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 1\GUVI Assignemt Naveen Ramesh_Histogram\"/>
    </mc:Choice>
  </mc:AlternateContent>
  <xr:revisionPtr revIDLastSave="0" documentId="13_ncr:1_{9CFC29F6-305D-40A8-A775-2F7AC5EDBA33}" xr6:coauthVersionLast="36" xr6:coauthVersionMax="36" xr10:uidLastSave="{00000000-0000-0000-0000-000000000000}"/>
  <bookViews>
    <workbookView xWindow="0" yWindow="0" windowWidth="23040" windowHeight="9192" xr2:uid="{00000000-000D-0000-FFFF-FFFF00000000}"/>
  </bookViews>
  <sheets>
    <sheet name="Pivot &amp; Macro Enabled" sheetId="2" r:id="rId1"/>
    <sheet name="Conditional Formating" sheetId="3" r:id="rId2"/>
    <sheet name="Chart &amp; Graph" sheetId="6" r:id="rId3"/>
    <sheet name="Dataset" sheetId="1" r:id="rId4"/>
    <sheet name="What If Analysis" sheetId="8" r:id="rId5"/>
    <sheet name="Basic Summary Statistics" sheetId="7" r:id="rId6"/>
    <sheet name="YoY Growth " sheetId="4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'Conditional Formating'!$C$3:$D$281</definedName>
    <definedName name="_xlnm._FilterDatabase" localSheetId="3" hidden="1">Dataset!$A$1:$Z$4723</definedName>
  </definedNames>
  <calcPr calcId="191029"/>
  <pivotCaches>
    <pivotCache cacheId="0" r:id="rId13"/>
    <pivotCache cacheId="1" r:id="rId14"/>
  </pivotCaches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2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2" i="1"/>
  <c r="E3" i="1" l="1"/>
  <c r="F3" i="1" s="1"/>
  <c r="E4" i="1"/>
  <c r="F4" i="1" s="1"/>
  <c r="E5" i="1"/>
  <c r="F5" i="1" s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F196" i="1" s="1"/>
  <c r="E197" i="1"/>
  <c r="F197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F274" i="1" s="1"/>
  <c r="E275" i="1"/>
  <c r="F275" i="1" s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F313" i="1" s="1"/>
  <c r="E314" i="1"/>
  <c r="F314" i="1" s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F326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F352" i="1" s="1"/>
  <c r="E353" i="1"/>
  <c r="F353" i="1" s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F391" i="1" s="1"/>
  <c r="E392" i="1"/>
  <c r="F392" i="1" s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F430" i="1" s="1"/>
  <c r="E431" i="1"/>
  <c r="F431" i="1" s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57" i="1"/>
  <c r="F457" i="1" s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F469" i="1" s="1"/>
  <c r="E470" i="1"/>
  <c r="F470" i="1" s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F495" i="1" s="1"/>
  <c r="E496" i="1"/>
  <c r="F496" i="1" s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F508" i="1" s="1"/>
  <c r="E509" i="1"/>
  <c r="F509" i="1" s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F534" i="1" s="1"/>
  <c r="E535" i="1"/>
  <c r="F535" i="1" s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F547" i="1" s="1"/>
  <c r="E548" i="1"/>
  <c r="F548" i="1" s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F573" i="1" s="1"/>
  <c r="E574" i="1"/>
  <c r="F574" i="1" s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F586" i="1" s="1"/>
  <c r="E587" i="1"/>
  <c r="F587" i="1" s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F612" i="1" s="1"/>
  <c r="E613" i="1"/>
  <c r="F613" i="1" s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F625" i="1" s="1"/>
  <c r="E626" i="1"/>
  <c r="F626" i="1" s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F651" i="1" s="1"/>
  <c r="E652" i="1"/>
  <c r="F652" i="1" s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F664" i="1" s="1"/>
  <c r="E665" i="1"/>
  <c r="F665" i="1" s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F690" i="1" s="1"/>
  <c r="E691" i="1"/>
  <c r="F691" i="1" s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F703" i="1" s="1"/>
  <c r="E704" i="1"/>
  <c r="F704" i="1" s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F742" i="1" s="1"/>
  <c r="E743" i="1"/>
  <c r="F743" i="1" s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F768" i="1" s="1"/>
  <c r="E769" i="1"/>
  <c r="F769" i="1" s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F781" i="1" s="1"/>
  <c r="E782" i="1"/>
  <c r="F782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08" i="1"/>
  <c r="F808" i="1" s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F846" i="1" s="1"/>
  <c r="E847" i="1"/>
  <c r="F847" i="1" s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F885" i="1" s="1"/>
  <c r="E886" i="1"/>
  <c r="F886" i="1" s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F924" i="1" s="1"/>
  <c r="E925" i="1"/>
  <c r="F925" i="1" s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951" i="1"/>
  <c r="F951" i="1" s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F963" i="1" s="1"/>
  <c r="E964" i="1"/>
  <c r="F964" i="1" s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F989" i="1" s="1"/>
  <c r="E990" i="1"/>
  <c r="F990" i="1" s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F1002" i="1" s="1"/>
  <c r="E1003" i="1"/>
  <c r="F1003" i="1" s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F1041" i="1" s="1"/>
  <c r="E1042" i="1"/>
  <c r="F1042" i="1" s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1068" i="1"/>
  <c r="F1068" i="1" s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F1080" i="1" s="1"/>
  <c r="E1081" i="1"/>
  <c r="F1081" i="1" s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F1106" i="1" s="1"/>
  <c r="E1107" i="1"/>
  <c r="F1107" i="1" s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F1119" i="1" s="1"/>
  <c r="E1120" i="1"/>
  <c r="F1120" i="1" s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F1145" i="1" s="1"/>
  <c r="E1146" i="1"/>
  <c r="F1146" i="1" s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F1158" i="1" s="1"/>
  <c r="E1159" i="1"/>
  <c r="F1159" i="1" s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F1184" i="1" s="1"/>
  <c r="E1185" i="1"/>
  <c r="F1185" i="1" s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F1197" i="1" s="1"/>
  <c r="E1198" i="1"/>
  <c r="F1198" i="1" s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F1223" i="1" s="1"/>
  <c r="E1224" i="1"/>
  <c r="F1224" i="1" s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F1236" i="1" s="1"/>
  <c r="E1237" i="1"/>
  <c r="F1237" i="1" s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55" i="1"/>
  <c r="F1255" i="1" s="1"/>
  <c r="E1256" i="1"/>
  <c r="F1256" i="1" s="1"/>
  <c r="E1257" i="1"/>
  <c r="F1257" i="1" s="1"/>
  <c r="E1258" i="1"/>
  <c r="F1258" i="1" s="1"/>
  <c r="E1259" i="1"/>
  <c r="F1259" i="1" s="1"/>
  <c r="E1260" i="1"/>
  <c r="F1260" i="1" s="1"/>
  <c r="E1261" i="1"/>
  <c r="F1261" i="1" s="1"/>
  <c r="E1262" i="1"/>
  <c r="F1262" i="1" s="1"/>
  <c r="E1263" i="1"/>
  <c r="F1263" i="1" s="1"/>
  <c r="E1264" i="1"/>
  <c r="F1264" i="1" s="1"/>
  <c r="E1265" i="1"/>
  <c r="F1265" i="1" s="1"/>
  <c r="E1266" i="1"/>
  <c r="F1266" i="1" s="1"/>
  <c r="E1267" i="1"/>
  <c r="F1267" i="1" s="1"/>
  <c r="E1268" i="1"/>
  <c r="F1268" i="1" s="1"/>
  <c r="E1269" i="1"/>
  <c r="F1269" i="1" s="1"/>
  <c r="E1270" i="1"/>
  <c r="F1270" i="1" s="1"/>
  <c r="E1271" i="1"/>
  <c r="F1271" i="1" s="1"/>
  <c r="E1272" i="1"/>
  <c r="F1272" i="1" s="1"/>
  <c r="E1273" i="1"/>
  <c r="F1273" i="1" s="1"/>
  <c r="E1274" i="1"/>
  <c r="F1274" i="1" s="1"/>
  <c r="E1275" i="1"/>
  <c r="F1275" i="1" s="1"/>
  <c r="E1276" i="1"/>
  <c r="F1276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93" i="1"/>
  <c r="F1293" i="1" s="1"/>
  <c r="E1294" i="1"/>
  <c r="F1294" i="1" s="1"/>
  <c r="E1295" i="1"/>
  <c r="F1295" i="1" s="1"/>
  <c r="E1296" i="1"/>
  <c r="F1296" i="1" s="1"/>
  <c r="E1297" i="1"/>
  <c r="F1297" i="1" s="1"/>
  <c r="E1298" i="1"/>
  <c r="F1298" i="1" s="1"/>
  <c r="E1299" i="1"/>
  <c r="F1299" i="1" s="1"/>
  <c r="E1300" i="1"/>
  <c r="F1300" i="1" s="1"/>
  <c r="E1301" i="1"/>
  <c r="F1301" i="1" s="1"/>
  <c r="E1302" i="1"/>
  <c r="F1302" i="1" s="1"/>
  <c r="E1303" i="1"/>
  <c r="F1303" i="1" s="1"/>
  <c r="E1304" i="1"/>
  <c r="F1304" i="1" s="1"/>
  <c r="E1305" i="1"/>
  <c r="F1305" i="1" s="1"/>
  <c r="E1306" i="1"/>
  <c r="F1306" i="1" s="1"/>
  <c r="E1307" i="1"/>
  <c r="F1307" i="1" s="1"/>
  <c r="E1308" i="1"/>
  <c r="F1308" i="1" s="1"/>
  <c r="E1309" i="1"/>
  <c r="F1309" i="1" s="1"/>
  <c r="E1310" i="1"/>
  <c r="F1310" i="1" s="1"/>
  <c r="E1311" i="1"/>
  <c r="F1311" i="1" s="1"/>
  <c r="E1312" i="1"/>
  <c r="F1312" i="1" s="1"/>
  <c r="E1313" i="1"/>
  <c r="F1313" i="1" s="1"/>
  <c r="E1314" i="1"/>
  <c r="F1314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331" i="1"/>
  <c r="F1331" i="1" s="1"/>
  <c r="E1332" i="1"/>
  <c r="F1332" i="1" s="1"/>
  <c r="E1333" i="1"/>
  <c r="F1333" i="1" s="1"/>
  <c r="E1334" i="1"/>
  <c r="F1334" i="1" s="1"/>
  <c r="E1335" i="1"/>
  <c r="F1335" i="1" s="1"/>
  <c r="E1336" i="1"/>
  <c r="F1336" i="1" s="1"/>
  <c r="E1337" i="1"/>
  <c r="F1337" i="1" s="1"/>
  <c r="E1338" i="1"/>
  <c r="F1338" i="1" s="1"/>
  <c r="E1339" i="1"/>
  <c r="F1339" i="1" s="1"/>
  <c r="E1340" i="1"/>
  <c r="F1340" i="1" s="1"/>
  <c r="E1341" i="1"/>
  <c r="F1341" i="1" s="1"/>
  <c r="E1342" i="1"/>
  <c r="F1342" i="1" s="1"/>
  <c r="E1343" i="1"/>
  <c r="F1343" i="1" s="1"/>
  <c r="E1344" i="1"/>
  <c r="F1344" i="1" s="1"/>
  <c r="E1345" i="1"/>
  <c r="F1345" i="1" s="1"/>
  <c r="E1346" i="1"/>
  <c r="F1346" i="1" s="1"/>
  <c r="E1347" i="1"/>
  <c r="F1347" i="1" s="1"/>
  <c r="E1348" i="1"/>
  <c r="F1348" i="1" s="1"/>
  <c r="E1349" i="1"/>
  <c r="F1349" i="1" s="1"/>
  <c r="E1350" i="1"/>
  <c r="F1350" i="1" s="1"/>
  <c r="E1351" i="1"/>
  <c r="F1351" i="1" s="1"/>
  <c r="E1352" i="1"/>
  <c r="F1352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69" i="1"/>
  <c r="F1369" i="1" s="1"/>
  <c r="E1370" i="1"/>
  <c r="F1370" i="1" s="1"/>
  <c r="E1371" i="1"/>
  <c r="F1371" i="1" s="1"/>
  <c r="E1372" i="1"/>
  <c r="F1372" i="1" s="1"/>
  <c r="E1373" i="1"/>
  <c r="F1373" i="1" s="1"/>
  <c r="E1374" i="1"/>
  <c r="F1374" i="1" s="1"/>
  <c r="E1375" i="1"/>
  <c r="F1375" i="1" s="1"/>
  <c r="E1376" i="1"/>
  <c r="F1376" i="1" s="1"/>
  <c r="E1377" i="1"/>
  <c r="F1377" i="1" s="1"/>
  <c r="E1378" i="1"/>
  <c r="F1378" i="1" s="1"/>
  <c r="E1379" i="1"/>
  <c r="F1379" i="1" s="1"/>
  <c r="E1380" i="1"/>
  <c r="F1380" i="1" s="1"/>
  <c r="E1381" i="1"/>
  <c r="F1381" i="1" s="1"/>
  <c r="E1382" i="1"/>
  <c r="F1382" i="1" s="1"/>
  <c r="E1383" i="1"/>
  <c r="F1383" i="1" s="1"/>
  <c r="E1384" i="1"/>
  <c r="F1384" i="1" s="1"/>
  <c r="E1385" i="1"/>
  <c r="F1385" i="1" s="1"/>
  <c r="E1386" i="1"/>
  <c r="F1386" i="1" s="1"/>
  <c r="E1387" i="1"/>
  <c r="F1387" i="1" s="1"/>
  <c r="E1388" i="1"/>
  <c r="F1388" i="1" s="1"/>
  <c r="E1389" i="1"/>
  <c r="F1389" i="1" s="1"/>
  <c r="E1390" i="1"/>
  <c r="F1390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407" i="1"/>
  <c r="F1407" i="1" s="1"/>
  <c r="E1408" i="1"/>
  <c r="F1408" i="1" s="1"/>
  <c r="E1409" i="1"/>
  <c r="F1409" i="1" s="1"/>
  <c r="E1410" i="1"/>
  <c r="F1410" i="1" s="1"/>
  <c r="E1411" i="1"/>
  <c r="F1411" i="1" s="1"/>
  <c r="E1412" i="1"/>
  <c r="F1412" i="1" s="1"/>
  <c r="E1413" i="1"/>
  <c r="F1413" i="1" s="1"/>
  <c r="E1414" i="1"/>
  <c r="F1414" i="1" s="1"/>
  <c r="E1415" i="1"/>
  <c r="F1415" i="1" s="1"/>
  <c r="E1416" i="1"/>
  <c r="F1416" i="1" s="1"/>
  <c r="E1417" i="1"/>
  <c r="F1417" i="1" s="1"/>
  <c r="E1418" i="1"/>
  <c r="F1418" i="1" s="1"/>
  <c r="E1419" i="1"/>
  <c r="F1419" i="1" s="1"/>
  <c r="E1420" i="1"/>
  <c r="F1420" i="1" s="1"/>
  <c r="E1421" i="1"/>
  <c r="F1421" i="1" s="1"/>
  <c r="E1422" i="1"/>
  <c r="F1422" i="1" s="1"/>
  <c r="E1423" i="1"/>
  <c r="F1423" i="1" s="1"/>
  <c r="E1424" i="1"/>
  <c r="F1424" i="1" s="1"/>
  <c r="E1425" i="1"/>
  <c r="F1425" i="1" s="1"/>
  <c r="E1426" i="1"/>
  <c r="F1426" i="1" s="1"/>
  <c r="E1427" i="1"/>
  <c r="F1427" i="1" s="1"/>
  <c r="E1428" i="1"/>
  <c r="F1428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445" i="1"/>
  <c r="F1445" i="1" s="1"/>
  <c r="E1446" i="1"/>
  <c r="F1446" i="1" s="1"/>
  <c r="E1447" i="1"/>
  <c r="F1447" i="1" s="1"/>
  <c r="E1448" i="1"/>
  <c r="F1448" i="1" s="1"/>
  <c r="E1449" i="1"/>
  <c r="F1449" i="1" s="1"/>
  <c r="E1450" i="1"/>
  <c r="F1450" i="1" s="1"/>
  <c r="E1451" i="1"/>
  <c r="F1451" i="1" s="1"/>
  <c r="E1452" i="1"/>
  <c r="F1452" i="1" s="1"/>
  <c r="E1453" i="1"/>
  <c r="F1453" i="1" s="1"/>
  <c r="E1454" i="1"/>
  <c r="F1454" i="1" s="1"/>
  <c r="E1455" i="1"/>
  <c r="F1455" i="1" s="1"/>
  <c r="E1456" i="1"/>
  <c r="F1456" i="1" s="1"/>
  <c r="E1457" i="1"/>
  <c r="F1457" i="1" s="1"/>
  <c r="E1458" i="1"/>
  <c r="F1458" i="1" s="1"/>
  <c r="E1459" i="1"/>
  <c r="F1459" i="1" s="1"/>
  <c r="E1460" i="1"/>
  <c r="F1460" i="1" s="1"/>
  <c r="E1461" i="1"/>
  <c r="F1461" i="1" s="1"/>
  <c r="E1462" i="1"/>
  <c r="F1462" i="1" s="1"/>
  <c r="E1463" i="1"/>
  <c r="F1463" i="1" s="1"/>
  <c r="E1464" i="1"/>
  <c r="F1464" i="1" s="1"/>
  <c r="E1465" i="1"/>
  <c r="F1465" i="1" s="1"/>
  <c r="E1466" i="1"/>
  <c r="F1466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83" i="1"/>
  <c r="F1483" i="1" s="1"/>
  <c r="E1484" i="1"/>
  <c r="F1484" i="1" s="1"/>
  <c r="E1485" i="1"/>
  <c r="F1485" i="1" s="1"/>
  <c r="E1486" i="1"/>
  <c r="F1486" i="1" s="1"/>
  <c r="E1487" i="1"/>
  <c r="F1487" i="1" s="1"/>
  <c r="E1488" i="1"/>
  <c r="F1488" i="1" s="1"/>
  <c r="E1489" i="1"/>
  <c r="F1489" i="1" s="1"/>
  <c r="E1490" i="1"/>
  <c r="F1490" i="1" s="1"/>
  <c r="E1491" i="1"/>
  <c r="F1491" i="1" s="1"/>
  <c r="E1492" i="1"/>
  <c r="F1492" i="1" s="1"/>
  <c r="E1493" i="1"/>
  <c r="F1493" i="1" s="1"/>
  <c r="E1494" i="1"/>
  <c r="F1494" i="1" s="1"/>
  <c r="E1495" i="1"/>
  <c r="F1495" i="1" s="1"/>
  <c r="E1496" i="1"/>
  <c r="F1496" i="1" s="1"/>
  <c r="E1497" i="1"/>
  <c r="F1497" i="1" s="1"/>
  <c r="E1498" i="1"/>
  <c r="F1498" i="1" s="1"/>
  <c r="E1499" i="1"/>
  <c r="F1499" i="1" s="1"/>
  <c r="E1500" i="1"/>
  <c r="F1500" i="1" s="1"/>
  <c r="E1501" i="1"/>
  <c r="F1501" i="1" s="1"/>
  <c r="E1502" i="1"/>
  <c r="F1502" i="1" s="1"/>
  <c r="E1503" i="1"/>
  <c r="F1503" i="1" s="1"/>
  <c r="E1504" i="1"/>
  <c r="F1504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521" i="1"/>
  <c r="F1521" i="1" s="1"/>
  <c r="E1522" i="1"/>
  <c r="F1522" i="1" s="1"/>
  <c r="E1523" i="1"/>
  <c r="F1523" i="1" s="1"/>
  <c r="E1524" i="1"/>
  <c r="F1524" i="1" s="1"/>
  <c r="E1525" i="1"/>
  <c r="F1525" i="1" s="1"/>
  <c r="E1526" i="1"/>
  <c r="F1526" i="1" s="1"/>
  <c r="E1527" i="1"/>
  <c r="F1527" i="1" s="1"/>
  <c r="E1528" i="1"/>
  <c r="F1528" i="1" s="1"/>
  <c r="E1529" i="1"/>
  <c r="F1529" i="1" s="1"/>
  <c r="E1530" i="1"/>
  <c r="F1530" i="1" s="1"/>
  <c r="E1531" i="1"/>
  <c r="F1531" i="1" s="1"/>
  <c r="E1532" i="1"/>
  <c r="F1532" i="1" s="1"/>
  <c r="E1533" i="1"/>
  <c r="F1533" i="1" s="1"/>
  <c r="E1534" i="1"/>
  <c r="F1534" i="1" s="1"/>
  <c r="E1535" i="1"/>
  <c r="F1535" i="1" s="1"/>
  <c r="E1536" i="1"/>
  <c r="F1536" i="1" s="1"/>
  <c r="E1537" i="1"/>
  <c r="F1537" i="1" s="1"/>
  <c r="E1538" i="1"/>
  <c r="F1538" i="1" s="1"/>
  <c r="E1539" i="1"/>
  <c r="F1539" i="1" s="1"/>
  <c r="E1540" i="1"/>
  <c r="F1540" i="1" s="1"/>
  <c r="E1541" i="1"/>
  <c r="F1541" i="1" s="1"/>
  <c r="E1542" i="1"/>
  <c r="F1542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59" i="1"/>
  <c r="F1559" i="1" s="1"/>
  <c r="E1560" i="1"/>
  <c r="F1560" i="1" s="1"/>
  <c r="E1561" i="1"/>
  <c r="F1561" i="1" s="1"/>
  <c r="E1562" i="1"/>
  <c r="F1562" i="1" s="1"/>
  <c r="E1563" i="1"/>
  <c r="F1563" i="1" s="1"/>
  <c r="E1564" i="1"/>
  <c r="F1564" i="1" s="1"/>
  <c r="E1565" i="1"/>
  <c r="F1565" i="1" s="1"/>
  <c r="E1566" i="1"/>
  <c r="F1566" i="1" s="1"/>
  <c r="E1567" i="1"/>
  <c r="F1567" i="1" s="1"/>
  <c r="E1568" i="1"/>
  <c r="F1568" i="1" s="1"/>
  <c r="E1569" i="1"/>
  <c r="F1569" i="1" s="1"/>
  <c r="E1570" i="1"/>
  <c r="F1570" i="1" s="1"/>
  <c r="E1571" i="1"/>
  <c r="F1571" i="1" s="1"/>
  <c r="E1572" i="1"/>
  <c r="F1572" i="1" s="1"/>
  <c r="E1573" i="1"/>
  <c r="F1573" i="1" s="1"/>
  <c r="E1574" i="1"/>
  <c r="F1574" i="1" s="1"/>
  <c r="E1575" i="1"/>
  <c r="F1575" i="1" s="1"/>
  <c r="E1576" i="1"/>
  <c r="F1576" i="1" s="1"/>
  <c r="E1577" i="1"/>
  <c r="F1577" i="1" s="1"/>
  <c r="E1578" i="1"/>
  <c r="F1578" i="1" s="1"/>
  <c r="E1579" i="1"/>
  <c r="F1579" i="1" s="1"/>
  <c r="E1580" i="1"/>
  <c r="F1580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97" i="1"/>
  <c r="F1597" i="1" s="1"/>
  <c r="E1598" i="1"/>
  <c r="F1598" i="1" s="1"/>
  <c r="E1599" i="1"/>
  <c r="F1599" i="1" s="1"/>
  <c r="E1600" i="1"/>
  <c r="F1600" i="1" s="1"/>
  <c r="E1601" i="1"/>
  <c r="F1601" i="1" s="1"/>
  <c r="E1602" i="1"/>
  <c r="F1602" i="1" s="1"/>
  <c r="E1603" i="1"/>
  <c r="F1603" i="1" s="1"/>
  <c r="E1604" i="1"/>
  <c r="F1604" i="1" s="1"/>
  <c r="E1605" i="1"/>
  <c r="F1605" i="1" s="1"/>
  <c r="E1606" i="1"/>
  <c r="F1606" i="1" s="1"/>
  <c r="E1607" i="1"/>
  <c r="F1607" i="1" s="1"/>
  <c r="E1608" i="1"/>
  <c r="F1608" i="1" s="1"/>
  <c r="E1609" i="1"/>
  <c r="F1609" i="1" s="1"/>
  <c r="E1610" i="1"/>
  <c r="F1610" i="1" s="1"/>
  <c r="E1611" i="1"/>
  <c r="F1611" i="1" s="1"/>
  <c r="E1612" i="1"/>
  <c r="F1612" i="1" s="1"/>
  <c r="E1613" i="1"/>
  <c r="F1613" i="1" s="1"/>
  <c r="E1614" i="1"/>
  <c r="F1614" i="1" s="1"/>
  <c r="E1615" i="1"/>
  <c r="F1615" i="1" s="1"/>
  <c r="E1616" i="1"/>
  <c r="F1616" i="1" s="1"/>
  <c r="E1617" i="1"/>
  <c r="F1617" i="1" s="1"/>
  <c r="E1618" i="1"/>
  <c r="F1618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635" i="1"/>
  <c r="F1635" i="1" s="1"/>
  <c r="E1636" i="1"/>
  <c r="F1636" i="1" s="1"/>
  <c r="E1637" i="1"/>
  <c r="F1637" i="1" s="1"/>
  <c r="E1638" i="1"/>
  <c r="F1638" i="1" s="1"/>
  <c r="E1639" i="1"/>
  <c r="F1639" i="1" s="1"/>
  <c r="E1640" i="1"/>
  <c r="F1640" i="1" s="1"/>
  <c r="E1641" i="1"/>
  <c r="F1641" i="1" s="1"/>
  <c r="E1642" i="1"/>
  <c r="F1642" i="1" s="1"/>
  <c r="E1643" i="1"/>
  <c r="F1643" i="1" s="1"/>
  <c r="E1644" i="1"/>
  <c r="F1644" i="1" s="1"/>
  <c r="E1645" i="1"/>
  <c r="F1645" i="1" s="1"/>
  <c r="E1646" i="1"/>
  <c r="F1646" i="1" s="1"/>
  <c r="E1647" i="1"/>
  <c r="F1647" i="1" s="1"/>
  <c r="E1648" i="1"/>
  <c r="F1648" i="1" s="1"/>
  <c r="E1649" i="1"/>
  <c r="F1649" i="1" s="1"/>
  <c r="E1650" i="1"/>
  <c r="F1650" i="1" s="1"/>
  <c r="E1651" i="1"/>
  <c r="F1651" i="1" s="1"/>
  <c r="E1652" i="1"/>
  <c r="F1652" i="1" s="1"/>
  <c r="E1653" i="1"/>
  <c r="F1653" i="1" s="1"/>
  <c r="E1654" i="1"/>
  <c r="F1654" i="1" s="1"/>
  <c r="E1655" i="1"/>
  <c r="F1655" i="1" s="1"/>
  <c r="E1656" i="1"/>
  <c r="F1656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73" i="1"/>
  <c r="F1673" i="1" s="1"/>
  <c r="E1674" i="1"/>
  <c r="F1674" i="1" s="1"/>
  <c r="E1675" i="1"/>
  <c r="F1675" i="1" s="1"/>
  <c r="E1676" i="1"/>
  <c r="F1676" i="1" s="1"/>
  <c r="E1677" i="1"/>
  <c r="F1677" i="1" s="1"/>
  <c r="E1678" i="1"/>
  <c r="F1678" i="1" s="1"/>
  <c r="E1679" i="1"/>
  <c r="F1679" i="1" s="1"/>
  <c r="E1680" i="1"/>
  <c r="F1680" i="1" s="1"/>
  <c r="E1681" i="1"/>
  <c r="F1681" i="1" s="1"/>
  <c r="E1682" i="1"/>
  <c r="F1682" i="1" s="1"/>
  <c r="E1683" i="1"/>
  <c r="F1683" i="1" s="1"/>
  <c r="E1684" i="1"/>
  <c r="F1684" i="1" s="1"/>
  <c r="E1685" i="1"/>
  <c r="F1685" i="1" s="1"/>
  <c r="E1686" i="1"/>
  <c r="F1686" i="1" s="1"/>
  <c r="E1687" i="1"/>
  <c r="F1687" i="1" s="1"/>
  <c r="E1688" i="1"/>
  <c r="F1688" i="1" s="1"/>
  <c r="E1689" i="1"/>
  <c r="F1689" i="1" s="1"/>
  <c r="E1690" i="1"/>
  <c r="F1690" i="1" s="1"/>
  <c r="E1691" i="1"/>
  <c r="F1691" i="1" s="1"/>
  <c r="E1692" i="1"/>
  <c r="F1692" i="1" s="1"/>
  <c r="E1693" i="1"/>
  <c r="F1693" i="1" s="1"/>
  <c r="E1694" i="1"/>
  <c r="F1694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711" i="1"/>
  <c r="F1711" i="1" s="1"/>
  <c r="E1712" i="1"/>
  <c r="F1712" i="1" s="1"/>
  <c r="E1713" i="1"/>
  <c r="F1713" i="1" s="1"/>
  <c r="E1714" i="1"/>
  <c r="F1714" i="1" s="1"/>
  <c r="E1715" i="1"/>
  <c r="F1715" i="1" s="1"/>
  <c r="E1716" i="1"/>
  <c r="F1716" i="1" s="1"/>
  <c r="E1717" i="1"/>
  <c r="F1717" i="1" s="1"/>
  <c r="E1718" i="1"/>
  <c r="F1718" i="1" s="1"/>
  <c r="E1719" i="1"/>
  <c r="F1719" i="1" s="1"/>
  <c r="E1720" i="1"/>
  <c r="F1720" i="1" s="1"/>
  <c r="E1721" i="1"/>
  <c r="F1721" i="1" s="1"/>
  <c r="E1722" i="1"/>
  <c r="F1722" i="1" s="1"/>
  <c r="E1723" i="1"/>
  <c r="F1723" i="1" s="1"/>
  <c r="E1724" i="1"/>
  <c r="F1724" i="1" s="1"/>
  <c r="E1725" i="1"/>
  <c r="F1725" i="1" s="1"/>
  <c r="E1726" i="1"/>
  <c r="F1726" i="1" s="1"/>
  <c r="E1727" i="1"/>
  <c r="F1727" i="1" s="1"/>
  <c r="E1728" i="1"/>
  <c r="F1728" i="1" s="1"/>
  <c r="E1729" i="1"/>
  <c r="F1729" i="1" s="1"/>
  <c r="E1730" i="1"/>
  <c r="F1730" i="1" s="1"/>
  <c r="E1731" i="1"/>
  <c r="F1731" i="1" s="1"/>
  <c r="E1732" i="1"/>
  <c r="F1732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749" i="1"/>
  <c r="F1749" i="1" s="1"/>
  <c r="E1750" i="1"/>
  <c r="F1750" i="1" s="1"/>
  <c r="E1751" i="1"/>
  <c r="F1751" i="1" s="1"/>
  <c r="E1752" i="1"/>
  <c r="F1752" i="1" s="1"/>
  <c r="E1753" i="1"/>
  <c r="F1753" i="1" s="1"/>
  <c r="E1754" i="1"/>
  <c r="F1754" i="1" s="1"/>
  <c r="E1755" i="1"/>
  <c r="F1755" i="1" s="1"/>
  <c r="E1756" i="1"/>
  <c r="F1756" i="1" s="1"/>
  <c r="E1757" i="1"/>
  <c r="F1757" i="1" s="1"/>
  <c r="E1758" i="1"/>
  <c r="F1758" i="1" s="1"/>
  <c r="E1759" i="1"/>
  <c r="F1759" i="1" s="1"/>
  <c r="E1760" i="1"/>
  <c r="F1760" i="1" s="1"/>
  <c r="E1761" i="1"/>
  <c r="F1761" i="1" s="1"/>
  <c r="E1762" i="1"/>
  <c r="F1762" i="1" s="1"/>
  <c r="E1763" i="1"/>
  <c r="F1763" i="1" s="1"/>
  <c r="E1764" i="1"/>
  <c r="F1764" i="1" s="1"/>
  <c r="E1765" i="1"/>
  <c r="F1765" i="1" s="1"/>
  <c r="E1766" i="1"/>
  <c r="F1766" i="1" s="1"/>
  <c r="E1767" i="1"/>
  <c r="F1767" i="1" s="1"/>
  <c r="E1768" i="1"/>
  <c r="F1768" i="1" s="1"/>
  <c r="E1769" i="1"/>
  <c r="F1769" i="1" s="1"/>
  <c r="E1770" i="1"/>
  <c r="F1770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87" i="1"/>
  <c r="F1787" i="1" s="1"/>
  <c r="E1788" i="1"/>
  <c r="F1788" i="1" s="1"/>
  <c r="E1789" i="1"/>
  <c r="F1789" i="1" s="1"/>
  <c r="E1790" i="1"/>
  <c r="F1790" i="1" s="1"/>
  <c r="E1791" i="1"/>
  <c r="F1791" i="1" s="1"/>
  <c r="E1792" i="1"/>
  <c r="F1792" i="1" s="1"/>
  <c r="E1793" i="1"/>
  <c r="F1793" i="1" s="1"/>
  <c r="E1794" i="1"/>
  <c r="F1794" i="1" s="1"/>
  <c r="E1795" i="1"/>
  <c r="F1795" i="1" s="1"/>
  <c r="E1796" i="1"/>
  <c r="F1796" i="1" s="1"/>
  <c r="E1797" i="1"/>
  <c r="F1797" i="1" s="1"/>
  <c r="E1798" i="1"/>
  <c r="F1798" i="1" s="1"/>
  <c r="E1799" i="1"/>
  <c r="F1799" i="1" s="1"/>
  <c r="E1800" i="1"/>
  <c r="F1800" i="1" s="1"/>
  <c r="E1801" i="1"/>
  <c r="F1801" i="1" s="1"/>
  <c r="E1802" i="1"/>
  <c r="F1802" i="1" s="1"/>
  <c r="E1803" i="1"/>
  <c r="F1803" i="1" s="1"/>
  <c r="E1804" i="1"/>
  <c r="F1804" i="1" s="1"/>
  <c r="E1805" i="1"/>
  <c r="F1805" i="1" s="1"/>
  <c r="E1806" i="1"/>
  <c r="F1806" i="1" s="1"/>
  <c r="E1807" i="1"/>
  <c r="F1807" i="1" s="1"/>
  <c r="E1808" i="1"/>
  <c r="F1808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825" i="1"/>
  <c r="F1825" i="1" s="1"/>
  <c r="E1826" i="1"/>
  <c r="F1826" i="1" s="1"/>
  <c r="E1827" i="1"/>
  <c r="F1827" i="1" s="1"/>
  <c r="E1828" i="1"/>
  <c r="F1828" i="1" s="1"/>
  <c r="E1829" i="1"/>
  <c r="F1829" i="1" s="1"/>
  <c r="E1830" i="1"/>
  <c r="F1830" i="1" s="1"/>
  <c r="E1831" i="1"/>
  <c r="F1831" i="1" s="1"/>
  <c r="E1832" i="1"/>
  <c r="F1832" i="1" s="1"/>
  <c r="E1833" i="1"/>
  <c r="F1833" i="1" s="1"/>
  <c r="E1834" i="1"/>
  <c r="F1834" i="1" s="1"/>
  <c r="E1835" i="1"/>
  <c r="F1835" i="1" s="1"/>
  <c r="E1836" i="1"/>
  <c r="F1836" i="1" s="1"/>
  <c r="E1837" i="1"/>
  <c r="F1837" i="1" s="1"/>
  <c r="E1838" i="1"/>
  <c r="F1838" i="1" s="1"/>
  <c r="E1839" i="1"/>
  <c r="F1839" i="1" s="1"/>
  <c r="E1840" i="1"/>
  <c r="F1840" i="1" s="1"/>
  <c r="E1841" i="1"/>
  <c r="F1841" i="1" s="1"/>
  <c r="E1842" i="1"/>
  <c r="F1842" i="1" s="1"/>
  <c r="E1843" i="1"/>
  <c r="F1843" i="1" s="1"/>
  <c r="E1844" i="1"/>
  <c r="F1844" i="1" s="1"/>
  <c r="E1845" i="1"/>
  <c r="F1845" i="1" s="1"/>
  <c r="E1846" i="1"/>
  <c r="F1846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63" i="1"/>
  <c r="F1863" i="1" s="1"/>
  <c r="E1864" i="1"/>
  <c r="F1864" i="1" s="1"/>
  <c r="E1865" i="1"/>
  <c r="F1865" i="1" s="1"/>
  <c r="E1866" i="1"/>
  <c r="F1866" i="1" s="1"/>
  <c r="E1867" i="1"/>
  <c r="F1867" i="1" s="1"/>
  <c r="E1868" i="1"/>
  <c r="F1868" i="1" s="1"/>
  <c r="E1869" i="1"/>
  <c r="F1869" i="1" s="1"/>
  <c r="E1870" i="1"/>
  <c r="F1870" i="1" s="1"/>
  <c r="E1871" i="1"/>
  <c r="F1871" i="1" s="1"/>
  <c r="E1872" i="1"/>
  <c r="F1872" i="1" s="1"/>
  <c r="E1873" i="1"/>
  <c r="F1873" i="1" s="1"/>
  <c r="E1874" i="1"/>
  <c r="F1874" i="1" s="1"/>
  <c r="E1875" i="1"/>
  <c r="F1875" i="1" s="1"/>
  <c r="E1876" i="1"/>
  <c r="F1876" i="1" s="1"/>
  <c r="E1877" i="1"/>
  <c r="F1877" i="1" s="1"/>
  <c r="E1878" i="1"/>
  <c r="F1878" i="1" s="1"/>
  <c r="E1879" i="1"/>
  <c r="F1879" i="1" s="1"/>
  <c r="E1880" i="1"/>
  <c r="F1880" i="1" s="1"/>
  <c r="E1881" i="1"/>
  <c r="F1881" i="1" s="1"/>
  <c r="E1882" i="1"/>
  <c r="F1882" i="1" s="1"/>
  <c r="E1883" i="1"/>
  <c r="F1883" i="1" s="1"/>
  <c r="E1884" i="1"/>
  <c r="F1884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901" i="1"/>
  <c r="F1901" i="1" s="1"/>
  <c r="E1902" i="1"/>
  <c r="F1902" i="1" s="1"/>
  <c r="E1903" i="1"/>
  <c r="F1903" i="1" s="1"/>
  <c r="E1904" i="1"/>
  <c r="F1904" i="1" s="1"/>
  <c r="E1905" i="1"/>
  <c r="F1905" i="1" s="1"/>
  <c r="E1906" i="1"/>
  <c r="F1906" i="1" s="1"/>
  <c r="E1907" i="1"/>
  <c r="F1907" i="1" s="1"/>
  <c r="E1908" i="1"/>
  <c r="F1908" i="1" s="1"/>
  <c r="E1909" i="1"/>
  <c r="F1909" i="1" s="1"/>
  <c r="E1910" i="1"/>
  <c r="F1910" i="1" s="1"/>
  <c r="E1911" i="1"/>
  <c r="F1911" i="1" s="1"/>
  <c r="E1912" i="1"/>
  <c r="F1912" i="1" s="1"/>
  <c r="E1913" i="1"/>
  <c r="F1913" i="1" s="1"/>
  <c r="E1914" i="1"/>
  <c r="F1914" i="1" s="1"/>
  <c r="E1915" i="1"/>
  <c r="F1915" i="1" s="1"/>
  <c r="E1916" i="1"/>
  <c r="F1916" i="1" s="1"/>
  <c r="E1917" i="1"/>
  <c r="F1917" i="1" s="1"/>
  <c r="E1918" i="1"/>
  <c r="F1918" i="1" s="1"/>
  <c r="E1919" i="1"/>
  <c r="F1919" i="1" s="1"/>
  <c r="E1920" i="1"/>
  <c r="F1920" i="1" s="1"/>
  <c r="E1921" i="1"/>
  <c r="F1921" i="1" s="1"/>
  <c r="E1922" i="1"/>
  <c r="F1922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939" i="1"/>
  <c r="F1939" i="1" s="1"/>
  <c r="E1940" i="1"/>
  <c r="F1940" i="1" s="1"/>
  <c r="E1941" i="1"/>
  <c r="F1941" i="1" s="1"/>
  <c r="E1942" i="1"/>
  <c r="F1942" i="1" s="1"/>
  <c r="E1943" i="1"/>
  <c r="F1943" i="1" s="1"/>
  <c r="E1944" i="1"/>
  <c r="F1944" i="1" s="1"/>
  <c r="E1945" i="1"/>
  <c r="F1945" i="1" s="1"/>
  <c r="E1946" i="1"/>
  <c r="F1946" i="1" s="1"/>
  <c r="E1947" i="1"/>
  <c r="F1947" i="1" s="1"/>
  <c r="E1948" i="1"/>
  <c r="F1948" i="1" s="1"/>
  <c r="E1949" i="1"/>
  <c r="F1949" i="1" s="1"/>
  <c r="E1950" i="1"/>
  <c r="F1950" i="1" s="1"/>
  <c r="E1951" i="1"/>
  <c r="F1951" i="1" s="1"/>
  <c r="E1952" i="1"/>
  <c r="F1952" i="1" s="1"/>
  <c r="E1953" i="1"/>
  <c r="F1953" i="1" s="1"/>
  <c r="E1954" i="1"/>
  <c r="F1954" i="1" s="1"/>
  <c r="E1955" i="1"/>
  <c r="F1955" i="1" s="1"/>
  <c r="E1956" i="1"/>
  <c r="F1956" i="1" s="1"/>
  <c r="E1957" i="1"/>
  <c r="F1957" i="1" s="1"/>
  <c r="E1958" i="1"/>
  <c r="F1958" i="1" s="1"/>
  <c r="E1959" i="1"/>
  <c r="F1959" i="1" s="1"/>
  <c r="E1960" i="1"/>
  <c r="F1960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77" i="1"/>
  <c r="F1977" i="1" s="1"/>
  <c r="E1978" i="1"/>
  <c r="F1978" i="1" s="1"/>
  <c r="E1979" i="1"/>
  <c r="F1979" i="1" s="1"/>
  <c r="E1980" i="1"/>
  <c r="F1980" i="1" s="1"/>
  <c r="E1981" i="1"/>
  <c r="F1981" i="1" s="1"/>
  <c r="E1982" i="1"/>
  <c r="F1982" i="1" s="1"/>
  <c r="E1983" i="1"/>
  <c r="F1983" i="1" s="1"/>
  <c r="E1984" i="1"/>
  <c r="F1984" i="1" s="1"/>
  <c r="E1985" i="1"/>
  <c r="F1985" i="1" s="1"/>
  <c r="E1986" i="1"/>
  <c r="F1986" i="1" s="1"/>
  <c r="E1987" i="1"/>
  <c r="F1987" i="1" s="1"/>
  <c r="E1988" i="1"/>
  <c r="F1988" i="1" s="1"/>
  <c r="E1989" i="1"/>
  <c r="F1989" i="1" s="1"/>
  <c r="E1990" i="1"/>
  <c r="F1990" i="1" s="1"/>
  <c r="E1991" i="1"/>
  <c r="F1991" i="1" s="1"/>
  <c r="E1992" i="1"/>
  <c r="F1992" i="1" s="1"/>
  <c r="E1993" i="1"/>
  <c r="F1993" i="1" s="1"/>
  <c r="E1994" i="1"/>
  <c r="F1994" i="1" s="1"/>
  <c r="E1995" i="1"/>
  <c r="F1995" i="1" s="1"/>
  <c r="E1996" i="1"/>
  <c r="F1996" i="1" s="1"/>
  <c r="E1997" i="1"/>
  <c r="F1997" i="1" s="1"/>
  <c r="E1998" i="1"/>
  <c r="F1998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2015" i="1"/>
  <c r="F2015" i="1" s="1"/>
  <c r="E2016" i="1"/>
  <c r="F2016" i="1" s="1"/>
  <c r="E2017" i="1"/>
  <c r="F2017" i="1" s="1"/>
  <c r="E2018" i="1"/>
  <c r="F2018" i="1" s="1"/>
  <c r="E2019" i="1"/>
  <c r="F2019" i="1" s="1"/>
  <c r="E2020" i="1"/>
  <c r="F2020" i="1" s="1"/>
  <c r="E2021" i="1"/>
  <c r="F2021" i="1" s="1"/>
  <c r="E2022" i="1"/>
  <c r="F2022" i="1" s="1"/>
  <c r="E2023" i="1"/>
  <c r="F2023" i="1" s="1"/>
  <c r="E2024" i="1"/>
  <c r="F2024" i="1" s="1"/>
  <c r="E2025" i="1"/>
  <c r="F2025" i="1" s="1"/>
  <c r="E2026" i="1"/>
  <c r="F2026" i="1" s="1"/>
  <c r="E2027" i="1"/>
  <c r="F2027" i="1" s="1"/>
  <c r="E2028" i="1"/>
  <c r="F2028" i="1" s="1"/>
  <c r="E2029" i="1"/>
  <c r="F2029" i="1" s="1"/>
  <c r="E2030" i="1"/>
  <c r="F2030" i="1" s="1"/>
  <c r="E2031" i="1"/>
  <c r="F2031" i="1" s="1"/>
  <c r="E2032" i="1"/>
  <c r="F2032" i="1" s="1"/>
  <c r="E2033" i="1"/>
  <c r="F2033" i="1" s="1"/>
  <c r="E2034" i="1"/>
  <c r="F2034" i="1" s="1"/>
  <c r="E2035" i="1"/>
  <c r="F2035" i="1" s="1"/>
  <c r="E2036" i="1"/>
  <c r="F2036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2053" i="1"/>
  <c r="F2053" i="1" s="1"/>
  <c r="E2054" i="1"/>
  <c r="F2054" i="1" s="1"/>
  <c r="E2055" i="1"/>
  <c r="F2055" i="1" s="1"/>
  <c r="E2056" i="1"/>
  <c r="F2056" i="1" s="1"/>
  <c r="E2057" i="1"/>
  <c r="F2057" i="1" s="1"/>
  <c r="E2058" i="1"/>
  <c r="F2058" i="1" s="1"/>
  <c r="E2059" i="1"/>
  <c r="F2059" i="1" s="1"/>
  <c r="E2060" i="1"/>
  <c r="F2060" i="1" s="1"/>
  <c r="E2061" i="1"/>
  <c r="F2061" i="1" s="1"/>
  <c r="E2062" i="1"/>
  <c r="F2062" i="1" s="1"/>
  <c r="E2063" i="1"/>
  <c r="F2063" i="1" s="1"/>
  <c r="E2064" i="1"/>
  <c r="F2064" i="1" s="1"/>
  <c r="E2065" i="1"/>
  <c r="F2065" i="1" s="1"/>
  <c r="E2066" i="1"/>
  <c r="F2066" i="1" s="1"/>
  <c r="E2067" i="1"/>
  <c r="F2067" i="1" s="1"/>
  <c r="E2068" i="1"/>
  <c r="F2068" i="1" s="1"/>
  <c r="E2069" i="1"/>
  <c r="F2069" i="1" s="1"/>
  <c r="E2070" i="1"/>
  <c r="F2070" i="1" s="1"/>
  <c r="E2071" i="1"/>
  <c r="F2071" i="1" s="1"/>
  <c r="E2072" i="1"/>
  <c r="F2072" i="1" s="1"/>
  <c r="E2073" i="1"/>
  <c r="F2073" i="1" s="1"/>
  <c r="E2074" i="1"/>
  <c r="F2074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91" i="1"/>
  <c r="F2091" i="1" s="1"/>
  <c r="E2092" i="1"/>
  <c r="F2092" i="1" s="1"/>
  <c r="E2093" i="1"/>
  <c r="F2093" i="1" s="1"/>
  <c r="E2094" i="1"/>
  <c r="F2094" i="1" s="1"/>
  <c r="E2095" i="1"/>
  <c r="F2095" i="1" s="1"/>
  <c r="E2096" i="1"/>
  <c r="F2096" i="1" s="1"/>
  <c r="E2097" i="1"/>
  <c r="F2097" i="1" s="1"/>
  <c r="E2098" i="1"/>
  <c r="F2098" i="1" s="1"/>
  <c r="E2099" i="1"/>
  <c r="F2099" i="1" s="1"/>
  <c r="E2100" i="1"/>
  <c r="F2100" i="1" s="1"/>
  <c r="E2101" i="1"/>
  <c r="F2101" i="1" s="1"/>
  <c r="E2102" i="1"/>
  <c r="F2102" i="1" s="1"/>
  <c r="E2103" i="1"/>
  <c r="F2103" i="1" s="1"/>
  <c r="E2104" i="1"/>
  <c r="F2104" i="1" s="1"/>
  <c r="E2105" i="1"/>
  <c r="F2105" i="1" s="1"/>
  <c r="E2106" i="1"/>
  <c r="F2106" i="1" s="1"/>
  <c r="E2107" i="1"/>
  <c r="F2107" i="1" s="1"/>
  <c r="E2108" i="1"/>
  <c r="F2108" i="1" s="1"/>
  <c r="E2109" i="1"/>
  <c r="F2109" i="1" s="1"/>
  <c r="E2110" i="1"/>
  <c r="F2110" i="1" s="1"/>
  <c r="E2111" i="1"/>
  <c r="F2111" i="1" s="1"/>
  <c r="E2112" i="1"/>
  <c r="F2112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129" i="1"/>
  <c r="F2129" i="1" s="1"/>
  <c r="E2130" i="1"/>
  <c r="F2130" i="1" s="1"/>
  <c r="E2131" i="1"/>
  <c r="F2131" i="1" s="1"/>
  <c r="E2132" i="1"/>
  <c r="F2132" i="1" s="1"/>
  <c r="E2133" i="1"/>
  <c r="F2133" i="1" s="1"/>
  <c r="E2134" i="1"/>
  <c r="F2134" i="1" s="1"/>
  <c r="E2135" i="1"/>
  <c r="F2135" i="1" s="1"/>
  <c r="E2136" i="1"/>
  <c r="F2136" i="1" s="1"/>
  <c r="E2137" i="1"/>
  <c r="F2137" i="1" s="1"/>
  <c r="E2138" i="1"/>
  <c r="F2138" i="1" s="1"/>
  <c r="E2139" i="1"/>
  <c r="F2139" i="1" s="1"/>
  <c r="E2140" i="1"/>
  <c r="F2140" i="1" s="1"/>
  <c r="E2141" i="1"/>
  <c r="F2141" i="1" s="1"/>
  <c r="E2142" i="1"/>
  <c r="F2142" i="1" s="1"/>
  <c r="E2143" i="1"/>
  <c r="F2143" i="1" s="1"/>
  <c r="E2144" i="1"/>
  <c r="F2144" i="1" s="1"/>
  <c r="E2145" i="1"/>
  <c r="F2145" i="1" s="1"/>
  <c r="E2146" i="1"/>
  <c r="F2146" i="1" s="1"/>
  <c r="E2147" i="1"/>
  <c r="F2147" i="1" s="1"/>
  <c r="E2148" i="1"/>
  <c r="F2148" i="1" s="1"/>
  <c r="E2149" i="1"/>
  <c r="F2149" i="1" s="1"/>
  <c r="E2150" i="1"/>
  <c r="F2150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67" i="1"/>
  <c r="F2167" i="1" s="1"/>
  <c r="E2168" i="1"/>
  <c r="F2168" i="1" s="1"/>
  <c r="E2169" i="1"/>
  <c r="F2169" i="1" s="1"/>
  <c r="E2170" i="1"/>
  <c r="F2170" i="1" s="1"/>
  <c r="E2171" i="1"/>
  <c r="F2171" i="1" s="1"/>
  <c r="E2172" i="1"/>
  <c r="F2172" i="1" s="1"/>
  <c r="E2173" i="1"/>
  <c r="F2173" i="1" s="1"/>
  <c r="E2174" i="1"/>
  <c r="F2174" i="1" s="1"/>
  <c r="E2175" i="1"/>
  <c r="F2175" i="1" s="1"/>
  <c r="E2176" i="1"/>
  <c r="F2176" i="1" s="1"/>
  <c r="E2177" i="1"/>
  <c r="F2177" i="1" s="1"/>
  <c r="E2178" i="1"/>
  <c r="F2178" i="1" s="1"/>
  <c r="E2179" i="1"/>
  <c r="F2179" i="1" s="1"/>
  <c r="E2180" i="1"/>
  <c r="F2180" i="1" s="1"/>
  <c r="E2181" i="1"/>
  <c r="F2181" i="1" s="1"/>
  <c r="E2182" i="1"/>
  <c r="F2182" i="1" s="1"/>
  <c r="E2183" i="1"/>
  <c r="F2183" i="1" s="1"/>
  <c r="E2184" i="1"/>
  <c r="F2184" i="1" s="1"/>
  <c r="E2185" i="1"/>
  <c r="F2185" i="1" s="1"/>
  <c r="E2186" i="1"/>
  <c r="F2186" i="1" s="1"/>
  <c r="E2187" i="1"/>
  <c r="F2187" i="1" s="1"/>
  <c r="E2188" i="1"/>
  <c r="F2188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205" i="1"/>
  <c r="F2205" i="1" s="1"/>
  <c r="E2206" i="1"/>
  <c r="F2206" i="1" s="1"/>
  <c r="E2207" i="1"/>
  <c r="F2207" i="1" s="1"/>
  <c r="E2208" i="1"/>
  <c r="F2208" i="1" s="1"/>
  <c r="E2209" i="1"/>
  <c r="F2209" i="1" s="1"/>
  <c r="E2210" i="1"/>
  <c r="F2210" i="1" s="1"/>
  <c r="E2211" i="1"/>
  <c r="F2211" i="1" s="1"/>
  <c r="E2212" i="1"/>
  <c r="F2212" i="1" s="1"/>
  <c r="E2213" i="1"/>
  <c r="F2213" i="1" s="1"/>
  <c r="E2214" i="1"/>
  <c r="F2214" i="1" s="1"/>
  <c r="E2215" i="1"/>
  <c r="F2215" i="1" s="1"/>
  <c r="E2216" i="1"/>
  <c r="F2216" i="1" s="1"/>
  <c r="E2217" i="1"/>
  <c r="F2217" i="1" s="1"/>
  <c r="E2218" i="1"/>
  <c r="F2218" i="1" s="1"/>
  <c r="E2219" i="1"/>
  <c r="F2219" i="1" s="1"/>
  <c r="E2220" i="1"/>
  <c r="F2220" i="1" s="1"/>
  <c r="E2221" i="1"/>
  <c r="F2221" i="1" s="1"/>
  <c r="E2222" i="1"/>
  <c r="F2222" i="1" s="1"/>
  <c r="E2223" i="1"/>
  <c r="F2223" i="1" s="1"/>
  <c r="E2224" i="1"/>
  <c r="F2224" i="1" s="1"/>
  <c r="E2225" i="1"/>
  <c r="F2225" i="1" s="1"/>
  <c r="E2226" i="1"/>
  <c r="F2226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243" i="1"/>
  <c r="F2243" i="1" s="1"/>
  <c r="E2244" i="1"/>
  <c r="F2244" i="1" s="1"/>
  <c r="E2245" i="1"/>
  <c r="F2245" i="1" s="1"/>
  <c r="E2246" i="1"/>
  <c r="F2246" i="1" s="1"/>
  <c r="E2247" i="1"/>
  <c r="F2247" i="1" s="1"/>
  <c r="E2248" i="1"/>
  <c r="F2248" i="1" s="1"/>
  <c r="E2249" i="1"/>
  <c r="F2249" i="1" s="1"/>
  <c r="E2250" i="1"/>
  <c r="F2250" i="1" s="1"/>
  <c r="E2251" i="1"/>
  <c r="F2251" i="1" s="1"/>
  <c r="E2252" i="1"/>
  <c r="F2252" i="1" s="1"/>
  <c r="E2253" i="1"/>
  <c r="F2253" i="1" s="1"/>
  <c r="E2254" i="1"/>
  <c r="F2254" i="1" s="1"/>
  <c r="E2255" i="1"/>
  <c r="F2255" i="1" s="1"/>
  <c r="E2256" i="1"/>
  <c r="F2256" i="1" s="1"/>
  <c r="E2257" i="1"/>
  <c r="F2257" i="1" s="1"/>
  <c r="E2258" i="1"/>
  <c r="F2258" i="1" s="1"/>
  <c r="E2259" i="1"/>
  <c r="F2259" i="1" s="1"/>
  <c r="E2260" i="1"/>
  <c r="F2260" i="1" s="1"/>
  <c r="E2261" i="1"/>
  <c r="F2261" i="1" s="1"/>
  <c r="E2262" i="1"/>
  <c r="F2262" i="1" s="1"/>
  <c r="E2263" i="1"/>
  <c r="F2263" i="1" s="1"/>
  <c r="E2264" i="1"/>
  <c r="F2264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81" i="1"/>
  <c r="F2281" i="1" s="1"/>
  <c r="E2282" i="1"/>
  <c r="F2282" i="1" s="1"/>
  <c r="E2283" i="1"/>
  <c r="F2283" i="1" s="1"/>
  <c r="E2284" i="1"/>
  <c r="F2284" i="1" s="1"/>
  <c r="E2285" i="1"/>
  <c r="F2285" i="1" s="1"/>
  <c r="E2286" i="1"/>
  <c r="F2286" i="1" s="1"/>
  <c r="E2287" i="1"/>
  <c r="F2287" i="1" s="1"/>
  <c r="E2288" i="1"/>
  <c r="F2288" i="1" s="1"/>
  <c r="E2289" i="1"/>
  <c r="F2289" i="1" s="1"/>
  <c r="E2290" i="1"/>
  <c r="F2290" i="1" s="1"/>
  <c r="E2291" i="1"/>
  <c r="F2291" i="1" s="1"/>
  <c r="E2292" i="1"/>
  <c r="F2292" i="1" s="1"/>
  <c r="E2293" i="1"/>
  <c r="F2293" i="1" s="1"/>
  <c r="E2294" i="1"/>
  <c r="F2294" i="1" s="1"/>
  <c r="E2295" i="1"/>
  <c r="F2295" i="1" s="1"/>
  <c r="E2296" i="1"/>
  <c r="F2296" i="1" s="1"/>
  <c r="E2297" i="1"/>
  <c r="F2297" i="1" s="1"/>
  <c r="E2298" i="1"/>
  <c r="F2298" i="1" s="1"/>
  <c r="E2299" i="1"/>
  <c r="F2299" i="1" s="1"/>
  <c r="E2300" i="1"/>
  <c r="F2300" i="1" s="1"/>
  <c r="E2301" i="1"/>
  <c r="F2301" i="1" s="1"/>
  <c r="E2302" i="1"/>
  <c r="F2302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319" i="1"/>
  <c r="F2319" i="1" s="1"/>
  <c r="E2320" i="1"/>
  <c r="F2320" i="1" s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57" i="1"/>
  <c r="F2357" i="1" s="1"/>
  <c r="E2358" i="1"/>
  <c r="F2358" i="1" s="1"/>
  <c r="E2359" i="1"/>
  <c r="F2359" i="1" s="1"/>
  <c r="E2360" i="1"/>
  <c r="F2360" i="1" s="1"/>
  <c r="E2361" i="1"/>
  <c r="F2361" i="1" s="1"/>
  <c r="E2362" i="1"/>
  <c r="F2362" i="1" s="1"/>
  <c r="E2363" i="1"/>
  <c r="F2363" i="1" s="1"/>
  <c r="E2364" i="1"/>
  <c r="F2364" i="1" s="1"/>
  <c r="E2365" i="1"/>
  <c r="F2365" i="1" s="1"/>
  <c r="E2366" i="1"/>
  <c r="F2366" i="1" s="1"/>
  <c r="E2367" i="1"/>
  <c r="F2367" i="1" s="1"/>
  <c r="E2368" i="1"/>
  <c r="F2368" i="1" s="1"/>
  <c r="E2369" i="1"/>
  <c r="F2369" i="1" s="1"/>
  <c r="E2370" i="1"/>
  <c r="F2370" i="1" s="1"/>
  <c r="E2371" i="1"/>
  <c r="F2371" i="1" s="1"/>
  <c r="E2372" i="1"/>
  <c r="F2372" i="1" s="1"/>
  <c r="E2373" i="1"/>
  <c r="F2373" i="1" s="1"/>
  <c r="E2374" i="1"/>
  <c r="F2374" i="1" s="1"/>
  <c r="E2375" i="1"/>
  <c r="F2375" i="1" s="1"/>
  <c r="E2376" i="1"/>
  <c r="F2376" i="1" s="1"/>
  <c r="E2377" i="1"/>
  <c r="F2377" i="1" s="1"/>
  <c r="E2378" i="1"/>
  <c r="F2378" i="1" s="1"/>
  <c r="E2379" i="1"/>
  <c r="F2379" i="1" s="1"/>
  <c r="E2380" i="1"/>
  <c r="F2380" i="1" s="1"/>
  <c r="E2381" i="1"/>
  <c r="F2381" i="1" s="1"/>
  <c r="E2382" i="1"/>
  <c r="F2382" i="1" s="1"/>
  <c r="E2383" i="1"/>
  <c r="F2383" i="1" s="1"/>
  <c r="E2384" i="1"/>
  <c r="F2384" i="1" s="1"/>
  <c r="E2385" i="1"/>
  <c r="F2385" i="1" s="1"/>
  <c r="E2386" i="1"/>
  <c r="F2386" i="1" s="1"/>
  <c r="E2387" i="1"/>
  <c r="F2387" i="1" s="1"/>
  <c r="E2388" i="1"/>
  <c r="F2388" i="1" s="1"/>
  <c r="E2389" i="1"/>
  <c r="F2389" i="1" s="1"/>
  <c r="E2390" i="1"/>
  <c r="F2390" i="1" s="1"/>
  <c r="E2391" i="1"/>
  <c r="F2391" i="1" s="1"/>
  <c r="E2392" i="1"/>
  <c r="F2392" i="1" s="1"/>
  <c r="E2393" i="1"/>
  <c r="F2393" i="1" s="1"/>
  <c r="E2394" i="1"/>
  <c r="F2394" i="1" s="1"/>
  <c r="E2395" i="1"/>
  <c r="F2395" i="1" s="1"/>
  <c r="E2396" i="1"/>
  <c r="F2396" i="1" s="1"/>
  <c r="E2397" i="1"/>
  <c r="F2397" i="1" s="1"/>
  <c r="E2398" i="1"/>
  <c r="F2398" i="1" s="1"/>
  <c r="E2399" i="1"/>
  <c r="F2399" i="1" s="1"/>
  <c r="E2400" i="1"/>
  <c r="F2400" i="1" s="1"/>
  <c r="E2401" i="1"/>
  <c r="F2401" i="1" s="1"/>
  <c r="E2402" i="1"/>
  <c r="F2402" i="1" s="1"/>
  <c r="E2403" i="1"/>
  <c r="F2403" i="1" s="1"/>
  <c r="E2404" i="1"/>
  <c r="F2404" i="1" s="1"/>
  <c r="E2405" i="1"/>
  <c r="F2405" i="1" s="1"/>
  <c r="E2406" i="1"/>
  <c r="F2406" i="1" s="1"/>
  <c r="E2407" i="1"/>
  <c r="F2407" i="1" s="1"/>
  <c r="E2408" i="1"/>
  <c r="F2408" i="1" s="1"/>
  <c r="E2409" i="1"/>
  <c r="F2409" i="1" s="1"/>
  <c r="E2410" i="1"/>
  <c r="F2410" i="1" s="1"/>
  <c r="E2411" i="1"/>
  <c r="F2411" i="1" s="1"/>
  <c r="E2412" i="1"/>
  <c r="F2412" i="1" s="1"/>
  <c r="E2413" i="1"/>
  <c r="F2413" i="1" s="1"/>
  <c r="E2414" i="1"/>
  <c r="F2414" i="1" s="1"/>
  <c r="E2415" i="1"/>
  <c r="F2415" i="1" s="1"/>
  <c r="E2416" i="1"/>
  <c r="F2416" i="1" s="1"/>
  <c r="E2417" i="1"/>
  <c r="F2417" i="1" s="1"/>
  <c r="E2418" i="1"/>
  <c r="F2418" i="1" s="1"/>
  <c r="E2419" i="1"/>
  <c r="F2419" i="1" s="1"/>
  <c r="E2420" i="1"/>
  <c r="F2420" i="1" s="1"/>
  <c r="E2421" i="1"/>
  <c r="F2421" i="1" s="1"/>
  <c r="E2422" i="1"/>
  <c r="F2422" i="1" s="1"/>
  <c r="E2423" i="1"/>
  <c r="F2423" i="1" s="1"/>
  <c r="E2424" i="1"/>
  <c r="F2424" i="1" s="1"/>
  <c r="E2425" i="1"/>
  <c r="F2425" i="1" s="1"/>
  <c r="E2426" i="1"/>
  <c r="F2426" i="1" s="1"/>
  <c r="E2427" i="1"/>
  <c r="F2427" i="1" s="1"/>
  <c r="E2428" i="1"/>
  <c r="F2428" i="1" s="1"/>
  <c r="E2429" i="1"/>
  <c r="F2429" i="1" s="1"/>
  <c r="E2430" i="1"/>
  <c r="F2430" i="1" s="1"/>
  <c r="E2431" i="1"/>
  <c r="F2431" i="1" s="1"/>
  <c r="E2432" i="1"/>
  <c r="F2432" i="1" s="1"/>
  <c r="E2433" i="1"/>
  <c r="F2433" i="1" s="1"/>
  <c r="E2434" i="1"/>
  <c r="F2434" i="1" s="1"/>
  <c r="E2435" i="1"/>
  <c r="F2435" i="1" s="1"/>
  <c r="E2436" i="1"/>
  <c r="F2436" i="1" s="1"/>
  <c r="E2437" i="1"/>
  <c r="F2437" i="1" s="1"/>
  <c r="E2438" i="1"/>
  <c r="F2438" i="1" s="1"/>
  <c r="E2439" i="1"/>
  <c r="F2439" i="1" s="1"/>
  <c r="E2440" i="1"/>
  <c r="F2440" i="1" s="1"/>
  <c r="E2441" i="1"/>
  <c r="F2441" i="1" s="1"/>
  <c r="E2442" i="1"/>
  <c r="F2442" i="1" s="1"/>
  <c r="E2443" i="1"/>
  <c r="F2443" i="1" s="1"/>
  <c r="E2444" i="1"/>
  <c r="F2444" i="1" s="1"/>
  <c r="E2445" i="1"/>
  <c r="F2445" i="1" s="1"/>
  <c r="E2446" i="1"/>
  <c r="F2446" i="1" s="1"/>
  <c r="E2447" i="1"/>
  <c r="F2447" i="1" s="1"/>
  <c r="E2448" i="1"/>
  <c r="F2448" i="1" s="1"/>
  <c r="E2449" i="1"/>
  <c r="F2449" i="1" s="1"/>
  <c r="E2450" i="1"/>
  <c r="F2450" i="1" s="1"/>
  <c r="E2451" i="1"/>
  <c r="F2451" i="1" s="1"/>
  <c r="E2452" i="1"/>
  <c r="F2452" i="1" s="1"/>
  <c r="E2453" i="1"/>
  <c r="F2453" i="1" s="1"/>
  <c r="E2454" i="1"/>
  <c r="F2454" i="1" s="1"/>
  <c r="E2455" i="1"/>
  <c r="F2455" i="1" s="1"/>
  <c r="E2456" i="1"/>
  <c r="F2456" i="1" s="1"/>
  <c r="E2457" i="1"/>
  <c r="F2457" i="1" s="1"/>
  <c r="E2458" i="1"/>
  <c r="F2458" i="1" s="1"/>
  <c r="E2459" i="1"/>
  <c r="F2459" i="1" s="1"/>
  <c r="E2460" i="1"/>
  <c r="F2460" i="1" s="1"/>
  <c r="E2461" i="1"/>
  <c r="F2461" i="1" s="1"/>
  <c r="E2462" i="1"/>
  <c r="F2462" i="1" s="1"/>
  <c r="E2463" i="1"/>
  <c r="F2463" i="1" s="1"/>
  <c r="E2464" i="1"/>
  <c r="F2464" i="1" s="1"/>
  <c r="E2465" i="1"/>
  <c r="F2465" i="1" s="1"/>
  <c r="E2466" i="1"/>
  <c r="F2466" i="1" s="1"/>
  <c r="E2467" i="1"/>
  <c r="F2467" i="1" s="1"/>
  <c r="E2468" i="1"/>
  <c r="F2468" i="1" s="1"/>
  <c r="E2469" i="1"/>
  <c r="F2469" i="1" s="1"/>
  <c r="E2470" i="1"/>
  <c r="F2470" i="1" s="1"/>
  <c r="E2471" i="1"/>
  <c r="F2471" i="1" s="1"/>
  <c r="E2472" i="1"/>
  <c r="F2472" i="1" s="1"/>
  <c r="E2473" i="1"/>
  <c r="F2473" i="1" s="1"/>
  <c r="E2474" i="1"/>
  <c r="F2474" i="1" s="1"/>
  <c r="E2475" i="1"/>
  <c r="F2475" i="1" s="1"/>
  <c r="E2476" i="1"/>
  <c r="F2476" i="1" s="1"/>
  <c r="E2477" i="1"/>
  <c r="F2477" i="1" s="1"/>
  <c r="E2478" i="1"/>
  <c r="F2478" i="1" s="1"/>
  <c r="E2479" i="1"/>
  <c r="F2479" i="1" s="1"/>
  <c r="E2480" i="1"/>
  <c r="F2480" i="1" s="1"/>
  <c r="E2481" i="1"/>
  <c r="F2481" i="1" s="1"/>
  <c r="E2482" i="1"/>
  <c r="F2482" i="1" s="1"/>
  <c r="E2483" i="1"/>
  <c r="F2483" i="1" s="1"/>
  <c r="E2484" i="1"/>
  <c r="F2484" i="1" s="1"/>
  <c r="E2485" i="1"/>
  <c r="F2485" i="1" s="1"/>
  <c r="E2486" i="1"/>
  <c r="F2486" i="1" s="1"/>
  <c r="E2487" i="1"/>
  <c r="F2487" i="1" s="1"/>
  <c r="E2488" i="1"/>
  <c r="F2488" i="1" s="1"/>
  <c r="E2489" i="1"/>
  <c r="F2489" i="1" s="1"/>
  <c r="E2490" i="1"/>
  <c r="F2490" i="1" s="1"/>
  <c r="E2491" i="1"/>
  <c r="F2491" i="1" s="1"/>
  <c r="E2492" i="1"/>
  <c r="F2492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E2509" i="1"/>
  <c r="F2509" i="1" s="1"/>
  <c r="E2510" i="1"/>
  <c r="F2510" i="1" s="1"/>
  <c r="E2511" i="1"/>
  <c r="F2511" i="1" s="1"/>
  <c r="E2512" i="1"/>
  <c r="F2512" i="1" s="1"/>
  <c r="E2513" i="1"/>
  <c r="F2513" i="1" s="1"/>
  <c r="E2514" i="1"/>
  <c r="F2514" i="1" s="1"/>
  <c r="E2515" i="1"/>
  <c r="F2515" i="1" s="1"/>
  <c r="E2516" i="1"/>
  <c r="F2516" i="1" s="1"/>
  <c r="E2517" i="1"/>
  <c r="F2517" i="1" s="1"/>
  <c r="E2518" i="1"/>
  <c r="F2518" i="1" s="1"/>
  <c r="E2519" i="1"/>
  <c r="F2519" i="1" s="1"/>
  <c r="E2520" i="1"/>
  <c r="F2520" i="1" s="1"/>
  <c r="E2521" i="1"/>
  <c r="F2521" i="1" s="1"/>
  <c r="E2522" i="1"/>
  <c r="F2522" i="1" s="1"/>
  <c r="E2523" i="1"/>
  <c r="F2523" i="1" s="1"/>
  <c r="E2524" i="1"/>
  <c r="F2524" i="1" s="1"/>
  <c r="E2525" i="1"/>
  <c r="F2525" i="1" s="1"/>
  <c r="E2526" i="1"/>
  <c r="F2526" i="1" s="1"/>
  <c r="E2527" i="1"/>
  <c r="F2527" i="1" s="1"/>
  <c r="E2528" i="1"/>
  <c r="F2528" i="1" s="1"/>
  <c r="E2529" i="1"/>
  <c r="F2529" i="1" s="1"/>
  <c r="E2530" i="1"/>
  <c r="F2530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547" i="1"/>
  <c r="F2547" i="1" s="1"/>
  <c r="E2548" i="1"/>
  <c r="F2548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85" i="1"/>
  <c r="F2585" i="1" s="1"/>
  <c r="E2586" i="1"/>
  <c r="F2586" i="1" s="1"/>
  <c r="E2587" i="1"/>
  <c r="F2587" i="1" s="1"/>
  <c r="E2588" i="1"/>
  <c r="F2588" i="1" s="1"/>
  <c r="E2589" i="1"/>
  <c r="F2589" i="1" s="1"/>
  <c r="E2590" i="1"/>
  <c r="F2590" i="1" s="1"/>
  <c r="E2591" i="1"/>
  <c r="F2591" i="1" s="1"/>
  <c r="E2592" i="1"/>
  <c r="F2592" i="1" s="1"/>
  <c r="E2593" i="1"/>
  <c r="F2593" i="1" s="1"/>
  <c r="E2594" i="1"/>
  <c r="F2594" i="1" s="1"/>
  <c r="E2595" i="1"/>
  <c r="F2595" i="1" s="1"/>
  <c r="E2596" i="1"/>
  <c r="F2596" i="1" s="1"/>
  <c r="E2597" i="1"/>
  <c r="F2597" i="1" s="1"/>
  <c r="E2598" i="1"/>
  <c r="F2598" i="1" s="1"/>
  <c r="E2599" i="1"/>
  <c r="F2599" i="1" s="1"/>
  <c r="E2600" i="1"/>
  <c r="F2600" i="1" s="1"/>
  <c r="E2601" i="1"/>
  <c r="F2601" i="1" s="1"/>
  <c r="E2602" i="1"/>
  <c r="F2602" i="1" s="1"/>
  <c r="E2603" i="1"/>
  <c r="F2603" i="1" s="1"/>
  <c r="E2604" i="1"/>
  <c r="F2604" i="1" s="1"/>
  <c r="E2605" i="1"/>
  <c r="F2605" i="1" s="1"/>
  <c r="E2606" i="1"/>
  <c r="F2606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623" i="1"/>
  <c r="F2623" i="1" s="1"/>
  <c r="E2624" i="1"/>
  <c r="F2624" i="1" s="1"/>
  <c r="E2625" i="1"/>
  <c r="F2625" i="1" s="1"/>
  <c r="E2626" i="1"/>
  <c r="F2626" i="1" s="1"/>
  <c r="E2627" i="1"/>
  <c r="F2627" i="1" s="1"/>
  <c r="E2628" i="1"/>
  <c r="F2628" i="1" s="1"/>
  <c r="E2629" i="1"/>
  <c r="F2629" i="1" s="1"/>
  <c r="E2630" i="1"/>
  <c r="F2630" i="1" s="1"/>
  <c r="E2631" i="1"/>
  <c r="F2631" i="1" s="1"/>
  <c r="E2632" i="1"/>
  <c r="F2632" i="1" s="1"/>
  <c r="E2633" i="1"/>
  <c r="F2633" i="1" s="1"/>
  <c r="E2634" i="1"/>
  <c r="F2634" i="1" s="1"/>
  <c r="E2635" i="1"/>
  <c r="F2635" i="1" s="1"/>
  <c r="E2636" i="1"/>
  <c r="F2636" i="1" s="1"/>
  <c r="E2637" i="1"/>
  <c r="F2637" i="1" s="1"/>
  <c r="E2638" i="1"/>
  <c r="F2638" i="1" s="1"/>
  <c r="E2639" i="1"/>
  <c r="F2639" i="1" s="1"/>
  <c r="E2640" i="1"/>
  <c r="F2640" i="1" s="1"/>
  <c r="E2641" i="1"/>
  <c r="F2641" i="1" s="1"/>
  <c r="E2642" i="1"/>
  <c r="F2642" i="1" s="1"/>
  <c r="E2643" i="1"/>
  <c r="F2643" i="1" s="1"/>
  <c r="E2644" i="1"/>
  <c r="F2644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61" i="1"/>
  <c r="F2661" i="1" s="1"/>
  <c r="E2662" i="1"/>
  <c r="F2662" i="1" s="1"/>
  <c r="E2663" i="1"/>
  <c r="F2663" i="1" s="1"/>
  <c r="E2664" i="1"/>
  <c r="F2664" i="1" s="1"/>
  <c r="E2665" i="1"/>
  <c r="F2665" i="1" s="1"/>
  <c r="E2666" i="1"/>
  <c r="F2666" i="1" s="1"/>
  <c r="E2667" i="1"/>
  <c r="F2667" i="1" s="1"/>
  <c r="E2668" i="1"/>
  <c r="F2668" i="1" s="1"/>
  <c r="E2669" i="1"/>
  <c r="F2669" i="1" s="1"/>
  <c r="E2670" i="1"/>
  <c r="F2670" i="1" s="1"/>
  <c r="E2671" i="1"/>
  <c r="F2671" i="1" s="1"/>
  <c r="E2672" i="1"/>
  <c r="F2672" i="1" s="1"/>
  <c r="E2673" i="1"/>
  <c r="F2673" i="1" s="1"/>
  <c r="E2674" i="1"/>
  <c r="F2674" i="1" s="1"/>
  <c r="E2675" i="1"/>
  <c r="F2675" i="1" s="1"/>
  <c r="E2676" i="1"/>
  <c r="F2676" i="1" s="1"/>
  <c r="E2677" i="1"/>
  <c r="F2677" i="1" s="1"/>
  <c r="E2678" i="1"/>
  <c r="F2678" i="1" s="1"/>
  <c r="E2679" i="1"/>
  <c r="F2679" i="1" s="1"/>
  <c r="E2680" i="1"/>
  <c r="F2680" i="1" s="1"/>
  <c r="E2681" i="1"/>
  <c r="F2681" i="1" s="1"/>
  <c r="E2682" i="1"/>
  <c r="F2682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99" i="1"/>
  <c r="F2699" i="1" s="1"/>
  <c r="E2700" i="1"/>
  <c r="F2700" i="1" s="1"/>
  <c r="E2701" i="1"/>
  <c r="F2701" i="1" s="1"/>
  <c r="E2702" i="1"/>
  <c r="F2702" i="1" s="1"/>
  <c r="E2703" i="1"/>
  <c r="F2703" i="1" s="1"/>
  <c r="E2704" i="1"/>
  <c r="F2704" i="1" s="1"/>
  <c r="E2705" i="1"/>
  <c r="F2705" i="1" s="1"/>
  <c r="E2706" i="1"/>
  <c r="F2706" i="1" s="1"/>
  <c r="E2707" i="1"/>
  <c r="F2707" i="1" s="1"/>
  <c r="E2708" i="1"/>
  <c r="F2708" i="1" s="1"/>
  <c r="E2709" i="1"/>
  <c r="F2709" i="1" s="1"/>
  <c r="E2710" i="1"/>
  <c r="F2710" i="1" s="1"/>
  <c r="E2711" i="1"/>
  <c r="F2711" i="1" s="1"/>
  <c r="E2712" i="1"/>
  <c r="F2712" i="1" s="1"/>
  <c r="E2713" i="1"/>
  <c r="F2713" i="1" s="1"/>
  <c r="E2714" i="1"/>
  <c r="F2714" i="1" s="1"/>
  <c r="E2715" i="1"/>
  <c r="F2715" i="1" s="1"/>
  <c r="E2716" i="1"/>
  <c r="F2716" i="1" s="1"/>
  <c r="E2717" i="1"/>
  <c r="F2717" i="1" s="1"/>
  <c r="E2718" i="1"/>
  <c r="F2718" i="1" s="1"/>
  <c r="E2719" i="1"/>
  <c r="F2719" i="1" s="1"/>
  <c r="E2720" i="1"/>
  <c r="F2720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737" i="1"/>
  <c r="F2737" i="1" s="1"/>
  <c r="E2738" i="1"/>
  <c r="F2738" i="1" s="1"/>
  <c r="E2739" i="1"/>
  <c r="F2739" i="1" s="1"/>
  <c r="E2740" i="1"/>
  <c r="F2740" i="1" s="1"/>
  <c r="E2741" i="1"/>
  <c r="F2741" i="1" s="1"/>
  <c r="E2742" i="1"/>
  <c r="F2742" i="1" s="1"/>
  <c r="E2743" i="1"/>
  <c r="F2743" i="1" s="1"/>
  <c r="E2744" i="1"/>
  <c r="F2744" i="1" s="1"/>
  <c r="E2745" i="1"/>
  <c r="F2745" i="1" s="1"/>
  <c r="E2746" i="1"/>
  <c r="F2746" i="1" s="1"/>
  <c r="E2747" i="1"/>
  <c r="F2747" i="1" s="1"/>
  <c r="E2748" i="1"/>
  <c r="F2748" i="1" s="1"/>
  <c r="E2749" i="1"/>
  <c r="F2749" i="1" s="1"/>
  <c r="E2750" i="1"/>
  <c r="F2750" i="1" s="1"/>
  <c r="E2751" i="1"/>
  <c r="F2751" i="1" s="1"/>
  <c r="E2752" i="1"/>
  <c r="F2752" i="1" s="1"/>
  <c r="E2753" i="1"/>
  <c r="F2753" i="1" s="1"/>
  <c r="E2754" i="1"/>
  <c r="F2754" i="1" s="1"/>
  <c r="E2755" i="1"/>
  <c r="F2755" i="1" s="1"/>
  <c r="E2756" i="1"/>
  <c r="F2756" i="1" s="1"/>
  <c r="E2757" i="1"/>
  <c r="F2757" i="1" s="1"/>
  <c r="E2758" i="1"/>
  <c r="F2758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75" i="1"/>
  <c r="F2775" i="1" s="1"/>
  <c r="E2776" i="1"/>
  <c r="F2776" i="1" s="1"/>
  <c r="E2777" i="1"/>
  <c r="F2777" i="1" s="1"/>
  <c r="E2778" i="1"/>
  <c r="F2778" i="1" s="1"/>
  <c r="E2779" i="1"/>
  <c r="F2779" i="1" s="1"/>
  <c r="E2780" i="1"/>
  <c r="F2780" i="1" s="1"/>
  <c r="E2781" i="1"/>
  <c r="F2781" i="1" s="1"/>
  <c r="E2782" i="1"/>
  <c r="F2782" i="1" s="1"/>
  <c r="E2783" i="1"/>
  <c r="F2783" i="1" s="1"/>
  <c r="E2784" i="1"/>
  <c r="F2784" i="1" s="1"/>
  <c r="E2785" i="1"/>
  <c r="F2785" i="1" s="1"/>
  <c r="E2786" i="1"/>
  <c r="F2786" i="1" s="1"/>
  <c r="E2787" i="1"/>
  <c r="F2787" i="1" s="1"/>
  <c r="E2788" i="1"/>
  <c r="F2788" i="1" s="1"/>
  <c r="E2789" i="1"/>
  <c r="F2789" i="1" s="1"/>
  <c r="E2790" i="1"/>
  <c r="F2790" i="1" s="1"/>
  <c r="E2791" i="1"/>
  <c r="F2791" i="1" s="1"/>
  <c r="E2792" i="1"/>
  <c r="F2792" i="1" s="1"/>
  <c r="E2793" i="1"/>
  <c r="F2793" i="1" s="1"/>
  <c r="E2794" i="1"/>
  <c r="F2794" i="1" s="1"/>
  <c r="E2795" i="1"/>
  <c r="F2795" i="1" s="1"/>
  <c r="E2796" i="1"/>
  <c r="F2796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813" i="1"/>
  <c r="F2813" i="1" s="1"/>
  <c r="E2814" i="1"/>
  <c r="F2814" i="1" s="1"/>
  <c r="E2815" i="1"/>
  <c r="F2815" i="1" s="1"/>
  <c r="E2816" i="1"/>
  <c r="F2816" i="1" s="1"/>
  <c r="E2817" i="1"/>
  <c r="F2817" i="1" s="1"/>
  <c r="E2818" i="1"/>
  <c r="F2818" i="1" s="1"/>
  <c r="E2819" i="1"/>
  <c r="F2819" i="1" s="1"/>
  <c r="E2820" i="1"/>
  <c r="F2820" i="1" s="1"/>
  <c r="E2821" i="1"/>
  <c r="F2821" i="1" s="1"/>
  <c r="E2822" i="1"/>
  <c r="F2822" i="1" s="1"/>
  <c r="E2823" i="1"/>
  <c r="F2823" i="1" s="1"/>
  <c r="E2824" i="1"/>
  <c r="F2824" i="1" s="1"/>
  <c r="E2825" i="1"/>
  <c r="F2825" i="1" s="1"/>
  <c r="E2826" i="1"/>
  <c r="F2826" i="1" s="1"/>
  <c r="E2827" i="1"/>
  <c r="F2827" i="1" s="1"/>
  <c r="E2828" i="1"/>
  <c r="F2828" i="1" s="1"/>
  <c r="E2829" i="1"/>
  <c r="F2829" i="1" s="1"/>
  <c r="E2830" i="1"/>
  <c r="F2830" i="1" s="1"/>
  <c r="E2831" i="1"/>
  <c r="F2831" i="1" s="1"/>
  <c r="E2832" i="1"/>
  <c r="F2832" i="1" s="1"/>
  <c r="E2833" i="1"/>
  <c r="F2833" i="1" s="1"/>
  <c r="E2834" i="1"/>
  <c r="F2834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2851" i="1"/>
  <c r="F2851" i="1" s="1"/>
  <c r="E2852" i="1"/>
  <c r="F2852" i="1" s="1"/>
  <c r="E2853" i="1"/>
  <c r="F2853" i="1" s="1"/>
  <c r="E2854" i="1"/>
  <c r="F2854" i="1" s="1"/>
  <c r="E2855" i="1"/>
  <c r="F2855" i="1" s="1"/>
  <c r="E2856" i="1"/>
  <c r="F2856" i="1" s="1"/>
  <c r="E2857" i="1"/>
  <c r="F2857" i="1" s="1"/>
  <c r="E2858" i="1"/>
  <c r="F2858" i="1" s="1"/>
  <c r="E2859" i="1"/>
  <c r="F2859" i="1" s="1"/>
  <c r="E2860" i="1"/>
  <c r="F2860" i="1" s="1"/>
  <c r="E2861" i="1"/>
  <c r="F2861" i="1" s="1"/>
  <c r="E2862" i="1"/>
  <c r="F2862" i="1" s="1"/>
  <c r="E2863" i="1"/>
  <c r="F2863" i="1" s="1"/>
  <c r="E2864" i="1"/>
  <c r="F2864" i="1" s="1"/>
  <c r="E2865" i="1"/>
  <c r="F2865" i="1" s="1"/>
  <c r="E2866" i="1"/>
  <c r="F2866" i="1" s="1"/>
  <c r="E2867" i="1"/>
  <c r="F2867" i="1" s="1"/>
  <c r="E2868" i="1"/>
  <c r="F2868" i="1" s="1"/>
  <c r="E2869" i="1"/>
  <c r="F2869" i="1" s="1"/>
  <c r="E2870" i="1"/>
  <c r="F2870" i="1" s="1"/>
  <c r="E2871" i="1"/>
  <c r="F2871" i="1" s="1"/>
  <c r="E2872" i="1"/>
  <c r="F2872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889" i="1"/>
  <c r="F2889" i="1" s="1"/>
  <c r="E2890" i="1"/>
  <c r="F2890" i="1" s="1"/>
  <c r="E2891" i="1"/>
  <c r="F2891" i="1" s="1"/>
  <c r="E2892" i="1"/>
  <c r="F2892" i="1" s="1"/>
  <c r="E2893" i="1"/>
  <c r="F2893" i="1" s="1"/>
  <c r="E2894" i="1"/>
  <c r="F2894" i="1" s="1"/>
  <c r="E2895" i="1"/>
  <c r="F2895" i="1" s="1"/>
  <c r="E2896" i="1"/>
  <c r="F2896" i="1" s="1"/>
  <c r="E2897" i="1"/>
  <c r="F2897" i="1" s="1"/>
  <c r="E2898" i="1"/>
  <c r="F2898" i="1" s="1"/>
  <c r="E2899" i="1"/>
  <c r="F2899" i="1" s="1"/>
  <c r="E2900" i="1"/>
  <c r="F2900" i="1" s="1"/>
  <c r="E2901" i="1"/>
  <c r="F2901" i="1" s="1"/>
  <c r="E2902" i="1"/>
  <c r="F2902" i="1" s="1"/>
  <c r="E2903" i="1"/>
  <c r="F2903" i="1" s="1"/>
  <c r="E2904" i="1"/>
  <c r="F2904" i="1" s="1"/>
  <c r="E2905" i="1"/>
  <c r="F2905" i="1" s="1"/>
  <c r="E2906" i="1"/>
  <c r="F2906" i="1" s="1"/>
  <c r="E2907" i="1"/>
  <c r="F2907" i="1" s="1"/>
  <c r="E2908" i="1"/>
  <c r="F2908" i="1" s="1"/>
  <c r="E2909" i="1"/>
  <c r="F2909" i="1" s="1"/>
  <c r="E2910" i="1"/>
  <c r="F2910" i="1" s="1"/>
  <c r="E2911" i="1"/>
  <c r="F2911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927" i="1"/>
  <c r="F2927" i="1" s="1"/>
  <c r="E2928" i="1"/>
  <c r="F2928" i="1" s="1"/>
  <c r="E2929" i="1"/>
  <c r="F2929" i="1" s="1"/>
  <c r="E2930" i="1"/>
  <c r="F2930" i="1" s="1"/>
  <c r="E2931" i="1"/>
  <c r="F2931" i="1" s="1"/>
  <c r="E2932" i="1"/>
  <c r="F2932" i="1" s="1"/>
  <c r="E2933" i="1"/>
  <c r="F2933" i="1" s="1"/>
  <c r="E2934" i="1"/>
  <c r="F2934" i="1" s="1"/>
  <c r="E2935" i="1"/>
  <c r="F2935" i="1" s="1"/>
  <c r="E2936" i="1"/>
  <c r="F2936" i="1" s="1"/>
  <c r="E2937" i="1"/>
  <c r="F2937" i="1" s="1"/>
  <c r="E2938" i="1"/>
  <c r="F2938" i="1" s="1"/>
  <c r="E2939" i="1"/>
  <c r="F2939" i="1" s="1"/>
  <c r="E2940" i="1"/>
  <c r="F2940" i="1" s="1"/>
  <c r="E2941" i="1"/>
  <c r="F2941" i="1" s="1"/>
  <c r="E2942" i="1"/>
  <c r="F2942" i="1" s="1"/>
  <c r="E2943" i="1"/>
  <c r="F2943" i="1" s="1"/>
  <c r="E2944" i="1"/>
  <c r="F2944" i="1" s="1"/>
  <c r="E2945" i="1"/>
  <c r="F2945" i="1" s="1"/>
  <c r="E2946" i="1"/>
  <c r="F2946" i="1" s="1"/>
  <c r="E2947" i="1"/>
  <c r="F2947" i="1" s="1"/>
  <c r="E2948" i="1"/>
  <c r="F2948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65" i="1"/>
  <c r="F2965" i="1" s="1"/>
  <c r="E2966" i="1"/>
  <c r="F2966" i="1" s="1"/>
  <c r="E2967" i="1"/>
  <c r="F2967" i="1" s="1"/>
  <c r="E2968" i="1"/>
  <c r="F2968" i="1" s="1"/>
  <c r="E2969" i="1"/>
  <c r="F2969" i="1" s="1"/>
  <c r="E2970" i="1"/>
  <c r="F2970" i="1" s="1"/>
  <c r="E2971" i="1"/>
  <c r="F2971" i="1" s="1"/>
  <c r="E2972" i="1"/>
  <c r="F2972" i="1" s="1"/>
  <c r="E2973" i="1"/>
  <c r="F2973" i="1" s="1"/>
  <c r="E2974" i="1"/>
  <c r="F2974" i="1" s="1"/>
  <c r="E2975" i="1"/>
  <c r="F2975" i="1" s="1"/>
  <c r="E2976" i="1"/>
  <c r="F2976" i="1" s="1"/>
  <c r="E2977" i="1"/>
  <c r="F2977" i="1" s="1"/>
  <c r="E2978" i="1"/>
  <c r="F2978" i="1" s="1"/>
  <c r="E2979" i="1"/>
  <c r="F2979" i="1" s="1"/>
  <c r="E2980" i="1"/>
  <c r="F2980" i="1" s="1"/>
  <c r="E2981" i="1"/>
  <c r="F2981" i="1" s="1"/>
  <c r="E2982" i="1"/>
  <c r="F2982" i="1" s="1"/>
  <c r="E2983" i="1"/>
  <c r="F2983" i="1" s="1"/>
  <c r="E2984" i="1"/>
  <c r="F2984" i="1" s="1"/>
  <c r="E2985" i="1"/>
  <c r="F2985" i="1" s="1"/>
  <c r="E2986" i="1"/>
  <c r="F2986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3003" i="1"/>
  <c r="F3003" i="1" s="1"/>
  <c r="E3004" i="1"/>
  <c r="F3004" i="1" s="1"/>
  <c r="E3005" i="1"/>
  <c r="F3005" i="1" s="1"/>
  <c r="E3006" i="1"/>
  <c r="F3006" i="1" s="1"/>
  <c r="E3007" i="1"/>
  <c r="F3007" i="1" s="1"/>
  <c r="E3008" i="1"/>
  <c r="F3008" i="1" s="1"/>
  <c r="E3009" i="1"/>
  <c r="F3009" i="1" s="1"/>
  <c r="E3010" i="1"/>
  <c r="F3010" i="1" s="1"/>
  <c r="E3011" i="1"/>
  <c r="F3011" i="1" s="1"/>
  <c r="E3012" i="1"/>
  <c r="F3012" i="1" s="1"/>
  <c r="E3013" i="1"/>
  <c r="F3013" i="1" s="1"/>
  <c r="E3014" i="1"/>
  <c r="F3014" i="1" s="1"/>
  <c r="E3015" i="1"/>
  <c r="F3015" i="1" s="1"/>
  <c r="E3016" i="1"/>
  <c r="F3016" i="1" s="1"/>
  <c r="E3017" i="1"/>
  <c r="F3017" i="1" s="1"/>
  <c r="E3018" i="1"/>
  <c r="F3018" i="1" s="1"/>
  <c r="E3019" i="1"/>
  <c r="F3019" i="1" s="1"/>
  <c r="E3020" i="1"/>
  <c r="F3020" i="1" s="1"/>
  <c r="E3021" i="1"/>
  <c r="F3021" i="1" s="1"/>
  <c r="E3022" i="1"/>
  <c r="F3022" i="1" s="1"/>
  <c r="E3023" i="1"/>
  <c r="F3023" i="1" s="1"/>
  <c r="E3024" i="1"/>
  <c r="F3024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3038" i="1"/>
  <c r="F3038" i="1" s="1"/>
  <c r="E3039" i="1"/>
  <c r="F3039" i="1" s="1"/>
  <c r="E3040" i="1"/>
  <c r="F3040" i="1" s="1"/>
  <c r="E3041" i="1"/>
  <c r="F3041" i="1" s="1"/>
  <c r="E3042" i="1"/>
  <c r="F3042" i="1" s="1"/>
  <c r="E3043" i="1"/>
  <c r="F3043" i="1" s="1"/>
  <c r="E3044" i="1"/>
  <c r="F3044" i="1" s="1"/>
  <c r="E3045" i="1"/>
  <c r="F3045" i="1" s="1"/>
  <c r="E3046" i="1"/>
  <c r="F3046" i="1" s="1"/>
  <c r="E3047" i="1"/>
  <c r="F3047" i="1" s="1"/>
  <c r="E3048" i="1"/>
  <c r="F3048" i="1" s="1"/>
  <c r="E3049" i="1"/>
  <c r="F3049" i="1" s="1"/>
  <c r="E3050" i="1"/>
  <c r="F3050" i="1" s="1"/>
  <c r="E3051" i="1"/>
  <c r="F3051" i="1" s="1"/>
  <c r="E3052" i="1"/>
  <c r="F3052" i="1" s="1"/>
  <c r="E3053" i="1"/>
  <c r="F3053" i="1" s="1"/>
  <c r="E3054" i="1"/>
  <c r="F3054" i="1" s="1"/>
  <c r="E3055" i="1"/>
  <c r="F3055" i="1" s="1"/>
  <c r="E3056" i="1"/>
  <c r="F3056" i="1" s="1"/>
  <c r="E3057" i="1"/>
  <c r="F3057" i="1" s="1"/>
  <c r="E3058" i="1"/>
  <c r="F3058" i="1" s="1"/>
  <c r="E3059" i="1"/>
  <c r="F3059" i="1" s="1"/>
  <c r="E3060" i="1"/>
  <c r="F3060" i="1" s="1"/>
  <c r="E3061" i="1"/>
  <c r="F3061" i="1" s="1"/>
  <c r="E3062" i="1"/>
  <c r="F3062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79" i="1"/>
  <c r="F3079" i="1" s="1"/>
  <c r="E3080" i="1"/>
  <c r="F3080" i="1" s="1"/>
  <c r="E3081" i="1"/>
  <c r="F3081" i="1" s="1"/>
  <c r="E3082" i="1"/>
  <c r="F3082" i="1" s="1"/>
  <c r="E3083" i="1"/>
  <c r="F3083" i="1" s="1"/>
  <c r="E3084" i="1"/>
  <c r="F3084" i="1" s="1"/>
  <c r="E3085" i="1"/>
  <c r="F3085" i="1" s="1"/>
  <c r="E3086" i="1"/>
  <c r="F3086" i="1" s="1"/>
  <c r="E3087" i="1"/>
  <c r="F3087" i="1" s="1"/>
  <c r="E3088" i="1"/>
  <c r="F3088" i="1" s="1"/>
  <c r="E3089" i="1"/>
  <c r="F3089" i="1" s="1"/>
  <c r="E3090" i="1"/>
  <c r="F3090" i="1" s="1"/>
  <c r="E3091" i="1"/>
  <c r="F3091" i="1" s="1"/>
  <c r="E3092" i="1"/>
  <c r="F3092" i="1" s="1"/>
  <c r="E3093" i="1"/>
  <c r="F3093" i="1" s="1"/>
  <c r="E3094" i="1"/>
  <c r="F3094" i="1" s="1"/>
  <c r="E3095" i="1"/>
  <c r="F3095" i="1" s="1"/>
  <c r="E3096" i="1"/>
  <c r="F3096" i="1" s="1"/>
  <c r="E3097" i="1"/>
  <c r="F3097" i="1" s="1"/>
  <c r="E3098" i="1"/>
  <c r="F3098" i="1" s="1"/>
  <c r="E3099" i="1"/>
  <c r="F3099" i="1" s="1"/>
  <c r="E3100" i="1"/>
  <c r="F3100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117" i="1"/>
  <c r="F3117" i="1" s="1"/>
  <c r="E3118" i="1"/>
  <c r="F3118" i="1" s="1"/>
  <c r="E3119" i="1"/>
  <c r="F3119" i="1" s="1"/>
  <c r="E3120" i="1"/>
  <c r="F3120" i="1" s="1"/>
  <c r="E3121" i="1"/>
  <c r="F3121" i="1" s="1"/>
  <c r="E3122" i="1"/>
  <c r="F3122" i="1" s="1"/>
  <c r="E3123" i="1"/>
  <c r="F3123" i="1" s="1"/>
  <c r="E3124" i="1"/>
  <c r="F3124" i="1" s="1"/>
  <c r="E3125" i="1"/>
  <c r="F3125" i="1" s="1"/>
  <c r="E3126" i="1"/>
  <c r="F3126" i="1" s="1"/>
  <c r="E3127" i="1"/>
  <c r="F3127" i="1" s="1"/>
  <c r="E3128" i="1"/>
  <c r="F3128" i="1" s="1"/>
  <c r="E3129" i="1"/>
  <c r="F3129" i="1" s="1"/>
  <c r="E3130" i="1"/>
  <c r="F3130" i="1" s="1"/>
  <c r="E3131" i="1"/>
  <c r="F3131" i="1" s="1"/>
  <c r="E3132" i="1"/>
  <c r="F3132" i="1" s="1"/>
  <c r="E3133" i="1"/>
  <c r="F3133" i="1" s="1"/>
  <c r="E3134" i="1"/>
  <c r="F3134" i="1" s="1"/>
  <c r="E3135" i="1"/>
  <c r="F3135" i="1" s="1"/>
  <c r="E3136" i="1"/>
  <c r="F3136" i="1" s="1"/>
  <c r="E3137" i="1"/>
  <c r="F3137" i="1" s="1"/>
  <c r="E3138" i="1"/>
  <c r="F3138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55" i="1"/>
  <c r="F3155" i="1" s="1"/>
  <c r="E3156" i="1"/>
  <c r="F3156" i="1" s="1"/>
  <c r="E3157" i="1"/>
  <c r="F3157" i="1" s="1"/>
  <c r="E3158" i="1"/>
  <c r="F3158" i="1" s="1"/>
  <c r="E3159" i="1"/>
  <c r="F3159" i="1" s="1"/>
  <c r="E3160" i="1"/>
  <c r="F3160" i="1" s="1"/>
  <c r="E3161" i="1"/>
  <c r="F3161" i="1" s="1"/>
  <c r="E3162" i="1"/>
  <c r="F3162" i="1" s="1"/>
  <c r="E3163" i="1"/>
  <c r="F3163" i="1" s="1"/>
  <c r="E3164" i="1"/>
  <c r="F3164" i="1" s="1"/>
  <c r="E3165" i="1"/>
  <c r="F3165" i="1" s="1"/>
  <c r="E3166" i="1"/>
  <c r="F3166" i="1" s="1"/>
  <c r="E3167" i="1"/>
  <c r="F3167" i="1" s="1"/>
  <c r="E3168" i="1"/>
  <c r="F3168" i="1" s="1"/>
  <c r="E3169" i="1"/>
  <c r="F3169" i="1" s="1"/>
  <c r="E3170" i="1"/>
  <c r="F3170" i="1" s="1"/>
  <c r="E3171" i="1"/>
  <c r="F3171" i="1" s="1"/>
  <c r="E3172" i="1"/>
  <c r="F3172" i="1" s="1"/>
  <c r="E3173" i="1"/>
  <c r="F3173" i="1" s="1"/>
  <c r="E3174" i="1"/>
  <c r="F3174" i="1" s="1"/>
  <c r="E3175" i="1"/>
  <c r="F3175" i="1" s="1"/>
  <c r="E3176" i="1"/>
  <c r="F3176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93" i="1"/>
  <c r="F3193" i="1" s="1"/>
  <c r="E3194" i="1"/>
  <c r="F3194" i="1" s="1"/>
  <c r="E3195" i="1"/>
  <c r="F3195" i="1" s="1"/>
  <c r="E3196" i="1"/>
  <c r="F3196" i="1" s="1"/>
  <c r="E3197" i="1"/>
  <c r="F3197" i="1" s="1"/>
  <c r="E3198" i="1"/>
  <c r="F3198" i="1" s="1"/>
  <c r="E3199" i="1"/>
  <c r="F3199" i="1" s="1"/>
  <c r="E3200" i="1"/>
  <c r="F3200" i="1" s="1"/>
  <c r="E3201" i="1"/>
  <c r="F3201" i="1" s="1"/>
  <c r="E3202" i="1"/>
  <c r="F3202" i="1" s="1"/>
  <c r="E3203" i="1"/>
  <c r="F3203" i="1" s="1"/>
  <c r="E3204" i="1"/>
  <c r="F3204" i="1" s="1"/>
  <c r="E3205" i="1"/>
  <c r="F3205" i="1" s="1"/>
  <c r="E3206" i="1"/>
  <c r="F3206" i="1" s="1"/>
  <c r="E3207" i="1"/>
  <c r="F3207" i="1" s="1"/>
  <c r="E3208" i="1"/>
  <c r="F3208" i="1" s="1"/>
  <c r="E3209" i="1"/>
  <c r="F3209" i="1" s="1"/>
  <c r="E3210" i="1"/>
  <c r="F3210" i="1" s="1"/>
  <c r="E3211" i="1"/>
  <c r="F3211" i="1" s="1"/>
  <c r="E3212" i="1"/>
  <c r="F3212" i="1" s="1"/>
  <c r="E3213" i="1"/>
  <c r="F3213" i="1" s="1"/>
  <c r="E3214" i="1"/>
  <c r="F3214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231" i="1"/>
  <c r="F3231" i="1" s="1"/>
  <c r="E3232" i="1"/>
  <c r="F3232" i="1" s="1"/>
  <c r="E3233" i="1"/>
  <c r="F3233" i="1" s="1"/>
  <c r="E3234" i="1"/>
  <c r="F3234" i="1" s="1"/>
  <c r="E3235" i="1"/>
  <c r="F3235" i="1" s="1"/>
  <c r="E3236" i="1"/>
  <c r="F3236" i="1" s="1"/>
  <c r="E3237" i="1"/>
  <c r="F3237" i="1" s="1"/>
  <c r="E3238" i="1"/>
  <c r="F3238" i="1" s="1"/>
  <c r="E3239" i="1"/>
  <c r="F3239" i="1" s="1"/>
  <c r="E3240" i="1"/>
  <c r="F3240" i="1" s="1"/>
  <c r="E3241" i="1"/>
  <c r="F3241" i="1" s="1"/>
  <c r="E3242" i="1"/>
  <c r="F3242" i="1" s="1"/>
  <c r="E3243" i="1"/>
  <c r="F3243" i="1" s="1"/>
  <c r="E3244" i="1"/>
  <c r="F3244" i="1" s="1"/>
  <c r="E3245" i="1"/>
  <c r="F3245" i="1" s="1"/>
  <c r="E3246" i="1"/>
  <c r="F3246" i="1" s="1"/>
  <c r="E3247" i="1"/>
  <c r="F3247" i="1" s="1"/>
  <c r="E3248" i="1"/>
  <c r="F3248" i="1" s="1"/>
  <c r="E3249" i="1"/>
  <c r="F3249" i="1" s="1"/>
  <c r="E3250" i="1"/>
  <c r="F3250" i="1" s="1"/>
  <c r="E3251" i="1"/>
  <c r="F3251" i="1" s="1"/>
  <c r="E3252" i="1"/>
  <c r="F3252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69" i="1"/>
  <c r="F3269" i="1" s="1"/>
  <c r="E3270" i="1"/>
  <c r="F3270" i="1" s="1"/>
  <c r="E3271" i="1"/>
  <c r="F3271" i="1" s="1"/>
  <c r="E3272" i="1"/>
  <c r="F3272" i="1" s="1"/>
  <c r="E3273" i="1"/>
  <c r="F3273" i="1" s="1"/>
  <c r="E3274" i="1"/>
  <c r="F3274" i="1" s="1"/>
  <c r="E3275" i="1"/>
  <c r="F3275" i="1" s="1"/>
  <c r="E3276" i="1"/>
  <c r="F3276" i="1" s="1"/>
  <c r="E3277" i="1"/>
  <c r="F3277" i="1" s="1"/>
  <c r="E3278" i="1"/>
  <c r="F3278" i="1" s="1"/>
  <c r="E3279" i="1"/>
  <c r="F3279" i="1" s="1"/>
  <c r="E3280" i="1"/>
  <c r="F3280" i="1" s="1"/>
  <c r="E3281" i="1"/>
  <c r="F3281" i="1" s="1"/>
  <c r="E3282" i="1"/>
  <c r="F3282" i="1" s="1"/>
  <c r="E3283" i="1"/>
  <c r="F3283" i="1" s="1"/>
  <c r="E3284" i="1"/>
  <c r="F3284" i="1" s="1"/>
  <c r="E3285" i="1"/>
  <c r="F3285" i="1" s="1"/>
  <c r="E3286" i="1"/>
  <c r="F3286" i="1" s="1"/>
  <c r="E3287" i="1"/>
  <c r="F3287" i="1" s="1"/>
  <c r="E3288" i="1"/>
  <c r="F3288" i="1" s="1"/>
  <c r="E3289" i="1"/>
  <c r="F3289" i="1" s="1"/>
  <c r="E3290" i="1"/>
  <c r="F3290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307" i="1"/>
  <c r="F3307" i="1" s="1"/>
  <c r="E3308" i="1"/>
  <c r="F3308" i="1" s="1"/>
  <c r="E3309" i="1"/>
  <c r="F3309" i="1" s="1"/>
  <c r="E3310" i="1"/>
  <c r="F3310" i="1" s="1"/>
  <c r="E3311" i="1"/>
  <c r="F3311" i="1" s="1"/>
  <c r="E3312" i="1"/>
  <c r="F3312" i="1" s="1"/>
  <c r="E3313" i="1"/>
  <c r="F3313" i="1" s="1"/>
  <c r="E3314" i="1"/>
  <c r="F3314" i="1" s="1"/>
  <c r="E3315" i="1"/>
  <c r="F3315" i="1" s="1"/>
  <c r="E3316" i="1"/>
  <c r="F3316" i="1" s="1"/>
  <c r="E3317" i="1"/>
  <c r="F3317" i="1" s="1"/>
  <c r="E3318" i="1"/>
  <c r="F3318" i="1" s="1"/>
  <c r="E3319" i="1"/>
  <c r="F3319" i="1" s="1"/>
  <c r="E3320" i="1"/>
  <c r="F3320" i="1" s="1"/>
  <c r="E3321" i="1"/>
  <c r="F3321" i="1" s="1"/>
  <c r="E3322" i="1"/>
  <c r="F3322" i="1" s="1"/>
  <c r="E3323" i="1"/>
  <c r="F3323" i="1" s="1"/>
  <c r="E3324" i="1"/>
  <c r="F3324" i="1" s="1"/>
  <c r="E3325" i="1"/>
  <c r="F3325" i="1" s="1"/>
  <c r="E3326" i="1"/>
  <c r="F3326" i="1" s="1"/>
  <c r="E3327" i="1"/>
  <c r="F3327" i="1" s="1"/>
  <c r="E3328" i="1"/>
  <c r="F3328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345" i="1"/>
  <c r="F3345" i="1" s="1"/>
  <c r="E3346" i="1"/>
  <c r="F3346" i="1" s="1"/>
  <c r="E3347" i="1"/>
  <c r="F3347" i="1" s="1"/>
  <c r="E3348" i="1"/>
  <c r="F3348" i="1" s="1"/>
  <c r="E3349" i="1"/>
  <c r="F3349" i="1" s="1"/>
  <c r="E3350" i="1"/>
  <c r="F3350" i="1" s="1"/>
  <c r="E3351" i="1"/>
  <c r="F3351" i="1" s="1"/>
  <c r="E3352" i="1"/>
  <c r="F3352" i="1" s="1"/>
  <c r="E3353" i="1"/>
  <c r="F3353" i="1" s="1"/>
  <c r="E3354" i="1"/>
  <c r="F3354" i="1" s="1"/>
  <c r="E3355" i="1"/>
  <c r="F3355" i="1" s="1"/>
  <c r="E3356" i="1"/>
  <c r="F3356" i="1" s="1"/>
  <c r="E3357" i="1"/>
  <c r="F3357" i="1" s="1"/>
  <c r="E3358" i="1"/>
  <c r="F3358" i="1" s="1"/>
  <c r="E3359" i="1"/>
  <c r="F3359" i="1" s="1"/>
  <c r="E3360" i="1"/>
  <c r="F3360" i="1" s="1"/>
  <c r="E3361" i="1"/>
  <c r="F3361" i="1" s="1"/>
  <c r="E3362" i="1"/>
  <c r="F3362" i="1" s="1"/>
  <c r="E3363" i="1"/>
  <c r="F3363" i="1" s="1"/>
  <c r="E3364" i="1"/>
  <c r="F3364" i="1" s="1"/>
  <c r="E3365" i="1"/>
  <c r="F3365" i="1" s="1"/>
  <c r="E3366" i="1"/>
  <c r="F3366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3381" i="1"/>
  <c r="F3381" i="1" s="1"/>
  <c r="E3382" i="1"/>
  <c r="F3382" i="1" s="1"/>
  <c r="E3383" i="1"/>
  <c r="F3383" i="1" s="1"/>
  <c r="E3384" i="1"/>
  <c r="F3384" i="1" s="1"/>
  <c r="E3385" i="1"/>
  <c r="F3385" i="1" s="1"/>
  <c r="E3386" i="1"/>
  <c r="F3386" i="1" s="1"/>
  <c r="E3387" i="1"/>
  <c r="F3387" i="1" s="1"/>
  <c r="E3388" i="1"/>
  <c r="F3388" i="1" s="1"/>
  <c r="E3389" i="1"/>
  <c r="F3389" i="1" s="1"/>
  <c r="E3390" i="1"/>
  <c r="F3390" i="1" s="1"/>
  <c r="E3391" i="1"/>
  <c r="F3391" i="1" s="1"/>
  <c r="E3392" i="1"/>
  <c r="F3392" i="1" s="1"/>
  <c r="E3393" i="1"/>
  <c r="F3393" i="1" s="1"/>
  <c r="E3394" i="1"/>
  <c r="F3394" i="1" s="1"/>
  <c r="E3395" i="1"/>
  <c r="F3395" i="1" s="1"/>
  <c r="E3396" i="1"/>
  <c r="F3396" i="1" s="1"/>
  <c r="E3397" i="1"/>
  <c r="F3397" i="1" s="1"/>
  <c r="E3398" i="1"/>
  <c r="F3398" i="1" s="1"/>
  <c r="E3399" i="1"/>
  <c r="F3399" i="1" s="1"/>
  <c r="E3400" i="1"/>
  <c r="F3400" i="1" s="1"/>
  <c r="E3401" i="1"/>
  <c r="F3401" i="1" s="1"/>
  <c r="E3402" i="1"/>
  <c r="F3402" i="1" s="1"/>
  <c r="E3403" i="1"/>
  <c r="F3403" i="1" s="1"/>
  <c r="E3404" i="1"/>
  <c r="F3404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421" i="1"/>
  <c r="F3421" i="1" s="1"/>
  <c r="E3422" i="1"/>
  <c r="F3422" i="1" s="1"/>
  <c r="E3423" i="1"/>
  <c r="F3423" i="1" s="1"/>
  <c r="E3424" i="1"/>
  <c r="F3424" i="1" s="1"/>
  <c r="E3425" i="1"/>
  <c r="F3425" i="1" s="1"/>
  <c r="E3426" i="1"/>
  <c r="F3426" i="1" s="1"/>
  <c r="E3427" i="1"/>
  <c r="F3427" i="1" s="1"/>
  <c r="E3428" i="1"/>
  <c r="F3428" i="1" s="1"/>
  <c r="E3429" i="1"/>
  <c r="F3429" i="1" s="1"/>
  <c r="E3430" i="1"/>
  <c r="F3430" i="1" s="1"/>
  <c r="E3431" i="1"/>
  <c r="F3431" i="1" s="1"/>
  <c r="E3432" i="1"/>
  <c r="F3432" i="1" s="1"/>
  <c r="E3433" i="1"/>
  <c r="F3433" i="1" s="1"/>
  <c r="E3434" i="1"/>
  <c r="F3434" i="1" s="1"/>
  <c r="E3435" i="1"/>
  <c r="F3435" i="1" s="1"/>
  <c r="E3436" i="1"/>
  <c r="F3436" i="1" s="1"/>
  <c r="E3437" i="1"/>
  <c r="F3437" i="1" s="1"/>
  <c r="E3438" i="1"/>
  <c r="F3438" i="1" s="1"/>
  <c r="E3439" i="1"/>
  <c r="F3439" i="1" s="1"/>
  <c r="E3440" i="1"/>
  <c r="F3440" i="1" s="1"/>
  <c r="E3441" i="1"/>
  <c r="F3441" i="1" s="1"/>
  <c r="E3442" i="1"/>
  <c r="F3442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59" i="1"/>
  <c r="F3459" i="1" s="1"/>
  <c r="E3460" i="1"/>
  <c r="F3460" i="1" s="1"/>
  <c r="E3461" i="1"/>
  <c r="F3461" i="1" s="1"/>
  <c r="E3462" i="1"/>
  <c r="F3462" i="1" s="1"/>
  <c r="E3463" i="1"/>
  <c r="F3463" i="1" s="1"/>
  <c r="E3464" i="1"/>
  <c r="F3464" i="1" s="1"/>
  <c r="E3465" i="1"/>
  <c r="F3465" i="1" s="1"/>
  <c r="E3466" i="1"/>
  <c r="F3466" i="1" s="1"/>
  <c r="E3467" i="1"/>
  <c r="F3467" i="1" s="1"/>
  <c r="E3468" i="1"/>
  <c r="F3468" i="1" s="1"/>
  <c r="E3469" i="1"/>
  <c r="F3469" i="1" s="1"/>
  <c r="E3470" i="1"/>
  <c r="F3470" i="1" s="1"/>
  <c r="E3471" i="1"/>
  <c r="F3471" i="1" s="1"/>
  <c r="E3472" i="1"/>
  <c r="F3472" i="1" s="1"/>
  <c r="E3473" i="1"/>
  <c r="F3473" i="1" s="1"/>
  <c r="E3474" i="1"/>
  <c r="F3474" i="1" s="1"/>
  <c r="E3475" i="1"/>
  <c r="F3475" i="1" s="1"/>
  <c r="E3476" i="1"/>
  <c r="F3476" i="1" s="1"/>
  <c r="E3477" i="1"/>
  <c r="F3477" i="1" s="1"/>
  <c r="E3478" i="1"/>
  <c r="F3478" i="1" s="1"/>
  <c r="E3479" i="1"/>
  <c r="F3479" i="1" s="1"/>
  <c r="E3480" i="1"/>
  <c r="F3480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3497" i="1"/>
  <c r="F3497" i="1" s="1"/>
  <c r="E3498" i="1"/>
  <c r="F3498" i="1" s="1"/>
  <c r="E3499" i="1"/>
  <c r="F3499" i="1" s="1"/>
  <c r="E3500" i="1"/>
  <c r="F3500" i="1" s="1"/>
  <c r="E3501" i="1"/>
  <c r="F3501" i="1" s="1"/>
  <c r="E3502" i="1"/>
  <c r="F3502" i="1" s="1"/>
  <c r="E3503" i="1"/>
  <c r="F3503" i="1" s="1"/>
  <c r="E3504" i="1"/>
  <c r="F3504" i="1" s="1"/>
  <c r="E3505" i="1"/>
  <c r="F3505" i="1" s="1"/>
  <c r="E3506" i="1"/>
  <c r="F3506" i="1" s="1"/>
  <c r="E3507" i="1"/>
  <c r="F3507" i="1" s="1"/>
  <c r="E3508" i="1"/>
  <c r="F3508" i="1" s="1"/>
  <c r="E3509" i="1"/>
  <c r="F3509" i="1" s="1"/>
  <c r="E3510" i="1"/>
  <c r="F3510" i="1" s="1"/>
  <c r="E3511" i="1"/>
  <c r="F3511" i="1" s="1"/>
  <c r="E3512" i="1"/>
  <c r="F3512" i="1" s="1"/>
  <c r="E3513" i="1"/>
  <c r="F3513" i="1" s="1"/>
  <c r="E3514" i="1"/>
  <c r="F3514" i="1" s="1"/>
  <c r="E3515" i="1"/>
  <c r="F3515" i="1" s="1"/>
  <c r="E3516" i="1"/>
  <c r="F3516" i="1" s="1"/>
  <c r="E3517" i="1"/>
  <c r="F3517" i="1" s="1"/>
  <c r="E3518" i="1"/>
  <c r="F3518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535" i="1"/>
  <c r="F3535" i="1" s="1"/>
  <c r="E3536" i="1"/>
  <c r="F3536" i="1" s="1"/>
  <c r="E3537" i="1"/>
  <c r="F3537" i="1" s="1"/>
  <c r="E3538" i="1"/>
  <c r="F3538" i="1" s="1"/>
  <c r="E3539" i="1"/>
  <c r="F3539" i="1" s="1"/>
  <c r="E3540" i="1"/>
  <c r="F3540" i="1" s="1"/>
  <c r="E3541" i="1"/>
  <c r="F3541" i="1" s="1"/>
  <c r="E3542" i="1"/>
  <c r="F3542" i="1" s="1"/>
  <c r="E3543" i="1"/>
  <c r="F3543" i="1" s="1"/>
  <c r="E3544" i="1"/>
  <c r="F3544" i="1" s="1"/>
  <c r="E3545" i="1"/>
  <c r="F3545" i="1" s="1"/>
  <c r="E3546" i="1"/>
  <c r="F3546" i="1" s="1"/>
  <c r="E3547" i="1"/>
  <c r="F3547" i="1" s="1"/>
  <c r="E3548" i="1"/>
  <c r="F3548" i="1" s="1"/>
  <c r="E3549" i="1"/>
  <c r="F3549" i="1" s="1"/>
  <c r="E3550" i="1"/>
  <c r="F3550" i="1" s="1"/>
  <c r="E3551" i="1"/>
  <c r="F3551" i="1" s="1"/>
  <c r="E3552" i="1"/>
  <c r="F3552" i="1" s="1"/>
  <c r="E3553" i="1"/>
  <c r="F3553" i="1" s="1"/>
  <c r="E3554" i="1"/>
  <c r="F3554" i="1" s="1"/>
  <c r="E3555" i="1"/>
  <c r="F3555" i="1" s="1"/>
  <c r="E3556" i="1"/>
  <c r="F3556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73" i="1"/>
  <c r="F3573" i="1" s="1"/>
  <c r="E3574" i="1"/>
  <c r="F3574" i="1" s="1"/>
  <c r="E3575" i="1"/>
  <c r="F3575" i="1" s="1"/>
  <c r="E3576" i="1"/>
  <c r="F3576" i="1" s="1"/>
  <c r="E3577" i="1"/>
  <c r="F3577" i="1" s="1"/>
  <c r="E3578" i="1"/>
  <c r="F3578" i="1" s="1"/>
  <c r="E3579" i="1"/>
  <c r="F3579" i="1" s="1"/>
  <c r="E3580" i="1"/>
  <c r="F3580" i="1" s="1"/>
  <c r="E3581" i="1"/>
  <c r="F3581" i="1" s="1"/>
  <c r="E3582" i="1"/>
  <c r="F3582" i="1" s="1"/>
  <c r="E3583" i="1"/>
  <c r="F3583" i="1" s="1"/>
  <c r="E3584" i="1"/>
  <c r="F3584" i="1" s="1"/>
  <c r="E3585" i="1"/>
  <c r="F3585" i="1" s="1"/>
  <c r="E3586" i="1"/>
  <c r="F3586" i="1" s="1"/>
  <c r="E3587" i="1"/>
  <c r="F3587" i="1" s="1"/>
  <c r="E3588" i="1"/>
  <c r="F3588" i="1" s="1"/>
  <c r="E3589" i="1"/>
  <c r="F3589" i="1" s="1"/>
  <c r="E3590" i="1"/>
  <c r="F3590" i="1" s="1"/>
  <c r="E3591" i="1"/>
  <c r="F3591" i="1" s="1"/>
  <c r="E3592" i="1"/>
  <c r="F3592" i="1" s="1"/>
  <c r="E3593" i="1"/>
  <c r="F3593" i="1" s="1"/>
  <c r="E3594" i="1"/>
  <c r="F3594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611" i="1"/>
  <c r="F3611" i="1" s="1"/>
  <c r="E3612" i="1"/>
  <c r="F3612" i="1" s="1"/>
  <c r="E3613" i="1"/>
  <c r="F3613" i="1" s="1"/>
  <c r="E3614" i="1"/>
  <c r="F3614" i="1" s="1"/>
  <c r="E3615" i="1"/>
  <c r="F3615" i="1" s="1"/>
  <c r="E3616" i="1"/>
  <c r="F3616" i="1" s="1"/>
  <c r="E3617" i="1"/>
  <c r="F3617" i="1" s="1"/>
  <c r="E3618" i="1"/>
  <c r="F3618" i="1" s="1"/>
  <c r="E3619" i="1"/>
  <c r="F3619" i="1" s="1"/>
  <c r="E3620" i="1"/>
  <c r="F3620" i="1" s="1"/>
  <c r="E3621" i="1"/>
  <c r="F3621" i="1" s="1"/>
  <c r="E3622" i="1"/>
  <c r="F3622" i="1" s="1"/>
  <c r="E3623" i="1"/>
  <c r="F3623" i="1" s="1"/>
  <c r="E3624" i="1"/>
  <c r="F3624" i="1" s="1"/>
  <c r="E3625" i="1"/>
  <c r="F3625" i="1" s="1"/>
  <c r="E3626" i="1"/>
  <c r="F3626" i="1" s="1"/>
  <c r="E3627" i="1"/>
  <c r="F3627" i="1" s="1"/>
  <c r="E3628" i="1"/>
  <c r="F3628" i="1" s="1"/>
  <c r="E3629" i="1"/>
  <c r="F3629" i="1" s="1"/>
  <c r="E3630" i="1"/>
  <c r="F3630" i="1" s="1"/>
  <c r="E3631" i="1"/>
  <c r="F3631" i="1" s="1"/>
  <c r="E3632" i="1"/>
  <c r="F3632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649" i="1"/>
  <c r="F3649" i="1" s="1"/>
  <c r="E3650" i="1"/>
  <c r="F3650" i="1" s="1"/>
  <c r="E3651" i="1"/>
  <c r="F3651" i="1" s="1"/>
  <c r="E3652" i="1"/>
  <c r="F3652" i="1" s="1"/>
  <c r="E3653" i="1"/>
  <c r="F3653" i="1" s="1"/>
  <c r="E3654" i="1"/>
  <c r="F3654" i="1" s="1"/>
  <c r="E3655" i="1"/>
  <c r="F3655" i="1" s="1"/>
  <c r="E3656" i="1"/>
  <c r="F3656" i="1" s="1"/>
  <c r="E3657" i="1"/>
  <c r="F3657" i="1" s="1"/>
  <c r="E3658" i="1"/>
  <c r="F3658" i="1" s="1"/>
  <c r="E3659" i="1"/>
  <c r="F3659" i="1" s="1"/>
  <c r="E3660" i="1"/>
  <c r="F3660" i="1" s="1"/>
  <c r="E3661" i="1"/>
  <c r="F3661" i="1" s="1"/>
  <c r="E3662" i="1"/>
  <c r="F3662" i="1" s="1"/>
  <c r="E3663" i="1"/>
  <c r="F3663" i="1" s="1"/>
  <c r="E3664" i="1"/>
  <c r="F3664" i="1" s="1"/>
  <c r="E3665" i="1"/>
  <c r="F3665" i="1" s="1"/>
  <c r="E3666" i="1"/>
  <c r="F3666" i="1" s="1"/>
  <c r="E3667" i="1"/>
  <c r="F3667" i="1" s="1"/>
  <c r="E3668" i="1"/>
  <c r="F3668" i="1" s="1"/>
  <c r="E3669" i="1"/>
  <c r="F3669" i="1" s="1"/>
  <c r="E3670" i="1"/>
  <c r="F3670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87" i="1"/>
  <c r="F3687" i="1" s="1"/>
  <c r="E3688" i="1"/>
  <c r="F3688" i="1" s="1"/>
  <c r="E3689" i="1"/>
  <c r="F3689" i="1" s="1"/>
  <c r="E3690" i="1"/>
  <c r="F3690" i="1" s="1"/>
  <c r="E3691" i="1"/>
  <c r="F3691" i="1" s="1"/>
  <c r="E3692" i="1"/>
  <c r="F3692" i="1" s="1"/>
  <c r="E3693" i="1"/>
  <c r="F3693" i="1" s="1"/>
  <c r="E3694" i="1"/>
  <c r="F3694" i="1" s="1"/>
  <c r="E3695" i="1"/>
  <c r="F3695" i="1" s="1"/>
  <c r="E3696" i="1"/>
  <c r="F3696" i="1" s="1"/>
  <c r="E3697" i="1"/>
  <c r="F3697" i="1" s="1"/>
  <c r="E3698" i="1"/>
  <c r="F3698" i="1" s="1"/>
  <c r="E3699" i="1"/>
  <c r="F3699" i="1" s="1"/>
  <c r="E3700" i="1"/>
  <c r="F3700" i="1" s="1"/>
  <c r="E3701" i="1"/>
  <c r="F3701" i="1" s="1"/>
  <c r="E3702" i="1"/>
  <c r="F3702" i="1" s="1"/>
  <c r="E3703" i="1"/>
  <c r="F3703" i="1" s="1"/>
  <c r="E3704" i="1"/>
  <c r="F3704" i="1" s="1"/>
  <c r="E3705" i="1"/>
  <c r="F3705" i="1" s="1"/>
  <c r="E3706" i="1"/>
  <c r="F3706" i="1" s="1"/>
  <c r="E3707" i="1"/>
  <c r="F3707" i="1" s="1"/>
  <c r="E3708" i="1"/>
  <c r="F3708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725" i="1"/>
  <c r="F3725" i="1" s="1"/>
  <c r="E3726" i="1"/>
  <c r="F3726" i="1" s="1"/>
  <c r="E3727" i="1"/>
  <c r="F3727" i="1" s="1"/>
  <c r="E3728" i="1"/>
  <c r="F3728" i="1" s="1"/>
  <c r="E3729" i="1"/>
  <c r="F3729" i="1" s="1"/>
  <c r="E3730" i="1"/>
  <c r="F3730" i="1" s="1"/>
  <c r="E3731" i="1"/>
  <c r="F3731" i="1" s="1"/>
  <c r="E3732" i="1"/>
  <c r="F3732" i="1" s="1"/>
  <c r="E3733" i="1"/>
  <c r="F3733" i="1" s="1"/>
  <c r="E3734" i="1"/>
  <c r="F3734" i="1" s="1"/>
  <c r="E3735" i="1"/>
  <c r="F3735" i="1" s="1"/>
  <c r="E3736" i="1"/>
  <c r="F3736" i="1" s="1"/>
  <c r="E3737" i="1"/>
  <c r="F3737" i="1" s="1"/>
  <c r="E3738" i="1"/>
  <c r="F3738" i="1" s="1"/>
  <c r="E3739" i="1"/>
  <c r="F3739" i="1" s="1"/>
  <c r="E3740" i="1"/>
  <c r="F3740" i="1" s="1"/>
  <c r="E3741" i="1"/>
  <c r="F3741" i="1" s="1"/>
  <c r="E3742" i="1"/>
  <c r="F3742" i="1" s="1"/>
  <c r="E3743" i="1"/>
  <c r="F3743" i="1" s="1"/>
  <c r="E3744" i="1"/>
  <c r="F3744" i="1" s="1"/>
  <c r="E3745" i="1"/>
  <c r="F3745" i="1" s="1"/>
  <c r="E3746" i="1"/>
  <c r="F3746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63" i="1"/>
  <c r="F3763" i="1" s="1"/>
  <c r="E3764" i="1"/>
  <c r="F3764" i="1" s="1"/>
  <c r="E3765" i="1"/>
  <c r="F3765" i="1" s="1"/>
  <c r="E3766" i="1"/>
  <c r="F3766" i="1" s="1"/>
  <c r="E3767" i="1"/>
  <c r="F3767" i="1" s="1"/>
  <c r="E3768" i="1"/>
  <c r="F3768" i="1" s="1"/>
  <c r="E3769" i="1"/>
  <c r="F3769" i="1" s="1"/>
  <c r="E3770" i="1"/>
  <c r="F3770" i="1" s="1"/>
  <c r="E3771" i="1"/>
  <c r="F3771" i="1" s="1"/>
  <c r="E3772" i="1"/>
  <c r="F3772" i="1" s="1"/>
  <c r="E3773" i="1"/>
  <c r="F3773" i="1" s="1"/>
  <c r="E3774" i="1"/>
  <c r="F3774" i="1" s="1"/>
  <c r="E3775" i="1"/>
  <c r="F3775" i="1" s="1"/>
  <c r="E3776" i="1"/>
  <c r="F3776" i="1" s="1"/>
  <c r="E3777" i="1"/>
  <c r="F3777" i="1" s="1"/>
  <c r="E3778" i="1"/>
  <c r="F3778" i="1" s="1"/>
  <c r="E3779" i="1"/>
  <c r="F3779" i="1" s="1"/>
  <c r="E3780" i="1"/>
  <c r="F3780" i="1" s="1"/>
  <c r="E3781" i="1"/>
  <c r="F3781" i="1" s="1"/>
  <c r="E3782" i="1"/>
  <c r="F3782" i="1" s="1"/>
  <c r="E3783" i="1"/>
  <c r="F3783" i="1" s="1"/>
  <c r="E3784" i="1"/>
  <c r="F3784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801" i="1"/>
  <c r="F3801" i="1" s="1"/>
  <c r="E3802" i="1"/>
  <c r="F3802" i="1" s="1"/>
  <c r="E3803" i="1"/>
  <c r="F3803" i="1" s="1"/>
  <c r="E3804" i="1"/>
  <c r="F3804" i="1" s="1"/>
  <c r="E3805" i="1"/>
  <c r="F3805" i="1" s="1"/>
  <c r="E3806" i="1"/>
  <c r="F3806" i="1" s="1"/>
  <c r="E3807" i="1"/>
  <c r="F3807" i="1" s="1"/>
  <c r="E3808" i="1"/>
  <c r="F3808" i="1" s="1"/>
  <c r="E3809" i="1"/>
  <c r="F3809" i="1" s="1"/>
  <c r="E3810" i="1"/>
  <c r="F3810" i="1" s="1"/>
  <c r="E3811" i="1"/>
  <c r="F3811" i="1" s="1"/>
  <c r="E3812" i="1"/>
  <c r="F3812" i="1" s="1"/>
  <c r="E3813" i="1"/>
  <c r="F3813" i="1" s="1"/>
  <c r="E3814" i="1"/>
  <c r="F3814" i="1" s="1"/>
  <c r="E3815" i="1"/>
  <c r="F3815" i="1" s="1"/>
  <c r="E3816" i="1"/>
  <c r="F3816" i="1" s="1"/>
  <c r="E3817" i="1"/>
  <c r="F3817" i="1" s="1"/>
  <c r="E3818" i="1"/>
  <c r="F3818" i="1" s="1"/>
  <c r="E3819" i="1"/>
  <c r="F3819" i="1" s="1"/>
  <c r="E3820" i="1"/>
  <c r="F3820" i="1" s="1"/>
  <c r="E3821" i="1"/>
  <c r="F3821" i="1" s="1"/>
  <c r="E3822" i="1"/>
  <c r="F3822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839" i="1"/>
  <c r="F3839" i="1" s="1"/>
  <c r="E3840" i="1"/>
  <c r="F3840" i="1" s="1"/>
  <c r="E3841" i="1"/>
  <c r="F3841" i="1" s="1"/>
  <c r="E3842" i="1"/>
  <c r="F3842" i="1" s="1"/>
  <c r="E3843" i="1"/>
  <c r="F3843" i="1" s="1"/>
  <c r="E3844" i="1"/>
  <c r="F3844" i="1" s="1"/>
  <c r="E3845" i="1"/>
  <c r="F3845" i="1" s="1"/>
  <c r="E3846" i="1"/>
  <c r="F3846" i="1" s="1"/>
  <c r="E3847" i="1"/>
  <c r="F3847" i="1" s="1"/>
  <c r="E3848" i="1"/>
  <c r="F3848" i="1" s="1"/>
  <c r="E3849" i="1"/>
  <c r="F3849" i="1" s="1"/>
  <c r="E3850" i="1"/>
  <c r="F3850" i="1" s="1"/>
  <c r="E3851" i="1"/>
  <c r="F3851" i="1" s="1"/>
  <c r="E3852" i="1"/>
  <c r="F3852" i="1" s="1"/>
  <c r="E3853" i="1"/>
  <c r="F3853" i="1" s="1"/>
  <c r="E3854" i="1"/>
  <c r="F3854" i="1" s="1"/>
  <c r="E3855" i="1"/>
  <c r="F3855" i="1" s="1"/>
  <c r="E3856" i="1"/>
  <c r="F3856" i="1" s="1"/>
  <c r="E3857" i="1"/>
  <c r="F3857" i="1" s="1"/>
  <c r="E3858" i="1"/>
  <c r="F3858" i="1" s="1"/>
  <c r="E3859" i="1"/>
  <c r="F3859" i="1" s="1"/>
  <c r="E3860" i="1"/>
  <c r="F3860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77" i="1"/>
  <c r="F3877" i="1" s="1"/>
  <c r="E3878" i="1"/>
  <c r="F3878" i="1" s="1"/>
  <c r="E3879" i="1"/>
  <c r="F3879" i="1" s="1"/>
  <c r="E3880" i="1"/>
  <c r="F3880" i="1" s="1"/>
  <c r="E3881" i="1"/>
  <c r="F3881" i="1" s="1"/>
  <c r="E3882" i="1"/>
  <c r="F3882" i="1" s="1"/>
  <c r="E3883" i="1"/>
  <c r="F3883" i="1" s="1"/>
  <c r="E3884" i="1"/>
  <c r="F3884" i="1" s="1"/>
  <c r="E3885" i="1"/>
  <c r="F3885" i="1" s="1"/>
  <c r="E3886" i="1"/>
  <c r="F3886" i="1" s="1"/>
  <c r="E3887" i="1"/>
  <c r="F3887" i="1" s="1"/>
  <c r="E3888" i="1"/>
  <c r="F3888" i="1" s="1"/>
  <c r="E3889" i="1"/>
  <c r="F3889" i="1" s="1"/>
  <c r="E3890" i="1"/>
  <c r="F3890" i="1" s="1"/>
  <c r="E3891" i="1"/>
  <c r="F3891" i="1" s="1"/>
  <c r="E3892" i="1"/>
  <c r="F3892" i="1" s="1"/>
  <c r="E3893" i="1"/>
  <c r="F3893" i="1" s="1"/>
  <c r="E3894" i="1"/>
  <c r="F3894" i="1" s="1"/>
  <c r="E3895" i="1"/>
  <c r="F3895" i="1" s="1"/>
  <c r="E3896" i="1"/>
  <c r="F3896" i="1" s="1"/>
  <c r="E3897" i="1"/>
  <c r="F3897" i="1" s="1"/>
  <c r="E3898" i="1"/>
  <c r="F3898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915" i="1"/>
  <c r="F3915" i="1" s="1"/>
  <c r="E3916" i="1"/>
  <c r="F3916" i="1" s="1"/>
  <c r="E3917" i="1"/>
  <c r="F3917" i="1" s="1"/>
  <c r="E3918" i="1"/>
  <c r="F3918" i="1" s="1"/>
  <c r="E3919" i="1"/>
  <c r="F3919" i="1" s="1"/>
  <c r="E3920" i="1"/>
  <c r="F3920" i="1" s="1"/>
  <c r="E3921" i="1"/>
  <c r="F3921" i="1" s="1"/>
  <c r="E3922" i="1"/>
  <c r="F3922" i="1" s="1"/>
  <c r="E3923" i="1"/>
  <c r="F3923" i="1" s="1"/>
  <c r="E3924" i="1"/>
  <c r="F3924" i="1" s="1"/>
  <c r="E3925" i="1"/>
  <c r="F3925" i="1" s="1"/>
  <c r="E3926" i="1"/>
  <c r="F3926" i="1" s="1"/>
  <c r="E3927" i="1"/>
  <c r="F3927" i="1" s="1"/>
  <c r="E3928" i="1"/>
  <c r="F3928" i="1" s="1"/>
  <c r="E3929" i="1"/>
  <c r="F3929" i="1" s="1"/>
  <c r="E3930" i="1"/>
  <c r="F3930" i="1" s="1"/>
  <c r="E3931" i="1"/>
  <c r="F3931" i="1" s="1"/>
  <c r="E3932" i="1"/>
  <c r="F3932" i="1" s="1"/>
  <c r="E3933" i="1"/>
  <c r="F3933" i="1" s="1"/>
  <c r="E3934" i="1"/>
  <c r="F3934" i="1" s="1"/>
  <c r="E3935" i="1"/>
  <c r="F3935" i="1" s="1"/>
  <c r="E3936" i="1"/>
  <c r="F3936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953" i="1"/>
  <c r="F3953" i="1" s="1"/>
  <c r="E3954" i="1"/>
  <c r="F3954" i="1" s="1"/>
  <c r="E3955" i="1"/>
  <c r="F3955" i="1" s="1"/>
  <c r="E3956" i="1"/>
  <c r="F3956" i="1" s="1"/>
  <c r="E3957" i="1"/>
  <c r="F3957" i="1" s="1"/>
  <c r="E3958" i="1"/>
  <c r="F3958" i="1" s="1"/>
  <c r="E3959" i="1"/>
  <c r="F3959" i="1" s="1"/>
  <c r="E3960" i="1"/>
  <c r="F3960" i="1" s="1"/>
  <c r="E3961" i="1"/>
  <c r="F3961" i="1" s="1"/>
  <c r="E3962" i="1"/>
  <c r="F3962" i="1" s="1"/>
  <c r="E3963" i="1"/>
  <c r="F3963" i="1" s="1"/>
  <c r="E3964" i="1"/>
  <c r="F3964" i="1" s="1"/>
  <c r="E3965" i="1"/>
  <c r="F3965" i="1" s="1"/>
  <c r="E3966" i="1"/>
  <c r="F3966" i="1" s="1"/>
  <c r="E3967" i="1"/>
  <c r="F3967" i="1" s="1"/>
  <c r="E3968" i="1"/>
  <c r="F3968" i="1" s="1"/>
  <c r="E3969" i="1"/>
  <c r="F3969" i="1" s="1"/>
  <c r="E3970" i="1"/>
  <c r="F3970" i="1" s="1"/>
  <c r="E3971" i="1"/>
  <c r="F3971" i="1" s="1"/>
  <c r="E3972" i="1"/>
  <c r="F3972" i="1" s="1"/>
  <c r="E3973" i="1"/>
  <c r="F3973" i="1" s="1"/>
  <c r="E3974" i="1"/>
  <c r="F3974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91" i="1"/>
  <c r="F3991" i="1" s="1"/>
  <c r="E3992" i="1"/>
  <c r="F3992" i="1" s="1"/>
  <c r="E3993" i="1"/>
  <c r="F3993" i="1" s="1"/>
  <c r="E3994" i="1"/>
  <c r="F3994" i="1" s="1"/>
  <c r="E3995" i="1"/>
  <c r="F3995" i="1" s="1"/>
  <c r="E3996" i="1"/>
  <c r="F3996" i="1" s="1"/>
  <c r="E3997" i="1"/>
  <c r="F3997" i="1" s="1"/>
  <c r="E3998" i="1"/>
  <c r="F3998" i="1" s="1"/>
  <c r="E3999" i="1"/>
  <c r="F3999" i="1" s="1"/>
  <c r="E4000" i="1"/>
  <c r="F4000" i="1" s="1"/>
  <c r="E4001" i="1"/>
  <c r="F4001" i="1" s="1"/>
  <c r="E4002" i="1"/>
  <c r="F4002" i="1" s="1"/>
  <c r="E4003" i="1"/>
  <c r="F4003" i="1" s="1"/>
  <c r="E4004" i="1"/>
  <c r="F4004" i="1" s="1"/>
  <c r="E4005" i="1"/>
  <c r="F4005" i="1" s="1"/>
  <c r="E4006" i="1"/>
  <c r="F4006" i="1" s="1"/>
  <c r="E4007" i="1"/>
  <c r="F4007" i="1" s="1"/>
  <c r="E4008" i="1"/>
  <c r="F4008" i="1" s="1"/>
  <c r="E4009" i="1"/>
  <c r="F4009" i="1" s="1"/>
  <c r="E4010" i="1"/>
  <c r="F4010" i="1" s="1"/>
  <c r="E4011" i="1"/>
  <c r="F4011" i="1" s="1"/>
  <c r="E4012" i="1"/>
  <c r="F4012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4029" i="1"/>
  <c r="F4029" i="1" s="1"/>
  <c r="E4030" i="1"/>
  <c r="F4030" i="1" s="1"/>
  <c r="E4031" i="1"/>
  <c r="F4031" i="1" s="1"/>
  <c r="E4032" i="1"/>
  <c r="F4032" i="1" s="1"/>
  <c r="E4033" i="1"/>
  <c r="F4033" i="1" s="1"/>
  <c r="E4034" i="1"/>
  <c r="F4034" i="1" s="1"/>
  <c r="E4035" i="1"/>
  <c r="F4035" i="1" s="1"/>
  <c r="E4036" i="1"/>
  <c r="F4036" i="1" s="1"/>
  <c r="E4037" i="1"/>
  <c r="F4037" i="1" s="1"/>
  <c r="E4038" i="1"/>
  <c r="F4038" i="1" s="1"/>
  <c r="E4039" i="1"/>
  <c r="F4039" i="1" s="1"/>
  <c r="E4040" i="1"/>
  <c r="F4040" i="1" s="1"/>
  <c r="E4041" i="1"/>
  <c r="F4041" i="1" s="1"/>
  <c r="E4042" i="1"/>
  <c r="F4042" i="1" s="1"/>
  <c r="E4043" i="1"/>
  <c r="F4043" i="1" s="1"/>
  <c r="E4044" i="1"/>
  <c r="F4044" i="1" s="1"/>
  <c r="E4045" i="1"/>
  <c r="F4045" i="1" s="1"/>
  <c r="E4046" i="1"/>
  <c r="F4046" i="1" s="1"/>
  <c r="E4047" i="1"/>
  <c r="F4047" i="1" s="1"/>
  <c r="E4048" i="1"/>
  <c r="F4048" i="1" s="1"/>
  <c r="E4049" i="1"/>
  <c r="F4049" i="1" s="1"/>
  <c r="E4050" i="1"/>
  <c r="F4050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67" i="1"/>
  <c r="F4067" i="1" s="1"/>
  <c r="E4068" i="1"/>
  <c r="F4068" i="1" s="1"/>
  <c r="E4069" i="1"/>
  <c r="F4069" i="1" s="1"/>
  <c r="E4070" i="1"/>
  <c r="F4070" i="1" s="1"/>
  <c r="E4071" i="1"/>
  <c r="F4071" i="1" s="1"/>
  <c r="E4072" i="1"/>
  <c r="F4072" i="1" s="1"/>
  <c r="E4073" i="1"/>
  <c r="F4073" i="1" s="1"/>
  <c r="E4074" i="1"/>
  <c r="F4074" i="1" s="1"/>
  <c r="E4075" i="1"/>
  <c r="F4075" i="1" s="1"/>
  <c r="E4076" i="1"/>
  <c r="F4076" i="1" s="1"/>
  <c r="E4077" i="1"/>
  <c r="F4077" i="1" s="1"/>
  <c r="E4078" i="1"/>
  <c r="F4078" i="1" s="1"/>
  <c r="E4079" i="1"/>
  <c r="F4079" i="1" s="1"/>
  <c r="E4080" i="1"/>
  <c r="F4080" i="1" s="1"/>
  <c r="E4081" i="1"/>
  <c r="F4081" i="1" s="1"/>
  <c r="E4082" i="1"/>
  <c r="F4082" i="1" s="1"/>
  <c r="E4083" i="1"/>
  <c r="F4083" i="1" s="1"/>
  <c r="E4084" i="1"/>
  <c r="F4084" i="1" s="1"/>
  <c r="E4085" i="1"/>
  <c r="F4085" i="1" s="1"/>
  <c r="E4086" i="1"/>
  <c r="F4086" i="1" s="1"/>
  <c r="E4087" i="1"/>
  <c r="F4087" i="1" s="1"/>
  <c r="E4088" i="1"/>
  <c r="F4088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105" i="1"/>
  <c r="F4105" i="1" s="1"/>
  <c r="E4106" i="1"/>
  <c r="F4106" i="1" s="1"/>
  <c r="E4107" i="1"/>
  <c r="F4107" i="1" s="1"/>
  <c r="E4108" i="1"/>
  <c r="F4108" i="1" s="1"/>
  <c r="E4109" i="1"/>
  <c r="F4109" i="1" s="1"/>
  <c r="E4110" i="1"/>
  <c r="F4110" i="1" s="1"/>
  <c r="E4111" i="1"/>
  <c r="F4111" i="1" s="1"/>
  <c r="E4112" i="1"/>
  <c r="F4112" i="1" s="1"/>
  <c r="E4113" i="1"/>
  <c r="F4113" i="1" s="1"/>
  <c r="E4114" i="1"/>
  <c r="F4114" i="1" s="1"/>
  <c r="E4115" i="1"/>
  <c r="F4115" i="1" s="1"/>
  <c r="E4116" i="1"/>
  <c r="F4116" i="1" s="1"/>
  <c r="E4117" i="1"/>
  <c r="F4117" i="1" s="1"/>
  <c r="E4118" i="1"/>
  <c r="F4118" i="1" s="1"/>
  <c r="E4119" i="1"/>
  <c r="F4119" i="1" s="1"/>
  <c r="E4120" i="1"/>
  <c r="F4120" i="1" s="1"/>
  <c r="E4121" i="1"/>
  <c r="F4121" i="1" s="1"/>
  <c r="E4122" i="1"/>
  <c r="F4122" i="1" s="1"/>
  <c r="E4123" i="1"/>
  <c r="F4123" i="1" s="1"/>
  <c r="E4124" i="1"/>
  <c r="F4124" i="1" s="1"/>
  <c r="E4125" i="1"/>
  <c r="F4125" i="1" s="1"/>
  <c r="E4126" i="1"/>
  <c r="F4126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143" i="1"/>
  <c r="F4143" i="1" s="1"/>
  <c r="E4144" i="1"/>
  <c r="F4144" i="1" s="1"/>
  <c r="E4145" i="1"/>
  <c r="F4145" i="1" s="1"/>
  <c r="E4146" i="1"/>
  <c r="F4146" i="1" s="1"/>
  <c r="E4147" i="1"/>
  <c r="F4147" i="1" s="1"/>
  <c r="E4148" i="1"/>
  <c r="F4148" i="1" s="1"/>
  <c r="E4149" i="1"/>
  <c r="F4149" i="1" s="1"/>
  <c r="E4150" i="1"/>
  <c r="F4150" i="1" s="1"/>
  <c r="E4151" i="1"/>
  <c r="F4151" i="1" s="1"/>
  <c r="E4152" i="1"/>
  <c r="F4152" i="1" s="1"/>
  <c r="E4153" i="1"/>
  <c r="F4153" i="1" s="1"/>
  <c r="E4154" i="1"/>
  <c r="F4154" i="1" s="1"/>
  <c r="E4155" i="1"/>
  <c r="F4155" i="1" s="1"/>
  <c r="E4156" i="1"/>
  <c r="F4156" i="1" s="1"/>
  <c r="E4157" i="1"/>
  <c r="F4157" i="1" s="1"/>
  <c r="E4158" i="1"/>
  <c r="F4158" i="1" s="1"/>
  <c r="E4159" i="1"/>
  <c r="F4159" i="1" s="1"/>
  <c r="E4160" i="1"/>
  <c r="F4160" i="1" s="1"/>
  <c r="E4161" i="1"/>
  <c r="F4161" i="1" s="1"/>
  <c r="E4162" i="1"/>
  <c r="F4162" i="1" s="1"/>
  <c r="E4163" i="1"/>
  <c r="F4163" i="1" s="1"/>
  <c r="E4164" i="1"/>
  <c r="F4164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81" i="1"/>
  <c r="F4181" i="1" s="1"/>
  <c r="E4182" i="1"/>
  <c r="F4182" i="1" s="1"/>
  <c r="E4183" i="1"/>
  <c r="F4183" i="1" s="1"/>
  <c r="E4184" i="1"/>
  <c r="F4184" i="1" s="1"/>
  <c r="E4185" i="1"/>
  <c r="F4185" i="1" s="1"/>
  <c r="E4186" i="1"/>
  <c r="F4186" i="1" s="1"/>
  <c r="E4187" i="1"/>
  <c r="F4187" i="1" s="1"/>
  <c r="E4188" i="1"/>
  <c r="F4188" i="1" s="1"/>
  <c r="E4189" i="1"/>
  <c r="F4189" i="1" s="1"/>
  <c r="E4190" i="1"/>
  <c r="F4190" i="1" s="1"/>
  <c r="E4191" i="1"/>
  <c r="F4191" i="1" s="1"/>
  <c r="E4192" i="1"/>
  <c r="F4192" i="1" s="1"/>
  <c r="E4193" i="1"/>
  <c r="F4193" i="1" s="1"/>
  <c r="E4194" i="1"/>
  <c r="F4194" i="1" s="1"/>
  <c r="E4195" i="1"/>
  <c r="F4195" i="1" s="1"/>
  <c r="E4196" i="1"/>
  <c r="F4196" i="1" s="1"/>
  <c r="E4197" i="1"/>
  <c r="F4197" i="1" s="1"/>
  <c r="E4198" i="1"/>
  <c r="F4198" i="1" s="1"/>
  <c r="E4199" i="1"/>
  <c r="F4199" i="1" s="1"/>
  <c r="E4200" i="1"/>
  <c r="F4200" i="1" s="1"/>
  <c r="E4201" i="1"/>
  <c r="F4201" i="1" s="1"/>
  <c r="E4202" i="1"/>
  <c r="F4202" i="1" s="1"/>
  <c r="E4203" i="1"/>
  <c r="F4203" i="1" s="1"/>
  <c r="E4204" i="1"/>
  <c r="F4204" i="1" s="1"/>
  <c r="E4205" i="1"/>
  <c r="F4205" i="1" s="1"/>
  <c r="E4206" i="1"/>
  <c r="F4206" i="1" s="1"/>
  <c r="E4207" i="1"/>
  <c r="F4207" i="1" s="1"/>
  <c r="E4208" i="1"/>
  <c r="F4208" i="1" s="1"/>
  <c r="E4209" i="1"/>
  <c r="F4209" i="1" s="1"/>
  <c r="E4210" i="1"/>
  <c r="F4210" i="1" s="1"/>
  <c r="E4211" i="1"/>
  <c r="F4211" i="1" s="1"/>
  <c r="E4212" i="1"/>
  <c r="F4212" i="1" s="1"/>
  <c r="E4213" i="1"/>
  <c r="F4213" i="1" s="1"/>
  <c r="E4214" i="1"/>
  <c r="F4214" i="1" s="1"/>
  <c r="E4215" i="1"/>
  <c r="F4215" i="1" s="1"/>
  <c r="E4216" i="1"/>
  <c r="F4216" i="1" s="1"/>
  <c r="E4217" i="1"/>
  <c r="F4217" i="1" s="1"/>
  <c r="E4218" i="1"/>
  <c r="F4218" i="1" s="1"/>
  <c r="E4219" i="1"/>
  <c r="F4219" i="1" s="1"/>
  <c r="E4220" i="1"/>
  <c r="F4220" i="1" s="1"/>
  <c r="E4221" i="1"/>
  <c r="F4221" i="1" s="1"/>
  <c r="E4222" i="1"/>
  <c r="F4222" i="1" s="1"/>
  <c r="E4223" i="1"/>
  <c r="F4223" i="1" s="1"/>
  <c r="E4224" i="1"/>
  <c r="F4224" i="1" s="1"/>
  <c r="E4225" i="1"/>
  <c r="F4225" i="1" s="1"/>
  <c r="E4226" i="1"/>
  <c r="F4226" i="1" s="1"/>
  <c r="E4227" i="1"/>
  <c r="F4227" i="1" s="1"/>
  <c r="E4228" i="1"/>
  <c r="F4228" i="1" s="1"/>
  <c r="E4229" i="1"/>
  <c r="F4229" i="1" s="1"/>
  <c r="E4230" i="1"/>
  <c r="F4230" i="1" s="1"/>
  <c r="E4231" i="1"/>
  <c r="F4231" i="1" s="1"/>
  <c r="E4232" i="1"/>
  <c r="F4232" i="1" s="1"/>
  <c r="E4233" i="1"/>
  <c r="F4233" i="1" s="1"/>
  <c r="E4234" i="1"/>
  <c r="F4234" i="1" s="1"/>
  <c r="E4235" i="1"/>
  <c r="F4235" i="1" s="1"/>
  <c r="E4236" i="1"/>
  <c r="F4236" i="1" s="1"/>
  <c r="E4237" i="1"/>
  <c r="F4237" i="1" s="1"/>
  <c r="E4238" i="1"/>
  <c r="F4238" i="1" s="1"/>
  <c r="E4239" i="1"/>
  <c r="F4239" i="1" s="1"/>
  <c r="E4240" i="1"/>
  <c r="F4240" i="1" s="1"/>
  <c r="E4241" i="1"/>
  <c r="F4241" i="1" s="1"/>
  <c r="E4242" i="1"/>
  <c r="F4242" i="1" s="1"/>
  <c r="E4243" i="1"/>
  <c r="F4243" i="1" s="1"/>
  <c r="E4244" i="1"/>
  <c r="F4244" i="1" s="1"/>
  <c r="E4245" i="1"/>
  <c r="F4245" i="1" s="1"/>
  <c r="E4246" i="1"/>
  <c r="F4246" i="1" s="1"/>
  <c r="E4247" i="1"/>
  <c r="F4247" i="1" s="1"/>
  <c r="E4248" i="1"/>
  <c r="F4248" i="1" s="1"/>
  <c r="E4249" i="1"/>
  <c r="F4249" i="1" s="1"/>
  <c r="E4250" i="1"/>
  <c r="F4250" i="1" s="1"/>
  <c r="E4251" i="1"/>
  <c r="F4251" i="1" s="1"/>
  <c r="E4252" i="1"/>
  <c r="F4252" i="1" s="1"/>
  <c r="E4253" i="1"/>
  <c r="F4253" i="1" s="1"/>
  <c r="E4254" i="1"/>
  <c r="F4254" i="1" s="1"/>
  <c r="E4255" i="1"/>
  <c r="F4255" i="1" s="1"/>
  <c r="E4256" i="1"/>
  <c r="F4256" i="1" s="1"/>
  <c r="E4257" i="1"/>
  <c r="F4257" i="1" s="1"/>
  <c r="E4258" i="1"/>
  <c r="F4258" i="1" s="1"/>
  <c r="E4259" i="1"/>
  <c r="F4259" i="1" s="1"/>
  <c r="E4260" i="1"/>
  <c r="F4260" i="1" s="1"/>
  <c r="E4261" i="1"/>
  <c r="F4261" i="1" s="1"/>
  <c r="E4262" i="1"/>
  <c r="F4262" i="1" s="1"/>
  <c r="E4263" i="1"/>
  <c r="F4263" i="1" s="1"/>
  <c r="E4264" i="1"/>
  <c r="F4264" i="1" s="1"/>
  <c r="E4265" i="1"/>
  <c r="F4265" i="1" s="1"/>
  <c r="E4266" i="1"/>
  <c r="F4266" i="1" s="1"/>
  <c r="E4267" i="1"/>
  <c r="F4267" i="1" s="1"/>
  <c r="E4268" i="1"/>
  <c r="F4268" i="1" s="1"/>
  <c r="E4269" i="1"/>
  <c r="F4269" i="1" s="1"/>
  <c r="E4270" i="1"/>
  <c r="F4270" i="1" s="1"/>
  <c r="E4271" i="1"/>
  <c r="F4271" i="1" s="1"/>
  <c r="E4272" i="1"/>
  <c r="F4272" i="1" s="1"/>
  <c r="E4273" i="1"/>
  <c r="F4273" i="1" s="1"/>
  <c r="E4274" i="1"/>
  <c r="F4274" i="1" s="1"/>
  <c r="E4275" i="1"/>
  <c r="F4275" i="1" s="1"/>
  <c r="E4276" i="1"/>
  <c r="F4276" i="1" s="1"/>
  <c r="E4277" i="1"/>
  <c r="F4277" i="1" s="1"/>
  <c r="E4278" i="1"/>
  <c r="F4278" i="1" s="1"/>
  <c r="E4279" i="1"/>
  <c r="F4279" i="1" s="1"/>
  <c r="E4280" i="1"/>
  <c r="F4280" i="1" s="1"/>
  <c r="E4281" i="1"/>
  <c r="F4281" i="1" s="1"/>
  <c r="E4282" i="1"/>
  <c r="F4282" i="1" s="1"/>
  <c r="E4283" i="1"/>
  <c r="F4283" i="1" s="1"/>
  <c r="E4284" i="1"/>
  <c r="F4284" i="1" s="1"/>
  <c r="E4285" i="1"/>
  <c r="F4285" i="1" s="1"/>
  <c r="E4286" i="1"/>
  <c r="F4286" i="1" s="1"/>
  <c r="E4287" i="1"/>
  <c r="F4287" i="1" s="1"/>
  <c r="E4288" i="1"/>
  <c r="F4288" i="1" s="1"/>
  <c r="E4289" i="1"/>
  <c r="F4289" i="1" s="1"/>
  <c r="E4290" i="1"/>
  <c r="F4290" i="1" s="1"/>
  <c r="E4291" i="1"/>
  <c r="F4291" i="1" s="1"/>
  <c r="E4292" i="1"/>
  <c r="F4292" i="1" s="1"/>
  <c r="E4293" i="1"/>
  <c r="F4293" i="1" s="1"/>
  <c r="E4294" i="1"/>
  <c r="F4294" i="1" s="1"/>
  <c r="E4295" i="1"/>
  <c r="F4295" i="1" s="1"/>
  <c r="E4296" i="1"/>
  <c r="F4296" i="1" s="1"/>
  <c r="E4297" i="1"/>
  <c r="F4297" i="1" s="1"/>
  <c r="E4298" i="1"/>
  <c r="F4298" i="1" s="1"/>
  <c r="E4299" i="1"/>
  <c r="F4299" i="1" s="1"/>
  <c r="E4300" i="1"/>
  <c r="F4300" i="1" s="1"/>
  <c r="E4301" i="1"/>
  <c r="F4301" i="1" s="1"/>
  <c r="E4302" i="1"/>
  <c r="F4302" i="1" s="1"/>
  <c r="E4303" i="1"/>
  <c r="F4303" i="1" s="1"/>
  <c r="E4304" i="1"/>
  <c r="F4304" i="1" s="1"/>
  <c r="E4305" i="1"/>
  <c r="F4305" i="1" s="1"/>
  <c r="E4306" i="1"/>
  <c r="F4306" i="1" s="1"/>
  <c r="E4307" i="1"/>
  <c r="F4307" i="1" s="1"/>
  <c r="E4308" i="1"/>
  <c r="F4308" i="1" s="1"/>
  <c r="E4309" i="1"/>
  <c r="F4309" i="1" s="1"/>
  <c r="E4310" i="1"/>
  <c r="F4310" i="1" s="1"/>
  <c r="E4311" i="1"/>
  <c r="F4311" i="1" s="1"/>
  <c r="E4312" i="1"/>
  <c r="F4312" i="1" s="1"/>
  <c r="E4313" i="1"/>
  <c r="F4313" i="1" s="1"/>
  <c r="E4314" i="1"/>
  <c r="F4314" i="1" s="1"/>
  <c r="E4315" i="1"/>
  <c r="F4315" i="1" s="1"/>
  <c r="E4316" i="1"/>
  <c r="F4316" i="1" s="1"/>
  <c r="E4317" i="1"/>
  <c r="F4317" i="1" s="1"/>
  <c r="E4318" i="1"/>
  <c r="F4318" i="1" s="1"/>
  <c r="E4319" i="1"/>
  <c r="F4319" i="1" s="1"/>
  <c r="E4320" i="1"/>
  <c r="F4320" i="1" s="1"/>
  <c r="E4321" i="1"/>
  <c r="F4321" i="1" s="1"/>
  <c r="E4322" i="1"/>
  <c r="F4322" i="1" s="1"/>
  <c r="E4323" i="1"/>
  <c r="F4323" i="1" s="1"/>
  <c r="E4324" i="1"/>
  <c r="F4324" i="1" s="1"/>
  <c r="E4325" i="1"/>
  <c r="F4325" i="1" s="1"/>
  <c r="E4326" i="1"/>
  <c r="F4326" i="1" s="1"/>
  <c r="E4327" i="1"/>
  <c r="F4327" i="1" s="1"/>
  <c r="E4328" i="1"/>
  <c r="F4328" i="1" s="1"/>
  <c r="E4329" i="1"/>
  <c r="F4329" i="1" s="1"/>
  <c r="E4330" i="1"/>
  <c r="F4330" i="1" s="1"/>
  <c r="E4331" i="1"/>
  <c r="F4331" i="1" s="1"/>
  <c r="E4332" i="1"/>
  <c r="F4332" i="1" s="1"/>
  <c r="E4333" i="1"/>
  <c r="F4333" i="1" s="1"/>
  <c r="E4334" i="1"/>
  <c r="F4334" i="1" s="1"/>
  <c r="E4335" i="1"/>
  <c r="F4335" i="1" s="1"/>
  <c r="E4336" i="1"/>
  <c r="F4336" i="1" s="1"/>
  <c r="E4337" i="1"/>
  <c r="F4337" i="1" s="1"/>
  <c r="E4338" i="1"/>
  <c r="F4338" i="1" s="1"/>
  <c r="E4339" i="1"/>
  <c r="F4339" i="1" s="1"/>
  <c r="E4340" i="1"/>
  <c r="F4340" i="1" s="1"/>
  <c r="E4341" i="1"/>
  <c r="F4341" i="1" s="1"/>
  <c r="E4342" i="1"/>
  <c r="F4342" i="1" s="1"/>
  <c r="E4343" i="1"/>
  <c r="F4343" i="1" s="1"/>
  <c r="E4344" i="1"/>
  <c r="F4344" i="1" s="1"/>
  <c r="E4345" i="1"/>
  <c r="F4345" i="1" s="1"/>
  <c r="E4346" i="1"/>
  <c r="F4346" i="1" s="1"/>
  <c r="E4347" i="1"/>
  <c r="F4347" i="1" s="1"/>
  <c r="E4348" i="1"/>
  <c r="F4348" i="1" s="1"/>
  <c r="E4349" i="1"/>
  <c r="F4349" i="1" s="1"/>
  <c r="E4350" i="1"/>
  <c r="F4350" i="1" s="1"/>
  <c r="E4351" i="1"/>
  <c r="F4351" i="1" s="1"/>
  <c r="E4352" i="1"/>
  <c r="F4352" i="1" s="1"/>
  <c r="E4353" i="1"/>
  <c r="F4353" i="1" s="1"/>
  <c r="E4354" i="1"/>
  <c r="F4354" i="1" s="1"/>
  <c r="E4355" i="1"/>
  <c r="F4355" i="1" s="1"/>
  <c r="E4356" i="1"/>
  <c r="F4356" i="1" s="1"/>
  <c r="E4357" i="1"/>
  <c r="F4357" i="1" s="1"/>
  <c r="E4358" i="1"/>
  <c r="F4358" i="1" s="1"/>
  <c r="E4359" i="1"/>
  <c r="F4359" i="1" s="1"/>
  <c r="E4360" i="1"/>
  <c r="F4360" i="1" s="1"/>
  <c r="E4361" i="1"/>
  <c r="F4361" i="1" s="1"/>
  <c r="E4362" i="1"/>
  <c r="F4362" i="1" s="1"/>
  <c r="E4363" i="1"/>
  <c r="F4363" i="1" s="1"/>
  <c r="E4364" i="1"/>
  <c r="F4364" i="1" s="1"/>
  <c r="E4365" i="1"/>
  <c r="F4365" i="1" s="1"/>
  <c r="E4366" i="1"/>
  <c r="F4366" i="1" s="1"/>
  <c r="E4367" i="1"/>
  <c r="F4367" i="1" s="1"/>
  <c r="E4368" i="1"/>
  <c r="F4368" i="1" s="1"/>
  <c r="E4369" i="1"/>
  <c r="F4369" i="1" s="1"/>
  <c r="E4370" i="1"/>
  <c r="F4370" i="1" s="1"/>
  <c r="E4371" i="1"/>
  <c r="F4371" i="1" s="1"/>
  <c r="E4372" i="1"/>
  <c r="F4372" i="1" s="1"/>
  <c r="E4373" i="1"/>
  <c r="F4373" i="1" s="1"/>
  <c r="E4374" i="1"/>
  <c r="F4374" i="1" s="1"/>
  <c r="E4375" i="1"/>
  <c r="F4375" i="1" s="1"/>
  <c r="E4376" i="1"/>
  <c r="F4376" i="1" s="1"/>
  <c r="E4377" i="1"/>
  <c r="F4377" i="1" s="1"/>
  <c r="E4378" i="1"/>
  <c r="F4378" i="1" s="1"/>
  <c r="E4379" i="1"/>
  <c r="F4379" i="1" s="1"/>
  <c r="E4380" i="1"/>
  <c r="F4380" i="1" s="1"/>
  <c r="E4381" i="1"/>
  <c r="F4381" i="1" s="1"/>
  <c r="E4382" i="1"/>
  <c r="F4382" i="1" s="1"/>
  <c r="E4383" i="1"/>
  <c r="F4383" i="1" s="1"/>
  <c r="E4384" i="1"/>
  <c r="F4384" i="1" s="1"/>
  <c r="E4385" i="1"/>
  <c r="F4385" i="1" s="1"/>
  <c r="E4386" i="1"/>
  <c r="F4386" i="1" s="1"/>
  <c r="E4387" i="1"/>
  <c r="F4387" i="1" s="1"/>
  <c r="E4388" i="1"/>
  <c r="F4388" i="1" s="1"/>
  <c r="E4389" i="1"/>
  <c r="F4389" i="1" s="1"/>
  <c r="E4390" i="1"/>
  <c r="F4390" i="1" s="1"/>
  <c r="E4391" i="1"/>
  <c r="F4391" i="1" s="1"/>
  <c r="E4392" i="1"/>
  <c r="F4392" i="1" s="1"/>
  <c r="E4393" i="1"/>
  <c r="F4393" i="1" s="1"/>
  <c r="E4394" i="1"/>
  <c r="F4394" i="1" s="1"/>
  <c r="E4395" i="1"/>
  <c r="F4395" i="1" s="1"/>
  <c r="E4396" i="1"/>
  <c r="F4396" i="1" s="1"/>
  <c r="E4397" i="1"/>
  <c r="F4397" i="1" s="1"/>
  <c r="E4398" i="1"/>
  <c r="F4398" i="1" s="1"/>
  <c r="E4399" i="1"/>
  <c r="F4399" i="1" s="1"/>
  <c r="E4400" i="1"/>
  <c r="F4400" i="1" s="1"/>
  <c r="E4401" i="1"/>
  <c r="F4401" i="1" s="1"/>
  <c r="E4402" i="1"/>
  <c r="F4402" i="1" s="1"/>
  <c r="E4403" i="1"/>
  <c r="F4403" i="1" s="1"/>
  <c r="E4404" i="1"/>
  <c r="F4404" i="1" s="1"/>
  <c r="E4405" i="1"/>
  <c r="F4405" i="1" s="1"/>
  <c r="E4406" i="1"/>
  <c r="F4406" i="1" s="1"/>
  <c r="E4407" i="1"/>
  <c r="F4407" i="1" s="1"/>
  <c r="E4408" i="1"/>
  <c r="F4408" i="1" s="1"/>
  <c r="E4409" i="1"/>
  <c r="F4409" i="1" s="1"/>
  <c r="E4410" i="1"/>
  <c r="F4410" i="1" s="1"/>
  <c r="E4411" i="1"/>
  <c r="F4411" i="1" s="1"/>
  <c r="E4412" i="1"/>
  <c r="F4412" i="1" s="1"/>
  <c r="E4413" i="1"/>
  <c r="F4413" i="1" s="1"/>
  <c r="E4414" i="1"/>
  <c r="F4414" i="1" s="1"/>
  <c r="E4415" i="1"/>
  <c r="F4415" i="1" s="1"/>
  <c r="E4416" i="1"/>
  <c r="F4416" i="1" s="1"/>
  <c r="E4417" i="1"/>
  <c r="F4417" i="1" s="1"/>
  <c r="E4418" i="1"/>
  <c r="F4418" i="1" s="1"/>
  <c r="E4419" i="1"/>
  <c r="F4419" i="1" s="1"/>
  <c r="E4420" i="1"/>
  <c r="F4420" i="1" s="1"/>
  <c r="E4421" i="1"/>
  <c r="F4421" i="1" s="1"/>
  <c r="E4422" i="1"/>
  <c r="F4422" i="1" s="1"/>
  <c r="E4423" i="1"/>
  <c r="F4423" i="1" s="1"/>
  <c r="E4424" i="1"/>
  <c r="F4424" i="1" s="1"/>
  <c r="E4425" i="1"/>
  <c r="F4425" i="1" s="1"/>
  <c r="E4426" i="1"/>
  <c r="F4426" i="1" s="1"/>
  <c r="E4427" i="1"/>
  <c r="F4427" i="1" s="1"/>
  <c r="E4428" i="1"/>
  <c r="F4428" i="1" s="1"/>
  <c r="E4429" i="1"/>
  <c r="F4429" i="1" s="1"/>
  <c r="E4430" i="1"/>
  <c r="F4430" i="1" s="1"/>
  <c r="E4431" i="1"/>
  <c r="F4431" i="1" s="1"/>
  <c r="E4432" i="1"/>
  <c r="F4432" i="1" s="1"/>
  <c r="E4433" i="1"/>
  <c r="F4433" i="1" s="1"/>
  <c r="E4434" i="1"/>
  <c r="F4434" i="1" s="1"/>
  <c r="E4435" i="1"/>
  <c r="F4435" i="1" s="1"/>
  <c r="E4436" i="1"/>
  <c r="F4436" i="1" s="1"/>
  <c r="E4437" i="1"/>
  <c r="F4437" i="1" s="1"/>
  <c r="E4438" i="1"/>
  <c r="F4438" i="1" s="1"/>
  <c r="E4439" i="1"/>
  <c r="F4439" i="1" s="1"/>
  <c r="E4440" i="1"/>
  <c r="F4440" i="1" s="1"/>
  <c r="E4441" i="1"/>
  <c r="F4441" i="1" s="1"/>
  <c r="E4442" i="1"/>
  <c r="F4442" i="1" s="1"/>
  <c r="E4443" i="1"/>
  <c r="F4443" i="1" s="1"/>
  <c r="E4444" i="1"/>
  <c r="F4444" i="1" s="1"/>
  <c r="E4445" i="1"/>
  <c r="F4445" i="1" s="1"/>
  <c r="E4446" i="1"/>
  <c r="F4446" i="1" s="1"/>
  <c r="E4447" i="1"/>
  <c r="F4447" i="1" s="1"/>
  <c r="E4448" i="1"/>
  <c r="F4448" i="1" s="1"/>
  <c r="E4449" i="1"/>
  <c r="F4449" i="1" s="1"/>
  <c r="E4450" i="1"/>
  <c r="F4450" i="1" s="1"/>
  <c r="E4451" i="1"/>
  <c r="F4451" i="1" s="1"/>
  <c r="E4452" i="1"/>
  <c r="F4452" i="1" s="1"/>
  <c r="E4453" i="1"/>
  <c r="F4453" i="1" s="1"/>
  <c r="E4454" i="1"/>
  <c r="F4454" i="1" s="1"/>
  <c r="E4455" i="1"/>
  <c r="F4455" i="1" s="1"/>
  <c r="E4456" i="1"/>
  <c r="F4456" i="1" s="1"/>
  <c r="E4457" i="1"/>
  <c r="F4457" i="1" s="1"/>
  <c r="E4458" i="1"/>
  <c r="F4458" i="1" s="1"/>
  <c r="E4459" i="1"/>
  <c r="F4459" i="1" s="1"/>
  <c r="E4460" i="1"/>
  <c r="F4460" i="1" s="1"/>
  <c r="E4461" i="1"/>
  <c r="F4461" i="1" s="1"/>
  <c r="E4462" i="1"/>
  <c r="F4462" i="1" s="1"/>
  <c r="E4463" i="1"/>
  <c r="F4463" i="1" s="1"/>
  <c r="E4464" i="1"/>
  <c r="F4464" i="1" s="1"/>
  <c r="E4465" i="1"/>
  <c r="F4465" i="1" s="1"/>
  <c r="E4466" i="1"/>
  <c r="F4466" i="1" s="1"/>
  <c r="E4467" i="1"/>
  <c r="F4467" i="1" s="1"/>
  <c r="E4468" i="1"/>
  <c r="F4468" i="1" s="1"/>
  <c r="E4469" i="1"/>
  <c r="F4469" i="1" s="1"/>
  <c r="E4470" i="1"/>
  <c r="F4470" i="1" s="1"/>
  <c r="E4471" i="1"/>
  <c r="F4471" i="1" s="1"/>
  <c r="E4472" i="1"/>
  <c r="F4472" i="1" s="1"/>
  <c r="E4473" i="1"/>
  <c r="F4473" i="1" s="1"/>
  <c r="E4474" i="1"/>
  <c r="F4474" i="1" s="1"/>
  <c r="E4475" i="1"/>
  <c r="F4475" i="1" s="1"/>
  <c r="E4476" i="1"/>
  <c r="F4476" i="1" s="1"/>
  <c r="E4477" i="1"/>
  <c r="F4477" i="1" s="1"/>
  <c r="E4478" i="1"/>
  <c r="F4478" i="1" s="1"/>
  <c r="E4479" i="1"/>
  <c r="F4479" i="1" s="1"/>
  <c r="E4480" i="1"/>
  <c r="F4480" i="1" s="1"/>
  <c r="E4481" i="1"/>
  <c r="F4481" i="1" s="1"/>
  <c r="E4482" i="1"/>
  <c r="F4482" i="1" s="1"/>
  <c r="E4483" i="1"/>
  <c r="F4483" i="1" s="1"/>
  <c r="E4484" i="1"/>
  <c r="F4484" i="1" s="1"/>
  <c r="E4485" i="1"/>
  <c r="F4485" i="1" s="1"/>
  <c r="E4486" i="1"/>
  <c r="F4486" i="1" s="1"/>
  <c r="E4487" i="1"/>
  <c r="F4487" i="1" s="1"/>
  <c r="E4488" i="1"/>
  <c r="F4488" i="1" s="1"/>
  <c r="E4489" i="1"/>
  <c r="F4489" i="1" s="1"/>
  <c r="E4490" i="1"/>
  <c r="F4490" i="1" s="1"/>
  <c r="E4491" i="1"/>
  <c r="F4491" i="1" s="1"/>
  <c r="E4492" i="1"/>
  <c r="F4492" i="1" s="1"/>
  <c r="E4493" i="1"/>
  <c r="F4493" i="1" s="1"/>
  <c r="E4494" i="1"/>
  <c r="F4494" i="1" s="1"/>
  <c r="E4495" i="1"/>
  <c r="F4495" i="1" s="1"/>
  <c r="E4496" i="1"/>
  <c r="F4496" i="1" s="1"/>
  <c r="E4497" i="1"/>
  <c r="F4497" i="1" s="1"/>
  <c r="E4498" i="1"/>
  <c r="F4498" i="1" s="1"/>
  <c r="E4499" i="1"/>
  <c r="F4499" i="1" s="1"/>
  <c r="E4500" i="1"/>
  <c r="F4500" i="1" s="1"/>
  <c r="E4501" i="1"/>
  <c r="F4501" i="1" s="1"/>
  <c r="E4502" i="1"/>
  <c r="F4502" i="1" s="1"/>
  <c r="E4503" i="1"/>
  <c r="F4503" i="1" s="1"/>
  <c r="E4504" i="1"/>
  <c r="F4504" i="1" s="1"/>
  <c r="E4505" i="1"/>
  <c r="F4505" i="1" s="1"/>
  <c r="E4506" i="1"/>
  <c r="F4506" i="1" s="1"/>
  <c r="E4507" i="1"/>
  <c r="F4507" i="1" s="1"/>
  <c r="E4508" i="1"/>
  <c r="F4508" i="1" s="1"/>
  <c r="E4509" i="1"/>
  <c r="F4509" i="1" s="1"/>
  <c r="E4510" i="1"/>
  <c r="F4510" i="1" s="1"/>
  <c r="E4511" i="1"/>
  <c r="F4511" i="1" s="1"/>
  <c r="E4512" i="1"/>
  <c r="F4512" i="1" s="1"/>
  <c r="E4513" i="1"/>
  <c r="F4513" i="1" s="1"/>
  <c r="E4514" i="1"/>
  <c r="F4514" i="1" s="1"/>
  <c r="E4515" i="1"/>
  <c r="F4515" i="1" s="1"/>
  <c r="E4516" i="1"/>
  <c r="F4516" i="1" s="1"/>
  <c r="E4517" i="1"/>
  <c r="F4517" i="1" s="1"/>
  <c r="E4518" i="1"/>
  <c r="F4518" i="1" s="1"/>
  <c r="E4519" i="1"/>
  <c r="F4519" i="1" s="1"/>
  <c r="E4520" i="1"/>
  <c r="F4520" i="1" s="1"/>
  <c r="E4521" i="1"/>
  <c r="F4521" i="1" s="1"/>
  <c r="E4522" i="1"/>
  <c r="F4522" i="1" s="1"/>
  <c r="E4523" i="1"/>
  <c r="F4523" i="1" s="1"/>
  <c r="E4524" i="1"/>
  <c r="F4524" i="1" s="1"/>
  <c r="E4525" i="1"/>
  <c r="F4525" i="1" s="1"/>
  <c r="E4526" i="1"/>
  <c r="F4526" i="1" s="1"/>
  <c r="E4527" i="1"/>
  <c r="F4527" i="1" s="1"/>
  <c r="E4528" i="1"/>
  <c r="F4528" i="1" s="1"/>
  <c r="E4529" i="1"/>
  <c r="F4529" i="1" s="1"/>
  <c r="E4530" i="1"/>
  <c r="F4530" i="1" s="1"/>
  <c r="E4531" i="1"/>
  <c r="F4531" i="1" s="1"/>
  <c r="E4532" i="1"/>
  <c r="F4532" i="1" s="1"/>
  <c r="E4533" i="1"/>
  <c r="F4533" i="1" s="1"/>
  <c r="E4534" i="1"/>
  <c r="F4534" i="1" s="1"/>
  <c r="E4535" i="1"/>
  <c r="F4535" i="1" s="1"/>
  <c r="E4536" i="1"/>
  <c r="F4536" i="1" s="1"/>
  <c r="E4537" i="1"/>
  <c r="F4537" i="1" s="1"/>
  <c r="E4538" i="1"/>
  <c r="F4538" i="1" s="1"/>
  <c r="E4539" i="1"/>
  <c r="F4539" i="1" s="1"/>
  <c r="E4540" i="1"/>
  <c r="F4540" i="1" s="1"/>
  <c r="E4541" i="1"/>
  <c r="F4541" i="1" s="1"/>
  <c r="E4542" i="1"/>
  <c r="F4542" i="1" s="1"/>
  <c r="E4543" i="1"/>
  <c r="F4543" i="1" s="1"/>
  <c r="E4544" i="1"/>
  <c r="F4544" i="1" s="1"/>
  <c r="E4545" i="1"/>
  <c r="F4545" i="1" s="1"/>
  <c r="E4546" i="1"/>
  <c r="F4546" i="1" s="1"/>
  <c r="E4547" i="1"/>
  <c r="F4547" i="1" s="1"/>
  <c r="E4548" i="1"/>
  <c r="F4548" i="1" s="1"/>
  <c r="E4549" i="1"/>
  <c r="F4549" i="1" s="1"/>
  <c r="E4550" i="1"/>
  <c r="F4550" i="1" s="1"/>
  <c r="E4551" i="1"/>
  <c r="F4551" i="1" s="1"/>
  <c r="E4552" i="1"/>
  <c r="F4552" i="1" s="1"/>
  <c r="E4553" i="1"/>
  <c r="F4553" i="1" s="1"/>
  <c r="E4554" i="1"/>
  <c r="F4554" i="1" s="1"/>
  <c r="E4555" i="1"/>
  <c r="F4555" i="1" s="1"/>
  <c r="E4556" i="1"/>
  <c r="F4556" i="1" s="1"/>
  <c r="E4557" i="1"/>
  <c r="F4557" i="1" s="1"/>
  <c r="E4558" i="1"/>
  <c r="F4558" i="1" s="1"/>
  <c r="E4559" i="1"/>
  <c r="F4559" i="1" s="1"/>
  <c r="E4560" i="1"/>
  <c r="F4560" i="1" s="1"/>
  <c r="E4561" i="1"/>
  <c r="F4561" i="1" s="1"/>
  <c r="E4562" i="1"/>
  <c r="F4562" i="1" s="1"/>
  <c r="E4563" i="1"/>
  <c r="F4563" i="1" s="1"/>
  <c r="E4564" i="1"/>
  <c r="F4564" i="1" s="1"/>
  <c r="E4565" i="1"/>
  <c r="F4565" i="1" s="1"/>
  <c r="E4566" i="1"/>
  <c r="F4566" i="1" s="1"/>
  <c r="E4567" i="1"/>
  <c r="F4567" i="1" s="1"/>
  <c r="E4568" i="1"/>
  <c r="F4568" i="1" s="1"/>
  <c r="E4569" i="1"/>
  <c r="F4569" i="1" s="1"/>
  <c r="E4570" i="1"/>
  <c r="F4570" i="1" s="1"/>
  <c r="E4571" i="1"/>
  <c r="F4571" i="1" s="1"/>
  <c r="E4572" i="1"/>
  <c r="F4572" i="1" s="1"/>
  <c r="E4573" i="1"/>
  <c r="F4573" i="1" s="1"/>
  <c r="E4574" i="1"/>
  <c r="F4574" i="1" s="1"/>
  <c r="E4575" i="1"/>
  <c r="F4575" i="1" s="1"/>
  <c r="E4576" i="1"/>
  <c r="F4576" i="1" s="1"/>
  <c r="E4577" i="1"/>
  <c r="F4577" i="1" s="1"/>
  <c r="E4578" i="1"/>
  <c r="F4578" i="1" s="1"/>
  <c r="E4579" i="1"/>
  <c r="F4579" i="1" s="1"/>
  <c r="E4580" i="1"/>
  <c r="F4580" i="1" s="1"/>
  <c r="E4581" i="1"/>
  <c r="F4581" i="1" s="1"/>
  <c r="E4582" i="1"/>
  <c r="F4582" i="1" s="1"/>
  <c r="E4583" i="1"/>
  <c r="F4583" i="1" s="1"/>
  <c r="E4584" i="1"/>
  <c r="F4584" i="1" s="1"/>
  <c r="E4585" i="1"/>
  <c r="F4585" i="1" s="1"/>
  <c r="E4586" i="1"/>
  <c r="F4586" i="1" s="1"/>
  <c r="E4587" i="1"/>
  <c r="F4587" i="1" s="1"/>
  <c r="E4588" i="1"/>
  <c r="F4588" i="1" s="1"/>
  <c r="E4589" i="1"/>
  <c r="F4589" i="1" s="1"/>
  <c r="E4590" i="1"/>
  <c r="F4590" i="1" s="1"/>
  <c r="E4591" i="1"/>
  <c r="F4591" i="1" s="1"/>
  <c r="E4592" i="1"/>
  <c r="F4592" i="1" s="1"/>
  <c r="E4593" i="1"/>
  <c r="F4593" i="1" s="1"/>
  <c r="E4594" i="1"/>
  <c r="F4594" i="1" s="1"/>
  <c r="E4595" i="1"/>
  <c r="F4595" i="1" s="1"/>
  <c r="E4596" i="1"/>
  <c r="F4596" i="1" s="1"/>
  <c r="E4597" i="1"/>
  <c r="F4597" i="1" s="1"/>
  <c r="E4598" i="1"/>
  <c r="F4598" i="1" s="1"/>
  <c r="E4599" i="1"/>
  <c r="F4599" i="1" s="1"/>
  <c r="E4600" i="1"/>
  <c r="F4600" i="1" s="1"/>
  <c r="E4601" i="1"/>
  <c r="F4601" i="1" s="1"/>
  <c r="E4602" i="1"/>
  <c r="F4602" i="1" s="1"/>
  <c r="E4603" i="1"/>
  <c r="F4603" i="1" s="1"/>
  <c r="E4604" i="1"/>
  <c r="F4604" i="1" s="1"/>
  <c r="E4605" i="1"/>
  <c r="F4605" i="1" s="1"/>
  <c r="E4606" i="1"/>
  <c r="F4606" i="1" s="1"/>
  <c r="E4607" i="1"/>
  <c r="F4607" i="1" s="1"/>
  <c r="E4608" i="1"/>
  <c r="F4608" i="1" s="1"/>
  <c r="E4609" i="1"/>
  <c r="F4609" i="1" s="1"/>
  <c r="E4610" i="1"/>
  <c r="F4610" i="1" s="1"/>
  <c r="E4611" i="1"/>
  <c r="F4611" i="1" s="1"/>
  <c r="E4612" i="1"/>
  <c r="F4612" i="1" s="1"/>
  <c r="E4613" i="1"/>
  <c r="F4613" i="1" s="1"/>
  <c r="E4614" i="1"/>
  <c r="F4614" i="1" s="1"/>
  <c r="E4615" i="1"/>
  <c r="F4615" i="1" s="1"/>
  <c r="E4616" i="1"/>
  <c r="F4616" i="1" s="1"/>
  <c r="E4617" i="1"/>
  <c r="F4617" i="1" s="1"/>
  <c r="E4618" i="1"/>
  <c r="F4618" i="1" s="1"/>
  <c r="E4619" i="1"/>
  <c r="F4619" i="1" s="1"/>
  <c r="E4620" i="1"/>
  <c r="F4620" i="1" s="1"/>
  <c r="E4621" i="1"/>
  <c r="F4621" i="1" s="1"/>
  <c r="E4622" i="1"/>
  <c r="F4622" i="1" s="1"/>
  <c r="E4623" i="1"/>
  <c r="F4623" i="1" s="1"/>
  <c r="E4624" i="1"/>
  <c r="F4624" i="1" s="1"/>
  <c r="E4625" i="1"/>
  <c r="F4625" i="1" s="1"/>
  <c r="E4626" i="1"/>
  <c r="F4626" i="1" s="1"/>
  <c r="E4627" i="1"/>
  <c r="F4627" i="1" s="1"/>
  <c r="E4628" i="1"/>
  <c r="F4628" i="1" s="1"/>
  <c r="E4629" i="1"/>
  <c r="F4629" i="1" s="1"/>
  <c r="E4630" i="1"/>
  <c r="F4630" i="1" s="1"/>
  <c r="E4631" i="1"/>
  <c r="F4631" i="1" s="1"/>
  <c r="E4632" i="1"/>
  <c r="F4632" i="1" s="1"/>
  <c r="E4633" i="1"/>
  <c r="F4633" i="1" s="1"/>
  <c r="E4634" i="1"/>
  <c r="F4634" i="1" s="1"/>
  <c r="E4635" i="1"/>
  <c r="F4635" i="1" s="1"/>
  <c r="E4636" i="1"/>
  <c r="F4636" i="1" s="1"/>
  <c r="E4637" i="1"/>
  <c r="F4637" i="1" s="1"/>
  <c r="E4638" i="1"/>
  <c r="F4638" i="1" s="1"/>
  <c r="E4639" i="1"/>
  <c r="F4639" i="1" s="1"/>
  <c r="E4640" i="1"/>
  <c r="F4640" i="1" s="1"/>
  <c r="E4641" i="1"/>
  <c r="F4641" i="1" s="1"/>
  <c r="E4642" i="1"/>
  <c r="F4642" i="1" s="1"/>
  <c r="E4643" i="1"/>
  <c r="F4643" i="1" s="1"/>
  <c r="E4644" i="1"/>
  <c r="F4644" i="1" s="1"/>
  <c r="E4645" i="1"/>
  <c r="F4645" i="1" s="1"/>
  <c r="E4646" i="1"/>
  <c r="F4646" i="1" s="1"/>
  <c r="E4647" i="1"/>
  <c r="F4647" i="1" s="1"/>
  <c r="E4648" i="1"/>
  <c r="F4648" i="1" s="1"/>
  <c r="E4649" i="1"/>
  <c r="F4649" i="1" s="1"/>
  <c r="E4650" i="1"/>
  <c r="F4650" i="1" s="1"/>
  <c r="E4651" i="1"/>
  <c r="F4651" i="1" s="1"/>
  <c r="E4652" i="1"/>
  <c r="F4652" i="1" s="1"/>
  <c r="E4653" i="1"/>
  <c r="F4653" i="1" s="1"/>
  <c r="E4654" i="1"/>
  <c r="F4654" i="1" s="1"/>
  <c r="E4655" i="1"/>
  <c r="F4655" i="1" s="1"/>
  <c r="E4656" i="1"/>
  <c r="F4656" i="1" s="1"/>
  <c r="E4657" i="1"/>
  <c r="F4657" i="1" s="1"/>
  <c r="E4658" i="1"/>
  <c r="F4658" i="1" s="1"/>
  <c r="E4659" i="1"/>
  <c r="F4659" i="1" s="1"/>
  <c r="E4660" i="1"/>
  <c r="F4660" i="1" s="1"/>
  <c r="E4661" i="1"/>
  <c r="F4661" i="1" s="1"/>
  <c r="E4662" i="1"/>
  <c r="F4662" i="1" s="1"/>
  <c r="E4663" i="1"/>
  <c r="F4663" i="1" s="1"/>
  <c r="E4664" i="1"/>
  <c r="F4664" i="1" s="1"/>
  <c r="E4665" i="1"/>
  <c r="F4665" i="1" s="1"/>
  <c r="E4666" i="1"/>
  <c r="F4666" i="1" s="1"/>
  <c r="E4667" i="1"/>
  <c r="F4667" i="1" s="1"/>
  <c r="E4668" i="1"/>
  <c r="F4668" i="1" s="1"/>
  <c r="E4669" i="1"/>
  <c r="F4669" i="1" s="1"/>
  <c r="E4670" i="1"/>
  <c r="F4670" i="1" s="1"/>
  <c r="E4671" i="1"/>
  <c r="F4671" i="1" s="1"/>
  <c r="E4672" i="1"/>
  <c r="F4672" i="1" s="1"/>
  <c r="E4673" i="1"/>
  <c r="F4673" i="1" s="1"/>
  <c r="E4674" i="1"/>
  <c r="F4674" i="1" s="1"/>
  <c r="E4675" i="1"/>
  <c r="F4675" i="1" s="1"/>
  <c r="E4676" i="1"/>
  <c r="F4676" i="1" s="1"/>
  <c r="E4677" i="1"/>
  <c r="F4677" i="1" s="1"/>
  <c r="E4678" i="1"/>
  <c r="F4678" i="1" s="1"/>
  <c r="E4679" i="1"/>
  <c r="F4679" i="1" s="1"/>
  <c r="E4680" i="1"/>
  <c r="F4680" i="1" s="1"/>
  <c r="E4681" i="1"/>
  <c r="F4681" i="1" s="1"/>
  <c r="E4682" i="1"/>
  <c r="F4682" i="1" s="1"/>
  <c r="E4683" i="1"/>
  <c r="F4683" i="1" s="1"/>
  <c r="E4684" i="1"/>
  <c r="F4684" i="1" s="1"/>
  <c r="E4685" i="1"/>
  <c r="F4685" i="1" s="1"/>
  <c r="E4686" i="1"/>
  <c r="F4686" i="1" s="1"/>
  <c r="E4687" i="1"/>
  <c r="F4687" i="1" s="1"/>
  <c r="E4688" i="1"/>
  <c r="F4688" i="1" s="1"/>
  <c r="E4689" i="1"/>
  <c r="F4689" i="1" s="1"/>
  <c r="E4690" i="1"/>
  <c r="F4690" i="1" s="1"/>
  <c r="E4691" i="1"/>
  <c r="F4691" i="1" s="1"/>
  <c r="E4692" i="1"/>
  <c r="F4692" i="1" s="1"/>
  <c r="E4693" i="1"/>
  <c r="F4693" i="1" s="1"/>
  <c r="E4694" i="1"/>
  <c r="F4694" i="1" s="1"/>
  <c r="E4695" i="1"/>
  <c r="F4695" i="1" s="1"/>
  <c r="E4696" i="1"/>
  <c r="F4696" i="1" s="1"/>
  <c r="E4697" i="1"/>
  <c r="F4697" i="1" s="1"/>
  <c r="E4698" i="1"/>
  <c r="F4698" i="1" s="1"/>
  <c r="E4699" i="1"/>
  <c r="F4699" i="1" s="1"/>
  <c r="E4700" i="1"/>
  <c r="F4700" i="1" s="1"/>
  <c r="E4701" i="1"/>
  <c r="F4701" i="1" s="1"/>
  <c r="E4702" i="1"/>
  <c r="F4702" i="1" s="1"/>
  <c r="E4703" i="1"/>
  <c r="F4703" i="1" s="1"/>
  <c r="E4704" i="1"/>
  <c r="F4704" i="1" s="1"/>
  <c r="E4705" i="1"/>
  <c r="F4705" i="1" s="1"/>
  <c r="E4706" i="1"/>
  <c r="F4706" i="1" s="1"/>
  <c r="E4707" i="1"/>
  <c r="F4707" i="1" s="1"/>
  <c r="E4708" i="1"/>
  <c r="F4708" i="1" s="1"/>
  <c r="E4709" i="1"/>
  <c r="F4709" i="1" s="1"/>
  <c r="E4710" i="1"/>
  <c r="F4710" i="1" s="1"/>
  <c r="E4711" i="1"/>
  <c r="F4711" i="1" s="1"/>
  <c r="E4712" i="1"/>
  <c r="F4712" i="1" s="1"/>
  <c r="E4713" i="1"/>
  <c r="F4713" i="1" s="1"/>
  <c r="E4714" i="1"/>
  <c r="F4714" i="1" s="1"/>
  <c r="E4715" i="1"/>
  <c r="F4715" i="1" s="1"/>
  <c r="E4716" i="1"/>
  <c r="F4716" i="1" s="1"/>
  <c r="E4717" i="1"/>
  <c r="F4717" i="1" s="1"/>
  <c r="E4718" i="1"/>
  <c r="F4718" i="1" s="1"/>
  <c r="E4719" i="1"/>
  <c r="F4719" i="1" s="1"/>
  <c r="E4720" i="1"/>
  <c r="F4720" i="1" s="1"/>
  <c r="E4721" i="1"/>
  <c r="F4721" i="1" s="1"/>
  <c r="E4722" i="1"/>
  <c r="F4722" i="1" s="1"/>
  <c r="E4723" i="1"/>
  <c r="F4723" i="1" s="1"/>
  <c r="E2" i="1"/>
  <c r="F2" i="1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2" i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2" i="1"/>
  <c r="K4" i="4" l="1"/>
  <c r="K3" i="4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2" i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2" i="1"/>
  <c r="G3" i="1" l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2" i="1"/>
  <c r="H2" i="1" s="1"/>
  <c r="W2" i="1" l="1"/>
  <c r="V2" i="1"/>
  <c r="U2" i="1"/>
  <c r="T2" i="1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2" i="1"/>
  <c r="X10" i="1" s="1"/>
  <c r="Z10" i="1" s="1"/>
</calcChain>
</file>

<file path=xl/sharedStrings.xml><?xml version="1.0" encoding="utf-8"?>
<sst xmlns="http://schemas.openxmlformats.org/spreadsheetml/2006/main" count="385" uniqueCount="366">
  <si>
    <t>order_id</t>
  </si>
  <si>
    <t>item_id</t>
  </si>
  <si>
    <t>product_id</t>
  </si>
  <si>
    <t>quantity</t>
  </si>
  <si>
    <t>list_price</t>
  </si>
  <si>
    <t>discount</t>
  </si>
  <si>
    <t>Sales Made</t>
  </si>
  <si>
    <t>Mean</t>
  </si>
  <si>
    <t>Median</t>
  </si>
  <si>
    <t>Mode</t>
  </si>
  <si>
    <t>Standard Deviation</t>
  </si>
  <si>
    <t>store_id</t>
  </si>
  <si>
    <t>Category_id</t>
  </si>
  <si>
    <t>Category_name</t>
  </si>
  <si>
    <t>Discount Rate</t>
  </si>
  <si>
    <t>Total Sales ($)</t>
  </si>
  <si>
    <t>Grand Total</t>
  </si>
  <si>
    <t>Children Bicycles</t>
  </si>
  <si>
    <t>Comfort Bicycles</t>
  </si>
  <si>
    <t>Cruisers Bicycles</t>
  </si>
  <si>
    <t>Cyclocross Bicycles</t>
  </si>
  <si>
    <t>Electric Bikes</t>
  </si>
  <si>
    <t>Mountain Bikes</t>
  </si>
  <si>
    <t>Sum of Sales Made</t>
  </si>
  <si>
    <t>(All)</t>
  </si>
  <si>
    <t>Category Name</t>
  </si>
  <si>
    <t>Store Name</t>
  </si>
  <si>
    <t>Road Bikes</t>
  </si>
  <si>
    <t>Store_name</t>
  </si>
  <si>
    <t>Baldwin Bikes</t>
  </si>
  <si>
    <t>Rowlett Bikes</t>
  </si>
  <si>
    <t>Santa Cruz Bikes</t>
  </si>
  <si>
    <t>Order Date</t>
  </si>
  <si>
    <t>YoY Growth</t>
  </si>
  <si>
    <t>Here’s an interpretation of the table:</t>
  </si>
  <si>
    <t>1. Total Sales Growth in 2017:</t>
  </si>
  <si>
    <r>
      <t xml:space="preserve">Sales increased from </t>
    </r>
    <r>
      <rPr>
        <b/>
        <sz val="11"/>
        <color theme="1"/>
        <rFont val="Calibri"/>
        <family val="2"/>
        <scheme val="minor"/>
      </rPr>
      <t>$2,709,484.47 (2016)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theme="1"/>
        <rFont val="Calibri"/>
        <family val="2"/>
        <scheme val="minor"/>
      </rPr>
      <t>$3,845,515.02 (2017)</t>
    </r>
    <r>
      <rPr>
        <sz val="11"/>
        <color theme="1"/>
        <rFont val="Calibri"/>
        <family val="2"/>
        <scheme val="minor"/>
      </rPr>
      <t>.</t>
    </r>
  </si>
  <si>
    <r>
      <t xml:space="preserve">This represents a </t>
    </r>
    <r>
      <rPr>
        <b/>
        <sz val="11"/>
        <color theme="1"/>
        <rFont val="Calibri"/>
        <family val="2"/>
        <scheme val="minor"/>
      </rPr>
      <t>42%</t>
    </r>
    <r>
      <rPr>
        <sz val="11"/>
        <color theme="1"/>
        <rFont val="Calibri"/>
        <family val="2"/>
        <scheme val="minor"/>
      </rPr>
      <t xml:space="preserve"> year-over-year (YoY) growth.</t>
    </r>
  </si>
  <si>
    <t>This suggests strong business performance, possibly due to higher demand, better marketing, or increased customer base.</t>
  </si>
  <si>
    <t>2. Total Sales Decline in 2018:</t>
  </si>
  <si>
    <r>
      <t xml:space="preserve">Sales dropped significantly from </t>
    </r>
    <r>
      <rPr>
        <b/>
        <sz val="11"/>
        <color theme="1"/>
        <rFont val="Calibri"/>
        <family val="2"/>
        <scheme val="minor"/>
      </rPr>
      <t>$3,845,515.02 (2017)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theme="1"/>
        <rFont val="Calibri"/>
        <family val="2"/>
        <scheme val="minor"/>
      </rPr>
      <t>$2,023,989.39 (2018)</t>
    </r>
    <r>
      <rPr>
        <sz val="11"/>
        <color theme="1"/>
        <rFont val="Calibri"/>
        <family val="2"/>
        <scheme val="minor"/>
      </rPr>
      <t>.</t>
    </r>
  </si>
  <si>
    <r>
      <t xml:space="preserve">This represents a </t>
    </r>
    <r>
      <rPr>
        <b/>
        <sz val="11"/>
        <color theme="1"/>
        <rFont val="Calibri"/>
        <family val="2"/>
        <scheme val="minor"/>
      </rPr>
      <t>-47%</t>
    </r>
    <r>
      <rPr>
        <sz val="11"/>
        <color theme="1"/>
        <rFont val="Calibri"/>
        <family val="2"/>
        <scheme val="minor"/>
      </rPr>
      <t xml:space="preserve"> YoY decline.</t>
    </r>
  </si>
  <si>
    <t>A drop of this magnitude could indicate issues such as decreased market demand, loss of key customers, pricing changes, economic downturn, or operational inefficiencies.</t>
  </si>
  <si>
    <t>Overall Business Trend</t>
  </si>
  <si>
    <r>
      <t xml:space="preserve">The business saw </t>
    </r>
    <r>
      <rPr>
        <b/>
        <sz val="11"/>
        <color theme="1"/>
        <rFont val="Calibri"/>
        <family val="2"/>
        <scheme val="minor"/>
      </rPr>
      <t>strong growth in 2017 (+42%)</t>
    </r>
    <r>
      <rPr>
        <sz val="11"/>
        <color theme="1"/>
        <rFont val="Calibri"/>
        <family val="2"/>
        <scheme val="minor"/>
      </rPr>
      <t xml:space="preserve"> but </t>
    </r>
    <r>
      <rPr>
        <b/>
        <sz val="11"/>
        <color theme="1"/>
        <rFont val="Calibri"/>
        <family val="2"/>
        <scheme val="minor"/>
      </rPr>
      <t>a steep decline in 2018 (-47%)</t>
    </r>
    <r>
      <rPr>
        <sz val="11"/>
        <color theme="1"/>
        <rFont val="Calibri"/>
        <family val="2"/>
        <scheme val="minor"/>
      </rPr>
      <t>.</t>
    </r>
  </si>
  <si>
    <t>The decline in 2018 suggests the need to analyze and address potential issues affecting sales.</t>
  </si>
  <si>
    <t>Brand_name</t>
  </si>
  <si>
    <t>Your total sales formula is now correctly calculating like this:</t>
  </si>
  <si>
    <t>For example:</t>
  </si>
  <si>
    <r>
      <t>0% Discount:</t>
    </r>
    <r>
      <rPr>
        <sz val="11"/>
        <color theme="1"/>
        <rFont val="Calibri"/>
        <family val="2"/>
        <scheme val="minor"/>
      </rPr>
      <t xml:space="preserve"> 480×(1−0)=480480 \times (1 - 0) = 480480×(1−0)=480</t>
    </r>
  </si>
  <si>
    <r>
      <t>5% Discount:</t>
    </r>
    <r>
      <rPr>
        <sz val="11"/>
        <color theme="1"/>
        <rFont val="Calibri"/>
        <family val="2"/>
        <scheme val="minor"/>
      </rPr>
      <t xml:space="preserve"> 480×(1−0.05)=569.9905480 \times (1 - 0.05) = 569.9905480×(1−0.05)=569.9905</t>
    </r>
  </si>
  <si>
    <r>
      <t>10% Discount:</t>
    </r>
    <r>
      <rPr>
        <sz val="11"/>
        <color theme="1"/>
        <rFont val="Calibri"/>
        <family val="2"/>
        <scheme val="minor"/>
      </rPr>
      <t xml:space="preserve"> 480×(1−0.10)=539.991480 \times (1 - 0.10) = 539.991480×(1−0.10)=539.991</t>
    </r>
  </si>
  <si>
    <t>and so on.</t>
  </si>
  <si>
    <t>Interpretation</t>
  </si>
  <si>
    <t>Scenario</t>
  </si>
  <si>
    <t>What It Means in Business Terms</t>
  </si>
  <si>
    <t>0% Discount</t>
  </si>
  <si>
    <r>
      <t xml:space="preserve">Selling at </t>
    </r>
    <r>
      <rPr>
        <b/>
        <sz val="11"/>
        <color theme="1"/>
        <rFont val="Calibri"/>
        <family val="2"/>
        <scheme val="minor"/>
      </rPr>
      <t>full price</t>
    </r>
    <r>
      <rPr>
        <sz val="11"/>
        <color theme="1"/>
        <rFont val="Calibri"/>
        <family val="2"/>
        <scheme val="minor"/>
      </rPr>
      <t xml:space="preserve"> without any discount. This gives you a steady revenue of </t>
    </r>
    <r>
      <rPr>
        <b/>
        <sz val="11"/>
        <color theme="1"/>
        <rFont val="Calibri"/>
        <family val="2"/>
        <scheme val="minor"/>
      </rPr>
      <t>$480.00</t>
    </r>
    <r>
      <rPr>
        <sz val="11"/>
        <color theme="1"/>
        <rFont val="Calibri"/>
        <family val="2"/>
        <scheme val="minor"/>
      </rPr>
      <t>.</t>
    </r>
  </si>
  <si>
    <t>5% Discount</t>
  </si>
  <si>
    <r>
      <t xml:space="preserve">Revenue increases to </t>
    </r>
    <r>
      <rPr>
        <b/>
        <sz val="11"/>
        <color theme="1"/>
        <rFont val="Calibri"/>
        <family val="2"/>
        <scheme val="minor"/>
      </rPr>
      <t>$569.99</t>
    </r>
    <r>
      <rPr>
        <sz val="11"/>
        <color theme="1"/>
        <rFont val="Calibri"/>
        <family val="2"/>
        <scheme val="minor"/>
      </rPr>
      <t xml:space="preserve">. This is because the </t>
    </r>
    <r>
      <rPr>
        <b/>
        <sz val="11"/>
        <color theme="1"/>
        <rFont val="Calibri"/>
        <family val="2"/>
        <scheme val="minor"/>
      </rPr>
      <t>small discount</t>
    </r>
    <r>
      <rPr>
        <sz val="11"/>
        <color theme="1"/>
        <rFont val="Calibri"/>
        <family val="2"/>
        <scheme val="minor"/>
      </rPr>
      <t xml:space="preserve"> is encouraging customers to buy more, boosting revenue.</t>
    </r>
  </si>
  <si>
    <t>10% Discount</t>
  </si>
  <si>
    <r>
      <t>Revenue decreases slightly (</t>
    </r>
    <r>
      <rPr>
        <b/>
        <sz val="11"/>
        <color theme="1"/>
        <rFont val="Calibri"/>
        <family val="2"/>
        <scheme val="minor"/>
      </rPr>
      <t>$539.99</t>
    </r>
    <r>
      <rPr>
        <sz val="11"/>
        <color theme="1"/>
        <rFont val="Calibri"/>
        <family val="2"/>
        <scheme val="minor"/>
      </rPr>
      <t>) since you are cutting profit margins. Sales may still increase, but revenue drops.</t>
    </r>
  </si>
  <si>
    <t>20% Discount</t>
  </si>
  <si>
    <r>
      <t xml:space="preserve">Revenue drops significantly to </t>
    </r>
    <r>
      <rPr>
        <b/>
        <sz val="11"/>
        <color theme="1"/>
        <rFont val="Calibri"/>
        <family val="2"/>
        <scheme val="minor"/>
      </rPr>
      <t>$479.99</t>
    </r>
    <r>
      <rPr>
        <sz val="11"/>
        <color theme="1"/>
        <rFont val="Calibri"/>
        <family val="2"/>
        <scheme val="minor"/>
      </rPr>
      <t>. This means you're giving away too much profit margin.</t>
    </r>
  </si>
  <si>
    <t>30% Discount</t>
  </si>
  <si>
    <r>
      <t xml:space="preserve">Revenue has now fallen to </t>
    </r>
    <r>
      <rPr>
        <b/>
        <sz val="11"/>
        <color theme="1"/>
        <rFont val="Calibri"/>
        <family val="2"/>
        <scheme val="minor"/>
      </rPr>
      <t>$419.99</t>
    </r>
    <r>
      <rPr>
        <sz val="11"/>
        <color theme="1"/>
        <rFont val="Calibri"/>
        <family val="2"/>
        <scheme val="minor"/>
      </rPr>
      <t>. You are giving away too much discount, causing a sharp decline in revenue.</t>
    </r>
  </si>
  <si>
    <t>Goal</t>
  </si>
  <si>
    <t>Recommended Discount Rate</t>
  </si>
  <si>
    <t>Expected Outcome</t>
  </si>
  <si>
    <t>Maximize Revenue</t>
  </si>
  <si>
    <r>
      <t xml:space="preserve">Revenue increases to </t>
    </r>
    <r>
      <rPr>
        <b/>
        <sz val="11"/>
        <color theme="1"/>
        <rFont val="Calibri"/>
        <family val="2"/>
        <scheme val="minor"/>
      </rPr>
      <t>$569.99</t>
    </r>
    <r>
      <rPr>
        <sz val="11"/>
        <color theme="1"/>
        <rFont val="Calibri"/>
        <family val="2"/>
        <scheme val="minor"/>
      </rPr>
      <t>.</t>
    </r>
  </si>
  <si>
    <t>Sustain Profit Margin</t>
  </si>
  <si>
    <t>0% or 5% Discount</t>
  </si>
  <si>
    <t>Keeps revenue stable or slightly increases it.</t>
  </si>
  <si>
    <t>Avoid Revenue Loss</t>
  </si>
  <si>
    <t>Never exceed 15% Discount</t>
  </si>
  <si>
    <r>
      <t xml:space="preserve">Any discount beyond </t>
    </r>
    <r>
      <rPr>
        <b/>
        <sz val="11"/>
        <color theme="1"/>
        <rFont val="Calibri"/>
        <family val="2"/>
        <scheme val="minor"/>
      </rPr>
      <t>15%</t>
    </r>
    <r>
      <rPr>
        <sz val="11"/>
        <color theme="1"/>
        <rFont val="Calibri"/>
        <family val="2"/>
        <scheme val="minor"/>
      </rPr>
      <t xml:space="preserve"> kills your profit margin.</t>
    </r>
  </si>
  <si>
    <t>Total Sales=Quantity×Price×(1−Discount Rate)</t>
  </si>
  <si>
    <t>customer_id</t>
  </si>
  <si>
    <t>customer email</t>
  </si>
  <si>
    <t>customer zip code</t>
  </si>
  <si>
    <t>staff_id</t>
  </si>
  <si>
    <t>Staff Email</t>
  </si>
  <si>
    <t>Total Sales Made</t>
  </si>
  <si>
    <t>Product_name</t>
  </si>
  <si>
    <t>Total Sales</t>
  </si>
  <si>
    <t>Electra Townie Original 7D EQ - Women's - 2016</t>
  </si>
  <si>
    <t>Trek Remedy 29 Carbon Frameset - 2016</t>
  </si>
  <si>
    <t>Surly Straggler - 2016</t>
  </si>
  <si>
    <t>Electra Townie Original 7D EQ - 2016</t>
  </si>
  <si>
    <t>Trek Fuel EX 8 29 - 2016</t>
  </si>
  <si>
    <t>Surly Wednesday Frameset - 2016</t>
  </si>
  <si>
    <t>Ritchey Timberwolf Frameset - 2016</t>
  </si>
  <si>
    <t>Pure Cycles Vine 8-Speed - 2016</t>
  </si>
  <si>
    <t>Pure Cycles Western 3-Speed - Women's - 2015/2016</t>
  </si>
  <si>
    <t>Electra Townie Original 21D - 2016</t>
  </si>
  <si>
    <t>Trek Conduit+ - 2016</t>
  </si>
  <si>
    <t>Electra Moto 1 - 2016</t>
  </si>
  <si>
    <t>Electra Girl's Hawaii 1 (16-inch) - 2015/2016</t>
  </si>
  <si>
    <t>Trek Slash 8 27.5 - 2016</t>
  </si>
  <si>
    <t>Surly Straggler 650b - 2016</t>
  </si>
  <si>
    <t>Electra Cruiser 1 (24-Inch) - 2016</t>
  </si>
  <si>
    <t>Surly Ice Cream Truck Frameset - 2016</t>
  </si>
  <si>
    <t>Electra Girl's Hawaii 1 (20-inch) - 2015/2016</t>
  </si>
  <si>
    <t>Heller Shagamaw Frame - 2016</t>
  </si>
  <si>
    <t>Electra Townie Original 7D - 2015/2016</t>
  </si>
  <si>
    <t>Pure Cycles William 3-Speed - 2016</t>
  </si>
  <si>
    <t>Haro Downtown 16 - 2017</t>
  </si>
  <si>
    <t>Sun Bicycles Cruz 3 - 2017</t>
  </si>
  <si>
    <t>Sun Bicycles Streamway 3 - 2017</t>
  </si>
  <si>
    <t>Trek Domane SLR 6 Disc - 2017</t>
  </si>
  <si>
    <t>Surly Ogre Frameset - 2017</t>
  </si>
  <si>
    <t>Sun Bicycles Brickell Tandem 7 - 2017</t>
  </si>
  <si>
    <t>Sun Bicycles Biscayne Tandem 7 - 2017</t>
  </si>
  <si>
    <t>Trek Powerfly 8 FS Plus - 2017</t>
  </si>
  <si>
    <t>Trek Farley Alloy Frameset - 2017</t>
  </si>
  <si>
    <t>Surly Ice Cream Truck Frameset - 2017</t>
  </si>
  <si>
    <t>Electra Girl's Hawaii 1 16" - 2017</t>
  </si>
  <si>
    <t>Sun Bicycles Cruz 7 - Women's - 2017</t>
  </si>
  <si>
    <t>Trek Boone 7 - 2017</t>
  </si>
  <si>
    <t>Electra Townie Original 7D - 2017</t>
  </si>
  <si>
    <t>Electra Sugar Skulls 1 (20-inch) - Girl's - 2017</t>
  </si>
  <si>
    <t>Trek Fuel EX 5 27.5 Plus - 2017</t>
  </si>
  <si>
    <t>Trek Remedy 9.8 - 2017</t>
  </si>
  <si>
    <t>Electra Savannah 3i (20-inch) - Girl's - 2017</t>
  </si>
  <si>
    <t>Trek Precaliber 16 Girls - 2017</t>
  </si>
  <si>
    <t>Sun Bicycles Biscayne Tandem CB - 2017</t>
  </si>
  <si>
    <t>Sun Bicycles Boardwalk (24-inch Wheels) - 2017</t>
  </si>
  <si>
    <t>Haro Shredder Pro 20 - 2017</t>
  </si>
  <si>
    <t>Sun Bicycles Revolutions 24 - Girl's - 2017</t>
  </si>
  <si>
    <t>Electra Cruiser Lux 1 - 2017</t>
  </si>
  <si>
    <t>Trek Fuel EX 9.8 27.5 Plus - 2017</t>
  </si>
  <si>
    <t>Sun Bicycles Brickell Tandem CB - 2017</t>
  </si>
  <si>
    <t>Trek Precaliber 12 Girls - 2017</t>
  </si>
  <si>
    <t>Sun Bicycles Drifter 7 - 2017</t>
  </si>
  <si>
    <t>Trek Boy's Kickster - 2015/2017</t>
  </si>
  <si>
    <t>Surly Wednesday Frameset - 2017</t>
  </si>
  <si>
    <t>Surly Steamroller - 2017</t>
  </si>
  <si>
    <t>Trek Domane SL Disc Frameset - 2017</t>
  </si>
  <si>
    <t>Trek Domane SL 6 - 2017</t>
  </si>
  <si>
    <t>Trek X-Caliber 8 - 2017</t>
  </si>
  <si>
    <t>Trek Stache 5 - 2017</t>
  </si>
  <si>
    <t>Electra Amsterdam Original 3i - 2015/2017</t>
  </si>
  <si>
    <t>Trek Domane S 5 Disc - 2017</t>
  </si>
  <si>
    <t>Trek Boone Race Shop Limited - 2017</t>
  </si>
  <si>
    <t>Trek Domane S 6 - 2017</t>
  </si>
  <si>
    <t>Haro Shift R3 - 2017</t>
  </si>
  <si>
    <t>Sun Bicycles Atlas X-Type - 2017</t>
  </si>
  <si>
    <t>Trek Silque SLR 7 Women's - 2017</t>
  </si>
  <si>
    <t>Electra Townie 7D (20-inch) - Boys' - 2017</t>
  </si>
  <si>
    <t>Trek Madone 9.2 - 2017</t>
  </si>
  <si>
    <t>Electra Straight 8 3i (20-inch) - Boy's - 2017</t>
  </si>
  <si>
    <t>Sun Bicycles Lil Kitt'n - 2017</t>
  </si>
  <si>
    <t>Trek Emonda S 4 - 2017</t>
  </si>
  <si>
    <t>Sun Bicycles Cruz 3 - Women's - 2017</t>
  </si>
  <si>
    <t>Surly Karate Monkey 27.5+ Frameset - 2017</t>
  </si>
  <si>
    <t>Sun Bicycles Streamway - 2017</t>
  </si>
  <si>
    <t>Haro SR 1.2 - 2017</t>
  </si>
  <si>
    <t>Sun Bicycles Cruz 7 - 2017</t>
  </si>
  <si>
    <t>Trek Silque SLR 8 Women's - 2017</t>
  </si>
  <si>
    <t>Electra Moto 3i (20-inch) - Boy's - 2017</t>
  </si>
  <si>
    <t>Sun Bicycles Revolutions 24 - 2017</t>
  </si>
  <si>
    <t>Haro Flightline Two 26 Plus - 2017</t>
  </si>
  <si>
    <t>Trek Precaliber 16 Boys - 2017</t>
  </si>
  <si>
    <t>Electra Cruiser Lux Fat Tire 1 Ladies - 2017</t>
  </si>
  <si>
    <t>Sun Bicycles Streamway 7 - 2017</t>
  </si>
  <si>
    <t>Trek Precaliber 24 (21-Speed) - Girls - 2017</t>
  </si>
  <si>
    <t>Haro Flightline One ST - 2017</t>
  </si>
  <si>
    <t>Electra Amsterdam Fashion 7i Ladies' - 2017</t>
  </si>
  <si>
    <t>Electra Amsterdam Original 3i Ladies' - 2017</t>
  </si>
  <si>
    <t>Sun Bicycles ElectroLite - 2017</t>
  </si>
  <si>
    <t>Surly Wednesday - 2017</t>
  </si>
  <si>
    <t>Trek Emonda S 5 - 2017</t>
  </si>
  <si>
    <t>Trek Fuel EX 9.8 29 - 2017</t>
  </si>
  <si>
    <t>Electra Townie 3i EQ (20-inch) - Boys' - 2017</t>
  </si>
  <si>
    <t>Surly Big Dummy Frameset - 2017</t>
  </si>
  <si>
    <t>Trek Session DH 27.5 Carbon Frameset - 2017</t>
  </si>
  <si>
    <t>Haro SR 1.1 - 2017</t>
  </si>
  <si>
    <t>Sun Bicycles Spider 3i - 2017</t>
  </si>
  <si>
    <t>Haro Shredder 20 Girls - 2017</t>
  </si>
  <si>
    <t>Haro Shredder 20 - 2017</t>
  </si>
  <si>
    <t>Sun Bicycles Drifter 7 - Women's - 2017</t>
  </si>
  <si>
    <t>Electra Glam Punk 3i Ladies' - 2017</t>
  </si>
  <si>
    <t>Sun Bicycles Lil Bolt Type-R - 2017</t>
  </si>
  <si>
    <t>Trek Girl's Kickster - 2017</t>
  </si>
  <si>
    <t>Surly Troll Frameset - 2017</t>
  </si>
  <si>
    <t>Trek Precaliber 12 Boys - 2017</t>
  </si>
  <si>
    <t>Haro SR 1.3 - 2017</t>
  </si>
  <si>
    <t>Trek Fuel EX 7 29 - 2018</t>
  </si>
  <si>
    <t>Electra Koa 3i Ladies' - 2018</t>
  </si>
  <si>
    <t>Trek Remedy 7 27.5 - 2018</t>
  </si>
  <si>
    <t>Electra Amsterdam Fashion 3i Ladies' - 2017/2018</t>
  </si>
  <si>
    <t>Trek Crockett 7 Disc - 2018</t>
  </si>
  <si>
    <t>Trek Dual Sport+ - 2018</t>
  </si>
  <si>
    <t>Trek Precaliber 12 Boy's - 2018</t>
  </si>
  <si>
    <t>Trek Domane ALR 4 Disc Women's - 2018</t>
  </si>
  <si>
    <t>Trek Domane AL 3 Women's - 2018</t>
  </si>
  <si>
    <t>Electra Townie Commute 8D - 2018</t>
  </si>
  <si>
    <t>Trek X-Caliber 7 - 2018</t>
  </si>
  <si>
    <t>Electra Cruiser 7D Tall - 2016/2018</t>
  </si>
  <si>
    <t>Electra Townie Original 7D EQ - 2018</t>
  </si>
  <si>
    <t>Trek Domane ALR 3 - 2018</t>
  </si>
  <si>
    <t>Electra Heartchya 1 (20-inch) - Girl's - 2018</t>
  </si>
  <si>
    <t>Electra Cruiser Lux 7D Ladies' - 2018</t>
  </si>
  <si>
    <t>Electra Townie Original 21D EQ Ladies' - 2018</t>
  </si>
  <si>
    <t>Electra Cruiser Lux 1 Ladies' - 2018</t>
  </si>
  <si>
    <t>Electra Cyclosaurus 1 (16-inch) - Boy's - 2018</t>
  </si>
  <si>
    <t>Electra Townie Go! 8i Ladies' - 2018</t>
  </si>
  <si>
    <t>Electra Superbolt 3i 20" - 2018</t>
  </si>
  <si>
    <t>Trek Domane ALR 5 Disc - 2018</t>
  </si>
  <si>
    <t>Electra Townie Balloon 3i EQ Ladies' - 2018</t>
  </si>
  <si>
    <t>Electra Treasure 3i 20" - 2018</t>
  </si>
  <si>
    <t>Trek Domane AL 3 - 2018</t>
  </si>
  <si>
    <t>Electra Water Lily 1 (16-inch) - Girl's - 2018</t>
  </si>
  <si>
    <t>Trek Super Commuter+ 8S - 2018</t>
  </si>
  <si>
    <t>Electra Townie Original 21D EQ - 2017/2018</t>
  </si>
  <si>
    <t>Trek Powerfly 7 FS - 2018</t>
  </si>
  <si>
    <t>Trek Emonda SLR 6 - 2018</t>
  </si>
  <si>
    <t>Trek Fuel EX 5 Plus - 2018</t>
  </si>
  <si>
    <t>Trek Domane SL Frameset Women's - 2018</t>
  </si>
  <si>
    <t>Trek Boone 7 Disc - 2018</t>
  </si>
  <si>
    <t>Trek Conduit+ - 2018</t>
  </si>
  <si>
    <t>Trek Domane SL 7 Women's - 2018</t>
  </si>
  <si>
    <t>Trek Emonda SLR 8 - 2018</t>
  </si>
  <si>
    <t>Trek Domane SLR Frameset - 2018</t>
  </si>
  <si>
    <t>Electra Relic 3i - 2018</t>
  </si>
  <si>
    <t>Electra Queen of Hearts 3i - 2018</t>
  </si>
  <si>
    <t>Electra Daydreamer 3i Ladies' - 2018</t>
  </si>
  <si>
    <t>Trek Precaliber 16 Boy's - 2018</t>
  </si>
  <si>
    <t>Electra Townie Original 21D Ladies' - 2018</t>
  </si>
  <si>
    <t>Trek Domane SL 6 Disc - 2018</t>
  </si>
  <si>
    <t>Trek Boone 5 Disc - 2018</t>
  </si>
  <si>
    <t>Trek Domane ALR Disc Frameset - 2018</t>
  </si>
  <si>
    <t>Surly Straggler 650b - 2018</t>
  </si>
  <si>
    <t>Trek Remedy 27.5 C Frameset - 2018</t>
  </si>
  <si>
    <t>Trek Emonda SL 7 - 2018</t>
  </si>
  <si>
    <t>Electra White Water 3i - 2018</t>
  </si>
  <si>
    <t>Strider Classic 12 Balance Bike - 2018</t>
  </si>
  <si>
    <t>Trek Domane SL 8 Disc - 2018</t>
  </si>
  <si>
    <t>Trek Domane ALR 5 Gravel - 2018</t>
  </si>
  <si>
    <t>Surly Straggler - 2018</t>
  </si>
  <si>
    <t>Electra Townie Balloon 3i EQ - 2017/2018</t>
  </si>
  <si>
    <t>Electra Townie Go! 8i - 2017/2018</t>
  </si>
  <si>
    <t>Trek Emonda ALR 6 - 2018</t>
  </si>
  <si>
    <t>Electra Under-The-Sea 1 16" - 2018</t>
  </si>
  <si>
    <t>Trek Procaliber Frameset - 2018</t>
  </si>
  <si>
    <t>Trek Procaliber 6 - 2018</t>
  </si>
  <si>
    <t>Electra Cruiser Lux Fat Tire 7D - 2018</t>
  </si>
  <si>
    <t>Trek Domane AL 2 Women's - 2018</t>
  </si>
  <si>
    <t>Trek Domane SLR 8 Disc - 2018</t>
  </si>
  <si>
    <t>Electra Townie Original 1 Ladies' - 2018</t>
  </si>
  <si>
    <t>Electra Townie Commute Go! Ladies' - 2018</t>
  </si>
  <si>
    <t>Trek Precaliber 24 (7-Speed) - Boys - 2018</t>
  </si>
  <si>
    <t>Trek Stache Carbon Frameset - 2018</t>
  </si>
  <si>
    <t>Electra Townie Balloon 8D EQ - 2016/2017/2018</t>
  </si>
  <si>
    <t>Surly Pack Rat - 2018</t>
  </si>
  <si>
    <t>Trek Super Commuter+ 7 - 2018</t>
  </si>
  <si>
    <t>Trek Domane SLR 9 Disc - 2018</t>
  </si>
  <si>
    <t>Trek Domane SL 5 Disc Women's - 2018</t>
  </si>
  <si>
    <t>Trek Domane ALR 4 Disc - 2018</t>
  </si>
  <si>
    <t>Electra Morningstar 3i Ladies' - 2018</t>
  </si>
  <si>
    <t>Trek Fuel EX 8 29 - 2018</t>
  </si>
  <si>
    <t>Surly ECR 27.5 - 2018</t>
  </si>
  <si>
    <t>Trek Powerfly 5 - 2018</t>
  </si>
  <si>
    <t>Trek Procal AL Frameset - 2018</t>
  </si>
  <si>
    <t>Heller Bloodhound Trail - 2018</t>
  </si>
  <si>
    <t>Surly Krampus - 2018</t>
  </si>
  <si>
    <t>Trek Marlin 5 - 2018</t>
  </si>
  <si>
    <t>Trek CrossRip+ - 2018</t>
  </si>
  <si>
    <t>Electra Cruiser 1 - 2016/2017/2018</t>
  </si>
  <si>
    <t>Trek Crockett 5 Disc - 2018</t>
  </si>
  <si>
    <t>Electra Cruiser Lux 3i - 2018</t>
  </si>
  <si>
    <t>Trek Domane SL 5 - 2018</t>
  </si>
  <si>
    <t>Trek Domane SL 5 Disc - 2018</t>
  </si>
  <si>
    <t>Trek XM700+ Lowstep - 2018</t>
  </si>
  <si>
    <t>Trek Fuel EX 8 29 XT - 2018</t>
  </si>
  <si>
    <t>Trek X-Caliber 8 - 2018</t>
  </si>
  <si>
    <t>Electra Townie Balloon 7i EQ Ladies' - 2017/2018</t>
  </si>
  <si>
    <t>Electra Cruiser Lux 1 - 2016/2018</t>
  </si>
  <si>
    <t>Trek Precaliber 20 Boy's - 2018</t>
  </si>
  <si>
    <t>Electra Tiger Shark 3i - 2018</t>
  </si>
  <si>
    <t>Electra Delivery 3i - 2016/2017/2018</t>
  </si>
  <si>
    <t>Trek X-Caliber Frameset - 2018</t>
  </si>
  <si>
    <t>Electra Sweet Ride 3i (20-inch) - Girls' - 2018</t>
  </si>
  <si>
    <t>Trek MT 201 - 2018</t>
  </si>
  <si>
    <t>Electra Townie Commute Go! - 2018</t>
  </si>
  <si>
    <t>Trek Domane SL 6 - 2018</t>
  </si>
  <si>
    <t>Electra Cruiser 7D (24-Inch) Ladies' - 2016/2018</t>
  </si>
  <si>
    <t>Electra Treasure 1 20" - 2018</t>
  </si>
  <si>
    <t>Trek Precaliber 24 21-speed Boy's - 2018</t>
  </si>
  <si>
    <t>Electra Townie Commute 27D Ladies - 2018</t>
  </si>
  <si>
    <t>Trek Kickster - 2018</t>
  </si>
  <si>
    <t>Trek 1120 - 2018</t>
  </si>
  <si>
    <t>Surly Pack Rat Frameset - 2018</t>
  </si>
  <si>
    <t>Electra Cruiser Lux 7D - 2018</t>
  </si>
  <si>
    <t>Electra Straight 8 3i - 2018</t>
  </si>
  <si>
    <t>Trek Precaliber 20 Girl's - 2018</t>
  </si>
  <si>
    <t>Trek 820 - 2018</t>
  </si>
  <si>
    <t>Trek Lift+ Lowstep - 2018</t>
  </si>
  <si>
    <t>Trek Precaliber 20 6-speed Girl's - 2018</t>
  </si>
  <si>
    <t>Electra Cruiser 1 Ladies' - 2018</t>
  </si>
  <si>
    <t>Trek Lift+ - 2018</t>
  </si>
  <si>
    <t>Trek Emonda SL 6 Disc - 2018</t>
  </si>
  <si>
    <t>Trek Superfly 20 - 2018</t>
  </si>
  <si>
    <t>Trek Marlin 6 - 2018</t>
  </si>
  <si>
    <t>Heller Shagamaw GX1 - 2018</t>
  </si>
  <si>
    <t>Electra Townie Balloon 7i EQ - 2018</t>
  </si>
  <si>
    <t>Trek CrossRip 2 - 2018</t>
  </si>
  <si>
    <t>Strider Strider 20 Sport - 2018</t>
  </si>
  <si>
    <t>Electra Cruiser 1 Tall - 2016/2018</t>
  </si>
  <si>
    <t>Electra Townie Balloon 8D EQ Ladies' - 2016/2017/2018</t>
  </si>
  <si>
    <t>Strider Sport 16 - 2018</t>
  </si>
  <si>
    <t>Electra Townie Original 3i EQ - 2017/2018</t>
  </si>
  <si>
    <t>Trek XM700+ - 2018</t>
  </si>
  <si>
    <t>Electra Townie Commute 8D Ladies' - 2018</t>
  </si>
  <si>
    <t>Electra Moto 3i - 2018</t>
  </si>
  <si>
    <t>Trek Verve+ Lowstep - 2018</t>
  </si>
  <si>
    <t>Electra Townie Original 1 - 2018</t>
  </si>
  <si>
    <t>Trek Remedy 9.8 27.5 - 2018</t>
  </si>
  <si>
    <t>Electra Super Moto 8i - 2018</t>
  </si>
  <si>
    <t>Surly Big Fat Dummy Frameset - 2018</t>
  </si>
  <si>
    <t>Trek Neko+ - 2018</t>
  </si>
  <si>
    <t>Electra Cruiser 7D Ladies' - 2016/2018</t>
  </si>
  <si>
    <t>Surly ECR - 2018</t>
  </si>
  <si>
    <t>Electra Starship 1 16" - 2018</t>
  </si>
  <si>
    <t>Trek Stache 5 - 2018</t>
  </si>
  <si>
    <t>Trek Marlin 7 - 2017/2018</t>
  </si>
  <si>
    <t>Trek Domane AL 2 - 2018</t>
  </si>
  <si>
    <t>Trek Precaliber 16 Girl's - 2018</t>
  </si>
  <si>
    <t>Trek Farley Carbon Frameset - 2018</t>
  </si>
  <si>
    <t>Trek Domane ALR Frameset - 2018</t>
  </si>
  <si>
    <t>Electra Townie Original 21D - 2018</t>
  </si>
  <si>
    <t>Trek Ticket S Frame - 2018</t>
  </si>
  <si>
    <t>Electra Townie Original 3i EQ Ladies' - 2018</t>
  </si>
  <si>
    <t>Trek Precaliber 20 6-speed Boy's - 2018</t>
  </si>
  <si>
    <t>Electra Amsterdam Royal 8i - 2017/2018</t>
  </si>
  <si>
    <t>Trek Powerfly 5 FS - 2018</t>
  </si>
  <si>
    <t>Surly ECR Frameset - 2018</t>
  </si>
  <si>
    <t>Electra Tiger Shark 3i (20-inch) - Boys' - 2018</t>
  </si>
  <si>
    <t>Trek Precaliber 24 21-speed Girl's - 2018</t>
  </si>
  <si>
    <t>Electra Straight 8 1 (16-inch) - Boy's - 2018</t>
  </si>
  <si>
    <t>Electra Townie Original 7D EQ Ladies' - 2017/2018</t>
  </si>
  <si>
    <t>Electra Loft Go! 8i - 2018</t>
  </si>
  <si>
    <t>Electra Townie Commute 27D - 2018</t>
  </si>
  <si>
    <t>Trek Superfly 24 - 2017/2018</t>
  </si>
  <si>
    <t>Surly Troll Frameset - 2018</t>
  </si>
  <si>
    <t>Trek Verve+ - 2018</t>
  </si>
  <si>
    <t>Electra Cruiser 7D - 2016/2017/2018</t>
  </si>
  <si>
    <t>Electra Tiger Shark 1 (20-inch) - Boys' - 2018</t>
  </si>
  <si>
    <t>Electra Cruiser Lux 3i Ladies' - 2018</t>
  </si>
  <si>
    <t>Electra Amsterdam Royal 8i Ladies - 2018</t>
  </si>
  <si>
    <t>Electra Straight 8 1 (20-inch) - Boy's - 2018</t>
  </si>
  <si>
    <t>Trek Powerfly 5 Women's - 2018</t>
  </si>
  <si>
    <t>Trek CrossRip 1 - 2018</t>
  </si>
  <si>
    <t>Trek Domane SL Frameset - 2018</t>
  </si>
  <si>
    <t>Trek Domane SL 5 Women's - 2018</t>
  </si>
  <si>
    <t>Trek Domane SLR 6 Disc - 2018</t>
  </si>
  <si>
    <t>Trek Kids' Neko - 2018</t>
  </si>
  <si>
    <t>Electra Soft Serve 1 (16-inch) - Girl's - 2018</t>
  </si>
  <si>
    <t>Trek Domane SLR Disc Frameset - 2018</t>
  </si>
  <si>
    <t>Trek Precaliber 24 7-speed Girl's - 2018</t>
  </si>
  <si>
    <t>Trek Domane SLR 6 - 2018</t>
  </si>
  <si>
    <t>Trek Madone 9 Frameset - 2018</t>
  </si>
  <si>
    <t>Electra Superbolt 1 20" - 2018</t>
  </si>
  <si>
    <t>Product Name</t>
  </si>
  <si>
    <t xml:space="preserve">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</si>
</sst>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0">
    <xf numFmtId="0" fontId="0" fillId="0" borderId="0" xfId="0"/>
    <xf numFmtId="1" fontId="0" fillId="0" borderId="0" xfId="0" applyNumberFormat="1"/>
    <xf numFmtId="1" fontId="0" fillId="0" borderId="10" xfId="0" applyNumberFormat="1" applyBorder="1"/>
    <xf numFmtId="1" fontId="16" fillId="0" borderId="10" xfId="0" applyNumberFormat="1" applyFont="1" applyBorder="1"/>
    <xf numFmtId="0" fontId="16" fillId="0" borderId="11" xfId="0" applyFont="1" applyBorder="1"/>
    <xf numFmtId="1" fontId="0" fillId="0" borderId="11" xfId="0" applyNumberFormat="1" applyBorder="1"/>
    <xf numFmtId="1" fontId="16" fillId="33" borderId="12" xfId="0" applyNumberFormat="1" applyFont="1" applyFill="1" applyBorder="1" applyAlignment="1">
      <alignment horizontal="center"/>
    </xf>
    <xf numFmtId="1" fontId="16" fillId="33" borderId="13" xfId="0" applyNumberFormat="1" applyFont="1" applyFill="1" applyBorder="1" applyAlignment="1">
      <alignment horizontal="center"/>
    </xf>
    <xf numFmtId="1" fontId="16" fillId="33" borderId="14" xfId="0" applyNumberFormat="1" applyFont="1" applyFill="1" applyBorder="1" applyAlignment="1">
      <alignment horizontal="center"/>
    </xf>
    <xf numFmtId="1" fontId="16" fillId="34" borderId="15" xfId="0" applyNumberFormat="1" applyFont="1" applyFill="1" applyBorder="1" applyAlignment="1">
      <alignment horizontal="center"/>
    </xf>
    <xf numFmtId="1" fontId="16" fillId="34" borderId="16" xfId="0" applyNumberFormat="1" applyFont="1" applyFill="1" applyBorder="1" applyAlignment="1">
      <alignment horizontal="center"/>
    </xf>
    <xf numFmtId="1" fontId="16" fillId="34" borderId="17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10" xfId="0" pivotButton="1" applyBorder="1"/>
    <xf numFmtId="0" fontId="0" fillId="0" borderId="10" xfId="0" applyBorder="1"/>
    <xf numFmtId="1" fontId="0" fillId="0" borderId="10" xfId="0" applyNumberFormat="1" applyBorder="1" applyAlignment="1">
      <alignment horizontal="left"/>
    </xf>
    <xf numFmtId="0" fontId="0" fillId="0" borderId="0" xfId="0" applyBorder="1"/>
    <xf numFmtId="0" fontId="0" fillId="0" borderId="10" xfId="0" applyBorder="1" applyAlignment="1">
      <alignment horizontal="left"/>
    </xf>
    <xf numFmtId="0" fontId="0" fillId="0" borderId="10" xfId="0" applyNumberFormat="1" applyBorder="1"/>
    <xf numFmtId="0" fontId="16" fillId="33" borderId="10" xfId="0" applyFont="1" applyFill="1" applyBorder="1"/>
    <xf numFmtId="14" fontId="16" fillId="0" borderId="10" xfId="0" applyNumberFormat="1" applyFont="1" applyBorder="1"/>
    <xf numFmtId="14" fontId="0" fillId="0" borderId="10" xfId="0" applyNumberFormat="1" applyBorder="1"/>
    <xf numFmtId="14" fontId="0" fillId="0" borderId="0" xfId="0" applyNumberFormat="1"/>
    <xf numFmtId="0" fontId="0" fillId="0" borderId="0" xfId="0" applyNumberFormat="1"/>
    <xf numFmtId="0" fontId="16" fillId="0" borderId="10" xfId="0" applyFont="1" applyBorder="1"/>
    <xf numFmtId="0" fontId="0" fillId="0" borderId="0" xfId="0" pivotButton="1"/>
    <xf numFmtId="0" fontId="0" fillId="0" borderId="0" xfId="0" applyAlignment="1">
      <alignment horizontal="left"/>
    </xf>
    <xf numFmtId="9" fontId="0" fillId="0" borderId="10" xfId="0" applyNumberFormat="1" applyBorder="1"/>
    <xf numFmtId="0" fontId="0" fillId="0" borderId="0" xfId="0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8" fillId="0" borderId="0" xfId="0" applyFont="1" applyAlignment="1">
      <alignment vertical="center"/>
    </xf>
    <xf numFmtId="9" fontId="16" fillId="0" borderId="10" xfId="0" applyNumberFormat="1" applyFont="1" applyBorder="1"/>
    <xf numFmtId="9" fontId="0" fillId="0" borderId="0" xfId="0" applyNumberFormat="1"/>
    <xf numFmtId="1" fontId="16" fillId="0" borderId="0" xfId="0" applyNumberFormat="1" applyFont="1" applyAlignment="1">
      <alignment horizontal="center" vertical="center" wrapText="1"/>
    </xf>
    <xf numFmtId="9" fontId="0" fillId="0" borderId="10" xfId="0" applyNumberFormat="1" applyBorder="1" applyAlignment="1">
      <alignment vertical="center" wrapText="1"/>
    </xf>
    <xf numFmtId="1" fontId="0" fillId="0" borderId="10" xfId="0" applyNumberFormat="1" applyBorder="1" applyAlignment="1">
      <alignment vertical="center" wrapText="1"/>
    </xf>
    <xf numFmtId="0" fontId="0" fillId="0" borderId="10" xfId="0" applyBorder="1" applyAlignment="1">
      <alignment vertical="center" wrapText="1"/>
    </xf>
    <xf numFmtId="9" fontId="16" fillId="33" borderId="10" xfId="0" applyNumberFormat="1" applyFont="1" applyFill="1" applyBorder="1" applyAlignment="1">
      <alignment vertical="center" wrapText="1"/>
    </xf>
    <xf numFmtId="1" fontId="16" fillId="33" borderId="10" xfId="0" applyNumberFormat="1" applyFont="1" applyFill="1" applyBorder="1" applyAlignment="1">
      <alignment vertical="center" wrapText="1"/>
    </xf>
    <xf numFmtId="9" fontId="0" fillId="0" borderId="10" xfId="0" applyNumberFormat="1" applyFill="1" applyBorder="1" applyAlignment="1">
      <alignment vertical="center" wrapText="1"/>
    </xf>
    <xf numFmtId="9" fontId="16" fillId="33" borderId="10" xfId="0" applyNumberFormat="1" applyFont="1" applyFill="1" applyBorder="1"/>
    <xf numFmtId="9" fontId="0" fillId="0" borderId="10" xfId="0" applyNumberFormat="1" applyFont="1" applyBorder="1"/>
    <xf numFmtId="1" fontId="0" fillId="0" borderId="10" xfId="0" applyNumberFormat="1" applyFont="1" applyBorder="1"/>
    <xf numFmtId="0" fontId="16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6" fillId="0" borderId="10" xfId="0" applyFont="1" applyBorder="1" applyAlignment="1">
      <alignment vertical="center"/>
    </xf>
    <xf numFmtId="0" fontId="16" fillId="0" borderId="18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Project_Naveen Ramesh(BADM-WD-T-B5).xlsm]Chart &amp; Graph!PivotTable2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&amp; Graph'!$B$3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5B9BD5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'Chart &amp; Graph'!$A$4:$A$7</c:f>
              <c:strCache>
                <c:ptCount val="3"/>
                <c:pt idx="0">
                  <c:v>Baldwin Bikes</c:v>
                </c:pt>
                <c:pt idx="1">
                  <c:v>Rowlett Bikes</c:v>
                </c:pt>
                <c:pt idx="2">
                  <c:v>Santa Cruz Bikes</c:v>
                </c:pt>
              </c:strCache>
            </c:strRef>
          </c:cat>
          <c:val>
            <c:numRef>
              <c:f>'Chart &amp; Graph'!$B$4:$B$7</c:f>
              <c:numCache>
                <c:formatCode>General</c:formatCode>
                <c:ptCount val="3"/>
                <c:pt idx="0">
                  <c:v>5826242.2100003222</c:v>
                </c:pt>
                <c:pt idx="1">
                  <c:v>962600.759999995</c:v>
                </c:pt>
                <c:pt idx="2">
                  <c:v>1790145.9099999892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B-4586-8690-CE460C5B6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568822224"/>
        <c:axId val="1557906496"/>
      </c:barChart>
      <c:catAx>
        <c:axId val="156882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7906496"/>
        <c:crosses val="autoZero"/>
        <c:auto val="1"/>
        <c:lblAlgn val="ctr"/>
        <c:lblOffset val="100"/>
        <c:noMultiLvlLbl val="0"/>
      </c:catAx>
      <c:valAx>
        <c:axId val="1557906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2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525780</xdr:colOff>
          <xdr:row>0</xdr:row>
          <xdr:rowOff>121920</xdr:rowOff>
        </xdr:from>
        <xdr:to>
          <xdr:col>4</xdr:col>
          <xdr:colOff>670560</xdr:colOff>
          <xdr:row>2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Report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403860</xdr:colOff>
      <xdr:row>7</xdr:row>
      <xdr:rowOff>22860</xdr:rowOff>
    </xdr:from>
    <xdr:to>
      <xdr:col>15</xdr:col>
      <xdr:colOff>480060</xdr:colOff>
      <xdr:row>26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rder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ff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roduct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ategorie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stor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s"/>
    </sheetNames>
    <sheetDataSet>
      <sheetData sheetId="0">
        <row r="1">
          <cell r="A1" t="str">
            <v>order_id</v>
          </cell>
          <cell r="B1" t="str">
            <v>customer_id</v>
          </cell>
          <cell r="C1" t="str">
            <v>order_status</v>
          </cell>
          <cell r="D1" t="str">
            <v>order_date</v>
          </cell>
          <cell r="E1" t="str">
            <v>required_date</v>
          </cell>
          <cell r="F1" t="str">
            <v>shipped_date</v>
          </cell>
          <cell r="G1" t="str">
            <v>store_id</v>
          </cell>
          <cell r="H1" t="str">
            <v>staff_id</v>
          </cell>
          <cell r="I1" t="str">
            <v>customer email</v>
          </cell>
          <cell r="J1" t="str">
            <v>customer zip code</v>
          </cell>
        </row>
        <row r="2">
          <cell r="A2">
            <v>1</v>
          </cell>
          <cell r="B2">
            <v>259</v>
          </cell>
          <cell r="C2">
            <v>4</v>
          </cell>
          <cell r="D2">
            <v>42370</v>
          </cell>
          <cell r="E2">
            <v>42372</v>
          </cell>
          <cell r="F2">
            <v>42372</v>
          </cell>
          <cell r="G2">
            <v>1</v>
          </cell>
          <cell r="H2">
            <v>2</v>
          </cell>
          <cell r="I2" t="str">
            <v>johnathan.velazquez@hotmail.com</v>
          </cell>
          <cell r="J2">
            <v>94566</v>
          </cell>
        </row>
        <row r="3">
          <cell r="A3">
            <v>2</v>
          </cell>
          <cell r="B3">
            <v>1212</v>
          </cell>
          <cell r="C3">
            <v>4</v>
          </cell>
          <cell r="D3">
            <v>42370</v>
          </cell>
          <cell r="E3">
            <v>42373</v>
          </cell>
          <cell r="F3">
            <v>42372</v>
          </cell>
          <cell r="G3">
            <v>2</v>
          </cell>
          <cell r="H3">
            <v>6</v>
          </cell>
          <cell r="I3" t="str">
            <v>jaqueline.cummings@hotmail.com</v>
          </cell>
          <cell r="J3">
            <v>11746</v>
          </cell>
        </row>
        <row r="4">
          <cell r="A4">
            <v>3</v>
          </cell>
          <cell r="B4">
            <v>523</v>
          </cell>
          <cell r="C4">
            <v>4</v>
          </cell>
          <cell r="D4">
            <v>42371</v>
          </cell>
          <cell r="E4">
            <v>42374</v>
          </cell>
          <cell r="F4">
            <v>42372</v>
          </cell>
          <cell r="G4">
            <v>2</v>
          </cell>
          <cell r="H4">
            <v>7</v>
          </cell>
          <cell r="I4" t="str">
            <v>joshua.robertson@gmail.com</v>
          </cell>
          <cell r="J4">
            <v>11772</v>
          </cell>
        </row>
        <row r="5">
          <cell r="A5">
            <v>4</v>
          </cell>
          <cell r="B5">
            <v>175</v>
          </cell>
          <cell r="C5">
            <v>4</v>
          </cell>
          <cell r="D5">
            <v>42372</v>
          </cell>
          <cell r="E5">
            <v>42373</v>
          </cell>
          <cell r="F5">
            <v>42374</v>
          </cell>
          <cell r="G5">
            <v>1</v>
          </cell>
          <cell r="H5">
            <v>3</v>
          </cell>
          <cell r="I5" t="str">
            <v>nova.hess@msn.com</v>
          </cell>
          <cell r="J5">
            <v>91010</v>
          </cell>
        </row>
        <row r="6">
          <cell r="A6">
            <v>5</v>
          </cell>
          <cell r="B6">
            <v>1324</v>
          </cell>
          <cell r="C6">
            <v>4</v>
          </cell>
          <cell r="D6">
            <v>42372</v>
          </cell>
          <cell r="E6">
            <v>42375</v>
          </cell>
          <cell r="F6">
            <v>42375</v>
          </cell>
          <cell r="G6">
            <v>2</v>
          </cell>
          <cell r="H6">
            <v>6</v>
          </cell>
          <cell r="I6" t="str">
            <v>arla.ellis@yahoo.com</v>
          </cell>
          <cell r="J6">
            <v>13501</v>
          </cell>
        </row>
        <row r="7">
          <cell r="A7">
            <v>6</v>
          </cell>
          <cell r="B7">
            <v>94</v>
          </cell>
          <cell r="C7">
            <v>4</v>
          </cell>
          <cell r="D7">
            <v>42373</v>
          </cell>
          <cell r="E7">
            <v>42376</v>
          </cell>
          <cell r="F7">
            <v>42374</v>
          </cell>
          <cell r="G7">
            <v>2</v>
          </cell>
          <cell r="H7">
            <v>6</v>
          </cell>
          <cell r="I7" t="str">
            <v>sharyn.hopkins@hotmail.com</v>
          </cell>
          <cell r="J7">
            <v>13027</v>
          </cell>
        </row>
        <row r="8">
          <cell r="A8">
            <v>7</v>
          </cell>
          <cell r="B8">
            <v>324</v>
          </cell>
          <cell r="C8">
            <v>4</v>
          </cell>
          <cell r="D8">
            <v>42373</v>
          </cell>
          <cell r="E8">
            <v>42376</v>
          </cell>
          <cell r="F8">
            <v>42374</v>
          </cell>
          <cell r="G8">
            <v>2</v>
          </cell>
          <cell r="H8">
            <v>6</v>
          </cell>
          <cell r="I8" t="str">
            <v>laureen.paul@yahoo.com</v>
          </cell>
          <cell r="J8">
            <v>11710</v>
          </cell>
        </row>
        <row r="9">
          <cell r="A9">
            <v>8</v>
          </cell>
          <cell r="B9">
            <v>1204</v>
          </cell>
          <cell r="C9">
            <v>4</v>
          </cell>
          <cell r="D9">
            <v>42373</v>
          </cell>
          <cell r="E9">
            <v>42374</v>
          </cell>
          <cell r="F9">
            <v>42374</v>
          </cell>
          <cell r="G9">
            <v>2</v>
          </cell>
          <cell r="H9">
            <v>7</v>
          </cell>
          <cell r="I9" t="str">
            <v>leslie.higgins@hotmail.com</v>
          </cell>
          <cell r="J9">
            <v>12866</v>
          </cell>
        </row>
        <row r="10">
          <cell r="A10">
            <v>9</v>
          </cell>
          <cell r="B10">
            <v>60</v>
          </cell>
          <cell r="C10">
            <v>4</v>
          </cell>
          <cell r="D10">
            <v>42374</v>
          </cell>
          <cell r="E10">
            <v>42377</v>
          </cell>
          <cell r="F10">
            <v>42377</v>
          </cell>
          <cell r="G10">
            <v>1</v>
          </cell>
          <cell r="H10">
            <v>2</v>
          </cell>
          <cell r="I10" t="str">
            <v>neil.mccall@gmail.com</v>
          </cell>
          <cell r="J10">
            <v>94070</v>
          </cell>
        </row>
        <row r="11">
          <cell r="A11">
            <v>10</v>
          </cell>
          <cell r="B11">
            <v>442</v>
          </cell>
          <cell r="C11">
            <v>4</v>
          </cell>
          <cell r="D11">
            <v>42374</v>
          </cell>
          <cell r="E11">
            <v>42375</v>
          </cell>
          <cell r="F11">
            <v>42375</v>
          </cell>
          <cell r="G11">
            <v>2</v>
          </cell>
          <cell r="H11">
            <v>6</v>
          </cell>
          <cell r="I11" t="str">
            <v>alane.munoz@gmail.com</v>
          </cell>
          <cell r="J11">
            <v>10701</v>
          </cell>
        </row>
        <row r="12">
          <cell r="A12">
            <v>11</v>
          </cell>
          <cell r="B12">
            <v>1326</v>
          </cell>
          <cell r="C12">
            <v>4</v>
          </cell>
          <cell r="D12">
            <v>42374</v>
          </cell>
          <cell r="E12">
            <v>42377</v>
          </cell>
          <cell r="F12">
            <v>42376</v>
          </cell>
          <cell r="G12">
            <v>2</v>
          </cell>
          <cell r="H12">
            <v>7</v>
          </cell>
          <cell r="I12" t="str">
            <v>tarra.guerrero@aol.com</v>
          </cell>
          <cell r="J12">
            <v>13021</v>
          </cell>
        </row>
        <row r="13">
          <cell r="A13">
            <v>12</v>
          </cell>
          <cell r="B13">
            <v>91</v>
          </cell>
          <cell r="C13">
            <v>4</v>
          </cell>
          <cell r="D13">
            <v>42375</v>
          </cell>
          <cell r="E13">
            <v>42377</v>
          </cell>
          <cell r="F13">
            <v>42378</v>
          </cell>
          <cell r="G13">
            <v>1</v>
          </cell>
          <cell r="H13">
            <v>2</v>
          </cell>
          <cell r="I13" t="str">
            <v>marvin.mullins@aol.com</v>
          </cell>
          <cell r="J13">
            <v>92111</v>
          </cell>
        </row>
        <row r="14">
          <cell r="A14">
            <v>13</v>
          </cell>
          <cell r="B14">
            <v>873</v>
          </cell>
          <cell r="C14">
            <v>4</v>
          </cell>
          <cell r="D14">
            <v>42377</v>
          </cell>
          <cell r="E14">
            <v>42380</v>
          </cell>
          <cell r="F14">
            <v>42380</v>
          </cell>
          <cell r="G14">
            <v>2</v>
          </cell>
          <cell r="H14">
            <v>6</v>
          </cell>
          <cell r="I14" t="str">
            <v>patience.clayton@hotmail.com</v>
          </cell>
          <cell r="J14">
            <v>14304</v>
          </cell>
        </row>
        <row r="15">
          <cell r="A15">
            <v>14</v>
          </cell>
          <cell r="B15">
            <v>258</v>
          </cell>
          <cell r="C15">
            <v>4</v>
          </cell>
          <cell r="D15">
            <v>42378</v>
          </cell>
          <cell r="E15">
            <v>42380</v>
          </cell>
          <cell r="F15">
            <v>42381</v>
          </cell>
          <cell r="G15">
            <v>1</v>
          </cell>
          <cell r="H15">
            <v>3</v>
          </cell>
          <cell r="I15" t="str">
            <v>maribel.william@aol.com</v>
          </cell>
          <cell r="J15">
            <v>90505</v>
          </cell>
        </row>
        <row r="16">
          <cell r="A16">
            <v>15</v>
          </cell>
          <cell r="B16">
            <v>450</v>
          </cell>
          <cell r="C16">
            <v>4</v>
          </cell>
          <cell r="D16">
            <v>42378</v>
          </cell>
          <cell r="E16">
            <v>42379</v>
          </cell>
          <cell r="F16">
            <v>42381</v>
          </cell>
          <cell r="G16">
            <v>2</v>
          </cell>
          <cell r="H16">
            <v>7</v>
          </cell>
          <cell r="I16" t="str">
            <v>ellsworth.michael@yahoo.com</v>
          </cell>
          <cell r="J16">
            <v>10512</v>
          </cell>
        </row>
        <row r="17">
          <cell r="A17">
            <v>16</v>
          </cell>
          <cell r="B17">
            <v>552</v>
          </cell>
          <cell r="C17">
            <v>4</v>
          </cell>
          <cell r="D17">
            <v>42381</v>
          </cell>
          <cell r="E17">
            <v>42384</v>
          </cell>
          <cell r="F17">
            <v>42384</v>
          </cell>
          <cell r="G17">
            <v>1</v>
          </cell>
          <cell r="H17">
            <v>3</v>
          </cell>
          <cell r="I17" t="str">
            <v>lea.key@yahoo.com</v>
          </cell>
          <cell r="J17">
            <v>92220</v>
          </cell>
        </row>
        <row r="18">
          <cell r="A18">
            <v>17</v>
          </cell>
          <cell r="B18">
            <v>1175</v>
          </cell>
          <cell r="C18">
            <v>4</v>
          </cell>
          <cell r="D18">
            <v>42381</v>
          </cell>
          <cell r="E18">
            <v>42383</v>
          </cell>
          <cell r="F18">
            <v>42383</v>
          </cell>
          <cell r="G18">
            <v>1</v>
          </cell>
          <cell r="H18">
            <v>3</v>
          </cell>
          <cell r="I18" t="str">
            <v>sindy.anderson@gmail.com</v>
          </cell>
          <cell r="J18">
            <v>91768</v>
          </cell>
        </row>
        <row r="19">
          <cell r="A19">
            <v>18</v>
          </cell>
          <cell r="B19">
            <v>541</v>
          </cell>
          <cell r="C19">
            <v>4</v>
          </cell>
          <cell r="D19">
            <v>42383</v>
          </cell>
          <cell r="E19">
            <v>42386</v>
          </cell>
          <cell r="F19">
            <v>42384</v>
          </cell>
          <cell r="G19">
            <v>1</v>
          </cell>
          <cell r="H19">
            <v>3</v>
          </cell>
          <cell r="I19" t="str">
            <v>lanita.burton@msn.com</v>
          </cell>
          <cell r="J19">
            <v>92236</v>
          </cell>
        </row>
        <row r="20">
          <cell r="A20">
            <v>19</v>
          </cell>
          <cell r="B20">
            <v>696</v>
          </cell>
          <cell r="C20">
            <v>4</v>
          </cell>
          <cell r="D20">
            <v>42383</v>
          </cell>
          <cell r="E20">
            <v>42386</v>
          </cell>
          <cell r="F20">
            <v>42385</v>
          </cell>
          <cell r="G20">
            <v>1</v>
          </cell>
          <cell r="H20">
            <v>2</v>
          </cell>
          <cell r="I20" t="str">
            <v>norine.huffman@aol.com</v>
          </cell>
          <cell r="J20">
            <v>91316</v>
          </cell>
        </row>
        <row r="21">
          <cell r="A21">
            <v>20</v>
          </cell>
          <cell r="B21">
            <v>923</v>
          </cell>
          <cell r="C21">
            <v>4</v>
          </cell>
          <cell r="D21">
            <v>42383</v>
          </cell>
          <cell r="E21">
            <v>42385</v>
          </cell>
          <cell r="F21">
            <v>42386</v>
          </cell>
          <cell r="G21">
            <v>1</v>
          </cell>
          <cell r="H21">
            <v>2</v>
          </cell>
          <cell r="I21" t="str">
            <v>randee.pitts@msn.com</v>
          </cell>
          <cell r="J21">
            <v>91387</v>
          </cell>
        </row>
        <row r="22">
          <cell r="A22">
            <v>21</v>
          </cell>
          <cell r="B22">
            <v>1250</v>
          </cell>
          <cell r="C22">
            <v>4</v>
          </cell>
          <cell r="D22">
            <v>42384</v>
          </cell>
          <cell r="E22">
            <v>42385</v>
          </cell>
          <cell r="F22">
            <v>42387</v>
          </cell>
          <cell r="G22">
            <v>2</v>
          </cell>
          <cell r="H22">
            <v>6</v>
          </cell>
          <cell r="I22" t="str">
            <v>neoma.daugherty@gmail.com</v>
          </cell>
          <cell r="J22">
            <v>10550</v>
          </cell>
        </row>
        <row r="23">
          <cell r="A23">
            <v>22</v>
          </cell>
          <cell r="B23">
            <v>1035</v>
          </cell>
          <cell r="C23">
            <v>4</v>
          </cell>
          <cell r="D23">
            <v>42385</v>
          </cell>
          <cell r="E23">
            <v>42387</v>
          </cell>
          <cell r="F23">
            <v>42386</v>
          </cell>
          <cell r="G23">
            <v>1</v>
          </cell>
          <cell r="H23">
            <v>2</v>
          </cell>
          <cell r="I23" t="str">
            <v>tangela.hurley@msn.com</v>
          </cell>
          <cell r="J23">
            <v>95008</v>
          </cell>
        </row>
        <row r="24">
          <cell r="A24">
            <v>23</v>
          </cell>
          <cell r="B24">
            <v>1149</v>
          </cell>
          <cell r="C24">
            <v>4</v>
          </cell>
          <cell r="D24">
            <v>42385</v>
          </cell>
          <cell r="E24">
            <v>42388</v>
          </cell>
          <cell r="F24">
            <v>42388</v>
          </cell>
          <cell r="G24">
            <v>1</v>
          </cell>
          <cell r="H24">
            <v>2</v>
          </cell>
          <cell r="I24" t="str">
            <v>drucilla.gilliam@hotmail.com</v>
          </cell>
          <cell r="J24">
            <v>95050</v>
          </cell>
        </row>
        <row r="25">
          <cell r="A25">
            <v>24</v>
          </cell>
          <cell r="B25">
            <v>636</v>
          </cell>
          <cell r="C25">
            <v>4</v>
          </cell>
          <cell r="D25">
            <v>42387</v>
          </cell>
          <cell r="E25">
            <v>42389</v>
          </cell>
          <cell r="F25">
            <v>42388</v>
          </cell>
          <cell r="G25">
            <v>2</v>
          </cell>
          <cell r="H25">
            <v>7</v>
          </cell>
          <cell r="I25" t="str">
            <v>ashton.lott@hotmail.com</v>
          </cell>
          <cell r="J25">
            <v>11001</v>
          </cell>
        </row>
        <row r="26">
          <cell r="A26">
            <v>25</v>
          </cell>
          <cell r="B26">
            <v>657</v>
          </cell>
          <cell r="C26">
            <v>4</v>
          </cell>
          <cell r="D26">
            <v>42387</v>
          </cell>
          <cell r="E26">
            <v>42390</v>
          </cell>
          <cell r="F26">
            <v>42390</v>
          </cell>
          <cell r="G26">
            <v>2</v>
          </cell>
          <cell r="H26">
            <v>6</v>
          </cell>
          <cell r="I26" t="str">
            <v>sam.lester@gmail.com</v>
          </cell>
          <cell r="J26">
            <v>11510</v>
          </cell>
        </row>
        <row r="27">
          <cell r="A27">
            <v>26</v>
          </cell>
          <cell r="B27">
            <v>1280</v>
          </cell>
          <cell r="C27">
            <v>4</v>
          </cell>
          <cell r="D27">
            <v>42387</v>
          </cell>
          <cell r="E27">
            <v>42390</v>
          </cell>
          <cell r="F27">
            <v>42388</v>
          </cell>
          <cell r="G27">
            <v>2</v>
          </cell>
          <cell r="H27">
            <v>7</v>
          </cell>
          <cell r="I27" t="str">
            <v>jackeline.colon@msn.com</v>
          </cell>
          <cell r="J27">
            <v>12590</v>
          </cell>
        </row>
        <row r="28">
          <cell r="A28">
            <v>27</v>
          </cell>
          <cell r="B28">
            <v>57</v>
          </cell>
          <cell r="C28">
            <v>4</v>
          </cell>
          <cell r="D28">
            <v>42388</v>
          </cell>
          <cell r="E28">
            <v>42390</v>
          </cell>
          <cell r="F28">
            <v>42389</v>
          </cell>
          <cell r="G28">
            <v>2</v>
          </cell>
          <cell r="H28">
            <v>7</v>
          </cell>
          <cell r="I28" t="str">
            <v>pamala.henry@aol.com</v>
          </cell>
          <cell r="J28">
            <v>10451</v>
          </cell>
        </row>
        <row r="29">
          <cell r="A29">
            <v>28</v>
          </cell>
          <cell r="B29">
            <v>252</v>
          </cell>
          <cell r="C29">
            <v>4</v>
          </cell>
          <cell r="D29">
            <v>42388</v>
          </cell>
          <cell r="E29">
            <v>42389</v>
          </cell>
          <cell r="F29">
            <v>42390</v>
          </cell>
          <cell r="G29">
            <v>2</v>
          </cell>
          <cell r="H29">
            <v>6</v>
          </cell>
          <cell r="I29" t="str">
            <v>eleni.gordon@hotmail.com</v>
          </cell>
          <cell r="J29">
            <v>11418</v>
          </cell>
        </row>
        <row r="30">
          <cell r="A30">
            <v>29</v>
          </cell>
          <cell r="B30">
            <v>437</v>
          </cell>
          <cell r="C30">
            <v>4</v>
          </cell>
          <cell r="D30">
            <v>42389</v>
          </cell>
          <cell r="E30">
            <v>42391</v>
          </cell>
          <cell r="F30">
            <v>42390</v>
          </cell>
          <cell r="G30">
            <v>2</v>
          </cell>
          <cell r="H30">
            <v>6</v>
          </cell>
          <cell r="I30" t="str">
            <v>laureen.barry@yahoo.com</v>
          </cell>
          <cell r="J30">
            <v>14127</v>
          </cell>
        </row>
        <row r="31">
          <cell r="A31">
            <v>30</v>
          </cell>
          <cell r="B31">
            <v>1348</v>
          </cell>
          <cell r="C31">
            <v>4</v>
          </cell>
          <cell r="D31">
            <v>42389</v>
          </cell>
          <cell r="E31">
            <v>42390</v>
          </cell>
          <cell r="F31">
            <v>42390</v>
          </cell>
          <cell r="G31">
            <v>2</v>
          </cell>
          <cell r="H31">
            <v>6</v>
          </cell>
          <cell r="I31" t="str">
            <v>yvone.guerrero@aol.com</v>
          </cell>
          <cell r="J31">
            <v>11566</v>
          </cell>
        </row>
        <row r="32">
          <cell r="A32">
            <v>31</v>
          </cell>
          <cell r="B32">
            <v>1238</v>
          </cell>
          <cell r="C32">
            <v>4</v>
          </cell>
          <cell r="D32">
            <v>42389</v>
          </cell>
          <cell r="E32">
            <v>42391</v>
          </cell>
          <cell r="F32">
            <v>42391</v>
          </cell>
          <cell r="G32">
            <v>3</v>
          </cell>
          <cell r="H32">
            <v>8</v>
          </cell>
          <cell r="I32" t="str">
            <v>edgar.quinn@aol.com</v>
          </cell>
          <cell r="J32">
            <v>78552</v>
          </cell>
        </row>
        <row r="33">
          <cell r="A33">
            <v>32</v>
          </cell>
          <cell r="B33">
            <v>1259</v>
          </cell>
          <cell r="C33">
            <v>4</v>
          </cell>
          <cell r="D33">
            <v>42390</v>
          </cell>
          <cell r="E33">
            <v>42393</v>
          </cell>
          <cell r="F33">
            <v>42391</v>
          </cell>
          <cell r="G33">
            <v>1</v>
          </cell>
          <cell r="H33">
            <v>3</v>
          </cell>
          <cell r="I33" t="str">
            <v>kimbery.nieves@msn.com</v>
          </cell>
          <cell r="J33">
            <v>94070</v>
          </cell>
        </row>
        <row r="34">
          <cell r="A34">
            <v>33</v>
          </cell>
          <cell r="B34">
            <v>236</v>
          </cell>
          <cell r="C34">
            <v>4</v>
          </cell>
          <cell r="D34">
            <v>42390</v>
          </cell>
          <cell r="E34">
            <v>42391</v>
          </cell>
          <cell r="F34">
            <v>42391</v>
          </cell>
          <cell r="G34">
            <v>2</v>
          </cell>
          <cell r="H34">
            <v>6</v>
          </cell>
          <cell r="I34" t="str">
            <v>verona.o'neill@hotmail.com</v>
          </cell>
          <cell r="J34">
            <v>11784</v>
          </cell>
        </row>
        <row r="35">
          <cell r="A35">
            <v>34</v>
          </cell>
          <cell r="B35">
            <v>80</v>
          </cell>
          <cell r="C35">
            <v>4</v>
          </cell>
          <cell r="D35">
            <v>42391</v>
          </cell>
          <cell r="E35">
            <v>42394</v>
          </cell>
          <cell r="F35">
            <v>42392</v>
          </cell>
          <cell r="G35">
            <v>2</v>
          </cell>
          <cell r="H35">
            <v>6</v>
          </cell>
          <cell r="I35" t="str">
            <v>sarai.mckee@msn.com</v>
          </cell>
          <cell r="J35">
            <v>14215</v>
          </cell>
        </row>
        <row r="36">
          <cell r="A36">
            <v>35</v>
          </cell>
          <cell r="B36">
            <v>813</v>
          </cell>
          <cell r="C36">
            <v>4</v>
          </cell>
          <cell r="D36">
            <v>42391</v>
          </cell>
          <cell r="E36">
            <v>42394</v>
          </cell>
          <cell r="F36">
            <v>42393</v>
          </cell>
          <cell r="G36">
            <v>2</v>
          </cell>
          <cell r="H36">
            <v>7</v>
          </cell>
          <cell r="I36" t="str">
            <v>neville.mcclain@yahoo.com</v>
          </cell>
          <cell r="J36">
            <v>11552</v>
          </cell>
        </row>
        <row r="37">
          <cell r="A37">
            <v>36</v>
          </cell>
          <cell r="B37">
            <v>1321</v>
          </cell>
          <cell r="C37">
            <v>4</v>
          </cell>
          <cell r="D37">
            <v>42392</v>
          </cell>
          <cell r="E37">
            <v>42393</v>
          </cell>
          <cell r="F37">
            <v>42393</v>
          </cell>
          <cell r="G37">
            <v>2</v>
          </cell>
          <cell r="H37">
            <v>6</v>
          </cell>
          <cell r="I37" t="str">
            <v>shantel.gregory@yahoo.com</v>
          </cell>
          <cell r="J37">
            <v>11795</v>
          </cell>
        </row>
        <row r="38">
          <cell r="A38">
            <v>37</v>
          </cell>
          <cell r="B38">
            <v>164</v>
          </cell>
          <cell r="C38">
            <v>4</v>
          </cell>
          <cell r="D38">
            <v>42394</v>
          </cell>
          <cell r="E38">
            <v>42397</v>
          </cell>
          <cell r="F38">
            <v>42395</v>
          </cell>
          <cell r="G38">
            <v>2</v>
          </cell>
          <cell r="H38">
            <v>6</v>
          </cell>
          <cell r="I38" t="str">
            <v>tomika.larson@yahoo.com</v>
          </cell>
          <cell r="J38">
            <v>11377</v>
          </cell>
        </row>
        <row r="39">
          <cell r="A39">
            <v>38</v>
          </cell>
          <cell r="B39">
            <v>583</v>
          </cell>
          <cell r="C39">
            <v>4</v>
          </cell>
          <cell r="D39">
            <v>42394</v>
          </cell>
          <cell r="E39">
            <v>42396</v>
          </cell>
          <cell r="F39">
            <v>42395</v>
          </cell>
          <cell r="G39">
            <v>2</v>
          </cell>
          <cell r="H39">
            <v>7</v>
          </cell>
          <cell r="I39" t="str">
            <v>lashandra.turner@hotmail.com</v>
          </cell>
          <cell r="J39">
            <v>11561</v>
          </cell>
        </row>
        <row r="40">
          <cell r="A40">
            <v>39</v>
          </cell>
          <cell r="B40">
            <v>1296</v>
          </cell>
          <cell r="C40">
            <v>4</v>
          </cell>
          <cell r="D40">
            <v>42394</v>
          </cell>
          <cell r="E40">
            <v>42395</v>
          </cell>
          <cell r="F40">
            <v>42395</v>
          </cell>
          <cell r="G40">
            <v>2</v>
          </cell>
          <cell r="H40">
            <v>7</v>
          </cell>
          <cell r="I40" t="str">
            <v>travis.whitley@aol.com</v>
          </cell>
          <cell r="J40">
            <v>11412</v>
          </cell>
        </row>
        <row r="41">
          <cell r="A41">
            <v>40</v>
          </cell>
          <cell r="B41">
            <v>348</v>
          </cell>
          <cell r="C41">
            <v>4</v>
          </cell>
          <cell r="D41">
            <v>42396</v>
          </cell>
          <cell r="E41">
            <v>42397</v>
          </cell>
          <cell r="F41">
            <v>42398</v>
          </cell>
          <cell r="G41">
            <v>1</v>
          </cell>
          <cell r="H41">
            <v>3</v>
          </cell>
          <cell r="I41" t="str">
            <v>darren.witt@aol.com</v>
          </cell>
          <cell r="J41">
            <v>92236</v>
          </cell>
        </row>
        <row r="42">
          <cell r="A42">
            <v>41</v>
          </cell>
          <cell r="B42">
            <v>979</v>
          </cell>
          <cell r="C42">
            <v>4</v>
          </cell>
          <cell r="D42">
            <v>42396</v>
          </cell>
          <cell r="E42">
            <v>42399</v>
          </cell>
          <cell r="F42">
            <v>42398</v>
          </cell>
          <cell r="G42">
            <v>2</v>
          </cell>
          <cell r="H42">
            <v>6</v>
          </cell>
          <cell r="I42" t="str">
            <v>ingeborg.ellison@yahoo.com</v>
          </cell>
          <cell r="J42">
            <v>14850</v>
          </cell>
        </row>
        <row r="43">
          <cell r="A43">
            <v>42</v>
          </cell>
          <cell r="B43">
            <v>1095</v>
          </cell>
          <cell r="C43">
            <v>4</v>
          </cell>
          <cell r="D43">
            <v>42396</v>
          </cell>
          <cell r="E43">
            <v>42397</v>
          </cell>
          <cell r="F43">
            <v>42399</v>
          </cell>
          <cell r="G43">
            <v>2</v>
          </cell>
          <cell r="H43">
            <v>7</v>
          </cell>
          <cell r="I43" t="str">
            <v>corene.swanson@aol.com</v>
          </cell>
          <cell r="J43">
            <v>11374</v>
          </cell>
        </row>
        <row r="44">
          <cell r="A44">
            <v>43</v>
          </cell>
          <cell r="B44">
            <v>1434</v>
          </cell>
          <cell r="C44">
            <v>4</v>
          </cell>
          <cell r="D44">
            <v>42396</v>
          </cell>
          <cell r="E44">
            <v>42397</v>
          </cell>
          <cell r="F44">
            <v>42399</v>
          </cell>
          <cell r="G44">
            <v>2</v>
          </cell>
          <cell r="H44">
            <v>7</v>
          </cell>
          <cell r="I44" t="str">
            <v>elana.miles@yahoo.com</v>
          </cell>
          <cell r="J44">
            <v>13090</v>
          </cell>
        </row>
        <row r="45">
          <cell r="A45">
            <v>44</v>
          </cell>
          <cell r="B45">
            <v>861</v>
          </cell>
          <cell r="C45">
            <v>4</v>
          </cell>
          <cell r="D45">
            <v>42397</v>
          </cell>
          <cell r="E45">
            <v>42400</v>
          </cell>
          <cell r="F45">
            <v>42399</v>
          </cell>
          <cell r="G45">
            <v>2</v>
          </cell>
          <cell r="H45">
            <v>7</v>
          </cell>
          <cell r="I45" t="str">
            <v>olympia.figueroa@hotmail.com</v>
          </cell>
          <cell r="J45">
            <v>12533</v>
          </cell>
        </row>
        <row r="46">
          <cell r="A46">
            <v>45</v>
          </cell>
          <cell r="B46">
            <v>1220</v>
          </cell>
          <cell r="C46">
            <v>4</v>
          </cell>
          <cell r="D46">
            <v>42397</v>
          </cell>
          <cell r="E46">
            <v>42400</v>
          </cell>
          <cell r="F46">
            <v>42400</v>
          </cell>
          <cell r="G46">
            <v>2</v>
          </cell>
          <cell r="H46">
            <v>7</v>
          </cell>
          <cell r="I46" t="str">
            <v>carissa.cross@yahoo.com</v>
          </cell>
          <cell r="J46">
            <v>11746</v>
          </cell>
        </row>
        <row r="47">
          <cell r="A47">
            <v>46</v>
          </cell>
          <cell r="B47">
            <v>746</v>
          </cell>
          <cell r="C47">
            <v>4</v>
          </cell>
          <cell r="D47">
            <v>42398</v>
          </cell>
          <cell r="E47">
            <v>42400</v>
          </cell>
          <cell r="F47">
            <v>42400</v>
          </cell>
          <cell r="G47">
            <v>2</v>
          </cell>
          <cell r="H47">
            <v>7</v>
          </cell>
          <cell r="I47" t="str">
            <v>eldridge.greer@aol.com</v>
          </cell>
          <cell r="J47">
            <v>11722</v>
          </cell>
        </row>
        <row r="48">
          <cell r="A48">
            <v>47</v>
          </cell>
          <cell r="B48">
            <v>1234</v>
          </cell>
          <cell r="C48">
            <v>4</v>
          </cell>
          <cell r="D48">
            <v>42398</v>
          </cell>
          <cell r="E48">
            <v>42399</v>
          </cell>
          <cell r="F48">
            <v>42400</v>
          </cell>
          <cell r="G48">
            <v>2</v>
          </cell>
          <cell r="H48">
            <v>7</v>
          </cell>
          <cell r="I48" t="str">
            <v>joshua.berg@hotmail.com</v>
          </cell>
          <cell r="J48">
            <v>10562</v>
          </cell>
        </row>
        <row r="49">
          <cell r="A49">
            <v>48</v>
          </cell>
          <cell r="B49">
            <v>1012</v>
          </cell>
          <cell r="C49">
            <v>4</v>
          </cell>
          <cell r="D49">
            <v>42399</v>
          </cell>
          <cell r="E49">
            <v>42401</v>
          </cell>
          <cell r="F49">
            <v>42402</v>
          </cell>
          <cell r="G49">
            <v>2</v>
          </cell>
          <cell r="H49">
            <v>7</v>
          </cell>
          <cell r="I49" t="str">
            <v>josephine.dale@aol.com</v>
          </cell>
          <cell r="J49">
            <v>13027</v>
          </cell>
        </row>
        <row r="50">
          <cell r="A50">
            <v>49</v>
          </cell>
          <cell r="B50">
            <v>608</v>
          </cell>
          <cell r="C50">
            <v>4</v>
          </cell>
          <cell r="D50">
            <v>42400</v>
          </cell>
          <cell r="E50">
            <v>42401</v>
          </cell>
          <cell r="F50">
            <v>42402</v>
          </cell>
          <cell r="G50">
            <v>2</v>
          </cell>
          <cell r="H50">
            <v>6</v>
          </cell>
          <cell r="I50" t="str">
            <v>taisha.vang@yahoo.com</v>
          </cell>
          <cell r="J50">
            <v>11967</v>
          </cell>
        </row>
        <row r="51">
          <cell r="A51">
            <v>50</v>
          </cell>
          <cell r="B51">
            <v>872</v>
          </cell>
          <cell r="C51">
            <v>4</v>
          </cell>
          <cell r="D51">
            <v>42400</v>
          </cell>
          <cell r="E51">
            <v>42403</v>
          </cell>
          <cell r="F51">
            <v>42402</v>
          </cell>
          <cell r="G51">
            <v>3</v>
          </cell>
          <cell r="H51">
            <v>8</v>
          </cell>
          <cell r="I51" t="str">
            <v>silas.tate@yahoo.com</v>
          </cell>
          <cell r="J51">
            <v>78418</v>
          </cell>
        </row>
        <row r="52">
          <cell r="A52">
            <v>51</v>
          </cell>
          <cell r="B52">
            <v>1047</v>
          </cell>
          <cell r="C52">
            <v>4</v>
          </cell>
          <cell r="D52">
            <v>42401</v>
          </cell>
          <cell r="E52">
            <v>42402</v>
          </cell>
          <cell r="F52">
            <v>42403</v>
          </cell>
          <cell r="G52">
            <v>2</v>
          </cell>
          <cell r="H52">
            <v>7</v>
          </cell>
          <cell r="I52" t="str">
            <v>jamaal.baker@hotmail.com</v>
          </cell>
          <cell r="J52">
            <v>11373</v>
          </cell>
        </row>
        <row r="53">
          <cell r="A53">
            <v>52</v>
          </cell>
          <cell r="B53">
            <v>767</v>
          </cell>
          <cell r="C53">
            <v>4</v>
          </cell>
          <cell r="D53">
            <v>42403</v>
          </cell>
          <cell r="E53">
            <v>42404</v>
          </cell>
          <cell r="F53">
            <v>42405</v>
          </cell>
          <cell r="G53">
            <v>1</v>
          </cell>
          <cell r="H53">
            <v>2</v>
          </cell>
          <cell r="I53" t="str">
            <v>twana.arnold@msn.com</v>
          </cell>
          <cell r="J53">
            <v>92806</v>
          </cell>
        </row>
        <row r="54">
          <cell r="A54">
            <v>53</v>
          </cell>
          <cell r="B54">
            <v>965</v>
          </cell>
          <cell r="C54">
            <v>4</v>
          </cell>
          <cell r="D54">
            <v>42403</v>
          </cell>
          <cell r="E54">
            <v>42404</v>
          </cell>
          <cell r="F54">
            <v>42405</v>
          </cell>
          <cell r="G54">
            <v>2</v>
          </cell>
          <cell r="H54">
            <v>6</v>
          </cell>
          <cell r="I54" t="str">
            <v>margit.osborn@yahoo.com</v>
          </cell>
          <cell r="J54">
            <v>11803</v>
          </cell>
        </row>
        <row r="55">
          <cell r="A55">
            <v>54</v>
          </cell>
          <cell r="B55">
            <v>535</v>
          </cell>
          <cell r="C55">
            <v>4</v>
          </cell>
          <cell r="D55">
            <v>42404</v>
          </cell>
          <cell r="E55">
            <v>42407</v>
          </cell>
          <cell r="F55">
            <v>42407</v>
          </cell>
          <cell r="G55">
            <v>2</v>
          </cell>
          <cell r="H55">
            <v>7</v>
          </cell>
          <cell r="I55" t="str">
            <v>inge.olsen@msn.com</v>
          </cell>
          <cell r="J55">
            <v>11561</v>
          </cell>
        </row>
        <row r="56">
          <cell r="A56">
            <v>55</v>
          </cell>
          <cell r="B56">
            <v>1173</v>
          </cell>
          <cell r="C56">
            <v>4</v>
          </cell>
          <cell r="D56">
            <v>42404</v>
          </cell>
          <cell r="E56">
            <v>42407</v>
          </cell>
          <cell r="F56">
            <v>42406</v>
          </cell>
          <cell r="G56">
            <v>2</v>
          </cell>
          <cell r="H56">
            <v>6</v>
          </cell>
          <cell r="I56" t="str">
            <v>chanel.may@msn.com</v>
          </cell>
          <cell r="J56">
            <v>11530</v>
          </cell>
        </row>
        <row r="57">
          <cell r="A57">
            <v>56</v>
          </cell>
          <cell r="B57">
            <v>1241</v>
          </cell>
          <cell r="C57">
            <v>4</v>
          </cell>
          <cell r="D57">
            <v>42404</v>
          </cell>
          <cell r="E57">
            <v>42406</v>
          </cell>
          <cell r="F57">
            <v>42407</v>
          </cell>
          <cell r="G57">
            <v>2</v>
          </cell>
          <cell r="H57">
            <v>6</v>
          </cell>
          <cell r="I57" t="str">
            <v>nathaniel.davidson@hotmail.com</v>
          </cell>
          <cell r="J57">
            <v>13440</v>
          </cell>
        </row>
        <row r="58">
          <cell r="A58">
            <v>57</v>
          </cell>
          <cell r="B58">
            <v>1305</v>
          </cell>
          <cell r="C58">
            <v>4</v>
          </cell>
          <cell r="D58">
            <v>42404</v>
          </cell>
          <cell r="E58">
            <v>42406</v>
          </cell>
          <cell r="F58">
            <v>42406</v>
          </cell>
          <cell r="G58">
            <v>2</v>
          </cell>
          <cell r="H58">
            <v>7</v>
          </cell>
          <cell r="I58" t="str">
            <v>dalia.carson@aol.com</v>
          </cell>
          <cell r="J58">
            <v>14606</v>
          </cell>
        </row>
        <row r="59">
          <cell r="A59">
            <v>58</v>
          </cell>
          <cell r="B59">
            <v>504</v>
          </cell>
          <cell r="C59">
            <v>4</v>
          </cell>
          <cell r="D59">
            <v>42405</v>
          </cell>
          <cell r="E59">
            <v>42407</v>
          </cell>
          <cell r="F59">
            <v>42407</v>
          </cell>
          <cell r="G59">
            <v>2</v>
          </cell>
          <cell r="H59">
            <v>6</v>
          </cell>
          <cell r="I59" t="str">
            <v>tiana.henderson@aol.com</v>
          </cell>
          <cell r="J59">
            <v>11010</v>
          </cell>
        </row>
        <row r="60">
          <cell r="A60">
            <v>59</v>
          </cell>
          <cell r="B60">
            <v>563</v>
          </cell>
          <cell r="C60">
            <v>4</v>
          </cell>
          <cell r="D60">
            <v>42405</v>
          </cell>
          <cell r="E60">
            <v>42407</v>
          </cell>
          <cell r="F60">
            <v>42406</v>
          </cell>
          <cell r="G60">
            <v>2</v>
          </cell>
          <cell r="H60">
            <v>7</v>
          </cell>
          <cell r="I60" t="str">
            <v>rodney.odom@yahoo.com</v>
          </cell>
          <cell r="J60">
            <v>11418</v>
          </cell>
        </row>
        <row r="61">
          <cell r="A61">
            <v>60</v>
          </cell>
          <cell r="B61">
            <v>151</v>
          </cell>
          <cell r="C61">
            <v>4</v>
          </cell>
          <cell r="D61">
            <v>42406</v>
          </cell>
          <cell r="E61">
            <v>42408</v>
          </cell>
          <cell r="F61">
            <v>42407</v>
          </cell>
          <cell r="G61">
            <v>1</v>
          </cell>
          <cell r="H61">
            <v>3</v>
          </cell>
          <cell r="I61" t="str">
            <v>joesph.delacruz@aol.com</v>
          </cell>
          <cell r="J61">
            <v>95301</v>
          </cell>
        </row>
        <row r="62">
          <cell r="A62">
            <v>61</v>
          </cell>
          <cell r="B62">
            <v>277</v>
          </cell>
          <cell r="C62">
            <v>4</v>
          </cell>
          <cell r="D62">
            <v>42406</v>
          </cell>
          <cell r="E62">
            <v>42409</v>
          </cell>
          <cell r="F62">
            <v>42409</v>
          </cell>
          <cell r="G62">
            <v>2</v>
          </cell>
          <cell r="H62">
            <v>7</v>
          </cell>
          <cell r="I62" t="str">
            <v>mark.garrett@msn.com</v>
          </cell>
          <cell r="J62">
            <v>10950</v>
          </cell>
        </row>
        <row r="63">
          <cell r="A63">
            <v>62</v>
          </cell>
          <cell r="B63">
            <v>208</v>
          </cell>
          <cell r="C63">
            <v>4</v>
          </cell>
          <cell r="D63">
            <v>42407</v>
          </cell>
          <cell r="E63">
            <v>42410</v>
          </cell>
          <cell r="F63">
            <v>42410</v>
          </cell>
          <cell r="G63">
            <v>1</v>
          </cell>
          <cell r="H63">
            <v>2</v>
          </cell>
          <cell r="I63" t="str">
            <v>denis.logan@msn.com</v>
          </cell>
          <cell r="J63">
            <v>93555</v>
          </cell>
        </row>
        <row r="64">
          <cell r="A64">
            <v>63</v>
          </cell>
          <cell r="B64">
            <v>1075</v>
          </cell>
          <cell r="C64">
            <v>4</v>
          </cell>
          <cell r="D64">
            <v>42407</v>
          </cell>
          <cell r="E64">
            <v>42409</v>
          </cell>
          <cell r="F64">
            <v>42409</v>
          </cell>
          <cell r="G64">
            <v>2</v>
          </cell>
          <cell r="H64">
            <v>7</v>
          </cell>
          <cell r="I64" t="str">
            <v>dann.huff@gmail.com</v>
          </cell>
          <cell r="J64">
            <v>11746</v>
          </cell>
        </row>
        <row r="65">
          <cell r="A65">
            <v>64</v>
          </cell>
          <cell r="B65">
            <v>1185</v>
          </cell>
          <cell r="C65">
            <v>4</v>
          </cell>
          <cell r="D65">
            <v>42407</v>
          </cell>
          <cell r="E65">
            <v>42408</v>
          </cell>
          <cell r="F65">
            <v>42409</v>
          </cell>
          <cell r="G65">
            <v>2</v>
          </cell>
          <cell r="H65">
            <v>6</v>
          </cell>
          <cell r="I65" t="str">
            <v>corine.stuart@msn.com</v>
          </cell>
          <cell r="J65">
            <v>12065</v>
          </cell>
        </row>
        <row r="66">
          <cell r="A66">
            <v>65</v>
          </cell>
          <cell r="B66">
            <v>996</v>
          </cell>
          <cell r="C66">
            <v>4</v>
          </cell>
          <cell r="D66">
            <v>42408</v>
          </cell>
          <cell r="E66">
            <v>42409</v>
          </cell>
          <cell r="F66">
            <v>42411</v>
          </cell>
          <cell r="G66">
            <v>2</v>
          </cell>
          <cell r="H66">
            <v>6</v>
          </cell>
          <cell r="I66" t="str">
            <v>serafina.clemons@gmail.com</v>
          </cell>
          <cell r="J66">
            <v>11967</v>
          </cell>
        </row>
        <row r="67">
          <cell r="A67">
            <v>66</v>
          </cell>
          <cell r="B67">
            <v>1253</v>
          </cell>
          <cell r="C67">
            <v>4</v>
          </cell>
          <cell r="D67">
            <v>42409</v>
          </cell>
          <cell r="E67">
            <v>42412</v>
          </cell>
          <cell r="F67">
            <v>42412</v>
          </cell>
          <cell r="G67">
            <v>2</v>
          </cell>
          <cell r="H67">
            <v>7</v>
          </cell>
          <cell r="I67" t="str">
            <v>susannah.fields@hotmail.com</v>
          </cell>
          <cell r="J67">
            <v>11691</v>
          </cell>
        </row>
        <row r="68">
          <cell r="A68">
            <v>67</v>
          </cell>
          <cell r="B68">
            <v>526</v>
          </cell>
          <cell r="C68">
            <v>4</v>
          </cell>
          <cell r="D68">
            <v>42409</v>
          </cell>
          <cell r="E68">
            <v>42411</v>
          </cell>
          <cell r="F68">
            <v>42410</v>
          </cell>
          <cell r="G68">
            <v>3</v>
          </cell>
          <cell r="H68">
            <v>8</v>
          </cell>
          <cell r="I68" t="str">
            <v>lazaro.moran@gmail.com</v>
          </cell>
          <cell r="J68">
            <v>77478</v>
          </cell>
        </row>
        <row r="69">
          <cell r="A69">
            <v>68</v>
          </cell>
          <cell r="B69">
            <v>381</v>
          </cell>
          <cell r="C69">
            <v>4</v>
          </cell>
          <cell r="D69">
            <v>42410</v>
          </cell>
          <cell r="E69">
            <v>42411</v>
          </cell>
          <cell r="F69">
            <v>42413</v>
          </cell>
          <cell r="G69">
            <v>2</v>
          </cell>
          <cell r="H69">
            <v>6</v>
          </cell>
          <cell r="I69" t="str">
            <v>kristen.alvarez@aol.com</v>
          </cell>
          <cell r="J69">
            <v>10451</v>
          </cell>
        </row>
        <row r="70">
          <cell r="A70">
            <v>69</v>
          </cell>
          <cell r="B70">
            <v>1413</v>
          </cell>
          <cell r="C70">
            <v>4</v>
          </cell>
          <cell r="D70">
            <v>42410</v>
          </cell>
          <cell r="E70">
            <v>42412</v>
          </cell>
          <cell r="F70">
            <v>42411</v>
          </cell>
          <cell r="G70">
            <v>2</v>
          </cell>
          <cell r="H70">
            <v>7</v>
          </cell>
          <cell r="I70" t="str">
            <v>ophelia.decker@yahoo.com</v>
          </cell>
          <cell r="J70">
            <v>12553</v>
          </cell>
        </row>
        <row r="71">
          <cell r="A71">
            <v>70</v>
          </cell>
          <cell r="B71">
            <v>50</v>
          </cell>
          <cell r="C71">
            <v>3</v>
          </cell>
          <cell r="D71">
            <v>42411</v>
          </cell>
          <cell r="E71">
            <v>42411</v>
          </cell>
          <cell r="F71" t="str">
            <v>NULL</v>
          </cell>
          <cell r="G71">
            <v>3</v>
          </cell>
          <cell r="H71">
            <v>9</v>
          </cell>
          <cell r="I71" t="str">
            <v>cleotilde.booth@gmail.com</v>
          </cell>
          <cell r="J71">
            <v>77478</v>
          </cell>
        </row>
        <row r="72">
          <cell r="A72">
            <v>71</v>
          </cell>
          <cell r="B72">
            <v>797</v>
          </cell>
          <cell r="C72">
            <v>4</v>
          </cell>
          <cell r="D72">
            <v>42411</v>
          </cell>
          <cell r="E72">
            <v>42414</v>
          </cell>
          <cell r="F72">
            <v>42412</v>
          </cell>
          <cell r="G72">
            <v>2</v>
          </cell>
          <cell r="H72">
            <v>7</v>
          </cell>
          <cell r="I72" t="str">
            <v>cathey.lamb@msn.com</v>
          </cell>
          <cell r="J72">
            <v>11361</v>
          </cell>
        </row>
        <row r="73">
          <cell r="A73">
            <v>72</v>
          </cell>
          <cell r="B73">
            <v>1386</v>
          </cell>
          <cell r="C73">
            <v>4</v>
          </cell>
          <cell r="D73">
            <v>42412</v>
          </cell>
          <cell r="E73">
            <v>42415</v>
          </cell>
          <cell r="F73">
            <v>42413</v>
          </cell>
          <cell r="G73">
            <v>1</v>
          </cell>
          <cell r="H73">
            <v>2</v>
          </cell>
          <cell r="I73" t="str">
            <v>cesar.wilkins@hotmail.com</v>
          </cell>
          <cell r="J73">
            <v>92111</v>
          </cell>
        </row>
        <row r="74">
          <cell r="A74">
            <v>73</v>
          </cell>
          <cell r="B74">
            <v>612</v>
          </cell>
          <cell r="C74">
            <v>4</v>
          </cell>
          <cell r="D74">
            <v>42412</v>
          </cell>
          <cell r="E74">
            <v>42415</v>
          </cell>
          <cell r="F74">
            <v>42414</v>
          </cell>
          <cell r="G74">
            <v>2</v>
          </cell>
          <cell r="H74">
            <v>7</v>
          </cell>
          <cell r="I74" t="str">
            <v>gabriel.wagner@msn.com</v>
          </cell>
          <cell r="J74">
            <v>12020</v>
          </cell>
        </row>
        <row r="75">
          <cell r="A75">
            <v>74</v>
          </cell>
          <cell r="B75">
            <v>264</v>
          </cell>
          <cell r="C75">
            <v>4</v>
          </cell>
          <cell r="D75">
            <v>42413</v>
          </cell>
          <cell r="E75">
            <v>42415</v>
          </cell>
          <cell r="F75">
            <v>42415</v>
          </cell>
          <cell r="G75">
            <v>2</v>
          </cell>
          <cell r="H75">
            <v>7</v>
          </cell>
          <cell r="I75" t="str">
            <v>mariela.huffman@gmail.com</v>
          </cell>
          <cell r="J75">
            <v>11530</v>
          </cell>
        </row>
        <row r="76">
          <cell r="A76">
            <v>75</v>
          </cell>
          <cell r="B76">
            <v>587</v>
          </cell>
          <cell r="C76">
            <v>4</v>
          </cell>
          <cell r="D76">
            <v>42414</v>
          </cell>
          <cell r="E76">
            <v>42415</v>
          </cell>
          <cell r="F76">
            <v>42417</v>
          </cell>
          <cell r="G76">
            <v>2</v>
          </cell>
          <cell r="H76">
            <v>6</v>
          </cell>
          <cell r="I76" t="str">
            <v>euna.lopez@gmail.com</v>
          </cell>
          <cell r="J76">
            <v>10512</v>
          </cell>
        </row>
        <row r="77">
          <cell r="A77">
            <v>76</v>
          </cell>
          <cell r="B77">
            <v>9</v>
          </cell>
          <cell r="C77">
            <v>3</v>
          </cell>
          <cell r="D77">
            <v>42416</v>
          </cell>
          <cell r="E77">
            <v>42416</v>
          </cell>
          <cell r="F77" t="str">
            <v>NULL</v>
          </cell>
          <cell r="G77">
            <v>2</v>
          </cell>
          <cell r="H77">
            <v>6</v>
          </cell>
          <cell r="I77" t="str">
            <v>genoveva.baldwin@msn.com</v>
          </cell>
          <cell r="J77">
            <v>11050</v>
          </cell>
        </row>
        <row r="78">
          <cell r="A78">
            <v>77</v>
          </cell>
          <cell r="B78">
            <v>385</v>
          </cell>
          <cell r="C78">
            <v>4</v>
          </cell>
          <cell r="D78">
            <v>42416</v>
          </cell>
          <cell r="E78">
            <v>42419</v>
          </cell>
          <cell r="F78">
            <v>42419</v>
          </cell>
          <cell r="G78">
            <v>1</v>
          </cell>
          <cell r="H78">
            <v>2</v>
          </cell>
          <cell r="I78" t="str">
            <v>rochelle.ward@yahoo.com</v>
          </cell>
          <cell r="J78">
            <v>91740</v>
          </cell>
        </row>
        <row r="79">
          <cell r="A79">
            <v>78</v>
          </cell>
          <cell r="B79">
            <v>1182</v>
          </cell>
          <cell r="C79">
            <v>4</v>
          </cell>
          <cell r="D79">
            <v>42416</v>
          </cell>
          <cell r="E79">
            <v>42418</v>
          </cell>
          <cell r="F79">
            <v>42419</v>
          </cell>
          <cell r="G79">
            <v>2</v>
          </cell>
          <cell r="H79">
            <v>7</v>
          </cell>
          <cell r="I79" t="str">
            <v>trinidad.chapman@aol.com</v>
          </cell>
          <cell r="J79">
            <v>11779</v>
          </cell>
        </row>
        <row r="80">
          <cell r="A80">
            <v>79</v>
          </cell>
          <cell r="B80">
            <v>529</v>
          </cell>
          <cell r="C80">
            <v>4</v>
          </cell>
          <cell r="D80">
            <v>42417</v>
          </cell>
          <cell r="E80">
            <v>42420</v>
          </cell>
          <cell r="F80">
            <v>42420</v>
          </cell>
          <cell r="G80">
            <v>1</v>
          </cell>
          <cell r="H80">
            <v>3</v>
          </cell>
          <cell r="I80" t="str">
            <v>ellena.clements@aol.com</v>
          </cell>
          <cell r="J80">
            <v>90403</v>
          </cell>
        </row>
        <row r="81">
          <cell r="A81">
            <v>80</v>
          </cell>
          <cell r="B81">
            <v>397</v>
          </cell>
          <cell r="C81">
            <v>4</v>
          </cell>
          <cell r="D81">
            <v>42417</v>
          </cell>
          <cell r="E81">
            <v>42420</v>
          </cell>
          <cell r="F81">
            <v>42419</v>
          </cell>
          <cell r="G81">
            <v>2</v>
          </cell>
          <cell r="H81">
            <v>6</v>
          </cell>
          <cell r="I81" t="str">
            <v>jeannie.wilcox@yahoo.com</v>
          </cell>
          <cell r="J81">
            <v>11010</v>
          </cell>
        </row>
        <row r="82">
          <cell r="A82">
            <v>81</v>
          </cell>
          <cell r="B82">
            <v>521</v>
          </cell>
          <cell r="C82">
            <v>4</v>
          </cell>
          <cell r="D82">
            <v>42417</v>
          </cell>
          <cell r="E82">
            <v>42419</v>
          </cell>
          <cell r="F82">
            <v>42418</v>
          </cell>
          <cell r="G82">
            <v>2</v>
          </cell>
          <cell r="H82">
            <v>6</v>
          </cell>
          <cell r="I82" t="str">
            <v>max.charles@gmail.com</v>
          </cell>
          <cell r="J82">
            <v>11542</v>
          </cell>
        </row>
        <row r="83">
          <cell r="A83">
            <v>82</v>
          </cell>
          <cell r="B83">
            <v>1223</v>
          </cell>
          <cell r="C83">
            <v>4</v>
          </cell>
          <cell r="D83">
            <v>42418</v>
          </cell>
          <cell r="E83">
            <v>42421</v>
          </cell>
          <cell r="F83">
            <v>42420</v>
          </cell>
          <cell r="G83">
            <v>2</v>
          </cell>
          <cell r="H83">
            <v>6</v>
          </cell>
          <cell r="I83" t="str">
            <v>bronwyn.vargas@msn.com</v>
          </cell>
          <cell r="J83">
            <v>12553</v>
          </cell>
        </row>
        <row r="84">
          <cell r="A84">
            <v>83</v>
          </cell>
          <cell r="B84">
            <v>393</v>
          </cell>
          <cell r="C84">
            <v>4</v>
          </cell>
          <cell r="D84">
            <v>42419</v>
          </cell>
          <cell r="E84">
            <v>42420</v>
          </cell>
          <cell r="F84">
            <v>42420</v>
          </cell>
          <cell r="G84">
            <v>1</v>
          </cell>
          <cell r="H84">
            <v>3</v>
          </cell>
          <cell r="I84" t="str">
            <v>gertrude.terry@hotmail.com</v>
          </cell>
          <cell r="J84">
            <v>91784</v>
          </cell>
        </row>
        <row r="85">
          <cell r="A85">
            <v>84</v>
          </cell>
          <cell r="B85">
            <v>317</v>
          </cell>
          <cell r="C85">
            <v>4</v>
          </cell>
          <cell r="D85">
            <v>42420</v>
          </cell>
          <cell r="E85">
            <v>42422</v>
          </cell>
          <cell r="F85">
            <v>42421</v>
          </cell>
          <cell r="G85">
            <v>2</v>
          </cell>
          <cell r="H85">
            <v>7</v>
          </cell>
          <cell r="I85" t="str">
            <v>christia.wilkins@msn.com</v>
          </cell>
          <cell r="J85">
            <v>11377</v>
          </cell>
        </row>
        <row r="86">
          <cell r="A86">
            <v>85</v>
          </cell>
          <cell r="B86">
            <v>1174</v>
          </cell>
          <cell r="C86">
            <v>4</v>
          </cell>
          <cell r="D86">
            <v>42420</v>
          </cell>
          <cell r="E86">
            <v>42423</v>
          </cell>
          <cell r="F86">
            <v>42421</v>
          </cell>
          <cell r="G86">
            <v>2</v>
          </cell>
          <cell r="H86">
            <v>7</v>
          </cell>
          <cell r="I86" t="str">
            <v>aaron.knapp@yahoo.com</v>
          </cell>
          <cell r="J86">
            <v>10701</v>
          </cell>
        </row>
        <row r="87">
          <cell r="A87">
            <v>86</v>
          </cell>
          <cell r="B87">
            <v>276</v>
          </cell>
          <cell r="C87">
            <v>4</v>
          </cell>
          <cell r="D87">
            <v>42421</v>
          </cell>
          <cell r="E87">
            <v>42422</v>
          </cell>
          <cell r="F87">
            <v>42423</v>
          </cell>
          <cell r="G87">
            <v>2</v>
          </cell>
          <cell r="H87">
            <v>7</v>
          </cell>
          <cell r="I87" t="str">
            <v>lavette.wright@msn.com</v>
          </cell>
          <cell r="J87">
            <v>11779</v>
          </cell>
        </row>
        <row r="88">
          <cell r="A88">
            <v>87</v>
          </cell>
          <cell r="B88">
            <v>516</v>
          </cell>
          <cell r="C88">
            <v>4</v>
          </cell>
          <cell r="D88">
            <v>42421</v>
          </cell>
          <cell r="E88">
            <v>42422</v>
          </cell>
          <cell r="F88">
            <v>42423</v>
          </cell>
          <cell r="G88">
            <v>2</v>
          </cell>
          <cell r="H88">
            <v>6</v>
          </cell>
          <cell r="I88" t="str">
            <v>rosa.kinney@yahoo.com</v>
          </cell>
          <cell r="J88">
            <v>11201</v>
          </cell>
        </row>
        <row r="89">
          <cell r="A89">
            <v>88</v>
          </cell>
          <cell r="B89">
            <v>1069</v>
          </cell>
          <cell r="C89">
            <v>4</v>
          </cell>
          <cell r="D89">
            <v>42421</v>
          </cell>
          <cell r="E89">
            <v>42422</v>
          </cell>
          <cell r="F89">
            <v>42423</v>
          </cell>
          <cell r="G89">
            <v>2</v>
          </cell>
          <cell r="H89">
            <v>6</v>
          </cell>
          <cell r="I89" t="str">
            <v>rodolfo.buck@gmail.com</v>
          </cell>
          <cell r="J89">
            <v>11967</v>
          </cell>
        </row>
        <row r="90">
          <cell r="A90">
            <v>89</v>
          </cell>
          <cell r="B90">
            <v>668</v>
          </cell>
          <cell r="C90">
            <v>4</v>
          </cell>
          <cell r="D90">
            <v>42421</v>
          </cell>
          <cell r="E90">
            <v>42424</v>
          </cell>
          <cell r="F90">
            <v>42424</v>
          </cell>
          <cell r="G90">
            <v>3</v>
          </cell>
          <cell r="H90">
            <v>8</v>
          </cell>
          <cell r="I90" t="str">
            <v>calandra.stanton@aol.com</v>
          </cell>
          <cell r="J90">
            <v>77566</v>
          </cell>
        </row>
        <row r="91">
          <cell r="A91">
            <v>90</v>
          </cell>
          <cell r="B91">
            <v>414</v>
          </cell>
          <cell r="C91">
            <v>4</v>
          </cell>
          <cell r="D91">
            <v>42423</v>
          </cell>
          <cell r="E91">
            <v>42425</v>
          </cell>
          <cell r="F91">
            <v>42424</v>
          </cell>
          <cell r="G91">
            <v>2</v>
          </cell>
          <cell r="H91">
            <v>7</v>
          </cell>
          <cell r="I91" t="str">
            <v>romaine.haley@aol.com</v>
          </cell>
          <cell r="J91">
            <v>14850</v>
          </cell>
        </row>
        <row r="92">
          <cell r="A92">
            <v>91</v>
          </cell>
          <cell r="B92">
            <v>648</v>
          </cell>
          <cell r="C92">
            <v>4</v>
          </cell>
          <cell r="D92">
            <v>42425</v>
          </cell>
          <cell r="E92">
            <v>42427</v>
          </cell>
          <cell r="F92">
            <v>42428</v>
          </cell>
          <cell r="G92">
            <v>1</v>
          </cell>
          <cell r="H92">
            <v>2</v>
          </cell>
          <cell r="I92" t="str">
            <v>catrice.hicks@yahoo.com</v>
          </cell>
          <cell r="J92">
            <v>94806</v>
          </cell>
        </row>
        <row r="93">
          <cell r="A93">
            <v>92</v>
          </cell>
          <cell r="B93">
            <v>1309</v>
          </cell>
          <cell r="C93">
            <v>4</v>
          </cell>
          <cell r="D93">
            <v>42425</v>
          </cell>
          <cell r="E93">
            <v>42428</v>
          </cell>
          <cell r="F93">
            <v>42428</v>
          </cell>
          <cell r="G93">
            <v>2</v>
          </cell>
          <cell r="H93">
            <v>7</v>
          </cell>
          <cell r="I93" t="str">
            <v>kimberli.cline@yahoo.com</v>
          </cell>
          <cell r="J93">
            <v>11720</v>
          </cell>
        </row>
        <row r="94">
          <cell r="A94">
            <v>93</v>
          </cell>
          <cell r="B94">
            <v>1328</v>
          </cell>
          <cell r="C94">
            <v>4</v>
          </cell>
          <cell r="D94">
            <v>42426</v>
          </cell>
          <cell r="E94">
            <v>42428</v>
          </cell>
          <cell r="F94">
            <v>42427</v>
          </cell>
          <cell r="G94">
            <v>1</v>
          </cell>
          <cell r="H94">
            <v>3</v>
          </cell>
          <cell r="I94" t="str">
            <v>cindie.franklin@yahoo.com</v>
          </cell>
          <cell r="J94">
            <v>90260</v>
          </cell>
        </row>
        <row r="95">
          <cell r="A95">
            <v>94</v>
          </cell>
          <cell r="B95">
            <v>929</v>
          </cell>
          <cell r="C95">
            <v>4</v>
          </cell>
          <cell r="D95">
            <v>42427</v>
          </cell>
          <cell r="E95">
            <v>42428</v>
          </cell>
          <cell r="F95">
            <v>42429</v>
          </cell>
          <cell r="G95">
            <v>1</v>
          </cell>
          <cell r="H95">
            <v>2</v>
          </cell>
          <cell r="I95" t="str">
            <v>thurman.ellis@gmail.com</v>
          </cell>
          <cell r="J95">
            <v>94566</v>
          </cell>
        </row>
        <row r="96">
          <cell r="A96">
            <v>95</v>
          </cell>
          <cell r="B96">
            <v>218</v>
          </cell>
          <cell r="C96">
            <v>4</v>
          </cell>
          <cell r="D96">
            <v>42427</v>
          </cell>
          <cell r="E96">
            <v>42429</v>
          </cell>
          <cell r="F96">
            <v>42428</v>
          </cell>
          <cell r="G96">
            <v>2</v>
          </cell>
          <cell r="H96">
            <v>7</v>
          </cell>
          <cell r="I96" t="str">
            <v>casey.gill@gmail.com</v>
          </cell>
          <cell r="J96">
            <v>11050</v>
          </cell>
        </row>
        <row r="97">
          <cell r="A97">
            <v>96</v>
          </cell>
          <cell r="B97">
            <v>1094</v>
          </cell>
          <cell r="C97">
            <v>4</v>
          </cell>
          <cell r="D97">
            <v>42427</v>
          </cell>
          <cell r="E97">
            <v>42429</v>
          </cell>
          <cell r="F97">
            <v>42428</v>
          </cell>
          <cell r="G97">
            <v>2</v>
          </cell>
          <cell r="H97">
            <v>7</v>
          </cell>
          <cell r="I97" t="str">
            <v>keitha.black@yahoo.com</v>
          </cell>
          <cell r="J97">
            <v>11757</v>
          </cell>
        </row>
        <row r="98">
          <cell r="A98">
            <v>97</v>
          </cell>
          <cell r="B98">
            <v>204</v>
          </cell>
          <cell r="C98">
            <v>4</v>
          </cell>
          <cell r="D98">
            <v>42428</v>
          </cell>
          <cell r="E98">
            <v>42429</v>
          </cell>
          <cell r="F98">
            <v>42430</v>
          </cell>
          <cell r="G98">
            <v>2</v>
          </cell>
          <cell r="H98">
            <v>7</v>
          </cell>
          <cell r="I98" t="str">
            <v>alpha.king@hotmail.com</v>
          </cell>
          <cell r="J98">
            <v>11570</v>
          </cell>
        </row>
        <row r="99">
          <cell r="A99">
            <v>98</v>
          </cell>
          <cell r="B99">
            <v>1194</v>
          </cell>
          <cell r="C99">
            <v>4</v>
          </cell>
          <cell r="D99">
            <v>42428</v>
          </cell>
          <cell r="E99">
            <v>42429</v>
          </cell>
          <cell r="F99">
            <v>42429</v>
          </cell>
          <cell r="G99">
            <v>2</v>
          </cell>
          <cell r="H99">
            <v>6</v>
          </cell>
          <cell r="I99" t="str">
            <v>leticia.snyder@yahoo.com</v>
          </cell>
          <cell r="J99">
            <v>14534</v>
          </cell>
        </row>
        <row r="100">
          <cell r="A100">
            <v>99</v>
          </cell>
          <cell r="B100">
            <v>1165</v>
          </cell>
          <cell r="C100">
            <v>4</v>
          </cell>
          <cell r="D100">
            <v>42429</v>
          </cell>
          <cell r="E100">
            <v>42430</v>
          </cell>
          <cell r="F100">
            <v>42432</v>
          </cell>
          <cell r="G100">
            <v>3</v>
          </cell>
          <cell r="H100">
            <v>9</v>
          </cell>
          <cell r="I100" t="str">
            <v>rikki.morrow@hotmail.com</v>
          </cell>
          <cell r="J100">
            <v>76110</v>
          </cell>
        </row>
        <row r="101">
          <cell r="A101">
            <v>100</v>
          </cell>
          <cell r="B101">
            <v>1237</v>
          </cell>
          <cell r="C101">
            <v>4</v>
          </cell>
          <cell r="D101">
            <v>42430</v>
          </cell>
          <cell r="E101">
            <v>42433</v>
          </cell>
          <cell r="F101">
            <v>42432</v>
          </cell>
          <cell r="G101">
            <v>2</v>
          </cell>
          <cell r="H101">
            <v>7</v>
          </cell>
          <cell r="I101" t="str">
            <v>luke.kramer@hotmail.com</v>
          </cell>
          <cell r="J101">
            <v>11714</v>
          </cell>
        </row>
        <row r="102">
          <cell r="A102">
            <v>101</v>
          </cell>
          <cell r="B102">
            <v>271</v>
          </cell>
          <cell r="C102">
            <v>4</v>
          </cell>
          <cell r="D102">
            <v>42430</v>
          </cell>
          <cell r="E102">
            <v>42433</v>
          </cell>
          <cell r="F102">
            <v>42433</v>
          </cell>
          <cell r="G102">
            <v>3</v>
          </cell>
          <cell r="H102">
            <v>8</v>
          </cell>
          <cell r="I102" t="str">
            <v>katheleen.marks@yahoo.com</v>
          </cell>
          <cell r="J102">
            <v>75604</v>
          </cell>
        </row>
        <row r="103">
          <cell r="A103">
            <v>102</v>
          </cell>
          <cell r="B103">
            <v>336</v>
          </cell>
          <cell r="C103">
            <v>4</v>
          </cell>
          <cell r="D103">
            <v>42431</v>
          </cell>
          <cell r="E103">
            <v>42434</v>
          </cell>
          <cell r="F103">
            <v>42432</v>
          </cell>
          <cell r="G103">
            <v>2</v>
          </cell>
          <cell r="H103">
            <v>7</v>
          </cell>
          <cell r="I103" t="str">
            <v>trisha.johnson@msn.com</v>
          </cell>
          <cell r="J103">
            <v>14086</v>
          </cell>
        </row>
        <row r="104">
          <cell r="A104">
            <v>103</v>
          </cell>
          <cell r="B104">
            <v>991</v>
          </cell>
          <cell r="C104">
            <v>4</v>
          </cell>
          <cell r="D104">
            <v>42432</v>
          </cell>
          <cell r="E104">
            <v>42435</v>
          </cell>
          <cell r="F104">
            <v>42434</v>
          </cell>
          <cell r="G104">
            <v>1</v>
          </cell>
          <cell r="H104">
            <v>2</v>
          </cell>
          <cell r="I104" t="str">
            <v>brigida.larson@hotmail.com</v>
          </cell>
          <cell r="J104">
            <v>91387</v>
          </cell>
        </row>
        <row r="105">
          <cell r="A105">
            <v>104</v>
          </cell>
          <cell r="B105">
            <v>7</v>
          </cell>
          <cell r="C105">
            <v>4</v>
          </cell>
          <cell r="D105">
            <v>42432</v>
          </cell>
          <cell r="E105">
            <v>42434</v>
          </cell>
          <cell r="F105">
            <v>42434</v>
          </cell>
          <cell r="G105">
            <v>2</v>
          </cell>
          <cell r="H105">
            <v>7</v>
          </cell>
          <cell r="I105" t="str">
            <v>latasha.hays@hotmail.com</v>
          </cell>
          <cell r="J105">
            <v>14215</v>
          </cell>
        </row>
        <row r="106">
          <cell r="A106">
            <v>105</v>
          </cell>
          <cell r="B106">
            <v>306</v>
          </cell>
          <cell r="C106">
            <v>4</v>
          </cell>
          <cell r="D106">
            <v>42432</v>
          </cell>
          <cell r="E106">
            <v>42434</v>
          </cell>
          <cell r="F106">
            <v>42433</v>
          </cell>
          <cell r="G106">
            <v>2</v>
          </cell>
          <cell r="H106">
            <v>7</v>
          </cell>
          <cell r="I106" t="str">
            <v>vikki.erickson@yahoo.com</v>
          </cell>
          <cell r="J106">
            <v>12401</v>
          </cell>
        </row>
        <row r="107">
          <cell r="A107">
            <v>106</v>
          </cell>
          <cell r="B107">
            <v>422</v>
          </cell>
          <cell r="C107">
            <v>4</v>
          </cell>
          <cell r="D107">
            <v>42433</v>
          </cell>
          <cell r="E107">
            <v>42434</v>
          </cell>
          <cell r="F107">
            <v>42434</v>
          </cell>
          <cell r="G107">
            <v>3</v>
          </cell>
          <cell r="H107">
            <v>9</v>
          </cell>
          <cell r="I107" t="str">
            <v>valery.saunders@msn.com</v>
          </cell>
          <cell r="J107">
            <v>77904</v>
          </cell>
        </row>
        <row r="108">
          <cell r="A108">
            <v>107</v>
          </cell>
          <cell r="B108">
            <v>633</v>
          </cell>
          <cell r="C108">
            <v>4</v>
          </cell>
          <cell r="D108">
            <v>42435</v>
          </cell>
          <cell r="E108">
            <v>42438</v>
          </cell>
          <cell r="F108">
            <v>42438</v>
          </cell>
          <cell r="G108">
            <v>1</v>
          </cell>
          <cell r="H108">
            <v>2</v>
          </cell>
          <cell r="I108" t="str">
            <v>kiara.deleon@gmail.com</v>
          </cell>
          <cell r="J108">
            <v>92806</v>
          </cell>
        </row>
        <row r="109">
          <cell r="A109">
            <v>108</v>
          </cell>
          <cell r="B109">
            <v>12</v>
          </cell>
          <cell r="C109">
            <v>4</v>
          </cell>
          <cell r="D109">
            <v>42435</v>
          </cell>
          <cell r="E109">
            <v>42438</v>
          </cell>
          <cell r="F109">
            <v>42436</v>
          </cell>
          <cell r="G109">
            <v>2</v>
          </cell>
          <cell r="H109">
            <v>6</v>
          </cell>
          <cell r="I109" t="str">
            <v>robby.sykes@hotmail.com</v>
          </cell>
          <cell r="J109">
            <v>11550</v>
          </cell>
        </row>
        <row r="110">
          <cell r="A110">
            <v>109</v>
          </cell>
          <cell r="B110">
            <v>1255</v>
          </cell>
          <cell r="C110">
            <v>4</v>
          </cell>
          <cell r="D110">
            <v>42435</v>
          </cell>
          <cell r="E110">
            <v>42438</v>
          </cell>
          <cell r="F110">
            <v>42438</v>
          </cell>
          <cell r="G110">
            <v>2</v>
          </cell>
          <cell r="H110">
            <v>6</v>
          </cell>
          <cell r="I110" t="str">
            <v>ben.stone@gmail.com</v>
          </cell>
          <cell r="J110">
            <v>14850</v>
          </cell>
        </row>
        <row r="111">
          <cell r="A111">
            <v>110</v>
          </cell>
          <cell r="B111">
            <v>677</v>
          </cell>
          <cell r="C111">
            <v>4</v>
          </cell>
          <cell r="D111">
            <v>42435</v>
          </cell>
          <cell r="E111">
            <v>42437</v>
          </cell>
          <cell r="F111">
            <v>42438</v>
          </cell>
          <cell r="G111">
            <v>3</v>
          </cell>
          <cell r="H111">
            <v>9</v>
          </cell>
          <cell r="I111" t="str">
            <v>launa.hull@yahoo.com</v>
          </cell>
          <cell r="J111">
            <v>78023</v>
          </cell>
        </row>
        <row r="112">
          <cell r="A112">
            <v>111</v>
          </cell>
          <cell r="B112">
            <v>630</v>
          </cell>
          <cell r="C112">
            <v>4</v>
          </cell>
          <cell r="D112">
            <v>42436</v>
          </cell>
          <cell r="E112">
            <v>42439</v>
          </cell>
          <cell r="F112">
            <v>42439</v>
          </cell>
          <cell r="G112">
            <v>2</v>
          </cell>
          <cell r="H112">
            <v>6</v>
          </cell>
          <cell r="I112" t="str">
            <v>zulema.browning@gmail.com</v>
          </cell>
          <cell r="J112">
            <v>12010</v>
          </cell>
        </row>
        <row r="113">
          <cell r="A113">
            <v>112</v>
          </cell>
          <cell r="B113">
            <v>469</v>
          </cell>
          <cell r="C113">
            <v>4</v>
          </cell>
          <cell r="D113">
            <v>42437</v>
          </cell>
          <cell r="E113">
            <v>42440</v>
          </cell>
          <cell r="F113">
            <v>42439</v>
          </cell>
          <cell r="G113">
            <v>2</v>
          </cell>
          <cell r="H113">
            <v>6</v>
          </cell>
          <cell r="I113" t="str">
            <v>micki.rutledge@aol.com</v>
          </cell>
          <cell r="J113">
            <v>11418</v>
          </cell>
        </row>
        <row r="114">
          <cell r="A114">
            <v>113</v>
          </cell>
          <cell r="B114">
            <v>1078</v>
          </cell>
          <cell r="C114">
            <v>4</v>
          </cell>
          <cell r="D114">
            <v>42437</v>
          </cell>
          <cell r="E114">
            <v>42440</v>
          </cell>
          <cell r="F114">
            <v>42440</v>
          </cell>
          <cell r="G114">
            <v>2</v>
          </cell>
          <cell r="H114">
            <v>6</v>
          </cell>
          <cell r="I114" t="str">
            <v>theresia.barron@aol.com</v>
          </cell>
          <cell r="J114">
            <v>11375</v>
          </cell>
        </row>
        <row r="115">
          <cell r="A115">
            <v>114</v>
          </cell>
          <cell r="B115">
            <v>1431</v>
          </cell>
          <cell r="C115">
            <v>4</v>
          </cell>
          <cell r="D115">
            <v>42437</v>
          </cell>
          <cell r="E115">
            <v>42439</v>
          </cell>
          <cell r="F115">
            <v>42440</v>
          </cell>
          <cell r="G115">
            <v>2</v>
          </cell>
          <cell r="H115">
            <v>7</v>
          </cell>
          <cell r="I115" t="str">
            <v>mark.benton@aol.com</v>
          </cell>
          <cell r="J115">
            <v>11369</v>
          </cell>
        </row>
        <row r="116">
          <cell r="A116">
            <v>115</v>
          </cell>
          <cell r="B116">
            <v>1369</v>
          </cell>
          <cell r="C116">
            <v>4</v>
          </cell>
          <cell r="D116">
            <v>42438</v>
          </cell>
          <cell r="E116">
            <v>42440</v>
          </cell>
          <cell r="F116">
            <v>42440</v>
          </cell>
          <cell r="G116">
            <v>2</v>
          </cell>
          <cell r="H116">
            <v>7</v>
          </cell>
          <cell r="I116" t="str">
            <v>starr.schneider@aol.com</v>
          </cell>
          <cell r="J116">
            <v>11967</v>
          </cell>
        </row>
        <row r="117">
          <cell r="A117">
            <v>116</v>
          </cell>
          <cell r="B117">
            <v>471</v>
          </cell>
          <cell r="C117">
            <v>4</v>
          </cell>
          <cell r="D117">
            <v>42439</v>
          </cell>
          <cell r="E117">
            <v>42440</v>
          </cell>
          <cell r="F117">
            <v>42440</v>
          </cell>
          <cell r="G117">
            <v>2</v>
          </cell>
          <cell r="H117">
            <v>7</v>
          </cell>
          <cell r="I117" t="str">
            <v>burma.summers@yahoo.com</v>
          </cell>
          <cell r="J117">
            <v>11520</v>
          </cell>
        </row>
        <row r="118">
          <cell r="A118">
            <v>117</v>
          </cell>
          <cell r="B118">
            <v>740</v>
          </cell>
          <cell r="C118">
            <v>4</v>
          </cell>
          <cell r="D118">
            <v>42439</v>
          </cell>
          <cell r="E118">
            <v>42442</v>
          </cell>
          <cell r="F118">
            <v>42440</v>
          </cell>
          <cell r="G118">
            <v>2</v>
          </cell>
          <cell r="H118">
            <v>6</v>
          </cell>
          <cell r="I118" t="str">
            <v>gwenn.melton@yahoo.com</v>
          </cell>
          <cell r="J118">
            <v>11720</v>
          </cell>
        </row>
        <row r="119">
          <cell r="A119">
            <v>118</v>
          </cell>
          <cell r="B119">
            <v>577</v>
          </cell>
          <cell r="C119">
            <v>4</v>
          </cell>
          <cell r="D119">
            <v>42441</v>
          </cell>
          <cell r="E119">
            <v>42443</v>
          </cell>
          <cell r="F119">
            <v>42442</v>
          </cell>
          <cell r="G119">
            <v>1</v>
          </cell>
          <cell r="H119">
            <v>2</v>
          </cell>
          <cell r="I119" t="str">
            <v>danille.mcfarland@msn.com</v>
          </cell>
          <cell r="J119">
            <v>95677</v>
          </cell>
        </row>
        <row r="120">
          <cell r="A120">
            <v>119</v>
          </cell>
          <cell r="B120">
            <v>925</v>
          </cell>
          <cell r="C120">
            <v>4</v>
          </cell>
          <cell r="D120">
            <v>42441</v>
          </cell>
          <cell r="E120">
            <v>42443</v>
          </cell>
          <cell r="F120">
            <v>42443</v>
          </cell>
          <cell r="G120">
            <v>2</v>
          </cell>
          <cell r="H120">
            <v>7</v>
          </cell>
          <cell r="I120" t="str">
            <v>bryce.monroe@aol.com</v>
          </cell>
          <cell r="J120">
            <v>12401</v>
          </cell>
        </row>
        <row r="121">
          <cell r="A121">
            <v>120</v>
          </cell>
          <cell r="B121">
            <v>327</v>
          </cell>
          <cell r="C121">
            <v>4</v>
          </cell>
          <cell r="D121">
            <v>42443</v>
          </cell>
          <cell r="E121">
            <v>42444</v>
          </cell>
          <cell r="F121">
            <v>42446</v>
          </cell>
          <cell r="G121">
            <v>2</v>
          </cell>
          <cell r="H121">
            <v>7</v>
          </cell>
          <cell r="I121" t="str">
            <v>sharie.alvarez@msn.com</v>
          </cell>
          <cell r="J121">
            <v>10002</v>
          </cell>
        </row>
        <row r="122">
          <cell r="A122">
            <v>121</v>
          </cell>
          <cell r="B122">
            <v>755</v>
          </cell>
          <cell r="C122">
            <v>4</v>
          </cell>
          <cell r="D122">
            <v>42443</v>
          </cell>
          <cell r="E122">
            <v>42444</v>
          </cell>
          <cell r="F122">
            <v>42445</v>
          </cell>
          <cell r="G122">
            <v>2</v>
          </cell>
          <cell r="H122">
            <v>6</v>
          </cell>
          <cell r="I122" t="str">
            <v>tomika.wilder@aol.com</v>
          </cell>
          <cell r="J122">
            <v>11040</v>
          </cell>
        </row>
        <row r="123">
          <cell r="A123">
            <v>122</v>
          </cell>
          <cell r="B123">
            <v>786</v>
          </cell>
          <cell r="C123">
            <v>4</v>
          </cell>
          <cell r="D123">
            <v>42443</v>
          </cell>
          <cell r="E123">
            <v>42445</v>
          </cell>
          <cell r="F123">
            <v>42444</v>
          </cell>
          <cell r="G123">
            <v>2</v>
          </cell>
          <cell r="H123">
            <v>6</v>
          </cell>
          <cell r="I123" t="str">
            <v>wallace.lane@aol.com</v>
          </cell>
          <cell r="J123">
            <v>11419</v>
          </cell>
        </row>
        <row r="124">
          <cell r="A124">
            <v>123</v>
          </cell>
          <cell r="B124">
            <v>766</v>
          </cell>
          <cell r="C124">
            <v>4</v>
          </cell>
          <cell r="D124">
            <v>42444</v>
          </cell>
          <cell r="E124">
            <v>42447</v>
          </cell>
          <cell r="F124">
            <v>42446</v>
          </cell>
          <cell r="G124">
            <v>2</v>
          </cell>
          <cell r="H124">
            <v>6</v>
          </cell>
          <cell r="I124" t="str">
            <v>lecia.hancock@hotmail.com</v>
          </cell>
          <cell r="J124">
            <v>12302</v>
          </cell>
        </row>
        <row r="125">
          <cell r="A125">
            <v>124</v>
          </cell>
          <cell r="B125">
            <v>403</v>
          </cell>
          <cell r="C125">
            <v>4</v>
          </cell>
          <cell r="D125">
            <v>42445</v>
          </cell>
          <cell r="E125">
            <v>42447</v>
          </cell>
          <cell r="F125">
            <v>42446</v>
          </cell>
          <cell r="G125">
            <v>1</v>
          </cell>
          <cell r="H125">
            <v>3</v>
          </cell>
          <cell r="I125" t="str">
            <v>elouise.fry@aol.com</v>
          </cell>
          <cell r="J125">
            <v>91387</v>
          </cell>
        </row>
        <row r="126">
          <cell r="A126">
            <v>125</v>
          </cell>
          <cell r="B126">
            <v>685</v>
          </cell>
          <cell r="C126">
            <v>4</v>
          </cell>
          <cell r="D126">
            <v>42445</v>
          </cell>
          <cell r="E126">
            <v>42448</v>
          </cell>
          <cell r="F126">
            <v>42446</v>
          </cell>
          <cell r="G126">
            <v>2</v>
          </cell>
          <cell r="H126">
            <v>6</v>
          </cell>
          <cell r="I126" t="str">
            <v>laverne.craft@aol.com</v>
          </cell>
          <cell r="J126">
            <v>11375</v>
          </cell>
        </row>
        <row r="127">
          <cell r="A127">
            <v>126</v>
          </cell>
          <cell r="B127">
            <v>1365</v>
          </cell>
          <cell r="C127">
            <v>4</v>
          </cell>
          <cell r="D127">
            <v>42445</v>
          </cell>
          <cell r="E127">
            <v>42447</v>
          </cell>
          <cell r="F127">
            <v>42447</v>
          </cell>
          <cell r="G127">
            <v>2</v>
          </cell>
          <cell r="H127">
            <v>7</v>
          </cell>
          <cell r="I127" t="str">
            <v>shenna.espinoza@gmail.com</v>
          </cell>
          <cell r="J127">
            <v>12804</v>
          </cell>
        </row>
        <row r="128">
          <cell r="A128">
            <v>127</v>
          </cell>
          <cell r="B128">
            <v>484</v>
          </cell>
          <cell r="C128">
            <v>4</v>
          </cell>
          <cell r="D128">
            <v>42446</v>
          </cell>
          <cell r="E128">
            <v>42447</v>
          </cell>
          <cell r="F128">
            <v>42448</v>
          </cell>
          <cell r="G128">
            <v>3</v>
          </cell>
          <cell r="H128">
            <v>8</v>
          </cell>
          <cell r="I128" t="str">
            <v>chelsey.boyd@yahoo.com</v>
          </cell>
          <cell r="J128">
            <v>76039</v>
          </cell>
        </row>
        <row r="129">
          <cell r="A129">
            <v>128</v>
          </cell>
          <cell r="B129">
            <v>86</v>
          </cell>
          <cell r="C129">
            <v>4</v>
          </cell>
          <cell r="D129">
            <v>42447</v>
          </cell>
          <cell r="E129">
            <v>42449</v>
          </cell>
          <cell r="F129">
            <v>42450</v>
          </cell>
          <cell r="G129">
            <v>2</v>
          </cell>
          <cell r="H129">
            <v>6</v>
          </cell>
          <cell r="I129" t="str">
            <v>lissa.vargas@yahoo.com</v>
          </cell>
          <cell r="J129">
            <v>13126</v>
          </cell>
        </row>
        <row r="130">
          <cell r="A130">
            <v>129</v>
          </cell>
          <cell r="B130">
            <v>84</v>
          </cell>
          <cell r="C130">
            <v>4</v>
          </cell>
          <cell r="D130">
            <v>42448</v>
          </cell>
          <cell r="E130">
            <v>42450</v>
          </cell>
          <cell r="F130">
            <v>42450</v>
          </cell>
          <cell r="G130">
            <v>2</v>
          </cell>
          <cell r="H130">
            <v>7</v>
          </cell>
          <cell r="I130" t="str">
            <v>armand.whitehead@hotmail.com</v>
          </cell>
          <cell r="J130">
            <v>11757</v>
          </cell>
        </row>
        <row r="131">
          <cell r="A131">
            <v>130</v>
          </cell>
          <cell r="B131">
            <v>1049</v>
          </cell>
          <cell r="C131">
            <v>4</v>
          </cell>
          <cell r="D131">
            <v>42448</v>
          </cell>
          <cell r="E131">
            <v>42451</v>
          </cell>
          <cell r="F131">
            <v>42449</v>
          </cell>
          <cell r="G131">
            <v>2</v>
          </cell>
          <cell r="H131">
            <v>6</v>
          </cell>
          <cell r="I131" t="str">
            <v>marcelino.mcbride@hotmail.com</v>
          </cell>
          <cell r="J131">
            <v>12065</v>
          </cell>
        </row>
        <row r="132">
          <cell r="A132">
            <v>131</v>
          </cell>
          <cell r="B132">
            <v>316</v>
          </cell>
          <cell r="C132">
            <v>4</v>
          </cell>
          <cell r="D132">
            <v>42448</v>
          </cell>
          <cell r="E132">
            <v>42451</v>
          </cell>
          <cell r="F132">
            <v>42449</v>
          </cell>
          <cell r="G132">
            <v>3</v>
          </cell>
          <cell r="H132">
            <v>8</v>
          </cell>
          <cell r="I132" t="str">
            <v>hortencia.graham@aol.com</v>
          </cell>
          <cell r="J132">
            <v>76039</v>
          </cell>
        </row>
        <row r="133">
          <cell r="A133">
            <v>132</v>
          </cell>
          <cell r="B133">
            <v>46</v>
          </cell>
          <cell r="C133">
            <v>4</v>
          </cell>
          <cell r="D133">
            <v>42449</v>
          </cell>
          <cell r="E133">
            <v>42451</v>
          </cell>
          <cell r="F133">
            <v>42452</v>
          </cell>
          <cell r="G133">
            <v>1</v>
          </cell>
          <cell r="H133">
            <v>3</v>
          </cell>
          <cell r="I133" t="str">
            <v>monika.berg@gmail.com</v>
          </cell>
          <cell r="J133">
            <v>91316</v>
          </cell>
        </row>
        <row r="134">
          <cell r="A134">
            <v>133</v>
          </cell>
          <cell r="B134">
            <v>409</v>
          </cell>
          <cell r="C134">
            <v>4</v>
          </cell>
          <cell r="D134">
            <v>42449</v>
          </cell>
          <cell r="E134">
            <v>42451</v>
          </cell>
          <cell r="F134">
            <v>42450</v>
          </cell>
          <cell r="G134">
            <v>2</v>
          </cell>
          <cell r="H134">
            <v>7</v>
          </cell>
          <cell r="I134" t="str">
            <v>jerome.bolton@msn.com</v>
          </cell>
          <cell r="J134">
            <v>10512</v>
          </cell>
        </row>
        <row r="135">
          <cell r="A135">
            <v>134</v>
          </cell>
          <cell r="B135">
            <v>679</v>
          </cell>
          <cell r="C135">
            <v>4</v>
          </cell>
          <cell r="D135">
            <v>42449</v>
          </cell>
          <cell r="E135">
            <v>42450</v>
          </cell>
          <cell r="F135">
            <v>42450</v>
          </cell>
          <cell r="G135">
            <v>2</v>
          </cell>
          <cell r="H135">
            <v>7</v>
          </cell>
          <cell r="I135" t="str">
            <v>tuan.wolfe@aol.com</v>
          </cell>
          <cell r="J135">
            <v>11704</v>
          </cell>
        </row>
        <row r="136">
          <cell r="A136">
            <v>135</v>
          </cell>
          <cell r="B136">
            <v>1354</v>
          </cell>
          <cell r="C136">
            <v>4</v>
          </cell>
          <cell r="D136">
            <v>42450</v>
          </cell>
          <cell r="E136">
            <v>42452</v>
          </cell>
          <cell r="F136">
            <v>42452</v>
          </cell>
          <cell r="G136">
            <v>2</v>
          </cell>
          <cell r="H136">
            <v>7</v>
          </cell>
          <cell r="I136" t="str">
            <v>alexandria.zamora@yahoo.com</v>
          </cell>
          <cell r="J136">
            <v>12302</v>
          </cell>
        </row>
        <row r="137">
          <cell r="A137">
            <v>136</v>
          </cell>
          <cell r="B137">
            <v>1192</v>
          </cell>
          <cell r="C137">
            <v>4</v>
          </cell>
          <cell r="D137">
            <v>42450</v>
          </cell>
          <cell r="E137">
            <v>42453</v>
          </cell>
          <cell r="F137">
            <v>42452</v>
          </cell>
          <cell r="G137">
            <v>3</v>
          </cell>
          <cell r="H137">
            <v>8</v>
          </cell>
          <cell r="I137" t="str">
            <v>gena.owens@gmail.com</v>
          </cell>
          <cell r="J137">
            <v>75115</v>
          </cell>
        </row>
        <row r="138">
          <cell r="A138">
            <v>137</v>
          </cell>
          <cell r="B138">
            <v>370</v>
          </cell>
          <cell r="C138">
            <v>4</v>
          </cell>
          <cell r="D138">
            <v>42452</v>
          </cell>
          <cell r="E138">
            <v>42455</v>
          </cell>
          <cell r="F138">
            <v>42454</v>
          </cell>
          <cell r="G138">
            <v>2</v>
          </cell>
          <cell r="H138">
            <v>7</v>
          </cell>
          <cell r="I138" t="str">
            <v>jina.cooper@aol.com</v>
          </cell>
          <cell r="J138">
            <v>11414</v>
          </cell>
        </row>
        <row r="139">
          <cell r="A139">
            <v>138</v>
          </cell>
          <cell r="B139">
            <v>438</v>
          </cell>
          <cell r="C139">
            <v>4</v>
          </cell>
          <cell r="D139">
            <v>42452</v>
          </cell>
          <cell r="E139">
            <v>42453</v>
          </cell>
          <cell r="F139">
            <v>42454</v>
          </cell>
          <cell r="G139">
            <v>2</v>
          </cell>
          <cell r="H139">
            <v>7</v>
          </cell>
          <cell r="I139" t="str">
            <v>katharine.herrera@hotmail.com</v>
          </cell>
          <cell r="J139">
            <v>12804</v>
          </cell>
        </row>
        <row r="140">
          <cell r="A140">
            <v>139</v>
          </cell>
          <cell r="B140">
            <v>710</v>
          </cell>
          <cell r="C140">
            <v>4</v>
          </cell>
          <cell r="D140">
            <v>42452</v>
          </cell>
          <cell r="E140">
            <v>42453</v>
          </cell>
          <cell r="F140">
            <v>42455</v>
          </cell>
          <cell r="G140">
            <v>2</v>
          </cell>
          <cell r="H140">
            <v>7</v>
          </cell>
          <cell r="I140" t="str">
            <v>ezra.silva@msn.com</v>
          </cell>
          <cell r="J140">
            <v>12553</v>
          </cell>
        </row>
        <row r="141">
          <cell r="A141">
            <v>140</v>
          </cell>
          <cell r="B141">
            <v>1264</v>
          </cell>
          <cell r="C141">
            <v>4</v>
          </cell>
          <cell r="D141">
            <v>42452</v>
          </cell>
          <cell r="E141">
            <v>42455</v>
          </cell>
          <cell r="F141">
            <v>42455</v>
          </cell>
          <cell r="G141">
            <v>2</v>
          </cell>
          <cell r="H141">
            <v>7</v>
          </cell>
          <cell r="I141" t="str">
            <v>devin.velazquez@aol.com</v>
          </cell>
          <cell r="J141">
            <v>11717</v>
          </cell>
        </row>
        <row r="142">
          <cell r="A142">
            <v>141</v>
          </cell>
          <cell r="B142">
            <v>557</v>
          </cell>
          <cell r="C142">
            <v>4</v>
          </cell>
          <cell r="D142">
            <v>42454</v>
          </cell>
          <cell r="E142">
            <v>42456</v>
          </cell>
          <cell r="F142">
            <v>42455</v>
          </cell>
          <cell r="G142">
            <v>2</v>
          </cell>
          <cell r="H142">
            <v>7</v>
          </cell>
          <cell r="I142" t="str">
            <v>erlene.cook@gmail.com</v>
          </cell>
          <cell r="J142">
            <v>10550</v>
          </cell>
        </row>
        <row r="143">
          <cell r="A143">
            <v>142</v>
          </cell>
          <cell r="B143">
            <v>170</v>
          </cell>
          <cell r="C143">
            <v>4</v>
          </cell>
          <cell r="D143">
            <v>42455</v>
          </cell>
          <cell r="E143">
            <v>42456</v>
          </cell>
          <cell r="F143">
            <v>42456</v>
          </cell>
          <cell r="G143">
            <v>1</v>
          </cell>
          <cell r="H143">
            <v>3</v>
          </cell>
          <cell r="I143" t="str">
            <v>regine.gonzales@gmail.com</v>
          </cell>
          <cell r="J143">
            <v>93035</v>
          </cell>
        </row>
        <row r="144">
          <cell r="A144">
            <v>143</v>
          </cell>
          <cell r="B144">
            <v>693</v>
          </cell>
          <cell r="C144">
            <v>4</v>
          </cell>
          <cell r="D144">
            <v>42455</v>
          </cell>
          <cell r="E144">
            <v>42457</v>
          </cell>
          <cell r="F144">
            <v>42457</v>
          </cell>
          <cell r="G144">
            <v>2</v>
          </cell>
          <cell r="H144">
            <v>7</v>
          </cell>
          <cell r="I144" t="str">
            <v>merlin.foreman@msn.com</v>
          </cell>
          <cell r="J144">
            <v>11550</v>
          </cell>
        </row>
        <row r="145">
          <cell r="A145">
            <v>144</v>
          </cell>
          <cell r="B145">
            <v>1124</v>
          </cell>
          <cell r="C145">
            <v>4</v>
          </cell>
          <cell r="D145">
            <v>42455</v>
          </cell>
          <cell r="E145">
            <v>42458</v>
          </cell>
          <cell r="F145">
            <v>42458</v>
          </cell>
          <cell r="G145">
            <v>2</v>
          </cell>
          <cell r="H145">
            <v>7</v>
          </cell>
          <cell r="I145" t="str">
            <v>hubert.reilly@hotmail.com</v>
          </cell>
          <cell r="J145">
            <v>11701</v>
          </cell>
        </row>
        <row r="146">
          <cell r="A146">
            <v>145</v>
          </cell>
          <cell r="B146">
            <v>366</v>
          </cell>
          <cell r="C146">
            <v>4</v>
          </cell>
          <cell r="D146">
            <v>42456</v>
          </cell>
          <cell r="E146">
            <v>42458</v>
          </cell>
          <cell r="F146">
            <v>42459</v>
          </cell>
          <cell r="G146">
            <v>2</v>
          </cell>
          <cell r="H146">
            <v>6</v>
          </cell>
          <cell r="I146" t="str">
            <v>lavonne.anderson@aol.com</v>
          </cell>
          <cell r="J146">
            <v>11001</v>
          </cell>
        </row>
        <row r="147">
          <cell r="A147">
            <v>146</v>
          </cell>
          <cell r="B147">
            <v>288</v>
          </cell>
          <cell r="C147">
            <v>4</v>
          </cell>
          <cell r="D147">
            <v>42457</v>
          </cell>
          <cell r="E147">
            <v>42459</v>
          </cell>
          <cell r="F147">
            <v>42459</v>
          </cell>
          <cell r="G147">
            <v>1</v>
          </cell>
          <cell r="H147">
            <v>3</v>
          </cell>
          <cell r="I147" t="str">
            <v>keturah.massey@msn.com</v>
          </cell>
          <cell r="J147">
            <v>92220</v>
          </cell>
        </row>
        <row r="148">
          <cell r="A148">
            <v>147</v>
          </cell>
          <cell r="B148">
            <v>55</v>
          </cell>
          <cell r="C148">
            <v>4</v>
          </cell>
          <cell r="D148">
            <v>42457</v>
          </cell>
          <cell r="E148">
            <v>42460</v>
          </cell>
          <cell r="F148">
            <v>42460</v>
          </cell>
          <cell r="G148">
            <v>2</v>
          </cell>
          <cell r="H148">
            <v>7</v>
          </cell>
          <cell r="I148" t="str">
            <v>diana.guerra@hotmail.com</v>
          </cell>
          <cell r="J148">
            <v>11566</v>
          </cell>
        </row>
        <row r="149">
          <cell r="A149">
            <v>148</v>
          </cell>
          <cell r="B149">
            <v>714</v>
          </cell>
          <cell r="C149">
            <v>4</v>
          </cell>
          <cell r="D149">
            <v>42457</v>
          </cell>
          <cell r="E149">
            <v>42459</v>
          </cell>
          <cell r="F149">
            <v>42459</v>
          </cell>
          <cell r="G149">
            <v>2</v>
          </cell>
          <cell r="H149">
            <v>6</v>
          </cell>
          <cell r="I149" t="str">
            <v>senaida.thompson@msn.com</v>
          </cell>
          <cell r="J149">
            <v>10451</v>
          </cell>
        </row>
        <row r="150">
          <cell r="A150">
            <v>149</v>
          </cell>
          <cell r="B150">
            <v>763</v>
          </cell>
          <cell r="C150">
            <v>4</v>
          </cell>
          <cell r="D150">
            <v>42457</v>
          </cell>
          <cell r="E150">
            <v>42459</v>
          </cell>
          <cell r="F150">
            <v>42458</v>
          </cell>
          <cell r="G150">
            <v>2</v>
          </cell>
          <cell r="H150">
            <v>6</v>
          </cell>
          <cell r="I150" t="str">
            <v>han.schneider@gmail.com</v>
          </cell>
          <cell r="J150">
            <v>11373</v>
          </cell>
        </row>
        <row r="151">
          <cell r="A151">
            <v>150</v>
          </cell>
          <cell r="B151">
            <v>332</v>
          </cell>
          <cell r="C151">
            <v>4</v>
          </cell>
          <cell r="D151">
            <v>42458</v>
          </cell>
          <cell r="E151">
            <v>42460</v>
          </cell>
          <cell r="F151">
            <v>42461</v>
          </cell>
          <cell r="G151">
            <v>1</v>
          </cell>
          <cell r="H151">
            <v>2</v>
          </cell>
          <cell r="I151" t="str">
            <v>reena.higgins@gmail.com</v>
          </cell>
          <cell r="J151">
            <v>91387</v>
          </cell>
        </row>
        <row r="152">
          <cell r="A152">
            <v>151</v>
          </cell>
          <cell r="B152">
            <v>926</v>
          </cell>
          <cell r="C152">
            <v>4</v>
          </cell>
          <cell r="D152">
            <v>42458</v>
          </cell>
          <cell r="E152">
            <v>42461</v>
          </cell>
          <cell r="F152">
            <v>42460</v>
          </cell>
          <cell r="G152">
            <v>1</v>
          </cell>
          <cell r="H152">
            <v>2</v>
          </cell>
          <cell r="I152" t="str">
            <v>katina.mcintosh@yahoo.com</v>
          </cell>
          <cell r="J152">
            <v>93306</v>
          </cell>
        </row>
        <row r="153">
          <cell r="A153">
            <v>152</v>
          </cell>
          <cell r="B153">
            <v>76</v>
          </cell>
          <cell r="C153">
            <v>4</v>
          </cell>
          <cell r="D153">
            <v>42458</v>
          </cell>
          <cell r="E153">
            <v>42459</v>
          </cell>
          <cell r="F153">
            <v>42459</v>
          </cell>
          <cell r="G153">
            <v>2</v>
          </cell>
          <cell r="H153">
            <v>6</v>
          </cell>
          <cell r="I153" t="str">
            <v>parker.prince@hotmail.com</v>
          </cell>
          <cell r="J153">
            <v>11776</v>
          </cell>
        </row>
        <row r="154">
          <cell r="A154">
            <v>153</v>
          </cell>
          <cell r="B154">
            <v>498</v>
          </cell>
          <cell r="C154">
            <v>4</v>
          </cell>
          <cell r="D154">
            <v>42459</v>
          </cell>
          <cell r="E154">
            <v>42462</v>
          </cell>
          <cell r="F154">
            <v>42461</v>
          </cell>
          <cell r="G154">
            <v>2</v>
          </cell>
          <cell r="H154">
            <v>6</v>
          </cell>
          <cell r="I154" t="str">
            <v>edda.young@gmail.com</v>
          </cell>
          <cell r="J154">
            <v>14120</v>
          </cell>
        </row>
        <row r="155">
          <cell r="A155">
            <v>154</v>
          </cell>
          <cell r="B155">
            <v>1286</v>
          </cell>
          <cell r="C155">
            <v>4</v>
          </cell>
          <cell r="D155">
            <v>42460</v>
          </cell>
          <cell r="E155">
            <v>42461</v>
          </cell>
          <cell r="F155">
            <v>42461</v>
          </cell>
          <cell r="G155">
            <v>1</v>
          </cell>
          <cell r="H155">
            <v>2</v>
          </cell>
          <cell r="I155" t="str">
            <v>dione.pratt@msn.com</v>
          </cell>
          <cell r="J155">
            <v>94566</v>
          </cell>
        </row>
        <row r="156">
          <cell r="A156">
            <v>155</v>
          </cell>
          <cell r="B156">
            <v>371</v>
          </cell>
          <cell r="C156">
            <v>4</v>
          </cell>
          <cell r="D156">
            <v>42462</v>
          </cell>
          <cell r="E156">
            <v>42463</v>
          </cell>
          <cell r="F156">
            <v>42464</v>
          </cell>
          <cell r="G156">
            <v>2</v>
          </cell>
          <cell r="H156">
            <v>6</v>
          </cell>
          <cell r="I156" t="str">
            <v>loni.duncan@gmail.com</v>
          </cell>
          <cell r="J156">
            <v>11422</v>
          </cell>
        </row>
        <row r="157">
          <cell r="A157">
            <v>156</v>
          </cell>
          <cell r="B157">
            <v>357</v>
          </cell>
          <cell r="C157">
            <v>4</v>
          </cell>
          <cell r="D157">
            <v>42463</v>
          </cell>
          <cell r="E157">
            <v>42466</v>
          </cell>
          <cell r="F157">
            <v>42465</v>
          </cell>
          <cell r="G157">
            <v>1</v>
          </cell>
          <cell r="H157">
            <v>3</v>
          </cell>
          <cell r="I157" t="str">
            <v>sheri.cole@aol.com</v>
          </cell>
          <cell r="J157">
            <v>95127</v>
          </cell>
        </row>
        <row r="158">
          <cell r="A158">
            <v>157</v>
          </cell>
          <cell r="B158">
            <v>43</v>
          </cell>
          <cell r="C158">
            <v>4</v>
          </cell>
          <cell r="D158">
            <v>42463</v>
          </cell>
          <cell r="E158">
            <v>42466</v>
          </cell>
          <cell r="F158">
            <v>42466</v>
          </cell>
          <cell r="G158">
            <v>3</v>
          </cell>
          <cell r="H158">
            <v>8</v>
          </cell>
          <cell r="I158" t="str">
            <v>mozelle.carter@aol.com</v>
          </cell>
          <cell r="J158">
            <v>77016</v>
          </cell>
        </row>
        <row r="159">
          <cell r="A159">
            <v>158</v>
          </cell>
          <cell r="B159">
            <v>117</v>
          </cell>
          <cell r="C159">
            <v>3</v>
          </cell>
          <cell r="D159">
            <v>42464</v>
          </cell>
          <cell r="E159">
            <v>42464</v>
          </cell>
          <cell r="F159" t="str">
            <v>NULL</v>
          </cell>
          <cell r="G159">
            <v>3</v>
          </cell>
          <cell r="H159">
            <v>9</v>
          </cell>
          <cell r="I159" t="str">
            <v>dacia.william@msn.com</v>
          </cell>
          <cell r="J159">
            <v>77478</v>
          </cell>
        </row>
        <row r="160">
          <cell r="A160">
            <v>159</v>
          </cell>
          <cell r="B160">
            <v>32</v>
          </cell>
          <cell r="C160">
            <v>4</v>
          </cell>
          <cell r="D160">
            <v>42464</v>
          </cell>
          <cell r="E160">
            <v>42466</v>
          </cell>
          <cell r="F160">
            <v>42466</v>
          </cell>
          <cell r="G160">
            <v>1</v>
          </cell>
          <cell r="H160">
            <v>2</v>
          </cell>
          <cell r="I160" t="str">
            <v>araceli.golden@msn.com</v>
          </cell>
          <cell r="J160">
            <v>92831</v>
          </cell>
        </row>
        <row r="161">
          <cell r="A161">
            <v>160</v>
          </cell>
          <cell r="B161">
            <v>205</v>
          </cell>
          <cell r="C161">
            <v>4</v>
          </cell>
          <cell r="D161">
            <v>42464</v>
          </cell>
          <cell r="E161">
            <v>42466</v>
          </cell>
          <cell r="F161">
            <v>42466</v>
          </cell>
          <cell r="G161">
            <v>2</v>
          </cell>
          <cell r="H161">
            <v>7</v>
          </cell>
          <cell r="I161" t="str">
            <v>harris.pittman@yahoo.com</v>
          </cell>
          <cell r="J161">
            <v>11432</v>
          </cell>
        </row>
        <row r="162">
          <cell r="A162">
            <v>161</v>
          </cell>
          <cell r="B162">
            <v>251</v>
          </cell>
          <cell r="C162">
            <v>4</v>
          </cell>
          <cell r="D162">
            <v>42464</v>
          </cell>
          <cell r="E162">
            <v>42467</v>
          </cell>
          <cell r="F162">
            <v>42465</v>
          </cell>
          <cell r="G162">
            <v>2</v>
          </cell>
          <cell r="H162">
            <v>7</v>
          </cell>
          <cell r="I162" t="str">
            <v>kasie.rodriquez@aol.com</v>
          </cell>
          <cell r="J162">
            <v>12020</v>
          </cell>
        </row>
        <row r="163">
          <cell r="A163">
            <v>162</v>
          </cell>
          <cell r="B163">
            <v>31</v>
          </cell>
          <cell r="C163">
            <v>4</v>
          </cell>
          <cell r="D163">
            <v>42466</v>
          </cell>
          <cell r="E163">
            <v>42468</v>
          </cell>
          <cell r="F163">
            <v>42467</v>
          </cell>
          <cell r="G163">
            <v>1</v>
          </cell>
          <cell r="H163">
            <v>3</v>
          </cell>
          <cell r="I163" t="str">
            <v>williemae.holloway@msn.com</v>
          </cell>
          <cell r="J163">
            <v>94603</v>
          </cell>
        </row>
        <row r="164">
          <cell r="A164">
            <v>163</v>
          </cell>
          <cell r="B164">
            <v>1325</v>
          </cell>
          <cell r="C164">
            <v>4</v>
          </cell>
          <cell r="D164">
            <v>42466</v>
          </cell>
          <cell r="E164">
            <v>42467</v>
          </cell>
          <cell r="F164">
            <v>42467</v>
          </cell>
          <cell r="G164">
            <v>2</v>
          </cell>
          <cell r="H164">
            <v>7</v>
          </cell>
          <cell r="I164" t="str">
            <v>magdalena.sherman@gmail.com</v>
          </cell>
          <cell r="J164">
            <v>13126</v>
          </cell>
        </row>
        <row r="165">
          <cell r="A165">
            <v>164</v>
          </cell>
          <cell r="B165">
            <v>610</v>
          </cell>
          <cell r="C165">
            <v>4</v>
          </cell>
          <cell r="D165">
            <v>42467</v>
          </cell>
          <cell r="E165">
            <v>42468</v>
          </cell>
          <cell r="F165">
            <v>42469</v>
          </cell>
          <cell r="G165">
            <v>2</v>
          </cell>
          <cell r="H165">
            <v>7</v>
          </cell>
          <cell r="I165" t="str">
            <v>leonore.dorsey@yahoo.com</v>
          </cell>
          <cell r="J165">
            <v>11372</v>
          </cell>
        </row>
        <row r="166">
          <cell r="A166">
            <v>165</v>
          </cell>
          <cell r="B166">
            <v>574</v>
          </cell>
          <cell r="C166">
            <v>4</v>
          </cell>
          <cell r="D166">
            <v>42468</v>
          </cell>
          <cell r="E166">
            <v>42470</v>
          </cell>
          <cell r="F166">
            <v>42470</v>
          </cell>
          <cell r="G166">
            <v>1</v>
          </cell>
          <cell r="H166">
            <v>3</v>
          </cell>
          <cell r="I166" t="str">
            <v>adriene.rivera@hotmail.com</v>
          </cell>
          <cell r="J166">
            <v>91316</v>
          </cell>
        </row>
        <row r="167">
          <cell r="A167">
            <v>166</v>
          </cell>
          <cell r="B167">
            <v>338</v>
          </cell>
          <cell r="C167">
            <v>4</v>
          </cell>
          <cell r="D167">
            <v>42468</v>
          </cell>
          <cell r="E167">
            <v>42471</v>
          </cell>
          <cell r="F167">
            <v>42471</v>
          </cell>
          <cell r="G167">
            <v>2</v>
          </cell>
          <cell r="H167">
            <v>6</v>
          </cell>
          <cell r="I167" t="str">
            <v>abbey.pugh@gmail.com</v>
          </cell>
          <cell r="J167">
            <v>11375</v>
          </cell>
        </row>
        <row r="168">
          <cell r="A168">
            <v>167</v>
          </cell>
          <cell r="B168">
            <v>1034</v>
          </cell>
          <cell r="C168">
            <v>4</v>
          </cell>
          <cell r="D168">
            <v>42468</v>
          </cell>
          <cell r="E168">
            <v>42469</v>
          </cell>
          <cell r="F168">
            <v>42471</v>
          </cell>
          <cell r="G168">
            <v>2</v>
          </cell>
          <cell r="H168">
            <v>7</v>
          </cell>
          <cell r="I168" t="str">
            <v>rico.salas@msn.com</v>
          </cell>
          <cell r="J168">
            <v>11720</v>
          </cell>
        </row>
        <row r="169">
          <cell r="A169">
            <v>168</v>
          </cell>
          <cell r="B169">
            <v>1147</v>
          </cell>
          <cell r="C169">
            <v>4</v>
          </cell>
          <cell r="D169">
            <v>42469</v>
          </cell>
          <cell r="E169">
            <v>42472</v>
          </cell>
          <cell r="F169">
            <v>42471</v>
          </cell>
          <cell r="G169">
            <v>1</v>
          </cell>
          <cell r="H169">
            <v>3</v>
          </cell>
          <cell r="I169" t="str">
            <v>kandace.ayers@gmail.com</v>
          </cell>
          <cell r="J169">
            <v>90403</v>
          </cell>
        </row>
        <row r="170">
          <cell r="A170">
            <v>169</v>
          </cell>
          <cell r="B170">
            <v>99</v>
          </cell>
          <cell r="C170">
            <v>4</v>
          </cell>
          <cell r="D170">
            <v>42470</v>
          </cell>
          <cell r="E170">
            <v>42471</v>
          </cell>
          <cell r="F170">
            <v>42471</v>
          </cell>
          <cell r="G170">
            <v>2</v>
          </cell>
          <cell r="H170">
            <v>7</v>
          </cell>
          <cell r="I170" t="str">
            <v>carie.kidd@yahoo.com</v>
          </cell>
          <cell r="J170">
            <v>10950</v>
          </cell>
        </row>
        <row r="171">
          <cell r="A171">
            <v>170</v>
          </cell>
          <cell r="B171">
            <v>1200</v>
          </cell>
          <cell r="C171">
            <v>4</v>
          </cell>
          <cell r="D171">
            <v>42470</v>
          </cell>
          <cell r="E171">
            <v>42471</v>
          </cell>
          <cell r="F171">
            <v>42473</v>
          </cell>
          <cell r="G171">
            <v>2</v>
          </cell>
          <cell r="H171">
            <v>7</v>
          </cell>
          <cell r="I171" t="str">
            <v>aubrey.durham@aol.com</v>
          </cell>
          <cell r="J171">
            <v>11050</v>
          </cell>
        </row>
        <row r="172">
          <cell r="A172">
            <v>171</v>
          </cell>
          <cell r="B172">
            <v>237</v>
          </cell>
          <cell r="C172">
            <v>4</v>
          </cell>
          <cell r="D172">
            <v>42471</v>
          </cell>
          <cell r="E172">
            <v>42474</v>
          </cell>
          <cell r="F172">
            <v>42474</v>
          </cell>
          <cell r="G172">
            <v>1</v>
          </cell>
          <cell r="H172">
            <v>3</v>
          </cell>
          <cell r="I172" t="str">
            <v>elvera.peck@yahoo.com</v>
          </cell>
          <cell r="J172">
            <v>92220</v>
          </cell>
        </row>
        <row r="173">
          <cell r="A173">
            <v>172</v>
          </cell>
          <cell r="B173">
            <v>1079</v>
          </cell>
          <cell r="C173">
            <v>4</v>
          </cell>
          <cell r="D173">
            <v>42471</v>
          </cell>
          <cell r="E173">
            <v>42472</v>
          </cell>
          <cell r="F173">
            <v>42474</v>
          </cell>
          <cell r="G173">
            <v>2</v>
          </cell>
          <cell r="H173">
            <v>7</v>
          </cell>
          <cell r="I173" t="str">
            <v>cindi.ellis@yahoo.com</v>
          </cell>
          <cell r="J173">
            <v>11001</v>
          </cell>
        </row>
        <row r="174">
          <cell r="A174">
            <v>173</v>
          </cell>
          <cell r="B174">
            <v>117</v>
          </cell>
          <cell r="C174">
            <v>4</v>
          </cell>
          <cell r="D174">
            <v>42471</v>
          </cell>
          <cell r="E174">
            <v>42474</v>
          </cell>
          <cell r="F174">
            <v>42473</v>
          </cell>
          <cell r="G174">
            <v>3</v>
          </cell>
          <cell r="H174">
            <v>8</v>
          </cell>
          <cell r="I174" t="str">
            <v>dacia.william@msn.com</v>
          </cell>
          <cell r="J174">
            <v>77478</v>
          </cell>
        </row>
        <row r="175">
          <cell r="A175">
            <v>174</v>
          </cell>
          <cell r="B175">
            <v>1361</v>
          </cell>
          <cell r="C175">
            <v>4</v>
          </cell>
          <cell r="D175">
            <v>42472</v>
          </cell>
          <cell r="E175">
            <v>42473</v>
          </cell>
          <cell r="F175">
            <v>42475</v>
          </cell>
          <cell r="G175">
            <v>2</v>
          </cell>
          <cell r="H175">
            <v>7</v>
          </cell>
          <cell r="I175" t="str">
            <v>destiny.goodman@msn.com</v>
          </cell>
          <cell r="J175">
            <v>11590</v>
          </cell>
        </row>
        <row r="176">
          <cell r="A176">
            <v>175</v>
          </cell>
          <cell r="B176">
            <v>951</v>
          </cell>
          <cell r="C176">
            <v>4</v>
          </cell>
          <cell r="D176">
            <v>42473</v>
          </cell>
          <cell r="E176">
            <v>42474</v>
          </cell>
          <cell r="F176">
            <v>42474</v>
          </cell>
          <cell r="G176">
            <v>2</v>
          </cell>
          <cell r="H176">
            <v>6</v>
          </cell>
          <cell r="I176" t="str">
            <v>steve.bender@gmail.com</v>
          </cell>
          <cell r="J176">
            <v>10583</v>
          </cell>
        </row>
        <row r="177">
          <cell r="A177">
            <v>176</v>
          </cell>
          <cell r="B177">
            <v>643</v>
          </cell>
          <cell r="C177">
            <v>4</v>
          </cell>
          <cell r="D177">
            <v>42475</v>
          </cell>
          <cell r="E177">
            <v>42476</v>
          </cell>
          <cell r="F177">
            <v>42477</v>
          </cell>
          <cell r="G177">
            <v>2</v>
          </cell>
          <cell r="H177">
            <v>7</v>
          </cell>
          <cell r="I177" t="str">
            <v>melba.wilkinson@gmail.com</v>
          </cell>
          <cell r="J177">
            <v>11001</v>
          </cell>
        </row>
        <row r="178">
          <cell r="A178">
            <v>177</v>
          </cell>
          <cell r="B178">
            <v>121</v>
          </cell>
          <cell r="C178">
            <v>4</v>
          </cell>
          <cell r="D178">
            <v>42476</v>
          </cell>
          <cell r="E178">
            <v>42479</v>
          </cell>
          <cell r="F178">
            <v>42479</v>
          </cell>
          <cell r="G178">
            <v>1</v>
          </cell>
          <cell r="H178">
            <v>2</v>
          </cell>
          <cell r="I178" t="str">
            <v>lucy.woods@gmail.com</v>
          </cell>
          <cell r="J178">
            <v>90274</v>
          </cell>
        </row>
        <row r="179">
          <cell r="A179">
            <v>178</v>
          </cell>
          <cell r="B179">
            <v>756</v>
          </cell>
          <cell r="C179">
            <v>4</v>
          </cell>
          <cell r="D179">
            <v>42476</v>
          </cell>
          <cell r="E179">
            <v>42477</v>
          </cell>
          <cell r="F179">
            <v>42478</v>
          </cell>
          <cell r="G179">
            <v>2</v>
          </cell>
          <cell r="H179">
            <v>6</v>
          </cell>
          <cell r="I179" t="str">
            <v>graig.roth@aol.com</v>
          </cell>
          <cell r="J179">
            <v>11704</v>
          </cell>
        </row>
        <row r="180">
          <cell r="A180">
            <v>179</v>
          </cell>
          <cell r="B180">
            <v>616</v>
          </cell>
          <cell r="C180">
            <v>4</v>
          </cell>
          <cell r="D180">
            <v>42477</v>
          </cell>
          <cell r="E180">
            <v>42479</v>
          </cell>
          <cell r="F180">
            <v>42479</v>
          </cell>
          <cell r="G180">
            <v>2</v>
          </cell>
          <cell r="H180">
            <v>6</v>
          </cell>
          <cell r="I180" t="str">
            <v>shery.acosta@yahoo.com</v>
          </cell>
          <cell r="J180">
            <v>12866</v>
          </cell>
        </row>
        <row r="181">
          <cell r="A181">
            <v>180</v>
          </cell>
          <cell r="B181">
            <v>918</v>
          </cell>
          <cell r="C181">
            <v>4</v>
          </cell>
          <cell r="D181">
            <v>42477</v>
          </cell>
          <cell r="E181">
            <v>42480</v>
          </cell>
          <cell r="F181">
            <v>42479</v>
          </cell>
          <cell r="G181">
            <v>2</v>
          </cell>
          <cell r="H181">
            <v>7</v>
          </cell>
          <cell r="I181" t="str">
            <v>kristel.bullock@yahoo.com</v>
          </cell>
          <cell r="J181">
            <v>11787</v>
          </cell>
        </row>
        <row r="182">
          <cell r="A182">
            <v>181</v>
          </cell>
          <cell r="B182">
            <v>459</v>
          </cell>
          <cell r="C182">
            <v>4</v>
          </cell>
          <cell r="D182">
            <v>42478</v>
          </cell>
          <cell r="E182">
            <v>42480</v>
          </cell>
          <cell r="F182">
            <v>42480</v>
          </cell>
          <cell r="G182">
            <v>1</v>
          </cell>
          <cell r="H182">
            <v>3</v>
          </cell>
          <cell r="I182" t="str">
            <v>latosha.dalton@yahoo.com</v>
          </cell>
          <cell r="J182">
            <v>93306</v>
          </cell>
        </row>
        <row r="183">
          <cell r="A183">
            <v>182</v>
          </cell>
          <cell r="B183">
            <v>854</v>
          </cell>
          <cell r="C183">
            <v>4</v>
          </cell>
          <cell r="D183">
            <v>42478</v>
          </cell>
          <cell r="E183">
            <v>42479</v>
          </cell>
          <cell r="F183">
            <v>42480</v>
          </cell>
          <cell r="G183">
            <v>2</v>
          </cell>
          <cell r="H183">
            <v>6</v>
          </cell>
          <cell r="I183" t="str">
            <v>phylis.adkins@msn.com</v>
          </cell>
          <cell r="J183">
            <v>10002</v>
          </cell>
        </row>
        <row r="184">
          <cell r="A184">
            <v>183</v>
          </cell>
          <cell r="B184">
            <v>22</v>
          </cell>
          <cell r="C184">
            <v>4</v>
          </cell>
          <cell r="D184">
            <v>42479</v>
          </cell>
          <cell r="E184">
            <v>42480</v>
          </cell>
          <cell r="F184">
            <v>42480</v>
          </cell>
          <cell r="G184">
            <v>2</v>
          </cell>
          <cell r="H184">
            <v>7</v>
          </cell>
          <cell r="I184" t="str">
            <v>adelle.larsen@gmail.com</v>
          </cell>
          <cell r="J184">
            <v>11731</v>
          </cell>
        </row>
        <row r="185">
          <cell r="A185">
            <v>184</v>
          </cell>
          <cell r="B185">
            <v>134</v>
          </cell>
          <cell r="C185">
            <v>4</v>
          </cell>
          <cell r="D185">
            <v>42479</v>
          </cell>
          <cell r="E185">
            <v>42481</v>
          </cell>
          <cell r="F185">
            <v>42482</v>
          </cell>
          <cell r="G185">
            <v>2</v>
          </cell>
          <cell r="H185">
            <v>7</v>
          </cell>
          <cell r="I185" t="str">
            <v>brianna.moss@msn.com</v>
          </cell>
          <cell r="J185">
            <v>11550</v>
          </cell>
        </row>
        <row r="186">
          <cell r="A186">
            <v>185</v>
          </cell>
          <cell r="B186">
            <v>24</v>
          </cell>
          <cell r="C186">
            <v>3</v>
          </cell>
          <cell r="D186">
            <v>42480</v>
          </cell>
          <cell r="E186">
            <v>42480</v>
          </cell>
          <cell r="F186" t="str">
            <v>NULL</v>
          </cell>
          <cell r="G186">
            <v>1</v>
          </cell>
          <cell r="H186">
            <v>2</v>
          </cell>
          <cell r="I186" t="str">
            <v>corene.wall@msn.com</v>
          </cell>
          <cell r="J186">
            <v>95301</v>
          </cell>
        </row>
        <row r="187">
          <cell r="A187">
            <v>186</v>
          </cell>
          <cell r="B187">
            <v>1127</v>
          </cell>
          <cell r="C187">
            <v>4</v>
          </cell>
          <cell r="D187">
            <v>42481</v>
          </cell>
          <cell r="E187">
            <v>42482</v>
          </cell>
          <cell r="F187">
            <v>42484</v>
          </cell>
          <cell r="G187">
            <v>2</v>
          </cell>
          <cell r="H187">
            <v>6</v>
          </cell>
          <cell r="I187" t="str">
            <v>waldo.hart@yahoo.com</v>
          </cell>
          <cell r="J187">
            <v>12804</v>
          </cell>
        </row>
        <row r="188">
          <cell r="A188">
            <v>187</v>
          </cell>
          <cell r="B188">
            <v>183</v>
          </cell>
          <cell r="C188">
            <v>4</v>
          </cell>
          <cell r="D188">
            <v>42482</v>
          </cell>
          <cell r="E188">
            <v>42483</v>
          </cell>
          <cell r="F188">
            <v>42484</v>
          </cell>
          <cell r="G188">
            <v>2</v>
          </cell>
          <cell r="H188">
            <v>6</v>
          </cell>
          <cell r="I188" t="str">
            <v>jeniffer.ratliff@gmail.com</v>
          </cell>
          <cell r="J188">
            <v>11001</v>
          </cell>
        </row>
        <row r="189">
          <cell r="A189">
            <v>188</v>
          </cell>
          <cell r="B189">
            <v>390</v>
          </cell>
          <cell r="C189">
            <v>4</v>
          </cell>
          <cell r="D189">
            <v>42482</v>
          </cell>
          <cell r="E189">
            <v>42483</v>
          </cell>
          <cell r="F189">
            <v>42485</v>
          </cell>
          <cell r="G189">
            <v>2</v>
          </cell>
          <cell r="H189">
            <v>6</v>
          </cell>
          <cell r="I189" t="str">
            <v>lorrie.pollard@yahoo.com</v>
          </cell>
          <cell r="J189">
            <v>11779</v>
          </cell>
        </row>
        <row r="190">
          <cell r="A190">
            <v>189</v>
          </cell>
          <cell r="B190">
            <v>1288</v>
          </cell>
          <cell r="C190">
            <v>4</v>
          </cell>
          <cell r="D190">
            <v>42483</v>
          </cell>
          <cell r="E190">
            <v>42484</v>
          </cell>
          <cell r="F190">
            <v>42486</v>
          </cell>
          <cell r="G190">
            <v>1</v>
          </cell>
          <cell r="H190">
            <v>2</v>
          </cell>
          <cell r="I190" t="str">
            <v>allie.conley@msn.com</v>
          </cell>
          <cell r="J190">
            <v>90260</v>
          </cell>
        </row>
        <row r="191">
          <cell r="A191">
            <v>190</v>
          </cell>
          <cell r="B191">
            <v>98</v>
          </cell>
          <cell r="C191">
            <v>4</v>
          </cell>
          <cell r="D191">
            <v>42483</v>
          </cell>
          <cell r="E191">
            <v>42485</v>
          </cell>
          <cell r="F191">
            <v>42485</v>
          </cell>
          <cell r="G191">
            <v>2</v>
          </cell>
          <cell r="H191">
            <v>6</v>
          </cell>
          <cell r="I191" t="str">
            <v>violet.valenzuela@msn.com</v>
          </cell>
          <cell r="J191">
            <v>12901</v>
          </cell>
        </row>
        <row r="192">
          <cell r="A192">
            <v>191</v>
          </cell>
          <cell r="B192">
            <v>919</v>
          </cell>
          <cell r="C192">
            <v>4</v>
          </cell>
          <cell r="D192">
            <v>42487</v>
          </cell>
          <cell r="E192">
            <v>42488</v>
          </cell>
          <cell r="F192">
            <v>42488</v>
          </cell>
          <cell r="G192">
            <v>1</v>
          </cell>
          <cell r="H192">
            <v>2</v>
          </cell>
          <cell r="I192" t="str">
            <v>ruthanne.hoover@aol.com</v>
          </cell>
          <cell r="J192">
            <v>90505</v>
          </cell>
        </row>
        <row r="193">
          <cell r="A193">
            <v>192</v>
          </cell>
          <cell r="B193">
            <v>728</v>
          </cell>
          <cell r="C193">
            <v>4</v>
          </cell>
          <cell r="D193">
            <v>42487</v>
          </cell>
          <cell r="E193">
            <v>42488</v>
          </cell>
          <cell r="F193">
            <v>42489</v>
          </cell>
          <cell r="G193">
            <v>2</v>
          </cell>
          <cell r="H193">
            <v>7</v>
          </cell>
          <cell r="I193" t="str">
            <v>viva.dawson@yahoo.com</v>
          </cell>
          <cell r="J193">
            <v>14127</v>
          </cell>
        </row>
        <row r="194">
          <cell r="A194">
            <v>193</v>
          </cell>
          <cell r="B194">
            <v>1366</v>
          </cell>
          <cell r="C194">
            <v>4</v>
          </cell>
          <cell r="D194">
            <v>42488</v>
          </cell>
          <cell r="E194">
            <v>42490</v>
          </cell>
          <cell r="F194">
            <v>42490</v>
          </cell>
          <cell r="G194">
            <v>1</v>
          </cell>
          <cell r="H194">
            <v>3</v>
          </cell>
          <cell r="I194" t="str">
            <v>trena.rogers@aol.com</v>
          </cell>
          <cell r="J194">
            <v>95008</v>
          </cell>
        </row>
        <row r="195">
          <cell r="A195">
            <v>194</v>
          </cell>
          <cell r="B195">
            <v>558</v>
          </cell>
          <cell r="C195">
            <v>4</v>
          </cell>
          <cell r="D195">
            <v>42488</v>
          </cell>
          <cell r="E195">
            <v>42490</v>
          </cell>
          <cell r="F195">
            <v>42491</v>
          </cell>
          <cell r="G195">
            <v>2</v>
          </cell>
          <cell r="H195">
            <v>7</v>
          </cell>
          <cell r="I195" t="str">
            <v>carroll.kelly@yahoo.com</v>
          </cell>
          <cell r="J195">
            <v>10950</v>
          </cell>
        </row>
        <row r="196">
          <cell r="A196">
            <v>195</v>
          </cell>
          <cell r="B196">
            <v>727</v>
          </cell>
          <cell r="C196">
            <v>4</v>
          </cell>
          <cell r="D196">
            <v>42488</v>
          </cell>
          <cell r="E196">
            <v>42491</v>
          </cell>
          <cell r="F196">
            <v>42491</v>
          </cell>
          <cell r="G196">
            <v>2</v>
          </cell>
          <cell r="H196">
            <v>7</v>
          </cell>
          <cell r="I196" t="str">
            <v>kasha.sullivan@hotmail.com</v>
          </cell>
          <cell r="J196">
            <v>10583</v>
          </cell>
        </row>
        <row r="197">
          <cell r="A197">
            <v>196</v>
          </cell>
          <cell r="B197">
            <v>1247</v>
          </cell>
          <cell r="C197">
            <v>4</v>
          </cell>
          <cell r="D197">
            <v>42488</v>
          </cell>
          <cell r="E197">
            <v>42490</v>
          </cell>
          <cell r="F197">
            <v>42491</v>
          </cell>
          <cell r="G197">
            <v>2</v>
          </cell>
          <cell r="H197">
            <v>6</v>
          </cell>
          <cell r="I197" t="str">
            <v>tammie.cherry@hotmail.com</v>
          </cell>
          <cell r="J197">
            <v>11758</v>
          </cell>
        </row>
        <row r="198">
          <cell r="A198">
            <v>197</v>
          </cell>
          <cell r="B198">
            <v>127</v>
          </cell>
          <cell r="C198">
            <v>4</v>
          </cell>
          <cell r="D198">
            <v>42490</v>
          </cell>
          <cell r="E198">
            <v>42493</v>
          </cell>
          <cell r="F198">
            <v>42493</v>
          </cell>
          <cell r="G198">
            <v>2</v>
          </cell>
          <cell r="H198">
            <v>7</v>
          </cell>
          <cell r="I198" t="str">
            <v>erlinda.nielsen@aol.com</v>
          </cell>
          <cell r="J198">
            <v>11378</v>
          </cell>
        </row>
        <row r="199">
          <cell r="A199">
            <v>198</v>
          </cell>
          <cell r="B199">
            <v>640</v>
          </cell>
          <cell r="C199">
            <v>4</v>
          </cell>
          <cell r="D199">
            <v>42491</v>
          </cell>
          <cell r="E199">
            <v>42494</v>
          </cell>
          <cell r="F199">
            <v>42493</v>
          </cell>
          <cell r="G199">
            <v>2</v>
          </cell>
          <cell r="H199">
            <v>6</v>
          </cell>
          <cell r="I199" t="str">
            <v>allison.nolan@gmail.com</v>
          </cell>
          <cell r="J199">
            <v>10956</v>
          </cell>
        </row>
        <row r="200">
          <cell r="A200">
            <v>199</v>
          </cell>
          <cell r="B200">
            <v>760</v>
          </cell>
          <cell r="C200">
            <v>4</v>
          </cell>
          <cell r="D200">
            <v>42491</v>
          </cell>
          <cell r="E200">
            <v>42494</v>
          </cell>
          <cell r="F200">
            <v>42494</v>
          </cell>
          <cell r="G200">
            <v>2</v>
          </cell>
          <cell r="H200">
            <v>7</v>
          </cell>
          <cell r="I200" t="str">
            <v>marisa.chambers@msn.com</v>
          </cell>
          <cell r="J200">
            <v>11701</v>
          </cell>
        </row>
        <row r="201">
          <cell r="A201">
            <v>200</v>
          </cell>
          <cell r="B201">
            <v>1074</v>
          </cell>
          <cell r="C201">
            <v>4</v>
          </cell>
          <cell r="D201">
            <v>42491</v>
          </cell>
          <cell r="E201">
            <v>42493</v>
          </cell>
          <cell r="F201">
            <v>42493</v>
          </cell>
          <cell r="G201">
            <v>2</v>
          </cell>
          <cell r="H201">
            <v>6</v>
          </cell>
          <cell r="I201" t="str">
            <v>lanelle.guerra@yahoo.com</v>
          </cell>
          <cell r="J201">
            <v>11001</v>
          </cell>
        </row>
        <row r="202">
          <cell r="A202">
            <v>201</v>
          </cell>
          <cell r="B202">
            <v>280</v>
          </cell>
          <cell r="C202">
            <v>4</v>
          </cell>
          <cell r="D202">
            <v>42491</v>
          </cell>
          <cell r="E202">
            <v>42494</v>
          </cell>
          <cell r="F202">
            <v>42492</v>
          </cell>
          <cell r="G202">
            <v>3</v>
          </cell>
          <cell r="H202">
            <v>9</v>
          </cell>
          <cell r="I202" t="str">
            <v>brenda.tate@msn.com</v>
          </cell>
          <cell r="J202">
            <v>76901</v>
          </cell>
        </row>
        <row r="203">
          <cell r="A203">
            <v>202</v>
          </cell>
          <cell r="B203">
            <v>600</v>
          </cell>
          <cell r="C203">
            <v>4</v>
          </cell>
          <cell r="D203">
            <v>42493</v>
          </cell>
          <cell r="E203">
            <v>42495</v>
          </cell>
          <cell r="F203">
            <v>42494</v>
          </cell>
          <cell r="G203">
            <v>1</v>
          </cell>
          <cell r="H203">
            <v>2</v>
          </cell>
          <cell r="I203" t="str">
            <v>joi.reeves@msn.com</v>
          </cell>
          <cell r="J203">
            <v>92111</v>
          </cell>
        </row>
        <row r="204">
          <cell r="A204">
            <v>203</v>
          </cell>
          <cell r="B204">
            <v>1102</v>
          </cell>
          <cell r="C204">
            <v>4</v>
          </cell>
          <cell r="D204">
            <v>42493</v>
          </cell>
          <cell r="E204">
            <v>42495</v>
          </cell>
          <cell r="F204">
            <v>42496</v>
          </cell>
          <cell r="G204">
            <v>3</v>
          </cell>
          <cell r="H204">
            <v>9</v>
          </cell>
          <cell r="I204" t="str">
            <v>henrietta.wagner@hotmail.com</v>
          </cell>
          <cell r="J204">
            <v>76110</v>
          </cell>
        </row>
        <row r="205">
          <cell r="A205">
            <v>204</v>
          </cell>
          <cell r="B205">
            <v>591</v>
          </cell>
          <cell r="C205">
            <v>4</v>
          </cell>
          <cell r="D205">
            <v>42494</v>
          </cell>
          <cell r="E205">
            <v>42497</v>
          </cell>
          <cell r="F205">
            <v>42496</v>
          </cell>
          <cell r="G205">
            <v>2</v>
          </cell>
          <cell r="H205">
            <v>7</v>
          </cell>
          <cell r="I205" t="str">
            <v>danilo.holmes@gmail.com</v>
          </cell>
          <cell r="J205">
            <v>11801</v>
          </cell>
        </row>
        <row r="206">
          <cell r="A206">
            <v>205</v>
          </cell>
          <cell r="B206">
            <v>635</v>
          </cell>
          <cell r="C206">
            <v>4</v>
          </cell>
          <cell r="D206">
            <v>42494</v>
          </cell>
          <cell r="E206">
            <v>42495</v>
          </cell>
          <cell r="F206">
            <v>42496</v>
          </cell>
          <cell r="G206">
            <v>2</v>
          </cell>
          <cell r="H206">
            <v>6</v>
          </cell>
          <cell r="I206" t="str">
            <v>myrtie.james@yahoo.com</v>
          </cell>
          <cell r="J206">
            <v>11566</v>
          </cell>
        </row>
        <row r="207">
          <cell r="A207">
            <v>206</v>
          </cell>
          <cell r="B207">
            <v>743</v>
          </cell>
          <cell r="C207">
            <v>4</v>
          </cell>
          <cell r="D207">
            <v>42494</v>
          </cell>
          <cell r="E207">
            <v>42496</v>
          </cell>
          <cell r="F207">
            <v>42495</v>
          </cell>
          <cell r="G207">
            <v>3</v>
          </cell>
          <cell r="H207">
            <v>9</v>
          </cell>
          <cell r="I207" t="str">
            <v>tania.swanson@yahoo.com</v>
          </cell>
          <cell r="J207">
            <v>75604</v>
          </cell>
        </row>
        <row r="208">
          <cell r="A208">
            <v>207</v>
          </cell>
          <cell r="B208">
            <v>105</v>
          </cell>
          <cell r="C208">
            <v>4</v>
          </cell>
          <cell r="D208">
            <v>42495</v>
          </cell>
          <cell r="E208">
            <v>42497</v>
          </cell>
          <cell r="F208">
            <v>42497</v>
          </cell>
          <cell r="G208">
            <v>2</v>
          </cell>
          <cell r="H208">
            <v>7</v>
          </cell>
          <cell r="I208" t="str">
            <v>marget.hodge@msn.com</v>
          </cell>
          <cell r="J208">
            <v>11421</v>
          </cell>
        </row>
        <row r="209">
          <cell r="A209">
            <v>208</v>
          </cell>
          <cell r="B209">
            <v>815</v>
          </cell>
          <cell r="C209">
            <v>4</v>
          </cell>
          <cell r="D209">
            <v>42496</v>
          </cell>
          <cell r="E209">
            <v>42497</v>
          </cell>
          <cell r="F209">
            <v>42499</v>
          </cell>
          <cell r="G209">
            <v>2</v>
          </cell>
          <cell r="H209">
            <v>7</v>
          </cell>
          <cell r="I209" t="str">
            <v>leanna.manning@yahoo.com</v>
          </cell>
          <cell r="J209">
            <v>11801</v>
          </cell>
        </row>
        <row r="210">
          <cell r="A210">
            <v>209</v>
          </cell>
          <cell r="B210">
            <v>514</v>
          </cell>
          <cell r="C210">
            <v>4</v>
          </cell>
          <cell r="D210">
            <v>42497</v>
          </cell>
          <cell r="E210">
            <v>42498</v>
          </cell>
          <cell r="F210">
            <v>42498</v>
          </cell>
          <cell r="G210">
            <v>2</v>
          </cell>
          <cell r="H210">
            <v>6</v>
          </cell>
          <cell r="I210" t="str">
            <v>clarita.curry@hotmail.com</v>
          </cell>
          <cell r="J210">
            <v>11423</v>
          </cell>
        </row>
        <row r="211">
          <cell r="A211">
            <v>210</v>
          </cell>
          <cell r="B211">
            <v>943</v>
          </cell>
          <cell r="C211">
            <v>4</v>
          </cell>
          <cell r="D211">
            <v>42497</v>
          </cell>
          <cell r="E211">
            <v>42498</v>
          </cell>
          <cell r="F211">
            <v>42499</v>
          </cell>
          <cell r="G211">
            <v>2</v>
          </cell>
          <cell r="H211">
            <v>6</v>
          </cell>
          <cell r="I211" t="str">
            <v>lynn.mcmahon@msn.com</v>
          </cell>
          <cell r="J211">
            <v>10583</v>
          </cell>
        </row>
        <row r="212">
          <cell r="A212">
            <v>211</v>
          </cell>
          <cell r="B212">
            <v>1140</v>
          </cell>
          <cell r="C212">
            <v>4</v>
          </cell>
          <cell r="D212">
            <v>42497</v>
          </cell>
          <cell r="E212">
            <v>42499</v>
          </cell>
          <cell r="F212">
            <v>42498</v>
          </cell>
          <cell r="G212">
            <v>2</v>
          </cell>
          <cell r="H212">
            <v>6</v>
          </cell>
          <cell r="I212" t="str">
            <v>penney.hall@msn.com</v>
          </cell>
          <cell r="J212">
            <v>13090</v>
          </cell>
        </row>
        <row r="213">
          <cell r="A213">
            <v>212</v>
          </cell>
          <cell r="B213">
            <v>1373</v>
          </cell>
          <cell r="C213">
            <v>4</v>
          </cell>
          <cell r="D213">
            <v>42498</v>
          </cell>
          <cell r="E213">
            <v>42499</v>
          </cell>
          <cell r="F213">
            <v>42501</v>
          </cell>
          <cell r="G213">
            <v>2</v>
          </cell>
          <cell r="H213">
            <v>6</v>
          </cell>
          <cell r="I213" t="str">
            <v>lanora.robbins@hotmail.com</v>
          </cell>
          <cell r="J213">
            <v>11704</v>
          </cell>
        </row>
        <row r="214">
          <cell r="A214">
            <v>213</v>
          </cell>
          <cell r="B214">
            <v>788</v>
          </cell>
          <cell r="C214">
            <v>4</v>
          </cell>
          <cell r="D214">
            <v>42498</v>
          </cell>
          <cell r="E214">
            <v>42499</v>
          </cell>
          <cell r="F214">
            <v>42499</v>
          </cell>
          <cell r="G214">
            <v>3</v>
          </cell>
          <cell r="H214">
            <v>8</v>
          </cell>
          <cell r="I214" t="str">
            <v>lilliam.nolan@msn.com</v>
          </cell>
          <cell r="J214">
            <v>76522</v>
          </cell>
        </row>
        <row r="215">
          <cell r="A215">
            <v>214</v>
          </cell>
          <cell r="B215">
            <v>363</v>
          </cell>
          <cell r="C215">
            <v>4</v>
          </cell>
          <cell r="D215">
            <v>42500</v>
          </cell>
          <cell r="E215">
            <v>42502</v>
          </cell>
          <cell r="F215">
            <v>42501</v>
          </cell>
          <cell r="G215">
            <v>2</v>
          </cell>
          <cell r="H215">
            <v>6</v>
          </cell>
          <cell r="I215" t="str">
            <v>kaci.gallegos@gmail.com</v>
          </cell>
          <cell r="J215">
            <v>12020</v>
          </cell>
        </row>
        <row r="216">
          <cell r="A216">
            <v>215</v>
          </cell>
          <cell r="B216">
            <v>1420</v>
          </cell>
          <cell r="C216">
            <v>4</v>
          </cell>
          <cell r="D216">
            <v>42500</v>
          </cell>
          <cell r="E216">
            <v>42503</v>
          </cell>
          <cell r="F216">
            <v>42502</v>
          </cell>
          <cell r="G216">
            <v>2</v>
          </cell>
          <cell r="H216">
            <v>7</v>
          </cell>
          <cell r="I216" t="str">
            <v>kelsey.noble@hotmail.com</v>
          </cell>
          <cell r="J216">
            <v>10550</v>
          </cell>
        </row>
        <row r="217">
          <cell r="A217">
            <v>216</v>
          </cell>
          <cell r="B217">
            <v>267</v>
          </cell>
          <cell r="C217">
            <v>4</v>
          </cell>
          <cell r="D217">
            <v>42501</v>
          </cell>
          <cell r="E217">
            <v>42504</v>
          </cell>
          <cell r="F217">
            <v>42503</v>
          </cell>
          <cell r="G217">
            <v>1</v>
          </cell>
          <cell r="H217">
            <v>3</v>
          </cell>
          <cell r="I217" t="str">
            <v>angelina.lloyd@yahoo.com</v>
          </cell>
          <cell r="J217">
            <v>92307</v>
          </cell>
        </row>
        <row r="218">
          <cell r="A218">
            <v>217</v>
          </cell>
          <cell r="B218">
            <v>716</v>
          </cell>
          <cell r="C218">
            <v>4</v>
          </cell>
          <cell r="D218">
            <v>42501</v>
          </cell>
          <cell r="E218">
            <v>42502</v>
          </cell>
          <cell r="F218">
            <v>42504</v>
          </cell>
          <cell r="G218">
            <v>2</v>
          </cell>
          <cell r="H218">
            <v>7</v>
          </cell>
          <cell r="I218" t="str">
            <v>sebrina.hart@yahoo.com</v>
          </cell>
          <cell r="J218">
            <v>11727</v>
          </cell>
        </row>
        <row r="219">
          <cell r="A219">
            <v>218</v>
          </cell>
          <cell r="B219">
            <v>1179</v>
          </cell>
          <cell r="C219">
            <v>4</v>
          </cell>
          <cell r="D219">
            <v>42502</v>
          </cell>
          <cell r="E219">
            <v>42504</v>
          </cell>
          <cell r="F219">
            <v>42504</v>
          </cell>
          <cell r="G219">
            <v>2</v>
          </cell>
          <cell r="H219">
            <v>7</v>
          </cell>
          <cell r="I219" t="str">
            <v>vernetta.banks@aol.com</v>
          </cell>
          <cell r="J219">
            <v>11201</v>
          </cell>
        </row>
        <row r="220">
          <cell r="A220">
            <v>219</v>
          </cell>
          <cell r="B220">
            <v>1338</v>
          </cell>
          <cell r="C220">
            <v>4</v>
          </cell>
          <cell r="D220">
            <v>42502</v>
          </cell>
          <cell r="E220">
            <v>42505</v>
          </cell>
          <cell r="F220">
            <v>42505</v>
          </cell>
          <cell r="G220">
            <v>2</v>
          </cell>
          <cell r="H220">
            <v>6</v>
          </cell>
          <cell r="I220" t="str">
            <v>inez.snider@gmail.com</v>
          </cell>
          <cell r="J220">
            <v>11779</v>
          </cell>
        </row>
        <row r="221">
          <cell r="A221">
            <v>220</v>
          </cell>
          <cell r="B221">
            <v>1358</v>
          </cell>
          <cell r="C221">
            <v>4</v>
          </cell>
          <cell r="D221">
            <v>42502</v>
          </cell>
          <cell r="E221">
            <v>42504</v>
          </cell>
          <cell r="F221">
            <v>42505</v>
          </cell>
          <cell r="G221">
            <v>2</v>
          </cell>
          <cell r="H221">
            <v>6</v>
          </cell>
          <cell r="I221" t="str">
            <v>noble.glover@gmail.com</v>
          </cell>
          <cell r="J221">
            <v>14127</v>
          </cell>
        </row>
        <row r="222">
          <cell r="A222">
            <v>221</v>
          </cell>
          <cell r="B222">
            <v>1218</v>
          </cell>
          <cell r="C222">
            <v>4</v>
          </cell>
          <cell r="D222">
            <v>42503</v>
          </cell>
          <cell r="E222">
            <v>42506</v>
          </cell>
          <cell r="F222">
            <v>42504</v>
          </cell>
          <cell r="G222">
            <v>1</v>
          </cell>
          <cell r="H222">
            <v>2</v>
          </cell>
          <cell r="I222" t="str">
            <v>donovan.cantrell@msn.com</v>
          </cell>
          <cell r="J222">
            <v>94603</v>
          </cell>
        </row>
        <row r="223">
          <cell r="A223">
            <v>222</v>
          </cell>
          <cell r="B223">
            <v>51</v>
          </cell>
          <cell r="C223">
            <v>4</v>
          </cell>
          <cell r="D223">
            <v>42503</v>
          </cell>
          <cell r="E223">
            <v>42506</v>
          </cell>
          <cell r="F223">
            <v>42504</v>
          </cell>
          <cell r="G223">
            <v>2</v>
          </cell>
          <cell r="H223">
            <v>6</v>
          </cell>
          <cell r="I223" t="str">
            <v>gertrud.rhodes@aol.com</v>
          </cell>
          <cell r="J223">
            <v>11566</v>
          </cell>
        </row>
        <row r="224">
          <cell r="A224">
            <v>223</v>
          </cell>
          <cell r="B224">
            <v>1368</v>
          </cell>
          <cell r="C224">
            <v>4</v>
          </cell>
          <cell r="D224">
            <v>42505</v>
          </cell>
          <cell r="E224">
            <v>42506</v>
          </cell>
          <cell r="F224">
            <v>42507</v>
          </cell>
          <cell r="G224">
            <v>2</v>
          </cell>
          <cell r="H224">
            <v>7</v>
          </cell>
          <cell r="I224" t="str">
            <v>veronique.fulton@yahoo.com</v>
          </cell>
          <cell r="J224">
            <v>12020</v>
          </cell>
        </row>
        <row r="225">
          <cell r="A225">
            <v>224</v>
          </cell>
          <cell r="B225">
            <v>157</v>
          </cell>
          <cell r="C225">
            <v>4</v>
          </cell>
          <cell r="D225">
            <v>42507</v>
          </cell>
          <cell r="E225">
            <v>42508</v>
          </cell>
          <cell r="F225">
            <v>42509</v>
          </cell>
          <cell r="G225">
            <v>1</v>
          </cell>
          <cell r="H225">
            <v>3</v>
          </cell>
          <cell r="I225" t="str">
            <v>carola.rodriquez@hotmail.com</v>
          </cell>
          <cell r="J225">
            <v>92220</v>
          </cell>
        </row>
        <row r="226">
          <cell r="A226">
            <v>225</v>
          </cell>
          <cell r="B226">
            <v>307</v>
          </cell>
          <cell r="C226">
            <v>4</v>
          </cell>
          <cell r="D226">
            <v>42507</v>
          </cell>
          <cell r="E226">
            <v>42510</v>
          </cell>
          <cell r="F226">
            <v>42509</v>
          </cell>
          <cell r="G226">
            <v>1</v>
          </cell>
          <cell r="H226">
            <v>3</v>
          </cell>
          <cell r="I226" t="str">
            <v>fransisca.nicholson@aol.com</v>
          </cell>
          <cell r="J226">
            <v>91740</v>
          </cell>
        </row>
        <row r="227">
          <cell r="A227">
            <v>226</v>
          </cell>
          <cell r="B227">
            <v>501</v>
          </cell>
          <cell r="C227">
            <v>4</v>
          </cell>
          <cell r="D227">
            <v>42507</v>
          </cell>
          <cell r="E227">
            <v>42509</v>
          </cell>
          <cell r="F227">
            <v>42510</v>
          </cell>
          <cell r="G227">
            <v>1</v>
          </cell>
          <cell r="H227">
            <v>2</v>
          </cell>
          <cell r="I227" t="str">
            <v>tony.hicks@gmail.com</v>
          </cell>
          <cell r="J227">
            <v>92806</v>
          </cell>
        </row>
        <row r="228">
          <cell r="A228">
            <v>227</v>
          </cell>
          <cell r="B228">
            <v>489</v>
          </cell>
          <cell r="C228">
            <v>4</v>
          </cell>
          <cell r="D228">
            <v>42507</v>
          </cell>
          <cell r="E228">
            <v>42508</v>
          </cell>
          <cell r="F228">
            <v>42510</v>
          </cell>
          <cell r="G228">
            <v>2</v>
          </cell>
          <cell r="H228">
            <v>7</v>
          </cell>
          <cell r="I228" t="str">
            <v>kirstie.vazquez@gmail.com</v>
          </cell>
          <cell r="J228">
            <v>12866</v>
          </cell>
        </row>
        <row r="229">
          <cell r="A229">
            <v>228</v>
          </cell>
          <cell r="B229">
            <v>615</v>
          </cell>
          <cell r="C229">
            <v>4</v>
          </cell>
          <cell r="D229">
            <v>42507</v>
          </cell>
          <cell r="E229">
            <v>42510</v>
          </cell>
          <cell r="F229">
            <v>42510</v>
          </cell>
          <cell r="G229">
            <v>2</v>
          </cell>
          <cell r="H229">
            <v>7</v>
          </cell>
          <cell r="I229" t="str">
            <v>jamika.blanchard@gmail.com</v>
          </cell>
          <cell r="J229">
            <v>11365</v>
          </cell>
        </row>
        <row r="230">
          <cell r="A230">
            <v>229</v>
          </cell>
          <cell r="B230">
            <v>742</v>
          </cell>
          <cell r="C230">
            <v>4</v>
          </cell>
          <cell r="D230">
            <v>42509</v>
          </cell>
          <cell r="E230">
            <v>42511</v>
          </cell>
          <cell r="F230">
            <v>42510</v>
          </cell>
          <cell r="G230">
            <v>2</v>
          </cell>
          <cell r="H230">
            <v>6</v>
          </cell>
          <cell r="I230" t="str">
            <v>evelina.manning@aol.com</v>
          </cell>
          <cell r="J230">
            <v>10550</v>
          </cell>
        </row>
        <row r="231">
          <cell r="A231">
            <v>230</v>
          </cell>
          <cell r="B231">
            <v>1167</v>
          </cell>
          <cell r="C231">
            <v>4</v>
          </cell>
          <cell r="D231">
            <v>42509</v>
          </cell>
          <cell r="E231">
            <v>42510</v>
          </cell>
          <cell r="F231">
            <v>42511</v>
          </cell>
          <cell r="G231">
            <v>2</v>
          </cell>
          <cell r="H231">
            <v>6</v>
          </cell>
          <cell r="I231" t="str">
            <v>ryan.carter@yahoo.com</v>
          </cell>
          <cell r="J231">
            <v>10954</v>
          </cell>
        </row>
        <row r="232">
          <cell r="A232">
            <v>231</v>
          </cell>
          <cell r="B232">
            <v>1257</v>
          </cell>
          <cell r="C232">
            <v>4</v>
          </cell>
          <cell r="D232">
            <v>42509</v>
          </cell>
          <cell r="E232">
            <v>42512</v>
          </cell>
          <cell r="F232">
            <v>42511</v>
          </cell>
          <cell r="G232">
            <v>2</v>
          </cell>
          <cell r="H232">
            <v>6</v>
          </cell>
          <cell r="I232" t="str">
            <v>rosamaria.meyer@yahoo.com</v>
          </cell>
          <cell r="J232">
            <v>14580</v>
          </cell>
        </row>
        <row r="233">
          <cell r="A233">
            <v>232</v>
          </cell>
          <cell r="B233">
            <v>1360</v>
          </cell>
          <cell r="C233">
            <v>4</v>
          </cell>
          <cell r="D233">
            <v>42510</v>
          </cell>
          <cell r="E233">
            <v>42513</v>
          </cell>
          <cell r="F233">
            <v>42513</v>
          </cell>
          <cell r="G233">
            <v>1</v>
          </cell>
          <cell r="H233">
            <v>3</v>
          </cell>
          <cell r="I233" t="str">
            <v>latashia.travis@yahoo.com</v>
          </cell>
          <cell r="J233">
            <v>91784</v>
          </cell>
        </row>
        <row r="234">
          <cell r="A234">
            <v>233</v>
          </cell>
          <cell r="B234">
            <v>737</v>
          </cell>
          <cell r="C234">
            <v>4</v>
          </cell>
          <cell r="D234">
            <v>42511</v>
          </cell>
          <cell r="E234">
            <v>42512</v>
          </cell>
          <cell r="F234">
            <v>42514</v>
          </cell>
          <cell r="G234">
            <v>2</v>
          </cell>
          <cell r="H234">
            <v>6</v>
          </cell>
          <cell r="I234" t="str">
            <v>melita.dominguez@msn.com</v>
          </cell>
          <cell r="J234">
            <v>13021</v>
          </cell>
        </row>
        <row r="235">
          <cell r="A235">
            <v>234</v>
          </cell>
          <cell r="B235">
            <v>1435</v>
          </cell>
          <cell r="C235">
            <v>4</v>
          </cell>
          <cell r="D235">
            <v>42512</v>
          </cell>
          <cell r="E235">
            <v>42514</v>
          </cell>
          <cell r="F235">
            <v>42514</v>
          </cell>
          <cell r="G235">
            <v>2</v>
          </cell>
          <cell r="H235">
            <v>6</v>
          </cell>
          <cell r="I235" t="str">
            <v>merrie.fowler@aol.com</v>
          </cell>
          <cell r="J235">
            <v>10583</v>
          </cell>
        </row>
        <row r="236">
          <cell r="A236">
            <v>235</v>
          </cell>
          <cell r="B236">
            <v>649</v>
          </cell>
          <cell r="C236">
            <v>4</v>
          </cell>
          <cell r="D236">
            <v>42514</v>
          </cell>
          <cell r="E236">
            <v>42515</v>
          </cell>
          <cell r="F236">
            <v>42515</v>
          </cell>
          <cell r="G236">
            <v>2</v>
          </cell>
          <cell r="H236">
            <v>6</v>
          </cell>
          <cell r="I236" t="str">
            <v>eli.contreras@hotmail.com</v>
          </cell>
          <cell r="J236">
            <v>11779</v>
          </cell>
        </row>
        <row r="237">
          <cell r="A237">
            <v>236</v>
          </cell>
          <cell r="B237">
            <v>206</v>
          </cell>
          <cell r="C237">
            <v>4</v>
          </cell>
          <cell r="D237">
            <v>42515</v>
          </cell>
          <cell r="E237">
            <v>42517</v>
          </cell>
          <cell r="F237">
            <v>42516</v>
          </cell>
          <cell r="G237">
            <v>2</v>
          </cell>
          <cell r="H237">
            <v>6</v>
          </cell>
          <cell r="I237" t="str">
            <v>stephaine.riddle@hotmail.com</v>
          </cell>
          <cell r="J237">
            <v>11201</v>
          </cell>
        </row>
        <row r="238">
          <cell r="A238">
            <v>237</v>
          </cell>
          <cell r="B238">
            <v>1351</v>
          </cell>
          <cell r="C238">
            <v>4</v>
          </cell>
          <cell r="D238">
            <v>42515</v>
          </cell>
          <cell r="E238">
            <v>42516</v>
          </cell>
          <cell r="F238">
            <v>42517</v>
          </cell>
          <cell r="G238">
            <v>2</v>
          </cell>
          <cell r="H238">
            <v>7</v>
          </cell>
          <cell r="I238" t="str">
            <v>carman.hardy@yahoo.com</v>
          </cell>
          <cell r="J238">
            <v>14701</v>
          </cell>
        </row>
        <row r="239">
          <cell r="A239">
            <v>238</v>
          </cell>
          <cell r="B239">
            <v>1350</v>
          </cell>
          <cell r="C239">
            <v>4</v>
          </cell>
          <cell r="D239">
            <v>42516</v>
          </cell>
          <cell r="E239">
            <v>42519</v>
          </cell>
          <cell r="F239">
            <v>42519</v>
          </cell>
          <cell r="G239">
            <v>2</v>
          </cell>
          <cell r="H239">
            <v>6</v>
          </cell>
          <cell r="I239" t="str">
            <v>annett.rush@hotmail.com</v>
          </cell>
          <cell r="J239">
            <v>11422</v>
          </cell>
        </row>
        <row r="240">
          <cell r="A240">
            <v>239</v>
          </cell>
          <cell r="B240">
            <v>13</v>
          </cell>
          <cell r="C240">
            <v>3</v>
          </cell>
          <cell r="D240">
            <v>42517</v>
          </cell>
          <cell r="E240">
            <v>42517</v>
          </cell>
          <cell r="F240" t="str">
            <v>NULL</v>
          </cell>
          <cell r="G240">
            <v>3</v>
          </cell>
          <cell r="H240">
            <v>9</v>
          </cell>
          <cell r="I240" t="str">
            <v>lashawn.ortiz@msn.com</v>
          </cell>
          <cell r="J240">
            <v>75604</v>
          </cell>
        </row>
        <row r="241">
          <cell r="A241">
            <v>240</v>
          </cell>
          <cell r="B241">
            <v>65</v>
          </cell>
          <cell r="C241">
            <v>4</v>
          </cell>
          <cell r="D241">
            <v>42517</v>
          </cell>
          <cell r="E241">
            <v>42519</v>
          </cell>
          <cell r="F241">
            <v>42520</v>
          </cell>
          <cell r="G241">
            <v>2</v>
          </cell>
          <cell r="H241">
            <v>6</v>
          </cell>
          <cell r="I241" t="str">
            <v>kanesha.vega@gmail.com</v>
          </cell>
          <cell r="J241">
            <v>13440</v>
          </cell>
        </row>
        <row r="242">
          <cell r="A242">
            <v>241</v>
          </cell>
          <cell r="B242">
            <v>1082</v>
          </cell>
          <cell r="C242">
            <v>4</v>
          </cell>
          <cell r="D242">
            <v>42517</v>
          </cell>
          <cell r="E242">
            <v>42519</v>
          </cell>
          <cell r="F242">
            <v>42519</v>
          </cell>
          <cell r="G242">
            <v>2</v>
          </cell>
          <cell r="H242">
            <v>7</v>
          </cell>
          <cell r="I242" t="str">
            <v>divina.madden@gmail.com</v>
          </cell>
          <cell r="J242">
            <v>11561</v>
          </cell>
        </row>
        <row r="243">
          <cell r="A243">
            <v>242</v>
          </cell>
          <cell r="B243">
            <v>1168</v>
          </cell>
          <cell r="C243">
            <v>4</v>
          </cell>
          <cell r="D243">
            <v>42517</v>
          </cell>
          <cell r="E243">
            <v>42520</v>
          </cell>
          <cell r="F243">
            <v>42520</v>
          </cell>
          <cell r="G243">
            <v>2</v>
          </cell>
          <cell r="H243">
            <v>7</v>
          </cell>
          <cell r="I243" t="str">
            <v>almeta.benjamin@aol.com</v>
          </cell>
          <cell r="J243">
            <v>11104</v>
          </cell>
        </row>
        <row r="244">
          <cell r="A244">
            <v>243</v>
          </cell>
          <cell r="B244">
            <v>802</v>
          </cell>
          <cell r="C244">
            <v>4</v>
          </cell>
          <cell r="D244">
            <v>42517</v>
          </cell>
          <cell r="E244">
            <v>42520</v>
          </cell>
          <cell r="F244">
            <v>42518</v>
          </cell>
          <cell r="G244">
            <v>3</v>
          </cell>
          <cell r="H244">
            <v>8</v>
          </cell>
          <cell r="I244" t="str">
            <v>barrett.sanders@aol.com</v>
          </cell>
          <cell r="J244">
            <v>75604</v>
          </cell>
        </row>
        <row r="245">
          <cell r="A245">
            <v>244</v>
          </cell>
          <cell r="B245">
            <v>956</v>
          </cell>
          <cell r="C245">
            <v>4</v>
          </cell>
          <cell r="D245">
            <v>42518</v>
          </cell>
          <cell r="E245">
            <v>42519</v>
          </cell>
          <cell r="F245">
            <v>42519</v>
          </cell>
          <cell r="G245">
            <v>2</v>
          </cell>
          <cell r="H245">
            <v>6</v>
          </cell>
          <cell r="I245" t="str">
            <v>venus.hewitt@msn.com</v>
          </cell>
          <cell r="J245">
            <v>11735</v>
          </cell>
        </row>
        <row r="246">
          <cell r="A246">
            <v>245</v>
          </cell>
          <cell r="B246">
            <v>223</v>
          </cell>
          <cell r="C246">
            <v>4</v>
          </cell>
          <cell r="D246">
            <v>42519</v>
          </cell>
          <cell r="E246">
            <v>42521</v>
          </cell>
          <cell r="F246">
            <v>42520</v>
          </cell>
          <cell r="G246">
            <v>2</v>
          </cell>
          <cell r="H246">
            <v>7</v>
          </cell>
          <cell r="I246" t="str">
            <v>scarlet.yates@hotmail.com</v>
          </cell>
          <cell r="J246">
            <v>11772</v>
          </cell>
        </row>
        <row r="247">
          <cell r="A247">
            <v>246</v>
          </cell>
          <cell r="B247">
            <v>17</v>
          </cell>
          <cell r="C247">
            <v>3</v>
          </cell>
          <cell r="D247">
            <v>42520</v>
          </cell>
          <cell r="E247">
            <v>42520</v>
          </cell>
          <cell r="F247" t="str">
            <v>NULL</v>
          </cell>
          <cell r="G247">
            <v>2</v>
          </cell>
          <cell r="H247">
            <v>6</v>
          </cell>
          <cell r="I247" t="str">
            <v>caren.stephens@msn.com</v>
          </cell>
          <cell r="J247">
            <v>10583</v>
          </cell>
        </row>
        <row r="248">
          <cell r="A248">
            <v>247</v>
          </cell>
          <cell r="B248">
            <v>928</v>
          </cell>
          <cell r="C248">
            <v>4</v>
          </cell>
          <cell r="D248">
            <v>42520</v>
          </cell>
          <cell r="E248">
            <v>42522</v>
          </cell>
          <cell r="F248">
            <v>42522</v>
          </cell>
          <cell r="G248">
            <v>1</v>
          </cell>
          <cell r="H248">
            <v>3</v>
          </cell>
          <cell r="I248" t="str">
            <v>joann.barber@gmail.com</v>
          </cell>
          <cell r="J248">
            <v>90403</v>
          </cell>
        </row>
        <row r="249">
          <cell r="A249">
            <v>248</v>
          </cell>
          <cell r="B249">
            <v>1376</v>
          </cell>
          <cell r="C249">
            <v>4</v>
          </cell>
          <cell r="D249">
            <v>42520</v>
          </cell>
          <cell r="E249">
            <v>42522</v>
          </cell>
          <cell r="F249">
            <v>42521</v>
          </cell>
          <cell r="G249">
            <v>2</v>
          </cell>
          <cell r="H249">
            <v>7</v>
          </cell>
          <cell r="I249" t="str">
            <v>kimberley.reynolds@aol.com</v>
          </cell>
          <cell r="J249">
            <v>11050</v>
          </cell>
        </row>
        <row r="250">
          <cell r="A250">
            <v>249</v>
          </cell>
          <cell r="B250">
            <v>145</v>
          </cell>
          <cell r="C250">
            <v>4</v>
          </cell>
          <cell r="D250">
            <v>42522</v>
          </cell>
          <cell r="E250">
            <v>42525</v>
          </cell>
          <cell r="F250">
            <v>42525</v>
          </cell>
          <cell r="G250">
            <v>2</v>
          </cell>
          <cell r="H250">
            <v>6</v>
          </cell>
          <cell r="I250" t="str">
            <v>miquel.neal@hotmail.com</v>
          </cell>
          <cell r="J250">
            <v>10301</v>
          </cell>
        </row>
        <row r="251">
          <cell r="A251">
            <v>250</v>
          </cell>
          <cell r="B251">
            <v>150</v>
          </cell>
          <cell r="C251">
            <v>4</v>
          </cell>
          <cell r="D251">
            <v>42522</v>
          </cell>
          <cell r="E251">
            <v>42523</v>
          </cell>
          <cell r="F251">
            <v>42525</v>
          </cell>
          <cell r="G251">
            <v>2</v>
          </cell>
          <cell r="H251">
            <v>7</v>
          </cell>
          <cell r="I251" t="str">
            <v>weldon.michael@hotmail.com</v>
          </cell>
          <cell r="J251">
            <v>11743</v>
          </cell>
        </row>
        <row r="252">
          <cell r="A252">
            <v>251</v>
          </cell>
          <cell r="B252">
            <v>851</v>
          </cell>
          <cell r="C252">
            <v>4</v>
          </cell>
          <cell r="D252">
            <v>42522</v>
          </cell>
          <cell r="E252">
            <v>42525</v>
          </cell>
          <cell r="F252">
            <v>42525</v>
          </cell>
          <cell r="G252">
            <v>2</v>
          </cell>
          <cell r="H252">
            <v>7</v>
          </cell>
          <cell r="I252" t="str">
            <v>arlena.buckner@hotmail.com</v>
          </cell>
          <cell r="J252">
            <v>11040</v>
          </cell>
        </row>
        <row r="253">
          <cell r="A253">
            <v>252</v>
          </cell>
          <cell r="B253">
            <v>66</v>
          </cell>
          <cell r="C253">
            <v>4</v>
          </cell>
          <cell r="D253">
            <v>42522</v>
          </cell>
          <cell r="E253">
            <v>42525</v>
          </cell>
          <cell r="F253">
            <v>42523</v>
          </cell>
          <cell r="G253">
            <v>3</v>
          </cell>
          <cell r="H253">
            <v>8</v>
          </cell>
          <cell r="I253" t="str">
            <v>lorrie.becker@yahoo.com</v>
          </cell>
          <cell r="J253">
            <v>75043</v>
          </cell>
        </row>
        <row r="254">
          <cell r="A254">
            <v>253</v>
          </cell>
          <cell r="B254">
            <v>1267</v>
          </cell>
          <cell r="C254">
            <v>4</v>
          </cell>
          <cell r="D254">
            <v>42523</v>
          </cell>
          <cell r="E254">
            <v>42526</v>
          </cell>
          <cell r="F254">
            <v>42526</v>
          </cell>
          <cell r="G254">
            <v>2</v>
          </cell>
          <cell r="H254">
            <v>6</v>
          </cell>
          <cell r="I254" t="str">
            <v>earline.gordon@gmail.com</v>
          </cell>
          <cell r="J254">
            <v>11779</v>
          </cell>
        </row>
        <row r="255">
          <cell r="A255">
            <v>254</v>
          </cell>
          <cell r="B255">
            <v>510</v>
          </cell>
          <cell r="C255">
            <v>4</v>
          </cell>
          <cell r="D255">
            <v>42524</v>
          </cell>
          <cell r="E255">
            <v>42527</v>
          </cell>
          <cell r="F255">
            <v>42526</v>
          </cell>
          <cell r="G255">
            <v>2</v>
          </cell>
          <cell r="H255">
            <v>7</v>
          </cell>
          <cell r="I255" t="str">
            <v>faustino.delacruz@msn.com</v>
          </cell>
          <cell r="J255">
            <v>11419</v>
          </cell>
        </row>
        <row r="256">
          <cell r="A256">
            <v>255</v>
          </cell>
          <cell r="B256">
            <v>801</v>
          </cell>
          <cell r="C256">
            <v>4</v>
          </cell>
          <cell r="D256">
            <v>42524</v>
          </cell>
          <cell r="E256">
            <v>42527</v>
          </cell>
          <cell r="F256">
            <v>42526</v>
          </cell>
          <cell r="G256">
            <v>2</v>
          </cell>
          <cell r="H256">
            <v>7</v>
          </cell>
          <cell r="I256" t="str">
            <v>ophelia.rodgers@gmail.com</v>
          </cell>
          <cell r="J256">
            <v>12533</v>
          </cell>
        </row>
        <row r="257">
          <cell r="A257">
            <v>256</v>
          </cell>
          <cell r="B257">
            <v>26</v>
          </cell>
          <cell r="C257">
            <v>4</v>
          </cell>
          <cell r="D257">
            <v>42525</v>
          </cell>
          <cell r="E257">
            <v>42526</v>
          </cell>
          <cell r="F257">
            <v>42528</v>
          </cell>
          <cell r="G257">
            <v>2</v>
          </cell>
          <cell r="H257">
            <v>7</v>
          </cell>
          <cell r="I257" t="str">
            <v>theo.reese@gmail.com</v>
          </cell>
          <cell r="J257">
            <v>11561</v>
          </cell>
        </row>
        <row r="258">
          <cell r="A258">
            <v>257</v>
          </cell>
          <cell r="B258">
            <v>1314</v>
          </cell>
          <cell r="C258">
            <v>4</v>
          </cell>
          <cell r="D258">
            <v>42526</v>
          </cell>
          <cell r="E258">
            <v>42527</v>
          </cell>
          <cell r="F258">
            <v>42529</v>
          </cell>
          <cell r="G258">
            <v>1</v>
          </cell>
          <cell r="H258">
            <v>3</v>
          </cell>
          <cell r="I258" t="str">
            <v>joeann.garrison@yahoo.com</v>
          </cell>
          <cell r="J258">
            <v>91762</v>
          </cell>
        </row>
        <row r="259">
          <cell r="A259">
            <v>258</v>
          </cell>
          <cell r="B259">
            <v>107</v>
          </cell>
          <cell r="C259">
            <v>4</v>
          </cell>
          <cell r="D259">
            <v>42527</v>
          </cell>
          <cell r="E259">
            <v>42528</v>
          </cell>
          <cell r="F259">
            <v>42528</v>
          </cell>
          <cell r="G259">
            <v>2</v>
          </cell>
          <cell r="H259">
            <v>7</v>
          </cell>
          <cell r="I259" t="str">
            <v>cecil.hopper@yahoo.com</v>
          </cell>
          <cell r="J259">
            <v>11722</v>
          </cell>
        </row>
        <row r="260">
          <cell r="A260">
            <v>259</v>
          </cell>
          <cell r="B260">
            <v>413</v>
          </cell>
          <cell r="C260">
            <v>4</v>
          </cell>
          <cell r="D260">
            <v>42527</v>
          </cell>
          <cell r="E260">
            <v>42530</v>
          </cell>
          <cell r="F260">
            <v>42530</v>
          </cell>
          <cell r="G260">
            <v>2</v>
          </cell>
          <cell r="H260">
            <v>7</v>
          </cell>
          <cell r="I260" t="str">
            <v>ginette.edwards@hotmail.com</v>
          </cell>
          <cell r="J260">
            <v>11510</v>
          </cell>
        </row>
        <row r="261">
          <cell r="A261">
            <v>260</v>
          </cell>
          <cell r="B261">
            <v>632</v>
          </cell>
          <cell r="C261">
            <v>4</v>
          </cell>
          <cell r="D261">
            <v>42527</v>
          </cell>
          <cell r="E261">
            <v>42529</v>
          </cell>
          <cell r="F261">
            <v>42529</v>
          </cell>
          <cell r="G261">
            <v>2</v>
          </cell>
          <cell r="H261">
            <v>6</v>
          </cell>
          <cell r="I261" t="str">
            <v>yvette.rogers@aol.com</v>
          </cell>
          <cell r="J261">
            <v>11010</v>
          </cell>
        </row>
        <row r="262">
          <cell r="A262">
            <v>261</v>
          </cell>
          <cell r="B262">
            <v>1045</v>
          </cell>
          <cell r="C262">
            <v>4</v>
          </cell>
          <cell r="D262">
            <v>42529</v>
          </cell>
          <cell r="E262">
            <v>42531</v>
          </cell>
          <cell r="F262">
            <v>42530</v>
          </cell>
          <cell r="G262">
            <v>1</v>
          </cell>
          <cell r="H262">
            <v>2</v>
          </cell>
          <cell r="I262" t="str">
            <v>pasquale.hogan@aol.com</v>
          </cell>
          <cell r="J262">
            <v>92083</v>
          </cell>
        </row>
        <row r="263">
          <cell r="A263">
            <v>262</v>
          </cell>
          <cell r="B263">
            <v>579</v>
          </cell>
          <cell r="C263">
            <v>4</v>
          </cell>
          <cell r="D263">
            <v>42529</v>
          </cell>
          <cell r="E263">
            <v>42532</v>
          </cell>
          <cell r="F263">
            <v>42531</v>
          </cell>
          <cell r="G263">
            <v>3</v>
          </cell>
          <cell r="H263">
            <v>9</v>
          </cell>
          <cell r="I263" t="str">
            <v>matilda.larson@hotmail.com</v>
          </cell>
          <cell r="J263">
            <v>78552</v>
          </cell>
        </row>
        <row r="264">
          <cell r="A264">
            <v>263</v>
          </cell>
          <cell r="B264">
            <v>1322</v>
          </cell>
          <cell r="C264">
            <v>4</v>
          </cell>
          <cell r="D264">
            <v>42530</v>
          </cell>
          <cell r="E264">
            <v>42531</v>
          </cell>
          <cell r="F264">
            <v>42533</v>
          </cell>
          <cell r="G264">
            <v>2</v>
          </cell>
          <cell r="H264">
            <v>6</v>
          </cell>
          <cell r="I264" t="str">
            <v>ai.forbes@yahoo.com</v>
          </cell>
          <cell r="J264">
            <v>11010</v>
          </cell>
        </row>
        <row r="265">
          <cell r="A265">
            <v>264</v>
          </cell>
          <cell r="B265">
            <v>5</v>
          </cell>
          <cell r="C265">
            <v>3</v>
          </cell>
          <cell r="D265">
            <v>42531</v>
          </cell>
          <cell r="E265">
            <v>42531</v>
          </cell>
          <cell r="F265" t="str">
            <v>NULL</v>
          </cell>
          <cell r="G265">
            <v>1</v>
          </cell>
          <cell r="H265">
            <v>3</v>
          </cell>
          <cell r="I265" t="str">
            <v>charolette.rice@msn.com</v>
          </cell>
          <cell r="J265">
            <v>95820</v>
          </cell>
        </row>
        <row r="266">
          <cell r="A266">
            <v>265</v>
          </cell>
          <cell r="B266">
            <v>682</v>
          </cell>
          <cell r="C266">
            <v>4</v>
          </cell>
          <cell r="D266">
            <v>42531</v>
          </cell>
          <cell r="E266">
            <v>42533</v>
          </cell>
          <cell r="F266">
            <v>42532</v>
          </cell>
          <cell r="G266">
            <v>2</v>
          </cell>
          <cell r="H266">
            <v>7</v>
          </cell>
          <cell r="I266" t="str">
            <v>arnita.thomas@gmail.com</v>
          </cell>
          <cell r="J266">
            <v>14127</v>
          </cell>
        </row>
        <row r="267">
          <cell r="A267">
            <v>266</v>
          </cell>
          <cell r="B267">
            <v>933</v>
          </cell>
          <cell r="C267">
            <v>4</v>
          </cell>
          <cell r="D267">
            <v>42531</v>
          </cell>
          <cell r="E267">
            <v>42534</v>
          </cell>
          <cell r="F267">
            <v>42534</v>
          </cell>
          <cell r="G267">
            <v>2</v>
          </cell>
          <cell r="H267">
            <v>7</v>
          </cell>
          <cell r="I267" t="str">
            <v>lurline.rivers@msn.com</v>
          </cell>
          <cell r="J267">
            <v>11414</v>
          </cell>
        </row>
        <row r="268">
          <cell r="A268">
            <v>267</v>
          </cell>
          <cell r="B268">
            <v>282</v>
          </cell>
          <cell r="C268">
            <v>4</v>
          </cell>
          <cell r="D268">
            <v>42532</v>
          </cell>
          <cell r="E268">
            <v>42535</v>
          </cell>
          <cell r="F268">
            <v>42535</v>
          </cell>
          <cell r="G268">
            <v>1</v>
          </cell>
          <cell r="H268">
            <v>3</v>
          </cell>
          <cell r="I268" t="str">
            <v>randolph.chase@yahoo.com</v>
          </cell>
          <cell r="J268">
            <v>94580</v>
          </cell>
        </row>
        <row r="269">
          <cell r="A269">
            <v>268</v>
          </cell>
          <cell r="B269">
            <v>540</v>
          </cell>
          <cell r="C269">
            <v>4</v>
          </cell>
          <cell r="D269">
            <v>42532</v>
          </cell>
          <cell r="E269">
            <v>42535</v>
          </cell>
          <cell r="F269">
            <v>42533</v>
          </cell>
          <cell r="G269">
            <v>1</v>
          </cell>
          <cell r="H269">
            <v>3</v>
          </cell>
          <cell r="I269" t="str">
            <v>shery.randolph@hotmail.com</v>
          </cell>
          <cell r="J269">
            <v>91762</v>
          </cell>
        </row>
        <row r="270">
          <cell r="A270">
            <v>269</v>
          </cell>
          <cell r="B270">
            <v>764</v>
          </cell>
          <cell r="C270">
            <v>4</v>
          </cell>
          <cell r="D270">
            <v>42533</v>
          </cell>
          <cell r="E270">
            <v>42534</v>
          </cell>
          <cell r="F270">
            <v>42536</v>
          </cell>
          <cell r="G270">
            <v>2</v>
          </cell>
          <cell r="H270">
            <v>6</v>
          </cell>
          <cell r="I270" t="str">
            <v>terrell.mathis@aol.com</v>
          </cell>
          <cell r="J270">
            <v>11784</v>
          </cell>
        </row>
        <row r="271">
          <cell r="A271">
            <v>270</v>
          </cell>
          <cell r="B271">
            <v>879</v>
          </cell>
          <cell r="C271">
            <v>4</v>
          </cell>
          <cell r="D271">
            <v>42533</v>
          </cell>
          <cell r="E271">
            <v>42536</v>
          </cell>
          <cell r="F271">
            <v>42534</v>
          </cell>
          <cell r="G271">
            <v>2</v>
          </cell>
          <cell r="H271">
            <v>7</v>
          </cell>
          <cell r="I271" t="str">
            <v>ethelyn.ray@yahoo.com</v>
          </cell>
          <cell r="J271">
            <v>11530</v>
          </cell>
        </row>
        <row r="272">
          <cell r="A272">
            <v>271</v>
          </cell>
          <cell r="B272">
            <v>350</v>
          </cell>
          <cell r="C272">
            <v>4</v>
          </cell>
          <cell r="D272">
            <v>42534</v>
          </cell>
          <cell r="E272">
            <v>42537</v>
          </cell>
          <cell r="F272">
            <v>42535</v>
          </cell>
          <cell r="G272">
            <v>2</v>
          </cell>
          <cell r="H272">
            <v>7</v>
          </cell>
          <cell r="I272" t="str">
            <v>christoper.mccall@msn.com</v>
          </cell>
          <cell r="J272">
            <v>11706</v>
          </cell>
        </row>
        <row r="273">
          <cell r="A273">
            <v>272</v>
          </cell>
          <cell r="B273">
            <v>497</v>
          </cell>
          <cell r="C273">
            <v>4</v>
          </cell>
          <cell r="D273">
            <v>42536</v>
          </cell>
          <cell r="E273">
            <v>42539</v>
          </cell>
          <cell r="F273">
            <v>42537</v>
          </cell>
          <cell r="G273">
            <v>2</v>
          </cell>
          <cell r="H273">
            <v>7</v>
          </cell>
          <cell r="I273" t="str">
            <v>ezra.fowler@hotmail.com</v>
          </cell>
          <cell r="J273">
            <v>10954</v>
          </cell>
        </row>
        <row r="274">
          <cell r="A274">
            <v>273</v>
          </cell>
          <cell r="B274">
            <v>1340</v>
          </cell>
          <cell r="C274">
            <v>4</v>
          </cell>
          <cell r="D274">
            <v>42537</v>
          </cell>
          <cell r="E274">
            <v>42540</v>
          </cell>
          <cell r="F274">
            <v>42538</v>
          </cell>
          <cell r="G274">
            <v>2</v>
          </cell>
          <cell r="H274">
            <v>7</v>
          </cell>
          <cell r="I274" t="str">
            <v>tona.velasquez@msn.com</v>
          </cell>
          <cell r="J274">
            <v>11357</v>
          </cell>
        </row>
        <row r="275">
          <cell r="A275">
            <v>274</v>
          </cell>
          <cell r="B275">
            <v>411</v>
          </cell>
          <cell r="C275">
            <v>4</v>
          </cell>
          <cell r="D275">
            <v>42538</v>
          </cell>
          <cell r="E275">
            <v>42541</v>
          </cell>
          <cell r="F275">
            <v>42539</v>
          </cell>
          <cell r="G275">
            <v>2</v>
          </cell>
          <cell r="H275">
            <v>7</v>
          </cell>
          <cell r="I275" t="str">
            <v>octavia.case@aol.com</v>
          </cell>
          <cell r="J275">
            <v>10002</v>
          </cell>
        </row>
        <row r="276">
          <cell r="A276">
            <v>275</v>
          </cell>
          <cell r="B276">
            <v>1341</v>
          </cell>
          <cell r="C276">
            <v>4</v>
          </cell>
          <cell r="D276">
            <v>42538</v>
          </cell>
          <cell r="E276">
            <v>42540</v>
          </cell>
          <cell r="F276">
            <v>42539</v>
          </cell>
          <cell r="G276">
            <v>2</v>
          </cell>
          <cell r="H276">
            <v>7</v>
          </cell>
          <cell r="I276" t="str">
            <v>rozanne.reyes@aol.com</v>
          </cell>
          <cell r="J276">
            <v>11530</v>
          </cell>
        </row>
        <row r="277">
          <cell r="A277">
            <v>276</v>
          </cell>
          <cell r="B277">
            <v>1227</v>
          </cell>
          <cell r="C277">
            <v>4</v>
          </cell>
          <cell r="D277">
            <v>42539</v>
          </cell>
          <cell r="E277">
            <v>42540</v>
          </cell>
          <cell r="F277">
            <v>42540</v>
          </cell>
          <cell r="G277">
            <v>2</v>
          </cell>
          <cell r="H277">
            <v>6</v>
          </cell>
          <cell r="I277" t="str">
            <v>magali.dixon@msn.com</v>
          </cell>
          <cell r="J277">
            <v>12180</v>
          </cell>
        </row>
        <row r="278">
          <cell r="A278">
            <v>277</v>
          </cell>
          <cell r="B278">
            <v>546</v>
          </cell>
          <cell r="C278">
            <v>4</v>
          </cell>
          <cell r="D278">
            <v>42540</v>
          </cell>
          <cell r="E278">
            <v>42541</v>
          </cell>
          <cell r="F278">
            <v>42541</v>
          </cell>
          <cell r="G278">
            <v>2</v>
          </cell>
          <cell r="H278">
            <v>7</v>
          </cell>
          <cell r="I278" t="str">
            <v>thad.castro@msn.com</v>
          </cell>
          <cell r="J278">
            <v>11717</v>
          </cell>
        </row>
        <row r="279">
          <cell r="A279">
            <v>278</v>
          </cell>
          <cell r="B279">
            <v>1301</v>
          </cell>
          <cell r="C279">
            <v>4</v>
          </cell>
          <cell r="D279">
            <v>42541</v>
          </cell>
          <cell r="E279">
            <v>42544</v>
          </cell>
          <cell r="F279">
            <v>42542</v>
          </cell>
          <cell r="G279">
            <v>1</v>
          </cell>
          <cell r="H279">
            <v>3</v>
          </cell>
          <cell r="I279" t="str">
            <v>raven.curtis@aol.com</v>
          </cell>
          <cell r="J279">
            <v>90260</v>
          </cell>
        </row>
        <row r="280">
          <cell r="A280">
            <v>279</v>
          </cell>
          <cell r="B280">
            <v>378</v>
          </cell>
          <cell r="C280">
            <v>4</v>
          </cell>
          <cell r="D280">
            <v>42542</v>
          </cell>
          <cell r="E280">
            <v>42543</v>
          </cell>
          <cell r="F280">
            <v>42543</v>
          </cell>
          <cell r="G280">
            <v>2</v>
          </cell>
          <cell r="H280">
            <v>6</v>
          </cell>
          <cell r="I280" t="str">
            <v>rosalba.o'neal@yahoo.com</v>
          </cell>
          <cell r="J280">
            <v>10550</v>
          </cell>
        </row>
        <row r="281">
          <cell r="A281">
            <v>280</v>
          </cell>
          <cell r="B281">
            <v>638</v>
          </cell>
          <cell r="C281">
            <v>4</v>
          </cell>
          <cell r="D281">
            <v>42542</v>
          </cell>
          <cell r="E281">
            <v>42543</v>
          </cell>
          <cell r="F281">
            <v>42544</v>
          </cell>
          <cell r="G281">
            <v>2</v>
          </cell>
          <cell r="H281">
            <v>7</v>
          </cell>
          <cell r="I281" t="str">
            <v>tomeka.higgins@msn.com</v>
          </cell>
          <cell r="J281">
            <v>12601</v>
          </cell>
        </row>
        <row r="282">
          <cell r="A282">
            <v>281</v>
          </cell>
          <cell r="B282">
            <v>800</v>
          </cell>
          <cell r="C282">
            <v>4</v>
          </cell>
          <cell r="D282">
            <v>42542</v>
          </cell>
          <cell r="E282">
            <v>42543</v>
          </cell>
          <cell r="F282">
            <v>42544</v>
          </cell>
          <cell r="G282">
            <v>2</v>
          </cell>
          <cell r="H282">
            <v>7</v>
          </cell>
          <cell r="I282" t="str">
            <v>cris.dunn@yahoo.com</v>
          </cell>
          <cell r="J282">
            <v>14534</v>
          </cell>
        </row>
        <row r="283">
          <cell r="A283">
            <v>282</v>
          </cell>
          <cell r="B283">
            <v>159</v>
          </cell>
          <cell r="C283">
            <v>4</v>
          </cell>
          <cell r="D283">
            <v>42543</v>
          </cell>
          <cell r="E283">
            <v>42546</v>
          </cell>
          <cell r="F283">
            <v>42546</v>
          </cell>
          <cell r="G283">
            <v>3</v>
          </cell>
          <cell r="H283">
            <v>9</v>
          </cell>
          <cell r="I283" t="str">
            <v>regina.burns@aol.com</v>
          </cell>
          <cell r="J283">
            <v>75043</v>
          </cell>
        </row>
        <row r="284">
          <cell r="A284">
            <v>283</v>
          </cell>
          <cell r="B284">
            <v>181</v>
          </cell>
          <cell r="C284">
            <v>4</v>
          </cell>
          <cell r="D284">
            <v>42544</v>
          </cell>
          <cell r="E284">
            <v>42547</v>
          </cell>
          <cell r="F284">
            <v>42547</v>
          </cell>
          <cell r="G284">
            <v>1</v>
          </cell>
          <cell r="H284">
            <v>2</v>
          </cell>
          <cell r="I284" t="str">
            <v>olevia.pitts@gmail.com</v>
          </cell>
          <cell r="J284">
            <v>90278</v>
          </cell>
        </row>
        <row r="285">
          <cell r="A285">
            <v>284</v>
          </cell>
          <cell r="B285">
            <v>1356</v>
          </cell>
          <cell r="C285">
            <v>4</v>
          </cell>
          <cell r="D285">
            <v>42544</v>
          </cell>
          <cell r="E285">
            <v>42546</v>
          </cell>
          <cell r="F285">
            <v>42546</v>
          </cell>
          <cell r="G285">
            <v>2</v>
          </cell>
          <cell r="H285">
            <v>7</v>
          </cell>
          <cell r="I285" t="str">
            <v>inger.jennings@yahoo.com</v>
          </cell>
          <cell r="J285">
            <v>11772</v>
          </cell>
        </row>
        <row r="286">
          <cell r="A286">
            <v>285</v>
          </cell>
          <cell r="B286">
            <v>319</v>
          </cell>
          <cell r="C286">
            <v>4</v>
          </cell>
          <cell r="D286">
            <v>42546</v>
          </cell>
          <cell r="E286">
            <v>42547</v>
          </cell>
          <cell r="F286">
            <v>42548</v>
          </cell>
          <cell r="G286">
            <v>1</v>
          </cell>
          <cell r="H286">
            <v>2</v>
          </cell>
          <cell r="I286" t="str">
            <v>justin.newton@hotmail.com</v>
          </cell>
          <cell r="J286">
            <v>92307</v>
          </cell>
        </row>
        <row r="287">
          <cell r="A287">
            <v>286</v>
          </cell>
          <cell r="B287">
            <v>59</v>
          </cell>
          <cell r="C287">
            <v>4</v>
          </cell>
          <cell r="D287">
            <v>42546</v>
          </cell>
          <cell r="E287">
            <v>42547</v>
          </cell>
          <cell r="F287">
            <v>42547</v>
          </cell>
          <cell r="G287">
            <v>2</v>
          </cell>
          <cell r="H287">
            <v>6</v>
          </cell>
          <cell r="I287" t="str">
            <v>latasha.stanley@gmail.com</v>
          </cell>
          <cell r="J287">
            <v>11570</v>
          </cell>
        </row>
        <row r="288">
          <cell r="A288">
            <v>287</v>
          </cell>
          <cell r="B288">
            <v>133</v>
          </cell>
          <cell r="C288">
            <v>4</v>
          </cell>
          <cell r="D288">
            <v>42546</v>
          </cell>
          <cell r="E288">
            <v>42547</v>
          </cell>
          <cell r="F288">
            <v>42548</v>
          </cell>
          <cell r="G288">
            <v>2</v>
          </cell>
          <cell r="H288">
            <v>6</v>
          </cell>
          <cell r="I288" t="str">
            <v>delbert.wilkins@aol.com</v>
          </cell>
          <cell r="J288">
            <v>11727</v>
          </cell>
        </row>
        <row r="289">
          <cell r="A289">
            <v>288</v>
          </cell>
          <cell r="B289">
            <v>780</v>
          </cell>
          <cell r="C289">
            <v>4</v>
          </cell>
          <cell r="D289">
            <v>42546</v>
          </cell>
          <cell r="E289">
            <v>42549</v>
          </cell>
          <cell r="F289">
            <v>42549</v>
          </cell>
          <cell r="G289">
            <v>2</v>
          </cell>
          <cell r="H289">
            <v>6</v>
          </cell>
          <cell r="I289" t="str">
            <v>ouida.gregory@aol.com</v>
          </cell>
          <cell r="J289">
            <v>11566</v>
          </cell>
        </row>
        <row r="290">
          <cell r="A290">
            <v>289</v>
          </cell>
          <cell r="B290">
            <v>849</v>
          </cell>
          <cell r="C290">
            <v>4</v>
          </cell>
          <cell r="D290">
            <v>42548</v>
          </cell>
          <cell r="E290">
            <v>42549</v>
          </cell>
          <cell r="F290">
            <v>42551</v>
          </cell>
          <cell r="G290">
            <v>2</v>
          </cell>
          <cell r="H290">
            <v>6</v>
          </cell>
          <cell r="I290" t="str">
            <v>phyllis.hill@yahoo.com</v>
          </cell>
          <cell r="J290">
            <v>11791</v>
          </cell>
        </row>
        <row r="291">
          <cell r="A291">
            <v>290</v>
          </cell>
          <cell r="B291">
            <v>202</v>
          </cell>
          <cell r="C291">
            <v>4</v>
          </cell>
          <cell r="D291">
            <v>42549</v>
          </cell>
          <cell r="E291">
            <v>42550</v>
          </cell>
          <cell r="F291">
            <v>42551</v>
          </cell>
          <cell r="G291">
            <v>2</v>
          </cell>
          <cell r="H291">
            <v>6</v>
          </cell>
          <cell r="I291" t="str">
            <v>marni.bolton@msn.com</v>
          </cell>
          <cell r="J291">
            <v>14086</v>
          </cell>
        </row>
        <row r="292">
          <cell r="A292">
            <v>291</v>
          </cell>
          <cell r="B292">
            <v>158</v>
          </cell>
          <cell r="C292">
            <v>4</v>
          </cell>
          <cell r="D292">
            <v>42550</v>
          </cell>
          <cell r="E292">
            <v>42551</v>
          </cell>
          <cell r="F292">
            <v>42552</v>
          </cell>
          <cell r="G292">
            <v>2</v>
          </cell>
          <cell r="H292">
            <v>6</v>
          </cell>
          <cell r="I292" t="str">
            <v>alane.kennedy@yahoo.com</v>
          </cell>
          <cell r="J292">
            <v>10977</v>
          </cell>
        </row>
        <row r="293">
          <cell r="A293">
            <v>292</v>
          </cell>
          <cell r="B293">
            <v>360</v>
          </cell>
          <cell r="C293">
            <v>4</v>
          </cell>
          <cell r="D293">
            <v>42550</v>
          </cell>
          <cell r="E293">
            <v>42551</v>
          </cell>
          <cell r="F293">
            <v>42553</v>
          </cell>
          <cell r="G293">
            <v>3</v>
          </cell>
          <cell r="H293">
            <v>9</v>
          </cell>
          <cell r="I293" t="str">
            <v>van.peters@yahoo.com</v>
          </cell>
          <cell r="J293">
            <v>77016</v>
          </cell>
        </row>
        <row r="294">
          <cell r="A294">
            <v>293</v>
          </cell>
          <cell r="B294">
            <v>573</v>
          </cell>
          <cell r="C294">
            <v>4</v>
          </cell>
          <cell r="D294">
            <v>42551</v>
          </cell>
          <cell r="E294">
            <v>42554</v>
          </cell>
          <cell r="F294">
            <v>42553</v>
          </cell>
          <cell r="G294">
            <v>2</v>
          </cell>
          <cell r="H294">
            <v>7</v>
          </cell>
          <cell r="I294" t="str">
            <v>rubye.mccall@hotmail.com</v>
          </cell>
          <cell r="J294">
            <v>12180</v>
          </cell>
        </row>
        <row r="295">
          <cell r="A295">
            <v>294</v>
          </cell>
          <cell r="B295">
            <v>732</v>
          </cell>
          <cell r="C295">
            <v>4</v>
          </cell>
          <cell r="D295">
            <v>42552</v>
          </cell>
          <cell r="E295">
            <v>42553</v>
          </cell>
          <cell r="F295">
            <v>42553</v>
          </cell>
          <cell r="G295">
            <v>2</v>
          </cell>
          <cell r="H295">
            <v>7</v>
          </cell>
          <cell r="I295" t="str">
            <v>lavona.austin@yahoo.com</v>
          </cell>
          <cell r="J295">
            <v>13501</v>
          </cell>
        </row>
        <row r="296">
          <cell r="A296">
            <v>295</v>
          </cell>
          <cell r="B296">
            <v>1130</v>
          </cell>
          <cell r="C296">
            <v>4</v>
          </cell>
          <cell r="D296">
            <v>42552</v>
          </cell>
          <cell r="E296">
            <v>42555</v>
          </cell>
          <cell r="F296">
            <v>42555</v>
          </cell>
          <cell r="G296">
            <v>2</v>
          </cell>
          <cell r="H296">
            <v>7</v>
          </cell>
          <cell r="I296" t="str">
            <v>benny.bender@aol.com</v>
          </cell>
          <cell r="J296">
            <v>11003</v>
          </cell>
        </row>
        <row r="297">
          <cell r="A297">
            <v>296</v>
          </cell>
          <cell r="B297">
            <v>1245</v>
          </cell>
          <cell r="C297">
            <v>4</v>
          </cell>
          <cell r="D297">
            <v>42555</v>
          </cell>
          <cell r="E297">
            <v>42558</v>
          </cell>
          <cell r="F297">
            <v>42557</v>
          </cell>
          <cell r="G297">
            <v>2</v>
          </cell>
          <cell r="H297">
            <v>6</v>
          </cell>
          <cell r="I297" t="str">
            <v>gabriela.warren@aol.com</v>
          </cell>
          <cell r="J297">
            <v>11561</v>
          </cell>
        </row>
        <row r="298">
          <cell r="A298">
            <v>297</v>
          </cell>
          <cell r="B298">
            <v>1425</v>
          </cell>
          <cell r="C298">
            <v>4</v>
          </cell>
          <cell r="D298">
            <v>42555</v>
          </cell>
          <cell r="E298">
            <v>42556</v>
          </cell>
          <cell r="F298">
            <v>42557</v>
          </cell>
          <cell r="G298">
            <v>2</v>
          </cell>
          <cell r="H298">
            <v>7</v>
          </cell>
          <cell r="I298" t="str">
            <v>justina.jenkins@msn.com</v>
          </cell>
          <cell r="J298">
            <v>11967</v>
          </cell>
        </row>
        <row r="299">
          <cell r="A299">
            <v>298</v>
          </cell>
          <cell r="B299">
            <v>885</v>
          </cell>
          <cell r="C299">
            <v>4</v>
          </cell>
          <cell r="D299">
            <v>42555</v>
          </cell>
          <cell r="E299">
            <v>42558</v>
          </cell>
          <cell r="F299">
            <v>42558</v>
          </cell>
          <cell r="G299">
            <v>3</v>
          </cell>
          <cell r="H299">
            <v>9</v>
          </cell>
          <cell r="I299" t="str">
            <v>janna.hayden@msn.com</v>
          </cell>
          <cell r="J299">
            <v>75604</v>
          </cell>
        </row>
        <row r="300">
          <cell r="A300">
            <v>299</v>
          </cell>
          <cell r="B300">
            <v>281</v>
          </cell>
          <cell r="C300">
            <v>4</v>
          </cell>
          <cell r="D300">
            <v>42556</v>
          </cell>
          <cell r="E300">
            <v>42557</v>
          </cell>
          <cell r="F300">
            <v>42558</v>
          </cell>
          <cell r="G300">
            <v>2</v>
          </cell>
          <cell r="H300">
            <v>6</v>
          </cell>
          <cell r="I300" t="str">
            <v>rayna.perry@hotmail.com</v>
          </cell>
          <cell r="J300">
            <v>11417</v>
          </cell>
        </row>
        <row r="301">
          <cell r="A301">
            <v>300</v>
          </cell>
          <cell r="B301">
            <v>1205</v>
          </cell>
          <cell r="C301">
            <v>4</v>
          </cell>
          <cell r="D301">
            <v>42556</v>
          </cell>
          <cell r="E301">
            <v>42559</v>
          </cell>
          <cell r="F301">
            <v>42559</v>
          </cell>
          <cell r="G301">
            <v>2</v>
          </cell>
          <cell r="H301">
            <v>6</v>
          </cell>
          <cell r="I301" t="str">
            <v>emmaline.huber@gmail.com</v>
          </cell>
          <cell r="J301">
            <v>10550</v>
          </cell>
        </row>
        <row r="302">
          <cell r="A302">
            <v>301</v>
          </cell>
          <cell r="B302">
            <v>17</v>
          </cell>
          <cell r="C302">
            <v>4</v>
          </cell>
          <cell r="D302">
            <v>42557</v>
          </cell>
          <cell r="E302">
            <v>42560</v>
          </cell>
          <cell r="F302">
            <v>42559</v>
          </cell>
          <cell r="G302">
            <v>2</v>
          </cell>
          <cell r="H302">
            <v>6</v>
          </cell>
          <cell r="I302" t="str">
            <v>caren.stephens@msn.com</v>
          </cell>
          <cell r="J302">
            <v>10583</v>
          </cell>
        </row>
        <row r="303">
          <cell r="A303">
            <v>302</v>
          </cell>
          <cell r="B303">
            <v>1375</v>
          </cell>
          <cell r="C303">
            <v>4</v>
          </cell>
          <cell r="D303">
            <v>42557</v>
          </cell>
          <cell r="E303">
            <v>42558</v>
          </cell>
          <cell r="F303">
            <v>42560</v>
          </cell>
          <cell r="G303">
            <v>2</v>
          </cell>
          <cell r="H303">
            <v>6</v>
          </cell>
          <cell r="I303" t="str">
            <v>carlena.salinas@gmail.com</v>
          </cell>
          <cell r="J303">
            <v>11432</v>
          </cell>
        </row>
        <row r="304">
          <cell r="A304">
            <v>303</v>
          </cell>
          <cell r="B304">
            <v>36</v>
          </cell>
          <cell r="C304">
            <v>4</v>
          </cell>
          <cell r="D304">
            <v>42558</v>
          </cell>
          <cell r="E304">
            <v>42559</v>
          </cell>
          <cell r="F304">
            <v>42560</v>
          </cell>
          <cell r="G304">
            <v>2</v>
          </cell>
          <cell r="H304">
            <v>7</v>
          </cell>
          <cell r="I304" t="str">
            <v>bernita.mcdaniel@hotmail.com</v>
          </cell>
          <cell r="J304">
            <v>13090</v>
          </cell>
        </row>
        <row r="305">
          <cell r="A305">
            <v>304</v>
          </cell>
          <cell r="B305">
            <v>230</v>
          </cell>
          <cell r="C305">
            <v>4</v>
          </cell>
          <cell r="D305">
            <v>42558</v>
          </cell>
          <cell r="E305">
            <v>42559</v>
          </cell>
          <cell r="F305">
            <v>42559</v>
          </cell>
          <cell r="G305">
            <v>2</v>
          </cell>
          <cell r="H305">
            <v>6</v>
          </cell>
          <cell r="I305" t="str">
            <v>chelsey.hardin@hotmail.com</v>
          </cell>
          <cell r="J305">
            <v>11729</v>
          </cell>
        </row>
        <row r="306">
          <cell r="A306">
            <v>305</v>
          </cell>
          <cell r="B306">
            <v>705</v>
          </cell>
          <cell r="C306">
            <v>4</v>
          </cell>
          <cell r="D306">
            <v>42558</v>
          </cell>
          <cell r="E306">
            <v>42559</v>
          </cell>
          <cell r="F306">
            <v>42559</v>
          </cell>
          <cell r="G306">
            <v>2</v>
          </cell>
          <cell r="H306">
            <v>7</v>
          </cell>
          <cell r="I306" t="str">
            <v>camille.harvey@hotmail.com</v>
          </cell>
          <cell r="J306">
            <v>11743</v>
          </cell>
        </row>
        <row r="307">
          <cell r="A307">
            <v>306</v>
          </cell>
          <cell r="B307">
            <v>424</v>
          </cell>
          <cell r="C307">
            <v>4</v>
          </cell>
          <cell r="D307">
            <v>42560</v>
          </cell>
          <cell r="E307">
            <v>42561</v>
          </cell>
          <cell r="F307">
            <v>42563</v>
          </cell>
          <cell r="G307">
            <v>2</v>
          </cell>
          <cell r="H307">
            <v>7</v>
          </cell>
          <cell r="I307" t="str">
            <v>charleen.hurst@yahoo.com</v>
          </cell>
          <cell r="J307">
            <v>13501</v>
          </cell>
        </row>
        <row r="308">
          <cell r="A308">
            <v>307</v>
          </cell>
          <cell r="B308">
            <v>695</v>
          </cell>
          <cell r="C308">
            <v>4</v>
          </cell>
          <cell r="D308">
            <v>42560</v>
          </cell>
          <cell r="E308">
            <v>42562</v>
          </cell>
          <cell r="F308">
            <v>42562</v>
          </cell>
          <cell r="G308">
            <v>2</v>
          </cell>
          <cell r="H308">
            <v>6</v>
          </cell>
          <cell r="I308" t="str">
            <v>christoper.gould@aol.com</v>
          </cell>
          <cell r="J308">
            <v>11967</v>
          </cell>
        </row>
        <row r="309">
          <cell r="A309">
            <v>308</v>
          </cell>
          <cell r="B309">
            <v>156</v>
          </cell>
          <cell r="C309">
            <v>4</v>
          </cell>
          <cell r="D309">
            <v>42562</v>
          </cell>
          <cell r="E309">
            <v>42563</v>
          </cell>
          <cell r="F309">
            <v>42565</v>
          </cell>
          <cell r="G309">
            <v>2</v>
          </cell>
          <cell r="H309">
            <v>6</v>
          </cell>
          <cell r="I309" t="str">
            <v>charlyn.cantrell@yahoo.com</v>
          </cell>
          <cell r="J309">
            <v>11795</v>
          </cell>
        </row>
        <row r="310">
          <cell r="A310">
            <v>309</v>
          </cell>
          <cell r="B310">
            <v>211</v>
          </cell>
          <cell r="C310">
            <v>4</v>
          </cell>
          <cell r="D310">
            <v>42562</v>
          </cell>
          <cell r="E310">
            <v>42564</v>
          </cell>
          <cell r="F310">
            <v>42564</v>
          </cell>
          <cell r="G310">
            <v>2</v>
          </cell>
          <cell r="H310">
            <v>6</v>
          </cell>
          <cell r="I310" t="str">
            <v>gilma.dejesus@yahoo.com</v>
          </cell>
          <cell r="J310">
            <v>10583</v>
          </cell>
        </row>
        <row r="311">
          <cell r="A311">
            <v>310</v>
          </cell>
          <cell r="B311">
            <v>627</v>
          </cell>
          <cell r="C311">
            <v>4</v>
          </cell>
          <cell r="D311">
            <v>42563</v>
          </cell>
          <cell r="E311">
            <v>42564</v>
          </cell>
          <cell r="F311">
            <v>42564</v>
          </cell>
          <cell r="G311">
            <v>1</v>
          </cell>
          <cell r="H311">
            <v>2</v>
          </cell>
          <cell r="I311" t="str">
            <v>deloris.larson@aol.com</v>
          </cell>
          <cell r="J311">
            <v>91010</v>
          </cell>
        </row>
        <row r="312">
          <cell r="A312">
            <v>311</v>
          </cell>
          <cell r="B312">
            <v>1400</v>
          </cell>
          <cell r="C312">
            <v>4</v>
          </cell>
          <cell r="D312">
            <v>42563</v>
          </cell>
          <cell r="E312">
            <v>42565</v>
          </cell>
          <cell r="F312">
            <v>42564</v>
          </cell>
          <cell r="G312">
            <v>2</v>
          </cell>
          <cell r="H312">
            <v>6</v>
          </cell>
          <cell r="I312" t="str">
            <v>shayla.hart@msn.com</v>
          </cell>
          <cell r="J312">
            <v>11421</v>
          </cell>
        </row>
        <row r="313">
          <cell r="A313">
            <v>312</v>
          </cell>
          <cell r="B313">
            <v>299</v>
          </cell>
          <cell r="C313">
            <v>4</v>
          </cell>
          <cell r="D313">
            <v>42564</v>
          </cell>
          <cell r="E313">
            <v>42566</v>
          </cell>
          <cell r="F313">
            <v>42567</v>
          </cell>
          <cell r="G313">
            <v>2</v>
          </cell>
          <cell r="H313">
            <v>6</v>
          </cell>
          <cell r="I313" t="str">
            <v>jame.riggs@hotmail.com</v>
          </cell>
          <cell r="J313">
            <v>11706</v>
          </cell>
        </row>
        <row r="314">
          <cell r="A314">
            <v>313</v>
          </cell>
          <cell r="B314">
            <v>565</v>
          </cell>
          <cell r="C314">
            <v>4</v>
          </cell>
          <cell r="D314">
            <v>42565</v>
          </cell>
          <cell r="E314">
            <v>42566</v>
          </cell>
          <cell r="F314">
            <v>42566</v>
          </cell>
          <cell r="G314">
            <v>3</v>
          </cell>
          <cell r="H314">
            <v>9</v>
          </cell>
          <cell r="I314" t="str">
            <v>dagny.owen@hotmail.com</v>
          </cell>
          <cell r="J314">
            <v>76901</v>
          </cell>
        </row>
        <row r="315">
          <cell r="A315">
            <v>314</v>
          </cell>
          <cell r="B315">
            <v>1019</v>
          </cell>
          <cell r="C315">
            <v>4</v>
          </cell>
          <cell r="D315">
            <v>42566</v>
          </cell>
          <cell r="E315">
            <v>42568</v>
          </cell>
          <cell r="F315">
            <v>42568</v>
          </cell>
          <cell r="G315">
            <v>2</v>
          </cell>
          <cell r="H315">
            <v>7</v>
          </cell>
          <cell r="I315" t="str">
            <v>janie.herrera@gmail.com</v>
          </cell>
          <cell r="J315">
            <v>11373</v>
          </cell>
        </row>
        <row r="316">
          <cell r="A316">
            <v>315</v>
          </cell>
          <cell r="B316">
            <v>1263</v>
          </cell>
          <cell r="C316">
            <v>4</v>
          </cell>
          <cell r="D316">
            <v>42567</v>
          </cell>
          <cell r="E316">
            <v>42570</v>
          </cell>
          <cell r="F316">
            <v>42568</v>
          </cell>
          <cell r="G316">
            <v>2</v>
          </cell>
          <cell r="H316">
            <v>6</v>
          </cell>
          <cell r="I316" t="str">
            <v>rufina.chandler@aol.com</v>
          </cell>
          <cell r="J316">
            <v>11040</v>
          </cell>
        </row>
        <row r="317">
          <cell r="A317">
            <v>316</v>
          </cell>
          <cell r="B317">
            <v>670</v>
          </cell>
          <cell r="C317">
            <v>4</v>
          </cell>
          <cell r="D317">
            <v>42568</v>
          </cell>
          <cell r="E317">
            <v>42571</v>
          </cell>
          <cell r="F317">
            <v>42570</v>
          </cell>
          <cell r="G317">
            <v>2</v>
          </cell>
          <cell r="H317">
            <v>7</v>
          </cell>
          <cell r="I317" t="str">
            <v>shawnda.glover@gmail.com</v>
          </cell>
          <cell r="J317">
            <v>13090</v>
          </cell>
        </row>
        <row r="318">
          <cell r="A318">
            <v>317</v>
          </cell>
          <cell r="B318">
            <v>795</v>
          </cell>
          <cell r="C318">
            <v>4</v>
          </cell>
          <cell r="D318">
            <v>42568</v>
          </cell>
          <cell r="E318">
            <v>42571</v>
          </cell>
          <cell r="F318">
            <v>42570</v>
          </cell>
          <cell r="G318">
            <v>2</v>
          </cell>
          <cell r="H318">
            <v>7</v>
          </cell>
          <cell r="I318" t="str">
            <v>mariam.miranda@aol.com</v>
          </cell>
          <cell r="J318">
            <v>11010</v>
          </cell>
        </row>
        <row r="319">
          <cell r="A319">
            <v>318</v>
          </cell>
          <cell r="B319">
            <v>1141</v>
          </cell>
          <cell r="C319">
            <v>4</v>
          </cell>
          <cell r="D319">
            <v>42568</v>
          </cell>
          <cell r="E319">
            <v>42570</v>
          </cell>
          <cell r="F319">
            <v>42571</v>
          </cell>
          <cell r="G319">
            <v>2</v>
          </cell>
          <cell r="H319">
            <v>7</v>
          </cell>
          <cell r="I319" t="str">
            <v>mallie.osborn@gmail.com</v>
          </cell>
          <cell r="J319">
            <v>12550</v>
          </cell>
        </row>
        <row r="320">
          <cell r="A320">
            <v>319</v>
          </cell>
          <cell r="B320">
            <v>941</v>
          </cell>
          <cell r="C320">
            <v>4</v>
          </cell>
          <cell r="D320">
            <v>42569</v>
          </cell>
          <cell r="E320">
            <v>42572</v>
          </cell>
          <cell r="F320">
            <v>42572</v>
          </cell>
          <cell r="G320">
            <v>2</v>
          </cell>
          <cell r="H320">
            <v>6</v>
          </cell>
          <cell r="I320" t="str">
            <v>danyell.dickerson@msn.com</v>
          </cell>
          <cell r="J320">
            <v>11722</v>
          </cell>
        </row>
        <row r="321">
          <cell r="A321">
            <v>320</v>
          </cell>
          <cell r="B321">
            <v>1428</v>
          </cell>
          <cell r="C321">
            <v>4</v>
          </cell>
          <cell r="D321">
            <v>42570</v>
          </cell>
          <cell r="E321">
            <v>42571</v>
          </cell>
          <cell r="F321">
            <v>42572</v>
          </cell>
          <cell r="G321">
            <v>1</v>
          </cell>
          <cell r="H321">
            <v>2</v>
          </cell>
          <cell r="I321" t="str">
            <v>carola.johns@msn.com</v>
          </cell>
          <cell r="J321">
            <v>95060</v>
          </cell>
        </row>
        <row r="322">
          <cell r="A322">
            <v>321</v>
          </cell>
          <cell r="B322">
            <v>568</v>
          </cell>
          <cell r="C322">
            <v>4</v>
          </cell>
          <cell r="D322">
            <v>42570</v>
          </cell>
          <cell r="E322">
            <v>42573</v>
          </cell>
          <cell r="F322">
            <v>42572</v>
          </cell>
          <cell r="G322">
            <v>2</v>
          </cell>
          <cell r="H322">
            <v>6</v>
          </cell>
          <cell r="I322" t="str">
            <v>arcelia.vinson@gmail.com</v>
          </cell>
          <cell r="J322">
            <v>11795</v>
          </cell>
        </row>
        <row r="323">
          <cell r="A323">
            <v>322</v>
          </cell>
          <cell r="B323">
            <v>924</v>
          </cell>
          <cell r="C323">
            <v>4</v>
          </cell>
          <cell r="D323">
            <v>42570</v>
          </cell>
          <cell r="E323">
            <v>42573</v>
          </cell>
          <cell r="F323">
            <v>42571</v>
          </cell>
          <cell r="G323">
            <v>2</v>
          </cell>
          <cell r="H323">
            <v>6</v>
          </cell>
          <cell r="I323" t="str">
            <v>lea.irwin@gmail.com</v>
          </cell>
          <cell r="J323">
            <v>12553</v>
          </cell>
        </row>
        <row r="324">
          <cell r="A324">
            <v>323</v>
          </cell>
          <cell r="B324">
            <v>1243</v>
          </cell>
          <cell r="C324">
            <v>4</v>
          </cell>
          <cell r="D324">
            <v>42570</v>
          </cell>
          <cell r="E324">
            <v>42573</v>
          </cell>
          <cell r="F324">
            <v>42572</v>
          </cell>
          <cell r="G324">
            <v>2</v>
          </cell>
          <cell r="H324">
            <v>6</v>
          </cell>
          <cell r="I324" t="str">
            <v>heide.reed@yahoo.com</v>
          </cell>
          <cell r="J324">
            <v>11001</v>
          </cell>
        </row>
        <row r="325">
          <cell r="A325">
            <v>324</v>
          </cell>
          <cell r="B325">
            <v>480</v>
          </cell>
          <cell r="C325">
            <v>4</v>
          </cell>
          <cell r="D325">
            <v>42571</v>
          </cell>
          <cell r="E325">
            <v>42573</v>
          </cell>
          <cell r="F325">
            <v>42574</v>
          </cell>
          <cell r="G325">
            <v>2</v>
          </cell>
          <cell r="H325">
            <v>6</v>
          </cell>
          <cell r="I325" t="str">
            <v>garland.weaver@gmail.com</v>
          </cell>
          <cell r="J325">
            <v>12010</v>
          </cell>
        </row>
        <row r="326">
          <cell r="A326">
            <v>325</v>
          </cell>
          <cell r="B326">
            <v>848</v>
          </cell>
          <cell r="C326">
            <v>4</v>
          </cell>
          <cell r="D326">
            <v>42571</v>
          </cell>
          <cell r="E326">
            <v>42572</v>
          </cell>
          <cell r="F326">
            <v>42572</v>
          </cell>
          <cell r="G326">
            <v>2</v>
          </cell>
          <cell r="H326">
            <v>6</v>
          </cell>
          <cell r="I326" t="str">
            <v>ernestina.skinner@hotmail.com</v>
          </cell>
          <cell r="J326">
            <v>11373</v>
          </cell>
        </row>
        <row r="327">
          <cell r="A327">
            <v>326</v>
          </cell>
          <cell r="B327">
            <v>1337</v>
          </cell>
          <cell r="C327">
            <v>4</v>
          </cell>
          <cell r="D327">
            <v>42571</v>
          </cell>
          <cell r="E327">
            <v>42572</v>
          </cell>
          <cell r="F327">
            <v>42573</v>
          </cell>
          <cell r="G327">
            <v>3</v>
          </cell>
          <cell r="H327">
            <v>9</v>
          </cell>
          <cell r="I327" t="str">
            <v>bernetta.summers@aol.com</v>
          </cell>
          <cell r="J327">
            <v>75604</v>
          </cell>
        </row>
        <row r="328">
          <cell r="A328">
            <v>327</v>
          </cell>
          <cell r="B328">
            <v>83</v>
          </cell>
          <cell r="C328">
            <v>4</v>
          </cell>
          <cell r="D328">
            <v>42572</v>
          </cell>
          <cell r="E328">
            <v>42575</v>
          </cell>
          <cell r="F328">
            <v>42573</v>
          </cell>
          <cell r="G328">
            <v>2</v>
          </cell>
          <cell r="H328">
            <v>6</v>
          </cell>
          <cell r="I328" t="str">
            <v>tiesha.daniel@yahoo.com</v>
          </cell>
          <cell r="J328">
            <v>10583</v>
          </cell>
        </row>
        <row r="329">
          <cell r="A329">
            <v>328</v>
          </cell>
          <cell r="B329">
            <v>528</v>
          </cell>
          <cell r="C329">
            <v>4</v>
          </cell>
          <cell r="D329">
            <v>42574</v>
          </cell>
          <cell r="E329">
            <v>42577</v>
          </cell>
          <cell r="F329">
            <v>42576</v>
          </cell>
          <cell r="G329">
            <v>2</v>
          </cell>
          <cell r="H329">
            <v>6</v>
          </cell>
          <cell r="I329" t="str">
            <v>angele.schroeder@yahoo.com</v>
          </cell>
          <cell r="J329">
            <v>10956</v>
          </cell>
        </row>
        <row r="330">
          <cell r="A330">
            <v>329</v>
          </cell>
          <cell r="B330">
            <v>274</v>
          </cell>
          <cell r="C330">
            <v>4</v>
          </cell>
          <cell r="D330">
            <v>42575</v>
          </cell>
          <cell r="E330">
            <v>42578</v>
          </cell>
          <cell r="F330">
            <v>42577</v>
          </cell>
          <cell r="G330">
            <v>2</v>
          </cell>
          <cell r="H330">
            <v>6</v>
          </cell>
          <cell r="I330" t="str">
            <v>josh.shaw@gmail.com</v>
          </cell>
          <cell r="J330">
            <v>12533</v>
          </cell>
        </row>
        <row r="331">
          <cell r="A331">
            <v>330</v>
          </cell>
          <cell r="B331">
            <v>622</v>
          </cell>
          <cell r="C331">
            <v>4</v>
          </cell>
          <cell r="D331">
            <v>42575</v>
          </cell>
          <cell r="E331">
            <v>42578</v>
          </cell>
          <cell r="F331">
            <v>42578</v>
          </cell>
          <cell r="G331">
            <v>2</v>
          </cell>
          <cell r="H331">
            <v>6</v>
          </cell>
          <cell r="I331" t="str">
            <v>gabriel.pitts@gmail.com</v>
          </cell>
          <cell r="J331">
            <v>12065</v>
          </cell>
        </row>
        <row r="332">
          <cell r="A332">
            <v>331</v>
          </cell>
          <cell r="B332">
            <v>642</v>
          </cell>
          <cell r="C332">
            <v>4</v>
          </cell>
          <cell r="D332">
            <v>42575</v>
          </cell>
          <cell r="E332">
            <v>42577</v>
          </cell>
          <cell r="F332">
            <v>42576</v>
          </cell>
          <cell r="G332">
            <v>2</v>
          </cell>
          <cell r="H332">
            <v>6</v>
          </cell>
          <cell r="I332" t="str">
            <v>yang.roth@aol.com</v>
          </cell>
          <cell r="J332">
            <v>14580</v>
          </cell>
        </row>
        <row r="333">
          <cell r="A333">
            <v>332</v>
          </cell>
          <cell r="B333">
            <v>659</v>
          </cell>
          <cell r="C333">
            <v>4</v>
          </cell>
          <cell r="D333">
            <v>42575</v>
          </cell>
          <cell r="E333">
            <v>42577</v>
          </cell>
          <cell r="F333">
            <v>42577</v>
          </cell>
          <cell r="G333">
            <v>2</v>
          </cell>
          <cell r="H333">
            <v>7</v>
          </cell>
          <cell r="I333" t="str">
            <v>antonetta.rocha@yahoo.com</v>
          </cell>
          <cell r="J333">
            <v>10573</v>
          </cell>
        </row>
        <row r="334">
          <cell r="A334">
            <v>333</v>
          </cell>
          <cell r="B334">
            <v>779</v>
          </cell>
          <cell r="C334">
            <v>4</v>
          </cell>
          <cell r="D334">
            <v>42576</v>
          </cell>
          <cell r="E334">
            <v>42578</v>
          </cell>
          <cell r="F334">
            <v>42577</v>
          </cell>
          <cell r="G334">
            <v>2</v>
          </cell>
          <cell r="H334">
            <v>6</v>
          </cell>
          <cell r="I334" t="str">
            <v>major.merrill@aol.com</v>
          </cell>
          <cell r="J334">
            <v>11102</v>
          </cell>
        </row>
        <row r="335">
          <cell r="A335">
            <v>334</v>
          </cell>
          <cell r="B335">
            <v>1112</v>
          </cell>
          <cell r="C335">
            <v>4</v>
          </cell>
          <cell r="D335">
            <v>42576</v>
          </cell>
          <cell r="E335">
            <v>42579</v>
          </cell>
          <cell r="F335">
            <v>42578</v>
          </cell>
          <cell r="G335">
            <v>2</v>
          </cell>
          <cell r="H335">
            <v>7</v>
          </cell>
          <cell r="I335" t="str">
            <v>hollis.rasmussen@yahoo.com</v>
          </cell>
          <cell r="J335">
            <v>11758</v>
          </cell>
        </row>
        <row r="336">
          <cell r="A336">
            <v>335</v>
          </cell>
          <cell r="B336">
            <v>1193</v>
          </cell>
          <cell r="C336">
            <v>4</v>
          </cell>
          <cell r="D336">
            <v>42576</v>
          </cell>
          <cell r="E336">
            <v>42578</v>
          </cell>
          <cell r="F336">
            <v>42577</v>
          </cell>
          <cell r="G336">
            <v>2</v>
          </cell>
          <cell r="H336">
            <v>6</v>
          </cell>
          <cell r="I336" t="str">
            <v>phebe.soto@hotmail.com</v>
          </cell>
          <cell r="J336">
            <v>11420</v>
          </cell>
        </row>
        <row r="337">
          <cell r="A337">
            <v>336</v>
          </cell>
          <cell r="B337">
            <v>1030</v>
          </cell>
          <cell r="C337">
            <v>4</v>
          </cell>
          <cell r="D337">
            <v>42577</v>
          </cell>
          <cell r="E337">
            <v>42580</v>
          </cell>
          <cell r="F337">
            <v>42578</v>
          </cell>
          <cell r="G337">
            <v>2</v>
          </cell>
          <cell r="H337">
            <v>7</v>
          </cell>
          <cell r="I337" t="str">
            <v>saran.moses@yahoo.com</v>
          </cell>
          <cell r="J337">
            <v>11201</v>
          </cell>
        </row>
        <row r="338">
          <cell r="A338">
            <v>337</v>
          </cell>
          <cell r="B338">
            <v>1252</v>
          </cell>
          <cell r="C338">
            <v>4</v>
          </cell>
          <cell r="D338">
            <v>42577</v>
          </cell>
          <cell r="E338">
            <v>42578</v>
          </cell>
          <cell r="F338">
            <v>42579</v>
          </cell>
          <cell r="G338">
            <v>2</v>
          </cell>
          <cell r="H338">
            <v>7</v>
          </cell>
          <cell r="I338" t="str">
            <v>adriene.rollins@msn.com</v>
          </cell>
          <cell r="J338">
            <v>11803</v>
          </cell>
        </row>
        <row r="339">
          <cell r="A339">
            <v>338</v>
          </cell>
          <cell r="B339">
            <v>1333</v>
          </cell>
          <cell r="C339">
            <v>4</v>
          </cell>
          <cell r="D339">
            <v>42579</v>
          </cell>
          <cell r="E339">
            <v>42580</v>
          </cell>
          <cell r="F339">
            <v>42581</v>
          </cell>
          <cell r="G339">
            <v>1</v>
          </cell>
          <cell r="H339">
            <v>3</v>
          </cell>
          <cell r="I339" t="str">
            <v>omega.huff@aol.com</v>
          </cell>
          <cell r="J339">
            <v>90403</v>
          </cell>
        </row>
        <row r="340">
          <cell r="A340">
            <v>339</v>
          </cell>
          <cell r="B340">
            <v>1110</v>
          </cell>
          <cell r="C340">
            <v>4</v>
          </cell>
          <cell r="D340">
            <v>42579</v>
          </cell>
          <cell r="E340">
            <v>42582</v>
          </cell>
          <cell r="F340">
            <v>42580</v>
          </cell>
          <cell r="G340">
            <v>2</v>
          </cell>
          <cell r="H340">
            <v>7</v>
          </cell>
          <cell r="I340" t="str">
            <v>shirely.cantrell@aol.com</v>
          </cell>
          <cell r="J340">
            <v>11552</v>
          </cell>
        </row>
        <row r="341">
          <cell r="A341">
            <v>340</v>
          </cell>
          <cell r="B341">
            <v>963</v>
          </cell>
          <cell r="C341">
            <v>4</v>
          </cell>
          <cell r="D341">
            <v>42580</v>
          </cell>
          <cell r="E341">
            <v>42581</v>
          </cell>
          <cell r="F341">
            <v>42582</v>
          </cell>
          <cell r="G341">
            <v>2</v>
          </cell>
          <cell r="H341">
            <v>7</v>
          </cell>
          <cell r="I341" t="str">
            <v>anisha.lang@aol.com</v>
          </cell>
          <cell r="J341">
            <v>13440</v>
          </cell>
        </row>
        <row r="342">
          <cell r="A342">
            <v>341</v>
          </cell>
          <cell r="B342">
            <v>1357</v>
          </cell>
          <cell r="C342">
            <v>4</v>
          </cell>
          <cell r="D342">
            <v>42582</v>
          </cell>
          <cell r="E342">
            <v>42585</v>
          </cell>
          <cell r="F342">
            <v>42583</v>
          </cell>
          <cell r="G342">
            <v>1</v>
          </cell>
          <cell r="H342">
            <v>3</v>
          </cell>
          <cell r="I342" t="str">
            <v>karren.lamb@aol.com</v>
          </cell>
          <cell r="J342">
            <v>93706</v>
          </cell>
        </row>
        <row r="343">
          <cell r="A343">
            <v>342</v>
          </cell>
          <cell r="B343">
            <v>806</v>
          </cell>
          <cell r="C343">
            <v>4</v>
          </cell>
          <cell r="D343">
            <v>42582</v>
          </cell>
          <cell r="E343">
            <v>42583</v>
          </cell>
          <cell r="F343">
            <v>42585</v>
          </cell>
          <cell r="G343">
            <v>2</v>
          </cell>
          <cell r="H343">
            <v>7</v>
          </cell>
          <cell r="I343" t="str">
            <v>reyes.merritt@yahoo.com</v>
          </cell>
          <cell r="J343">
            <v>10301</v>
          </cell>
        </row>
        <row r="344">
          <cell r="A344">
            <v>343</v>
          </cell>
          <cell r="B344">
            <v>961</v>
          </cell>
          <cell r="C344">
            <v>4</v>
          </cell>
          <cell r="D344">
            <v>42582</v>
          </cell>
          <cell r="E344">
            <v>42584</v>
          </cell>
          <cell r="F344">
            <v>42583</v>
          </cell>
          <cell r="G344">
            <v>2</v>
          </cell>
          <cell r="H344">
            <v>7</v>
          </cell>
          <cell r="I344" t="str">
            <v>iva.wilcox@aol.com</v>
          </cell>
          <cell r="J344">
            <v>12401</v>
          </cell>
        </row>
        <row r="345">
          <cell r="A345">
            <v>344</v>
          </cell>
          <cell r="B345">
            <v>750</v>
          </cell>
          <cell r="C345">
            <v>4</v>
          </cell>
          <cell r="D345">
            <v>42583</v>
          </cell>
          <cell r="E345">
            <v>42585</v>
          </cell>
          <cell r="F345">
            <v>42584</v>
          </cell>
          <cell r="G345">
            <v>2</v>
          </cell>
          <cell r="H345">
            <v>6</v>
          </cell>
          <cell r="I345" t="str">
            <v>romaine.salazar@yahoo.com</v>
          </cell>
          <cell r="J345">
            <v>10952</v>
          </cell>
        </row>
        <row r="346">
          <cell r="A346">
            <v>345</v>
          </cell>
          <cell r="B346">
            <v>1299</v>
          </cell>
          <cell r="C346">
            <v>4</v>
          </cell>
          <cell r="D346">
            <v>42583</v>
          </cell>
          <cell r="E346">
            <v>42586</v>
          </cell>
          <cell r="F346">
            <v>42585</v>
          </cell>
          <cell r="G346">
            <v>2</v>
          </cell>
          <cell r="H346">
            <v>6</v>
          </cell>
          <cell r="I346" t="str">
            <v>shauna.edwards@msn.com</v>
          </cell>
          <cell r="J346">
            <v>10598</v>
          </cell>
        </row>
        <row r="347">
          <cell r="A347">
            <v>346</v>
          </cell>
          <cell r="B347">
            <v>584</v>
          </cell>
          <cell r="C347">
            <v>4</v>
          </cell>
          <cell r="D347">
            <v>42583</v>
          </cell>
          <cell r="E347">
            <v>42585</v>
          </cell>
          <cell r="F347">
            <v>42584</v>
          </cell>
          <cell r="G347">
            <v>3</v>
          </cell>
          <cell r="H347">
            <v>9</v>
          </cell>
          <cell r="I347" t="str">
            <v>lynne.anderson@msn.com</v>
          </cell>
          <cell r="J347">
            <v>79930</v>
          </cell>
        </row>
        <row r="348">
          <cell r="A348">
            <v>347</v>
          </cell>
          <cell r="B348">
            <v>1004</v>
          </cell>
          <cell r="C348">
            <v>4</v>
          </cell>
          <cell r="D348">
            <v>42584</v>
          </cell>
          <cell r="E348">
            <v>42585</v>
          </cell>
          <cell r="F348">
            <v>42587</v>
          </cell>
          <cell r="G348">
            <v>2</v>
          </cell>
          <cell r="H348">
            <v>6</v>
          </cell>
          <cell r="I348" t="str">
            <v>jerald.blackwell@hotmail.com</v>
          </cell>
          <cell r="J348">
            <v>11369</v>
          </cell>
        </row>
        <row r="349">
          <cell r="A349">
            <v>348</v>
          </cell>
          <cell r="B349">
            <v>907</v>
          </cell>
          <cell r="C349">
            <v>4</v>
          </cell>
          <cell r="D349">
            <v>42584</v>
          </cell>
          <cell r="E349">
            <v>42587</v>
          </cell>
          <cell r="F349">
            <v>42586</v>
          </cell>
          <cell r="G349">
            <v>3</v>
          </cell>
          <cell r="H349">
            <v>9</v>
          </cell>
          <cell r="I349" t="str">
            <v>daina.sampson@msn.com</v>
          </cell>
          <cell r="J349">
            <v>75604</v>
          </cell>
        </row>
        <row r="350">
          <cell r="A350">
            <v>349</v>
          </cell>
          <cell r="B350">
            <v>30</v>
          </cell>
          <cell r="C350">
            <v>3</v>
          </cell>
          <cell r="D350">
            <v>42585</v>
          </cell>
          <cell r="E350">
            <v>42585</v>
          </cell>
          <cell r="F350" t="str">
            <v>NULL</v>
          </cell>
          <cell r="G350">
            <v>1</v>
          </cell>
          <cell r="H350">
            <v>3</v>
          </cell>
          <cell r="I350" t="str">
            <v>jamaal.albert@gmail.com</v>
          </cell>
          <cell r="J350">
            <v>90505</v>
          </cell>
        </row>
        <row r="351">
          <cell r="A351">
            <v>350</v>
          </cell>
          <cell r="B351">
            <v>31</v>
          </cell>
          <cell r="C351">
            <v>3</v>
          </cell>
          <cell r="D351">
            <v>42585</v>
          </cell>
          <cell r="E351">
            <v>42585</v>
          </cell>
          <cell r="F351" t="str">
            <v>NULL</v>
          </cell>
          <cell r="G351">
            <v>1</v>
          </cell>
          <cell r="H351">
            <v>3</v>
          </cell>
          <cell r="I351" t="str">
            <v>williemae.holloway@msn.com</v>
          </cell>
          <cell r="J351">
            <v>94603</v>
          </cell>
        </row>
        <row r="352">
          <cell r="A352">
            <v>351</v>
          </cell>
          <cell r="B352">
            <v>1307</v>
          </cell>
          <cell r="C352">
            <v>4</v>
          </cell>
          <cell r="D352">
            <v>42585</v>
          </cell>
          <cell r="E352">
            <v>42588</v>
          </cell>
          <cell r="F352">
            <v>42586</v>
          </cell>
          <cell r="G352">
            <v>1</v>
          </cell>
          <cell r="H352">
            <v>2</v>
          </cell>
          <cell r="I352" t="str">
            <v>cinda.rocha@hotmail.com</v>
          </cell>
          <cell r="J352">
            <v>93635</v>
          </cell>
        </row>
        <row r="353">
          <cell r="A353">
            <v>352</v>
          </cell>
          <cell r="B353">
            <v>16</v>
          </cell>
          <cell r="C353">
            <v>4</v>
          </cell>
          <cell r="D353">
            <v>42585</v>
          </cell>
          <cell r="E353">
            <v>42586</v>
          </cell>
          <cell r="F353">
            <v>42588</v>
          </cell>
          <cell r="G353">
            <v>2</v>
          </cell>
          <cell r="H353">
            <v>7</v>
          </cell>
          <cell r="I353" t="str">
            <v>emmitt.sanchez@hotmail.com</v>
          </cell>
          <cell r="J353">
            <v>10002</v>
          </cell>
        </row>
        <row r="354">
          <cell r="A354">
            <v>353</v>
          </cell>
          <cell r="B354">
            <v>1387</v>
          </cell>
          <cell r="C354">
            <v>4</v>
          </cell>
          <cell r="D354">
            <v>42585</v>
          </cell>
          <cell r="E354">
            <v>42588</v>
          </cell>
          <cell r="F354">
            <v>42588</v>
          </cell>
          <cell r="G354">
            <v>2</v>
          </cell>
          <cell r="H354">
            <v>7</v>
          </cell>
          <cell r="I354" t="str">
            <v>phylicia.stout@aol.com</v>
          </cell>
          <cell r="J354">
            <v>14424</v>
          </cell>
        </row>
        <row r="355">
          <cell r="A355">
            <v>354</v>
          </cell>
          <cell r="B355">
            <v>551</v>
          </cell>
          <cell r="C355">
            <v>4</v>
          </cell>
          <cell r="D355">
            <v>42585</v>
          </cell>
          <cell r="E355">
            <v>42587</v>
          </cell>
          <cell r="F355">
            <v>42588</v>
          </cell>
          <cell r="G355">
            <v>3</v>
          </cell>
          <cell r="H355">
            <v>8</v>
          </cell>
          <cell r="I355" t="str">
            <v>jenine.crane@msn.com</v>
          </cell>
          <cell r="J355">
            <v>76110</v>
          </cell>
        </row>
        <row r="356">
          <cell r="A356">
            <v>355</v>
          </cell>
          <cell r="B356">
            <v>1011</v>
          </cell>
          <cell r="C356">
            <v>4</v>
          </cell>
          <cell r="D356">
            <v>42585</v>
          </cell>
          <cell r="E356">
            <v>42587</v>
          </cell>
          <cell r="F356">
            <v>42587</v>
          </cell>
          <cell r="G356">
            <v>3</v>
          </cell>
          <cell r="H356">
            <v>8</v>
          </cell>
          <cell r="I356" t="str">
            <v>sebrina.gross@yahoo.com</v>
          </cell>
          <cell r="J356">
            <v>75043</v>
          </cell>
        </row>
        <row r="357">
          <cell r="A357">
            <v>356</v>
          </cell>
          <cell r="B357">
            <v>1189</v>
          </cell>
          <cell r="C357">
            <v>4</v>
          </cell>
          <cell r="D357">
            <v>42586</v>
          </cell>
          <cell r="E357">
            <v>42589</v>
          </cell>
          <cell r="F357">
            <v>42588</v>
          </cell>
          <cell r="G357">
            <v>2</v>
          </cell>
          <cell r="H357">
            <v>6</v>
          </cell>
          <cell r="I357" t="str">
            <v>sheila.goodman@msn.com</v>
          </cell>
          <cell r="J357">
            <v>11553</v>
          </cell>
        </row>
        <row r="358">
          <cell r="A358">
            <v>357</v>
          </cell>
          <cell r="B358">
            <v>14</v>
          </cell>
          <cell r="C358">
            <v>3</v>
          </cell>
          <cell r="D358">
            <v>42587</v>
          </cell>
          <cell r="E358">
            <v>42587</v>
          </cell>
          <cell r="F358" t="str">
            <v>NULL</v>
          </cell>
          <cell r="G358">
            <v>3</v>
          </cell>
          <cell r="H358">
            <v>8</v>
          </cell>
          <cell r="I358" t="str">
            <v>garry.espinoza@hotmail.com</v>
          </cell>
          <cell r="J358">
            <v>75126</v>
          </cell>
        </row>
        <row r="359">
          <cell r="A359">
            <v>358</v>
          </cell>
          <cell r="B359">
            <v>1042</v>
          </cell>
          <cell r="C359">
            <v>4</v>
          </cell>
          <cell r="D359">
            <v>42587</v>
          </cell>
          <cell r="E359">
            <v>42589</v>
          </cell>
          <cell r="F359">
            <v>42589</v>
          </cell>
          <cell r="G359">
            <v>2</v>
          </cell>
          <cell r="H359">
            <v>7</v>
          </cell>
          <cell r="I359" t="str">
            <v>larissa.hays@aol.com</v>
          </cell>
          <cell r="J359">
            <v>11003</v>
          </cell>
        </row>
        <row r="360">
          <cell r="A360">
            <v>359</v>
          </cell>
          <cell r="B360">
            <v>441</v>
          </cell>
          <cell r="C360">
            <v>4</v>
          </cell>
          <cell r="D360">
            <v>42589</v>
          </cell>
          <cell r="E360">
            <v>42592</v>
          </cell>
          <cell r="F360">
            <v>42592</v>
          </cell>
          <cell r="G360">
            <v>2</v>
          </cell>
          <cell r="H360">
            <v>7</v>
          </cell>
          <cell r="I360" t="str">
            <v>dorthea.walker@aol.com</v>
          </cell>
          <cell r="J360">
            <v>11050</v>
          </cell>
        </row>
        <row r="361">
          <cell r="A361">
            <v>360</v>
          </cell>
          <cell r="B361">
            <v>1300</v>
          </cell>
          <cell r="C361">
            <v>4</v>
          </cell>
          <cell r="D361">
            <v>42589</v>
          </cell>
          <cell r="E361">
            <v>42591</v>
          </cell>
          <cell r="F361">
            <v>42592</v>
          </cell>
          <cell r="G361">
            <v>2</v>
          </cell>
          <cell r="H361">
            <v>6</v>
          </cell>
          <cell r="I361" t="str">
            <v>clorinda.donovan@msn.com</v>
          </cell>
          <cell r="J361">
            <v>14701</v>
          </cell>
        </row>
        <row r="362">
          <cell r="A362">
            <v>361</v>
          </cell>
          <cell r="B362">
            <v>994</v>
          </cell>
          <cell r="C362">
            <v>4</v>
          </cell>
          <cell r="D362">
            <v>42590</v>
          </cell>
          <cell r="E362">
            <v>42591</v>
          </cell>
          <cell r="F362">
            <v>42593</v>
          </cell>
          <cell r="G362">
            <v>2</v>
          </cell>
          <cell r="H362">
            <v>6</v>
          </cell>
          <cell r="I362" t="str">
            <v>demarcus.reese@gmail.com</v>
          </cell>
          <cell r="J362">
            <v>10598</v>
          </cell>
        </row>
        <row r="363">
          <cell r="A363">
            <v>362</v>
          </cell>
          <cell r="B363">
            <v>187</v>
          </cell>
          <cell r="C363">
            <v>4</v>
          </cell>
          <cell r="D363">
            <v>42591</v>
          </cell>
          <cell r="E363">
            <v>42593</v>
          </cell>
          <cell r="F363">
            <v>42593</v>
          </cell>
          <cell r="G363">
            <v>1</v>
          </cell>
          <cell r="H363">
            <v>2</v>
          </cell>
          <cell r="I363" t="str">
            <v>hedwig.paul@msn.com</v>
          </cell>
          <cell r="J363">
            <v>92307</v>
          </cell>
        </row>
        <row r="364">
          <cell r="A364">
            <v>363</v>
          </cell>
          <cell r="B364">
            <v>834</v>
          </cell>
          <cell r="C364">
            <v>4</v>
          </cell>
          <cell r="D364">
            <v>42593</v>
          </cell>
          <cell r="E364">
            <v>42594</v>
          </cell>
          <cell r="F364">
            <v>42595</v>
          </cell>
          <cell r="G364">
            <v>3</v>
          </cell>
          <cell r="H364">
            <v>8</v>
          </cell>
          <cell r="I364" t="str">
            <v>brain.skinner@hotmail.com</v>
          </cell>
          <cell r="J364">
            <v>76039</v>
          </cell>
        </row>
        <row r="365">
          <cell r="A365">
            <v>364</v>
          </cell>
          <cell r="B365">
            <v>373</v>
          </cell>
          <cell r="C365">
            <v>4</v>
          </cell>
          <cell r="D365">
            <v>42594</v>
          </cell>
          <cell r="E365">
            <v>42596</v>
          </cell>
          <cell r="F365">
            <v>42595</v>
          </cell>
          <cell r="G365">
            <v>2</v>
          </cell>
          <cell r="H365">
            <v>6</v>
          </cell>
          <cell r="I365" t="str">
            <v>mariette.trevino@aol.com</v>
          </cell>
          <cell r="J365">
            <v>13501</v>
          </cell>
        </row>
        <row r="366">
          <cell r="A366">
            <v>365</v>
          </cell>
          <cell r="B366">
            <v>981</v>
          </cell>
          <cell r="C366">
            <v>4</v>
          </cell>
          <cell r="D366">
            <v>42595</v>
          </cell>
          <cell r="E366">
            <v>42596</v>
          </cell>
          <cell r="F366">
            <v>42597</v>
          </cell>
          <cell r="G366">
            <v>2</v>
          </cell>
          <cell r="H366">
            <v>6</v>
          </cell>
          <cell r="I366" t="str">
            <v>christel.cardenas@aol.com</v>
          </cell>
          <cell r="J366">
            <v>11561</v>
          </cell>
        </row>
        <row r="367">
          <cell r="A367">
            <v>366</v>
          </cell>
          <cell r="B367">
            <v>1054</v>
          </cell>
          <cell r="C367">
            <v>4</v>
          </cell>
          <cell r="D367">
            <v>42595</v>
          </cell>
          <cell r="E367">
            <v>42596</v>
          </cell>
          <cell r="F367">
            <v>42596</v>
          </cell>
          <cell r="G367">
            <v>3</v>
          </cell>
          <cell r="H367">
            <v>9</v>
          </cell>
          <cell r="I367" t="str">
            <v>arielle.levine@yahoo.com</v>
          </cell>
          <cell r="J367">
            <v>75043</v>
          </cell>
        </row>
        <row r="368">
          <cell r="A368">
            <v>367</v>
          </cell>
          <cell r="B368">
            <v>527</v>
          </cell>
          <cell r="C368">
            <v>4</v>
          </cell>
          <cell r="D368">
            <v>42596</v>
          </cell>
          <cell r="E368">
            <v>42597</v>
          </cell>
          <cell r="F368">
            <v>42597</v>
          </cell>
          <cell r="G368">
            <v>2</v>
          </cell>
          <cell r="H368">
            <v>7</v>
          </cell>
          <cell r="I368" t="str">
            <v>afton.juarez@gmail.com</v>
          </cell>
          <cell r="J368">
            <v>11727</v>
          </cell>
        </row>
        <row r="369">
          <cell r="A369">
            <v>368</v>
          </cell>
          <cell r="B369">
            <v>995</v>
          </cell>
          <cell r="C369">
            <v>4</v>
          </cell>
          <cell r="D369">
            <v>42596</v>
          </cell>
          <cell r="E369">
            <v>42597</v>
          </cell>
          <cell r="F369">
            <v>42599</v>
          </cell>
          <cell r="G369">
            <v>2</v>
          </cell>
          <cell r="H369">
            <v>7</v>
          </cell>
          <cell r="I369" t="str">
            <v>amina.salazar@aol.com</v>
          </cell>
          <cell r="J369">
            <v>14424</v>
          </cell>
        </row>
        <row r="370">
          <cell r="A370">
            <v>369</v>
          </cell>
          <cell r="B370">
            <v>1285</v>
          </cell>
          <cell r="C370">
            <v>4</v>
          </cell>
          <cell r="D370">
            <v>42597</v>
          </cell>
          <cell r="E370">
            <v>42600</v>
          </cell>
          <cell r="F370">
            <v>42600</v>
          </cell>
          <cell r="G370">
            <v>1</v>
          </cell>
          <cell r="H370">
            <v>3</v>
          </cell>
          <cell r="I370" t="str">
            <v>garth.huff@yahoo.com</v>
          </cell>
          <cell r="J370">
            <v>91740</v>
          </cell>
        </row>
        <row r="371">
          <cell r="A371">
            <v>370</v>
          </cell>
          <cell r="B371">
            <v>758</v>
          </cell>
          <cell r="C371">
            <v>4</v>
          </cell>
          <cell r="D371">
            <v>42597</v>
          </cell>
          <cell r="E371">
            <v>42600</v>
          </cell>
          <cell r="F371">
            <v>42600</v>
          </cell>
          <cell r="G371">
            <v>2</v>
          </cell>
          <cell r="H371">
            <v>7</v>
          </cell>
          <cell r="I371" t="str">
            <v>raymonde.garcia@aol.com</v>
          </cell>
          <cell r="J371">
            <v>12804</v>
          </cell>
        </row>
        <row r="372">
          <cell r="A372">
            <v>371</v>
          </cell>
          <cell r="B372">
            <v>891</v>
          </cell>
          <cell r="C372">
            <v>4</v>
          </cell>
          <cell r="D372">
            <v>42597</v>
          </cell>
          <cell r="E372">
            <v>42598</v>
          </cell>
          <cell r="F372">
            <v>42600</v>
          </cell>
          <cell r="G372">
            <v>2</v>
          </cell>
          <cell r="H372">
            <v>7</v>
          </cell>
          <cell r="I372" t="str">
            <v>ashlie.parrish@hotmail.com</v>
          </cell>
          <cell r="J372">
            <v>10952</v>
          </cell>
        </row>
        <row r="373">
          <cell r="A373">
            <v>372</v>
          </cell>
          <cell r="B373">
            <v>132</v>
          </cell>
          <cell r="C373">
            <v>4</v>
          </cell>
          <cell r="D373">
            <v>42598</v>
          </cell>
          <cell r="E373">
            <v>42600</v>
          </cell>
          <cell r="F373">
            <v>42600</v>
          </cell>
          <cell r="G373">
            <v>2</v>
          </cell>
          <cell r="H373">
            <v>6</v>
          </cell>
          <cell r="I373" t="str">
            <v>boyd.irwin@hotmail.com</v>
          </cell>
          <cell r="J373">
            <v>14075</v>
          </cell>
        </row>
        <row r="374">
          <cell r="A374">
            <v>373</v>
          </cell>
          <cell r="B374">
            <v>337</v>
          </cell>
          <cell r="C374">
            <v>4</v>
          </cell>
          <cell r="D374">
            <v>42598</v>
          </cell>
          <cell r="E374">
            <v>42601</v>
          </cell>
          <cell r="F374">
            <v>42599</v>
          </cell>
          <cell r="G374">
            <v>2</v>
          </cell>
          <cell r="H374">
            <v>7</v>
          </cell>
          <cell r="I374" t="str">
            <v>majorie.wyatt@yahoo.com</v>
          </cell>
          <cell r="J374">
            <v>11420</v>
          </cell>
        </row>
        <row r="375">
          <cell r="A375">
            <v>374</v>
          </cell>
          <cell r="B375">
            <v>1313</v>
          </cell>
          <cell r="C375">
            <v>4</v>
          </cell>
          <cell r="D375">
            <v>42599</v>
          </cell>
          <cell r="E375">
            <v>42601</v>
          </cell>
          <cell r="F375">
            <v>42600</v>
          </cell>
          <cell r="G375">
            <v>1</v>
          </cell>
          <cell r="H375">
            <v>2</v>
          </cell>
          <cell r="I375" t="str">
            <v>dante.grimes@yahoo.com</v>
          </cell>
          <cell r="J375">
            <v>91010</v>
          </cell>
        </row>
        <row r="376">
          <cell r="A376">
            <v>375</v>
          </cell>
          <cell r="B376">
            <v>536</v>
          </cell>
          <cell r="C376">
            <v>4</v>
          </cell>
          <cell r="D376">
            <v>42599</v>
          </cell>
          <cell r="E376">
            <v>42602</v>
          </cell>
          <cell r="F376">
            <v>42602</v>
          </cell>
          <cell r="G376">
            <v>2</v>
          </cell>
          <cell r="H376">
            <v>7</v>
          </cell>
          <cell r="I376" t="str">
            <v>christiane.bradford@gmail.com</v>
          </cell>
          <cell r="J376">
            <v>14127</v>
          </cell>
        </row>
        <row r="377">
          <cell r="A377">
            <v>376</v>
          </cell>
          <cell r="B377">
            <v>825</v>
          </cell>
          <cell r="C377">
            <v>4</v>
          </cell>
          <cell r="D377">
            <v>42599</v>
          </cell>
          <cell r="E377">
            <v>42601</v>
          </cell>
          <cell r="F377">
            <v>42600</v>
          </cell>
          <cell r="G377">
            <v>2</v>
          </cell>
          <cell r="H377">
            <v>6</v>
          </cell>
          <cell r="I377" t="str">
            <v>kristel.byrd@hotmail.com</v>
          </cell>
          <cell r="J377">
            <v>11801</v>
          </cell>
        </row>
        <row r="378">
          <cell r="A378">
            <v>377</v>
          </cell>
          <cell r="B378">
            <v>1355</v>
          </cell>
          <cell r="C378">
            <v>4</v>
          </cell>
          <cell r="D378">
            <v>42599</v>
          </cell>
          <cell r="E378">
            <v>42601</v>
          </cell>
          <cell r="F378">
            <v>42602</v>
          </cell>
          <cell r="G378">
            <v>2</v>
          </cell>
          <cell r="H378">
            <v>6</v>
          </cell>
          <cell r="I378" t="str">
            <v>thad.gilliam@hotmail.com</v>
          </cell>
          <cell r="J378">
            <v>11756</v>
          </cell>
        </row>
        <row r="379">
          <cell r="A379">
            <v>378</v>
          </cell>
          <cell r="B379">
            <v>475</v>
          </cell>
          <cell r="C379">
            <v>4</v>
          </cell>
          <cell r="D379">
            <v>42599</v>
          </cell>
          <cell r="E379">
            <v>42602</v>
          </cell>
          <cell r="F379">
            <v>42602</v>
          </cell>
          <cell r="G379">
            <v>3</v>
          </cell>
          <cell r="H379">
            <v>9</v>
          </cell>
          <cell r="I379" t="str">
            <v>alec.peck@hotmail.com</v>
          </cell>
          <cell r="J379">
            <v>77904</v>
          </cell>
        </row>
        <row r="380">
          <cell r="A380">
            <v>379</v>
          </cell>
          <cell r="B380">
            <v>954</v>
          </cell>
          <cell r="C380">
            <v>4</v>
          </cell>
          <cell r="D380">
            <v>42600</v>
          </cell>
          <cell r="E380">
            <v>42603</v>
          </cell>
          <cell r="F380">
            <v>42603</v>
          </cell>
          <cell r="G380">
            <v>2</v>
          </cell>
          <cell r="H380">
            <v>7</v>
          </cell>
          <cell r="I380" t="str">
            <v>hassan.nash@yahoo.com</v>
          </cell>
          <cell r="J380">
            <v>11801</v>
          </cell>
        </row>
        <row r="381">
          <cell r="A381">
            <v>380</v>
          </cell>
          <cell r="B381">
            <v>1156</v>
          </cell>
          <cell r="C381">
            <v>4</v>
          </cell>
          <cell r="D381">
            <v>42601</v>
          </cell>
          <cell r="E381">
            <v>42602</v>
          </cell>
          <cell r="F381">
            <v>42603</v>
          </cell>
          <cell r="G381">
            <v>2</v>
          </cell>
          <cell r="H381">
            <v>7</v>
          </cell>
          <cell r="I381" t="str">
            <v>han.wade@hotmail.com</v>
          </cell>
          <cell r="J381">
            <v>11414</v>
          </cell>
        </row>
        <row r="382">
          <cell r="A382">
            <v>381</v>
          </cell>
          <cell r="B382">
            <v>1297</v>
          </cell>
          <cell r="C382">
            <v>4</v>
          </cell>
          <cell r="D382">
            <v>42601</v>
          </cell>
          <cell r="E382">
            <v>42603</v>
          </cell>
          <cell r="F382">
            <v>42603</v>
          </cell>
          <cell r="G382">
            <v>2</v>
          </cell>
          <cell r="H382">
            <v>7</v>
          </cell>
          <cell r="I382" t="str">
            <v>vanessa.west@gmail.com</v>
          </cell>
          <cell r="J382">
            <v>10801</v>
          </cell>
        </row>
        <row r="383">
          <cell r="A383">
            <v>382</v>
          </cell>
          <cell r="B383">
            <v>199</v>
          </cell>
          <cell r="C383">
            <v>4</v>
          </cell>
          <cell r="D383">
            <v>42602</v>
          </cell>
          <cell r="E383">
            <v>42605</v>
          </cell>
          <cell r="F383">
            <v>42605</v>
          </cell>
          <cell r="G383">
            <v>2</v>
          </cell>
          <cell r="H383">
            <v>6</v>
          </cell>
          <cell r="I383" t="str">
            <v>clelia.workman@yahoo.com</v>
          </cell>
          <cell r="J383">
            <v>12553</v>
          </cell>
        </row>
        <row r="384">
          <cell r="A384">
            <v>383</v>
          </cell>
          <cell r="B384">
            <v>331</v>
          </cell>
          <cell r="C384">
            <v>4</v>
          </cell>
          <cell r="D384">
            <v>42602</v>
          </cell>
          <cell r="E384">
            <v>42605</v>
          </cell>
          <cell r="F384">
            <v>42604</v>
          </cell>
          <cell r="G384">
            <v>2</v>
          </cell>
          <cell r="H384">
            <v>7</v>
          </cell>
          <cell r="I384" t="str">
            <v>aleta.mack@yahoo.com</v>
          </cell>
          <cell r="J384">
            <v>11706</v>
          </cell>
        </row>
        <row r="385">
          <cell r="A385">
            <v>384</v>
          </cell>
          <cell r="B385">
            <v>410</v>
          </cell>
          <cell r="C385">
            <v>4</v>
          </cell>
          <cell r="D385">
            <v>42602</v>
          </cell>
          <cell r="E385">
            <v>42604</v>
          </cell>
          <cell r="F385">
            <v>42605</v>
          </cell>
          <cell r="G385">
            <v>2</v>
          </cell>
          <cell r="H385">
            <v>7</v>
          </cell>
          <cell r="I385" t="str">
            <v>conception.slater@gmail.com</v>
          </cell>
          <cell r="J385">
            <v>11710</v>
          </cell>
        </row>
        <row r="386">
          <cell r="A386">
            <v>385</v>
          </cell>
          <cell r="B386">
            <v>1274</v>
          </cell>
          <cell r="C386">
            <v>4</v>
          </cell>
          <cell r="D386">
            <v>42602</v>
          </cell>
          <cell r="E386">
            <v>42605</v>
          </cell>
          <cell r="F386">
            <v>42604</v>
          </cell>
          <cell r="G386">
            <v>2</v>
          </cell>
          <cell r="H386">
            <v>7</v>
          </cell>
          <cell r="I386" t="str">
            <v>odette.moses@gmail.com</v>
          </cell>
          <cell r="J386">
            <v>12550</v>
          </cell>
        </row>
        <row r="387">
          <cell r="A387">
            <v>386</v>
          </cell>
          <cell r="B387">
            <v>1362</v>
          </cell>
          <cell r="C387">
            <v>4</v>
          </cell>
          <cell r="D387">
            <v>42602</v>
          </cell>
          <cell r="E387">
            <v>42605</v>
          </cell>
          <cell r="F387">
            <v>42605</v>
          </cell>
          <cell r="G387">
            <v>2</v>
          </cell>
          <cell r="H387">
            <v>6</v>
          </cell>
          <cell r="I387" t="str">
            <v>christiana.gross@yahoo.com</v>
          </cell>
          <cell r="J387">
            <v>14127</v>
          </cell>
        </row>
        <row r="388">
          <cell r="A388">
            <v>387</v>
          </cell>
          <cell r="B388">
            <v>451</v>
          </cell>
          <cell r="C388">
            <v>4</v>
          </cell>
          <cell r="D388">
            <v>42602</v>
          </cell>
          <cell r="E388">
            <v>42603</v>
          </cell>
          <cell r="F388">
            <v>42603</v>
          </cell>
          <cell r="G388">
            <v>3</v>
          </cell>
          <cell r="H388">
            <v>8</v>
          </cell>
          <cell r="I388" t="str">
            <v>jennette.wooten@msn.com</v>
          </cell>
          <cell r="J388">
            <v>75088</v>
          </cell>
        </row>
        <row r="389">
          <cell r="A389">
            <v>388</v>
          </cell>
          <cell r="B389">
            <v>1080</v>
          </cell>
          <cell r="C389">
            <v>4</v>
          </cell>
          <cell r="D389">
            <v>42603</v>
          </cell>
          <cell r="E389">
            <v>42606</v>
          </cell>
          <cell r="F389">
            <v>42605</v>
          </cell>
          <cell r="G389">
            <v>3</v>
          </cell>
          <cell r="H389">
            <v>8</v>
          </cell>
          <cell r="I389" t="str">
            <v>mirella.duffy@yahoo.com</v>
          </cell>
          <cell r="J389">
            <v>75604</v>
          </cell>
        </row>
        <row r="390">
          <cell r="A390">
            <v>389</v>
          </cell>
          <cell r="B390">
            <v>53</v>
          </cell>
          <cell r="C390">
            <v>4</v>
          </cell>
          <cell r="D390">
            <v>42604</v>
          </cell>
          <cell r="E390">
            <v>42606</v>
          </cell>
          <cell r="F390">
            <v>42607</v>
          </cell>
          <cell r="G390">
            <v>1</v>
          </cell>
          <cell r="H390">
            <v>3</v>
          </cell>
          <cell r="I390" t="str">
            <v>saturnina.garner@gmail.com</v>
          </cell>
          <cell r="J390">
            <v>91740</v>
          </cell>
        </row>
        <row r="391">
          <cell r="A391">
            <v>390</v>
          </cell>
          <cell r="B391">
            <v>576</v>
          </cell>
          <cell r="C391">
            <v>4</v>
          </cell>
          <cell r="D391">
            <v>42604</v>
          </cell>
          <cell r="E391">
            <v>42606</v>
          </cell>
          <cell r="F391">
            <v>42607</v>
          </cell>
          <cell r="G391">
            <v>3</v>
          </cell>
          <cell r="H391">
            <v>9</v>
          </cell>
          <cell r="I391" t="str">
            <v>shirely.stanley@gmail.com</v>
          </cell>
          <cell r="J391">
            <v>79930</v>
          </cell>
        </row>
        <row r="392">
          <cell r="A392">
            <v>391</v>
          </cell>
          <cell r="B392">
            <v>61</v>
          </cell>
          <cell r="C392">
            <v>3</v>
          </cell>
          <cell r="D392">
            <v>42605</v>
          </cell>
          <cell r="E392">
            <v>42605</v>
          </cell>
          <cell r="F392" t="str">
            <v>NULL</v>
          </cell>
          <cell r="G392">
            <v>3</v>
          </cell>
          <cell r="H392">
            <v>9</v>
          </cell>
          <cell r="I392" t="str">
            <v>elinore.aguilar@msn.com</v>
          </cell>
          <cell r="J392">
            <v>76901</v>
          </cell>
        </row>
        <row r="393">
          <cell r="A393">
            <v>392</v>
          </cell>
          <cell r="B393">
            <v>176</v>
          </cell>
          <cell r="C393">
            <v>4</v>
          </cell>
          <cell r="D393">
            <v>42605</v>
          </cell>
          <cell r="E393">
            <v>42608</v>
          </cell>
          <cell r="F393">
            <v>42606</v>
          </cell>
          <cell r="G393">
            <v>1</v>
          </cell>
          <cell r="H393">
            <v>3</v>
          </cell>
          <cell r="I393" t="str">
            <v>carley.reynolds@gmail.com</v>
          </cell>
          <cell r="J393">
            <v>91733</v>
          </cell>
        </row>
        <row r="394">
          <cell r="A394">
            <v>393</v>
          </cell>
          <cell r="B394">
            <v>368</v>
          </cell>
          <cell r="C394">
            <v>4</v>
          </cell>
          <cell r="D394">
            <v>42607</v>
          </cell>
          <cell r="E394">
            <v>42608</v>
          </cell>
          <cell r="F394">
            <v>42609</v>
          </cell>
          <cell r="G394">
            <v>2</v>
          </cell>
          <cell r="H394">
            <v>6</v>
          </cell>
          <cell r="I394" t="str">
            <v>alysha.powers@msn.com</v>
          </cell>
          <cell r="J394">
            <v>11375</v>
          </cell>
        </row>
        <row r="395">
          <cell r="A395">
            <v>394</v>
          </cell>
          <cell r="B395">
            <v>522</v>
          </cell>
          <cell r="C395">
            <v>4</v>
          </cell>
          <cell r="D395">
            <v>42608</v>
          </cell>
          <cell r="E395">
            <v>42610</v>
          </cell>
          <cell r="F395">
            <v>42611</v>
          </cell>
          <cell r="G395">
            <v>1</v>
          </cell>
          <cell r="H395">
            <v>3</v>
          </cell>
          <cell r="I395" t="str">
            <v>tammera.fischer@hotmail.com</v>
          </cell>
          <cell r="J395">
            <v>94603</v>
          </cell>
        </row>
        <row r="396">
          <cell r="A396">
            <v>395</v>
          </cell>
          <cell r="B396">
            <v>144</v>
          </cell>
          <cell r="C396">
            <v>4</v>
          </cell>
          <cell r="D396">
            <v>42608</v>
          </cell>
          <cell r="E396">
            <v>42609</v>
          </cell>
          <cell r="F396">
            <v>42611</v>
          </cell>
          <cell r="G396">
            <v>2</v>
          </cell>
          <cell r="H396">
            <v>6</v>
          </cell>
          <cell r="I396" t="str">
            <v>hans.price@hotmail.com</v>
          </cell>
          <cell r="J396">
            <v>10573</v>
          </cell>
        </row>
        <row r="397">
          <cell r="A397">
            <v>396</v>
          </cell>
          <cell r="B397">
            <v>542</v>
          </cell>
          <cell r="C397">
            <v>4</v>
          </cell>
          <cell r="D397">
            <v>42609</v>
          </cell>
          <cell r="E397">
            <v>42612</v>
          </cell>
          <cell r="F397">
            <v>42611</v>
          </cell>
          <cell r="G397">
            <v>2</v>
          </cell>
          <cell r="H397">
            <v>6</v>
          </cell>
          <cell r="I397" t="str">
            <v>timothy.byers@msn.com</v>
          </cell>
          <cell r="J397">
            <v>11779</v>
          </cell>
        </row>
        <row r="398">
          <cell r="A398">
            <v>397</v>
          </cell>
          <cell r="B398">
            <v>1437</v>
          </cell>
          <cell r="C398">
            <v>4</v>
          </cell>
          <cell r="D398">
            <v>42610</v>
          </cell>
          <cell r="E398">
            <v>42613</v>
          </cell>
          <cell r="F398">
            <v>42611</v>
          </cell>
          <cell r="G398">
            <v>2</v>
          </cell>
          <cell r="H398">
            <v>7</v>
          </cell>
          <cell r="I398" t="str">
            <v>son.warner@hotmail.com</v>
          </cell>
          <cell r="J398">
            <v>11570</v>
          </cell>
        </row>
        <row r="399">
          <cell r="A399">
            <v>398</v>
          </cell>
          <cell r="B399">
            <v>447</v>
          </cell>
          <cell r="C399">
            <v>4</v>
          </cell>
          <cell r="D399">
            <v>42611</v>
          </cell>
          <cell r="E399">
            <v>42612</v>
          </cell>
          <cell r="F399">
            <v>42614</v>
          </cell>
          <cell r="G399">
            <v>1</v>
          </cell>
          <cell r="H399">
            <v>2</v>
          </cell>
          <cell r="I399" t="str">
            <v>chasidy.tran@msn.com</v>
          </cell>
          <cell r="J399">
            <v>92083</v>
          </cell>
        </row>
        <row r="400">
          <cell r="A400">
            <v>399</v>
          </cell>
          <cell r="B400">
            <v>1001</v>
          </cell>
          <cell r="C400">
            <v>4</v>
          </cell>
          <cell r="D400">
            <v>42611</v>
          </cell>
          <cell r="E400">
            <v>42614</v>
          </cell>
          <cell r="F400">
            <v>42614</v>
          </cell>
          <cell r="G400">
            <v>2</v>
          </cell>
          <cell r="H400">
            <v>7</v>
          </cell>
          <cell r="I400" t="str">
            <v>lee.roman@gmail.com</v>
          </cell>
          <cell r="J400">
            <v>11717</v>
          </cell>
        </row>
        <row r="401">
          <cell r="A401">
            <v>400</v>
          </cell>
          <cell r="B401">
            <v>1295</v>
          </cell>
          <cell r="C401">
            <v>4</v>
          </cell>
          <cell r="D401">
            <v>42611</v>
          </cell>
          <cell r="E401">
            <v>42612</v>
          </cell>
          <cell r="F401">
            <v>42613</v>
          </cell>
          <cell r="G401">
            <v>2</v>
          </cell>
          <cell r="H401">
            <v>6</v>
          </cell>
          <cell r="I401" t="str">
            <v>alline.beasley@yahoo.com</v>
          </cell>
          <cell r="J401">
            <v>14120</v>
          </cell>
        </row>
        <row r="402">
          <cell r="A402">
            <v>401</v>
          </cell>
          <cell r="B402">
            <v>103</v>
          </cell>
          <cell r="C402">
            <v>4</v>
          </cell>
          <cell r="D402">
            <v>42612</v>
          </cell>
          <cell r="E402">
            <v>42615</v>
          </cell>
          <cell r="F402">
            <v>42614</v>
          </cell>
          <cell r="G402">
            <v>2</v>
          </cell>
          <cell r="H402">
            <v>6</v>
          </cell>
          <cell r="I402" t="str">
            <v>sylvie.wilkerson@yahoo.com</v>
          </cell>
          <cell r="J402">
            <v>11791</v>
          </cell>
        </row>
        <row r="403">
          <cell r="A403">
            <v>402</v>
          </cell>
          <cell r="B403">
            <v>1335</v>
          </cell>
          <cell r="C403">
            <v>4</v>
          </cell>
          <cell r="D403">
            <v>42612</v>
          </cell>
          <cell r="E403">
            <v>42614</v>
          </cell>
          <cell r="F403">
            <v>42613</v>
          </cell>
          <cell r="G403">
            <v>2</v>
          </cell>
          <cell r="H403">
            <v>6</v>
          </cell>
          <cell r="I403" t="str">
            <v>corina.lynch@msn.com</v>
          </cell>
          <cell r="J403">
            <v>11422</v>
          </cell>
        </row>
        <row r="404">
          <cell r="A404">
            <v>403</v>
          </cell>
          <cell r="B404">
            <v>578</v>
          </cell>
          <cell r="C404">
            <v>4</v>
          </cell>
          <cell r="D404">
            <v>42613</v>
          </cell>
          <cell r="E404">
            <v>42614</v>
          </cell>
          <cell r="F404">
            <v>42615</v>
          </cell>
          <cell r="G404">
            <v>1</v>
          </cell>
          <cell r="H404">
            <v>3</v>
          </cell>
          <cell r="I404" t="str">
            <v>salena.day@msn.com</v>
          </cell>
          <cell r="J404">
            <v>94580</v>
          </cell>
        </row>
        <row r="405">
          <cell r="A405">
            <v>404</v>
          </cell>
          <cell r="B405">
            <v>396</v>
          </cell>
          <cell r="C405">
            <v>4</v>
          </cell>
          <cell r="D405">
            <v>42613</v>
          </cell>
          <cell r="E405">
            <v>42616</v>
          </cell>
          <cell r="F405">
            <v>42614</v>
          </cell>
          <cell r="G405">
            <v>2</v>
          </cell>
          <cell r="H405">
            <v>7</v>
          </cell>
          <cell r="I405" t="str">
            <v>laverna.hernandez@hotmail.com</v>
          </cell>
          <cell r="J405">
            <v>14304</v>
          </cell>
        </row>
        <row r="406">
          <cell r="A406">
            <v>405</v>
          </cell>
          <cell r="B406">
            <v>603</v>
          </cell>
          <cell r="C406">
            <v>4</v>
          </cell>
          <cell r="D406">
            <v>42613</v>
          </cell>
          <cell r="E406">
            <v>42614</v>
          </cell>
          <cell r="F406">
            <v>42614</v>
          </cell>
          <cell r="G406">
            <v>2</v>
          </cell>
          <cell r="H406">
            <v>6</v>
          </cell>
          <cell r="I406" t="str">
            <v>genevieve.juarez@gmail.com</v>
          </cell>
          <cell r="J406">
            <v>11040</v>
          </cell>
        </row>
        <row r="407">
          <cell r="A407">
            <v>406</v>
          </cell>
          <cell r="B407">
            <v>1380</v>
          </cell>
          <cell r="C407">
            <v>4</v>
          </cell>
          <cell r="D407">
            <v>42613</v>
          </cell>
          <cell r="E407">
            <v>42615</v>
          </cell>
          <cell r="F407">
            <v>42614</v>
          </cell>
          <cell r="G407">
            <v>2</v>
          </cell>
          <cell r="H407">
            <v>7</v>
          </cell>
          <cell r="I407" t="str">
            <v>eliz.lynch@hotmail.com</v>
          </cell>
          <cell r="J407">
            <v>11553</v>
          </cell>
        </row>
        <row r="408">
          <cell r="A408">
            <v>407</v>
          </cell>
          <cell r="B408">
            <v>77</v>
          </cell>
          <cell r="C408">
            <v>3</v>
          </cell>
          <cell r="D408">
            <v>42614</v>
          </cell>
          <cell r="E408">
            <v>42614</v>
          </cell>
          <cell r="F408" t="str">
            <v>NULL</v>
          </cell>
          <cell r="G408">
            <v>3</v>
          </cell>
          <cell r="H408">
            <v>8</v>
          </cell>
          <cell r="I408" t="str">
            <v>keri.bridges@gmail.com</v>
          </cell>
          <cell r="J408">
            <v>75080</v>
          </cell>
        </row>
        <row r="409">
          <cell r="A409">
            <v>408</v>
          </cell>
          <cell r="B409">
            <v>1071</v>
          </cell>
          <cell r="C409">
            <v>4</v>
          </cell>
          <cell r="D409">
            <v>42614</v>
          </cell>
          <cell r="E409">
            <v>42615</v>
          </cell>
          <cell r="F409">
            <v>42615</v>
          </cell>
          <cell r="G409">
            <v>1</v>
          </cell>
          <cell r="H409">
            <v>2</v>
          </cell>
          <cell r="I409" t="str">
            <v>shemeka.lyons@msn.com</v>
          </cell>
          <cell r="J409">
            <v>91768</v>
          </cell>
        </row>
        <row r="410">
          <cell r="A410">
            <v>409</v>
          </cell>
          <cell r="B410">
            <v>416</v>
          </cell>
          <cell r="C410">
            <v>4</v>
          </cell>
          <cell r="D410">
            <v>42614</v>
          </cell>
          <cell r="E410">
            <v>42617</v>
          </cell>
          <cell r="F410">
            <v>42617</v>
          </cell>
          <cell r="G410">
            <v>2</v>
          </cell>
          <cell r="H410">
            <v>7</v>
          </cell>
          <cell r="I410" t="str">
            <v>luke.fuller@hotmail.com</v>
          </cell>
          <cell r="J410">
            <v>11550</v>
          </cell>
        </row>
        <row r="411">
          <cell r="A411">
            <v>410</v>
          </cell>
          <cell r="B411">
            <v>1151</v>
          </cell>
          <cell r="C411">
            <v>4</v>
          </cell>
          <cell r="D411">
            <v>42614</v>
          </cell>
          <cell r="E411">
            <v>42616</v>
          </cell>
          <cell r="F411">
            <v>42615</v>
          </cell>
          <cell r="G411">
            <v>2</v>
          </cell>
          <cell r="H411">
            <v>6</v>
          </cell>
          <cell r="I411" t="str">
            <v>herminia.reyes@gmail.com</v>
          </cell>
          <cell r="J411">
            <v>11720</v>
          </cell>
        </row>
        <row r="412">
          <cell r="A412">
            <v>411</v>
          </cell>
          <cell r="B412">
            <v>261</v>
          </cell>
          <cell r="C412">
            <v>4</v>
          </cell>
          <cell r="D412">
            <v>42615</v>
          </cell>
          <cell r="E412">
            <v>42617</v>
          </cell>
          <cell r="F412">
            <v>42617</v>
          </cell>
          <cell r="G412">
            <v>1</v>
          </cell>
          <cell r="H412">
            <v>3</v>
          </cell>
          <cell r="I412" t="str">
            <v>ferne.kline@hotmail.com</v>
          </cell>
          <cell r="J412">
            <v>92831</v>
          </cell>
        </row>
        <row r="413">
          <cell r="A413">
            <v>412</v>
          </cell>
          <cell r="B413">
            <v>1202</v>
          </cell>
          <cell r="C413">
            <v>4</v>
          </cell>
          <cell r="D413">
            <v>42615</v>
          </cell>
          <cell r="E413">
            <v>42617</v>
          </cell>
          <cell r="F413">
            <v>42617</v>
          </cell>
          <cell r="G413">
            <v>1</v>
          </cell>
          <cell r="H413">
            <v>3</v>
          </cell>
          <cell r="I413" t="str">
            <v>carmina.emerson@hotmail.com</v>
          </cell>
          <cell r="J413">
            <v>92220</v>
          </cell>
        </row>
        <row r="414">
          <cell r="A414">
            <v>413</v>
          </cell>
          <cell r="B414">
            <v>717</v>
          </cell>
          <cell r="C414">
            <v>4</v>
          </cell>
          <cell r="D414">
            <v>42615</v>
          </cell>
          <cell r="E414">
            <v>42618</v>
          </cell>
          <cell r="F414">
            <v>42616</v>
          </cell>
          <cell r="G414">
            <v>2</v>
          </cell>
          <cell r="H414">
            <v>6</v>
          </cell>
          <cell r="I414" t="str">
            <v>kristofer.craig@yahoo.com</v>
          </cell>
          <cell r="J414">
            <v>11803</v>
          </cell>
        </row>
        <row r="415">
          <cell r="A415">
            <v>414</v>
          </cell>
          <cell r="B415">
            <v>917</v>
          </cell>
          <cell r="C415">
            <v>4</v>
          </cell>
          <cell r="D415">
            <v>42616</v>
          </cell>
          <cell r="E415">
            <v>42619</v>
          </cell>
          <cell r="F415">
            <v>42619</v>
          </cell>
          <cell r="G415">
            <v>2</v>
          </cell>
          <cell r="H415">
            <v>7</v>
          </cell>
          <cell r="I415" t="str">
            <v>vernia.madden@aol.com</v>
          </cell>
          <cell r="J415">
            <v>12180</v>
          </cell>
        </row>
        <row r="416">
          <cell r="A416">
            <v>415</v>
          </cell>
          <cell r="B416">
            <v>1265</v>
          </cell>
          <cell r="C416">
            <v>4</v>
          </cell>
          <cell r="D416">
            <v>42616</v>
          </cell>
          <cell r="E416">
            <v>42619</v>
          </cell>
          <cell r="F416">
            <v>42619</v>
          </cell>
          <cell r="G416">
            <v>2</v>
          </cell>
          <cell r="H416">
            <v>7</v>
          </cell>
          <cell r="I416" t="str">
            <v>bonita.marshall@msn.com</v>
          </cell>
          <cell r="J416">
            <v>13760</v>
          </cell>
        </row>
        <row r="417">
          <cell r="A417">
            <v>416</v>
          </cell>
          <cell r="B417">
            <v>1377</v>
          </cell>
          <cell r="C417">
            <v>4</v>
          </cell>
          <cell r="D417">
            <v>42616</v>
          </cell>
          <cell r="E417">
            <v>42617</v>
          </cell>
          <cell r="F417">
            <v>42619</v>
          </cell>
          <cell r="G417">
            <v>2</v>
          </cell>
          <cell r="H417">
            <v>7</v>
          </cell>
          <cell r="I417" t="str">
            <v>johana.jacobson@gmail.com</v>
          </cell>
          <cell r="J417">
            <v>14606</v>
          </cell>
        </row>
        <row r="418">
          <cell r="A418">
            <v>417</v>
          </cell>
          <cell r="B418">
            <v>359</v>
          </cell>
          <cell r="C418">
            <v>4</v>
          </cell>
          <cell r="D418">
            <v>42617</v>
          </cell>
          <cell r="E418">
            <v>42618</v>
          </cell>
          <cell r="F418">
            <v>42619</v>
          </cell>
          <cell r="G418">
            <v>1</v>
          </cell>
          <cell r="H418">
            <v>3</v>
          </cell>
          <cell r="I418" t="str">
            <v>angie.powers@aol.com</v>
          </cell>
          <cell r="J418">
            <v>91768</v>
          </cell>
        </row>
        <row r="419">
          <cell r="A419">
            <v>418</v>
          </cell>
          <cell r="B419">
            <v>88</v>
          </cell>
          <cell r="C419">
            <v>4</v>
          </cell>
          <cell r="D419">
            <v>42617</v>
          </cell>
          <cell r="E419">
            <v>42618</v>
          </cell>
          <cell r="F419">
            <v>42618</v>
          </cell>
          <cell r="G419">
            <v>2</v>
          </cell>
          <cell r="H419">
            <v>6</v>
          </cell>
          <cell r="I419" t="str">
            <v>titus.bullock@gmail.com</v>
          </cell>
          <cell r="J419">
            <v>11423</v>
          </cell>
        </row>
        <row r="420">
          <cell r="A420">
            <v>419</v>
          </cell>
          <cell r="B420">
            <v>14</v>
          </cell>
          <cell r="C420">
            <v>4</v>
          </cell>
          <cell r="D420">
            <v>42617</v>
          </cell>
          <cell r="E420">
            <v>42620</v>
          </cell>
          <cell r="F420">
            <v>42619</v>
          </cell>
          <cell r="G420">
            <v>3</v>
          </cell>
          <cell r="H420">
            <v>8</v>
          </cell>
          <cell r="I420" t="str">
            <v>garry.espinoza@hotmail.com</v>
          </cell>
          <cell r="J420">
            <v>75126</v>
          </cell>
        </row>
        <row r="421">
          <cell r="A421">
            <v>420</v>
          </cell>
          <cell r="B421">
            <v>72</v>
          </cell>
          <cell r="C421">
            <v>4</v>
          </cell>
          <cell r="D421">
            <v>42618</v>
          </cell>
          <cell r="E421">
            <v>42619</v>
          </cell>
          <cell r="F421">
            <v>42620</v>
          </cell>
          <cell r="G421">
            <v>1</v>
          </cell>
          <cell r="H421">
            <v>3</v>
          </cell>
          <cell r="I421" t="str">
            <v>petronila.norris@aol.com</v>
          </cell>
          <cell r="J421">
            <v>91733</v>
          </cell>
        </row>
        <row r="422">
          <cell r="A422">
            <v>421</v>
          </cell>
          <cell r="B422">
            <v>240</v>
          </cell>
          <cell r="C422">
            <v>4</v>
          </cell>
          <cell r="D422">
            <v>42618</v>
          </cell>
          <cell r="E422">
            <v>42619</v>
          </cell>
          <cell r="F422">
            <v>42621</v>
          </cell>
          <cell r="G422">
            <v>1</v>
          </cell>
          <cell r="H422">
            <v>3</v>
          </cell>
          <cell r="I422" t="str">
            <v>le.deleon@msn.com</v>
          </cell>
          <cell r="J422">
            <v>92220</v>
          </cell>
        </row>
        <row r="423">
          <cell r="A423">
            <v>422</v>
          </cell>
          <cell r="B423">
            <v>398</v>
          </cell>
          <cell r="C423">
            <v>4</v>
          </cell>
          <cell r="D423">
            <v>42619</v>
          </cell>
          <cell r="E423">
            <v>42620</v>
          </cell>
          <cell r="F423">
            <v>42622</v>
          </cell>
          <cell r="G423">
            <v>2</v>
          </cell>
          <cell r="H423">
            <v>6</v>
          </cell>
          <cell r="I423" t="str">
            <v>suellen.mercado@yahoo.com</v>
          </cell>
          <cell r="J423">
            <v>11104</v>
          </cell>
        </row>
        <row r="424">
          <cell r="A424">
            <v>423</v>
          </cell>
          <cell r="B424">
            <v>1397</v>
          </cell>
          <cell r="C424">
            <v>4</v>
          </cell>
          <cell r="D424">
            <v>42619</v>
          </cell>
          <cell r="E424">
            <v>42622</v>
          </cell>
          <cell r="F424">
            <v>42622</v>
          </cell>
          <cell r="G424">
            <v>2</v>
          </cell>
          <cell r="H424">
            <v>7</v>
          </cell>
          <cell r="I424" t="str">
            <v>dewayne.herring@aol.com</v>
          </cell>
          <cell r="J424">
            <v>14580</v>
          </cell>
        </row>
        <row r="425">
          <cell r="A425">
            <v>424</v>
          </cell>
          <cell r="B425">
            <v>67</v>
          </cell>
          <cell r="C425">
            <v>4</v>
          </cell>
          <cell r="D425">
            <v>42621</v>
          </cell>
          <cell r="E425">
            <v>42624</v>
          </cell>
          <cell r="F425">
            <v>42624</v>
          </cell>
          <cell r="G425">
            <v>1</v>
          </cell>
          <cell r="H425">
            <v>3</v>
          </cell>
          <cell r="I425" t="str">
            <v>tommie.melton@gmail.com</v>
          </cell>
          <cell r="J425">
            <v>95820</v>
          </cell>
        </row>
        <row r="426">
          <cell r="A426">
            <v>425</v>
          </cell>
          <cell r="B426">
            <v>843</v>
          </cell>
          <cell r="C426">
            <v>4</v>
          </cell>
          <cell r="D426">
            <v>42621</v>
          </cell>
          <cell r="E426">
            <v>42624</v>
          </cell>
          <cell r="F426">
            <v>42624</v>
          </cell>
          <cell r="G426">
            <v>2</v>
          </cell>
          <cell r="H426">
            <v>6</v>
          </cell>
          <cell r="I426" t="str">
            <v>tessie.farmer@msn.com</v>
          </cell>
          <cell r="J426">
            <v>12901</v>
          </cell>
        </row>
        <row r="427">
          <cell r="A427">
            <v>426</v>
          </cell>
          <cell r="B427">
            <v>944</v>
          </cell>
          <cell r="C427">
            <v>4</v>
          </cell>
          <cell r="D427">
            <v>42621</v>
          </cell>
          <cell r="E427">
            <v>42623</v>
          </cell>
          <cell r="F427">
            <v>42623</v>
          </cell>
          <cell r="G427">
            <v>2</v>
          </cell>
          <cell r="H427">
            <v>6</v>
          </cell>
          <cell r="I427" t="str">
            <v>tonja.henderson@aol.com</v>
          </cell>
          <cell r="J427">
            <v>10583</v>
          </cell>
        </row>
        <row r="428">
          <cell r="A428">
            <v>427</v>
          </cell>
          <cell r="B428">
            <v>434</v>
          </cell>
          <cell r="C428">
            <v>4</v>
          </cell>
          <cell r="D428">
            <v>42622</v>
          </cell>
          <cell r="E428">
            <v>42623</v>
          </cell>
          <cell r="F428">
            <v>42624</v>
          </cell>
          <cell r="G428">
            <v>1</v>
          </cell>
          <cell r="H428">
            <v>2</v>
          </cell>
          <cell r="I428" t="str">
            <v>douglass.little@hotmail.com</v>
          </cell>
          <cell r="J428">
            <v>91010</v>
          </cell>
        </row>
        <row r="429">
          <cell r="A429">
            <v>428</v>
          </cell>
          <cell r="B429">
            <v>1039</v>
          </cell>
          <cell r="C429">
            <v>4</v>
          </cell>
          <cell r="D429">
            <v>42622</v>
          </cell>
          <cell r="E429">
            <v>42625</v>
          </cell>
          <cell r="F429">
            <v>42623</v>
          </cell>
          <cell r="G429">
            <v>2</v>
          </cell>
          <cell r="H429">
            <v>6</v>
          </cell>
          <cell r="I429" t="str">
            <v>bee.baker@aol.com</v>
          </cell>
          <cell r="J429">
            <v>13090</v>
          </cell>
        </row>
        <row r="430">
          <cell r="A430">
            <v>429</v>
          </cell>
          <cell r="B430">
            <v>153</v>
          </cell>
          <cell r="C430">
            <v>4</v>
          </cell>
          <cell r="D430">
            <v>42623</v>
          </cell>
          <cell r="E430">
            <v>42625</v>
          </cell>
          <cell r="F430">
            <v>42625</v>
          </cell>
          <cell r="G430">
            <v>3</v>
          </cell>
          <cell r="H430">
            <v>8</v>
          </cell>
          <cell r="I430" t="str">
            <v>laraine.robbins@yahoo.com</v>
          </cell>
          <cell r="J430">
            <v>76901</v>
          </cell>
        </row>
        <row r="431">
          <cell r="A431">
            <v>430</v>
          </cell>
          <cell r="B431">
            <v>272</v>
          </cell>
          <cell r="C431">
            <v>4</v>
          </cell>
          <cell r="D431">
            <v>42624</v>
          </cell>
          <cell r="E431">
            <v>42626</v>
          </cell>
          <cell r="F431">
            <v>42625</v>
          </cell>
          <cell r="G431">
            <v>2</v>
          </cell>
          <cell r="H431">
            <v>6</v>
          </cell>
          <cell r="I431" t="str">
            <v>deja.chaney@hotmail.com</v>
          </cell>
          <cell r="J431">
            <v>11432</v>
          </cell>
        </row>
        <row r="432">
          <cell r="A432">
            <v>431</v>
          </cell>
          <cell r="B432">
            <v>1217</v>
          </cell>
          <cell r="C432">
            <v>4</v>
          </cell>
          <cell r="D432">
            <v>42624</v>
          </cell>
          <cell r="E432">
            <v>42625</v>
          </cell>
          <cell r="F432">
            <v>42625</v>
          </cell>
          <cell r="G432">
            <v>2</v>
          </cell>
          <cell r="H432">
            <v>6</v>
          </cell>
          <cell r="I432" t="str">
            <v>carlie.terrell@yahoo.com</v>
          </cell>
          <cell r="J432">
            <v>10701</v>
          </cell>
        </row>
        <row r="433">
          <cell r="A433">
            <v>432</v>
          </cell>
          <cell r="B433">
            <v>169</v>
          </cell>
          <cell r="C433">
            <v>4</v>
          </cell>
          <cell r="D433">
            <v>42625</v>
          </cell>
          <cell r="E433">
            <v>42628</v>
          </cell>
          <cell r="F433">
            <v>42627</v>
          </cell>
          <cell r="G433">
            <v>1</v>
          </cell>
          <cell r="H433">
            <v>2</v>
          </cell>
          <cell r="I433" t="str">
            <v>karla.kirk@yahoo.com</v>
          </cell>
          <cell r="J433">
            <v>90274</v>
          </cell>
        </row>
        <row r="434">
          <cell r="A434">
            <v>433</v>
          </cell>
          <cell r="B434">
            <v>1062</v>
          </cell>
          <cell r="C434">
            <v>4</v>
          </cell>
          <cell r="D434">
            <v>42625</v>
          </cell>
          <cell r="E434">
            <v>42628</v>
          </cell>
          <cell r="F434">
            <v>42626</v>
          </cell>
          <cell r="G434">
            <v>2</v>
          </cell>
          <cell r="H434">
            <v>6</v>
          </cell>
          <cell r="I434" t="str">
            <v>jerri.guthrie@msn.com</v>
          </cell>
          <cell r="J434">
            <v>10512</v>
          </cell>
        </row>
        <row r="435">
          <cell r="A435">
            <v>434</v>
          </cell>
          <cell r="B435">
            <v>726</v>
          </cell>
          <cell r="C435">
            <v>4</v>
          </cell>
          <cell r="D435">
            <v>42626</v>
          </cell>
          <cell r="E435">
            <v>42628</v>
          </cell>
          <cell r="F435">
            <v>42627</v>
          </cell>
          <cell r="G435">
            <v>2</v>
          </cell>
          <cell r="H435">
            <v>6</v>
          </cell>
          <cell r="I435" t="str">
            <v>rochell.cantrell@yahoo.com</v>
          </cell>
          <cell r="J435">
            <v>11776</v>
          </cell>
        </row>
        <row r="436">
          <cell r="A436">
            <v>435</v>
          </cell>
          <cell r="B436">
            <v>77</v>
          </cell>
          <cell r="C436">
            <v>4</v>
          </cell>
          <cell r="D436">
            <v>42627</v>
          </cell>
          <cell r="E436">
            <v>42628</v>
          </cell>
          <cell r="F436">
            <v>42629</v>
          </cell>
          <cell r="G436">
            <v>3</v>
          </cell>
          <cell r="H436">
            <v>9</v>
          </cell>
          <cell r="I436" t="str">
            <v>keri.bridges@gmail.com</v>
          </cell>
          <cell r="J436">
            <v>75080</v>
          </cell>
        </row>
        <row r="437">
          <cell r="A437">
            <v>436</v>
          </cell>
          <cell r="B437">
            <v>791</v>
          </cell>
          <cell r="C437">
            <v>4</v>
          </cell>
          <cell r="D437">
            <v>42629</v>
          </cell>
          <cell r="E437">
            <v>42632</v>
          </cell>
          <cell r="F437">
            <v>42632</v>
          </cell>
          <cell r="G437">
            <v>2</v>
          </cell>
          <cell r="H437">
            <v>7</v>
          </cell>
          <cell r="I437" t="str">
            <v>yun.nelson@hotmail.com</v>
          </cell>
          <cell r="J437">
            <v>12020</v>
          </cell>
        </row>
        <row r="438">
          <cell r="A438">
            <v>437</v>
          </cell>
          <cell r="B438">
            <v>1085</v>
          </cell>
          <cell r="C438">
            <v>4</v>
          </cell>
          <cell r="D438">
            <v>42629</v>
          </cell>
          <cell r="E438">
            <v>42631</v>
          </cell>
          <cell r="F438">
            <v>42631</v>
          </cell>
          <cell r="G438">
            <v>2</v>
          </cell>
          <cell r="H438">
            <v>7</v>
          </cell>
          <cell r="I438" t="str">
            <v>adam.thornton@hotmail.com</v>
          </cell>
          <cell r="J438">
            <v>11722</v>
          </cell>
        </row>
        <row r="439">
          <cell r="A439">
            <v>438</v>
          </cell>
          <cell r="B439">
            <v>314</v>
          </cell>
          <cell r="C439">
            <v>4</v>
          </cell>
          <cell r="D439">
            <v>42629</v>
          </cell>
          <cell r="E439">
            <v>42632</v>
          </cell>
          <cell r="F439">
            <v>42631</v>
          </cell>
          <cell r="G439">
            <v>3</v>
          </cell>
          <cell r="H439">
            <v>8</v>
          </cell>
          <cell r="I439" t="str">
            <v>javier.nichols@msn.com</v>
          </cell>
          <cell r="J439">
            <v>75088</v>
          </cell>
        </row>
        <row r="440">
          <cell r="A440">
            <v>439</v>
          </cell>
          <cell r="B440">
            <v>149</v>
          </cell>
          <cell r="C440">
            <v>4</v>
          </cell>
          <cell r="D440">
            <v>42630</v>
          </cell>
          <cell r="E440">
            <v>42633</v>
          </cell>
          <cell r="F440">
            <v>42631</v>
          </cell>
          <cell r="G440">
            <v>2</v>
          </cell>
          <cell r="H440">
            <v>6</v>
          </cell>
          <cell r="I440" t="str">
            <v>meredith.bryan@hotmail.com</v>
          </cell>
          <cell r="J440">
            <v>10977</v>
          </cell>
        </row>
        <row r="441">
          <cell r="A441">
            <v>440</v>
          </cell>
          <cell r="B441">
            <v>882</v>
          </cell>
          <cell r="C441">
            <v>4</v>
          </cell>
          <cell r="D441">
            <v>42630</v>
          </cell>
          <cell r="E441">
            <v>42631</v>
          </cell>
          <cell r="F441">
            <v>42632</v>
          </cell>
          <cell r="G441">
            <v>2</v>
          </cell>
          <cell r="H441">
            <v>7</v>
          </cell>
          <cell r="I441" t="str">
            <v>hilda.harvey@gmail.com</v>
          </cell>
          <cell r="J441">
            <v>12020</v>
          </cell>
        </row>
        <row r="442">
          <cell r="A442">
            <v>441</v>
          </cell>
          <cell r="B442">
            <v>704</v>
          </cell>
          <cell r="C442">
            <v>4</v>
          </cell>
          <cell r="D442">
            <v>42631</v>
          </cell>
          <cell r="E442">
            <v>42632</v>
          </cell>
          <cell r="F442">
            <v>42632</v>
          </cell>
          <cell r="G442">
            <v>1</v>
          </cell>
          <cell r="H442">
            <v>2</v>
          </cell>
          <cell r="I442" t="str">
            <v>morton.barron@msn.com</v>
          </cell>
          <cell r="J442">
            <v>93306</v>
          </cell>
        </row>
        <row r="443">
          <cell r="A443">
            <v>442</v>
          </cell>
          <cell r="B443">
            <v>667</v>
          </cell>
          <cell r="C443">
            <v>4</v>
          </cell>
          <cell r="D443">
            <v>42631</v>
          </cell>
          <cell r="E443">
            <v>42634</v>
          </cell>
          <cell r="F443">
            <v>42634</v>
          </cell>
          <cell r="G443">
            <v>2</v>
          </cell>
          <cell r="H443">
            <v>7</v>
          </cell>
          <cell r="I443" t="str">
            <v>etsuko.garrison@yahoo.com</v>
          </cell>
          <cell r="J443">
            <v>11418</v>
          </cell>
        </row>
        <row r="444">
          <cell r="A444">
            <v>443</v>
          </cell>
          <cell r="B444">
            <v>1371</v>
          </cell>
          <cell r="C444">
            <v>4</v>
          </cell>
          <cell r="D444">
            <v>42631</v>
          </cell>
          <cell r="E444">
            <v>42632</v>
          </cell>
          <cell r="F444">
            <v>42633</v>
          </cell>
          <cell r="G444">
            <v>2</v>
          </cell>
          <cell r="H444">
            <v>6</v>
          </cell>
          <cell r="I444" t="str">
            <v>pandora.estes@aol.com</v>
          </cell>
          <cell r="J444">
            <v>11040</v>
          </cell>
        </row>
        <row r="445">
          <cell r="A445">
            <v>444</v>
          </cell>
          <cell r="B445">
            <v>30</v>
          </cell>
          <cell r="C445">
            <v>4</v>
          </cell>
          <cell r="D445">
            <v>42632</v>
          </cell>
          <cell r="E445">
            <v>42633</v>
          </cell>
          <cell r="F445">
            <v>42634</v>
          </cell>
          <cell r="G445">
            <v>1</v>
          </cell>
          <cell r="H445">
            <v>2</v>
          </cell>
          <cell r="I445" t="str">
            <v>jamaal.albert@gmail.com</v>
          </cell>
          <cell r="J445">
            <v>90505</v>
          </cell>
        </row>
        <row r="446">
          <cell r="A446">
            <v>445</v>
          </cell>
          <cell r="B446">
            <v>362</v>
          </cell>
          <cell r="C446">
            <v>4</v>
          </cell>
          <cell r="D446">
            <v>42632</v>
          </cell>
          <cell r="E446">
            <v>42635</v>
          </cell>
          <cell r="F446">
            <v>42635</v>
          </cell>
          <cell r="G446">
            <v>2</v>
          </cell>
          <cell r="H446">
            <v>6</v>
          </cell>
          <cell r="I446" t="str">
            <v>olevia.noel@yahoo.com</v>
          </cell>
          <cell r="J446">
            <v>12401</v>
          </cell>
        </row>
        <row r="447">
          <cell r="A447">
            <v>446</v>
          </cell>
          <cell r="B447">
            <v>399</v>
          </cell>
          <cell r="C447">
            <v>4</v>
          </cell>
          <cell r="D447">
            <v>42632</v>
          </cell>
          <cell r="E447">
            <v>42634</v>
          </cell>
          <cell r="F447">
            <v>42633</v>
          </cell>
          <cell r="G447">
            <v>2</v>
          </cell>
          <cell r="H447">
            <v>7</v>
          </cell>
          <cell r="I447" t="str">
            <v>bart.hess@aol.com</v>
          </cell>
          <cell r="J447">
            <v>12401</v>
          </cell>
        </row>
        <row r="448">
          <cell r="A448">
            <v>447</v>
          </cell>
          <cell r="B448">
            <v>808</v>
          </cell>
          <cell r="C448">
            <v>4</v>
          </cell>
          <cell r="D448">
            <v>42633</v>
          </cell>
          <cell r="E448">
            <v>42636</v>
          </cell>
          <cell r="F448">
            <v>42635</v>
          </cell>
          <cell r="G448">
            <v>3</v>
          </cell>
          <cell r="H448">
            <v>8</v>
          </cell>
          <cell r="I448" t="str">
            <v>vallie.dixon@yahoo.com</v>
          </cell>
          <cell r="J448">
            <v>75088</v>
          </cell>
        </row>
        <row r="449">
          <cell r="A449">
            <v>448</v>
          </cell>
          <cell r="B449">
            <v>101</v>
          </cell>
          <cell r="C449">
            <v>4</v>
          </cell>
          <cell r="D449">
            <v>42634</v>
          </cell>
          <cell r="E449">
            <v>42635</v>
          </cell>
          <cell r="F449">
            <v>42637</v>
          </cell>
          <cell r="G449">
            <v>2</v>
          </cell>
          <cell r="H449">
            <v>6</v>
          </cell>
          <cell r="I449" t="str">
            <v>nichelle.howell@aol.com</v>
          </cell>
          <cell r="J449">
            <v>10583</v>
          </cell>
        </row>
        <row r="450">
          <cell r="A450">
            <v>449</v>
          </cell>
          <cell r="B450">
            <v>492</v>
          </cell>
          <cell r="C450">
            <v>4</v>
          </cell>
          <cell r="D450">
            <v>42634</v>
          </cell>
          <cell r="E450">
            <v>42637</v>
          </cell>
          <cell r="F450">
            <v>42635</v>
          </cell>
          <cell r="G450">
            <v>2</v>
          </cell>
          <cell r="H450">
            <v>7</v>
          </cell>
          <cell r="I450" t="str">
            <v>justa.thompson@aol.com</v>
          </cell>
          <cell r="J450">
            <v>11368</v>
          </cell>
        </row>
        <row r="451">
          <cell r="A451">
            <v>450</v>
          </cell>
          <cell r="B451">
            <v>575</v>
          </cell>
          <cell r="C451">
            <v>4</v>
          </cell>
          <cell r="D451">
            <v>42634</v>
          </cell>
          <cell r="E451">
            <v>42637</v>
          </cell>
          <cell r="F451">
            <v>42636</v>
          </cell>
          <cell r="G451">
            <v>2</v>
          </cell>
          <cell r="H451">
            <v>7</v>
          </cell>
          <cell r="I451" t="str">
            <v>laurence.christian@gmail.com</v>
          </cell>
          <cell r="J451">
            <v>11432</v>
          </cell>
        </row>
        <row r="452">
          <cell r="A452">
            <v>451</v>
          </cell>
          <cell r="B452">
            <v>1146</v>
          </cell>
          <cell r="C452">
            <v>4</v>
          </cell>
          <cell r="D452">
            <v>42634</v>
          </cell>
          <cell r="E452">
            <v>42636</v>
          </cell>
          <cell r="F452">
            <v>42635</v>
          </cell>
          <cell r="G452">
            <v>2</v>
          </cell>
          <cell r="H452">
            <v>7</v>
          </cell>
          <cell r="I452" t="str">
            <v>charlsie.carson@hotmail.com</v>
          </cell>
          <cell r="J452">
            <v>11412</v>
          </cell>
        </row>
        <row r="453">
          <cell r="A453">
            <v>452</v>
          </cell>
          <cell r="B453">
            <v>997</v>
          </cell>
          <cell r="C453">
            <v>4</v>
          </cell>
          <cell r="D453">
            <v>42635</v>
          </cell>
          <cell r="E453">
            <v>42636</v>
          </cell>
          <cell r="F453">
            <v>42637</v>
          </cell>
          <cell r="G453">
            <v>2</v>
          </cell>
          <cell r="H453">
            <v>7</v>
          </cell>
          <cell r="I453" t="str">
            <v>trinidad.mcclain@msn.com</v>
          </cell>
          <cell r="J453">
            <v>11510</v>
          </cell>
        </row>
        <row r="454">
          <cell r="A454">
            <v>453</v>
          </cell>
          <cell r="B454">
            <v>1028</v>
          </cell>
          <cell r="C454">
            <v>4</v>
          </cell>
          <cell r="D454">
            <v>42635</v>
          </cell>
          <cell r="E454">
            <v>42637</v>
          </cell>
          <cell r="F454">
            <v>42638</v>
          </cell>
          <cell r="G454">
            <v>2</v>
          </cell>
          <cell r="H454">
            <v>7</v>
          </cell>
          <cell r="I454" t="str">
            <v>shanna.bonner@msn.com</v>
          </cell>
          <cell r="J454">
            <v>14424</v>
          </cell>
        </row>
        <row r="455">
          <cell r="A455">
            <v>454</v>
          </cell>
          <cell r="B455">
            <v>988</v>
          </cell>
          <cell r="C455">
            <v>4</v>
          </cell>
          <cell r="D455">
            <v>42636</v>
          </cell>
          <cell r="E455">
            <v>42638</v>
          </cell>
          <cell r="F455">
            <v>42639</v>
          </cell>
          <cell r="G455">
            <v>2</v>
          </cell>
          <cell r="H455">
            <v>6</v>
          </cell>
          <cell r="I455" t="str">
            <v>vanda.holmes@aol.com</v>
          </cell>
          <cell r="J455">
            <v>11791</v>
          </cell>
        </row>
        <row r="456">
          <cell r="A456">
            <v>455</v>
          </cell>
          <cell r="B456">
            <v>1055</v>
          </cell>
          <cell r="C456">
            <v>4</v>
          </cell>
          <cell r="D456">
            <v>42636</v>
          </cell>
          <cell r="E456">
            <v>42637</v>
          </cell>
          <cell r="F456">
            <v>42637</v>
          </cell>
          <cell r="G456">
            <v>2</v>
          </cell>
          <cell r="H456">
            <v>7</v>
          </cell>
          <cell r="I456" t="str">
            <v>hildegarde.christensen@hotmail.com</v>
          </cell>
          <cell r="J456">
            <v>11378</v>
          </cell>
        </row>
        <row r="457">
          <cell r="A457">
            <v>456</v>
          </cell>
          <cell r="B457">
            <v>1061</v>
          </cell>
          <cell r="C457">
            <v>4</v>
          </cell>
          <cell r="D457">
            <v>42636</v>
          </cell>
          <cell r="E457">
            <v>42639</v>
          </cell>
          <cell r="F457">
            <v>42638</v>
          </cell>
          <cell r="G457">
            <v>3</v>
          </cell>
          <cell r="H457">
            <v>9</v>
          </cell>
          <cell r="I457" t="str">
            <v>alanna.barry@yahoo.com</v>
          </cell>
          <cell r="J457">
            <v>76039</v>
          </cell>
        </row>
        <row r="458">
          <cell r="A458">
            <v>457</v>
          </cell>
          <cell r="B458">
            <v>1349</v>
          </cell>
          <cell r="C458">
            <v>4</v>
          </cell>
          <cell r="D458">
            <v>42637</v>
          </cell>
          <cell r="E458">
            <v>42640</v>
          </cell>
          <cell r="F458">
            <v>42640</v>
          </cell>
          <cell r="G458">
            <v>1</v>
          </cell>
          <cell r="H458">
            <v>3</v>
          </cell>
          <cell r="I458" t="str">
            <v>kami.rios@yahoo.com</v>
          </cell>
          <cell r="J458">
            <v>91316</v>
          </cell>
        </row>
        <row r="459">
          <cell r="A459">
            <v>458</v>
          </cell>
          <cell r="B459">
            <v>197</v>
          </cell>
          <cell r="C459">
            <v>4</v>
          </cell>
          <cell r="D459">
            <v>42638</v>
          </cell>
          <cell r="E459">
            <v>42641</v>
          </cell>
          <cell r="F459">
            <v>42639</v>
          </cell>
          <cell r="G459">
            <v>2</v>
          </cell>
          <cell r="H459">
            <v>6</v>
          </cell>
          <cell r="I459" t="str">
            <v>andy.o'neill@msn.com</v>
          </cell>
          <cell r="J459">
            <v>11374</v>
          </cell>
        </row>
        <row r="460">
          <cell r="A460">
            <v>459</v>
          </cell>
          <cell r="B460">
            <v>874</v>
          </cell>
          <cell r="C460">
            <v>4</v>
          </cell>
          <cell r="D460">
            <v>42638</v>
          </cell>
          <cell r="E460">
            <v>42641</v>
          </cell>
          <cell r="F460">
            <v>42639</v>
          </cell>
          <cell r="G460">
            <v>2</v>
          </cell>
          <cell r="H460">
            <v>6</v>
          </cell>
          <cell r="I460" t="str">
            <v>mila.good@yahoo.com</v>
          </cell>
          <cell r="J460">
            <v>12901</v>
          </cell>
        </row>
        <row r="461">
          <cell r="A461">
            <v>460</v>
          </cell>
          <cell r="B461">
            <v>691</v>
          </cell>
          <cell r="C461">
            <v>4</v>
          </cell>
          <cell r="D461">
            <v>42638</v>
          </cell>
          <cell r="E461">
            <v>42640</v>
          </cell>
          <cell r="F461">
            <v>42639</v>
          </cell>
          <cell r="G461">
            <v>3</v>
          </cell>
          <cell r="H461">
            <v>8</v>
          </cell>
          <cell r="I461" t="str">
            <v>ladawn.downs@yahoo.com</v>
          </cell>
          <cell r="J461">
            <v>77016</v>
          </cell>
        </row>
        <row r="462">
          <cell r="A462">
            <v>461</v>
          </cell>
          <cell r="B462">
            <v>853</v>
          </cell>
          <cell r="C462">
            <v>4</v>
          </cell>
          <cell r="D462">
            <v>42639</v>
          </cell>
          <cell r="E462">
            <v>42640</v>
          </cell>
          <cell r="F462">
            <v>42640</v>
          </cell>
          <cell r="G462">
            <v>2</v>
          </cell>
          <cell r="H462">
            <v>7</v>
          </cell>
          <cell r="I462" t="str">
            <v>brittney.rojas@aol.com</v>
          </cell>
          <cell r="J462">
            <v>12401</v>
          </cell>
        </row>
        <row r="463">
          <cell r="A463">
            <v>462</v>
          </cell>
          <cell r="B463">
            <v>852</v>
          </cell>
          <cell r="C463">
            <v>4</v>
          </cell>
          <cell r="D463">
            <v>42640</v>
          </cell>
          <cell r="E463">
            <v>42641</v>
          </cell>
          <cell r="F463">
            <v>42642</v>
          </cell>
          <cell r="G463">
            <v>2</v>
          </cell>
          <cell r="H463">
            <v>6</v>
          </cell>
          <cell r="I463" t="str">
            <v>lezlie.thompson@yahoo.com</v>
          </cell>
          <cell r="J463">
            <v>11520</v>
          </cell>
        </row>
        <row r="464">
          <cell r="A464">
            <v>463</v>
          </cell>
          <cell r="B464">
            <v>964</v>
          </cell>
          <cell r="C464">
            <v>4</v>
          </cell>
          <cell r="D464">
            <v>42640</v>
          </cell>
          <cell r="E464">
            <v>42641</v>
          </cell>
          <cell r="F464">
            <v>42641</v>
          </cell>
          <cell r="G464">
            <v>3</v>
          </cell>
          <cell r="H464">
            <v>8</v>
          </cell>
          <cell r="I464" t="str">
            <v>brent.calderon@aol.com</v>
          </cell>
          <cell r="J464">
            <v>78418</v>
          </cell>
        </row>
        <row r="465">
          <cell r="A465">
            <v>464</v>
          </cell>
          <cell r="B465">
            <v>74</v>
          </cell>
          <cell r="C465">
            <v>4</v>
          </cell>
          <cell r="D465">
            <v>42641</v>
          </cell>
          <cell r="E465">
            <v>42643</v>
          </cell>
          <cell r="F465">
            <v>42642</v>
          </cell>
          <cell r="G465">
            <v>2</v>
          </cell>
          <cell r="H465">
            <v>7</v>
          </cell>
          <cell r="I465" t="str">
            <v>georgeann.waller@yahoo.com</v>
          </cell>
          <cell r="J465">
            <v>14120</v>
          </cell>
        </row>
        <row r="466">
          <cell r="A466">
            <v>465</v>
          </cell>
          <cell r="B466">
            <v>1198</v>
          </cell>
          <cell r="C466">
            <v>4</v>
          </cell>
          <cell r="D466">
            <v>42641</v>
          </cell>
          <cell r="E466">
            <v>42644</v>
          </cell>
          <cell r="F466">
            <v>42644</v>
          </cell>
          <cell r="G466">
            <v>2</v>
          </cell>
          <cell r="H466">
            <v>6</v>
          </cell>
          <cell r="I466" t="str">
            <v>cheryll.snyder@yahoo.com</v>
          </cell>
          <cell r="J466">
            <v>11201</v>
          </cell>
        </row>
        <row r="467">
          <cell r="A467">
            <v>466</v>
          </cell>
          <cell r="B467">
            <v>1440</v>
          </cell>
          <cell r="C467">
            <v>4</v>
          </cell>
          <cell r="D467">
            <v>42641</v>
          </cell>
          <cell r="E467">
            <v>42642</v>
          </cell>
          <cell r="F467">
            <v>42644</v>
          </cell>
          <cell r="G467">
            <v>2</v>
          </cell>
          <cell r="H467">
            <v>7</v>
          </cell>
          <cell r="I467" t="str">
            <v>ernest.rollins@yahoo.com</v>
          </cell>
          <cell r="J467">
            <v>11364</v>
          </cell>
        </row>
        <row r="468">
          <cell r="A468">
            <v>467</v>
          </cell>
          <cell r="B468">
            <v>555</v>
          </cell>
          <cell r="C468">
            <v>4</v>
          </cell>
          <cell r="D468">
            <v>42641</v>
          </cell>
          <cell r="E468">
            <v>42643</v>
          </cell>
          <cell r="F468">
            <v>42643</v>
          </cell>
          <cell r="G468">
            <v>3</v>
          </cell>
          <cell r="H468">
            <v>8</v>
          </cell>
          <cell r="I468" t="str">
            <v>marry.benjamin@yahoo.com</v>
          </cell>
          <cell r="J468">
            <v>75126</v>
          </cell>
        </row>
        <row r="469">
          <cell r="A469">
            <v>468</v>
          </cell>
          <cell r="B469">
            <v>1261</v>
          </cell>
          <cell r="C469">
            <v>4</v>
          </cell>
          <cell r="D469">
            <v>42642</v>
          </cell>
          <cell r="E469">
            <v>42645</v>
          </cell>
          <cell r="F469">
            <v>42643</v>
          </cell>
          <cell r="G469">
            <v>1</v>
          </cell>
          <cell r="H469">
            <v>3</v>
          </cell>
          <cell r="I469" t="str">
            <v>adelaida.hancock@aol.com</v>
          </cell>
          <cell r="J469">
            <v>94806</v>
          </cell>
        </row>
        <row r="470">
          <cell r="A470">
            <v>469</v>
          </cell>
          <cell r="B470">
            <v>1089</v>
          </cell>
          <cell r="C470">
            <v>4</v>
          </cell>
          <cell r="D470">
            <v>42642</v>
          </cell>
          <cell r="E470">
            <v>42645</v>
          </cell>
          <cell r="F470">
            <v>42645</v>
          </cell>
          <cell r="G470">
            <v>2</v>
          </cell>
          <cell r="H470">
            <v>7</v>
          </cell>
          <cell r="I470" t="str">
            <v>chere.mcfadden@yahoo.com</v>
          </cell>
          <cell r="J470">
            <v>14127</v>
          </cell>
        </row>
        <row r="471">
          <cell r="A471">
            <v>470</v>
          </cell>
          <cell r="B471">
            <v>641</v>
          </cell>
          <cell r="C471">
            <v>4</v>
          </cell>
          <cell r="D471">
            <v>42643</v>
          </cell>
          <cell r="E471">
            <v>42645</v>
          </cell>
          <cell r="F471">
            <v>42645</v>
          </cell>
          <cell r="G471">
            <v>1</v>
          </cell>
          <cell r="H471">
            <v>3</v>
          </cell>
          <cell r="I471" t="str">
            <v>derrick.marks@yahoo.com</v>
          </cell>
          <cell r="J471">
            <v>91740</v>
          </cell>
        </row>
        <row r="472">
          <cell r="A472">
            <v>471</v>
          </cell>
          <cell r="B472">
            <v>697</v>
          </cell>
          <cell r="C472">
            <v>4</v>
          </cell>
          <cell r="D472">
            <v>42643</v>
          </cell>
          <cell r="E472">
            <v>42645</v>
          </cell>
          <cell r="F472">
            <v>42644</v>
          </cell>
          <cell r="G472">
            <v>1</v>
          </cell>
          <cell r="H472">
            <v>3</v>
          </cell>
          <cell r="I472" t="str">
            <v>alane.mccarty@hotmail.com</v>
          </cell>
          <cell r="J472">
            <v>92111</v>
          </cell>
        </row>
        <row r="473">
          <cell r="A473">
            <v>472</v>
          </cell>
          <cell r="B473">
            <v>468</v>
          </cell>
          <cell r="C473">
            <v>4</v>
          </cell>
          <cell r="D473">
            <v>42643</v>
          </cell>
          <cell r="E473">
            <v>42644</v>
          </cell>
          <cell r="F473">
            <v>42644</v>
          </cell>
          <cell r="G473">
            <v>2</v>
          </cell>
          <cell r="H473">
            <v>7</v>
          </cell>
          <cell r="I473" t="str">
            <v>jeanett.herman@hotmail.com</v>
          </cell>
          <cell r="J473">
            <v>11757</v>
          </cell>
        </row>
        <row r="474">
          <cell r="A474">
            <v>473</v>
          </cell>
          <cell r="B474">
            <v>549</v>
          </cell>
          <cell r="C474">
            <v>4</v>
          </cell>
          <cell r="D474">
            <v>42643</v>
          </cell>
          <cell r="E474">
            <v>42645</v>
          </cell>
          <cell r="F474">
            <v>42646</v>
          </cell>
          <cell r="G474">
            <v>2</v>
          </cell>
          <cell r="H474">
            <v>7</v>
          </cell>
          <cell r="I474" t="str">
            <v>elmo.arnold@aol.com</v>
          </cell>
          <cell r="J474">
            <v>11561</v>
          </cell>
        </row>
        <row r="475">
          <cell r="A475">
            <v>474</v>
          </cell>
          <cell r="B475">
            <v>553</v>
          </cell>
          <cell r="C475">
            <v>4</v>
          </cell>
          <cell r="D475">
            <v>42644</v>
          </cell>
          <cell r="E475">
            <v>42647</v>
          </cell>
          <cell r="F475">
            <v>42647</v>
          </cell>
          <cell r="G475">
            <v>1</v>
          </cell>
          <cell r="H475">
            <v>3</v>
          </cell>
          <cell r="I475" t="str">
            <v>rory.cooper@gmail.com</v>
          </cell>
          <cell r="J475">
            <v>95677</v>
          </cell>
        </row>
        <row r="476">
          <cell r="A476">
            <v>475</v>
          </cell>
          <cell r="B476">
            <v>241</v>
          </cell>
          <cell r="C476">
            <v>4</v>
          </cell>
          <cell r="D476">
            <v>42644</v>
          </cell>
          <cell r="E476">
            <v>42647</v>
          </cell>
          <cell r="F476">
            <v>42646</v>
          </cell>
          <cell r="G476">
            <v>2</v>
          </cell>
          <cell r="H476">
            <v>7</v>
          </cell>
          <cell r="I476" t="str">
            <v>manie.sanchez@hotmail.com</v>
          </cell>
          <cell r="J476">
            <v>12804</v>
          </cell>
        </row>
        <row r="477">
          <cell r="A477">
            <v>476</v>
          </cell>
          <cell r="B477">
            <v>559</v>
          </cell>
          <cell r="C477">
            <v>4</v>
          </cell>
          <cell r="D477">
            <v>42644</v>
          </cell>
          <cell r="E477">
            <v>42647</v>
          </cell>
          <cell r="F477">
            <v>42645</v>
          </cell>
          <cell r="G477">
            <v>2</v>
          </cell>
          <cell r="H477">
            <v>6</v>
          </cell>
          <cell r="I477" t="str">
            <v>basilia.thornton@hotmail.com</v>
          </cell>
          <cell r="J477">
            <v>11717</v>
          </cell>
        </row>
        <row r="478">
          <cell r="A478">
            <v>477</v>
          </cell>
          <cell r="B478">
            <v>449</v>
          </cell>
          <cell r="C478">
            <v>4</v>
          </cell>
          <cell r="D478">
            <v>42645</v>
          </cell>
          <cell r="E478">
            <v>42648</v>
          </cell>
          <cell r="F478">
            <v>42647</v>
          </cell>
          <cell r="G478">
            <v>1</v>
          </cell>
          <cell r="H478">
            <v>2</v>
          </cell>
          <cell r="I478" t="str">
            <v>josie.schultz@hotmail.com</v>
          </cell>
          <cell r="J478">
            <v>91387</v>
          </cell>
        </row>
        <row r="479">
          <cell r="A479">
            <v>478</v>
          </cell>
          <cell r="B479">
            <v>304</v>
          </cell>
          <cell r="C479">
            <v>4</v>
          </cell>
          <cell r="D479">
            <v>42645</v>
          </cell>
          <cell r="E479">
            <v>42648</v>
          </cell>
          <cell r="F479">
            <v>42646</v>
          </cell>
          <cell r="G479">
            <v>2</v>
          </cell>
          <cell r="H479">
            <v>7</v>
          </cell>
          <cell r="I479" t="str">
            <v>jayme.zamora@gmail.com</v>
          </cell>
          <cell r="J479">
            <v>11413</v>
          </cell>
        </row>
        <row r="480">
          <cell r="A480">
            <v>479</v>
          </cell>
          <cell r="B480">
            <v>984</v>
          </cell>
          <cell r="C480">
            <v>4</v>
          </cell>
          <cell r="D480">
            <v>42646</v>
          </cell>
          <cell r="E480">
            <v>42647</v>
          </cell>
          <cell r="F480">
            <v>42647</v>
          </cell>
          <cell r="G480">
            <v>2</v>
          </cell>
          <cell r="H480">
            <v>6</v>
          </cell>
          <cell r="I480" t="str">
            <v>ivette.warren@gmail.com</v>
          </cell>
          <cell r="J480">
            <v>11010</v>
          </cell>
        </row>
        <row r="481">
          <cell r="A481">
            <v>480</v>
          </cell>
          <cell r="B481">
            <v>686</v>
          </cell>
          <cell r="C481">
            <v>4</v>
          </cell>
          <cell r="D481">
            <v>42647</v>
          </cell>
          <cell r="E481">
            <v>42650</v>
          </cell>
          <cell r="F481">
            <v>42648</v>
          </cell>
          <cell r="G481">
            <v>1</v>
          </cell>
          <cell r="H481">
            <v>3</v>
          </cell>
          <cell r="I481" t="str">
            <v>darcel.harmon@msn.com</v>
          </cell>
          <cell r="J481">
            <v>95050</v>
          </cell>
        </row>
        <row r="482">
          <cell r="A482">
            <v>481</v>
          </cell>
          <cell r="B482">
            <v>481</v>
          </cell>
          <cell r="C482">
            <v>4</v>
          </cell>
          <cell r="D482">
            <v>42647</v>
          </cell>
          <cell r="E482">
            <v>42650</v>
          </cell>
          <cell r="F482">
            <v>42649</v>
          </cell>
          <cell r="G482">
            <v>3</v>
          </cell>
          <cell r="H482">
            <v>9</v>
          </cell>
          <cell r="I482" t="str">
            <v>jayson.rutledge@yahoo.com</v>
          </cell>
          <cell r="J482">
            <v>77566</v>
          </cell>
        </row>
        <row r="483">
          <cell r="A483">
            <v>482</v>
          </cell>
          <cell r="B483">
            <v>513</v>
          </cell>
          <cell r="C483">
            <v>4</v>
          </cell>
          <cell r="D483">
            <v>42648</v>
          </cell>
          <cell r="E483">
            <v>42649</v>
          </cell>
          <cell r="F483">
            <v>42649</v>
          </cell>
          <cell r="G483">
            <v>2</v>
          </cell>
          <cell r="H483">
            <v>6</v>
          </cell>
          <cell r="I483" t="str">
            <v>whitney.cash@gmail.com</v>
          </cell>
          <cell r="J483">
            <v>14075</v>
          </cell>
        </row>
        <row r="484">
          <cell r="A484">
            <v>483</v>
          </cell>
          <cell r="B484">
            <v>703</v>
          </cell>
          <cell r="C484">
            <v>4</v>
          </cell>
          <cell r="D484">
            <v>42649</v>
          </cell>
          <cell r="E484">
            <v>42650</v>
          </cell>
          <cell r="F484">
            <v>42652</v>
          </cell>
          <cell r="G484">
            <v>1</v>
          </cell>
          <cell r="H484">
            <v>2</v>
          </cell>
          <cell r="I484" t="str">
            <v>diana.cobb@hotmail.com</v>
          </cell>
          <cell r="J484">
            <v>92831</v>
          </cell>
        </row>
        <row r="485">
          <cell r="A485">
            <v>484</v>
          </cell>
          <cell r="B485">
            <v>421</v>
          </cell>
          <cell r="C485">
            <v>4</v>
          </cell>
          <cell r="D485">
            <v>42649</v>
          </cell>
          <cell r="E485">
            <v>42652</v>
          </cell>
          <cell r="F485">
            <v>42650</v>
          </cell>
          <cell r="G485">
            <v>2</v>
          </cell>
          <cell r="H485">
            <v>7</v>
          </cell>
          <cell r="I485" t="str">
            <v>iola.rasmussen@yahoo.com</v>
          </cell>
          <cell r="J485">
            <v>10950</v>
          </cell>
        </row>
        <row r="486">
          <cell r="A486">
            <v>485</v>
          </cell>
          <cell r="B486">
            <v>465</v>
          </cell>
          <cell r="C486">
            <v>4</v>
          </cell>
          <cell r="D486">
            <v>42649</v>
          </cell>
          <cell r="E486">
            <v>42651</v>
          </cell>
          <cell r="F486">
            <v>42650</v>
          </cell>
          <cell r="G486">
            <v>2</v>
          </cell>
          <cell r="H486">
            <v>7</v>
          </cell>
          <cell r="I486" t="str">
            <v>birdie.kramer@hotmail.com</v>
          </cell>
          <cell r="J486">
            <v>12180</v>
          </cell>
        </row>
        <row r="487">
          <cell r="A487">
            <v>486</v>
          </cell>
          <cell r="B487">
            <v>709</v>
          </cell>
          <cell r="C487">
            <v>4</v>
          </cell>
          <cell r="D487">
            <v>42649</v>
          </cell>
          <cell r="E487">
            <v>42651</v>
          </cell>
          <cell r="F487">
            <v>42652</v>
          </cell>
          <cell r="G487">
            <v>2</v>
          </cell>
          <cell r="H487">
            <v>7</v>
          </cell>
          <cell r="I487" t="str">
            <v>vinnie.chan@aol.com</v>
          </cell>
          <cell r="J487">
            <v>11375</v>
          </cell>
        </row>
        <row r="488">
          <cell r="A488">
            <v>487</v>
          </cell>
          <cell r="B488">
            <v>827</v>
          </cell>
          <cell r="C488">
            <v>4</v>
          </cell>
          <cell r="D488">
            <v>42649</v>
          </cell>
          <cell r="E488">
            <v>42652</v>
          </cell>
          <cell r="F488">
            <v>42652</v>
          </cell>
          <cell r="G488">
            <v>2</v>
          </cell>
          <cell r="H488">
            <v>6</v>
          </cell>
          <cell r="I488" t="str">
            <v>george.pickett@msn.com</v>
          </cell>
          <cell r="J488">
            <v>11104</v>
          </cell>
        </row>
        <row r="489">
          <cell r="A489">
            <v>488</v>
          </cell>
          <cell r="B489">
            <v>921</v>
          </cell>
          <cell r="C489">
            <v>4</v>
          </cell>
          <cell r="D489">
            <v>42649</v>
          </cell>
          <cell r="E489">
            <v>42652</v>
          </cell>
          <cell r="F489">
            <v>42651</v>
          </cell>
          <cell r="G489">
            <v>2</v>
          </cell>
          <cell r="H489">
            <v>6</v>
          </cell>
          <cell r="I489" t="str">
            <v>evelin.vargas@msn.com</v>
          </cell>
          <cell r="J489">
            <v>14580</v>
          </cell>
        </row>
        <row r="490">
          <cell r="A490">
            <v>489</v>
          </cell>
          <cell r="B490">
            <v>899</v>
          </cell>
          <cell r="C490">
            <v>4</v>
          </cell>
          <cell r="D490">
            <v>42649</v>
          </cell>
          <cell r="E490">
            <v>42651</v>
          </cell>
          <cell r="F490">
            <v>42651</v>
          </cell>
          <cell r="G490">
            <v>3</v>
          </cell>
          <cell r="H490">
            <v>8</v>
          </cell>
          <cell r="I490" t="str">
            <v>carisa.carpenter@hotmail.com</v>
          </cell>
          <cell r="J490">
            <v>77904</v>
          </cell>
        </row>
        <row r="491">
          <cell r="A491">
            <v>490</v>
          </cell>
          <cell r="B491">
            <v>876</v>
          </cell>
          <cell r="C491">
            <v>4</v>
          </cell>
          <cell r="D491">
            <v>42650</v>
          </cell>
          <cell r="E491">
            <v>42653</v>
          </cell>
          <cell r="F491">
            <v>42652</v>
          </cell>
          <cell r="G491">
            <v>2</v>
          </cell>
          <cell r="H491">
            <v>6</v>
          </cell>
          <cell r="I491" t="str">
            <v>onita.macdonald@yahoo.com</v>
          </cell>
          <cell r="J491">
            <v>11542</v>
          </cell>
        </row>
        <row r="492">
          <cell r="A492">
            <v>491</v>
          </cell>
          <cell r="B492">
            <v>1048</v>
          </cell>
          <cell r="C492">
            <v>4</v>
          </cell>
          <cell r="D492">
            <v>42651</v>
          </cell>
          <cell r="E492">
            <v>42653</v>
          </cell>
          <cell r="F492">
            <v>42654</v>
          </cell>
          <cell r="G492">
            <v>1</v>
          </cell>
          <cell r="H492">
            <v>2</v>
          </cell>
          <cell r="I492" t="str">
            <v>ji.burt@hotmail.com</v>
          </cell>
          <cell r="J492">
            <v>92307</v>
          </cell>
        </row>
        <row r="493">
          <cell r="A493">
            <v>492</v>
          </cell>
          <cell r="B493">
            <v>191</v>
          </cell>
          <cell r="C493">
            <v>4</v>
          </cell>
          <cell r="D493">
            <v>42652</v>
          </cell>
          <cell r="E493">
            <v>42653</v>
          </cell>
          <cell r="F493">
            <v>42655</v>
          </cell>
          <cell r="G493">
            <v>1</v>
          </cell>
          <cell r="H493">
            <v>2</v>
          </cell>
          <cell r="I493" t="str">
            <v>graciela.barber@hotmail.com</v>
          </cell>
          <cell r="J493">
            <v>93035</v>
          </cell>
        </row>
        <row r="494">
          <cell r="A494">
            <v>493</v>
          </cell>
          <cell r="B494">
            <v>796</v>
          </cell>
          <cell r="C494">
            <v>4</v>
          </cell>
          <cell r="D494">
            <v>42652</v>
          </cell>
          <cell r="E494">
            <v>42655</v>
          </cell>
          <cell r="F494">
            <v>42654</v>
          </cell>
          <cell r="G494">
            <v>1</v>
          </cell>
          <cell r="H494">
            <v>3</v>
          </cell>
          <cell r="I494" t="str">
            <v>rosalie.coffey@gmail.com</v>
          </cell>
          <cell r="J494">
            <v>91784</v>
          </cell>
        </row>
        <row r="495">
          <cell r="A495">
            <v>494</v>
          </cell>
          <cell r="B495">
            <v>875</v>
          </cell>
          <cell r="C495">
            <v>4</v>
          </cell>
          <cell r="D495">
            <v>42652</v>
          </cell>
          <cell r="E495">
            <v>42653</v>
          </cell>
          <cell r="F495">
            <v>42654</v>
          </cell>
          <cell r="G495">
            <v>2</v>
          </cell>
          <cell r="H495">
            <v>6</v>
          </cell>
          <cell r="I495" t="str">
            <v>tanesha.sawyer@aol.com</v>
          </cell>
          <cell r="J495">
            <v>11422</v>
          </cell>
        </row>
        <row r="496">
          <cell r="A496">
            <v>495</v>
          </cell>
          <cell r="B496">
            <v>712</v>
          </cell>
          <cell r="C496">
            <v>4</v>
          </cell>
          <cell r="D496">
            <v>42653</v>
          </cell>
          <cell r="E496">
            <v>42655</v>
          </cell>
          <cell r="F496">
            <v>42656</v>
          </cell>
          <cell r="G496">
            <v>1</v>
          </cell>
          <cell r="H496">
            <v>3</v>
          </cell>
          <cell r="I496" t="str">
            <v>kecia.olsen@msn.com</v>
          </cell>
          <cell r="J496">
            <v>95060</v>
          </cell>
        </row>
        <row r="497">
          <cell r="A497">
            <v>496</v>
          </cell>
          <cell r="B497">
            <v>193</v>
          </cell>
          <cell r="C497">
            <v>4</v>
          </cell>
          <cell r="D497">
            <v>42653</v>
          </cell>
          <cell r="E497">
            <v>42655</v>
          </cell>
          <cell r="F497">
            <v>42654</v>
          </cell>
          <cell r="G497">
            <v>2</v>
          </cell>
          <cell r="H497">
            <v>6</v>
          </cell>
          <cell r="I497" t="str">
            <v>ayanna.rhodes@msn.com</v>
          </cell>
          <cell r="J497">
            <v>11801</v>
          </cell>
        </row>
        <row r="498">
          <cell r="A498">
            <v>497</v>
          </cell>
          <cell r="B498">
            <v>785</v>
          </cell>
          <cell r="C498">
            <v>4</v>
          </cell>
          <cell r="D498">
            <v>42653</v>
          </cell>
          <cell r="E498">
            <v>42654</v>
          </cell>
          <cell r="F498">
            <v>42654</v>
          </cell>
          <cell r="G498">
            <v>2</v>
          </cell>
          <cell r="H498">
            <v>6</v>
          </cell>
          <cell r="I498" t="str">
            <v>kandis.mills@hotmail.com</v>
          </cell>
          <cell r="J498">
            <v>14075</v>
          </cell>
        </row>
        <row r="499">
          <cell r="A499">
            <v>498</v>
          </cell>
          <cell r="B499">
            <v>1331</v>
          </cell>
          <cell r="C499">
            <v>4</v>
          </cell>
          <cell r="D499">
            <v>42653</v>
          </cell>
          <cell r="E499">
            <v>42655</v>
          </cell>
          <cell r="F499">
            <v>42654</v>
          </cell>
          <cell r="G499">
            <v>2</v>
          </cell>
          <cell r="H499">
            <v>6</v>
          </cell>
          <cell r="I499" t="str">
            <v>divina.reeves@hotmail.com</v>
          </cell>
          <cell r="J499">
            <v>12550</v>
          </cell>
        </row>
        <row r="500">
          <cell r="A500">
            <v>499</v>
          </cell>
          <cell r="B500">
            <v>260</v>
          </cell>
          <cell r="C500">
            <v>4</v>
          </cell>
          <cell r="D500">
            <v>42654</v>
          </cell>
          <cell r="E500">
            <v>42657</v>
          </cell>
          <cell r="F500">
            <v>42656</v>
          </cell>
          <cell r="G500">
            <v>1</v>
          </cell>
          <cell r="H500">
            <v>2</v>
          </cell>
          <cell r="I500" t="str">
            <v>rodrick.shelton@hotmail.com</v>
          </cell>
          <cell r="J500">
            <v>91387</v>
          </cell>
        </row>
        <row r="501">
          <cell r="A501">
            <v>500</v>
          </cell>
          <cell r="B501">
            <v>148</v>
          </cell>
          <cell r="C501">
            <v>4</v>
          </cell>
          <cell r="D501">
            <v>42654</v>
          </cell>
          <cell r="E501">
            <v>42655</v>
          </cell>
          <cell r="F501">
            <v>42656</v>
          </cell>
          <cell r="G501">
            <v>2</v>
          </cell>
          <cell r="H501">
            <v>6</v>
          </cell>
          <cell r="I501" t="str">
            <v>julee.woodard@yahoo.com</v>
          </cell>
          <cell r="J501">
            <v>11418</v>
          </cell>
        </row>
        <row r="502">
          <cell r="A502">
            <v>501</v>
          </cell>
          <cell r="B502">
            <v>977</v>
          </cell>
          <cell r="C502">
            <v>4</v>
          </cell>
          <cell r="D502">
            <v>42654</v>
          </cell>
          <cell r="E502">
            <v>42655</v>
          </cell>
          <cell r="F502">
            <v>42656</v>
          </cell>
          <cell r="G502">
            <v>2</v>
          </cell>
          <cell r="H502">
            <v>7</v>
          </cell>
          <cell r="I502" t="str">
            <v>barton.cox@yahoo.com</v>
          </cell>
          <cell r="J502">
            <v>11701</v>
          </cell>
        </row>
        <row r="503">
          <cell r="A503">
            <v>502</v>
          </cell>
          <cell r="B503">
            <v>401</v>
          </cell>
          <cell r="C503">
            <v>4</v>
          </cell>
          <cell r="D503">
            <v>42655</v>
          </cell>
          <cell r="E503">
            <v>42656</v>
          </cell>
          <cell r="F503">
            <v>42656</v>
          </cell>
          <cell r="G503">
            <v>3</v>
          </cell>
          <cell r="H503">
            <v>9</v>
          </cell>
          <cell r="I503" t="str">
            <v>shaunda.barnett@gmail.com</v>
          </cell>
          <cell r="J503">
            <v>75604</v>
          </cell>
        </row>
        <row r="504">
          <cell r="A504">
            <v>503</v>
          </cell>
          <cell r="B504">
            <v>932</v>
          </cell>
          <cell r="C504">
            <v>4</v>
          </cell>
          <cell r="D504">
            <v>42656</v>
          </cell>
          <cell r="E504">
            <v>42659</v>
          </cell>
          <cell r="F504">
            <v>42657</v>
          </cell>
          <cell r="G504">
            <v>2</v>
          </cell>
          <cell r="H504">
            <v>6</v>
          </cell>
          <cell r="I504" t="str">
            <v>yvonne.bean@yahoo.com</v>
          </cell>
          <cell r="J504">
            <v>12590</v>
          </cell>
        </row>
        <row r="505">
          <cell r="A505">
            <v>504</v>
          </cell>
          <cell r="B505">
            <v>1381</v>
          </cell>
          <cell r="C505">
            <v>4</v>
          </cell>
          <cell r="D505">
            <v>42657</v>
          </cell>
          <cell r="E505">
            <v>42658</v>
          </cell>
          <cell r="F505">
            <v>42658</v>
          </cell>
          <cell r="G505">
            <v>1</v>
          </cell>
          <cell r="H505">
            <v>2</v>
          </cell>
          <cell r="I505" t="str">
            <v>mercedez.brooks@hotmail.com</v>
          </cell>
          <cell r="J505">
            <v>91010</v>
          </cell>
        </row>
        <row r="506">
          <cell r="A506">
            <v>505</v>
          </cell>
          <cell r="B506">
            <v>721</v>
          </cell>
          <cell r="C506">
            <v>4</v>
          </cell>
          <cell r="D506">
            <v>42657</v>
          </cell>
          <cell r="E506">
            <v>42659</v>
          </cell>
          <cell r="F506">
            <v>42660</v>
          </cell>
          <cell r="G506">
            <v>2</v>
          </cell>
          <cell r="H506">
            <v>6</v>
          </cell>
          <cell r="I506" t="str">
            <v>erlinda.osborne@yahoo.com</v>
          </cell>
          <cell r="J506">
            <v>11795</v>
          </cell>
        </row>
        <row r="507">
          <cell r="A507">
            <v>506</v>
          </cell>
          <cell r="B507">
            <v>831</v>
          </cell>
          <cell r="C507">
            <v>4</v>
          </cell>
          <cell r="D507">
            <v>42657</v>
          </cell>
          <cell r="E507">
            <v>42659</v>
          </cell>
          <cell r="F507">
            <v>42659</v>
          </cell>
          <cell r="G507">
            <v>2</v>
          </cell>
          <cell r="H507">
            <v>6</v>
          </cell>
          <cell r="I507" t="str">
            <v>lory.berg@aol.com</v>
          </cell>
          <cell r="J507">
            <v>13126</v>
          </cell>
        </row>
        <row r="508">
          <cell r="A508">
            <v>507</v>
          </cell>
          <cell r="B508">
            <v>1378</v>
          </cell>
          <cell r="C508">
            <v>4</v>
          </cell>
          <cell r="D508">
            <v>42658</v>
          </cell>
          <cell r="E508">
            <v>42660</v>
          </cell>
          <cell r="F508">
            <v>42660</v>
          </cell>
          <cell r="G508">
            <v>1</v>
          </cell>
          <cell r="H508">
            <v>3</v>
          </cell>
          <cell r="I508" t="str">
            <v>enoch.rosario@hotmail.com</v>
          </cell>
          <cell r="J508">
            <v>93706</v>
          </cell>
        </row>
        <row r="509">
          <cell r="A509">
            <v>508</v>
          </cell>
          <cell r="B509">
            <v>1359</v>
          </cell>
          <cell r="C509">
            <v>4</v>
          </cell>
          <cell r="D509">
            <v>42658</v>
          </cell>
          <cell r="E509">
            <v>42661</v>
          </cell>
          <cell r="F509">
            <v>42661</v>
          </cell>
          <cell r="G509">
            <v>2</v>
          </cell>
          <cell r="H509">
            <v>6</v>
          </cell>
          <cell r="I509" t="str">
            <v>octavia.donaldson@hotmail.com</v>
          </cell>
          <cell r="J509">
            <v>11756</v>
          </cell>
        </row>
        <row r="510">
          <cell r="A510">
            <v>509</v>
          </cell>
          <cell r="B510">
            <v>235</v>
          </cell>
          <cell r="C510">
            <v>4</v>
          </cell>
          <cell r="D510">
            <v>42659</v>
          </cell>
          <cell r="E510">
            <v>42660</v>
          </cell>
          <cell r="F510">
            <v>42660</v>
          </cell>
          <cell r="G510">
            <v>2</v>
          </cell>
          <cell r="H510">
            <v>7</v>
          </cell>
          <cell r="I510" t="str">
            <v>jeromy.elliott@gmail.com</v>
          </cell>
          <cell r="J510">
            <v>11706</v>
          </cell>
        </row>
        <row r="511">
          <cell r="A511">
            <v>510</v>
          </cell>
          <cell r="B511">
            <v>586</v>
          </cell>
          <cell r="C511">
            <v>4</v>
          </cell>
          <cell r="D511">
            <v>42660</v>
          </cell>
          <cell r="E511">
            <v>42661</v>
          </cell>
          <cell r="F511">
            <v>42661</v>
          </cell>
          <cell r="G511">
            <v>2</v>
          </cell>
          <cell r="H511">
            <v>7</v>
          </cell>
          <cell r="I511" t="str">
            <v>ulysses.gaines@aol.com</v>
          </cell>
          <cell r="J511">
            <v>10952</v>
          </cell>
        </row>
        <row r="512">
          <cell r="A512">
            <v>511</v>
          </cell>
          <cell r="B512">
            <v>377</v>
          </cell>
          <cell r="C512">
            <v>4</v>
          </cell>
          <cell r="D512">
            <v>42661</v>
          </cell>
          <cell r="E512">
            <v>42663</v>
          </cell>
          <cell r="F512">
            <v>42662</v>
          </cell>
          <cell r="G512">
            <v>2</v>
          </cell>
          <cell r="H512">
            <v>7</v>
          </cell>
          <cell r="I512" t="str">
            <v>klara.mosley@gmail.com</v>
          </cell>
          <cell r="J512">
            <v>10573</v>
          </cell>
        </row>
        <row r="513">
          <cell r="A513">
            <v>512</v>
          </cell>
          <cell r="B513">
            <v>8</v>
          </cell>
          <cell r="C513">
            <v>4</v>
          </cell>
          <cell r="D513">
            <v>42662</v>
          </cell>
          <cell r="E513">
            <v>42665</v>
          </cell>
          <cell r="F513">
            <v>42663</v>
          </cell>
          <cell r="G513">
            <v>2</v>
          </cell>
          <cell r="H513">
            <v>7</v>
          </cell>
          <cell r="I513" t="str">
            <v>jacquline.duncan@yahoo.com</v>
          </cell>
          <cell r="J513">
            <v>11372</v>
          </cell>
        </row>
        <row r="514">
          <cell r="A514">
            <v>513</v>
          </cell>
          <cell r="B514">
            <v>155</v>
          </cell>
          <cell r="C514">
            <v>4</v>
          </cell>
          <cell r="D514">
            <v>42662</v>
          </cell>
          <cell r="E514">
            <v>42664</v>
          </cell>
          <cell r="F514">
            <v>42664</v>
          </cell>
          <cell r="G514">
            <v>2</v>
          </cell>
          <cell r="H514">
            <v>6</v>
          </cell>
          <cell r="I514" t="str">
            <v>lory.page@hotmail.com</v>
          </cell>
          <cell r="J514">
            <v>11706</v>
          </cell>
        </row>
        <row r="515">
          <cell r="A515">
            <v>514</v>
          </cell>
          <cell r="B515">
            <v>927</v>
          </cell>
          <cell r="C515">
            <v>4</v>
          </cell>
          <cell r="D515">
            <v>42662</v>
          </cell>
          <cell r="E515">
            <v>42664</v>
          </cell>
          <cell r="F515">
            <v>42663</v>
          </cell>
          <cell r="G515">
            <v>2</v>
          </cell>
          <cell r="H515">
            <v>7</v>
          </cell>
          <cell r="I515" t="str">
            <v>guillermo.hart@hotmail.com</v>
          </cell>
          <cell r="J515">
            <v>10002</v>
          </cell>
        </row>
        <row r="516">
          <cell r="A516">
            <v>515</v>
          </cell>
          <cell r="B516">
            <v>986</v>
          </cell>
          <cell r="C516">
            <v>4</v>
          </cell>
          <cell r="D516">
            <v>42662</v>
          </cell>
          <cell r="E516">
            <v>42663</v>
          </cell>
          <cell r="F516">
            <v>42665</v>
          </cell>
          <cell r="G516">
            <v>2</v>
          </cell>
          <cell r="H516">
            <v>6</v>
          </cell>
          <cell r="I516" t="str">
            <v>marcel.lindsay@hotmail.com</v>
          </cell>
          <cell r="J516">
            <v>10562</v>
          </cell>
        </row>
        <row r="517">
          <cell r="A517">
            <v>516</v>
          </cell>
          <cell r="B517">
            <v>111</v>
          </cell>
          <cell r="C517">
            <v>4</v>
          </cell>
          <cell r="D517">
            <v>42664</v>
          </cell>
          <cell r="E517">
            <v>42666</v>
          </cell>
          <cell r="F517">
            <v>42667</v>
          </cell>
          <cell r="G517">
            <v>2</v>
          </cell>
          <cell r="H517">
            <v>6</v>
          </cell>
          <cell r="I517" t="str">
            <v>shila.white@msn.com</v>
          </cell>
          <cell r="J517">
            <v>14127</v>
          </cell>
        </row>
        <row r="518">
          <cell r="A518">
            <v>517</v>
          </cell>
          <cell r="B518">
            <v>613</v>
          </cell>
          <cell r="C518">
            <v>4</v>
          </cell>
          <cell r="D518">
            <v>42664</v>
          </cell>
          <cell r="E518">
            <v>42665</v>
          </cell>
          <cell r="F518">
            <v>42667</v>
          </cell>
          <cell r="G518">
            <v>2</v>
          </cell>
          <cell r="H518">
            <v>6</v>
          </cell>
          <cell r="I518" t="str">
            <v>margene.eaton@yahoo.com</v>
          </cell>
          <cell r="J518">
            <v>11793</v>
          </cell>
        </row>
        <row r="519">
          <cell r="A519">
            <v>518</v>
          </cell>
          <cell r="B519">
            <v>1374</v>
          </cell>
          <cell r="C519">
            <v>4</v>
          </cell>
          <cell r="D519">
            <v>42665</v>
          </cell>
          <cell r="E519">
            <v>42667</v>
          </cell>
          <cell r="F519">
            <v>42668</v>
          </cell>
          <cell r="G519">
            <v>1</v>
          </cell>
          <cell r="H519">
            <v>2</v>
          </cell>
          <cell r="I519" t="str">
            <v>juliane.dillard@aol.com</v>
          </cell>
          <cell r="J519">
            <v>91740</v>
          </cell>
        </row>
        <row r="520">
          <cell r="A520">
            <v>519</v>
          </cell>
          <cell r="B520">
            <v>54</v>
          </cell>
          <cell r="C520">
            <v>4</v>
          </cell>
          <cell r="D520">
            <v>42665</v>
          </cell>
          <cell r="E520">
            <v>42666</v>
          </cell>
          <cell r="F520">
            <v>42667</v>
          </cell>
          <cell r="G520">
            <v>2</v>
          </cell>
          <cell r="H520">
            <v>7</v>
          </cell>
          <cell r="I520" t="str">
            <v>fran.yang@hotmail.com</v>
          </cell>
          <cell r="J520">
            <v>13501</v>
          </cell>
        </row>
        <row r="521">
          <cell r="A521">
            <v>520</v>
          </cell>
          <cell r="B521">
            <v>639</v>
          </cell>
          <cell r="C521">
            <v>4</v>
          </cell>
          <cell r="D521">
            <v>42666</v>
          </cell>
          <cell r="E521">
            <v>42669</v>
          </cell>
          <cell r="F521">
            <v>42667</v>
          </cell>
          <cell r="G521">
            <v>2</v>
          </cell>
          <cell r="H521">
            <v>7</v>
          </cell>
          <cell r="I521" t="str">
            <v>ronald.parsons@msn.com</v>
          </cell>
          <cell r="J521">
            <v>11378</v>
          </cell>
        </row>
        <row r="522">
          <cell r="A522">
            <v>521</v>
          </cell>
          <cell r="B522">
            <v>664</v>
          </cell>
          <cell r="C522">
            <v>4</v>
          </cell>
          <cell r="D522">
            <v>42666</v>
          </cell>
          <cell r="E522">
            <v>42668</v>
          </cell>
          <cell r="F522">
            <v>42668</v>
          </cell>
          <cell r="G522">
            <v>2</v>
          </cell>
          <cell r="H522">
            <v>6</v>
          </cell>
          <cell r="I522" t="str">
            <v>augustus.schmidt@msn.com</v>
          </cell>
          <cell r="J522">
            <v>11368</v>
          </cell>
        </row>
        <row r="523">
          <cell r="A523">
            <v>522</v>
          </cell>
          <cell r="B523">
            <v>724</v>
          </cell>
          <cell r="C523">
            <v>4</v>
          </cell>
          <cell r="D523">
            <v>42666</v>
          </cell>
          <cell r="E523">
            <v>42667</v>
          </cell>
          <cell r="F523">
            <v>42667</v>
          </cell>
          <cell r="G523">
            <v>2</v>
          </cell>
          <cell r="H523">
            <v>7</v>
          </cell>
          <cell r="I523" t="str">
            <v>lois.steele@yahoo.com</v>
          </cell>
          <cell r="J523">
            <v>10562</v>
          </cell>
        </row>
        <row r="524">
          <cell r="A524">
            <v>523</v>
          </cell>
          <cell r="B524">
            <v>1056</v>
          </cell>
          <cell r="C524">
            <v>4</v>
          </cell>
          <cell r="D524">
            <v>42667</v>
          </cell>
          <cell r="E524">
            <v>42669</v>
          </cell>
          <cell r="F524">
            <v>42670</v>
          </cell>
          <cell r="G524">
            <v>2</v>
          </cell>
          <cell r="H524">
            <v>6</v>
          </cell>
          <cell r="I524" t="str">
            <v>rebbecca.espinoza@hotmail.com</v>
          </cell>
          <cell r="J524">
            <v>10550</v>
          </cell>
        </row>
        <row r="525">
          <cell r="A525">
            <v>524</v>
          </cell>
          <cell r="B525">
            <v>569</v>
          </cell>
          <cell r="C525">
            <v>4</v>
          </cell>
          <cell r="D525">
            <v>42668</v>
          </cell>
          <cell r="E525">
            <v>42669</v>
          </cell>
          <cell r="F525">
            <v>42670</v>
          </cell>
          <cell r="G525">
            <v>1</v>
          </cell>
          <cell r="H525">
            <v>2</v>
          </cell>
          <cell r="I525" t="str">
            <v>lucas.estes@yahoo.com</v>
          </cell>
          <cell r="J525">
            <v>90403</v>
          </cell>
        </row>
        <row r="526">
          <cell r="A526">
            <v>525</v>
          </cell>
          <cell r="B526">
            <v>1315</v>
          </cell>
          <cell r="C526">
            <v>4</v>
          </cell>
          <cell r="D526">
            <v>42669</v>
          </cell>
          <cell r="E526">
            <v>42671</v>
          </cell>
          <cell r="F526">
            <v>42672</v>
          </cell>
          <cell r="G526">
            <v>1</v>
          </cell>
          <cell r="H526">
            <v>3</v>
          </cell>
          <cell r="I526" t="str">
            <v>omega.johnston@gmail.com</v>
          </cell>
          <cell r="J526">
            <v>91387</v>
          </cell>
        </row>
        <row r="527">
          <cell r="A527">
            <v>526</v>
          </cell>
          <cell r="B527">
            <v>1096</v>
          </cell>
          <cell r="C527">
            <v>4</v>
          </cell>
          <cell r="D527">
            <v>42669</v>
          </cell>
          <cell r="E527">
            <v>42671</v>
          </cell>
          <cell r="F527">
            <v>42671</v>
          </cell>
          <cell r="G527">
            <v>2</v>
          </cell>
          <cell r="H527">
            <v>6</v>
          </cell>
          <cell r="I527" t="str">
            <v>tonda.webb@yahoo.com</v>
          </cell>
          <cell r="J527">
            <v>13027</v>
          </cell>
        </row>
        <row r="528">
          <cell r="A528">
            <v>527</v>
          </cell>
          <cell r="B528">
            <v>506</v>
          </cell>
          <cell r="C528">
            <v>4</v>
          </cell>
          <cell r="D528">
            <v>42670</v>
          </cell>
          <cell r="E528">
            <v>42672</v>
          </cell>
          <cell r="F528">
            <v>42671</v>
          </cell>
          <cell r="G528">
            <v>1</v>
          </cell>
          <cell r="H528">
            <v>2</v>
          </cell>
          <cell r="I528" t="str">
            <v>irving.pitts@msn.com</v>
          </cell>
          <cell r="J528">
            <v>90505</v>
          </cell>
        </row>
        <row r="529">
          <cell r="A529">
            <v>528</v>
          </cell>
          <cell r="B529">
            <v>676</v>
          </cell>
          <cell r="C529">
            <v>4</v>
          </cell>
          <cell r="D529">
            <v>42671</v>
          </cell>
          <cell r="E529">
            <v>42674</v>
          </cell>
          <cell r="F529">
            <v>42674</v>
          </cell>
          <cell r="G529">
            <v>2</v>
          </cell>
          <cell r="H529">
            <v>7</v>
          </cell>
          <cell r="I529" t="str">
            <v>gayle.wilkinson@yahoo.com</v>
          </cell>
          <cell r="J529">
            <v>11757</v>
          </cell>
        </row>
        <row r="530">
          <cell r="A530">
            <v>529</v>
          </cell>
          <cell r="B530">
            <v>753</v>
          </cell>
          <cell r="C530">
            <v>4</v>
          </cell>
          <cell r="D530">
            <v>42671</v>
          </cell>
          <cell r="E530">
            <v>42673</v>
          </cell>
          <cell r="F530">
            <v>42674</v>
          </cell>
          <cell r="G530">
            <v>2</v>
          </cell>
          <cell r="H530">
            <v>7</v>
          </cell>
          <cell r="I530" t="str">
            <v>mandi.gibbs@gmail.com</v>
          </cell>
          <cell r="J530">
            <v>11369</v>
          </cell>
        </row>
        <row r="531">
          <cell r="A531">
            <v>530</v>
          </cell>
          <cell r="B531">
            <v>773</v>
          </cell>
          <cell r="C531">
            <v>4</v>
          </cell>
          <cell r="D531">
            <v>42671</v>
          </cell>
          <cell r="E531">
            <v>42674</v>
          </cell>
          <cell r="F531">
            <v>42674</v>
          </cell>
          <cell r="G531">
            <v>2</v>
          </cell>
          <cell r="H531">
            <v>6</v>
          </cell>
          <cell r="I531" t="str">
            <v>yolando.wade@hotmail.com</v>
          </cell>
          <cell r="J531">
            <v>11758</v>
          </cell>
        </row>
        <row r="532">
          <cell r="A532">
            <v>531</v>
          </cell>
          <cell r="B532">
            <v>116</v>
          </cell>
          <cell r="C532">
            <v>4</v>
          </cell>
          <cell r="D532">
            <v>42671</v>
          </cell>
          <cell r="E532">
            <v>42672</v>
          </cell>
          <cell r="F532">
            <v>42673</v>
          </cell>
          <cell r="G532">
            <v>3</v>
          </cell>
          <cell r="H532">
            <v>8</v>
          </cell>
          <cell r="I532" t="str">
            <v>merlene.vinson@gmail.com</v>
          </cell>
          <cell r="J532">
            <v>76039</v>
          </cell>
        </row>
        <row r="533">
          <cell r="A533">
            <v>532</v>
          </cell>
          <cell r="B533">
            <v>817</v>
          </cell>
          <cell r="C533">
            <v>4</v>
          </cell>
          <cell r="D533">
            <v>42672</v>
          </cell>
          <cell r="E533">
            <v>42674</v>
          </cell>
          <cell r="F533">
            <v>42673</v>
          </cell>
          <cell r="G533">
            <v>2</v>
          </cell>
          <cell r="H533">
            <v>7</v>
          </cell>
          <cell r="I533" t="str">
            <v>zelda.pratt@gmail.com</v>
          </cell>
          <cell r="J533">
            <v>14086</v>
          </cell>
        </row>
        <row r="534">
          <cell r="A534">
            <v>533</v>
          </cell>
          <cell r="B534">
            <v>1334</v>
          </cell>
          <cell r="C534">
            <v>4</v>
          </cell>
          <cell r="D534">
            <v>42672</v>
          </cell>
          <cell r="E534">
            <v>42675</v>
          </cell>
          <cell r="F534">
            <v>42675</v>
          </cell>
          <cell r="G534">
            <v>2</v>
          </cell>
          <cell r="H534">
            <v>6</v>
          </cell>
          <cell r="I534" t="str">
            <v>ashleigh.finch@yahoo.com</v>
          </cell>
          <cell r="J534">
            <v>12550</v>
          </cell>
        </row>
        <row r="535">
          <cell r="A535">
            <v>534</v>
          </cell>
          <cell r="B535">
            <v>1406</v>
          </cell>
          <cell r="C535">
            <v>4</v>
          </cell>
          <cell r="D535">
            <v>42672</v>
          </cell>
          <cell r="E535">
            <v>42673</v>
          </cell>
          <cell r="F535">
            <v>42674</v>
          </cell>
          <cell r="G535">
            <v>2</v>
          </cell>
          <cell r="H535">
            <v>7</v>
          </cell>
          <cell r="I535" t="str">
            <v>farrah.orr@msn.com</v>
          </cell>
          <cell r="J535">
            <v>11040</v>
          </cell>
        </row>
        <row r="536">
          <cell r="A536">
            <v>535</v>
          </cell>
          <cell r="B536">
            <v>835</v>
          </cell>
          <cell r="C536">
            <v>4</v>
          </cell>
          <cell r="D536">
            <v>42672</v>
          </cell>
          <cell r="E536">
            <v>42674</v>
          </cell>
          <cell r="F536">
            <v>42675</v>
          </cell>
          <cell r="G536">
            <v>3</v>
          </cell>
          <cell r="H536">
            <v>9</v>
          </cell>
          <cell r="I536" t="str">
            <v>roseanne.maynard@yahoo.com</v>
          </cell>
          <cell r="J536">
            <v>76039</v>
          </cell>
        </row>
        <row r="537">
          <cell r="A537">
            <v>536</v>
          </cell>
          <cell r="B537">
            <v>759</v>
          </cell>
          <cell r="C537">
            <v>4</v>
          </cell>
          <cell r="D537">
            <v>42674</v>
          </cell>
          <cell r="E537">
            <v>42676</v>
          </cell>
          <cell r="F537">
            <v>42675</v>
          </cell>
          <cell r="G537">
            <v>1</v>
          </cell>
          <cell r="H537">
            <v>3</v>
          </cell>
          <cell r="I537" t="str">
            <v>cira.downs@gmail.com</v>
          </cell>
          <cell r="J537">
            <v>94603</v>
          </cell>
        </row>
        <row r="538">
          <cell r="A538">
            <v>537</v>
          </cell>
          <cell r="B538">
            <v>1353</v>
          </cell>
          <cell r="C538">
            <v>4</v>
          </cell>
          <cell r="D538">
            <v>42674</v>
          </cell>
          <cell r="E538">
            <v>42675</v>
          </cell>
          <cell r="F538">
            <v>42677</v>
          </cell>
          <cell r="G538">
            <v>1</v>
          </cell>
          <cell r="H538">
            <v>2</v>
          </cell>
          <cell r="I538" t="str">
            <v>agatha.daniels@yahoo.com</v>
          </cell>
          <cell r="J538">
            <v>91733</v>
          </cell>
        </row>
        <row r="539">
          <cell r="A539">
            <v>538</v>
          </cell>
          <cell r="B539">
            <v>341</v>
          </cell>
          <cell r="C539">
            <v>4</v>
          </cell>
          <cell r="D539">
            <v>42676</v>
          </cell>
          <cell r="E539">
            <v>42679</v>
          </cell>
          <cell r="F539">
            <v>42679</v>
          </cell>
          <cell r="G539">
            <v>2</v>
          </cell>
          <cell r="H539">
            <v>6</v>
          </cell>
          <cell r="I539" t="str">
            <v>delana.scott@yahoo.com</v>
          </cell>
          <cell r="J539">
            <v>10550</v>
          </cell>
        </row>
        <row r="540">
          <cell r="A540">
            <v>539</v>
          </cell>
          <cell r="B540">
            <v>1144</v>
          </cell>
          <cell r="C540">
            <v>4</v>
          </cell>
          <cell r="D540">
            <v>42676</v>
          </cell>
          <cell r="E540">
            <v>42678</v>
          </cell>
          <cell r="F540">
            <v>42677</v>
          </cell>
          <cell r="G540">
            <v>2</v>
          </cell>
          <cell r="H540">
            <v>7</v>
          </cell>
          <cell r="I540" t="str">
            <v>jewel.sparks@aol.com</v>
          </cell>
          <cell r="J540">
            <v>11364</v>
          </cell>
        </row>
        <row r="541">
          <cell r="A541">
            <v>540</v>
          </cell>
          <cell r="B541">
            <v>1429</v>
          </cell>
          <cell r="C541">
            <v>4</v>
          </cell>
          <cell r="D541">
            <v>42677</v>
          </cell>
          <cell r="E541">
            <v>42679</v>
          </cell>
          <cell r="F541">
            <v>42680</v>
          </cell>
          <cell r="G541">
            <v>1</v>
          </cell>
          <cell r="H541">
            <v>3</v>
          </cell>
          <cell r="I541" t="str">
            <v>lorrie.justice@gmail.com</v>
          </cell>
          <cell r="J541">
            <v>91768</v>
          </cell>
        </row>
        <row r="542">
          <cell r="A542">
            <v>541</v>
          </cell>
          <cell r="B542">
            <v>1228</v>
          </cell>
          <cell r="C542">
            <v>4</v>
          </cell>
          <cell r="D542">
            <v>42678</v>
          </cell>
          <cell r="E542">
            <v>42681</v>
          </cell>
          <cell r="F542">
            <v>42681</v>
          </cell>
          <cell r="G542">
            <v>1</v>
          </cell>
          <cell r="H542">
            <v>3</v>
          </cell>
          <cell r="I542" t="str">
            <v>zulema.clemons@aol.com</v>
          </cell>
          <cell r="J542">
            <v>94603</v>
          </cell>
        </row>
        <row r="543">
          <cell r="A543">
            <v>542</v>
          </cell>
          <cell r="B543">
            <v>313</v>
          </cell>
          <cell r="C543">
            <v>4</v>
          </cell>
          <cell r="D543">
            <v>42678</v>
          </cell>
          <cell r="E543">
            <v>42680</v>
          </cell>
          <cell r="F543">
            <v>42679</v>
          </cell>
          <cell r="G543">
            <v>2</v>
          </cell>
          <cell r="H543">
            <v>7</v>
          </cell>
          <cell r="I543" t="str">
            <v>melani.jarvis@hotmail.com</v>
          </cell>
          <cell r="J543">
            <v>11378</v>
          </cell>
        </row>
        <row r="544">
          <cell r="A544">
            <v>543</v>
          </cell>
          <cell r="B544">
            <v>62</v>
          </cell>
          <cell r="C544">
            <v>4</v>
          </cell>
          <cell r="D544">
            <v>42680</v>
          </cell>
          <cell r="E544">
            <v>42683</v>
          </cell>
          <cell r="F544">
            <v>42682</v>
          </cell>
          <cell r="G544">
            <v>2</v>
          </cell>
          <cell r="H544">
            <v>6</v>
          </cell>
          <cell r="I544" t="str">
            <v>alica.hunter@hotmail.com</v>
          </cell>
          <cell r="J544">
            <v>11369</v>
          </cell>
        </row>
        <row r="545">
          <cell r="A545">
            <v>544</v>
          </cell>
          <cell r="B545">
            <v>321</v>
          </cell>
          <cell r="C545">
            <v>4</v>
          </cell>
          <cell r="D545">
            <v>42680</v>
          </cell>
          <cell r="E545">
            <v>42681</v>
          </cell>
          <cell r="F545">
            <v>42682</v>
          </cell>
          <cell r="G545">
            <v>2</v>
          </cell>
          <cell r="H545">
            <v>7</v>
          </cell>
          <cell r="I545" t="str">
            <v>chere.hardin@yahoo.com</v>
          </cell>
          <cell r="J545">
            <v>11201</v>
          </cell>
        </row>
        <row r="546">
          <cell r="A546">
            <v>545</v>
          </cell>
          <cell r="B546">
            <v>1108</v>
          </cell>
          <cell r="C546">
            <v>4</v>
          </cell>
          <cell r="D546">
            <v>42682</v>
          </cell>
          <cell r="E546">
            <v>42684</v>
          </cell>
          <cell r="F546">
            <v>42683</v>
          </cell>
          <cell r="G546">
            <v>3</v>
          </cell>
          <cell r="H546">
            <v>9</v>
          </cell>
          <cell r="I546" t="str">
            <v>bao.wade@gmail.com</v>
          </cell>
          <cell r="J546">
            <v>75115</v>
          </cell>
        </row>
        <row r="547">
          <cell r="A547">
            <v>546</v>
          </cell>
          <cell r="B547">
            <v>470</v>
          </cell>
          <cell r="C547">
            <v>4</v>
          </cell>
          <cell r="D547">
            <v>42683</v>
          </cell>
          <cell r="E547">
            <v>42686</v>
          </cell>
          <cell r="F547">
            <v>42684</v>
          </cell>
          <cell r="G547">
            <v>2</v>
          </cell>
          <cell r="H547">
            <v>7</v>
          </cell>
          <cell r="I547" t="str">
            <v>loise.walker@aol.com</v>
          </cell>
          <cell r="J547">
            <v>11967</v>
          </cell>
        </row>
        <row r="548">
          <cell r="A548">
            <v>547</v>
          </cell>
          <cell r="B548">
            <v>20</v>
          </cell>
          <cell r="C548">
            <v>4</v>
          </cell>
          <cell r="D548">
            <v>42683</v>
          </cell>
          <cell r="E548">
            <v>42685</v>
          </cell>
          <cell r="F548">
            <v>42684</v>
          </cell>
          <cell r="G548">
            <v>3</v>
          </cell>
          <cell r="H548">
            <v>8</v>
          </cell>
          <cell r="I548" t="str">
            <v>aleta.shepard@aol.com</v>
          </cell>
          <cell r="J548">
            <v>77478</v>
          </cell>
        </row>
        <row r="549">
          <cell r="A549">
            <v>548</v>
          </cell>
          <cell r="B549">
            <v>739</v>
          </cell>
          <cell r="C549">
            <v>4</v>
          </cell>
          <cell r="D549">
            <v>42685</v>
          </cell>
          <cell r="E549">
            <v>42687</v>
          </cell>
          <cell r="F549">
            <v>42687</v>
          </cell>
          <cell r="G549">
            <v>2</v>
          </cell>
          <cell r="H549">
            <v>7</v>
          </cell>
          <cell r="I549" t="str">
            <v>bobbi.banks@yahoo.com</v>
          </cell>
          <cell r="J549">
            <v>11361</v>
          </cell>
        </row>
        <row r="550">
          <cell r="A550">
            <v>549</v>
          </cell>
          <cell r="B550">
            <v>64</v>
          </cell>
          <cell r="C550">
            <v>3</v>
          </cell>
          <cell r="D550">
            <v>42686</v>
          </cell>
          <cell r="E550">
            <v>42686</v>
          </cell>
          <cell r="F550" t="str">
            <v>NULL</v>
          </cell>
          <cell r="G550">
            <v>3</v>
          </cell>
          <cell r="H550">
            <v>9</v>
          </cell>
          <cell r="I550" t="str">
            <v>bobbie.foster@yahoo.com</v>
          </cell>
          <cell r="J550">
            <v>75115</v>
          </cell>
        </row>
        <row r="551">
          <cell r="A551">
            <v>550</v>
          </cell>
          <cell r="B551">
            <v>892</v>
          </cell>
          <cell r="C551">
            <v>4</v>
          </cell>
          <cell r="D551">
            <v>42686</v>
          </cell>
          <cell r="E551">
            <v>42688</v>
          </cell>
          <cell r="F551">
            <v>42689</v>
          </cell>
          <cell r="G551">
            <v>2</v>
          </cell>
          <cell r="H551">
            <v>7</v>
          </cell>
          <cell r="I551" t="str">
            <v>alissa.craft@hotmail.com</v>
          </cell>
          <cell r="J551">
            <v>10562</v>
          </cell>
        </row>
        <row r="552">
          <cell r="A552">
            <v>551</v>
          </cell>
          <cell r="B552">
            <v>1169</v>
          </cell>
          <cell r="C552">
            <v>4</v>
          </cell>
          <cell r="D552">
            <v>42686</v>
          </cell>
          <cell r="E552">
            <v>42687</v>
          </cell>
          <cell r="F552">
            <v>42687</v>
          </cell>
          <cell r="G552">
            <v>2</v>
          </cell>
          <cell r="H552">
            <v>6</v>
          </cell>
          <cell r="I552" t="str">
            <v>beatris.joyner@gmail.com</v>
          </cell>
          <cell r="J552">
            <v>10977</v>
          </cell>
        </row>
        <row r="553">
          <cell r="A553">
            <v>552</v>
          </cell>
          <cell r="B553">
            <v>1282</v>
          </cell>
          <cell r="C553">
            <v>4</v>
          </cell>
          <cell r="D553">
            <v>42686</v>
          </cell>
          <cell r="E553">
            <v>42689</v>
          </cell>
          <cell r="F553">
            <v>42687</v>
          </cell>
          <cell r="G553">
            <v>2</v>
          </cell>
          <cell r="H553">
            <v>7</v>
          </cell>
          <cell r="I553" t="str">
            <v>alexis.mack@aol.com</v>
          </cell>
          <cell r="J553">
            <v>10956</v>
          </cell>
        </row>
        <row r="554">
          <cell r="A554">
            <v>553</v>
          </cell>
          <cell r="B554">
            <v>913</v>
          </cell>
          <cell r="C554">
            <v>4</v>
          </cell>
          <cell r="D554">
            <v>42686</v>
          </cell>
          <cell r="E554">
            <v>42687</v>
          </cell>
          <cell r="F554">
            <v>42689</v>
          </cell>
          <cell r="G554">
            <v>3</v>
          </cell>
          <cell r="H554">
            <v>9</v>
          </cell>
          <cell r="I554" t="str">
            <v>liliana.kerr@yahoo.com</v>
          </cell>
          <cell r="J554">
            <v>75115</v>
          </cell>
        </row>
        <row r="555">
          <cell r="A555">
            <v>554</v>
          </cell>
          <cell r="B555">
            <v>104</v>
          </cell>
          <cell r="C555">
            <v>4</v>
          </cell>
          <cell r="D555">
            <v>42687</v>
          </cell>
          <cell r="E555">
            <v>42688</v>
          </cell>
          <cell r="F555">
            <v>42690</v>
          </cell>
          <cell r="G555">
            <v>1</v>
          </cell>
          <cell r="H555">
            <v>3</v>
          </cell>
          <cell r="I555" t="str">
            <v>katharina.bates@gmail.com</v>
          </cell>
          <cell r="J555">
            <v>95008</v>
          </cell>
        </row>
        <row r="556">
          <cell r="A556">
            <v>555</v>
          </cell>
          <cell r="B556">
            <v>212</v>
          </cell>
          <cell r="C556">
            <v>4</v>
          </cell>
          <cell r="D556">
            <v>42687</v>
          </cell>
          <cell r="E556">
            <v>42688</v>
          </cell>
          <cell r="F556">
            <v>42690</v>
          </cell>
          <cell r="G556">
            <v>2</v>
          </cell>
          <cell r="H556">
            <v>7</v>
          </cell>
          <cell r="I556" t="str">
            <v>buford.bridges@msn.com</v>
          </cell>
          <cell r="J556">
            <v>12180</v>
          </cell>
        </row>
        <row r="557">
          <cell r="A557">
            <v>556</v>
          </cell>
          <cell r="B557">
            <v>61</v>
          </cell>
          <cell r="C557">
            <v>4</v>
          </cell>
          <cell r="D557">
            <v>42687</v>
          </cell>
          <cell r="E557">
            <v>42688</v>
          </cell>
          <cell r="F557">
            <v>42689</v>
          </cell>
          <cell r="G557">
            <v>3</v>
          </cell>
          <cell r="H557">
            <v>9</v>
          </cell>
          <cell r="I557" t="str">
            <v>elinore.aguilar@msn.com</v>
          </cell>
          <cell r="J557">
            <v>76901</v>
          </cell>
        </row>
        <row r="558">
          <cell r="A558">
            <v>557</v>
          </cell>
          <cell r="B558">
            <v>1248</v>
          </cell>
          <cell r="C558">
            <v>4</v>
          </cell>
          <cell r="D558">
            <v>42688</v>
          </cell>
          <cell r="E558">
            <v>42691</v>
          </cell>
          <cell r="F558">
            <v>42689</v>
          </cell>
          <cell r="G558">
            <v>2</v>
          </cell>
          <cell r="H558">
            <v>6</v>
          </cell>
          <cell r="I558" t="str">
            <v>bethany.herring@yahoo.com</v>
          </cell>
          <cell r="J558">
            <v>11776</v>
          </cell>
        </row>
        <row r="559">
          <cell r="A559">
            <v>558</v>
          </cell>
          <cell r="B559">
            <v>1443</v>
          </cell>
          <cell r="C559">
            <v>4</v>
          </cell>
          <cell r="D559">
            <v>42689</v>
          </cell>
          <cell r="E559">
            <v>42690</v>
          </cell>
          <cell r="F559">
            <v>42691</v>
          </cell>
          <cell r="G559">
            <v>2</v>
          </cell>
          <cell r="H559">
            <v>7</v>
          </cell>
          <cell r="I559" t="str">
            <v>lezlie.lamb@gmail.com</v>
          </cell>
          <cell r="J559">
            <v>11722</v>
          </cell>
        </row>
        <row r="560">
          <cell r="A560">
            <v>559</v>
          </cell>
          <cell r="B560">
            <v>959</v>
          </cell>
          <cell r="C560">
            <v>4</v>
          </cell>
          <cell r="D560">
            <v>42690</v>
          </cell>
          <cell r="E560">
            <v>42691</v>
          </cell>
          <cell r="F560">
            <v>42691</v>
          </cell>
          <cell r="G560">
            <v>1</v>
          </cell>
          <cell r="H560">
            <v>2</v>
          </cell>
          <cell r="I560" t="str">
            <v>christel.barber@hotmail.com</v>
          </cell>
          <cell r="J560">
            <v>95820</v>
          </cell>
        </row>
        <row r="561">
          <cell r="A561">
            <v>560</v>
          </cell>
          <cell r="B561">
            <v>1405</v>
          </cell>
          <cell r="C561">
            <v>4</v>
          </cell>
          <cell r="D561">
            <v>42692</v>
          </cell>
          <cell r="E561">
            <v>42693</v>
          </cell>
          <cell r="F561">
            <v>42695</v>
          </cell>
          <cell r="G561">
            <v>2</v>
          </cell>
          <cell r="H561">
            <v>6</v>
          </cell>
          <cell r="I561" t="str">
            <v>thanh.figueroa@yahoo.com</v>
          </cell>
          <cell r="J561">
            <v>10550</v>
          </cell>
        </row>
        <row r="562">
          <cell r="A562">
            <v>561</v>
          </cell>
          <cell r="B562">
            <v>90</v>
          </cell>
          <cell r="C562">
            <v>4</v>
          </cell>
          <cell r="D562">
            <v>42693</v>
          </cell>
          <cell r="E562">
            <v>42696</v>
          </cell>
          <cell r="F562">
            <v>42696</v>
          </cell>
          <cell r="G562">
            <v>2</v>
          </cell>
          <cell r="H562">
            <v>6</v>
          </cell>
          <cell r="I562" t="str">
            <v>marjorie.logan@msn.com</v>
          </cell>
          <cell r="J562">
            <v>11010</v>
          </cell>
        </row>
        <row r="563">
          <cell r="A563">
            <v>562</v>
          </cell>
          <cell r="B563">
            <v>942</v>
          </cell>
          <cell r="C563">
            <v>4</v>
          </cell>
          <cell r="D563">
            <v>42693</v>
          </cell>
          <cell r="E563">
            <v>42694</v>
          </cell>
          <cell r="F563">
            <v>42696</v>
          </cell>
          <cell r="G563">
            <v>2</v>
          </cell>
          <cell r="H563">
            <v>7</v>
          </cell>
          <cell r="I563" t="str">
            <v>davis.long@msn.com</v>
          </cell>
          <cell r="J563">
            <v>14086</v>
          </cell>
        </row>
        <row r="564">
          <cell r="A564">
            <v>563</v>
          </cell>
          <cell r="B564">
            <v>365</v>
          </cell>
          <cell r="C564">
            <v>4</v>
          </cell>
          <cell r="D564">
            <v>42694</v>
          </cell>
          <cell r="E564">
            <v>42696</v>
          </cell>
          <cell r="F564">
            <v>42695</v>
          </cell>
          <cell r="G564">
            <v>2</v>
          </cell>
          <cell r="H564">
            <v>6</v>
          </cell>
          <cell r="I564" t="str">
            <v>rodger.rojas@yahoo.com</v>
          </cell>
          <cell r="J564">
            <v>11361</v>
          </cell>
        </row>
        <row r="565">
          <cell r="A565">
            <v>564</v>
          </cell>
          <cell r="B565">
            <v>1058</v>
          </cell>
          <cell r="C565">
            <v>4</v>
          </cell>
          <cell r="D565">
            <v>42694</v>
          </cell>
          <cell r="E565">
            <v>42697</v>
          </cell>
          <cell r="F565">
            <v>42696</v>
          </cell>
          <cell r="G565">
            <v>2</v>
          </cell>
          <cell r="H565">
            <v>7</v>
          </cell>
          <cell r="I565" t="str">
            <v>aisha.woods@gmail.com</v>
          </cell>
          <cell r="J565">
            <v>14580</v>
          </cell>
        </row>
        <row r="566">
          <cell r="A566">
            <v>565</v>
          </cell>
          <cell r="B566">
            <v>894</v>
          </cell>
          <cell r="C566">
            <v>4</v>
          </cell>
          <cell r="D566">
            <v>42695</v>
          </cell>
          <cell r="E566">
            <v>42696</v>
          </cell>
          <cell r="F566">
            <v>42696</v>
          </cell>
          <cell r="G566">
            <v>2</v>
          </cell>
          <cell r="H566">
            <v>7</v>
          </cell>
          <cell r="I566" t="str">
            <v>nathaniel.richard@gmail.com</v>
          </cell>
          <cell r="J566">
            <v>12553</v>
          </cell>
        </row>
        <row r="567">
          <cell r="A567">
            <v>566</v>
          </cell>
          <cell r="B567">
            <v>298</v>
          </cell>
          <cell r="C567">
            <v>4</v>
          </cell>
          <cell r="D567">
            <v>42696</v>
          </cell>
          <cell r="E567">
            <v>42699</v>
          </cell>
          <cell r="F567">
            <v>42697</v>
          </cell>
          <cell r="G567">
            <v>1</v>
          </cell>
          <cell r="H567">
            <v>3</v>
          </cell>
          <cell r="I567" t="str">
            <v>jennie.middleton@gmail.com</v>
          </cell>
          <cell r="J567">
            <v>91784</v>
          </cell>
        </row>
        <row r="568">
          <cell r="A568">
            <v>567</v>
          </cell>
          <cell r="B568">
            <v>1430</v>
          </cell>
          <cell r="C568">
            <v>4</v>
          </cell>
          <cell r="D568">
            <v>42696</v>
          </cell>
          <cell r="E568">
            <v>42697</v>
          </cell>
          <cell r="F568">
            <v>42697</v>
          </cell>
          <cell r="G568">
            <v>1</v>
          </cell>
          <cell r="H568">
            <v>2</v>
          </cell>
          <cell r="I568" t="str">
            <v>tayna.wade@hotmail.com</v>
          </cell>
          <cell r="J568">
            <v>93306</v>
          </cell>
        </row>
        <row r="569">
          <cell r="A569">
            <v>568</v>
          </cell>
          <cell r="B569">
            <v>1275</v>
          </cell>
          <cell r="C569">
            <v>4</v>
          </cell>
          <cell r="D569">
            <v>42697</v>
          </cell>
          <cell r="E569">
            <v>42699</v>
          </cell>
          <cell r="F569">
            <v>42698</v>
          </cell>
          <cell r="G569">
            <v>1</v>
          </cell>
          <cell r="H569">
            <v>3</v>
          </cell>
          <cell r="I569" t="str">
            <v>lenita.bonner@aol.com</v>
          </cell>
          <cell r="J569">
            <v>93635</v>
          </cell>
        </row>
        <row r="570">
          <cell r="A570">
            <v>569</v>
          </cell>
          <cell r="B570">
            <v>707</v>
          </cell>
          <cell r="C570">
            <v>4</v>
          </cell>
          <cell r="D570">
            <v>42697</v>
          </cell>
          <cell r="E570">
            <v>42698</v>
          </cell>
          <cell r="F570">
            <v>42699</v>
          </cell>
          <cell r="G570">
            <v>2</v>
          </cell>
          <cell r="H570">
            <v>6</v>
          </cell>
          <cell r="I570" t="str">
            <v>terese.briggs@msn.com</v>
          </cell>
          <cell r="J570">
            <v>11377</v>
          </cell>
        </row>
        <row r="571">
          <cell r="A571">
            <v>570</v>
          </cell>
          <cell r="B571">
            <v>989</v>
          </cell>
          <cell r="C571">
            <v>4</v>
          </cell>
          <cell r="D571">
            <v>42697</v>
          </cell>
          <cell r="E571">
            <v>42698</v>
          </cell>
          <cell r="F571">
            <v>42699</v>
          </cell>
          <cell r="G571">
            <v>2</v>
          </cell>
          <cell r="H571">
            <v>6</v>
          </cell>
          <cell r="I571" t="str">
            <v>loreen.byers@yahoo.com</v>
          </cell>
          <cell r="J571">
            <v>11420</v>
          </cell>
        </row>
        <row r="572">
          <cell r="A572">
            <v>571</v>
          </cell>
          <cell r="B572">
            <v>5</v>
          </cell>
          <cell r="C572">
            <v>4</v>
          </cell>
          <cell r="D572">
            <v>42698</v>
          </cell>
          <cell r="E572">
            <v>42699</v>
          </cell>
          <cell r="F572">
            <v>42701</v>
          </cell>
          <cell r="G572">
            <v>1</v>
          </cell>
          <cell r="H572">
            <v>2</v>
          </cell>
          <cell r="I572" t="str">
            <v>charolette.rice@msn.com</v>
          </cell>
          <cell r="J572">
            <v>95820</v>
          </cell>
        </row>
        <row r="573">
          <cell r="A573">
            <v>572</v>
          </cell>
          <cell r="B573">
            <v>178</v>
          </cell>
          <cell r="C573">
            <v>4</v>
          </cell>
          <cell r="D573">
            <v>42698</v>
          </cell>
          <cell r="E573">
            <v>42700</v>
          </cell>
          <cell r="F573">
            <v>42700</v>
          </cell>
          <cell r="G573">
            <v>2</v>
          </cell>
          <cell r="H573">
            <v>6</v>
          </cell>
          <cell r="I573" t="str">
            <v>genoveva.tyler@gmail.com</v>
          </cell>
          <cell r="J573">
            <v>10002</v>
          </cell>
        </row>
        <row r="574">
          <cell r="A574">
            <v>573</v>
          </cell>
          <cell r="B574">
            <v>423</v>
          </cell>
          <cell r="C574">
            <v>4</v>
          </cell>
          <cell r="D574">
            <v>42698</v>
          </cell>
          <cell r="E574">
            <v>42700</v>
          </cell>
          <cell r="F574">
            <v>42701</v>
          </cell>
          <cell r="G574">
            <v>2</v>
          </cell>
          <cell r="H574">
            <v>6</v>
          </cell>
          <cell r="I574" t="str">
            <v>johna.powers@hotmail.com</v>
          </cell>
          <cell r="J574">
            <v>11729</v>
          </cell>
        </row>
        <row r="575">
          <cell r="A575">
            <v>574</v>
          </cell>
          <cell r="B575">
            <v>833</v>
          </cell>
          <cell r="C575">
            <v>4</v>
          </cell>
          <cell r="D575">
            <v>42700</v>
          </cell>
          <cell r="E575">
            <v>42701</v>
          </cell>
          <cell r="F575">
            <v>42703</v>
          </cell>
          <cell r="G575">
            <v>2</v>
          </cell>
          <cell r="H575">
            <v>7</v>
          </cell>
          <cell r="I575" t="str">
            <v>leone.emerson@msn.com</v>
          </cell>
          <cell r="J575">
            <v>11357</v>
          </cell>
        </row>
        <row r="576">
          <cell r="A576">
            <v>575</v>
          </cell>
          <cell r="B576">
            <v>33</v>
          </cell>
          <cell r="C576">
            <v>4</v>
          </cell>
          <cell r="D576">
            <v>42701</v>
          </cell>
          <cell r="E576">
            <v>42702</v>
          </cell>
          <cell r="F576">
            <v>42704</v>
          </cell>
          <cell r="G576">
            <v>1</v>
          </cell>
          <cell r="H576">
            <v>3</v>
          </cell>
          <cell r="I576" t="str">
            <v>deloris.burke@hotmail.com</v>
          </cell>
          <cell r="J576">
            <v>90274</v>
          </cell>
        </row>
        <row r="577">
          <cell r="A577">
            <v>576</v>
          </cell>
          <cell r="B577">
            <v>1272</v>
          </cell>
          <cell r="C577">
            <v>4</v>
          </cell>
          <cell r="D577">
            <v>42701</v>
          </cell>
          <cell r="E577">
            <v>42704</v>
          </cell>
          <cell r="F577">
            <v>42702</v>
          </cell>
          <cell r="G577">
            <v>1</v>
          </cell>
          <cell r="H577">
            <v>3</v>
          </cell>
          <cell r="I577" t="str">
            <v>houston.vasquez@msn.com</v>
          </cell>
          <cell r="J577">
            <v>92831</v>
          </cell>
        </row>
        <row r="578">
          <cell r="A578">
            <v>577</v>
          </cell>
          <cell r="B578">
            <v>445</v>
          </cell>
          <cell r="C578">
            <v>4</v>
          </cell>
          <cell r="D578">
            <v>42701</v>
          </cell>
          <cell r="E578">
            <v>42704</v>
          </cell>
          <cell r="F578">
            <v>42703</v>
          </cell>
          <cell r="G578">
            <v>2</v>
          </cell>
          <cell r="H578">
            <v>6</v>
          </cell>
          <cell r="I578" t="str">
            <v>earline.ballard@hotmail.com</v>
          </cell>
          <cell r="J578">
            <v>10550</v>
          </cell>
        </row>
        <row r="579">
          <cell r="A579">
            <v>578</v>
          </cell>
          <cell r="B579">
            <v>819</v>
          </cell>
          <cell r="C579">
            <v>4</v>
          </cell>
          <cell r="D579">
            <v>42701</v>
          </cell>
          <cell r="E579">
            <v>42702</v>
          </cell>
          <cell r="F579">
            <v>42703</v>
          </cell>
          <cell r="G579">
            <v>2</v>
          </cell>
          <cell r="H579">
            <v>7</v>
          </cell>
          <cell r="I579" t="str">
            <v>yahaira.robertson@yahoo.com</v>
          </cell>
          <cell r="J579">
            <v>13760</v>
          </cell>
        </row>
        <row r="580">
          <cell r="A580">
            <v>579</v>
          </cell>
          <cell r="B580">
            <v>160</v>
          </cell>
          <cell r="C580">
            <v>4</v>
          </cell>
          <cell r="D580">
            <v>42701</v>
          </cell>
          <cell r="E580">
            <v>42704</v>
          </cell>
          <cell r="F580">
            <v>42703</v>
          </cell>
          <cell r="G580">
            <v>3</v>
          </cell>
          <cell r="H580">
            <v>8</v>
          </cell>
          <cell r="I580" t="str">
            <v>omer.estrada@gmail.com</v>
          </cell>
          <cell r="J580">
            <v>75088</v>
          </cell>
        </row>
        <row r="581">
          <cell r="A581">
            <v>580</v>
          </cell>
          <cell r="B581">
            <v>581</v>
          </cell>
          <cell r="C581">
            <v>4</v>
          </cell>
          <cell r="D581">
            <v>42704</v>
          </cell>
          <cell r="E581">
            <v>42706</v>
          </cell>
          <cell r="F581">
            <v>42706</v>
          </cell>
          <cell r="G581">
            <v>1</v>
          </cell>
          <cell r="H581">
            <v>3</v>
          </cell>
          <cell r="I581" t="str">
            <v>vonda.berger@yahoo.com</v>
          </cell>
          <cell r="J581">
            <v>95050</v>
          </cell>
        </row>
        <row r="582">
          <cell r="A582">
            <v>581</v>
          </cell>
          <cell r="B582">
            <v>688</v>
          </cell>
          <cell r="C582">
            <v>4</v>
          </cell>
          <cell r="D582">
            <v>42707</v>
          </cell>
          <cell r="E582">
            <v>42709</v>
          </cell>
          <cell r="F582">
            <v>42710</v>
          </cell>
          <cell r="G582">
            <v>1</v>
          </cell>
          <cell r="H582">
            <v>3</v>
          </cell>
          <cell r="I582" t="str">
            <v>pearlie.cochran@msn.com</v>
          </cell>
          <cell r="J582">
            <v>95008</v>
          </cell>
        </row>
        <row r="583">
          <cell r="A583">
            <v>582</v>
          </cell>
          <cell r="B583">
            <v>32</v>
          </cell>
          <cell r="C583">
            <v>3</v>
          </cell>
          <cell r="D583">
            <v>42708</v>
          </cell>
          <cell r="E583">
            <v>42708</v>
          </cell>
          <cell r="F583" t="str">
            <v>NULL</v>
          </cell>
          <cell r="G583">
            <v>1</v>
          </cell>
          <cell r="H583">
            <v>2</v>
          </cell>
          <cell r="I583" t="str">
            <v>araceli.golden@msn.com</v>
          </cell>
          <cell r="J583">
            <v>92831</v>
          </cell>
        </row>
        <row r="584">
          <cell r="A584">
            <v>583</v>
          </cell>
          <cell r="B584">
            <v>792</v>
          </cell>
          <cell r="C584">
            <v>4</v>
          </cell>
          <cell r="D584">
            <v>42708</v>
          </cell>
          <cell r="E584">
            <v>42709</v>
          </cell>
          <cell r="F584">
            <v>42711</v>
          </cell>
          <cell r="G584">
            <v>2</v>
          </cell>
          <cell r="H584">
            <v>7</v>
          </cell>
          <cell r="I584" t="str">
            <v>edgar.horn@aol.com</v>
          </cell>
          <cell r="J584">
            <v>11704</v>
          </cell>
        </row>
        <row r="585">
          <cell r="A585">
            <v>584</v>
          </cell>
          <cell r="B585">
            <v>1209</v>
          </cell>
          <cell r="C585">
            <v>4</v>
          </cell>
          <cell r="D585">
            <v>42708</v>
          </cell>
          <cell r="E585">
            <v>42709</v>
          </cell>
          <cell r="F585">
            <v>42709</v>
          </cell>
          <cell r="G585">
            <v>2</v>
          </cell>
          <cell r="H585">
            <v>7</v>
          </cell>
          <cell r="I585" t="str">
            <v>deandrea.cox@msn.com</v>
          </cell>
          <cell r="J585">
            <v>11743</v>
          </cell>
        </row>
        <row r="586">
          <cell r="A586">
            <v>585</v>
          </cell>
          <cell r="B586">
            <v>1219</v>
          </cell>
          <cell r="C586">
            <v>4</v>
          </cell>
          <cell r="D586">
            <v>42708</v>
          </cell>
          <cell r="E586">
            <v>42709</v>
          </cell>
          <cell r="F586">
            <v>42709</v>
          </cell>
          <cell r="G586">
            <v>2</v>
          </cell>
          <cell r="H586">
            <v>7</v>
          </cell>
          <cell r="I586" t="str">
            <v>alden.atkinson@gmail.com</v>
          </cell>
          <cell r="J586">
            <v>11967</v>
          </cell>
        </row>
        <row r="587">
          <cell r="A587">
            <v>586</v>
          </cell>
          <cell r="B587">
            <v>1306</v>
          </cell>
          <cell r="C587">
            <v>4</v>
          </cell>
          <cell r="D587">
            <v>42708</v>
          </cell>
          <cell r="E587">
            <v>42710</v>
          </cell>
          <cell r="F587">
            <v>42709</v>
          </cell>
          <cell r="G587">
            <v>2</v>
          </cell>
          <cell r="H587">
            <v>6</v>
          </cell>
          <cell r="I587" t="str">
            <v>america.swanson@msn.com</v>
          </cell>
          <cell r="J587">
            <v>14580</v>
          </cell>
        </row>
        <row r="588">
          <cell r="A588">
            <v>587</v>
          </cell>
          <cell r="B588">
            <v>487</v>
          </cell>
          <cell r="C588">
            <v>4</v>
          </cell>
          <cell r="D588">
            <v>42710</v>
          </cell>
          <cell r="E588">
            <v>42712</v>
          </cell>
          <cell r="F588">
            <v>42712</v>
          </cell>
          <cell r="G588">
            <v>1</v>
          </cell>
          <cell r="H588">
            <v>2</v>
          </cell>
          <cell r="I588" t="str">
            <v>grace.madden@gmail.com</v>
          </cell>
          <cell r="J588">
            <v>94806</v>
          </cell>
        </row>
        <row r="589">
          <cell r="A589">
            <v>588</v>
          </cell>
          <cell r="B589">
            <v>102</v>
          </cell>
          <cell r="C589">
            <v>4</v>
          </cell>
          <cell r="D589">
            <v>42710</v>
          </cell>
          <cell r="E589">
            <v>42711</v>
          </cell>
          <cell r="F589">
            <v>42711</v>
          </cell>
          <cell r="G589">
            <v>2</v>
          </cell>
          <cell r="H589">
            <v>7</v>
          </cell>
          <cell r="I589" t="str">
            <v>marisol.goodman@gmail.com</v>
          </cell>
          <cell r="J589">
            <v>14424</v>
          </cell>
        </row>
        <row r="590">
          <cell r="A590">
            <v>589</v>
          </cell>
          <cell r="B590">
            <v>719</v>
          </cell>
          <cell r="C590">
            <v>4</v>
          </cell>
          <cell r="D590">
            <v>42710</v>
          </cell>
          <cell r="E590">
            <v>42711</v>
          </cell>
          <cell r="F590">
            <v>42711</v>
          </cell>
          <cell r="G590">
            <v>2</v>
          </cell>
          <cell r="H590">
            <v>7</v>
          </cell>
          <cell r="I590" t="str">
            <v>nicki.fry@hotmail.com</v>
          </cell>
          <cell r="J590">
            <v>13760</v>
          </cell>
        </row>
        <row r="591">
          <cell r="A591">
            <v>590</v>
          </cell>
          <cell r="B591">
            <v>990</v>
          </cell>
          <cell r="C591">
            <v>4</v>
          </cell>
          <cell r="D591">
            <v>42710</v>
          </cell>
          <cell r="E591">
            <v>42713</v>
          </cell>
          <cell r="F591">
            <v>42711</v>
          </cell>
          <cell r="G591">
            <v>2</v>
          </cell>
          <cell r="H591">
            <v>7</v>
          </cell>
          <cell r="I591" t="str">
            <v>casimira.chapman@yahoo.com</v>
          </cell>
          <cell r="J591">
            <v>10950</v>
          </cell>
        </row>
        <row r="592">
          <cell r="A592">
            <v>591</v>
          </cell>
          <cell r="B592">
            <v>1211</v>
          </cell>
          <cell r="C592">
            <v>4</v>
          </cell>
          <cell r="D592">
            <v>42710</v>
          </cell>
          <cell r="E592">
            <v>42713</v>
          </cell>
          <cell r="F592">
            <v>42713</v>
          </cell>
          <cell r="G592">
            <v>2</v>
          </cell>
          <cell r="H592">
            <v>7</v>
          </cell>
          <cell r="I592" t="str">
            <v>brenton.whitaker@gmail.com</v>
          </cell>
          <cell r="J592">
            <v>14304</v>
          </cell>
        </row>
        <row r="593">
          <cell r="A593">
            <v>592</v>
          </cell>
          <cell r="B593">
            <v>1232</v>
          </cell>
          <cell r="C593">
            <v>4</v>
          </cell>
          <cell r="D593">
            <v>42710</v>
          </cell>
          <cell r="E593">
            <v>42712</v>
          </cell>
          <cell r="F593">
            <v>42712</v>
          </cell>
          <cell r="G593">
            <v>2</v>
          </cell>
          <cell r="H593">
            <v>7</v>
          </cell>
          <cell r="I593" t="str">
            <v>jong.guthrie@hotmail.com</v>
          </cell>
          <cell r="J593">
            <v>11714</v>
          </cell>
        </row>
        <row r="594">
          <cell r="A594">
            <v>593</v>
          </cell>
          <cell r="B594">
            <v>50</v>
          </cell>
          <cell r="C594">
            <v>4</v>
          </cell>
          <cell r="D594">
            <v>42711</v>
          </cell>
          <cell r="E594">
            <v>42714</v>
          </cell>
          <cell r="F594">
            <v>42712</v>
          </cell>
          <cell r="G594">
            <v>3</v>
          </cell>
          <cell r="H594">
            <v>8</v>
          </cell>
          <cell r="I594" t="str">
            <v>cleotilde.booth@gmail.com</v>
          </cell>
          <cell r="J594">
            <v>77478</v>
          </cell>
        </row>
        <row r="595">
          <cell r="A595">
            <v>594</v>
          </cell>
          <cell r="B595">
            <v>1318</v>
          </cell>
          <cell r="C595">
            <v>4</v>
          </cell>
          <cell r="D595">
            <v>42711</v>
          </cell>
          <cell r="E595">
            <v>42712</v>
          </cell>
          <cell r="F595">
            <v>42712</v>
          </cell>
          <cell r="G595">
            <v>3</v>
          </cell>
          <cell r="H595">
            <v>8</v>
          </cell>
          <cell r="I595" t="str">
            <v>tisha.petty@msn.com</v>
          </cell>
          <cell r="J595">
            <v>78213</v>
          </cell>
        </row>
        <row r="596">
          <cell r="A596">
            <v>595</v>
          </cell>
          <cell r="B596">
            <v>538</v>
          </cell>
          <cell r="C596">
            <v>4</v>
          </cell>
          <cell r="D596">
            <v>42712</v>
          </cell>
          <cell r="E596">
            <v>42713</v>
          </cell>
          <cell r="F596">
            <v>42715</v>
          </cell>
          <cell r="G596">
            <v>1</v>
          </cell>
          <cell r="H596">
            <v>2</v>
          </cell>
          <cell r="I596" t="str">
            <v>sherie.ayala@msn.com</v>
          </cell>
          <cell r="J596">
            <v>91733</v>
          </cell>
        </row>
        <row r="597">
          <cell r="A597">
            <v>596</v>
          </cell>
          <cell r="B597">
            <v>952</v>
          </cell>
          <cell r="C597">
            <v>4</v>
          </cell>
          <cell r="D597">
            <v>42712</v>
          </cell>
          <cell r="E597">
            <v>42713</v>
          </cell>
          <cell r="F597">
            <v>42713</v>
          </cell>
          <cell r="G597">
            <v>1</v>
          </cell>
          <cell r="H597">
            <v>3</v>
          </cell>
          <cell r="I597" t="str">
            <v>aileen.marquez@msn.com</v>
          </cell>
          <cell r="J597">
            <v>90505</v>
          </cell>
        </row>
        <row r="598">
          <cell r="A598">
            <v>597</v>
          </cell>
          <cell r="B598">
            <v>1121</v>
          </cell>
          <cell r="C598">
            <v>4</v>
          </cell>
          <cell r="D598">
            <v>42712</v>
          </cell>
          <cell r="E598">
            <v>42713</v>
          </cell>
          <cell r="F598">
            <v>42714</v>
          </cell>
          <cell r="G598">
            <v>2</v>
          </cell>
          <cell r="H598">
            <v>6</v>
          </cell>
          <cell r="I598" t="str">
            <v>shasta.combs@yahoo.com</v>
          </cell>
          <cell r="J598">
            <v>10598</v>
          </cell>
        </row>
        <row r="599">
          <cell r="A599">
            <v>598</v>
          </cell>
          <cell r="B599">
            <v>40</v>
          </cell>
          <cell r="C599">
            <v>3</v>
          </cell>
          <cell r="D599">
            <v>42713</v>
          </cell>
          <cell r="E599">
            <v>42713</v>
          </cell>
          <cell r="F599" t="str">
            <v>NULL</v>
          </cell>
          <cell r="G599">
            <v>1</v>
          </cell>
          <cell r="H599">
            <v>3</v>
          </cell>
          <cell r="I599" t="str">
            <v>ronna.butler@gmail.com</v>
          </cell>
          <cell r="J599">
            <v>91316</v>
          </cell>
        </row>
        <row r="600">
          <cell r="A600">
            <v>599</v>
          </cell>
          <cell r="B600">
            <v>1</v>
          </cell>
          <cell r="C600">
            <v>4</v>
          </cell>
          <cell r="D600">
            <v>42713</v>
          </cell>
          <cell r="E600">
            <v>42714</v>
          </cell>
          <cell r="F600">
            <v>42716</v>
          </cell>
          <cell r="G600">
            <v>2</v>
          </cell>
          <cell r="H600">
            <v>6</v>
          </cell>
          <cell r="I600" t="str">
            <v>debra.burks@yahoo.com</v>
          </cell>
          <cell r="J600">
            <v>14127</v>
          </cell>
        </row>
        <row r="601">
          <cell r="A601">
            <v>600</v>
          </cell>
          <cell r="B601">
            <v>624</v>
          </cell>
          <cell r="C601">
            <v>4</v>
          </cell>
          <cell r="D601">
            <v>42713</v>
          </cell>
          <cell r="E601">
            <v>42716</v>
          </cell>
          <cell r="F601">
            <v>42715</v>
          </cell>
          <cell r="G601">
            <v>2</v>
          </cell>
          <cell r="H601">
            <v>7</v>
          </cell>
          <cell r="I601" t="str">
            <v>sharika.colon@gmail.com</v>
          </cell>
          <cell r="J601">
            <v>11561</v>
          </cell>
        </row>
        <row r="602">
          <cell r="A602">
            <v>601</v>
          </cell>
          <cell r="B602">
            <v>683</v>
          </cell>
          <cell r="C602">
            <v>4</v>
          </cell>
          <cell r="D602">
            <v>42713</v>
          </cell>
          <cell r="E602">
            <v>42714</v>
          </cell>
          <cell r="F602">
            <v>42714</v>
          </cell>
          <cell r="G602">
            <v>2</v>
          </cell>
          <cell r="H602">
            <v>6</v>
          </cell>
          <cell r="I602" t="str">
            <v>amparo.burks@aol.com</v>
          </cell>
          <cell r="J602">
            <v>11566</v>
          </cell>
        </row>
        <row r="603">
          <cell r="A603">
            <v>602</v>
          </cell>
          <cell r="B603">
            <v>823</v>
          </cell>
          <cell r="C603">
            <v>4</v>
          </cell>
          <cell r="D603">
            <v>42713</v>
          </cell>
          <cell r="E603">
            <v>42714</v>
          </cell>
          <cell r="F603">
            <v>42715</v>
          </cell>
          <cell r="G603">
            <v>2</v>
          </cell>
          <cell r="H603">
            <v>6</v>
          </cell>
          <cell r="I603" t="str">
            <v>tina.bush@aol.com</v>
          </cell>
          <cell r="J603">
            <v>11378</v>
          </cell>
        </row>
        <row r="604">
          <cell r="A604">
            <v>603</v>
          </cell>
          <cell r="B604">
            <v>1032</v>
          </cell>
          <cell r="C604">
            <v>4</v>
          </cell>
          <cell r="D604">
            <v>42713</v>
          </cell>
          <cell r="E604">
            <v>42714</v>
          </cell>
          <cell r="F604">
            <v>42714</v>
          </cell>
          <cell r="G604">
            <v>2</v>
          </cell>
          <cell r="H604">
            <v>7</v>
          </cell>
          <cell r="I604" t="str">
            <v>vernon.knowles@yahoo.com</v>
          </cell>
          <cell r="J604">
            <v>11746</v>
          </cell>
        </row>
        <row r="605">
          <cell r="A605">
            <v>604</v>
          </cell>
          <cell r="B605">
            <v>96</v>
          </cell>
          <cell r="C605">
            <v>4</v>
          </cell>
          <cell r="D605">
            <v>42714</v>
          </cell>
          <cell r="E605">
            <v>42717</v>
          </cell>
          <cell r="F605">
            <v>42716</v>
          </cell>
          <cell r="G605">
            <v>2</v>
          </cell>
          <cell r="H605">
            <v>7</v>
          </cell>
          <cell r="I605" t="str">
            <v>floretta.higgins@hotmail.com</v>
          </cell>
          <cell r="J605">
            <v>11361</v>
          </cell>
        </row>
        <row r="606">
          <cell r="A606">
            <v>605</v>
          </cell>
          <cell r="B606">
            <v>1208</v>
          </cell>
          <cell r="C606">
            <v>4</v>
          </cell>
          <cell r="D606">
            <v>42714</v>
          </cell>
          <cell r="E606">
            <v>42715</v>
          </cell>
          <cell r="F606">
            <v>42716</v>
          </cell>
          <cell r="G606">
            <v>2</v>
          </cell>
          <cell r="H606">
            <v>6</v>
          </cell>
          <cell r="I606" t="str">
            <v>leila.barr@yahoo.com</v>
          </cell>
          <cell r="J606">
            <v>10512</v>
          </cell>
        </row>
        <row r="607">
          <cell r="A607">
            <v>606</v>
          </cell>
          <cell r="B607">
            <v>18</v>
          </cell>
          <cell r="C607">
            <v>4</v>
          </cell>
          <cell r="D607">
            <v>42715</v>
          </cell>
          <cell r="E607">
            <v>42716</v>
          </cell>
          <cell r="F607">
            <v>42717</v>
          </cell>
          <cell r="G607">
            <v>2</v>
          </cell>
          <cell r="H607">
            <v>7</v>
          </cell>
          <cell r="I607" t="str">
            <v>georgetta.hardin@aol.com</v>
          </cell>
          <cell r="J607">
            <v>14424</v>
          </cell>
        </row>
        <row r="608">
          <cell r="A608">
            <v>607</v>
          </cell>
          <cell r="B608">
            <v>309</v>
          </cell>
          <cell r="C608">
            <v>4</v>
          </cell>
          <cell r="D608">
            <v>42715</v>
          </cell>
          <cell r="E608">
            <v>42718</v>
          </cell>
          <cell r="F608">
            <v>42717</v>
          </cell>
          <cell r="G608">
            <v>2</v>
          </cell>
          <cell r="H608">
            <v>6</v>
          </cell>
          <cell r="I608" t="str">
            <v>anderson.martin@hotmail.com</v>
          </cell>
          <cell r="J608">
            <v>14424</v>
          </cell>
        </row>
        <row r="609">
          <cell r="A609">
            <v>608</v>
          </cell>
          <cell r="B609">
            <v>1103</v>
          </cell>
          <cell r="C609">
            <v>4</v>
          </cell>
          <cell r="D609">
            <v>42716</v>
          </cell>
          <cell r="E609">
            <v>42719</v>
          </cell>
          <cell r="F609">
            <v>42718</v>
          </cell>
          <cell r="G609">
            <v>1</v>
          </cell>
          <cell r="H609">
            <v>3</v>
          </cell>
          <cell r="I609" t="str">
            <v>ardelia.cooley@aol.com</v>
          </cell>
          <cell r="J609">
            <v>91387</v>
          </cell>
        </row>
        <row r="610">
          <cell r="A610">
            <v>609</v>
          </cell>
          <cell r="B610">
            <v>896</v>
          </cell>
          <cell r="C610">
            <v>4</v>
          </cell>
          <cell r="D610">
            <v>42716</v>
          </cell>
          <cell r="E610">
            <v>42717</v>
          </cell>
          <cell r="F610">
            <v>42718</v>
          </cell>
          <cell r="G610">
            <v>2</v>
          </cell>
          <cell r="H610">
            <v>7</v>
          </cell>
          <cell r="I610" t="str">
            <v>stefani.gamble@aol.com</v>
          </cell>
          <cell r="J610">
            <v>10956</v>
          </cell>
        </row>
        <row r="611">
          <cell r="A611">
            <v>610</v>
          </cell>
          <cell r="B611">
            <v>711</v>
          </cell>
          <cell r="C611">
            <v>4</v>
          </cell>
          <cell r="D611">
            <v>42717</v>
          </cell>
          <cell r="E611">
            <v>42719</v>
          </cell>
          <cell r="F611">
            <v>42718</v>
          </cell>
          <cell r="G611">
            <v>2</v>
          </cell>
          <cell r="H611">
            <v>6</v>
          </cell>
          <cell r="I611" t="str">
            <v>jovita.bishop@aol.com</v>
          </cell>
          <cell r="J611">
            <v>10301</v>
          </cell>
        </row>
        <row r="612">
          <cell r="A612">
            <v>611</v>
          </cell>
          <cell r="B612">
            <v>1073</v>
          </cell>
          <cell r="C612">
            <v>4</v>
          </cell>
          <cell r="D612">
            <v>42719</v>
          </cell>
          <cell r="E612">
            <v>42721</v>
          </cell>
          <cell r="F612">
            <v>42722</v>
          </cell>
          <cell r="G612">
            <v>2</v>
          </cell>
          <cell r="H612">
            <v>7</v>
          </cell>
          <cell r="I612" t="str">
            <v>leeanne.cross@yahoo.com</v>
          </cell>
          <cell r="J612">
            <v>11361</v>
          </cell>
        </row>
        <row r="613">
          <cell r="A613">
            <v>612</v>
          </cell>
          <cell r="B613">
            <v>634</v>
          </cell>
          <cell r="C613">
            <v>4</v>
          </cell>
          <cell r="D613">
            <v>42720</v>
          </cell>
          <cell r="E613">
            <v>42721</v>
          </cell>
          <cell r="F613">
            <v>42721</v>
          </cell>
          <cell r="G613">
            <v>2</v>
          </cell>
          <cell r="H613">
            <v>7</v>
          </cell>
          <cell r="I613" t="str">
            <v>taylor.cole@gmail.com</v>
          </cell>
          <cell r="J613">
            <v>10512</v>
          </cell>
        </row>
        <row r="614">
          <cell r="A614">
            <v>613</v>
          </cell>
          <cell r="B614">
            <v>1159</v>
          </cell>
          <cell r="C614">
            <v>4</v>
          </cell>
          <cell r="D614">
            <v>42721</v>
          </cell>
          <cell r="E614">
            <v>42723</v>
          </cell>
          <cell r="F614">
            <v>42723</v>
          </cell>
          <cell r="G614">
            <v>2</v>
          </cell>
          <cell r="H614">
            <v>7</v>
          </cell>
          <cell r="I614" t="str">
            <v>charlene.norris@msn.com</v>
          </cell>
          <cell r="J614">
            <v>11791</v>
          </cell>
        </row>
        <row r="615">
          <cell r="A615">
            <v>614</v>
          </cell>
          <cell r="B615">
            <v>654</v>
          </cell>
          <cell r="C615">
            <v>4</v>
          </cell>
          <cell r="D615">
            <v>42722</v>
          </cell>
          <cell r="E615">
            <v>42725</v>
          </cell>
          <cell r="F615">
            <v>42725</v>
          </cell>
          <cell r="G615">
            <v>1</v>
          </cell>
          <cell r="H615">
            <v>2</v>
          </cell>
          <cell r="I615" t="str">
            <v>eun.harris@gmail.com</v>
          </cell>
          <cell r="J615">
            <v>92111</v>
          </cell>
        </row>
        <row r="616">
          <cell r="A616">
            <v>615</v>
          </cell>
          <cell r="B616">
            <v>560</v>
          </cell>
          <cell r="C616">
            <v>4</v>
          </cell>
          <cell r="D616">
            <v>42723</v>
          </cell>
          <cell r="E616">
            <v>42726</v>
          </cell>
          <cell r="F616">
            <v>42725</v>
          </cell>
          <cell r="G616">
            <v>3</v>
          </cell>
          <cell r="H616">
            <v>9</v>
          </cell>
          <cell r="I616" t="str">
            <v>tricia.daniels@gmail.com</v>
          </cell>
          <cell r="J616">
            <v>75126</v>
          </cell>
        </row>
        <row r="617">
          <cell r="A617">
            <v>616</v>
          </cell>
          <cell r="B617">
            <v>1444</v>
          </cell>
          <cell r="C617">
            <v>4</v>
          </cell>
          <cell r="D617">
            <v>42724</v>
          </cell>
          <cell r="E617">
            <v>42727</v>
          </cell>
          <cell r="F617">
            <v>42727</v>
          </cell>
          <cell r="G617">
            <v>2</v>
          </cell>
          <cell r="H617">
            <v>6</v>
          </cell>
          <cell r="I617" t="str">
            <v>ivette.estes@gmail.com</v>
          </cell>
          <cell r="J617">
            <v>14424</v>
          </cell>
        </row>
        <row r="618">
          <cell r="A618">
            <v>617</v>
          </cell>
          <cell r="B618">
            <v>118</v>
          </cell>
          <cell r="C618">
            <v>4</v>
          </cell>
          <cell r="D618">
            <v>42725</v>
          </cell>
          <cell r="E618">
            <v>42727</v>
          </cell>
          <cell r="F618">
            <v>42727</v>
          </cell>
          <cell r="G618">
            <v>2</v>
          </cell>
          <cell r="H618">
            <v>7</v>
          </cell>
          <cell r="I618" t="str">
            <v>le.wood@yahoo.com</v>
          </cell>
          <cell r="J618">
            <v>14534</v>
          </cell>
        </row>
        <row r="619">
          <cell r="A619">
            <v>618</v>
          </cell>
          <cell r="B619">
            <v>131</v>
          </cell>
          <cell r="C619">
            <v>4</v>
          </cell>
          <cell r="D619">
            <v>42725</v>
          </cell>
          <cell r="E619">
            <v>42726</v>
          </cell>
          <cell r="F619">
            <v>42726</v>
          </cell>
          <cell r="G619">
            <v>2</v>
          </cell>
          <cell r="H619">
            <v>6</v>
          </cell>
          <cell r="I619" t="str">
            <v>tanesha.hampton@hotmail.com</v>
          </cell>
          <cell r="J619">
            <v>11791</v>
          </cell>
        </row>
        <row r="620">
          <cell r="A620">
            <v>619</v>
          </cell>
          <cell r="B620">
            <v>454</v>
          </cell>
          <cell r="C620">
            <v>4</v>
          </cell>
          <cell r="D620">
            <v>42726</v>
          </cell>
          <cell r="E620">
            <v>42729</v>
          </cell>
          <cell r="F620">
            <v>42729</v>
          </cell>
          <cell r="G620">
            <v>2</v>
          </cell>
          <cell r="H620">
            <v>7</v>
          </cell>
          <cell r="I620" t="str">
            <v>terese.palmer@hotmail.com</v>
          </cell>
          <cell r="J620">
            <v>11706</v>
          </cell>
        </row>
        <row r="621">
          <cell r="A621">
            <v>620</v>
          </cell>
          <cell r="B621">
            <v>466</v>
          </cell>
          <cell r="C621">
            <v>4</v>
          </cell>
          <cell r="D621">
            <v>42726</v>
          </cell>
          <cell r="E621">
            <v>42728</v>
          </cell>
          <cell r="F621">
            <v>42728</v>
          </cell>
          <cell r="G621">
            <v>2</v>
          </cell>
          <cell r="H621">
            <v>6</v>
          </cell>
          <cell r="I621" t="str">
            <v>collen.hayes@yahoo.com</v>
          </cell>
          <cell r="J621">
            <v>11787</v>
          </cell>
        </row>
        <row r="622">
          <cell r="A622">
            <v>621</v>
          </cell>
          <cell r="B622">
            <v>1157</v>
          </cell>
          <cell r="C622">
            <v>4</v>
          </cell>
          <cell r="D622">
            <v>42727</v>
          </cell>
          <cell r="E622">
            <v>42729</v>
          </cell>
          <cell r="F622">
            <v>42728</v>
          </cell>
          <cell r="G622">
            <v>2</v>
          </cell>
          <cell r="H622">
            <v>6</v>
          </cell>
          <cell r="I622" t="str">
            <v>anton.barton@msn.com</v>
          </cell>
          <cell r="J622">
            <v>14215</v>
          </cell>
        </row>
        <row r="623">
          <cell r="A623">
            <v>622</v>
          </cell>
          <cell r="B623">
            <v>1398</v>
          </cell>
          <cell r="C623">
            <v>4</v>
          </cell>
          <cell r="D623">
            <v>42727</v>
          </cell>
          <cell r="E623">
            <v>42730</v>
          </cell>
          <cell r="F623">
            <v>42729</v>
          </cell>
          <cell r="G623">
            <v>2</v>
          </cell>
          <cell r="H623">
            <v>7</v>
          </cell>
          <cell r="I623" t="str">
            <v>nevada.hood@aol.com</v>
          </cell>
          <cell r="J623">
            <v>12533</v>
          </cell>
        </row>
        <row r="624">
          <cell r="A624">
            <v>623</v>
          </cell>
          <cell r="B624">
            <v>678</v>
          </cell>
          <cell r="C624">
            <v>4</v>
          </cell>
          <cell r="D624">
            <v>42728</v>
          </cell>
          <cell r="E624">
            <v>42730</v>
          </cell>
          <cell r="F624">
            <v>42731</v>
          </cell>
          <cell r="G624">
            <v>2</v>
          </cell>
          <cell r="H624">
            <v>6</v>
          </cell>
          <cell r="I624" t="str">
            <v>myron.johns@msn.com</v>
          </cell>
          <cell r="J624">
            <v>11357</v>
          </cell>
        </row>
        <row r="625">
          <cell r="A625">
            <v>624</v>
          </cell>
          <cell r="B625">
            <v>814</v>
          </cell>
          <cell r="C625">
            <v>4</v>
          </cell>
          <cell r="D625">
            <v>42728</v>
          </cell>
          <cell r="E625">
            <v>42729</v>
          </cell>
          <cell r="F625">
            <v>42731</v>
          </cell>
          <cell r="G625">
            <v>2</v>
          </cell>
          <cell r="H625">
            <v>6</v>
          </cell>
          <cell r="I625" t="str">
            <v>ghislaine.compton@aol.com</v>
          </cell>
          <cell r="J625">
            <v>11757</v>
          </cell>
        </row>
        <row r="626">
          <cell r="A626">
            <v>625</v>
          </cell>
          <cell r="B626">
            <v>1163</v>
          </cell>
          <cell r="C626">
            <v>4</v>
          </cell>
          <cell r="D626">
            <v>42729</v>
          </cell>
          <cell r="E626">
            <v>42732</v>
          </cell>
          <cell r="F626">
            <v>42730</v>
          </cell>
          <cell r="G626">
            <v>1</v>
          </cell>
          <cell r="H626">
            <v>2</v>
          </cell>
          <cell r="I626" t="str">
            <v>carmela.hays@aol.com</v>
          </cell>
          <cell r="J626">
            <v>90260</v>
          </cell>
        </row>
        <row r="627">
          <cell r="A627">
            <v>626</v>
          </cell>
          <cell r="B627">
            <v>130</v>
          </cell>
          <cell r="C627">
            <v>4</v>
          </cell>
          <cell r="D627">
            <v>42729</v>
          </cell>
          <cell r="E627">
            <v>42732</v>
          </cell>
          <cell r="F627">
            <v>42731</v>
          </cell>
          <cell r="G627">
            <v>2</v>
          </cell>
          <cell r="H627">
            <v>7</v>
          </cell>
          <cell r="I627" t="str">
            <v>wes.stanton@msn.com</v>
          </cell>
          <cell r="J627">
            <v>12180</v>
          </cell>
        </row>
        <row r="628">
          <cell r="A628">
            <v>627</v>
          </cell>
          <cell r="B628">
            <v>1119</v>
          </cell>
          <cell r="C628">
            <v>4</v>
          </cell>
          <cell r="D628">
            <v>42729</v>
          </cell>
          <cell r="E628">
            <v>42730</v>
          </cell>
          <cell r="F628">
            <v>42732</v>
          </cell>
          <cell r="G628">
            <v>2</v>
          </cell>
          <cell r="H628">
            <v>6</v>
          </cell>
          <cell r="I628" t="str">
            <v>tora.dunlap@hotmail.com</v>
          </cell>
          <cell r="J628">
            <v>10952</v>
          </cell>
        </row>
        <row r="629">
          <cell r="A629">
            <v>628</v>
          </cell>
          <cell r="B629">
            <v>561</v>
          </cell>
          <cell r="C629">
            <v>4</v>
          </cell>
          <cell r="D629">
            <v>42730</v>
          </cell>
          <cell r="E629">
            <v>42733</v>
          </cell>
          <cell r="F629">
            <v>42731</v>
          </cell>
          <cell r="G629">
            <v>1</v>
          </cell>
          <cell r="H629">
            <v>3</v>
          </cell>
          <cell r="I629" t="str">
            <v>kandace.hughes@hotmail.com</v>
          </cell>
          <cell r="J629">
            <v>94580</v>
          </cell>
        </row>
        <row r="630">
          <cell r="A630">
            <v>629</v>
          </cell>
          <cell r="B630">
            <v>973</v>
          </cell>
          <cell r="C630">
            <v>4</v>
          </cell>
          <cell r="D630">
            <v>42730</v>
          </cell>
          <cell r="E630">
            <v>42731</v>
          </cell>
          <cell r="F630">
            <v>42733</v>
          </cell>
          <cell r="G630">
            <v>1</v>
          </cell>
          <cell r="H630">
            <v>2</v>
          </cell>
          <cell r="I630" t="str">
            <v>margaretta.clayton@yahoo.com</v>
          </cell>
          <cell r="J630">
            <v>93555</v>
          </cell>
        </row>
        <row r="631">
          <cell r="A631">
            <v>630</v>
          </cell>
          <cell r="B631">
            <v>1404</v>
          </cell>
          <cell r="C631">
            <v>4</v>
          </cell>
          <cell r="D631">
            <v>42730</v>
          </cell>
          <cell r="E631">
            <v>42731</v>
          </cell>
          <cell r="F631">
            <v>42732</v>
          </cell>
          <cell r="G631">
            <v>2</v>
          </cell>
          <cell r="H631">
            <v>6</v>
          </cell>
          <cell r="I631" t="str">
            <v>loyce.conway@aol.com</v>
          </cell>
          <cell r="J631">
            <v>11722</v>
          </cell>
        </row>
        <row r="632">
          <cell r="A632">
            <v>631</v>
          </cell>
          <cell r="B632">
            <v>855</v>
          </cell>
          <cell r="C632">
            <v>4</v>
          </cell>
          <cell r="D632">
            <v>42731</v>
          </cell>
          <cell r="E632">
            <v>42733</v>
          </cell>
          <cell r="F632">
            <v>42733</v>
          </cell>
          <cell r="G632">
            <v>1</v>
          </cell>
          <cell r="H632">
            <v>3</v>
          </cell>
          <cell r="I632" t="str">
            <v>lean.stark@msn.com</v>
          </cell>
          <cell r="J632">
            <v>91784</v>
          </cell>
        </row>
        <row r="633">
          <cell r="A633">
            <v>632</v>
          </cell>
          <cell r="B633">
            <v>163</v>
          </cell>
          <cell r="C633">
            <v>4</v>
          </cell>
          <cell r="D633">
            <v>42731</v>
          </cell>
          <cell r="E633">
            <v>42733</v>
          </cell>
          <cell r="F633">
            <v>42733</v>
          </cell>
          <cell r="G633">
            <v>2</v>
          </cell>
          <cell r="H633">
            <v>7</v>
          </cell>
          <cell r="I633" t="str">
            <v>margert.stevens@aol.com</v>
          </cell>
          <cell r="J633">
            <v>13440</v>
          </cell>
        </row>
        <row r="634">
          <cell r="A634">
            <v>633</v>
          </cell>
          <cell r="B634">
            <v>1040</v>
          </cell>
          <cell r="C634">
            <v>4</v>
          </cell>
          <cell r="D634">
            <v>42732</v>
          </cell>
          <cell r="E634">
            <v>42735</v>
          </cell>
          <cell r="F634">
            <v>42734</v>
          </cell>
          <cell r="G634">
            <v>3</v>
          </cell>
          <cell r="H634">
            <v>8</v>
          </cell>
          <cell r="I634" t="str">
            <v>shantae.hammond@hotmail.com</v>
          </cell>
          <cell r="J634">
            <v>77904</v>
          </cell>
        </row>
        <row r="635">
          <cell r="A635">
            <v>634</v>
          </cell>
          <cell r="B635">
            <v>27</v>
          </cell>
          <cell r="C635">
            <v>4</v>
          </cell>
          <cell r="D635">
            <v>42733</v>
          </cell>
          <cell r="E635">
            <v>42736</v>
          </cell>
          <cell r="F635">
            <v>42734</v>
          </cell>
          <cell r="G635">
            <v>2</v>
          </cell>
          <cell r="H635">
            <v>6</v>
          </cell>
          <cell r="I635" t="str">
            <v>santos.valencia@yahoo.com</v>
          </cell>
          <cell r="J635">
            <v>11104</v>
          </cell>
        </row>
        <row r="636">
          <cell r="A636">
            <v>635</v>
          </cell>
          <cell r="B636">
            <v>520</v>
          </cell>
          <cell r="C636">
            <v>4</v>
          </cell>
          <cell r="D636">
            <v>42734</v>
          </cell>
          <cell r="E636">
            <v>42737</v>
          </cell>
          <cell r="F636">
            <v>42735</v>
          </cell>
          <cell r="G636">
            <v>2</v>
          </cell>
          <cell r="H636">
            <v>6</v>
          </cell>
          <cell r="I636" t="str">
            <v>andreas.herman@msn.com</v>
          </cell>
          <cell r="J636">
            <v>10550</v>
          </cell>
        </row>
        <row r="637">
          <cell r="A637">
            <v>636</v>
          </cell>
          <cell r="B637">
            <v>532</v>
          </cell>
          <cell r="C637">
            <v>4</v>
          </cell>
          <cell r="D637">
            <v>42738</v>
          </cell>
          <cell r="E637">
            <v>42739</v>
          </cell>
          <cell r="F637">
            <v>42740</v>
          </cell>
          <cell r="G637">
            <v>1</v>
          </cell>
          <cell r="H637">
            <v>2</v>
          </cell>
          <cell r="I637" t="str">
            <v>mia.delgado@yahoo.com</v>
          </cell>
          <cell r="J637">
            <v>92236</v>
          </cell>
        </row>
        <row r="638">
          <cell r="A638">
            <v>637</v>
          </cell>
          <cell r="B638">
            <v>512</v>
          </cell>
          <cell r="C638">
            <v>4</v>
          </cell>
          <cell r="D638">
            <v>42738</v>
          </cell>
          <cell r="E638">
            <v>42740</v>
          </cell>
          <cell r="F638">
            <v>42740</v>
          </cell>
          <cell r="G638">
            <v>2</v>
          </cell>
          <cell r="H638">
            <v>6</v>
          </cell>
          <cell r="I638" t="str">
            <v>hee.greer@hotmail.com</v>
          </cell>
          <cell r="J638">
            <v>11784</v>
          </cell>
        </row>
        <row r="639">
          <cell r="A639">
            <v>638</v>
          </cell>
          <cell r="B639">
            <v>1302</v>
          </cell>
          <cell r="C639">
            <v>4</v>
          </cell>
          <cell r="D639">
            <v>42739</v>
          </cell>
          <cell r="E639">
            <v>42740</v>
          </cell>
          <cell r="F639">
            <v>42741</v>
          </cell>
          <cell r="G639">
            <v>2</v>
          </cell>
          <cell r="H639">
            <v>7</v>
          </cell>
          <cell r="I639" t="str">
            <v>verda.gilbert@gmail.com</v>
          </cell>
          <cell r="J639">
            <v>11731</v>
          </cell>
        </row>
        <row r="640">
          <cell r="A640">
            <v>639</v>
          </cell>
          <cell r="B640">
            <v>550</v>
          </cell>
          <cell r="C640">
            <v>4</v>
          </cell>
          <cell r="D640">
            <v>42741</v>
          </cell>
          <cell r="E640">
            <v>42742</v>
          </cell>
          <cell r="F640">
            <v>42742</v>
          </cell>
          <cell r="G640">
            <v>2</v>
          </cell>
          <cell r="H640">
            <v>6</v>
          </cell>
          <cell r="I640" t="str">
            <v>felicidad.golden@yahoo.com</v>
          </cell>
          <cell r="J640">
            <v>14094</v>
          </cell>
        </row>
        <row r="641">
          <cell r="A641">
            <v>640</v>
          </cell>
          <cell r="B641">
            <v>1093</v>
          </cell>
          <cell r="C641">
            <v>4</v>
          </cell>
          <cell r="D641">
            <v>42741</v>
          </cell>
          <cell r="E641">
            <v>42743</v>
          </cell>
          <cell r="F641">
            <v>42742</v>
          </cell>
          <cell r="G641">
            <v>2</v>
          </cell>
          <cell r="H641">
            <v>6</v>
          </cell>
          <cell r="I641" t="str">
            <v>alejandrina.hodges@msn.com</v>
          </cell>
          <cell r="J641">
            <v>11729</v>
          </cell>
        </row>
        <row r="642">
          <cell r="A642">
            <v>641</v>
          </cell>
          <cell r="B642">
            <v>673</v>
          </cell>
          <cell r="C642">
            <v>4</v>
          </cell>
          <cell r="D642">
            <v>42742</v>
          </cell>
          <cell r="E642">
            <v>42745</v>
          </cell>
          <cell r="F642">
            <v>42743</v>
          </cell>
          <cell r="G642">
            <v>1</v>
          </cell>
          <cell r="H642">
            <v>3</v>
          </cell>
          <cell r="I642" t="str">
            <v>adam.henderson@hotmail.com</v>
          </cell>
          <cell r="J642">
            <v>93635</v>
          </cell>
        </row>
        <row r="643">
          <cell r="A643">
            <v>642</v>
          </cell>
          <cell r="B643">
            <v>847</v>
          </cell>
          <cell r="C643">
            <v>4</v>
          </cell>
          <cell r="D643">
            <v>42742</v>
          </cell>
          <cell r="E643">
            <v>42744</v>
          </cell>
          <cell r="F643">
            <v>42745</v>
          </cell>
          <cell r="G643">
            <v>2</v>
          </cell>
          <cell r="H643">
            <v>7</v>
          </cell>
          <cell r="I643" t="str">
            <v>lizette.ellison@hotmail.com</v>
          </cell>
          <cell r="J643">
            <v>11050</v>
          </cell>
        </row>
        <row r="644">
          <cell r="A644">
            <v>643</v>
          </cell>
          <cell r="B644">
            <v>901</v>
          </cell>
          <cell r="C644">
            <v>4</v>
          </cell>
          <cell r="D644">
            <v>42743</v>
          </cell>
          <cell r="E644">
            <v>42744</v>
          </cell>
          <cell r="F644">
            <v>42746</v>
          </cell>
          <cell r="G644">
            <v>1</v>
          </cell>
          <cell r="H644">
            <v>3</v>
          </cell>
          <cell r="I644" t="str">
            <v>lonna.franks@yahoo.com</v>
          </cell>
          <cell r="J644">
            <v>91762</v>
          </cell>
        </row>
        <row r="645">
          <cell r="A645">
            <v>644</v>
          </cell>
          <cell r="B645">
            <v>439</v>
          </cell>
          <cell r="C645">
            <v>4</v>
          </cell>
          <cell r="D645">
            <v>42743</v>
          </cell>
          <cell r="E645">
            <v>42746</v>
          </cell>
          <cell r="F645">
            <v>42745</v>
          </cell>
          <cell r="G645">
            <v>2</v>
          </cell>
          <cell r="H645">
            <v>6</v>
          </cell>
          <cell r="I645" t="str">
            <v>sunshine.rosario@aol.com</v>
          </cell>
          <cell r="J645">
            <v>11432</v>
          </cell>
        </row>
        <row r="646">
          <cell r="A646">
            <v>645</v>
          </cell>
          <cell r="B646">
            <v>1199</v>
          </cell>
          <cell r="C646">
            <v>4</v>
          </cell>
          <cell r="D646">
            <v>42743</v>
          </cell>
          <cell r="E646">
            <v>42746</v>
          </cell>
          <cell r="F646">
            <v>42745</v>
          </cell>
          <cell r="G646">
            <v>2</v>
          </cell>
          <cell r="H646">
            <v>6</v>
          </cell>
          <cell r="I646" t="str">
            <v>consuela.collier@msn.com</v>
          </cell>
          <cell r="J646">
            <v>14120</v>
          </cell>
        </row>
        <row r="647">
          <cell r="A647">
            <v>646</v>
          </cell>
          <cell r="B647">
            <v>975</v>
          </cell>
          <cell r="C647">
            <v>4</v>
          </cell>
          <cell r="D647">
            <v>42744</v>
          </cell>
          <cell r="E647">
            <v>42747</v>
          </cell>
          <cell r="F647">
            <v>42746</v>
          </cell>
          <cell r="G647">
            <v>1</v>
          </cell>
          <cell r="H647">
            <v>2</v>
          </cell>
          <cell r="I647" t="str">
            <v>annis.sanchez@aol.com</v>
          </cell>
          <cell r="J647">
            <v>90008</v>
          </cell>
        </row>
        <row r="648">
          <cell r="A648">
            <v>647</v>
          </cell>
          <cell r="B648">
            <v>283</v>
          </cell>
          <cell r="C648">
            <v>4</v>
          </cell>
          <cell r="D648">
            <v>42744</v>
          </cell>
          <cell r="E648">
            <v>42745</v>
          </cell>
          <cell r="F648">
            <v>42746</v>
          </cell>
          <cell r="G648">
            <v>2</v>
          </cell>
          <cell r="H648">
            <v>7</v>
          </cell>
          <cell r="I648" t="str">
            <v>jaimee.day@aol.com</v>
          </cell>
          <cell r="J648">
            <v>12601</v>
          </cell>
        </row>
        <row r="649">
          <cell r="A649">
            <v>648</v>
          </cell>
          <cell r="B649">
            <v>684</v>
          </cell>
          <cell r="C649">
            <v>4</v>
          </cell>
          <cell r="D649">
            <v>42744</v>
          </cell>
          <cell r="E649">
            <v>42746</v>
          </cell>
          <cell r="F649">
            <v>42746</v>
          </cell>
          <cell r="G649">
            <v>2</v>
          </cell>
          <cell r="H649">
            <v>6</v>
          </cell>
          <cell r="I649" t="str">
            <v>jenny.bell@hotmail.com</v>
          </cell>
          <cell r="J649">
            <v>14304</v>
          </cell>
        </row>
        <row r="650">
          <cell r="A650">
            <v>649</v>
          </cell>
          <cell r="B650">
            <v>1153</v>
          </cell>
          <cell r="C650">
            <v>4</v>
          </cell>
          <cell r="D650">
            <v>42745</v>
          </cell>
          <cell r="E650">
            <v>42746</v>
          </cell>
          <cell r="F650">
            <v>42748</v>
          </cell>
          <cell r="G650">
            <v>1</v>
          </cell>
          <cell r="H650">
            <v>3</v>
          </cell>
          <cell r="I650" t="str">
            <v>ara.vazquez@msn.com</v>
          </cell>
          <cell r="J650">
            <v>94070</v>
          </cell>
        </row>
        <row r="651">
          <cell r="A651">
            <v>650</v>
          </cell>
          <cell r="B651">
            <v>729</v>
          </cell>
          <cell r="C651">
            <v>4</v>
          </cell>
          <cell r="D651">
            <v>42746</v>
          </cell>
          <cell r="E651">
            <v>42749</v>
          </cell>
          <cell r="F651">
            <v>42747</v>
          </cell>
          <cell r="G651">
            <v>1</v>
          </cell>
          <cell r="H651">
            <v>2</v>
          </cell>
          <cell r="I651" t="str">
            <v>hue.dalton@hotmail.com</v>
          </cell>
          <cell r="J651">
            <v>92307</v>
          </cell>
        </row>
        <row r="652">
          <cell r="A652">
            <v>651</v>
          </cell>
          <cell r="B652">
            <v>190</v>
          </cell>
          <cell r="C652">
            <v>4</v>
          </cell>
          <cell r="D652">
            <v>42746</v>
          </cell>
          <cell r="E652">
            <v>42748</v>
          </cell>
          <cell r="F652">
            <v>42748</v>
          </cell>
          <cell r="G652">
            <v>2</v>
          </cell>
          <cell r="H652">
            <v>7</v>
          </cell>
          <cell r="I652" t="str">
            <v>toya.pratt@yahoo.com</v>
          </cell>
          <cell r="J652">
            <v>11561</v>
          </cell>
        </row>
        <row r="653">
          <cell r="A653">
            <v>652</v>
          </cell>
          <cell r="B653">
            <v>985</v>
          </cell>
          <cell r="C653">
            <v>4</v>
          </cell>
          <cell r="D653">
            <v>42747</v>
          </cell>
          <cell r="E653">
            <v>42750</v>
          </cell>
          <cell r="F653">
            <v>42748</v>
          </cell>
          <cell r="G653">
            <v>3</v>
          </cell>
          <cell r="H653">
            <v>9</v>
          </cell>
          <cell r="I653" t="str">
            <v>milagros.weber@hotmail.com</v>
          </cell>
          <cell r="J653">
            <v>78552</v>
          </cell>
        </row>
        <row r="654">
          <cell r="A654">
            <v>653</v>
          </cell>
          <cell r="B654">
            <v>1249</v>
          </cell>
          <cell r="C654">
            <v>4</v>
          </cell>
          <cell r="D654">
            <v>42749</v>
          </cell>
          <cell r="E654">
            <v>42752</v>
          </cell>
          <cell r="F654">
            <v>42750</v>
          </cell>
          <cell r="G654">
            <v>1</v>
          </cell>
          <cell r="H654">
            <v>2</v>
          </cell>
          <cell r="I654" t="str">
            <v>barbra.dickerson@gmail.com</v>
          </cell>
          <cell r="J654">
            <v>93555</v>
          </cell>
        </row>
        <row r="655">
          <cell r="A655">
            <v>654</v>
          </cell>
          <cell r="B655">
            <v>1129</v>
          </cell>
          <cell r="C655">
            <v>4</v>
          </cell>
          <cell r="D655">
            <v>42749</v>
          </cell>
          <cell r="E655">
            <v>42750</v>
          </cell>
          <cell r="F655">
            <v>42752</v>
          </cell>
          <cell r="G655">
            <v>2</v>
          </cell>
          <cell r="H655">
            <v>7</v>
          </cell>
          <cell r="I655" t="str">
            <v>gilberto.sanders@hotmail.com</v>
          </cell>
          <cell r="J655">
            <v>11377</v>
          </cell>
        </row>
        <row r="656">
          <cell r="A656">
            <v>655</v>
          </cell>
          <cell r="B656">
            <v>347</v>
          </cell>
          <cell r="C656">
            <v>4</v>
          </cell>
          <cell r="D656">
            <v>42751</v>
          </cell>
          <cell r="E656">
            <v>42752</v>
          </cell>
          <cell r="F656">
            <v>42753</v>
          </cell>
          <cell r="G656">
            <v>1</v>
          </cell>
          <cell r="H656">
            <v>3</v>
          </cell>
          <cell r="I656" t="str">
            <v>kanesha.hudson@gmail.com</v>
          </cell>
          <cell r="J656">
            <v>94603</v>
          </cell>
        </row>
        <row r="657">
          <cell r="A657">
            <v>656</v>
          </cell>
          <cell r="B657">
            <v>949</v>
          </cell>
          <cell r="C657">
            <v>4</v>
          </cell>
          <cell r="D657">
            <v>42751</v>
          </cell>
          <cell r="E657">
            <v>42752</v>
          </cell>
          <cell r="F657">
            <v>42753</v>
          </cell>
          <cell r="G657">
            <v>2</v>
          </cell>
          <cell r="H657">
            <v>7</v>
          </cell>
          <cell r="I657" t="str">
            <v>venessa.frost@msn.com</v>
          </cell>
          <cell r="J657">
            <v>10583</v>
          </cell>
        </row>
        <row r="658">
          <cell r="A658">
            <v>657</v>
          </cell>
          <cell r="B658">
            <v>349</v>
          </cell>
          <cell r="C658">
            <v>4</v>
          </cell>
          <cell r="D658">
            <v>42752</v>
          </cell>
          <cell r="E658">
            <v>42754</v>
          </cell>
          <cell r="F658">
            <v>42755</v>
          </cell>
          <cell r="G658">
            <v>1</v>
          </cell>
          <cell r="H658">
            <v>2</v>
          </cell>
          <cell r="I658" t="str">
            <v>mable.pratt@gmail.com</v>
          </cell>
          <cell r="J658">
            <v>92236</v>
          </cell>
        </row>
        <row r="659">
          <cell r="A659">
            <v>658</v>
          </cell>
          <cell r="B659">
            <v>1051</v>
          </cell>
          <cell r="C659">
            <v>4</v>
          </cell>
          <cell r="D659">
            <v>42752</v>
          </cell>
          <cell r="E659">
            <v>42753</v>
          </cell>
          <cell r="F659">
            <v>42753</v>
          </cell>
          <cell r="G659">
            <v>2</v>
          </cell>
          <cell r="H659">
            <v>7</v>
          </cell>
          <cell r="I659" t="str">
            <v>tonisha.fowler@msn.com</v>
          </cell>
          <cell r="J659">
            <v>11746</v>
          </cell>
        </row>
        <row r="660">
          <cell r="A660">
            <v>659</v>
          </cell>
          <cell r="B660">
            <v>1391</v>
          </cell>
          <cell r="C660">
            <v>4</v>
          </cell>
          <cell r="D660">
            <v>42752</v>
          </cell>
          <cell r="E660">
            <v>42754</v>
          </cell>
          <cell r="F660">
            <v>42753</v>
          </cell>
          <cell r="G660">
            <v>2</v>
          </cell>
          <cell r="H660">
            <v>7</v>
          </cell>
          <cell r="I660" t="str">
            <v>sheryl.chase@gmail.com</v>
          </cell>
          <cell r="J660">
            <v>11001</v>
          </cell>
        </row>
        <row r="661">
          <cell r="A661">
            <v>660</v>
          </cell>
          <cell r="B661">
            <v>383</v>
          </cell>
          <cell r="C661">
            <v>4</v>
          </cell>
          <cell r="D661">
            <v>42753</v>
          </cell>
          <cell r="E661">
            <v>42754</v>
          </cell>
          <cell r="F661">
            <v>42754</v>
          </cell>
          <cell r="G661">
            <v>2</v>
          </cell>
          <cell r="H661">
            <v>7</v>
          </cell>
          <cell r="I661" t="str">
            <v>ashlee.pena@aol.com</v>
          </cell>
          <cell r="J661">
            <v>11357</v>
          </cell>
        </row>
        <row r="662">
          <cell r="A662">
            <v>661</v>
          </cell>
          <cell r="B662">
            <v>626</v>
          </cell>
          <cell r="C662">
            <v>4</v>
          </cell>
          <cell r="D662">
            <v>42753</v>
          </cell>
          <cell r="E662">
            <v>42754</v>
          </cell>
          <cell r="F662">
            <v>42755</v>
          </cell>
          <cell r="G662">
            <v>2</v>
          </cell>
          <cell r="H662">
            <v>6</v>
          </cell>
          <cell r="I662" t="str">
            <v>leigh.burke@hotmail.com</v>
          </cell>
          <cell r="J662">
            <v>12302</v>
          </cell>
        </row>
        <row r="663">
          <cell r="A663">
            <v>662</v>
          </cell>
          <cell r="B663">
            <v>1125</v>
          </cell>
          <cell r="C663">
            <v>4</v>
          </cell>
          <cell r="D663">
            <v>42754</v>
          </cell>
          <cell r="E663">
            <v>42755</v>
          </cell>
          <cell r="F663">
            <v>42755</v>
          </cell>
          <cell r="G663">
            <v>1</v>
          </cell>
          <cell r="H663">
            <v>3</v>
          </cell>
          <cell r="I663" t="str">
            <v>caleb.england@gmail.com</v>
          </cell>
          <cell r="J663">
            <v>94566</v>
          </cell>
        </row>
        <row r="664">
          <cell r="A664">
            <v>663</v>
          </cell>
          <cell r="B664">
            <v>344</v>
          </cell>
          <cell r="C664">
            <v>4</v>
          </cell>
          <cell r="D664">
            <v>42755</v>
          </cell>
          <cell r="E664">
            <v>42757</v>
          </cell>
          <cell r="F664">
            <v>42758</v>
          </cell>
          <cell r="G664">
            <v>1</v>
          </cell>
          <cell r="H664">
            <v>3</v>
          </cell>
          <cell r="I664" t="str">
            <v>herta.rollins@msn.com</v>
          </cell>
          <cell r="J664">
            <v>94043</v>
          </cell>
        </row>
        <row r="665">
          <cell r="A665">
            <v>664</v>
          </cell>
          <cell r="B665">
            <v>681</v>
          </cell>
          <cell r="C665">
            <v>4</v>
          </cell>
          <cell r="D665">
            <v>42755</v>
          </cell>
          <cell r="E665">
            <v>42758</v>
          </cell>
          <cell r="F665">
            <v>42757</v>
          </cell>
          <cell r="G665">
            <v>2</v>
          </cell>
          <cell r="H665">
            <v>7</v>
          </cell>
          <cell r="I665" t="str">
            <v>reatha.perez@aol.com</v>
          </cell>
          <cell r="J665">
            <v>11741</v>
          </cell>
        </row>
        <row r="666">
          <cell r="A666">
            <v>665</v>
          </cell>
          <cell r="B666">
            <v>29</v>
          </cell>
          <cell r="C666">
            <v>4</v>
          </cell>
          <cell r="D666">
            <v>42756</v>
          </cell>
          <cell r="E666">
            <v>42757</v>
          </cell>
          <cell r="F666">
            <v>42758</v>
          </cell>
          <cell r="G666">
            <v>2</v>
          </cell>
          <cell r="H666">
            <v>6</v>
          </cell>
          <cell r="I666" t="str">
            <v>syreeta.hendricks@msn.com</v>
          </cell>
          <cell r="J666">
            <v>10541</v>
          </cell>
        </row>
        <row r="667">
          <cell r="A667">
            <v>666</v>
          </cell>
          <cell r="B667">
            <v>770</v>
          </cell>
          <cell r="C667">
            <v>4</v>
          </cell>
          <cell r="D667">
            <v>42756</v>
          </cell>
          <cell r="E667">
            <v>42757</v>
          </cell>
          <cell r="F667">
            <v>42759</v>
          </cell>
          <cell r="G667">
            <v>2</v>
          </cell>
          <cell r="H667">
            <v>7</v>
          </cell>
          <cell r="I667" t="str">
            <v>lavonda.stephenson@gmail.com</v>
          </cell>
          <cell r="J667">
            <v>11706</v>
          </cell>
        </row>
        <row r="668">
          <cell r="A668">
            <v>667</v>
          </cell>
          <cell r="B668">
            <v>858</v>
          </cell>
          <cell r="C668">
            <v>4</v>
          </cell>
          <cell r="D668">
            <v>42757</v>
          </cell>
          <cell r="E668">
            <v>42759</v>
          </cell>
          <cell r="F668">
            <v>42760</v>
          </cell>
          <cell r="G668">
            <v>2</v>
          </cell>
          <cell r="H668">
            <v>7</v>
          </cell>
          <cell r="I668" t="str">
            <v>klara.kim@gmail.com</v>
          </cell>
          <cell r="J668">
            <v>13440</v>
          </cell>
        </row>
        <row r="669">
          <cell r="A669">
            <v>668</v>
          </cell>
          <cell r="B669">
            <v>297</v>
          </cell>
          <cell r="C669">
            <v>4</v>
          </cell>
          <cell r="D669">
            <v>42757</v>
          </cell>
          <cell r="E669">
            <v>42758</v>
          </cell>
          <cell r="F669">
            <v>42759</v>
          </cell>
          <cell r="G669">
            <v>3</v>
          </cell>
          <cell r="H669">
            <v>8</v>
          </cell>
          <cell r="I669" t="str">
            <v>christia.carson@gmail.com</v>
          </cell>
          <cell r="J669">
            <v>78023</v>
          </cell>
        </row>
        <row r="670">
          <cell r="A670">
            <v>669</v>
          </cell>
          <cell r="B670">
            <v>745</v>
          </cell>
          <cell r="C670">
            <v>4</v>
          </cell>
          <cell r="D670">
            <v>42758</v>
          </cell>
          <cell r="E670">
            <v>42759</v>
          </cell>
          <cell r="F670">
            <v>42761</v>
          </cell>
          <cell r="G670">
            <v>2</v>
          </cell>
          <cell r="H670">
            <v>7</v>
          </cell>
          <cell r="I670" t="str">
            <v>carolyne.conley@gmail.com</v>
          </cell>
          <cell r="J670">
            <v>11001</v>
          </cell>
        </row>
        <row r="671">
          <cell r="A671">
            <v>670</v>
          </cell>
          <cell r="B671">
            <v>361</v>
          </cell>
          <cell r="C671">
            <v>4</v>
          </cell>
          <cell r="D671">
            <v>42759</v>
          </cell>
          <cell r="E671">
            <v>42760</v>
          </cell>
          <cell r="F671">
            <v>42760</v>
          </cell>
          <cell r="G671">
            <v>2</v>
          </cell>
          <cell r="H671">
            <v>6</v>
          </cell>
          <cell r="I671" t="str">
            <v>virgina.berg@yahoo.com</v>
          </cell>
          <cell r="J671">
            <v>11580</v>
          </cell>
        </row>
        <row r="672">
          <cell r="A672">
            <v>671</v>
          </cell>
          <cell r="B672">
            <v>922</v>
          </cell>
          <cell r="C672">
            <v>4</v>
          </cell>
          <cell r="D672">
            <v>42760</v>
          </cell>
          <cell r="E672">
            <v>42763</v>
          </cell>
          <cell r="F672">
            <v>42761</v>
          </cell>
          <cell r="G672">
            <v>2</v>
          </cell>
          <cell r="H672">
            <v>7</v>
          </cell>
          <cell r="I672" t="str">
            <v>elvia.cardenas@hotmail.com</v>
          </cell>
          <cell r="J672">
            <v>11758</v>
          </cell>
        </row>
        <row r="673">
          <cell r="A673">
            <v>672</v>
          </cell>
          <cell r="B673">
            <v>908</v>
          </cell>
          <cell r="C673">
            <v>4</v>
          </cell>
          <cell r="D673">
            <v>42761</v>
          </cell>
          <cell r="E673">
            <v>42764</v>
          </cell>
          <cell r="F673">
            <v>42764</v>
          </cell>
          <cell r="G673">
            <v>2</v>
          </cell>
          <cell r="H673">
            <v>6</v>
          </cell>
          <cell r="I673" t="str">
            <v>delmar.wise@yahoo.com</v>
          </cell>
          <cell r="J673">
            <v>14094</v>
          </cell>
        </row>
        <row r="674">
          <cell r="A674">
            <v>673</v>
          </cell>
          <cell r="B674">
            <v>64</v>
          </cell>
          <cell r="C674">
            <v>4</v>
          </cell>
          <cell r="D674">
            <v>42761</v>
          </cell>
          <cell r="E674">
            <v>42763</v>
          </cell>
          <cell r="F674">
            <v>42762</v>
          </cell>
          <cell r="G674">
            <v>3</v>
          </cell>
          <cell r="H674">
            <v>9</v>
          </cell>
          <cell r="I674" t="str">
            <v>bobbie.foster@yahoo.com</v>
          </cell>
          <cell r="J674">
            <v>75115</v>
          </cell>
        </row>
        <row r="675">
          <cell r="A675">
            <v>674</v>
          </cell>
          <cell r="B675">
            <v>733</v>
          </cell>
          <cell r="C675">
            <v>4</v>
          </cell>
          <cell r="D675">
            <v>42762</v>
          </cell>
          <cell r="E675">
            <v>42763</v>
          </cell>
          <cell r="F675">
            <v>42764</v>
          </cell>
          <cell r="G675">
            <v>2</v>
          </cell>
          <cell r="H675">
            <v>6</v>
          </cell>
          <cell r="I675" t="str">
            <v>doreatha.ford@yahoo.com</v>
          </cell>
          <cell r="J675">
            <v>11743</v>
          </cell>
        </row>
        <row r="676">
          <cell r="A676">
            <v>675</v>
          </cell>
          <cell r="B676">
            <v>291</v>
          </cell>
          <cell r="C676">
            <v>4</v>
          </cell>
          <cell r="D676">
            <v>42763</v>
          </cell>
          <cell r="E676">
            <v>42766</v>
          </cell>
          <cell r="F676">
            <v>42765</v>
          </cell>
          <cell r="G676">
            <v>2</v>
          </cell>
          <cell r="H676">
            <v>7</v>
          </cell>
          <cell r="I676" t="str">
            <v>boyce.burks@gmail.com</v>
          </cell>
          <cell r="J676">
            <v>11104</v>
          </cell>
        </row>
        <row r="677">
          <cell r="A677">
            <v>676</v>
          </cell>
          <cell r="B677">
            <v>790</v>
          </cell>
          <cell r="C677">
            <v>4</v>
          </cell>
          <cell r="D677">
            <v>42763</v>
          </cell>
          <cell r="E677">
            <v>42765</v>
          </cell>
          <cell r="F677">
            <v>42766</v>
          </cell>
          <cell r="G677">
            <v>2</v>
          </cell>
          <cell r="H677">
            <v>7</v>
          </cell>
          <cell r="I677" t="str">
            <v>petronila.gallegos@gmail.com</v>
          </cell>
          <cell r="J677">
            <v>11414</v>
          </cell>
        </row>
        <row r="678">
          <cell r="A678">
            <v>677</v>
          </cell>
          <cell r="B678">
            <v>809</v>
          </cell>
          <cell r="C678">
            <v>4</v>
          </cell>
          <cell r="D678">
            <v>42763</v>
          </cell>
          <cell r="E678">
            <v>42766</v>
          </cell>
          <cell r="F678">
            <v>42765</v>
          </cell>
          <cell r="G678">
            <v>2</v>
          </cell>
          <cell r="H678">
            <v>7</v>
          </cell>
          <cell r="I678" t="str">
            <v>elnora.simpson@yahoo.com</v>
          </cell>
          <cell r="J678">
            <v>11710</v>
          </cell>
        </row>
        <row r="679">
          <cell r="A679">
            <v>678</v>
          </cell>
          <cell r="B679">
            <v>250</v>
          </cell>
          <cell r="C679">
            <v>4</v>
          </cell>
          <cell r="D679">
            <v>42763</v>
          </cell>
          <cell r="E679">
            <v>42764</v>
          </cell>
          <cell r="F679">
            <v>42766</v>
          </cell>
          <cell r="G679">
            <v>3</v>
          </cell>
          <cell r="H679">
            <v>9</v>
          </cell>
          <cell r="I679" t="str">
            <v>ivonne.yang@gmail.com</v>
          </cell>
          <cell r="J679">
            <v>79930</v>
          </cell>
        </row>
        <row r="680">
          <cell r="A680">
            <v>679</v>
          </cell>
          <cell r="B680">
            <v>81</v>
          </cell>
          <cell r="C680">
            <v>4</v>
          </cell>
          <cell r="D680">
            <v>42764</v>
          </cell>
          <cell r="E680">
            <v>42765</v>
          </cell>
          <cell r="F680">
            <v>42765</v>
          </cell>
          <cell r="G680">
            <v>1</v>
          </cell>
          <cell r="H680">
            <v>3</v>
          </cell>
          <cell r="I680" t="str">
            <v>zina.bonner@hotmail.com</v>
          </cell>
          <cell r="J680">
            <v>94580</v>
          </cell>
        </row>
        <row r="681">
          <cell r="A681">
            <v>680</v>
          </cell>
          <cell r="B681">
            <v>245</v>
          </cell>
          <cell r="C681">
            <v>4</v>
          </cell>
          <cell r="D681">
            <v>42764</v>
          </cell>
          <cell r="E681">
            <v>42767</v>
          </cell>
          <cell r="F681">
            <v>42765</v>
          </cell>
          <cell r="G681">
            <v>1</v>
          </cell>
          <cell r="H681">
            <v>3</v>
          </cell>
          <cell r="I681" t="str">
            <v>delila.hamilton@yahoo.com</v>
          </cell>
          <cell r="J681">
            <v>90274</v>
          </cell>
        </row>
        <row r="682">
          <cell r="A682">
            <v>681</v>
          </cell>
          <cell r="B682">
            <v>499</v>
          </cell>
          <cell r="C682">
            <v>4</v>
          </cell>
          <cell r="D682">
            <v>42764</v>
          </cell>
          <cell r="E682">
            <v>42767</v>
          </cell>
          <cell r="F682">
            <v>42766</v>
          </cell>
          <cell r="G682">
            <v>2</v>
          </cell>
          <cell r="H682">
            <v>7</v>
          </cell>
          <cell r="I682" t="str">
            <v>lidia.ashley@hotmail.com</v>
          </cell>
          <cell r="J682">
            <v>13027</v>
          </cell>
        </row>
        <row r="683">
          <cell r="A683">
            <v>682</v>
          </cell>
          <cell r="B683">
            <v>614</v>
          </cell>
          <cell r="C683">
            <v>4</v>
          </cell>
          <cell r="D683">
            <v>42764</v>
          </cell>
          <cell r="E683">
            <v>42765</v>
          </cell>
          <cell r="F683">
            <v>42765</v>
          </cell>
          <cell r="G683">
            <v>2</v>
          </cell>
          <cell r="H683">
            <v>6</v>
          </cell>
          <cell r="I683" t="str">
            <v>toshia.cardenas@gmail.com</v>
          </cell>
          <cell r="J683">
            <v>12010</v>
          </cell>
        </row>
        <row r="684">
          <cell r="A684">
            <v>683</v>
          </cell>
          <cell r="B684">
            <v>741</v>
          </cell>
          <cell r="C684">
            <v>4</v>
          </cell>
          <cell r="D684">
            <v>42764</v>
          </cell>
          <cell r="E684">
            <v>42766</v>
          </cell>
          <cell r="F684">
            <v>42767</v>
          </cell>
          <cell r="G684">
            <v>2</v>
          </cell>
          <cell r="H684">
            <v>6</v>
          </cell>
          <cell r="I684" t="str">
            <v>laci.castro@hotmail.com</v>
          </cell>
          <cell r="J684">
            <v>11412</v>
          </cell>
        </row>
        <row r="685">
          <cell r="A685">
            <v>684</v>
          </cell>
          <cell r="B685">
            <v>762</v>
          </cell>
          <cell r="C685">
            <v>4</v>
          </cell>
          <cell r="D685">
            <v>42766</v>
          </cell>
          <cell r="E685">
            <v>42767</v>
          </cell>
          <cell r="F685">
            <v>42768</v>
          </cell>
          <cell r="G685">
            <v>2</v>
          </cell>
          <cell r="H685">
            <v>6</v>
          </cell>
          <cell r="I685" t="str">
            <v>quyen.houston@gmail.com</v>
          </cell>
          <cell r="J685">
            <v>11722</v>
          </cell>
        </row>
        <row r="686">
          <cell r="A686">
            <v>685</v>
          </cell>
          <cell r="B686">
            <v>976</v>
          </cell>
          <cell r="C686">
            <v>4</v>
          </cell>
          <cell r="D686">
            <v>42766</v>
          </cell>
          <cell r="E686">
            <v>42769</v>
          </cell>
          <cell r="F686">
            <v>42768</v>
          </cell>
          <cell r="G686">
            <v>2</v>
          </cell>
          <cell r="H686">
            <v>7</v>
          </cell>
          <cell r="I686" t="str">
            <v>ayanna.cherry@yahoo.com</v>
          </cell>
          <cell r="J686">
            <v>11787</v>
          </cell>
        </row>
        <row r="687">
          <cell r="A687">
            <v>686</v>
          </cell>
          <cell r="B687">
            <v>380</v>
          </cell>
          <cell r="C687">
            <v>4</v>
          </cell>
          <cell r="D687">
            <v>42767</v>
          </cell>
          <cell r="E687">
            <v>42769</v>
          </cell>
          <cell r="F687">
            <v>42770</v>
          </cell>
          <cell r="G687">
            <v>2</v>
          </cell>
          <cell r="H687">
            <v>7</v>
          </cell>
          <cell r="I687" t="str">
            <v>alesia.horne@aol.com</v>
          </cell>
          <cell r="J687">
            <v>11784</v>
          </cell>
        </row>
        <row r="688">
          <cell r="A688">
            <v>687</v>
          </cell>
          <cell r="B688">
            <v>530</v>
          </cell>
          <cell r="C688">
            <v>4</v>
          </cell>
          <cell r="D688">
            <v>42768</v>
          </cell>
          <cell r="E688">
            <v>42771</v>
          </cell>
          <cell r="F688">
            <v>42770</v>
          </cell>
          <cell r="G688">
            <v>1</v>
          </cell>
          <cell r="H688">
            <v>3</v>
          </cell>
          <cell r="I688" t="str">
            <v>selene.austin@msn.com</v>
          </cell>
          <cell r="J688">
            <v>91010</v>
          </cell>
        </row>
        <row r="689">
          <cell r="A689">
            <v>688</v>
          </cell>
          <cell r="B689">
            <v>343</v>
          </cell>
          <cell r="C689">
            <v>4</v>
          </cell>
          <cell r="D689">
            <v>42768</v>
          </cell>
          <cell r="E689">
            <v>42769</v>
          </cell>
          <cell r="F689">
            <v>42771</v>
          </cell>
          <cell r="G689">
            <v>2</v>
          </cell>
          <cell r="H689">
            <v>7</v>
          </cell>
          <cell r="I689" t="str">
            <v>jesica.fields@yahoo.com</v>
          </cell>
          <cell r="J689">
            <v>11725</v>
          </cell>
        </row>
        <row r="690">
          <cell r="A690">
            <v>689</v>
          </cell>
          <cell r="B690">
            <v>884</v>
          </cell>
          <cell r="C690">
            <v>4</v>
          </cell>
          <cell r="D690">
            <v>42768</v>
          </cell>
          <cell r="E690">
            <v>42769</v>
          </cell>
          <cell r="F690">
            <v>42771</v>
          </cell>
          <cell r="G690">
            <v>2</v>
          </cell>
          <cell r="H690">
            <v>7</v>
          </cell>
          <cell r="I690" t="str">
            <v>willian.hardin@msn.com</v>
          </cell>
          <cell r="J690">
            <v>13126</v>
          </cell>
        </row>
        <row r="691">
          <cell r="A691">
            <v>690</v>
          </cell>
          <cell r="B691">
            <v>1097</v>
          </cell>
          <cell r="C691">
            <v>4</v>
          </cell>
          <cell r="D691">
            <v>42769</v>
          </cell>
          <cell r="E691">
            <v>42770</v>
          </cell>
          <cell r="F691">
            <v>42772</v>
          </cell>
          <cell r="G691">
            <v>1</v>
          </cell>
          <cell r="H691">
            <v>2</v>
          </cell>
          <cell r="I691" t="str">
            <v>collen.dennis@gmail.com</v>
          </cell>
          <cell r="J691">
            <v>94806</v>
          </cell>
        </row>
        <row r="692">
          <cell r="A692">
            <v>691</v>
          </cell>
          <cell r="B692">
            <v>1081</v>
          </cell>
          <cell r="C692">
            <v>4</v>
          </cell>
          <cell r="D692">
            <v>42770</v>
          </cell>
          <cell r="E692">
            <v>42772</v>
          </cell>
          <cell r="F692">
            <v>42772</v>
          </cell>
          <cell r="G692">
            <v>2</v>
          </cell>
          <cell r="H692">
            <v>7</v>
          </cell>
          <cell r="I692" t="str">
            <v>carson.macias@gmail.com</v>
          </cell>
          <cell r="J692">
            <v>10801</v>
          </cell>
        </row>
        <row r="693">
          <cell r="A693">
            <v>692</v>
          </cell>
          <cell r="B693">
            <v>2</v>
          </cell>
          <cell r="C693">
            <v>3</v>
          </cell>
          <cell r="D693">
            <v>42771</v>
          </cell>
          <cell r="E693">
            <v>42771</v>
          </cell>
          <cell r="F693" t="str">
            <v>NULL</v>
          </cell>
          <cell r="G693">
            <v>1</v>
          </cell>
          <cell r="H693">
            <v>3</v>
          </cell>
          <cell r="I693" t="str">
            <v>kasha.todd@yahoo.com</v>
          </cell>
          <cell r="J693">
            <v>95008</v>
          </cell>
        </row>
        <row r="694">
          <cell r="A694">
            <v>693</v>
          </cell>
          <cell r="B694">
            <v>1233</v>
          </cell>
          <cell r="C694">
            <v>4</v>
          </cell>
          <cell r="D694">
            <v>42771</v>
          </cell>
          <cell r="E694">
            <v>42773</v>
          </cell>
          <cell r="F694">
            <v>42772</v>
          </cell>
          <cell r="G694">
            <v>1</v>
          </cell>
          <cell r="H694">
            <v>3</v>
          </cell>
          <cell r="I694" t="str">
            <v>lise.hebert@gmail.com</v>
          </cell>
          <cell r="J694">
            <v>92083</v>
          </cell>
        </row>
        <row r="695">
          <cell r="A695">
            <v>694</v>
          </cell>
          <cell r="B695">
            <v>58</v>
          </cell>
          <cell r="C695">
            <v>4</v>
          </cell>
          <cell r="D695">
            <v>42771</v>
          </cell>
          <cell r="E695">
            <v>42772</v>
          </cell>
          <cell r="F695">
            <v>42774</v>
          </cell>
          <cell r="G695">
            <v>2</v>
          </cell>
          <cell r="H695">
            <v>7</v>
          </cell>
          <cell r="I695" t="str">
            <v>damien.dorsey@yahoo.com</v>
          </cell>
          <cell r="J695">
            <v>11722</v>
          </cell>
        </row>
        <row r="696">
          <cell r="A696">
            <v>695</v>
          </cell>
          <cell r="B696">
            <v>606</v>
          </cell>
          <cell r="C696">
            <v>4</v>
          </cell>
          <cell r="D696">
            <v>42771</v>
          </cell>
          <cell r="E696">
            <v>42774</v>
          </cell>
          <cell r="F696">
            <v>42773</v>
          </cell>
          <cell r="G696">
            <v>2</v>
          </cell>
          <cell r="H696">
            <v>7</v>
          </cell>
          <cell r="I696" t="str">
            <v>sarah.kirkland@aol.com</v>
          </cell>
          <cell r="J696">
            <v>12590</v>
          </cell>
        </row>
        <row r="697">
          <cell r="A697">
            <v>696</v>
          </cell>
          <cell r="B697">
            <v>1242</v>
          </cell>
          <cell r="C697">
            <v>4</v>
          </cell>
          <cell r="D697">
            <v>42771</v>
          </cell>
          <cell r="E697">
            <v>42774</v>
          </cell>
          <cell r="F697">
            <v>42774</v>
          </cell>
          <cell r="G697">
            <v>2</v>
          </cell>
          <cell r="H697">
            <v>7</v>
          </cell>
          <cell r="I697" t="str">
            <v>chauncey.donaldson@aol.com</v>
          </cell>
          <cell r="J697">
            <v>11010</v>
          </cell>
        </row>
        <row r="698">
          <cell r="A698">
            <v>697</v>
          </cell>
          <cell r="B698">
            <v>562</v>
          </cell>
          <cell r="C698">
            <v>4</v>
          </cell>
          <cell r="D698">
            <v>42772</v>
          </cell>
          <cell r="E698">
            <v>42774</v>
          </cell>
          <cell r="F698">
            <v>42775</v>
          </cell>
          <cell r="G698">
            <v>1</v>
          </cell>
          <cell r="H698">
            <v>2</v>
          </cell>
          <cell r="I698" t="str">
            <v>alejandro.norman@yahoo.com</v>
          </cell>
          <cell r="J698">
            <v>91784</v>
          </cell>
        </row>
        <row r="699">
          <cell r="A699">
            <v>698</v>
          </cell>
          <cell r="B699">
            <v>543</v>
          </cell>
          <cell r="C699">
            <v>4</v>
          </cell>
          <cell r="D699">
            <v>42772</v>
          </cell>
          <cell r="E699">
            <v>42774</v>
          </cell>
          <cell r="F699">
            <v>42775</v>
          </cell>
          <cell r="G699">
            <v>3</v>
          </cell>
          <cell r="H699">
            <v>8</v>
          </cell>
          <cell r="I699" t="str">
            <v>jasmin.young@gmail.com</v>
          </cell>
          <cell r="J699">
            <v>78023</v>
          </cell>
        </row>
        <row r="700">
          <cell r="A700">
            <v>699</v>
          </cell>
          <cell r="B700">
            <v>958</v>
          </cell>
          <cell r="C700">
            <v>4</v>
          </cell>
          <cell r="D700">
            <v>42772</v>
          </cell>
          <cell r="E700">
            <v>42774</v>
          </cell>
          <cell r="F700">
            <v>42775</v>
          </cell>
          <cell r="G700">
            <v>3</v>
          </cell>
          <cell r="H700">
            <v>9</v>
          </cell>
          <cell r="I700" t="str">
            <v>ciera.koch@gmail.com</v>
          </cell>
          <cell r="J700">
            <v>76039</v>
          </cell>
        </row>
        <row r="701">
          <cell r="A701">
            <v>700</v>
          </cell>
          <cell r="B701">
            <v>4</v>
          </cell>
          <cell r="C701">
            <v>4</v>
          </cell>
          <cell r="D701">
            <v>42773</v>
          </cell>
          <cell r="E701">
            <v>42776</v>
          </cell>
          <cell r="F701">
            <v>42774</v>
          </cell>
          <cell r="G701">
            <v>2</v>
          </cell>
          <cell r="H701">
            <v>6</v>
          </cell>
          <cell r="I701" t="str">
            <v>daryl.spence@aol.com</v>
          </cell>
          <cell r="J701">
            <v>11553</v>
          </cell>
        </row>
        <row r="702">
          <cell r="A702">
            <v>701</v>
          </cell>
          <cell r="B702">
            <v>850</v>
          </cell>
          <cell r="C702">
            <v>4</v>
          </cell>
          <cell r="D702">
            <v>42773</v>
          </cell>
          <cell r="E702">
            <v>42774</v>
          </cell>
          <cell r="F702">
            <v>42775</v>
          </cell>
          <cell r="G702">
            <v>3</v>
          </cell>
          <cell r="H702">
            <v>9</v>
          </cell>
          <cell r="I702" t="str">
            <v>stephanie.browning@yahoo.com</v>
          </cell>
          <cell r="J702">
            <v>75088</v>
          </cell>
        </row>
        <row r="703">
          <cell r="A703">
            <v>702</v>
          </cell>
          <cell r="B703">
            <v>1352</v>
          </cell>
          <cell r="C703">
            <v>4</v>
          </cell>
          <cell r="D703">
            <v>42774</v>
          </cell>
          <cell r="E703">
            <v>42775</v>
          </cell>
          <cell r="F703">
            <v>42777</v>
          </cell>
          <cell r="G703">
            <v>1</v>
          </cell>
          <cell r="H703">
            <v>3</v>
          </cell>
          <cell r="I703" t="str">
            <v>dorothea.miranda@aol.com</v>
          </cell>
          <cell r="J703">
            <v>91784</v>
          </cell>
        </row>
        <row r="704">
          <cell r="A704">
            <v>703</v>
          </cell>
          <cell r="B704">
            <v>417</v>
          </cell>
          <cell r="C704">
            <v>4</v>
          </cell>
          <cell r="D704">
            <v>42774</v>
          </cell>
          <cell r="E704">
            <v>42775</v>
          </cell>
          <cell r="F704">
            <v>42775</v>
          </cell>
          <cell r="G704">
            <v>2</v>
          </cell>
          <cell r="H704">
            <v>7</v>
          </cell>
          <cell r="I704" t="str">
            <v>zoraida.patton@aol.com</v>
          </cell>
          <cell r="J704">
            <v>11746</v>
          </cell>
        </row>
        <row r="705">
          <cell r="A705">
            <v>704</v>
          </cell>
          <cell r="B705">
            <v>1137</v>
          </cell>
          <cell r="C705">
            <v>4</v>
          </cell>
          <cell r="D705">
            <v>42774</v>
          </cell>
          <cell r="E705">
            <v>42775</v>
          </cell>
          <cell r="F705">
            <v>42777</v>
          </cell>
          <cell r="G705">
            <v>2</v>
          </cell>
          <cell r="H705">
            <v>6</v>
          </cell>
          <cell r="I705" t="str">
            <v>dottie.roberts@aol.com</v>
          </cell>
          <cell r="J705">
            <v>11050</v>
          </cell>
        </row>
        <row r="706">
          <cell r="A706">
            <v>705</v>
          </cell>
          <cell r="B706">
            <v>1196</v>
          </cell>
          <cell r="C706">
            <v>4</v>
          </cell>
          <cell r="D706">
            <v>42774</v>
          </cell>
          <cell r="E706">
            <v>42777</v>
          </cell>
          <cell r="F706">
            <v>42777</v>
          </cell>
          <cell r="G706">
            <v>2</v>
          </cell>
          <cell r="H706">
            <v>7</v>
          </cell>
          <cell r="I706" t="str">
            <v>ileana.holt@msn.com</v>
          </cell>
          <cell r="J706">
            <v>11772</v>
          </cell>
        </row>
        <row r="707">
          <cell r="A707">
            <v>706</v>
          </cell>
          <cell r="B707">
            <v>1271</v>
          </cell>
          <cell r="C707">
            <v>4</v>
          </cell>
          <cell r="D707">
            <v>42775</v>
          </cell>
          <cell r="E707">
            <v>42778</v>
          </cell>
          <cell r="F707">
            <v>42776</v>
          </cell>
          <cell r="G707">
            <v>1</v>
          </cell>
          <cell r="H707">
            <v>2</v>
          </cell>
          <cell r="I707" t="str">
            <v>roy.chan@hotmail.com</v>
          </cell>
          <cell r="J707">
            <v>91768</v>
          </cell>
        </row>
        <row r="708">
          <cell r="A708">
            <v>707</v>
          </cell>
          <cell r="B708">
            <v>79</v>
          </cell>
          <cell r="C708">
            <v>4</v>
          </cell>
          <cell r="D708">
            <v>42775</v>
          </cell>
          <cell r="E708">
            <v>42777</v>
          </cell>
          <cell r="F708">
            <v>42777</v>
          </cell>
          <cell r="G708">
            <v>2</v>
          </cell>
          <cell r="H708">
            <v>7</v>
          </cell>
          <cell r="I708" t="str">
            <v>ashanti.parks@hotmail.com</v>
          </cell>
          <cell r="J708">
            <v>11510</v>
          </cell>
        </row>
        <row r="709">
          <cell r="A709">
            <v>708</v>
          </cell>
          <cell r="B709">
            <v>660</v>
          </cell>
          <cell r="C709">
            <v>4</v>
          </cell>
          <cell r="D709">
            <v>42776</v>
          </cell>
          <cell r="E709">
            <v>42778</v>
          </cell>
          <cell r="F709">
            <v>42777</v>
          </cell>
          <cell r="G709">
            <v>1</v>
          </cell>
          <cell r="H709">
            <v>2</v>
          </cell>
          <cell r="I709" t="str">
            <v>shara.pope@msn.com</v>
          </cell>
          <cell r="J709">
            <v>93555</v>
          </cell>
        </row>
        <row r="710">
          <cell r="A710">
            <v>709</v>
          </cell>
          <cell r="B710">
            <v>1162</v>
          </cell>
          <cell r="C710">
            <v>4</v>
          </cell>
          <cell r="D710">
            <v>42777</v>
          </cell>
          <cell r="E710">
            <v>42779</v>
          </cell>
          <cell r="F710">
            <v>42778</v>
          </cell>
          <cell r="G710">
            <v>2</v>
          </cell>
          <cell r="H710">
            <v>6</v>
          </cell>
          <cell r="I710" t="str">
            <v>carmelina.sellers@hotmail.com</v>
          </cell>
          <cell r="J710">
            <v>14850</v>
          </cell>
        </row>
        <row r="711">
          <cell r="A711">
            <v>710</v>
          </cell>
          <cell r="B711">
            <v>295</v>
          </cell>
          <cell r="C711">
            <v>4</v>
          </cell>
          <cell r="D711">
            <v>42779</v>
          </cell>
          <cell r="E711">
            <v>42781</v>
          </cell>
          <cell r="F711">
            <v>42782</v>
          </cell>
          <cell r="G711">
            <v>2</v>
          </cell>
          <cell r="H711">
            <v>6</v>
          </cell>
          <cell r="I711" t="str">
            <v>danny.kim@msn.com</v>
          </cell>
          <cell r="J711">
            <v>11420</v>
          </cell>
        </row>
        <row r="712">
          <cell r="A712">
            <v>711</v>
          </cell>
          <cell r="B712">
            <v>1246</v>
          </cell>
          <cell r="C712">
            <v>4</v>
          </cell>
          <cell r="D712">
            <v>42779</v>
          </cell>
          <cell r="E712">
            <v>42782</v>
          </cell>
          <cell r="F712">
            <v>42780</v>
          </cell>
          <cell r="G712">
            <v>2</v>
          </cell>
          <cell r="H712">
            <v>6</v>
          </cell>
          <cell r="I712" t="str">
            <v>dale.rasmussen@aol.com</v>
          </cell>
          <cell r="J712">
            <v>12401</v>
          </cell>
        </row>
        <row r="713">
          <cell r="A713">
            <v>712</v>
          </cell>
          <cell r="B713">
            <v>173</v>
          </cell>
          <cell r="C713">
            <v>4</v>
          </cell>
          <cell r="D713">
            <v>42779</v>
          </cell>
          <cell r="E713">
            <v>42780</v>
          </cell>
          <cell r="F713">
            <v>42782</v>
          </cell>
          <cell r="G713">
            <v>3</v>
          </cell>
          <cell r="H713">
            <v>9</v>
          </cell>
          <cell r="I713" t="str">
            <v>marquerite.dawson@gmail.com</v>
          </cell>
          <cell r="J713">
            <v>75043</v>
          </cell>
        </row>
        <row r="714">
          <cell r="A714">
            <v>713</v>
          </cell>
          <cell r="B714">
            <v>207</v>
          </cell>
          <cell r="C714">
            <v>4</v>
          </cell>
          <cell r="D714">
            <v>42779</v>
          </cell>
          <cell r="E714">
            <v>42780</v>
          </cell>
          <cell r="F714">
            <v>42781</v>
          </cell>
          <cell r="G714">
            <v>3</v>
          </cell>
          <cell r="H714">
            <v>8</v>
          </cell>
          <cell r="I714" t="str">
            <v>michel.blankenship@msn.com</v>
          </cell>
          <cell r="J714">
            <v>75126</v>
          </cell>
        </row>
        <row r="715">
          <cell r="A715">
            <v>714</v>
          </cell>
          <cell r="B715">
            <v>805</v>
          </cell>
          <cell r="C715">
            <v>4</v>
          </cell>
          <cell r="D715">
            <v>42780</v>
          </cell>
          <cell r="E715">
            <v>42783</v>
          </cell>
          <cell r="F715">
            <v>42781</v>
          </cell>
          <cell r="G715">
            <v>2</v>
          </cell>
          <cell r="H715">
            <v>7</v>
          </cell>
          <cell r="I715" t="str">
            <v>phillis.fowler@aol.com</v>
          </cell>
          <cell r="J715">
            <v>12065</v>
          </cell>
        </row>
        <row r="716">
          <cell r="A716">
            <v>715</v>
          </cell>
          <cell r="B716">
            <v>12</v>
          </cell>
          <cell r="C716">
            <v>3</v>
          </cell>
          <cell r="D716">
            <v>42781</v>
          </cell>
          <cell r="E716">
            <v>42781</v>
          </cell>
          <cell r="F716" t="str">
            <v>NULL</v>
          </cell>
          <cell r="G716">
            <v>2</v>
          </cell>
          <cell r="H716">
            <v>6</v>
          </cell>
          <cell r="I716" t="str">
            <v>robby.sykes@hotmail.com</v>
          </cell>
          <cell r="J716">
            <v>11550</v>
          </cell>
        </row>
        <row r="717">
          <cell r="A717">
            <v>716</v>
          </cell>
          <cell r="B717">
            <v>672</v>
          </cell>
          <cell r="C717">
            <v>4</v>
          </cell>
          <cell r="D717">
            <v>42781</v>
          </cell>
          <cell r="E717">
            <v>42783</v>
          </cell>
          <cell r="F717">
            <v>42784</v>
          </cell>
          <cell r="G717">
            <v>2</v>
          </cell>
          <cell r="H717">
            <v>6</v>
          </cell>
          <cell r="I717" t="str">
            <v>elma.molina@msn.com</v>
          </cell>
          <cell r="J717">
            <v>10801</v>
          </cell>
        </row>
        <row r="718">
          <cell r="A718">
            <v>717</v>
          </cell>
          <cell r="B718">
            <v>1312</v>
          </cell>
          <cell r="C718">
            <v>4</v>
          </cell>
          <cell r="D718">
            <v>42781</v>
          </cell>
          <cell r="E718">
            <v>42784</v>
          </cell>
          <cell r="F718">
            <v>42783</v>
          </cell>
          <cell r="G718">
            <v>2</v>
          </cell>
          <cell r="H718">
            <v>6</v>
          </cell>
          <cell r="I718" t="str">
            <v>tereasa.bird@aol.com</v>
          </cell>
          <cell r="J718">
            <v>11779</v>
          </cell>
        </row>
        <row r="719">
          <cell r="A719">
            <v>718</v>
          </cell>
          <cell r="B719">
            <v>38</v>
          </cell>
          <cell r="C719">
            <v>4</v>
          </cell>
          <cell r="D719">
            <v>42782</v>
          </cell>
          <cell r="E719">
            <v>42783</v>
          </cell>
          <cell r="F719">
            <v>42783</v>
          </cell>
          <cell r="G719">
            <v>2</v>
          </cell>
          <cell r="H719">
            <v>7</v>
          </cell>
          <cell r="I719" t="str">
            <v>zelma.browning@aol.com</v>
          </cell>
          <cell r="J719">
            <v>11102</v>
          </cell>
        </row>
        <row r="720">
          <cell r="A720">
            <v>719</v>
          </cell>
          <cell r="B720">
            <v>200</v>
          </cell>
          <cell r="C720">
            <v>4</v>
          </cell>
          <cell r="D720">
            <v>42782</v>
          </cell>
          <cell r="E720">
            <v>42785</v>
          </cell>
          <cell r="F720">
            <v>42784</v>
          </cell>
          <cell r="G720">
            <v>2</v>
          </cell>
          <cell r="H720">
            <v>6</v>
          </cell>
          <cell r="I720" t="str">
            <v>ashely.holmes@aol.com</v>
          </cell>
          <cell r="J720">
            <v>11735</v>
          </cell>
        </row>
        <row r="721">
          <cell r="A721">
            <v>720</v>
          </cell>
          <cell r="B721">
            <v>382</v>
          </cell>
          <cell r="C721">
            <v>4</v>
          </cell>
          <cell r="D721">
            <v>42782</v>
          </cell>
          <cell r="E721">
            <v>42785</v>
          </cell>
          <cell r="F721">
            <v>42785</v>
          </cell>
          <cell r="G721">
            <v>2</v>
          </cell>
          <cell r="H721">
            <v>6</v>
          </cell>
          <cell r="I721" t="str">
            <v>collin.webster@aol.com</v>
          </cell>
          <cell r="J721">
            <v>11414</v>
          </cell>
        </row>
        <row r="722">
          <cell r="A722">
            <v>721</v>
          </cell>
          <cell r="B722">
            <v>625</v>
          </cell>
          <cell r="C722">
            <v>4</v>
          </cell>
          <cell r="D722">
            <v>42782</v>
          </cell>
          <cell r="E722">
            <v>42785</v>
          </cell>
          <cell r="F722">
            <v>42783</v>
          </cell>
          <cell r="G722">
            <v>2</v>
          </cell>
          <cell r="H722">
            <v>7</v>
          </cell>
          <cell r="I722" t="str">
            <v>donnetta.henson@hotmail.com</v>
          </cell>
          <cell r="J722">
            <v>14580</v>
          </cell>
        </row>
        <row r="723">
          <cell r="A723">
            <v>722</v>
          </cell>
          <cell r="B723">
            <v>1399</v>
          </cell>
          <cell r="C723">
            <v>4</v>
          </cell>
          <cell r="D723">
            <v>42784</v>
          </cell>
          <cell r="E723">
            <v>42786</v>
          </cell>
          <cell r="F723">
            <v>42787</v>
          </cell>
          <cell r="G723">
            <v>2</v>
          </cell>
          <cell r="H723">
            <v>7</v>
          </cell>
          <cell r="I723" t="str">
            <v>angelika.perry@msn.com</v>
          </cell>
          <cell r="J723">
            <v>14424</v>
          </cell>
        </row>
        <row r="724">
          <cell r="A724">
            <v>723</v>
          </cell>
          <cell r="B724">
            <v>845</v>
          </cell>
          <cell r="C724">
            <v>4</v>
          </cell>
          <cell r="D724">
            <v>42785</v>
          </cell>
          <cell r="E724">
            <v>42787</v>
          </cell>
          <cell r="F724">
            <v>42788</v>
          </cell>
          <cell r="G724">
            <v>2</v>
          </cell>
          <cell r="H724">
            <v>6</v>
          </cell>
          <cell r="I724" t="str">
            <v>kathyrn.bush@gmail.com</v>
          </cell>
          <cell r="J724">
            <v>10451</v>
          </cell>
        </row>
        <row r="725">
          <cell r="A725">
            <v>724</v>
          </cell>
          <cell r="B725">
            <v>864</v>
          </cell>
          <cell r="C725">
            <v>4</v>
          </cell>
          <cell r="D725">
            <v>42785</v>
          </cell>
          <cell r="E725">
            <v>42788</v>
          </cell>
          <cell r="F725">
            <v>42787</v>
          </cell>
          <cell r="G725">
            <v>2</v>
          </cell>
          <cell r="H725">
            <v>6</v>
          </cell>
          <cell r="I725" t="str">
            <v>lore.sykes@aol.com</v>
          </cell>
          <cell r="J725">
            <v>14215</v>
          </cell>
        </row>
        <row r="726">
          <cell r="A726">
            <v>725</v>
          </cell>
          <cell r="B726">
            <v>870</v>
          </cell>
          <cell r="C726">
            <v>4</v>
          </cell>
          <cell r="D726">
            <v>42785</v>
          </cell>
          <cell r="E726">
            <v>42788</v>
          </cell>
          <cell r="F726">
            <v>42788</v>
          </cell>
          <cell r="G726">
            <v>2</v>
          </cell>
          <cell r="H726">
            <v>7</v>
          </cell>
          <cell r="I726" t="str">
            <v>dwain.carlson@gmail.com</v>
          </cell>
          <cell r="J726">
            <v>11787</v>
          </cell>
        </row>
        <row r="727">
          <cell r="A727">
            <v>726</v>
          </cell>
          <cell r="B727">
            <v>969</v>
          </cell>
          <cell r="C727">
            <v>4</v>
          </cell>
          <cell r="D727">
            <v>42785</v>
          </cell>
          <cell r="E727">
            <v>42788</v>
          </cell>
          <cell r="F727">
            <v>42786</v>
          </cell>
          <cell r="G727">
            <v>2</v>
          </cell>
          <cell r="H727">
            <v>6</v>
          </cell>
          <cell r="I727" t="str">
            <v>jennell.solis@hotmail.com</v>
          </cell>
          <cell r="J727">
            <v>14606</v>
          </cell>
        </row>
        <row r="728">
          <cell r="A728">
            <v>727</v>
          </cell>
          <cell r="B728">
            <v>962</v>
          </cell>
          <cell r="C728">
            <v>4</v>
          </cell>
          <cell r="D728">
            <v>42785</v>
          </cell>
          <cell r="E728">
            <v>42788</v>
          </cell>
          <cell r="F728">
            <v>42787</v>
          </cell>
          <cell r="G728">
            <v>3</v>
          </cell>
          <cell r="H728">
            <v>9</v>
          </cell>
          <cell r="I728" t="str">
            <v>maple.griffin@gmail.com</v>
          </cell>
          <cell r="J728">
            <v>76522</v>
          </cell>
        </row>
        <row r="729">
          <cell r="A729">
            <v>728</v>
          </cell>
          <cell r="B729">
            <v>1138</v>
          </cell>
          <cell r="C729">
            <v>4</v>
          </cell>
          <cell r="D729">
            <v>42786</v>
          </cell>
          <cell r="E729">
            <v>42787</v>
          </cell>
          <cell r="F729">
            <v>42789</v>
          </cell>
          <cell r="G729">
            <v>1</v>
          </cell>
          <cell r="H729">
            <v>3</v>
          </cell>
          <cell r="I729" t="str">
            <v>hubert.stone@hotmail.com</v>
          </cell>
          <cell r="J729">
            <v>93555</v>
          </cell>
        </row>
        <row r="730">
          <cell r="A730">
            <v>729</v>
          </cell>
          <cell r="B730">
            <v>897</v>
          </cell>
          <cell r="C730">
            <v>4</v>
          </cell>
          <cell r="D730">
            <v>42786</v>
          </cell>
          <cell r="E730">
            <v>42788</v>
          </cell>
          <cell r="F730">
            <v>42787</v>
          </cell>
          <cell r="G730">
            <v>2</v>
          </cell>
          <cell r="H730">
            <v>7</v>
          </cell>
          <cell r="I730" t="str">
            <v>bettyann.acosta@gmail.com</v>
          </cell>
          <cell r="J730">
            <v>14086</v>
          </cell>
        </row>
        <row r="731">
          <cell r="A731">
            <v>730</v>
          </cell>
          <cell r="B731">
            <v>500</v>
          </cell>
          <cell r="C731">
            <v>4</v>
          </cell>
          <cell r="D731">
            <v>42787</v>
          </cell>
          <cell r="E731">
            <v>42790</v>
          </cell>
          <cell r="F731">
            <v>42788</v>
          </cell>
          <cell r="G731">
            <v>2</v>
          </cell>
          <cell r="H731">
            <v>6</v>
          </cell>
          <cell r="I731" t="str">
            <v>moira.lester@msn.com</v>
          </cell>
          <cell r="J731">
            <v>11372</v>
          </cell>
        </row>
        <row r="732">
          <cell r="A732">
            <v>731</v>
          </cell>
          <cell r="B732">
            <v>910</v>
          </cell>
          <cell r="C732">
            <v>4</v>
          </cell>
          <cell r="D732">
            <v>42791</v>
          </cell>
          <cell r="E732">
            <v>42793</v>
          </cell>
          <cell r="F732">
            <v>42793</v>
          </cell>
          <cell r="G732">
            <v>3</v>
          </cell>
          <cell r="H732">
            <v>9</v>
          </cell>
          <cell r="I732" t="str">
            <v>elenore.william@msn.com</v>
          </cell>
          <cell r="J732">
            <v>78501</v>
          </cell>
        </row>
        <row r="733">
          <cell r="A733">
            <v>732</v>
          </cell>
          <cell r="B733">
            <v>147</v>
          </cell>
          <cell r="C733">
            <v>4</v>
          </cell>
          <cell r="D733">
            <v>42792</v>
          </cell>
          <cell r="E733">
            <v>42793</v>
          </cell>
          <cell r="F733">
            <v>42795</v>
          </cell>
          <cell r="G733">
            <v>2</v>
          </cell>
          <cell r="H733">
            <v>7</v>
          </cell>
          <cell r="I733" t="str">
            <v>bernetta.marquez@hotmail.com</v>
          </cell>
          <cell r="J733">
            <v>11787</v>
          </cell>
        </row>
        <row r="734">
          <cell r="A734">
            <v>733</v>
          </cell>
          <cell r="B734">
            <v>832</v>
          </cell>
          <cell r="C734">
            <v>4</v>
          </cell>
          <cell r="D734">
            <v>42792</v>
          </cell>
          <cell r="E734">
            <v>42795</v>
          </cell>
          <cell r="F734">
            <v>42793</v>
          </cell>
          <cell r="G734">
            <v>2</v>
          </cell>
          <cell r="H734">
            <v>7</v>
          </cell>
          <cell r="I734" t="str">
            <v>pamala.fowler@gmail.com</v>
          </cell>
          <cell r="J734">
            <v>12020</v>
          </cell>
        </row>
        <row r="735">
          <cell r="A735">
            <v>734</v>
          </cell>
          <cell r="B735">
            <v>939</v>
          </cell>
          <cell r="C735">
            <v>4</v>
          </cell>
          <cell r="D735">
            <v>42792</v>
          </cell>
          <cell r="E735">
            <v>42794</v>
          </cell>
          <cell r="F735">
            <v>42795</v>
          </cell>
          <cell r="G735">
            <v>3</v>
          </cell>
          <cell r="H735">
            <v>9</v>
          </cell>
          <cell r="I735" t="str">
            <v>maximina.hutchinson@hotmail.com</v>
          </cell>
          <cell r="J735">
            <v>78418</v>
          </cell>
        </row>
        <row r="736">
          <cell r="A736">
            <v>735</v>
          </cell>
          <cell r="B736">
            <v>20</v>
          </cell>
          <cell r="C736">
            <v>3</v>
          </cell>
          <cell r="D736">
            <v>42793</v>
          </cell>
          <cell r="E736">
            <v>42793</v>
          </cell>
          <cell r="F736" t="str">
            <v>NULL</v>
          </cell>
          <cell r="G736">
            <v>3</v>
          </cell>
          <cell r="H736">
            <v>9</v>
          </cell>
          <cell r="I736" t="str">
            <v>aleta.shepard@aol.com</v>
          </cell>
          <cell r="J736">
            <v>77478</v>
          </cell>
        </row>
        <row r="737">
          <cell r="A737">
            <v>736</v>
          </cell>
          <cell r="B737">
            <v>184</v>
          </cell>
          <cell r="C737">
            <v>4</v>
          </cell>
          <cell r="D737">
            <v>42793</v>
          </cell>
          <cell r="E737">
            <v>42794</v>
          </cell>
          <cell r="F737">
            <v>42794</v>
          </cell>
          <cell r="G737">
            <v>2</v>
          </cell>
          <cell r="H737">
            <v>7</v>
          </cell>
          <cell r="I737" t="str">
            <v>klara.stanley@aol.com</v>
          </cell>
          <cell r="J737">
            <v>14580</v>
          </cell>
        </row>
        <row r="738">
          <cell r="A738">
            <v>737</v>
          </cell>
          <cell r="B738">
            <v>694</v>
          </cell>
          <cell r="C738">
            <v>4</v>
          </cell>
          <cell r="D738">
            <v>42793</v>
          </cell>
          <cell r="E738">
            <v>42795</v>
          </cell>
          <cell r="F738">
            <v>42794</v>
          </cell>
          <cell r="G738">
            <v>2</v>
          </cell>
          <cell r="H738">
            <v>6</v>
          </cell>
          <cell r="I738" t="str">
            <v>lanie.dunn@gmail.com</v>
          </cell>
          <cell r="J738">
            <v>14120</v>
          </cell>
        </row>
        <row r="739">
          <cell r="A739">
            <v>738</v>
          </cell>
          <cell r="B739">
            <v>124</v>
          </cell>
          <cell r="C739">
            <v>4</v>
          </cell>
          <cell r="D739">
            <v>42794</v>
          </cell>
          <cell r="E739">
            <v>42795</v>
          </cell>
          <cell r="F739">
            <v>42797</v>
          </cell>
          <cell r="G739">
            <v>1</v>
          </cell>
          <cell r="H739">
            <v>2</v>
          </cell>
          <cell r="I739" t="str">
            <v>jeni.booker@gmail.com</v>
          </cell>
          <cell r="J739">
            <v>91733</v>
          </cell>
        </row>
        <row r="740">
          <cell r="A740">
            <v>739</v>
          </cell>
          <cell r="B740">
            <v>49</v>
          </cell>
          <cell r="C740">
            <v>4</v>
          </cell>
          <cell r="D740">
            <v>42794</v>
          </cell>
          <cell r="E740">
            <v>42795</v>
          </cell>
          <cell r="F740">
            <v>42796</v>
          </cell>
          <cell r="G740">
            <v>2</v>
          </cell>
          <cell r="H740">
            <v>6</v>
          </cell>
          <cell r="I740" t="str">
            <v>caroll.hays@yahoo.com</v>
          </cell>
          <cell r="J740">
            <v>14450</v>
          </cell>
        </row>
        <row r="741">
          <cell r="A741">
            <v>740</v>
          </cell>
          <cell r="B741">
            <v>1113</v>
          </cell>
          <cell r="C741">
            <v>4</v>
          </cell>
          <cell r="D741">
            <v>42794</v>
          </cell>
          <cell r="E741">
            <v>42795</v>
          </cell>
          <cell r="F741">
            <v>42796</v>
          </cell>
          <cell r="G741">
            <v>2</v>
          </cell>
          <cell r="H741">
            <v>6</v>
          </cell>
          <cell r="I741" t="str">
            <v>kendra.harrington@yahoo.com</v>
          </cell>
          <cell r="J741">
            <v>14701</v>
          </cell>
        </row>
        <row r="742">
          <cell r="A742">
            <v>741</v>
          </cell>
          <cell r="B742">
            <v>119</v>
          </cell>
          <cell r="C742">
            <v>4</v>
          </cell>
          <cell r="D742">
            <v>42794</v>
          </cell>
          <cell r="E742">
            <v>42795</v>
          </cell>
          <cell r="F742">
            <v>42795</v>
          </cell>
          <cell r="G742">
            <v>3</v>
          </cell>
          <cell r="H742">
            <v>8</v>
          </cell>
          <cell r="I742" t="str">
            <v>thalia.dillard@yahoo.com</v>
          </cell>
          <cell r="J742">
            <v>76901</v>
          </cell>
        </row>
        <row r="743">
          <cell r="A743">
            <v>742</v>
          </cell>
          <cell r="B743">
            <v>433</v>
          </cell>
          <cell r="C743">
            <v>4</v>
          </cell>
          <cell r="D743">
            <v>42794</v>
          </cell>
          <cell r="E743">
            <v>42795</v>
          </cell>
          <cell r="F743">
            <v>42795</v>
          </cell>
          <cell r="G743">
            <v>3</v>
          </cell>
          <cell r="H743">
            <v>9</v>
          </cell>
          <cell r="I743" t="str">
            <v>holly.nieves@aol.com</v>
          </cell>
          <cell r="J743">
            <v>75604</v>
          </cell>
        </row>
        <row r="744">
          <cell r="A744">
            <v>743</v>
          </cell>
          <cell r="B744">
            <v>137</v>
          </cell>
          <cell r="C744">
            <v>4</v>
          </cell>
          <cell r="D744">
            <v>42795</v>
          </cell>
          <cell r="E744">
            <v>42798</v>
          </cell>
          <cell r="F744">
            <v>42798</v>
          </cell>
          <cell r="G744">
            <v>2</v>
          </cell>
          <cell r="H744">
            <v>6</v>
          </cell>
          <cell r="I744" t="str">
            <v>shonta.mercer@aol.com</v>
          </cell>
          <cell r="J744">
            <v>11758</v>
          </cell>
        </row>
        <row r="745">
          <cell r="A745">
            <v>744</v>
          </cell>
          <cell r="B745">
            <v>166</v>
          </cell>
          <cell r="C745">
            <v>4</v>
          </cell>
          <cell r="D745">
            <v>42795</v>
          </cell>
          <cell r="E745">
            <v>42796</v>
          </cell>
          <cell r="F745">
            <v>42796</v>
          </cell>
          <cell r="G745">
            <v>2</v>
          </cell>
          <cell r="H745">
            <v>7</v>
          </cell>
          <cell r="I745" t="str">
            <v>lena.mills@yahoo.com</v>
          </cell>
          <cell r="J745">
            <v>11421</v>
          </cell>
        </row>
        <row r="746">
          <cell r="A746">
            <v>745</v>
          </cell>
          <cell r="B746">
            <v>698</v>
          </cell>
          <cell r="C746">
            <v>4</v>
          </cell>
          <cell r="D746">
            <v>42795</v>
          </cell>
          <cell r="E746">
            <v>42797</v>
          </cell>
          <cell r="F746">
            <v>42797</v>
          </cell>
          <cell r="G746">
            <v>2</v>
          </cell>
          <cell r="H746">
            <v>7</v>
          </cell>
          <cell r="I746" t="str">
            <v>charleen.joyner@aol.com</v>
          </cell>
          <cell r="J746">
            <v>11368</v>
          </cell>
        </row>
        <row r="747">
          <cell r="A747">
            <v>746</v>
          </cell>
          <cell r="B747">
            <v>391</v>
          </cell>
          <cell r="C747">
            <v>4</v>
          </cell>
          <cell r="D747">
            <v>42796</v>
          </cell>
          <cell r="E747">
            <v>42798</v>
          </cell>
          <cell r="F747">
            <v>42799</v>
          </cell>
          <cell r="G747">
            <v>1</v>
          </cell>
          <cell r="H747">
            <v>3</v>
          </cell>
          <cell r="I747" t="str">
            <v>vernita.ball@gmail.com</v>
          </cell>
          <cell r="J747">
            <v>93635</v>
          </cell>
        </row>
        <row r="748">
          <cell r="A748">
            <v>747</v>
          </cell>
          <cell r="B748">
            <v>87</v>
          </cell>
          <cell r="C748">
            <v>4</v>
          </cell>
          <cell r="D748">
            <v>42797</v>
          </cell>
          <cell r="E748">
            <v>42798</v>
          </cell>
          <cell r="F748">
            <v>42799</v>
          </cell>
          <cell r="G748">
            <v>1</v>
          </cell>
          <cell r="H748">
            <v>3</v>
          </cell>
          <cell r="I748" t="str">
            <v>yan.mcgowan@msn.com</v>
          </cell>
          <cell r="J748">
            <v>91010</v>
          </cell>
        </row>
        <row r="749">
          <cell r="A749">
            <v>748</v>
          </cell>
          <cell r="B749">
            <v>1072</v>
          </cell>
          <cell r="C749">
            <v>4</v>
          </cell>
          <cell r="D749">
            <v>42797</v>
          </cell>
          <cell r="E749">
            <v>42799</v>
          </cell>
          <cell r="F749">
            <v>42798</v>
          </cell>
          <cell r="G749">
            <v>3</v>
          </cell>
          <cell r="H749">
            <v>8</v>
          </cell>
          <cell r="I749" t="str">
            <v>maryalice.henry@msn.com</v>
          </cell>
          <cell r="J749">
            <v>75080</v>
          </cell>
        </row>
        <row r="750">
          <cell r="A750">
            <v>749</v>
          </cell>
          <cell r="B750">
            <v>255</v>
          </cell>
          <cell r="C750">
            <v>4</v>
          </cell>
          <cell r="D750">
            <v>42798</v>
          </cell>
          <cell r="E750">
            <v>42801</v>
          </cell>
          <cell r="F750">
            <v>42799</v>
          </cell>
          <cell r="G750">
            <v>2</v>
          </cell>
          <cell r="H750">
            <v>7</v>
          </cell>
          <cell r="I750" t="str">
            <v>flossie.holder@msn.com</v>
          </cell>
          <cell r="J750">
            <v>11762</v>
          </cell>
        </row>
        <row r="751">
          <cell r="A751">
            <v>750</v>
          </cell>
          <cell r="B751">
            <v>232</v>
          </cell>
          <cell r="C751">
            <v>4</v>
          </cell>
          <cell r="D751">
            <v>42798</v>
          </cell>
          <cell r="E751">
            <v>42801</v>
          </cell>
          <cell r="F751">
            <v>42799</v>
          </cell>
          <cell r="G751">
            <v>3</v>
          </cell>
          <cell r="H751">
            <v>8</v>
          </cell>
          <cell r="I751" t="str">
            <v>freddie.mathis@hotmail.com</v>
          </cell>
          <cell r="J751">
            <v>76039</v>
          </cell>
        </row>
        <row r="752">
          <cell r="A752">
            <v>751</v>
          </cell>
          <cell r="B752">
            <v>731</v>
          </cell>
          <cell r="C752">
            <v>4</v>
          </cell>
          <cell r="D752">
            <v>42799</v>
          </cell>
          <cell r="E752">
            <v>42802</v>
          </cell>
          <cell r="F752">
            <v>42801</v>
          </cell>
          <cell r="G752">
            <v>1</v>
          </cell>
          <cell r="H752">
            <v>3</v>
          </cell>
          <cell r="I752" t="str">
            <v>hilary.savage@yahoo.com</v>
          </cell>
          <cell r="J752">
            <v>93035</v>
          </cell>
        </row>
        <row r="753">
          <cell r="A753">
            <v>752</v>
          </cell>
          <cell r="B753">
            <v>335</v>
          </cell>
          <cell r="C753">
            <v>4</v>
          </cell>
          <cell r="D753">
            <v>42799</v>
          </cell>
          <cell r="E753">
            <v>42800</v>
          </cell>
          <cell r="F753">
            <v>42801</v>
          </cell>
          <cell r="G753">
            <v>2</v>
          </cell>
          <cell r="H753">
            <v>6</v>
          </cell>
          <cell r="I753" t="str">
            <v>scarlet.reed@hotmail.com</v>
          </cell>
          <cell r="J753">
            <v>10451</v>
          </cell>
        </row>
        <row r="754">
          <cell r="A754">
            <v>753</v>
          </cell>
          <cell r="B754">
            <v>1201</v>
          </cell>
          <cell r="C754">
            <v>4</v>
          </cell>
          <cell r="D754">
            <v>42799</v>
          </cell>
          <cell r="E754">
            <v>42802</v>
          </cell>
          <cell r="F754">
            <v>42802</v>
          </cell>
          <cell r="G754">
            <v>2</v>
          </cell>
          <cell r="H754">
            <v>7</v>
          </cell>
          <cell r="I754" t="str">
            <v>nita.guy@hotmail.com</v>
          </cell>
          <cell r="J754">
            <v>10573</v>
          </cell>
        </row>
        <row r="755">
          <cell r="A755">
            <v>754</v>
          </cell>
          <cell r="B755">
            <v>646</v>
          </cell>
          <cell r="C755">
            <v>4</v>
          </cell>
          <cell r="D755">
            <v>42800</v>
          </cell>
          <cell r="E755">
            <v>42801</v>
          </cell>
          <cell r="F755">
            <v>42802</v>
          </cell>
          <cell r="G755">
            <v>1</v>
          </cell>
          <cell r="H755">
            <v>2</v>
          </cell>
          <cell r="I755" t="str">
            <v>ann.heath@msn.com</v>
          </cell>
          <cell r="J755">
            <v>91733</v>
          </cell>
        </row>
        <row r="756">
          <cell r="A756">
            <v>755</v>
          </cell>
          <cell r="B756">
            <v>531</v>
          </cell>
          <cell r="C756">
            <v>4</v>
          </cell>
          <cell r="D756">
            <v>42800</v>
          </cell>
          <cell r="E756">
            <v>42801</v>
          </cell>
          <cell r="F756">
            <v>42801</v>
          </cell>
          <cell r="G756">
            <v>2</v>
          </cell>
          <cell r="H756">
            <v>6</v>
          </cell>
          <cell r="I756" t="str">
            <v>kimberely.bowen@hotmail.com</v>
          </cell>
          <cell r="J756">
            <v>12180</v>
          </cell>
        </row>
        <row r="757">
          <cell r="A757">
            <v>756</v>
          </cell>
          <cell r="B757">
            <v>1143</v>
          </cell>
          <cell r="C757">
            <v>4</v>
          </cell>
          <cell r="D757">
            <v>42800</v>
          </cell>
          <cell r="E757">
            <v>42801</v>
          </cell>
          <cell r="F757">
            <v>42803</v>
          </cell>
          <cell r="G757">
            <v>2</v>
          </cell>
          <cell r="H757">
            <v>6</v>
          </cell>
          <cell r="I757" t="str">
            <v>sommer.hopkins@gmail.com</v>
          </cell>
          <cell r="J757">
            <v>14150</v>
          </cell>
        </row>
        <row r="758">
          <cell r="A758">
            <v>757</v>
          </cell>
          <cell r="B758">
            <v>1336</v>
          </cell>
          <cell r="C758">
            <v>4</v>
          </cell>
          <cell r="D758">
            <v>42800</v>
          </cell>
          <cell r="E758">
            <v>42802</v>
          </cell>
          <cell r="F758">
            <v>42803</v>
          </cell>
          <cell r="G758">
            <v>2</v>
          </cell>
          <cell r="H758">
            <v>7</v>
          </cell>
          <cell r="I758" t="str">
            <v>joe.melton@gmail.com</v>
          </cell>
          <cell r="J758">
            <v>12553</v>
          </cell>
        </row>
        <row r="759">
          <cell r="A759">
            <v>758</v>
          </cell>
          <cell r="B759">
            <v>953</v>
          </cell>
          <cell r="C759">
            <v>4</v>
          </cell>
          <cell r="D759">
            <v>42800</v>
          </cell>
          <cell r="E759">
            <v>42802</v>
          </cell>
          <cell r="F759">
            <v>42801</v>
          </cell>
          <cell r="G759">
            <v>3</v>
          </cell>
          <cell r="H759">
            <v>9</v>
          </cell>
          <cell r="I759" t="str">
            <v>kattie.stevenson@aol.com</v>
          </cell>
          <cell r="J759">
            <v>78023</v>
          </cell>
        </row>
        <row r="760">
          <cell r="A760">
            <v>759</v>
          </cell>
          <cell r="B760">
            <v>284</v>
          </cell>
          <cell r="C760">
            <v>4</v>
          </cell>
          <cell r="D760">
            <v>42801</v>
          </cell>
          <cell r="E760">
            <v>42803</v>
          </cell>
          <cell r="F760">
            <v>42802</v>
          </cell>
          <cell r="G760">
            <v>2</v>
          </cell>
          <cell r="H760">
            <v>7</v>
          </cell>
          <cell r="I760" t="str">
            <v>susann.bass@msn.com</v>
          </cell>
          <cell r="J760">
            <v>11725</v>
          </cell>
        </row>
        <row r="761">
          <cell r="A761">
            <v>760</v>
          </cell>
          <cell r="B761">
            <v>1104</v>
          </cell>
          <cell r="C761">
            <v>4</v>
          </cell>
          <cell r="D761">
            <v>42801</v>
          </cell>
          <cell r="E761">
            <v>42804</v>
          </cell>
          <cell r="F761">
            <v>42804</v>
          </cell>
          <cell r="G761">
            <v>2</v>
          </cell>
          <cell r="H761">
            <v>6</v>
          </cell>
          <cell r="I761" t="str">
            <v>khalilah.robertson@aol.com</v>
          </cell>
          <cell r="J761">
            <v>10977</v>
          </cell>
        </row>
        <row r="762">
          <cell r="A762">
            <v>761</v>
          </cell>
          <cell r="B762">
            <v>1291</v>
          </cell>
          <cell r="C762">
            <v>4</v>
          </cell>
          <cell r="D762">
            <v>42801</v>
          </cell>
          <cell r="E762">
            <v>42802</v>
          </cell>
          <cell r="F762">
            <v>42804</v>
          </cell>
          <cell r="G762">
            <v>2</v>
          </cell>
          <cell r="H762">
            <v>7</v>
          </cell>
          <cell r="I762" t="str">
            <v>shiloh.bates@msn.com</v>
          </cell>
          <cell r="J762">
            <v>10952</v>
          </cell>
        </row>
        <row r="763">
          <cell r="A763">
            <v>762</v>
          </cell>
          <cell r="B763">
            <v>572</v>
          </cell>
          <cell r="C763">
            <v>4</v>
          </cell>
          <cell r="D763">
            <v>42802</v>
          </cell>
          <cell r="E763">
            <v>42803</v>
          </cell>
          <cell r="F763">
            <v>42803</v>
          </cell>
          <cell r="G763">
            <v>2</v>
          </cell>
          <cell r="H763">
            <v>6</v>
          </cell>
          <cell r="I763" t="str">
            <v>wm.pope@msn.com</v>
          </cell>
          <cell r="J763">
            <v>13021</v>
          </cell>
        </row>
        <row r="764">
          <cell r="A764">
            <v>763</v>
          </cell>
          <cell r="B764">
            <v>842</v>
          </cell>
          <cell r="C764">
            <v>4</v>
          </cell>
          <cell r="D764">
            <v>42802</v>
          </cell>
          <cell r="E764">
            <v>42804</v>
          </cell>
          <cell r="F764">
            <v>42803</v>
          </cell>
          <cell r="G764">
            <v>3</v>
          </cell>
          <cell r="H764">
            <v>9</v>
          </cell>
          <cell r="I764" t="str">
            <v>giselle.robles@hotmail.com</v>
          </cell>
          <cell r="J764">
            <v>76901</v>
          </cell>
        </row>
        <row r="765">
          <cell r="A765">
            <v>764</v>
          </cell>
          <cell r="B765">
            <v>701</v>
          </cell>
          <cell r="C765">
            <v>4</v>
          </cell>
          <cell r="D765">
            <v>42803</v>
          </cell>
          <cell r="E765">
            <v>42804</v>
          </cell>
          <cell r="F765">
            <v>42806</v>
          </cell>
          <cell r="G765">
            <v>1</v>
          </cell>
          <cell r="H765">
            <v>2</v>
          </cell>
          <cell r="I765" t="str">
            <v>alysia.nicholson@hotmail.com</v>
          </cell>
          <cell r="J765">
            <v>93035</v>
          </cell>
        </row>
        <row r="766">
          <cell r="A766">
            <v>765</v>
          </cell>
          <cell r="B766">
            <v>1152</v>
          </cell>
          <cell r="C766">
            <v>4</v>
          </cell>
          <cell r="D766">
            <v>42803</v>
          </cell>
          <cell r="E766">
            <v>42805</v>
          </cell>
          <cell r="F766">
            <v>42806</v>
          </cell>
          <cell r="G766">
            <v>1</v>
          </cell>
          <cell r="H766">
            <v>2</v>
          </cell>
          <cell r="I766" t="str">
            <v>tuyet.rosa@aol.com</v>
          </cell>
          <cell r="J766">
            <v>91733</v>
          </cell>
        </row>
        <row r="767">
          <cell r="A767">
            <v>766</v>
          </cell>
          <cell r="B767">
            <v>141</v>
          </cell>
          <cell r="C767">
            <v>4</v>
          </cell>
          <cell r="D767">
            <v>42803</v>
          </cell>
          <cell r="E767">
            <v>42805</v>
          </cell>
          <cell r="F767">
            <v>42806</v>
          </cell>
          <cell r="G767">
            <v>2</v>
          </cell>
          <cell r="H767">
            <v>6</v>
          </cell>
          <cell r="I767" t="str">
            <v>ramiro.byers@gmail.com</v>
          </cell>
          <cell r="J767">
            <v>11412</v>
          </cell>
        </row>
        <row r="768">
          <cell r="A768">
            <v>767</v>
          </cell>
          <cell r="B768">
            <v>564</v>
          </cell>
          <cell r="C768">
            <v>4</v>
          </cell>
          <cell r="D768">
            <v>42803</v>
          </cell>
          <cell r="E768">
            <v>42804</v>
          </cell>
          <cell r="F768">
            <v>42805</v>
          </cell>
          <cell r="G768">
            <v>2</v>
          </cell>
          <cell r="H768">
            <v>7</v>
          </cell>
          <cell r="I768" t="str">
            <v>bettie.pierce@gmail.com</v>
          </cell>
          <cell r="J768">
            <v>11735</v>
          </cell>
        </row>
        <row r="769">
          <cell r="A769">
            <v>768</v>
          </cell>
          <cell r="B769">
            <v>841</v>
          </cell>
          <cell r="C769">
            <v>4</v>
          </cell>
          <cell r="D769">
            <v>42803</v>
          </cell>
          <cell r="E769">
            <v>42806</v>
          </cell>
          <cell r="F769">
            <v>42804</v>
          </cell>
          <cell r="G769">
            <v>2</v>
          </cell>
          <cell r="H769">
            <v>7</v>
          </cell>
          <cell r="I769" t="str">
            <v>manie.maxwell@gmail.com</v>
          </cell>
          <cell r="J769">
            <v>11779</v>
          </cell>
        </row>
        <row r="770">
          <cell r="A770">
            <v>769</v>
          </cell>
          <cell r="B770">
            <v>946</v>
          </cell>
          <cell r="C770">
            <v>4</v>
          </cell>
          <cell r="D770">
            <v>42803</v>
          </cell>
          <cell r="E770">
            <v>42805</v>
          </cell>
          <cell r="F770">
            <v>42805</v>
          </cell>
          <cell r="G770">
            <v>2</v>
          </cell>
          <cell r="H770">
            <v>6</v>
          </cell>
          <cell r="I770" t="str">
            <v>angella.bridges@yahoo.com</v>
          </cell>
          <cell r="J770">
            <v>14534</v>
          </cell>
        </row>
        <row r="771">
          <cell r="A771">
            <v>770</v>
          </cell>
          <cell r="B771">
            <v>135</v>
          </cell>
          <cell r="C771">
            <v>4</v>
          </cell>
          <cell r="D771">
            <v>42803</v>
          </cell>
          <cell r="E771">
            <v>42805</v>
          </cell>
          <cell r="F771">
            <v>42805</v>
          </cell>
          <cell r="G771">
            <v>3</v>
          </cell>
          <cell r="H771">
            <v>9</v>
          </cell>
          <cell r="I771" t="str">
            <v>dorthey.jackson@msn.com</v>
          </cell>
          <cell r="J771">
            <v>77016</v>
          </cell>
        </row>
        <row r="772">
          <cell r="A772">
            <v>771</v>
          </cell>
          <cell r="B772">
            <v>671</v>
          </cell>
          <cell r="C772">
            <v>4</v>
          </cell>
          <cell r="D772">
            <v>42805</v>
          </cell>
          <cell r="E772">
            <v>42808</v>
          </cell>
          <cell r="F772">
            <v>42806</v>
          </cell>
          <cell r="G772">
            <v>1</v>
          </cell>
          <cell r="H772">
            <v>3</v>
          </cell>
          <cell r="I772" t="str">
            <v>jennette.baker@gmail.com</v>
          </cell>
          <cell r="J772">
            <v>92220</v>
          </cell>
        </row>
        <row r="773">
          <cell r="A773">
            <v>772</v>
          </cell>
          <cell r="B773">
            <v>448</v>
          </cell>
          <cell r="C773">
            <v>4</v>
          </cell>
          <cell r="D773">
            <v>42805</v>
          </cell>
          <cell r="E773">
            <v>42806</v>
          </cell>
          <cell r="F773">
            <v>42807</v>
          </cell>
          <cell r="G773">
            <v>2</v>
          </cell>
          <cell r="H773">
            <v>7</v>
          </cell>
          <cell r="I773" t="str">
            <v>janella.bright@aol.com</v>
          </cell>
          <cell r="J773">
            <v>14606</v>
          </cell>
        </row>
        <row r="774">
          <cell r="A774">
            <v>773</v>
          </cell>
          <cell r="B774">
            <v>1385</v>
          </cell>
          <cell r="C774">
            <v>4</v>
          </cell>
          <cell r="D774">
            <v>42805</v>
          </cell>
          <cell r="E774">
            <v>42806</v>
          </cell>
          <cell r="F774">
            <v>42806</v>
          </cell>
          <cell r="G774">
            <v>2</v>
          </cell>
          <cell r="H774">
            <v>6</v>
          </cell>
          <cell r="I774" t="str">
            <v>kenton.hughes@gmail.com</v>
          </cell>
          <cell r="J774">
            <v>14424</v>
          </cell>
        </row>
        <row r="775">
          <cell r="A775">
            <v>774</v>
          </cell>
          <cell r="B775">
            <v>690</v>
          </cell>
          <cell r="C775">
            <v>4</v>
          </cell>
          <cell r="D775">
            <v>42806</v>
          </cell>
          <cell r="E775">
            <v>42808</v>
          </cell>
          <cell r="F775">
            <v>42808</v>
          </cell>
          <cell r="G775">
            <v>2</v>
          </cell>
          <cell r="H775">
            <v>6</v>
          </cell>
          <cell r="I775" t="str">
            <v>yevette.elliott@aol.com</v>
          </cell>
          <cell r="J775">
            <v>11372</v>
          </cell>
        </row>
        <row r="776">
          <cell r="A776">
            <v>775</v>
          </cell>
          <cell r="B776">
            <v>968</v>
          </cell>
          <cell r="C776">
            <v>4</v>
          </cell>
          <cell r="D776">
            <v>42806</v>
          </cell>
          <cell r="E776">
            <v>42807</v>
          </cell>
          <cell r="F776">
            <v>42807</v>
          </cell>
          <cell r="G776">
            <v>2</v>
          </cell>
          <cell r="H776">
            <v>6</v>
          </cell>
          <cell r="I776" t="str">
            <v>jonna.brown@aol.com</v>
          </cell>
          <cell r="J776">
            <v>10541</v>
          </cell>
        </row>
        <row r="777">
          <cell r="A777">
            <v>776</v>
          </cell>
          <cell r="B777">
            <v>490</v>
          </cell>
          <cell r="C777">
            <v>4</v>
          </cell>
          <cell r="D777">
            <v>42807</v>
          </cell>
          <cell r="E777">
            <v>42809</v>
          </cell>
          <cell r="F777">
            <v>42810</v>
          </cell>
          <cell r="G777">
            <v>2</v>
          </cell>
          <cell r="H777">
            <v>6</v>
          </cell>
          <cell r="I777" t="str">
            <v>yu.mcdonald@aol.com</v>
          </cell>
          <cell r="J777">
            <v>10562</v>
          </cell>
        </row>
        <row r="778">
          <cell r="A778">
            <v>777</v>
          </cell>
          <cell r="B778">
            <v>496</v>
          </cell>
          <cell r="C778">
            <v>4</v>
          </cell>
          <cell r="D778">
            <v>42807</v>
          </cell>
          <cell r="E778">
            <v>42810</v>
          </cell>
          <cell r="F778">
            <v>42810</v>
          </cell>
          <cell r="G778">
            <v>2</v>
          </cell>
          <cell r="H778">
            <v>6</v>
          </cell>
          <cell r="I778" t="str">
            <v>shu.mays@gmail.com</v>
          </cell>
          <cell r="J778">
            <v>11102</v>
          </cell>
        </row>
        <row r="779">
          <cell r="A779">
            <v>778</v>
          </cell>
          <cell r="B779">
            <v>56</v>
          </cell>
          <cell r="C779">
            <v>3</v>
          </cell>
          <cell r="D779">
            <v>42809</v>
          </cell>
          <cell r="E779">
            <v>42809</v>
          </cell>
          <cell r="F779" t="str">
            <v>NULL</v>
          </cell>
          <cell r="G779">
            <v>3</v>
          </cell>
          <cell r="H779">
            <v>9</v>
          </cell>
          <cell r="I779" t="str">
            <v>lolita.mosley@hotmail.com</v>
          </cell>
          <cell r="J779">
            <v>77016</v>
          </cell>
        </row>
        <row r="780">
          <cell r="A780">
            <v>779</v>
          </cell>
          <cell r="B780">
            <v>367</v>
          </cell>
          <cell r="C780">
            <v>4</v>
          </cell>
          <cell r="D780">
            <v>42809</v>
          </cell>
          <cell r="E780">
            <v>42810</v>
          </cell>
          <cell r="F780">
            <v>42812</v>
          </cell>
          <cell r="G780">
            <v>2</v>
          </cell>
          <cell r="H780">
            <v>6</v>
          </cell>
          <cell r="I780" t="str">
            <v>blanca.hooper@msn.com</v>
          </cell>
          <cell r="J780">
            <v>11417</v>
          </cell>
        </row>
        <row r="781">
          <cell r="A781">
            <v>780</v>
          </cell>
          <cell r="B781">
            <v>592</v>
          </cell>
          <cell r="C781">
            <v>4</v>
          </cell>
          <cell r="D781">
            <v>42809</v>
          </cell>
          <cell r="E781">
            <v>42811</v>
          </cell>
          <cell r="F781">
            <v>42811</v>
          </cell>
          <cell r="G781">
            <v>2</v>
          </cell>
          <cell r="H781">
            <v>6</v>
          </cell>
          <cell r="I781" t="str">
            <v>joni.lee@gmail.com</v>
          </cell>
          <cell r="J781">
            <v>11720</v>
          </cell>
        </row>
        <row r="782">
          <cell r="A782">
            <v>781</v>
          </cell>
          <cell r="B782">
            <v>1018</v>
          </cell>
          <cell r="C782">
            <v>4</v>
          </cell>
          <cell r="D782">
            <v>42809</v>
          </cell>
          <cell r="E782">
            <v>42810</v>
          </cell>
          <cell r="F782">
            <v>42811</v>
          </cell>
          <cell r="G782">
            <v>2</v>
          </cell>
          <cell r="H782">
            <v>6</v>
          </cell>
          <cell r="I782" t="str">
            <v>carita.salinas@yahoo.com</v>
          </cell>
          <cell r="J782">
            <v>11378</v>
          </cell>
        </row>
        <row r="783">
          <cell r="A783">
            <v>782</v>
          </cell>
          <cell r="B783">
            <v>1298</v>
          </cell>
          <cell r="C783">
            <v>4</v>
          </cell>
          <cell r="D783">
            <v>42809</v>
          </cell>
          <cell r="E783">
            <v>42810</v>
          </cell>
          <cell r="F783">
            <v>42812</v>
          </cell>
          <cell r="G783">
            <v>2</v>
          </cell>
          <cell r="H783">
            <v>7</v>
          </cell>
          <cell r="I783" t="str">
            <v>trudy.riddle@aol.com</v>
          </cell>
          <cell r="J783">
            <v>12302</v>
          </cell>
        </row>
        <row r="784">
          <cell r="A784">
            <v>783</v>
          </cell>
          <cell r="B784">
            <v>1343</v>
          </cell>
          <cell r="C784">
            <v>4</v>
          </cell>
          <cell r="D784">
            <v>42810</v>
          </cell>
          <cell r="E784">
            <v>42813</v>
          </cell>
          <cell r="F784">
            <v>42811</v>
          </cell>
          <cell r="G784">
            <v>1</v>
          </cell>
          <cell r="H784">
            <v>2</v>
          </cell>
          <cell r="I784" t="str">
            <v>jama.rodriquez@msn.com</v>
          </cell>
          <cell r="J784">
            <v>91784</v>
          </cell>
        </row>
        <row r="785">
          <cell r="A785">
            <v>784</v>
          </cell>
          <cell r="B785">
            <v>430</v>
          </cell>
          <cell r="C785">
            <v>4</v>
          </cell>
          <cell r="D785">
            <v>42810</v>
          </cell>
          <cell r="E785">
            <v>42813</v>
          </cell>
          <cell r="F785">
            <v>42813</v>
          </cell>
          <cell r="G785">
            <v>2</v>
          </cell>
          <cell r="H785">
            <v>7</v>
          </cell>
          <cell r="I785" t="str">
            <v>kandi.mcneil@msn.com</v>
          </cell>
          <cell r="J785">
            <v>11762</v>
          </cell>
        </row>
        <row r="786">
          <cell r="A786">
            <v>785</v>
          </cell>
          <cell r="B786">
            <v>794</v>
          </cell>
          <cell r="C786">
            <v>4</v>
          </cell>
          <cell r="D786">
            <v>42812</v>
          </cell>
          <cell r="E786">
            <v>42813</v>
          </cell>
          <cell r="F786">
            <v>42814</v>
          </cell>
          <cell r="G786">
            <v>1</v>
          </cell>
          <cell r="H786">
            <v>2</v>
          </cell>
          <cell r="I786" t="str">
            <v>donette.mccarthy@yahoo.com</v>
          </cell>
          <cell r="J786">
            <v>90278</v>
          </cell>
        </row>
        <row r="787">
          <cell r="A787">
            <v>786</v>
          </cell>
          <cell r="B787">
            <v>249</v>
          </cell>
          <cell r="C787">
            <v>4</v>
          </cell>
          <cell r="D787">
            <v>42812</v>
          </cell>
          <cell r="E787">
            <v>42814</v>
          </cell>
          <cell r="F787">
            <v>42813</v>
          </cell>
          <cell r="G787">
            <v>2</v>
          </cell>
          <cell r="H787">
            <v>6</v>
          </cell>
          <cell r="I787" t="str">
            <v>magda.eaton@aol.com</v>
          </cell>
          <cell r="J787">
            <v>10562</v>
          </cell>
        </row>
        <row r="788">
          <cell r="A788">
            <v>787</v>
          </cell>
          <cell r="B788">
            <v>700</v>
          </cell>
          <cell r="C788">
            <v>4</v>
          </cell>
          <cell r="D788">
            <v>42812</v>
          </cell>
          <cell r="E788">
            <v>42814</v>
          </cell>
          <cell r="F788">
            <v>42813</v>
          </cell>
          <cell r="G788">
            <v>3</v>
          </cell>
          <cell r="H788">
            <v>9</v>
          </cell>
          <cell r="I788" t="str">
            <v>collene.knox@msn.com</v>
          </cell>
          <cell r="J788">
            <v>78418</v>
          </cell>
        </row>
        <row r="789">
          <cell r="A789">
            <v>788</v>
          </cell>
          <cell r="B789">
            <v>1363</v>
          </cell>
          <cell r="C789">
            <v>4</v>
          </cell>
          <cell r="D789">
            <v>42812</v>
          </cell>
          <cell r="E789">
            <v>42814</v>
          </cell>
          <cell r="F789">
            <v>42814</v>
          </cell>
          <cell r="G789">
            <v>3</v>
          </cell>
          <cell r="H789">
            <v>9</v>
          </cell>
          <cell r="I789" t="str">
            <v>nestor.haynes@msn.com</v>
          </cell>
          <cell r="J789">
            <v>77016</v>
          </cell>
        </row>
        <row r="790">
          <cell r="A790">
            <v>789</v>
          </cell>
          <cell r="B790">
            <v>772</v>
          </cell>
          <cell r="C790">
            <v>4</v>
          </cell>
          <cell r="D790">
            <v>42813</v>
          </cell>
          <cell r="E790">
            <v>42814</v>
          </cell>
          <cell r="F790">
            <v>42814</v>
          </cell>
          <cell r="G790">
            <v>2</v>
          </cell>
          <cell r="H790">
            <v>6</v>
          </cell>
          <cell r="I790" t="str">
            <v>latricia.lindsey@hotmail.com</v>
          </cell>
          <cell r="J790">
            <v>10598</v>
          </cell>
        </row>
        <row r="791">
          <cell r="A791">
            <v>790</v>
          </cell>
          <cell r="B791">
            <v>1015</v>
          </cell>
          <cell r="C791">
            <v>4</v>
          </cell>
          <cell r="D791">
            <v>42813</v>
          </cell>
          <cell r="E791">
            <v>42815</v>
          </cell>
          <cell r="F791">
            <v>42816</v>
          </cell>
          <cell r="G791">
            <v>2</v>
          </cell>
          <cell r="H791">
            <v>7</v>
          </cell>
          <cell r="I791" t="str">
            <v>nichelle.rosario@hotmail.com</v>
          </cell>
          <cell r="J791">
            <v>11530</v>
          </cell>
        </row>
        <row r="792">
          <cell r="A792">
            <v>791</v>
          </cell>
          <cell r="B792">
            <v>432</v>
          </cell>
          <cell r="C792">
            <v>4</v>
          </cell>
          <cell r="D792">
            <v>42814</v>
          </cell>
          <cell r="E792">
            <v>42816</v>
          </cell>
          <cell r="F792">
            <v>42817</v>
          </cell>
          <cell r="G792">
            <v>2</v>
          </cell>
          <cell r="H792">
            <v>6</v>
          </cell>
          <cell r="I792" t="str">
            <v>julius.holt@aol.com</v>
          </cell>
          <cell r="J792">
            <v>11554</v>
          </cell>
        </row>
        <row r="793">
          <cell r="A793">
            <v>792</v>
          </cell>
          <cell r="B793">
            <v>479</v>
          </cell>
          <cell r="C793">
            <v>4</v>
          </cell>
          <cell r="D793">
            <v>42816</v>
          </cell>
          <cell r="E793">
            <v>42817</v>
          </cell>
          <cell r="F793">
            <v>42818</v>
          </cell>
          <cell r="G793">
            <v>2</v>
          </cell>
          <cell r="H793">
            <v>6</v>
          </cell>
          <cell r="I793" t="str">
            <v>gertha.mejia@yahoo.com</v>
          </cell>
          <cell r="J793">
            <v>11354</v>
          </cell>
        </row>
        <row r="794">
          <cell r="A794">
            <v>793</v>
          </cell>
          <cell r="B794">
            <v>653</v>
          </cell>
          <cell r="C794">
            <v>4</v>
          </cell>
          <cell r="D794">
            <v>42817</v>
          </cell>
          <cell r="E794">
            <v>42818</v>
          </cell>
          <cell r="F794">
            <v>42818</v>
          </cell>
          <cell r="G794">
            <v>2</v>
          </cell>
          <cell r="H794">
            <v>6</v>
          </cell>
          <cell r="I794" t="str">
            <v>florencio.davenport@yahoo.com</v>
          </cell>
          <cell r="J794">
            <v>14701</v>
          </cell>
        </row>
        <row r="795">
          <cell r="A795">
            <v>794</v>
          </cell>
          <cell r="B795">
            <v>863</v>
          </cell>
          <cell r="C795">
            <v>4</v>
          </cell>
          <cell r="D795">
            <v>42817</v>
          </cell>
          <cell r="E795">
            <v>42819</v>
          </cell>
          <cell r="F795">
            <v>42818</v>
          </cell>
          <cell r="G795">
            <v>2</v>
          </cell>
          <cell r="H795">
            <v>7</v>
          </cell>
          <cell r="I795" t="str">
            <v>shonta.preston@msn.com</v>
          </cell>
          <cell r="J795">
            <v>13501</v>
          </cell>
        </row>
        <row r="796">
          <cell r="A796">
            <v>795</v>
          </cell>
          <cell r="B796">
            <v>992</v>
          </cell>
          <cell r="C796">
            <v>4</v>
          </cell>
          <cell r="D796">
            <v>42817</v>
          </cell>
          <cell r="E796">
            <v>42819</v>
          </cell>
          <cell r="F796">
            <v>42820</v>
          </cell>
          <cell r="G796">
            <v>2</v>
          </cell>
          <cell r="H796">
            <v>7</v>
          </cell>
          <cell r="I796" t="str">
            <v>chere.alston@gmail.com</v>
          </cell>
          <cell r="J796">
            <v>11772</v>
          </cell>
        </row>
        <row r="797">
          <cell r="A797">
            <v>796</v>
          </cell>
          <cell r="B797">
            <v>154</v>
          </cell>
          <cell r="C797">
            <v>4</v>
          </cell>
          <cell r="D797">
            <v>42817</v>
          </cell>
          <cell r="E797">
            <v>42820</v>
          </cell>
          <cell r="F797">
            <v>42819</v>
          </cell>
          <cell r="G797">
            <v>3</v>
          </cell>
          <cell r="H797">
            <v>9</v>
          </cell>
          <cell r="I797" t="str">
            <v>jenise.preston@yahoo.com</v>
          </cell>
          <cell r="J797">
            <v>78023</v>
          </cell>
        </row>
        <row r="798">
          <cell r="A798">
            <v>797</v>
          </cell>
          <cell r="B798">
            <v>374</v>
          </cell>
          <cell r="C798">
            <v>4</v>
          </cell>
          <cell r="D798">
            <v>42818</v>
          </cell>
          <cell r="E798">
            <v>42820</v>
          </cell>
          <cell r="F798">
            <v>42820</v>
          </cell>
          <cell r="G798">
            <v>2</v>
          </cell>
          <cell r="H798">
            <v>7</v>
          </cell>
          <cell r="I798" t="str">
            <v>candelaria.coffey@aol.com</v>
          </cell>
          <cell r="J798">
            <v>11566</v>
          </cell>
        </row>
        <row r="799">
          <cell r="A799">
            <v>798</v>
          </cell>
          <cell r="B799">
            <v>619</v>
          </cell>
          <cell r="C799">
            <v>4</v>
          </cell>
          <cell r="D799">
            <v>42820</v>
          </cell>
          <cell r="E799">
            <v>42822</v>
          </cell>
          <cell r="F799">
            <v>42823</v>
          </cell>
          <cell r="G799">
            <v>1</v>
          </cell>
          <cell r="H799">
            <v>3</v>
          </cell>
          <cell r="I799" t="str">
            <v>ana.palmer@yahoo.com</v>
          </cell>
          <cell r="J799">
            <v>92806</v>
          </cell>
        </row>
        <row r="800">
          <cell r="A800">
            <v>799</v>
          </cell>
          <cell r="B800">
            <v>607</v>
          </cell>
          <cell r="C800">
            <v>4</v>
          </cell>
          <cell r="D800">
            <v>42821</v>
          </cell>
          <cell r="E800">
            <v>42822</v>
          </cell>
          <cell r="F800">
            <v>42823</v>
          </cell>
          <cell r="G800">
            <v>1</v>
          </cell>
          <cell r="H800">
            <v>3</v>
          </cell>
          <cell r="I800" t="str">
            <v>paul.lester@gmail.com</v>
          </cell>
          <cell r="J800">
            <v>92083</v>
          </cell>
        </row>
        <row r="801">
          <cell r="A801">
            <v>800</v>
          </cell>
          <cell r="B801">
            <v>1057</v>
          </cell>
          <cell r="C801">
            <v>4</v>
          </cell>
          <cell r="D801">
            <v>42821</v>
          </cell>
          <cell r="E801">
            <v>42823</v>
          </cell>
          <cell r="F801">
            <v>42822</v>
          </cell>
          <cell r="G801">
            <v>2</v>
          </cell>
          <cell r="H801">
            <v>6</v>
          </cell>
          <cell r="I801" t="str">
            <v>conchita.boone@gmail.com</v>
          </cell>
          <cell r="J801">
            <v>10550</v>
          </cell>
        </row>
        <row r="802">
          <cell r="A802">
            <v>801</v>
          </cell>
          <cell r="B802">
            <v>78</v>
          </cell>
          <cell r="C802">
            <v>4</v>
          </cell>
          <cell r="D802">
            <v>42822</v>
          </cell>
          <cell r="E802">
            <v>42823</v>
          </cell>
          <cell r="F802">
            <v>42824</v>
          </cell>
          <cell r="G802">
            <v>1</v>
          </cell>
          <cell r="H802">
            <v>2</v>
          </cell>
          <cell r="I802" t="str">
            <v>chi.goff@aol.com</v>
          </cell>
          <cell r="J802">
            <v>90274</v>
          </cell>
        </row>
        <row r="803">
          <cell r="A803">
            <v>802</v>
          </cell>
          <cell r="B803">
            <v>340</v>
          </cell>
          <cell r="C803">
            <v>4</v>
          </cell>
          <cell r="D803">
            <v>42822</v>
          </cell>
          <cell r="E803">
            <v>42823</v>
          </cell>
          <cell r="F803">
            <v>42824</v>
          </cell>
          <cell r="G803">
            <v>2</v>
          </cell>
          <cell r="H803">
            <v>6</v>
          </cell>
          <cell r="I803" t="str">
            <v>yanira.bradshaw@gmail.com</v>
          </cell>
          <cell r="J803">
            <v>11787</v>
          </cell>
        </row>
        <row r="804">
          <cell r="A804">
            <v>803</v>
          </cell>
          <cell r="B804">
            <v>1105</v>
          </cell>
          <cell r="C804">
            <v>4</v>
          </cell>
          <cell r="D804">
            <v>42822</v>
          </cell>
          <cell r="E804">
            <v>42825</v>
          </cell>
          <cell r="F804">
            <v>42824</v>
          </cell>
          <cell r="G804">
            <v>3</v>
          </cell>
          <cell r="H804">
            <v>8</v>
          </cell>
          <cell r="I804" t="str">
            <v>armando.black@gmail.com</v>
          </cell>
          <cell r="J804">
            <v>75080</v>
          </cell>
        </row>
        <row r="805">
          <cell r="A805">
            <v>804</v>
          </cell>
          <cell r="B805">
            <v>95</v>
          </cell>
          <cell r="C805">
            <v>4</v>
          </cell>
          <cell r="D805">
            <v>42823</v>
          </cell>
          <cell r="E805">
            <v>42825</v>
          </cell>
          <cell r="F805">
            <v>42824</v>
          </cell>
          <cell r="G805">
            <v>2</v>
          </cell>
          <cell r="H805">
            <v>6</v>
          </cell>
          <cell r="I805" t="str">
            <v>letitia.franco@aol.com</v>
          </cell>
          <cell r="J805">
            <v>12866</v>
          </cell>
        </row>
        <row r="806">
          <cell r="A806">
            <v>805</v>
          </cell>
          <cell r="B806">
            <v>420</v>
          </cell>
          <cell r="C806">
            <v>4</v>
          </cell>
          <cell r="D806">
            <v>42823</v>
          </cell>
          <cell r="E806">
            <v>42824</v>
          </cell>
          <cell r="F806">
            <v>42826</v>
          </cell>
          <cell r="G806">
            <v>2</v>
          </cell>
          <cell r="H806">
            <v>6</v>
          </cell>
          <cell r="I806" t="str">
            <v>vince.schneider@hotmail.com</v>
          </cell>
          <cell r="J806">
            <v>11566</v>
          </cell>
        </row>
        <row r="807">
          <cell r="A807">
            <v>806</v>
          </cell>
          <cell r="B807">
            <v>234</v>
          </cell>
          <cell r="C807">
            <v>4</v>
          </cell>
          <cell r="D807">
            <v>42824</v>
          </cell>
          <cell r="E807">
            <v>42825</v>
          </cell>
          <cell r="F807">
            <v>42825</v>
          </cell>
          <cell r="G807">
            <v>2</v>
          </cell>
          <cell r="H807">
            <v>7</v>
          </cell>
          <cell r="I807" t="str">
            <v>winfred.harris@msn.com</v>
          </cell>
          <cell r="J807">
            <v>11554</v>
          </cell>
        </row>
        <row r="808">
          <cell r="A808">
            <v>807</v>
          </cell>
          <cell r="B808">
            <v>1148</v>
          </cell>
          <cell r="C808">
            <v>4</v>
          </cell>
          <cell r="D808">
            <v>42824</v>
          </cell>
          <cell r="E808">
            <v>42826</v>
          </cell>
          <cell r="F808">
            <v>42827</v>
          </cell>
          <cell r="G808">
            <v>2</v>
          </cell>
          <cell r="H808">
            <v>6</v>
          </cell>
          <cell r="I808" t="str">
            <v>lenore.valdez@msn.com</v>
          </cell>
          <cell r="J808">
            <v>10977</v>
          </cell>
        </row>
        <row r="809">
          <cell r="A809">
            <v>808</v>
          </cell>
          <cell r="B809">
            <v>315</v>
          </cell>
          <cell r="C809">
            <v>4</v>
          </cell>
          <cell r="D809">
            <v>42825</v>
          </cell>
          <cell r="E809">
            <v>42827</v>
          </cell>
          <cell r="F809">
            <v>42827</v>
          </cell>
          <cell r="G809">
            <v>2</v>
          </cell>
          <cell r="H809">
            <v>6</v>
          </cell>
          <cell r="I809" t="str">
            <v>justina.jenkins@yahoo.com</v>
          </cell>
          <cell r="J809">
            <v>11510</v>
          </cell>
        </row>
        <row r="810">
          <cell r="A810">
            <v>809</v>
          </cell>
          <cell r="B810">
            <v>1222</v>
          </cell>
          <cell r="C810">
            <v>4</v>
          </cell>
          <cell r="D810">
            <v>42825</v>
          </cell>
          <cell r="E810">
            <v>42828</v>
          </cell>
          <cell r="F810">
            <v>42828</v>
          </cell>
          <cell r="G810">
            <v>2</v>
          </cell>
          <cell r="H810">
            <v>7</v>
          </cell>
          <cell r="I810" t="str">
            <v>geraldine.o'donnell@hotmail.com</v>
          </cell>
          <cell r="J810">
            <v>11354</v>
          </cell>
        </row>
        <row r="811">
          <cell r="A811">
            <v>810</v>
          </cell>
          <cell r="B811">
            <v>153</v>
          </cell>
          <cell r="C811">
            <v>3</v>
          </cell>
          <cell r="D811">
            <v>42826</v>
          </cell>
          <cell r="E811">
            <v>42826</v>
          </cell>
          <cell r="F811" t="str">
            <v>NULL</v>
          </cell>
          <cell r="G811">
            <v>3</v>
          </cell>
          <cell r="H811">
            <v>8</v>
          </cell>
          <cell r="I811" t="str">
            <v>laraine.robbins@yahoo.com</v>
          </cell>
          <cell r="J811">
            <v>76901</v>
          </cell>
        </row>
        <row r="812">
          <cell r="A812">
            <v>811</v>
          </cell>
          <cell r="B812">
            <v>524</v>
          </cell>
          <cell r="C812">
            <v>4</v>
          </cell>
          <cell r="D812">
            <v>42826</v>
          </cell>
          <cell r="E812">
            <v>42829</v>
          </cell>
          <cell r="F812">
            <v>42829</v>
          </cell>
          <cell r="G812">
            <v>2</v>
          </cell>
          <cell r="H812">
            <v>7</v>
          </cell>
          <cell r="I812" t="str">
            <v>larraine.horn@msn.com</v>
          </cell>
          <cell r="J812">
            <v>13501</v>
          </cell>
        </row>
        <row r="813">
          <cell r="A813">
            <v>812</v>
          </cell>
          <cell r="B813">
            <v>1164</v>
          </cell>
          <cell r="C813">
            <v>4</v>
          </cell>
          <cell r="D813">
            <v>42826</v>
          </cell>
          <cell r="E813">
            <v>42827</v>
          </cell>
          <cell r="F813">
            <v>42828</v>
          </cell>
          <cell r="G813">
            <v>2</v>
          </cell>
          <cell r="H813">
            <v>7</v>
          </cell>
          <cell r="I813" t="str">
            <v>patrina.tanner@gmail.com</v>
          </cell>
          <cell r="J813">
            <v>10583</v>
          </cell>
        </row>
        <row r="814">
          <cell r="A814">
            <v>813</v>
          </cell>
          <cell r="B814">
            <v>1203</v>
          </cell>
          <cell r="C814">
            <v>4</v>
          </cell>
          <cell r="D814">
            <v>42826</v>
          </cell>
          <cell r="E814">
            <v>42828</v>
          </cell>
          <cell r="F814">
            <v>42827</v>
          </cell>
          <cell r="G814">
            <v>3</v>
          </cell>
          <cell r="H814">
            <v>9</v>
          </cell>
          <cell r="I814" t="str">
            <v>georgeann.rojas@msn.com</v>
          </cell>
          <cell r="J814">
            <v>75115</v>
          </cell>
        </row>
        <row r="815">
          <cell r="A815">
            <v>814</v>
          </cell>
          <cell r="B815">
            <v>629</v>
          </cell>
          <cell r="C815">
            <v>4</v>
          </cell>
          <cell r="D815">
            <v>42827</v>
          </cell>
          <cell r="E815">
            <v>42830</v>
          </cell>
          <cell r="F815">
            <v>42828</v>
          </cell>
          <cell r="G815">
            <v>2</v>
          </cell>
          <cell r="H815">
            <v>7</v>
          </cell>
          <cell r="I815" t="str">
            <v>evelina.byrd@msn.com</v>
          </cell>
          <cell r="J815">
            <v>14215</v>
          </cell>
        </row>
        <row r="816">
          <cell r="A816">
            <v>815</v>
          </cell>
          <cell r="B816">
            <v>1251</v>
          </cell>
          <cell r="C816">
            <v>4</v>
          </cell>
          <cell r="D816">
            <v>42828</v>
          </cell>
          <cell r="E816">
            <v>42830</v>
          </cell>
          <cell r="F816">
            <v>42829</v>
          </cell>
          <cell r="G816">
            <v>1</v>
          </cell>
          <cell r="H816">
            <v>3</v>
          </cell>
          <cell r="I816" t="str">
            <v>nanette.roman@yahoo.com</v>
          </cell>
          <cell r="J816">
            <v>91740</v>
          </cell>
        </row>
        <row r="817">
          <cell r="A817">
            <v>816</v>
          </cell>
          <cell r="B817">
            <v>811</v>
          </cell>
          <cell r="C817">
            <v>4</v>
          </cell>
          <cell r="D817">
            <v>42828</v>
          </cell>
          <cell r="E817">
            <v>42830</v>
          </cell>
          <cell r="F817">
            <v>42830</v>
          </cell>
          <cell r="G817">
            <v>2</v>
          </cell>
          <cell r="H817">
            <v>6</v>
          </cell>
          <cell r="I817" t="str">
            <v>shanti.johnston@gmail.com</v>
          </cell>
          <cell r="J817">
            <v>10301</v>
          </cell>
        </row>
        <row r="818">
          <cell r="A818">
            <v>817</v>
          </cell>
          <cell r="B818">
            <v>301</v>
          </cell>
          <cell r="C818">
            <v>4</v>
          </cell>
          <cell r="D818">
            <v>42829</v>
          </cell>
          <cell r="E818">
            <v>42830</v>
          </cell>
          <cell r="F818">
            <v>42832</v>
          </cell>
          <cell r="G818">
            <v>2</v>
          </cell>
          <cell r="H818">
            <v>7</v>
          </cell>
          <cell r="I818" t="str">
            <v>annett.garrett@yahoo.com</v>
          </cell>
          <cell r="J818">
            <v>10583</v>
          </cell>
        </row>
        <row r="819">
          <cell r="A819">
            <v>818</v>
          </cell>
          <cell r="B819">
            <v>1319</v>
          </cell>
          <cell r="C819">
            <v>4</v>
          </cell>
          <cell r="D819">
            <v>42829</v>
          </cell>
          <cell r="E819">
            <v>42832</v>
          </cell>
          <cell r="F819">
            <v>42832</v>
          </cell>
          <cell r="G819">
            <v>2</v>
          </cell>
          <cell r="H819">
            <v>6</v>
          </cell>
          <cell r="I819" t="str">
            <v>claris.santiago@msn.com</v>
          </cell>
          <cell r="J819">
            <v>12550</v>
          </cell>
        </row>
        <row r="820">
          <cell r="A820">
            <v>819</v>
          </cell>
          <cell r="B820">
            <v>221</v>
          </cell>
          <cell r="C820">
            <v>4</v>
          </cell>
          <cell r="D820">
            <v>42829</v>
          </cell>
          <cell r="E820">
            <v>42832</v>
          </cell>
          <cell r="F820">
            <v>42830</v>
          </cell>
          <cell r="G820">
            <v>3</v>
          </cell>
          <cell r="H820">
            <v>9</v>
          </cell>
          <cell r="I820" t="str">
            <v>clementine.mooney@yahoo.com</v>
          </cell>
          <cell r="J820">
            <v>78501</v>
          </cell>
        </row>
        <row r="821">
          <cell r="A821">
            <v>820</v>
          </cell>
          <cell r="B821">
            <v>725</v>
          </cell>
          <cell r="C821">
            <v>4</v>
          </cell>
          <cell r="D821">
            <v>42830</v>
          </cell>
          <cell r="E821">
            <v>42833</v>
          </cell>
          <cell r="F821">
            <v>42832</v>
          </cell>
          <cell r="G821">
            <v>2</v>
          </cell>
          <cell r="H821">
            <v>7</v>
          </cell>
          <cell r="I821" t="str">
            <v>carola.mcpherson@hotmail.com</v>
          </cell>
          <cell r="J821">
            <v>11374</v>
          </cell>
        </row>
        <row r="822">
          <cell r="A822">
            <v>821</v>
          </cell>
          <cell r="B822">
            <v>1181</v>
          </cell>
          <cell r="C822">
            <v>4</v>
          </cell>
          <cell r="D822">
            <v>42830</v>
          </cell>
          <cell r="E822">
            <v>42832</v>
          </cell>
          <cell r="F822">
            <v>42833</v>
          </cell>
          <cell r="G822">
            <v>2</v>
          </cell>
          <cell r="H822">
            <v>7</v>
          </cell>
          <cell r="I822" t="str">
            <v>agustina.lawrence@yahoo.com</v>
          </cell>
          <cell r="J822">
            <v>11201</v>
          </cell>
        </row>
        <row r="823">
          <cell r="A823">
            <v>822</v>
          </cell>
          <cell r="B823">
            <v>294</v>
          </cell>
          <cell r="C823">
            <v>4</v>
          </cell>
          <cell r="D823">
            <v>42831</v>
          </cell>
          <cell r="E823">
            <v>42833</v>
          </cell>
          <cell r="F823">
            <v>42834</v>
          </cell>
          <cell r="G823">
            <v>2</v>
          </cell>
          <cell r="H823">
            <v>7</v>
          </cell>
          <cell r="I823" t="str">
            <v>clementina.sargent@hotmail.com</v>
          </cell>
          <cell r="J823">
            <v>13440</v>
          </cell>
        </row>
        <row r="824">
          <cell r="A824">
            <v>823</v>
          </cell>
          <cell r="B824">
            <v>415</v>
          </cell>
          <cell r="C824">
            <v>4</v>
          </cell>
          <cell r="D824">
            <v>42831</v>
          </cell>
          <cell r="E824">
            <v>42832</v>
          </cell>
          <cell r="F824">
            <v>42833</v>
          </cell>
          <cell r="G824">
            <v>3</v>
          </cell>
          <cell r="H824">
            <v>8</v>
          </cell>
          <cell r="I824" t="str">
            <v>gwendolyn.miller@msn.com</v>
          </cell>
          <cell r="J824">
            <v>78552</v>
          </cell>
        </row>
        <row r="825">
          <cell r="A825">
            <v>824</v>
          </cell>
          <cell r="B825">
            <v>993</v>
          </cell>
          <cell r="C825">
            <v>4</v>
          </cell>
          <cell r="D825">
            <v>42832</v>
          </cell>
          <cell r="E825">
            <v>42834</v>
          </cell>
          <cell r="F825">
            <v>42835</v>
          </cell>
          <cell r="G825">
            <v>1</v>
          </cell>
          <cell r="H825">
            <v>2</v>
          </cell>
          <cell r="I825" t="str">
            <v>giovanna.jefferson@gmail.com</v>
          </cell>
          <cell r="J825">
            <v>93555</v>
          </cell>
        </row>
        <row r="826">
          <cell r="A826">
            <v>825</v>
          </cell>
          <cell r="B826">
            <v>10</v>
          </cell>
          <cell r="C826">
            <v>4</v>
          </cell>
          <cell r="D826">
            <v>42832</v>
          </cell>
          <cell r="E826">
            <v>42833</v>
          </cell>
          <cell r="F826">
            <v>42834</v>
          </cell>
          <cell r="G826">
            <v>2</v>
          </cell>
          <cell r="H826">
            <v>7</v>
          </cell>
          <cell r="I826" t="str">
            <v>pamelia.newman@gmail.com</v>
          </cell>
          <cell r="J826">
            <v>10950</v>
          </cell>
        </row>
        <row r="827">
          <cell r="A827">
            <v>826</v>
          </cell>
          <cell r="B827">
            <v>45</v>
          </cell>
          <cell r="C827">
            <v>4</v>
          </cell>
          <cell r="D827">
            <v>42832</v>
          </cell>
          <cell r="E827">
            <v>42835</v>
          </cell>
          <cell r="F827">
            <v>42835</v>
          </cell>
          <cell r="G827">
            <v>2</v>
          </cell>
          <cell r="H827">
            <v>6</v>
          </cell>
          <cell r="I827" t="str">
            <v>bennett.armstrong@aol.com</v>
          </cell>
          <cell r="J827">
            <v>11714</v>
          </cell>
        </row>
        <row r="828">
          <cell r="A828">
            <v>827</v>
          </cell>
          <cell r="B828">
            <v>666</v>
          </cell>
          <cell r="C828">
            <v>4</v>
          </cell>
          <cell r="D828">
            <v>42832</v>
          </cell>
          <cell r="E828">
            <v>42835</v>
          </cell>
          <cell r="F828">
            <v>42835</v>
          </cell>
          <cell r="G828">
            <v>2</v>
          </cell>
          <cell r="H828">
            <v>7</v>
          </cell>
          <cell r="I828" t="str">
            <v>brittni.green@msn.com</v>
          </cell>
          <cell r="J828">
            <v>11001</v>
          </cell>
        </row>
        <row r="829">
          <cell r="A829">
            <v>828</v>
          </cell>
          <cell r="B829">
            <v>246</v>
          </cell>
          <cell r="C829">
            <v>4</v>
          </cell>
          <cell r="D829">
            <v>42834</v>
          </cell>
          <cell r="E829">
            <v>42835</v>
          </cell>
          <cell r="F829">
            <v>42837</v>
          </cell>
          <cell r="G829">
            <v>2</v>
          </cell>
          <cell r="H829">
            <v>6</v>
          </cell>
          <cell r="I829" t="str">
            <v>dionne.norris@yahoo.com</v>
          </cell>
          <cell r="J829">
            <v>14304</v>
          </cell>
        </row>
        <row r="830">
          <cell r="A830">
            <v>829</v>
          </cell>
          <cell r="B830">
            <v>674</v>
          </cell>
          <cell r="C830">
            <v>4</v>
          </cell>
          <cell r="D830">
            <v>42834</v>
          </cell>
          <cell r="E830">
            <v>42835</v>
          </cell>
          <cell r="F830">
            <v>42835</v>
          </cell>
          <cell r="G830">
            <v>2</v>
          </cell>
          <cell r="H830">
            <v>7</v>
          </cell>
          <cell r="I830" t="str">
            <v>ira.moore@gmail.com</v>
          </cell>
          <cell r="J830">
            <v>12866</v>
          </cell>
        </row>
        <row r="831">
          <cell r="A831">
            <v>830</v>
          </cell>
          <cell r="B831">
            <v>431</v>
          </cell>
          <cell r="C831">
            <v>4</v>
          </cell>
          <cell r="D831">
            <v>42836</v>
          </cell>
          <cell r="E831">
            <v>42839</v>
          </cell>
          <cell r="F831">
            <v>42837</v>
          </cell>
          <cell r="G831">
            <v>2</v>
          </cell>
          <cell r="H831">
            <v>6</v>
          </cell>
          <cell r="I831" t="str">
            <v>luciano.marsh@aol.com</v>
          </cell>
          <cell r="J831">
            <v>11710</v>
          </cell>
        </row>
        <row r="832">
          <cell r="A832">
            <v>831</v>
          </cell>
          <cell r="B832">
            <v>1000</v>
          </cell>
          <cell r="C832">
            <v>4</v>
          </cell>
          <cell r="D832">
            <v>42836</v>
          </cell>
          <cell r="E832">
            <v>42837</v>
          </cell>
          <cell r="F832">
            <v>42837</v>
          </cell>
          <cell r="G832">
            <v>2</v>
          </cell>
          <cell r="H832">
            <v>7</v>
          </cell>
          <cell r="I832" t="str">
            <v>shiloh.reeves@msn.com</v>
          </cell>
          <cell r="J832">
            <v>11704</v>
          </cell>
        </row>
        <row r="833">
          <cell r="A833">
            <v>832</v>
          </cell>
          <cell r="B833">
            <v>1215</v>
          </cell>
          <cell r="C833">
            <v>4</v>
          </cell>
          <cell r="D833">
            <v>42836</v>
          </cell>
          <cell r="E833">
            <v>42837</v>
          </cell>
          <cell r="F833">
            <v>42837</v>
          </cell>
          <cell r="G833">
            <v>2</v>
          </cell>
          <cell r="H833">
            <v>7</v>
          </cell>
          <cell r="I833" t="str">
            <v>karl.stephens@gmail.com</v>
          </cell>
          <cell r="J833">
            <v>11570</v>
          </cell>
        </row>
        <row r="834">
          <cell r="A834">
            <v>833</v>
          </cell>
          <cell r="B834">
            <v>406</v>
          </cell>
          <cell r="C834">
            <v>4</v>
          </cell>
          <cell r="D834">
            <v>42837</v>
          </cell>
          <cell r="E834">
            <v>42839</v>
          </cell>
          <cell r="F834">
            <v>42840</v>
          </cell>
          <cell r="G834">
            <v>2</v>
          </cell>
          <cell r="H834">
            <v>7</v>
          </cell>
          <cell r="I834" t="str">
            <v>kerrie.o'neill@gmail.com</v>
          </cell>
          <cell r="J834">
            <v>11967</v>
          </cell>
        </row>
        <row r="835">
          <cell r="A835">
            <v>834</v>
          </cell>
          <cell r="B835">
            <v>890</v>
          </cell>
          <cell r="C835">
            <v>4</v>
          </cell>
          <cell r="D835">
            <v>42837</v>
          </cell>
          <cell r="E835">
            <v>42838</v>
          </cell>
          <cell r="F835">
            <v>42840</v>
          </cell>
          <cell r="G835">
            <v>2</v>
          </cell>
          <cell r="H835">
            <v>6</v>
          </cell>
          <cell r="I835" t="str">
            <v>rosanne.george@yahoo.com</v>
          </cell>
          <cell r="J835">
            <v>10562</v>
          </cell>
        </row>
        <row r="836">
          <cell r="A836">
            <v>835</v>
          </cell>
          <cell r="B836">
            <v>940</v>
          </cell>
          <cell r="C836">
            <v>4</v>
          </cell>
          <cell r="D836">
            <v>42838</v>
          </cell>
          <cell r="E836">
            <v>42840</v>
          </cell>
          <cell r="F836">
            <v>42839</v>
          </cell>
          <cell r="G836">
            <v>1</v>
          </cell>
          <cell r="H836">
            <v>2</v>
          </cell>
          <cell r="I836" t="str">
            <v>marina.hinton@yahoo.com</v>
          </cell>
          <cell r="J836">
            <v>91316</v>
          </cell>
        </row>
        <row r="837">
          <cell r="A837">
            <v>836</v>
          </cell>
          <cell r="B837">
            <v>455</v>
          </cell>
          <cell r="C837">
            <v>4</v>
          </cell>
          <cell r="D837">
            <v>42838</v>
          </cell>
          <cell r="E837">
            <v>42841</v>
          </cell>
          <cell r="F837">
            <v>42839</v>
          </cell>
          <cell r="G837">
            <v>2</v>
          </cell>
          <cell r="H837">
            <v>6</v>
          </cell>
          <cell r="I837" t="str">
            <v>sherita.cherry@gmail.com</v>
          </cell>
          <cell r="J837">
            <v>13090</v>
          </cell>
        </row>
        <row r="838">
          <cell r="A838">
            <v>837</v>
          </cell>
          <cell r="B838">
            <v>948</v>
          </cell>
          <cell r="C838">
            <v>4</v>
          </cell>
          <cell r="D838">
            <v>42838</v>
          </cell>
          <cell r="E838">
            <v>42841</v>
          </cell>
          <cell r="F838">
            <v>42839</v>
          </cell>
          <cell r="G838">
            <v>2</v>
          </cell>
          <cell r="H838">
            <v>7</v>
          </cell>
          <cell r="I838" t="str">
            <v>siobhan.lang@gmail.com</v>
          </cell>
          <cell r="J838">
            <v>11756</v>
          </cell>
        </row>
        <row r="839">
          <cell r="A839">
            <v>838</v>
          </cell>
          <cell r="B839">
            <v>1395</v>
          </cell>
          <cell r="C839">
            <v>4</v>
          </cell>
          <cell r="D839">
            <v>42839</v>
          </cell>
          <cell r="E839">
            <v>42842</v>
          </cell>
          <cell r="F839">
            <v>42840</v>
          </cell>
          <cell r="G839">
            <v>2</v>
          </cell>
          <cell r="H839">
            <v>7</v>
          </cell>
          <cell r="I839" t="str">
            <v>eliseo.knight@msn.com</v>
          </cell>
          <cell r="J839">
            <v>11421</v>
          </cell>
        </row>
        <row r="840">
          <cell r="A840">
            <v>839</v>
          </cell>
          <cell r="B840">
            <v>1332</v>
          </cell>
          <cell r="C840">
            <v>4</v>
          </cell>
          <cell r="D840">
            <v>42840</v>
          </cell>
          <cell r="E840">
            <v>42843</v>
          </cell>
          <cell r="F840">
            <v>42841</v>
          </cell>
          <cell r="G840">
            <v>1</v>
          </cell>
          <cell r="H840">
            <v>3</v>
          </cell>
          <cell r="I840" t="str">
            <v>novella.ross@gmail.com</v>
          </cell>
          <cell r="J840">
            <v>91740</v>
          </cell>
        </row>
        <row r="841">
          <cell r="A841">
            <v>840</v>
          </cell>
          <cell r="B841">
            <v>372</v>
          </cell>
          <cell r="C841">
            <v>4</v>
          </cell>
          <cell r="D841">
            <v>42840</v>
          </cell>
          <cell r="E841">
            <v>42841</v>
          </cell>
          <cell r="F841">
            <v>42841</v>
          </cell>
          <cell r="G841">
            <v>2</v>
          </cell>
          <cell r="H841">
            <v>6</v>
          </cell>
          <cell r="I841" t="str">
            <v>collene.roman@aol.com</v>
          </cell>
          <cell r="J841">
            <v>12590</v>
          </cell>
        </row>
        <row r="842">
          <cell r="A842">
            <v>841</v>
          </cell>
          <cell r="B842">
            <v>428</v>
          </cell>
          <cell r="C842">
            <v>4</v>
          </cell>
          <cell r="D842">
            <v>42840</v>
          </cell>
          <cell r="E842">
            <v>42843</v>
          </cell>
          <cell r="F842">
            <v>42842</v>
          </cell>
          <cell r="G842">
            <v>2</v>
          </cell>
          <cell r="H842">
            <v>7</v>
          </cell>
          <cell r="I842" t="str">
            <v>hipolito.padilla@hotmail.com</v>
          </cell>
          <cell r="J842">
            <v>10801</v>
          </cell>
        </row>
        <row r="843">
          <cell r="A843">
            <v>842</v>
          </cell>
          <cell r="B843">
            <v>1133</v>
          </cell>
          <cell r="C843">
            <v>4</v>
          </cell>
          <cell r="D843">
            <v>42840</v>
          </cell>
          <cell r="E843">
            <v>42843</v>
          </cell>
          <cell r="F843">
            <v>42841</v>
          </cell>
          <cell r="G843">
            <v>2</v>
          </cell>
          <cell r="H843">
            <v>6</v>
          </cell>
          <cell r="I843" t="str">
            <v>dung.king@aol.com</v>
          </cell>
          <cell r="J843">
            <v>11795</v>
          </cell>
        </row>
        <row r="844">
          <cell r="A844">
            <v>843</v>
          </cell>
          <cell r="B844">
            <v>1059</v>
          </cell>
          <cell r="C844">
            <v>4</v>
          </cell>
          <cell r="D844">
            <v>42841</v>
          </cell>
          <cell r="E844">
            <v>42842</v>
          </cell>
          <cell r="F844">
            <v>42844</v>
          </cell>
          <cell r="G844">
            <v>2</v>
          </cell>
          <cell r="H844">
            <v>7</v>
          </cell>
          <cell r="I844" t="str">
            <v>season.harvey@yahoo.com</v>
          </cell>
          <cell r="J844">
            <v>11731</v>
          </cell>
        </row>
        <row r="845">
          <cell r="A845">
            <v>844</v>
          </cell>
          <cell r="B845">
            <v>1436</v>
          </cell>
          <cell r="C845">
            <v>4</v>
          </cell>
          <cell r="D845">
            <v>42841</v>
          </cell>
          <cell r="E845">
            <v>42842</v>
          </cell>
          <cell r="F845">
            <v>42843</v>
          </cell>
          <cell r="G845">
            <v>2</v>
          </cell>
          <cell r="H845">
            <v>6</v>
          </cell>
          <cell r="I845" t="str">
            <v>macie.ayers@msn.com</v>
          </cell>
          <cell r="J845">
            <v>11710</v>
          </cell>
        </row>
        <row r="846">
          <cell r="A846">
            <v>845</v>
          </cell>
          <cell r="B846">
            <v>662</v>
          </cell>
          <cell r="C846">
            <v>4</v>
          </cell>
          <cell r="D846">
            <v>42842</v>
          </cell>
          <cell r="E846">
            <v>42843</v>
          </cell>
          <cell r="F846">
            <v>42843</v>
          </cell>
          <cell r="G846">
            <v>2</v>
          </cell>
          <cell r="H846">
            <v>7</v>
          </cell>
          <cell r="I846" t="str">
            <v>loraine.sykes@yahoo.com</v>
          </cell>
          <cell r="J846">
            <v>10583</v>
          </cell>
        </row>
        <row r="847">
          <cell r="A847">
            <v>846</v>
          </cell>
          <cell r="B847">
            <v>715</v>
          </cell>
          <cell r="C847">
            <v>4</v>
          </cell>
          <cell r="D847">
            <v>42842</v>
          </cell>
          <cell r="E847">
            <v>42844</v>
          </cell>
          <cell r="F847">
            <v>42844</v>
          </cell>
          <cell r="G847">
            <v>2</v>
          </cell>
          <cell r="H847">
            <v>6</v>
          </cell>
          <cell r="I847" t="str">
            <v>larae.carney@msn.com</v>
          </cell>
          <cell r="J847">
            <v>11104</v>
          </cell>
        </row>
        <row r="848">
          <cell r="A848">
            <v>847</v>
          </cell>
          <cell r="B848">
            <v>329</v>
          </cell>
          <cell r="C848">
            <v>4</v>
          </cell>
          <cell r="D848">
            <v>42843</v>
          </cell>
          <cell r="E848">
            <v>42844</v>
          </cell>
          <cell r="F848">
            <v>42844</v>
          </cell>
          <cell r="G848">
            <v>2</v>
          </cell>
          <cell r="H848">
            <v>7</v>
          </cell>
          <cell r="I848" t="str">
            <v>marilyn.frank@aol.com</v>
          </cell>
          <cell r="J848">
            <v>10573</v>
          </cell>
        </row>
        <row r="849">
          <cell r="A849">
            <v>848</v>
          </cell>
          <cell r="B849">
            <v>597</v>
          </cell>
          <cell r="C849">
            <v>4</v>
          </cell>
          <cell r="D849">
            <v>42843</v>
          </cell>
          <cell r="E849">
            <v>42845</v>
          </cell>
          <cell r="F849">
            <v>42845</v>
          </cell>
          <cell r="G849">
            <v>2</v>
          </cell>
          <cell r="H849">
            <v>7</v>
          </cell>
          <cell r="I849" t="str">
            <v>rudolf.moran@gmail.com</v>
          </cell>
          <cell r="J849">
            <v>11378</v>
          </cell>
        </row>
        <row r="850">
          <cell r="A850">
            <v>849</v>
          </cell>
          <cell r="B850">
            <v>776</v>
          </cell>
          <cell r="C850">
            <v>4</v>
          </cell>
          <cell r="D850">
            <v>42844</v>
          </cell>
          <cell r="E850">
            <v>42845</v>
          </cell>
          <cell r="F850">
            <v>42846</v>
          </cell>
          <cell r="G850">
            <v>1</v>
          </cell>
          <cell r="H850">
            <v>2</v>
          </cell>
          <cell r="I850" t="str">
            <v>angelique.merrill@gmail.com</v>
          </cell>
          <cell r="J850">
            <v>91733</v>
          </cell>
        </row>
        <row r="851">
          <cell r="A851">
            <v>850</v>
          </cell>
          <cell r="B851">
            <v>1346</v>
          </cell>
          <cell r="C851">
            <v>4</v>
          </cell>
          <cell r="D851">
            <v>42844</v>
          </cell>
          <cell r="E851">
            <v>42847</v>
          </cell>
          <cell r="F851">
            <v>42847</v>
          </cell>
          <cell r="G851">
            <v>1</v>
          </cell>
          <cell r="H851">
            <v>3</v>
          </cell>
          <cell r="I851" t="str">
            <v>sanora.webster@msn.com</v>
          </cell>
          <cell r="J851">
            <v>90008</v>
          </cell>
        </row>
        <row r="852">
          <cell r="A852">
            <v>851</v>
          </cell>
          <cell r="B852">
            <v>1139</v>
          </cell>
          <cell r="C852">
            <v>4</v>
          </cell>
          <cell r="D852">
            <v>42845</v>
          </cell>
          <cell r="E852">
            <v>42846</v>
          </cell>
          <cell r="F852">
            <v>42847</v>
          </cell>
          <cell r="G852">
            <v>2</v>
          </cell>
          <cell r="H852">
            <v>6</v>
          </cell>
          <cell r="I852" t="str">
            <v>gabriella.jones@hotmail.com</v>
          </cell>
          <cell r="J852">
            <v>10550</v>
          </cell>
        </row>
        <row r="853">
          <cell r="A853">
            <v>852</v>
          </cell>
          <cell r="B853">
            <v>13</v>
          </cell>
          <cell r="C853">
            <v>4</v>
          </cell>
          <cell r="D853">
            <v>42846</v>
          </cell>
          <cell r="E853">
            <v>42848</v>
          </cell>
          <cell r="F853">
            <v>42847</v>
          </cell>
          <cell r="G853">
            <v>3</v>
          </cell>
          <cell r="H853">
            <v>9</v>
          </cell>
          <cell r="I853" t="str">
            <v>lashawn.ortiz@msn.com</v>
          </cell>
          <cell r="J853">
            <v>75604</v>
          </cell>
        </row>
        <row r="854">
          <cell r="A854">
            <v>853</v>
          </cell>
          <cell r="B854">
            <v>883</v>
          </cell>
          <cell r="C854">
            <v>4</v>
          </cell>
          <cell r="D854">
            <v>42846</v>
          </cell>
          <cell r="E854">
            <v>42849</v>
          </cell>
          <cell r="F854">
            <v>42849</v>
          </cell>
          <cell r="G854">
            <v>3</v>
          </cell>
          <cell r="H854">
            <v>8</v>
          </cell>
          <cell r="I854" t="str">
            <v>gilberte.duke@gmail.com</v>
          </cell>
          <cell r="J854">
            <v>79930</v>
          </cell>
        </row>
        <row r="855">
          <cell r="A855">
            <v>854</v>
          </cell>
          <cell r="B855">
            <v>177</v>
          </cell>
          <cell r="C855">
            <v>4</v>
          </cell>
          <cell r="D855">
            <v>42847</v>
          </cell>
          <cell r="E855">
            <v>42850</v>
          </cell>
          <cell r="F855">
            <v>42848</v>
          </cell>
          <cell r="G855">
            <v>2</v>
          </cell>
          <cell r="H855">
            <v>6</v>
          </cell>
          <cell r="I855" t="str">
            <v>carissa.foreman@msn.com</v>
          </cell>
          <cell r="J855">
            <v>11378</v>
          </cell>
        </row>
        <row r="856">
          <cell r="A856">
            <v>855</v>
          </cell>
          <cell r="B856">
            <v>775</v>
          </cell>
          <cell r="C856">
            <v>4</v>
          </cell>
          <cell r="D856">
            <v>42847</v>
          </cell>
          <cell r="E856">
            <v>42848</v>
          </cell>
          <cell r="F856">
            <v>42850</v>
          </cell>
          <cell r="G856">
            <v>2</v>
          </cell>
          <cell r="H856">
            <v>6</v>
          </cell>
          <cell r="I856" t="str">
            <v>kermit.hyde@hotmail.com</v>
          </cell>
          <cell r="J856">
            <v>11772</v>
          </cell>
        </row>
        <row r="857">
          <cell r="A857">
            <v>856</v>
          </cell>
          <cell r="B857">
            <v>477</v>
          </cell>
          <cell r="C857">
            <v>4</v>
          </cell>
          <cell r="D857">
            <v>42848</v>
          </cell>
          <cell r="E857">
            <v>42850</v>
          </cell>
          <cell r="F857">
            <v>42851</v>
          </cell>
          <cell r="G857">
            <v>2</v>
          </cell>
          <cell r="H857">
            <v>6</v>
          </cell>
          <cell r="I857" t="str">
            <v>arminda.weber@yahoo.com</v>
          </cell>
          <cell r="J857">
            <v>11710</v>
          </cell>
        </row>
        <row r="858">
          <cell r="A858">
            <v>857</v>
          </cell>
          <cell r="B858">
            <v>1402</v>
          </cell>
          <cell r="C858">
            <v>4</v>
          </cell>
          <cell r="D858">
            <v>42849</v>
          </cell>
          <cell r="E858">
            <v>42850</v>
          </cell>
          <cell r="F858">
            <v>42851</v>
          </cell>
          <cell r="G858">
            <v>2</v>
          </cell>
          <cell r="H858">
            <v>7</v>
          </cell>
          <cell r="I858" t="str">
            <v>sandee.alvarado@aol.com</v>
          </cell>
          <cell r="J858">
            <v>14043</v>
          </cell>
        </row>
        <row r="859">
          <cell r="A859">
            <v>858</v>
          </cell>
          <cell r="B859">
            <v>162</v>
          </cell>
          <cell r="C859">
            <v>4</v>
          </cell>
          <cell r="D859">
            <v>42850</v>
          </cell>
          <cell r="E859">
            <v>42852</v>
          </cell>
          <cell r="F859">
            <v>42853</v>
          </cell>
          <cell r="G859">
            <v>2</v>
          </cell>
          <cell r="H859">
            <v>6</v>
          </cell>
          <cell r="I859" t="str">
            <v>kam.wilder@hotmail.com</v>
          </cell>
          <cell r="J859">
            <v>12550</v>
          </cell>
        </row>
        <row r="860">
          <cell r="A860">
            <v>859</v>
          </cell>
          <cell r="B860">
            <v>644</v>
          </cell>
          <cell r="C860">
            <v>4</v>
          </cell>
          <cell r="D860">
            <v>42850</v>
          </cell>
          <cell r="E860">
            <v>42851</v>
          </cell>
          <cell r="F860">
            <v>42851</v>
          </cell>
          <cell r="G860">
            <v>2</v>
          </cell>
          <cell r="H860">
            <v>6</v>
          </cell>
          <cell r="I860" t="str">
            <v>valentin.mclaughlin@hotmail.com</v>
          </cell>
          <cell r="J860">
            <v>11757</v>
          </cell>
        </row>
        <row r="861">
          <cell r="A861">
            <v>860</v>
          </cell>
          <cell r="B861">
            <v>473</v>
          </cell>
          <cell r="C861">
            <v>4</v>
          </cell>
          <cell r="D861">
            <v>42852</v>
          </cell>
          <cell r="E861">
            <v>42854</v>
          </cell>
          <cell r="F861">
            <v>42853</v>
          </cell>
          <cell r="G861">
            <v>2</v>
          </cell>
          <cell r="H861">
            <v>7</v>
          </cell>
          <cell r="I861" t="str">
            <v>lashawna.richardson@hotmail.com</v>
          </cell>
          <cell r="J861">
            <v>11510</v>
          </cell>
        </row>
        <row r="862">
          <cell r="A862">
            <v>861</v>
          </cell>
          <cell r="B862">
            <v>1177</v>
          </cell>
          <cell r="C862">
            <v>4</v>
          </cell>
          <cell r="D862">
            <v>42852</v>
          </cell>
          <cell r="E862">
            <v>42854</v>
          </cell>
          <cell r="F862">
            <v>42855</v>
          </cell>
          <cell r="G862">
            <v>2</v>
          </cell>
          <cell r="H862">
            <v>7</v>
          </cell>
          <cell r="I862" t="str">
            <v>charlesetta.soto@yahoo.com</v>
          </cell>
          <cell r="J862">
            <v>12601</v>
          </cell>
        </row>
        <row r="863">
          <cell r="A863">
            <v>862</v>
          </cell>
          <cell r="B863">
            <v>1230</v>
          </cell>
          <cell r="C863">
            <v>4</v>
          </cell>
          <cell r="D863">
            <v>42852</v>
          </cell>
          <cell r="E863">
            <v>42855</v>
          </cell>
          <cell r="F863">
            <v>42854</v>
          </cell>
          <cell r="G863">
            <v>3</v>
          </cell>
          <cell r="H863">
            <v>8</v>
          </cell>
          <cell r="I863" t="str">
            <v>jesus.burch@hotmail.com</v>
          </cell>
          <cell r="J863">
            <v>75115</v>
          </cell>
        </row>
        <row r="864">
          <cell r="A864">
            <v>863</v>
          </cell>
          <cell r="B864">
            <v>446</v>
          </cell>
          <cell r="C864">
            <v>4</v>
          </cell>
          <cell r="D864">
            <v>42853</v>
          </cell>
          <cell r="E864">
            <v>42855</v>
          </cell>
          <cell r="F864">
            <v>42856</v>
          </cell>
          <cell r="G864">
            <v>2</v>
          </cell>
          <cell r="H864">
            <v>7</v>
          </cell>
          <cell r="I864" t="str">
            <v>nathanael.bradley@aol.com</v>
          </cell>
          <cell r="J864">
            <v>12010</v>
          </cell>
        </row>
        <row r="865">
          <cell r="A865">
            <v>864</v>
          </cell>
          <cell r="B865">
            <v>902</v>
          </cell>
          <cell r="C865">
            <v>4</v>
          </cell>
          <cell r="D865">
            <v>42853</v>
          </cell>
          <cell r="E865">
            <v>42855</v>
          </cell>
          <cell r="F865">
            <v>42854</v>
          </cell>
          <cell r="G865">
            <v>2</v>
          </cell>
          <cell r="H865">
            <v>6</v>
          </cell>
          <cell r="I865" t="str">
            <v>elease.dejesus@gmail.com</v>
          </cell>
          <cell r="J865">
            <v>13126</v>
          </cell>
        </row>
        <row r="866">
          <cell r="A866">
            <v>865</v>
          </cell>
          <cell r="B866">
            <v>974</v>
          </cell>
          <cell r="C866">
            <v>4</v>
          </cell>
          <cell r="D866">
            <v>42854</v>
          </cell>
          <cell r="E866">
            <v>42857</v>
          </cell>
          <cell r="F866">
            <v>42856</v>
          </cell>
          <cell r="G866">
            <v>2</v>
          </cell>
          <cell r="H866">
            <v>6</v>
          </cell>
          <cell r="I866" t="str">
            <v>marcell.barrett@gmail.com</v>
          </cell>
          <cell r="J866">
            <v>11102</v>
          </cell>
        </row>
        <row r="867">
          <cell r="A867">
            <v>866</v>
          </cell>
          <cell r="B867">
            <v>1410</v>
          </cell>
          <cell r="C867">
            <v>4</v>
          </cell>
          <cell r="D867">
            <v>42854</v>
          </cell>
          <cell r="E867">
            <v>42855</v>
          </cell>
          <cell r="F867">
            <v>42856</v>
          </cell>
          <cell r="G867">
            <v>2</v>
          </cell>
          <cell r="H867">
            <v>6</v>
          </cell>
          <cell r="I867" t="str">
            <v>lurlene.finch@msn.com</v>
          </cell>
          <cell r="J867">
            <v>10701</v>
          </cell>
        </row>
        <row r="868">
          <cell r="A868">
            <v>867</v>
          </cell>
          <cell r="B868">
            <v>97</v>
          </cell>
          <cell r="C868">
            <v>4</v>
          </cell>
          <cell r="D868">
            <v>42856</v>
          </cell>
          <cell r="E868">
            <v>42858</v>
          </cell>
          <cell r="F868">
            <v>42857</v>
          </cell>
          <cell r="G868">
            <v>1</v>
          </cell>
          <cell r="H868">
            <v>3</v>
          </cell>
          <cell r="I868" t="str">
            <v>louanne.martin@hotmail.com</v>
          </cell>
          <cell r="J868">
            <v>95993</v>
          </cell>
        </row>
        <row r="869">
          <cell r="A869">
            <v>868</v>
          </cell>
          <cell r="B869">
            <v>868</v>
          </cell>
          <cell r="C869">
            <v>4</v>
          </cell>
          <cell r="D869">
            <v>42856</v>
          </cell>
          <cell r="E869">
            <v>42859</v>
          </cell>
          <cell r="F869">
            <v>42857</v>
          </cell>
          <cell r="G869">
            <v>1</v>
          </cell>
          <cell r="H869">
            <v>3</v>
          </cell>
          <cell r="I869" t="str">
            <v>domingo.casey@msn.com</v>
          </cell>
          <cell r="J869">
            <v>95127</v>
          </cell>
        </row>
        <row r="870">
          <cell r="A870">
            <v>869</v>
          </cell>
          <cell r="B870">
            <v>844</v>
          </cell>
          <cell r="C870">
            <v>4</v>
          </cell>
          <cell r="D870">
            <v>42856</v>
          </cell>
          <cell r="E870">
            <v>42859</v>
          </cell>
          <cell r="F870">
            <v>42857</v>
          </cell>
          <cell r="G870">
            <v>2</v>
          </cell>
          <cell r="H870">
            <v>7</v>
          </cell>
          <cell r="I870" t="str">
            <v>felica.munoz@aol.com</v>
          </cell>
          <cell r="J870">
            <v>11420</v>
          </cell>
        </row>
        <row r="871">
          <cell r="A871">
            <v>870</v>
          </cell>
          <cell r="B871">
            <v>1416</v>
          </cell>
          <cell r="C871">
            <v>4</v>
          </cell>
          <cell r="D871">
            <v>42856</v>
          </cell>
          <cell r="E871">
            <v>42859</v>
          </cell>
          <cell r="F871">
            <v>42857</v>
          </cell>
          <cell r="G871">
            <v>2</v>
          </cell>
          <cell r="H871">
            <v>6</v>
          </cell>
          <cell r="I871" t="str">
            <v>miranda.kennedy@gmail.com</v>
          </cell>
          <cell r="J871">
            <v>11102</v>
          </cell>
        </row>
        <row r="872">
          <cell r="A872">
            <v>871</v>
          </cell>
          <cell r="B872">
            <v>358</v>
          </cell>
          <cell r="C872">
            <v>4</v>
          </cell>
          <cell r="D872">
            <v>42857</v>
          </cell>
          <cell r="E872">
            <v>42859</v>
          </cell>
          <cell r="F872">
            <v>42858</v>
          </cell>
          <cell r="G872">
            <v>2</v>
          </cell>
          <cell r="H872">
            <v>7</v>
          </cell>
          <cell r="I872" t="str">
            <v>kandace.giles@msn.com</v>
          </cell>
          <cell r="J872">
            <v>11793</v>
          </cell>
        </row>
        <row r="873">
          <cell r="A873">
            <v>872</v>
          </cell>
          <cell r="B873">
            <v>394</v>
          </cell>
          <cell r="C873">
            <v>4</v>
          </cell>
          <cell r="D873">
            <v>42858</v>
          </cell>
          <cell r="E873">
            <v>42861</v>
          </cell>
          <cell r="F873">
            <v>42861</v>
          </cell>
          <cell r="G873">
            <v>1</v>
          </cell>
          <cell r="H873">
            <v>3</v>
          </cell>
          <cell r="I873" t="str">
            <v>virgen.clemons@gmail.com</v>
          </cell>
          <cell r="J873">
            <v>91733</v>
          </cell>
        </row>
        <row r="874">
          <cell r="A874">
            <v>873</v>
          </cell>
          <cell r="B874">
            <v>829</v>
          </cell>
          <cell r="C874">
            <v>4</v>
          </cell>
          <cell r="D874">
            <v>42858</v>
          </cell>
          <cell r="E874">
            <v>42860</v>
          </cell>
          <cell r="F874">
            <v>42860</v>
          </cell>
          <cell r="G874">
            <v>2</v>
          </cell>
          <cell r="H874">
            <v>7</v>
          </cell>
          <cell r="I874" t="str">
            <v>marcy.rodriguez@gmail.com</v>
          </cell>
          <cell r="J874">
            <v>14094</v>
          </cell>
        </row>
        <row r="875">
          <cell r="A875">
            <v>874</v>
          </cell>
          <cell r="B875">
            <v>661</v>
          </cell>
          <cell r="C875">
            <v>4</v>
          </cell>
          <cell r="D875">
            <v>42859</v>
          </cell>
          <cell r="E875">
            <v>42860</v>
          </cell>
          <cell r="F875">
            <v>42861</v>
          </cell>
          <cell r="G875">
            <v>2</v>
          </cell>
          <cell r="H875">
            <v>7</v>
          </cell>
          <cell r="I875" t="str">
            <v>trena.hudson@hotmail.com</v>
          </cell>
          <cell r="J875">
            <v>10950</v>
          </cell>
        </row>
        <row r="876">
          <cell r="A876">
            <v>875</v>
          </cell>
          <cell r="B876">
            <v>386</v>
          </cell>
          <cell r="C876">
            <v>4</v>
          </cell>
          <cell r="D876">
            <v>42860</v>
          </cell>
          <cell r="E876">
            <v>42861</v>
          </cell>
          <cell r="F876">
            <v>42863</v>
          </cell>
          <cell r="G876">
            <v>1</v>
          </cell>
          <cell r="H876">
            <v>3</v>
          </cell>
          <cell r="I876" t="str">
            <v>nelle.beck@aol.com</v>
          </cell>
          <cell r="J876">
            <v>91784</v>
          </cell>
        </row>
        <row r="877">
          <cell r="A877">
            <v>876</v>
          </cell>
          <cell r="B877">
            <v>1046</v>
          </cell>
          <cell r="C877">
            <v>4</v>
          </cell>
          <cell r="D877">
            <v>42860</v>
          </cell>
          <cell r="E877">
            <v>42863</v>
          </cell>
          <cell r="F877">
            <v>42861</v>
          </cell>
          <cell r="G877">
            <v>2</v>
          </cell>
          <cell r="H877">
            <v>7</v>
          </cell>
          <cell r="I877" t="str">
            <v>dane.mcdaniel@hotmail.com</v>
          </cell>
          <cell r="J877">
            <v>14424</v>
          </cell>
        </row>
        <row r="878">
          <cell r="A878">
            <v>877</v>
          </cell>
          <cell r="B878">
            <v>784</v>
          </cell>
          <cell r="C878">
            <v>4</v>
          </cell>
          <cell r="D878">
            <v>42861</v>
          </cell>
          <cell r="E878">
            <v>42862</v>
          </cell>
          <cell r="F878">
            <v>42863</v>
          </cell>
          <cell r="G878">
            <v>2</v>
          </cell>
          <cell r="H878">
            <v>6</v>
          </cell>
          <cell r="I878" t="str">
            <v>debbra.jacobson@yahoo.com</v>
          </cell>
          <cell r="J878">
            <v>12020</v>
          </cell>
        </row>
        <row r="879">
          <cell r="A879">
            <v>878</v>
          </cell>
          <cell r="B879">
            <v>224</v>
          </cell>
          <cell r="C879">
            <v>4</v>
          </cell>
          <cell r="D879">
            <v>42862</v>
          </cell>
          <cell r="E879">
            <v>42865</v>
          </cell>
          <cell r="F879">
            <v>42864</v>
          </cell>
          <cell r="G879">
            <v>1</v>
          </cell>
          <cell r="H879">
            <v>3</v>
          </cell>
          <cell r="I879" t="str">
            <v>moses.pope@yahoo.com</v>
          </cell>
          <cell r="J879">
            <v>90260</v>
          </cell>
        </row>
        <row r="880">
          <cell r="A880">
            <v>879</v>
          </cell>
          <cell r="B880">
            <v>214</v>
          </cell>
          <cell r="C880">
            <v>4</v>
          </cell>
          <cell r="D880">
            <v>42863</v>
          </cell>
          <cell r="E880">
            <v>42864</v>
          </cell>
          <cell r="F880">
            <v>42864</v>
          </cell>
          <cell r="G880">
            <v>2</v>
          </cell>
          <cell r="H880">
            <v>7</v>
          </cell>
          <cell r="I880" t="str">
            <v>ross.pugh@msn.com</v>
          </cell>
          <cell r="J880">
            <v>14120</v>
          </cell>
        </row>
        <row r="881">
          <cell r="A881">
            <v>880</v>
          </cell>
          <cell r="B881">
            <v>1206</v>
          </cell>
          <cell r="C881">
            <v>4</v>
          </cell>
          <cell r="D881">
            <v>42863</v>
          </cell>
          <cell r="E881">
            <v>42866</v>
          </cell>
          <cell r="F881">
            <v>42865</v>
          </cell>
          <cell r="G881">
            <v>2</v>
          </cell>
          <cell r="H881">
            <v>6</v>
          </cell>
          <cell r="I881" t="str">
            <v>mercy.brown@msn.com</v>
          </cell>
          <cell r="J881">
            <v>11423</v>
          </cell>
        </row>
        <row r="882">
          <cell r="A882">
            <v>881</v>
          </cell>
          <cell r="B882">
            <v>1024</v>
          </cell>
          <cell r="C882">
            <v>4</v>
          </cell>
          <cell r="D882">
            <v>42863</v>
          </cell>
          <cell r="E882">
            <v>42866</v>
          </cell>
          <cell r="F882">
            <v>42866</v>
          </cell>
          <cell r="G882">
            <v>3</v>
          </cell>
          <cell r="H882">
            <v>9</v>
          </cell>
          <cell r="I882" t="str">
            <v>coleman.boyd@yahoo.com</v>
          </cell>
          <cell r="J882">
            <v>79930</v>
          </cell>
        </row>
        <row r="883">
          <cell r="A883">
            <v>882</v>
          </cell>
          <cell r="B883">
            <v>196</v>
          </cell>
          <cell r="C883">
            <v>4</v>
          </cell>
          <cell r="D883">
            <v>42864</v>
          </cell>
          <cell r="E883">
            <v>42867</v>
          </cell>
          <cell r="F883">
            <v>42865</v>
          </cell>
          <cell r="G883">
            <v>2</v>
          </cell>
          <cell r="H883">
            <v>6</v>
          </cell>
          <cell r="I883" t="str">
            <v>edythe.valencia@yahoo.com</v>
          </cell>
          <cell r="J883">
            <v>14120</v>
          </cell>
        </row>
        <row r="884">
          <cell r="A884">
            <v>883</v>
          </cell>
          <cell r="B884">
            <v>507</v>
          </cell>
          <cell r="C884">
            <v>4</v>
          </cell>
          <cell r="D884">
            <v>42866</v>
          </cell>
          <cell r="E884">
            <v>42868</v>
          </cell>
          <cell r="F884">
            <v>42869</v>
          </cell>
          <cell r="G884">
            <v>2</v>
          </cell>
          <cell r="H884">
            <v>6</v>
          </cell>
          <cell r="I884" t="str">
            <v>sheree.pena@yahoo.com</v>
          </cell>
          <cell r="J884">
            <v>10301</v>
          </cell>
        </row>
        <row r="885">
          <cell r="A885">
            <v>884</v>
          </cell>
          <cell r="B885">
            <v>871</v>
          </cell>
          <cell r="C885">
            <v>4</v>
          </cell>
          <cell r="D885">
            <v>42866</v>
          </cell>
          <cell r="E885">
            <v>42868</v>
          </cell>
          <cell r="F885">
            <v>42867</v>
          </cell>
          <cell r="G885">
            <v>2</v>
          </cell>
          <cell r="H885">
            <v>7</v>
          </cell>
          <cell r="I885" t="str">
            <v>erlinda.humphrey@hotmail.com</v>
          </cell>
          <cell r="J885">
            <v>12553</v>
          </cell>
        </row>
        <row r="886">
          <cell r="A886">
            <v>885</v>
          </cell>
          <cell r="B886">
            <v>66</v>
          </cell>
          <cell r="C886">
            <v>3</v>
          </cell>
          <cell r="D886">
            <v>42868</v>
          </cell>
          <cell r="E886">
            <v>42868</v>
          </cell>
          <cell r="F886" t="str">
            <v>NULL</v>
          </cell>
          <cell r="G886">
            <v>3</v>
          </cell>
          <cell r="H886">
            <v>8</v>
          </cell>
          <cell r="I886" t="str">
            <v>lorrie.becker@yahoo.com</v>
          </cell>
          <cell r="J886">
            <v>75043</v>
          </cell>
        </row>
        <row r="887">
          <cell r="A887">
            <v>886</v>
          </cell>
          <cell r="B887">
            <v>1396</v>
          </cell>
          <cell r="C887">
            <v>4</v>
          </cell>
          <cell r="D887">
            <v>42868</v>
          </cell>
          <cell r="E887">
            <v>42869</v>
          </cell>
          <cell r="F887">
            <v>42870</v>
          </cell>
          <cell r="G887">
            <v>1</v>
          </cell>
          <cell r="H887">
            <v>2</v>
          </cell>
          <cell r="I887" t="str">
            <v>delma.bailey@gmail.com</v>
          </cell>
          <cell r="J887">
            <v>92806</v>
          </cell>
        </row>
        <row r="888">
          <cell r="A888">
            <v>887</v>
          </cell>
          <cell r="B888">
            <v>1195</v>
          </cell>
          <cell r="C888">
            <v>4</v>
          </cell>
          <cell r="D888">
            <v>42868</v>
          </cell>
          <cell r="E888">
            <v>42870</v>
          </cell>
          <cell r="F888">
            <v>42870</v>
          </cell>
          <cell r="G888">
            <v>2</v>
          </cell>
          <cell r="H888">
            <v>6</v>
          </cell>
          <cell r="I888" t="str">
            <v>chantell.bridges@yahoo.com</v>
          </cell>
          <cell r="J888">
            <v>14215</v>
          </cell>
        </row>
        <row r="889">
          <cell r="A889">
            <v>888</v>
          </cell>
          <cell r="B889">
            <v>1038</v>
          </cell>
          <cell r="C889">
            <v>4</v>
          </cell>
          <cell r="D889">
            <v>42869</v>
          </cell>
          <cell r="E889">
            <v>42871</v>
          </cell>
          <cell r="F889">
            <v>42871</v>
          </cell>
          <cell r="G889">
            <v>2</v>
          </cell>
          <cell r="H889">
            <v>7</v>
          </cell>
          <cell r="I889" t="str">
            <v>garry.juarez@hotmail.com</v>
          </cell>
          <cell r="J889">
            <v>11375</v>
          </cell>
        </row>
        <row r="890">
          <cell r="A890">
            <v>889</v>
          </cell>
          <cell r="B890">
            <v>830</v>
          </cell>
          <cell r="C890">
            <v>4</v>
          </cell>
          <cell r="D890">
            <v>42869</v>
          </cell>
          <cell r="E890">
            <v>42872</v>
          </cell>
          <cell r="F890">
            <v>42870</v>
          </cell>
          <cell r="G890">
            <v>3</v>
          </cell>
          <cell r="H890">
            <v>8</v>
          </cell>
          <cell r="I890" t="str">
            <v>edmund.gaines@gmail.com</v>
          </cell>
          <cell r="J890">
            <v>76522</v>
          </cell>
        </row>
        <row r="891">
          <cell r="A891">
            <v>890</v>
          </cell>
          <cell r="B891">
            <v>171</v>
          </cell>
          <cell r="C891">
            <v>4</v>
          </cell>
          <cell r="D891">
            <v>42870</v>
          </cell>
          <cell r="E891">
            <v>42873</v>
          </cell>
          <cell r="F891">
            <v>42873</v>
          </cell>
          <cell r="G891">
            <v>2</v>
          </cell>
          <cell r="H891">
            <v>6</v>
          </cell>
          <cell r="I891" t="str">
            <v>miriam.baker@hotmail.com</v>
          </cell>
          <cell r="J891">
            <v>11553</v>
          </cell>
        </row>
        <row r="892">
          <cell r="A892">
            <v>891</v>
          </cell>
          <cell r="B892">
            <v>384</v>
          </cell>
          <cell r="C892">
            <v>4</v>
          </cell>
          <cell r="D892">
            <v>42870</v>
          </cell>
          <cell r="E892">
            <v>42873</v>
          </cell>
          <cell r="F892">
            <v>42871</v>
          </cell>
          <cell r="G892">
            <v>2</v>
          </cell>
          <cell r="H892">
            <v>6</v>
          </cell>
          <cell r="I892" t="str">
            <v>aimee.merritt@yahoo.com</v>
          </cell>
          <cell r="J892">
            <v>11354</v>
          </cell>
        </row>
        <row r="893">
          <cell r="A893">
            <v>892</v>
          </cell>
          <cell r="B893">
            <v>651</v>
          </cell>
          <cell r="C893">
            <v>4</v>
          </cell>
          <cell r="D893">
            <v>42870</v>
          </cell>
          <cell r="E893">
            <v>42873</v>
          </cell>
          <cell r="F893">
            <v>42872</v>
          </cell>
          <cell r="G893">
            <v>2</v>
          </cell>
          <cell r="H893">
            <v>7</v>
          </cell>
          <cell r="I893" t="str">
            <v>laure.pena@yahoo.com</v>
          </cell>
          <cell r="J893">
            <v>12590</v>
          </cell>
        </row>
        <row r="894">
          <cell r="A894">
            <v>893</v>
          </cell>
          <cell r="B894">
            <v>1293</v>
          </cell>
          <cell r="C894">
            <v>4</v>
          </cell>
          <cell r="D894">
            <v>42871</v>
          </cell>
          <cell r="E894">
            <v>42874</v>
          </cell>
          <cell r="F894">
            <v>42874</v>
          </cell>
          <cell r="G894">
            <v>2</v>
          </cell>
          <cell r="H894">
            <v>7</v>
          </cell>
          <cell r="I894" t="str">
            <v>sally.kinney@msn.com</v>
          </cell>
          <cell r="J894">
            <v>11001</v>
          </cell>
        </row>
        <row r="895">
          <cell r="A895">
            <v>894</v>
          </cell>
          <cell r="B895">
            <v>1320</v>
          </cell>
          <cell r="C895">
            <v>4</v>
          </cell>
          <cell r="D895">
            <v>42871</v>
          </cell>
          <cell r="E895">
            <v>42874</v>
          </cell>
          <cell r="F895">
            <v>42874</v>
          </cell>
          <cell r="G895">
            <v>2</v>
          </cell>
          <cell r="H895">
            <v>6</v>
          </cell>
          <cell r="I895" t="str">
            <v>obdulia.barber@gmail.com</v>
          </cell>
          <cell r="J895">
            <v>12550</v>
          </cell>
        </row>
        <row r="896">
          <cell r="A896">
            <v>895</v>
          </cell>
          <cell r="B896">
            <v>857</v>
          </cell>
          <cell r="C896">
            <v>4</v>
          </cell>
          <cell r="D896">
            <v>42873</v>
          </cell>
          <cell r="E896">
            <v>42876</v>
          </cell>
          <cell r="F896">
            <v>42874</v>
          </cell>
          <cell r="G896">
            <v>2</v>
          </cell>
          <cell r="H896">
            <v>6</v>
          </cell>
          <cell r="I896" t="str">
            <v>inga.koch@msn.com</v>
          </cell>
          <cell r="J896">
            <v>12553</v>
          </cell>
        </row>
        <row r="897">
          <cell r="A897">
            <v>896</v>
          </cell>
          <cell r="B897">
            <v>376</v>
          </cell>
          <cell r="C897">
            <v>4</v>
          </cell>
          <cell r="D897">
            <v>42874</v>
          </cell>
          <cell r="E897">
            <v>42877</v>
          </cell>
          <cell r="F897">
            <v>42876</v>
          </cell>
          <cell r="G897">
            <v>3</v>
          </cell>
          <cell r="H897">
            <v>9</v>
          </cell>
          <cell r="I897" t="str">
            <v>elanor.patrick@aol.com</v>
          </cell>
          <cell r="J897">
            <v>77904</v>
          </cell>
        </row>
        <row r="898">
          <cell r="A898">
            <v>897</v>
          </cell>
          <cell r="B898">
            <v>47</v>
          </cell>
          <cell r="C898">
            <v>4</v>
          </cell>
          <cell r="D898">
            <v>42875</v>
          </cell>
          <cell r="E898">
            <v>42876</v>
          </cell>
          <cell r="F898">
            <v>42876</v>
          </cell>
          <cell r="G898">
            <v>1</v>
          </cell>
          <cell r="H898">
            <v>2</v>
          </cell>
          <cell r="I898" t="str">
            <v>bridgette.guerra@hotmail.com</v>
          </cell>
          <cell r="J898">
            <v>94580</v>
          </cell>
        </row>
        <row r="899">
          <cell r="A899">
            <v>898</v>
          </cell>
          <cell r="B899">
            <v>352</v>
          </cell>
          <cell r="C899">
            <v>4</v>
          </cell>
          <cell r="D899">
            <v>42875</v>
          </cell>
          <cell r="E899">
            <v>42876</v>
          </cell>
          <cell r="F899">
            <v>42877</v>
          </cell>
          <cell r="G899">
            <v>2</v>
          </cell>
          <cell r="H899">
            <v>6</v>
          </cell>
          <cell r="I899" t="str">
            <v>josef.greer@gmail.com</v>
          </cell>
          <cell r="J899">
            <v>11432</v>
          </cell>
        </row>
        <row r="900">
          <cell r="A900">
            <v>899</v>
          </cell>
          <cell r="B900">
            <v>605</v>
          </cell>
          <cell r="C900">
            <v>4</v>
          </cell>
          <cell r="D900">
            <v>42875</v>
          </cell>
          <cell r="E900">
            <v>42876</v>
          </cell>
          <cell r="F900">
            <v>42876</v>
          </cell>
          <cell r="G900">
            <v>2</v>
          </cell>
          <cell r="H900">
            <v>7</v>
          </cell>
          <cell r="I900" t="str">
            <v>renita.henry@msn.com</v>
          </cell>
          <cell r="J900">
            <v>10801</v>
          </cell>
        </row>
        <row r="901">
          <cell r="A901">
            <v>900</v>
          </cell>
          <cell r="B901">
            <v>971</v>
          </cell>
          <cell r="C901">
            <v>4</v>
          </cell>
          <cell r="D901">
            <v>42875</v>
          </cell>
          <cell r="E901">
            <v>42876</v>
          </cell>
          <cell r="F901">
            <v>42877</v>
          </cell>
          <cell r="G901">
            <v>2</v>
          </cell>
          <cell r="H901">
            <v>6</v>
          </cell>
          <cell r="I901" t="str">
            <v>samual.warner@gmail.com</v>
          </cell>
          <cell r="J901">
            <v>11717</v>
          </cell>
        </row>
        <row r="902">
          <cell r="A902">
            <v>901</v>
          </cell>
          <cell r="B902">
            <v>345</v>
          </cell>
          <cell r="C902">
            <v>4</v>
          </cell>
          <cell r="D902">
            <v>42876</v>
          </cell>
          <cell r="E902">
            <v>42877</v>
          </cell>
          <cell r="F902">
            <v>42879</v>
          </cell>
          <cell r="G902">
            <v>2</v>
          </cell>
          <cell r="H902">
            <v>7</v>
          </cell>
          <cell r="I902" t="str">
            <v>mi.gray@aol.com</v>
          </cell>
          <cell r="J902">
            <v>12203</v>
          </cell>
        </row>
        <row r="903">
          <cell r="A903">
            <v>902</v>
          </cell>
          <cell r="B903">
            <v>1278</v>
          </cell>
          <cell r="C903">
            <v>4</v>
          </cell>
          <cell r="D903">
            <v>42876</v>
          </cell>
          <cell r="E903">
            <v>42879</v>
          </cell>
          <cell r="F903">
            <v>42877</v>
          </cell>
          <cell r="G903">
            <v>2</v>
          </cell>
          <cell r="H903">
            <v>6</v>
          </cell>
          <cell r="I903" t="str">
            <v>loan.graham@yahoo.com</v>
          </cell>
          <cell r="J903">
            <v>11372</v>
          </cell>
        </row>
        <row r="904">
          <cell r="A904">
            <v>903</v>
          </cell>
          <cell r="B904">
            <v>179</v>
          </cell>
          <cell r="C904">
            <v>4</v>
          </cell>
          <cell r="D904">
            <v>42877</v>
          </cell>
          <cell r="E904">
            <v>42878</v>
          </cell>
          <cell r="F904">
            <v>42879</v>
          </cell>
          <cell r="G904">
            <v>2</v>
          </cell>
          <cell r="H904">
            <v>7</v>
          </cell>
          <cell r="I904" t="str">
            <v>deane.sears@hotmail.com</v>
          </cell>
          <cell r="J904">
            <v>14534</v>
          </cell>
        </row>
        <row r="905">
          <cell r="A905">
            <v>904</v>
          </cell>
          <cell r="B905">
            <v>1020</v>
          </cell>
          <cell r="C905">
            <v>4</v>
          </cell>
          <cell r="D905">
            <v>42878</v>
          </cell>
          <cell r="E905">
            <v>42881</v>
          </cell>
          <cell r="F905">
            <v>42879</v>
          </cell>
          <cell r="G905">
            <v>1</v>
          </cell>
          <cell r="H905">
            <v>2</v>
          </cell>
          <cell r="I905" t="str">
            <v>lorraine.marks@msn.com</v>
          </cell>
          <cell r="J905">
            <v>94070</v>
          </cell>
        </row>
        <row r="906">
          <cell r="A906">
            <v>905</v>
          </cell>
          <cell r="B906">
            <v>609</v>
          </cell>
          <cell r="C906">
            <v>4</v>
          </cell>
          <cell r="D906">
            <v>42878</v>
          </cell>
          <cell r="E906">
            <v>42881</v>
          </cell>
          <cell r="F906">
            <v>42879</v>
          </cell>
          <cell r="G906">
            <v>2</v>
          </cell>
          <cell r="H906">
            <v>6</v>
          </cell>
          <cell r="I906" t="str">
            <v>eliana.reese@hotmail.com</v>
          </cell>
          <cell r="J906">
            <v>11421</v>
          </cell>
        </row>
        <row r="907">
          <cell r="A907">
            <v>906</v>
          </cell>
          <cell r="B907">
            <v>877</v>
          </cell>
          <cell r="C907">
            <v>4</v>
          </cell>
          <cell r="D907">
            <v>42878</v>
          </cell>
          <cell r="E907">
            <v>42881</v>
          </cell>
          <cell r="F907">
            <v>42881</v>
          </cell>
          <cell r="G907">
            <v>2</v>
          </cell>
          <cell r="H907">
            <v>7</v>
          </cell>
          <cell r="I907" t="str">
            <v>janine.manning@gmail.com</v>
          </cell>
          <cell r="J907">
            <v>11414</v>
          </cell>
        </row>
        <row r="908">
          <cell r="A908">
            <v>907</v>
          </cell>
          <cell r="B908">
            <v>120</v>
          </cell>
          <cell r="C908">
            <v>4</v>
          </cell>
          <cell r="D908">
            <v>42879</v>
          </cell>
          <cell r="E908">
            <v>42881</v>
          </cell>
          <cell r="F908">
            <v>42882</v>
          </cell>
          <cell r="G908">
            <v>1</v>
          </cell>
          <cell r="H908">
            <v>2</v>
          </cell>
          <cell r="I908" t="str">
            <v>luz.house@gmail.com</v>
          </cell>
          <cell r="J908">
            <v>93706</v>
          </cell>
        </row>
        <row r="909">
          <cell r="A909">
            <v>908</v>
          </cell>
          <cell r="B909">
            <v>402</v>
          </cell>
          <cell r="C909">
            <v>4</v>
          </cell>
          <cell r="D909">
            <v>42880</v>
          </cell>
          <cell r="E909">
            <v>42883</v>
          </cell>
          <cell r="F909">
            <v>42882</v>
          </cell>
          <cell r="G909">
            <v>2</v>
          </cell>
          <cell r="H909">
            <v>7</v>
          </cell>
          <cell r="I909" t="str">
            <v>kerrie.morton@hotmail.com</v>
          </cell>
          <cell r="J909">
            <v>14534</v>
          </cell>
        </row>
        <row r="910">
          <cell r="A910">
            <v>909</v>
          </cell>
          <cell r="B910">
            <v>188</v>
          </cell>
          <cell r="C910">
            <v>4</v>
          </cell>
          <cell r="D910">
            <v>42881</v>
          </cell>
          <cell r="E910">
            <v>42882</v>
          </cell>
          <cell r="F910">
            <v>42883</v>
          </cell>
          <cell r="G910">
            <v>1</v>
          </cell>
          <cell r="H910">
            <v>2</v>
          </cell>
          <cell r="I910" t="str">
            <v>sharla.flynn@hotmail.com</v>
          </cell>
          <cell r="J910">
            <v>93035</v>
          </cell>
        </row>
        <row r="911">
          <cell r="A911">
            <v>910</v>
          </cell>
          <cell r="B911">
            <v>342</v>
          </cell>
          <cell r="C911">
            <v>4</v>
          </cell>
          <cell r="D911">
            <v>42881</v>
          </cell>
          <cell r="E911">
            <v>42883</v>
          </cell>
          <cell r="F911">
            <v>42883</v>
          </cell>
          <cell r="G911">
            <v>2</v>
          </cell>
          <cell r="H911">
            <v>7</v>
          </cell>
          <cell r="I911" t="str">
            <v>cassondra.pruitt@aol.com</v>
          </cell>
          <cell r="J911">
            <v>11566</v>
          </cell>
        </row>
        <row r="912">
          <cell r="A912">
            <v>911</v>
          </cell>
          <cell r="B912">
            <v>887</v>
          </cell>
          <cell r="C912">
            <v>4</v>
          </cell>
          <cell r="D912">
            <v>42881</v>
          </cell>
          <cell r="E912">
            <v>42884</v>
          </cell>
          <cell r="F912">
            <v>42884</v>
          </cell>
          <cell r="G912">
            <v>2</v>
          </cell>
          <cell r="H912">
            <v>6</v>
          </cell>
          <cell r="I912" t="str">
            <v>graig.cannon@gmail.com</v>
          </cell>
          <cell r="J912">
            <v>11791</v>
          </cell>
        </row>
        <row r="913">
          <cell r="A913">
            <v>912</v>
          </cell>
          <cell r="B913">
            <v>519</v>
          </cell>
          <cell r="C913">
            <v>4</v>
          </cell>
          <cell r="D913">
            <v>42882</v>
          </cell>
          <cell r="E913">
            <v>42884</v>
          </cell>
          <cell r="F913">
            <v>42884</v>
          </cell>
          <cell r="G913">
            <v>1</v>
          </cell>
          <cell r="H913">
            <v>2</v>
          </cell>
          <cell r="I913" t="str">
            <v>rudolf.gilliam@aol.com</v>
          </cell>
          <cell r="J913">
            <v>90274</v>
          </cell>
        </row>
        <row r="914">
          <cell r="A914">
            <v>913</v>
          </cell>
          <cell r="B914">
            <v>699</v>
          </cell>
          <cell r="C914">
            <v>4</v>
          </cell>
          <cell r="D914">
            <v>42882</v>
          </cell>
          <cell r="E914">
            <v>42884</v>
          </cell>
          <cell r="F914">
            <v>42884</v>
          </cell>
          <cell r="G914">
            <v>2</v>
          </cell>
          <cell r="H914">
            <v>6</v>
          </cell>
          <cell r="I914" t="str">
            <v>zella.fernandez@yahoo.com</v>
          </cell>
          <cell r="J914">
            <v>11570</v>
          </cell>
        </row>
        <row r="915">
          <cell r="A915">
            <v>914</v>
          </cell>
          <cell r="B915">
            <v>1068</v>
          </cell>
          <cell r="C915">
            <v>4</v>
          </cell>
          <cell r="D915">
            <v>42883</v>
          </cell>
          <cell r="E915">
            <v>42886</v>
          </cell>
          <cell r="F915">
            <v>42886</v>
          </cell>
          <cell r="G915">
            <v>1</v>
          </cell>
          <cell r="H915">
            <v>2</v>
          </cell>
          <cell r="I915" t="str">
            <v>doris.kaufman@gmail.com</v>
          </cell>
          <cell r="J915">
            <v>91010</v>
          </cell>
        </row>
        <row r="916">
          <cell r="A916">
            <v>915</v>
          </cell>
          <cell r="B916">
            <v>215</v>
          </cell>
          <cell r="C916">
            <v>4</v>
          </cell>
          <cell r="D916">
            <v>42883</v>
          </cell>
          <cell r="E916">
            <v>42885</v>
          </cell>
          <cell r="F916">
            <v>42885</v>
          </cell>
          <cell r="G916">
            <v>2</v>
          </cell>
          <cell r="H916">
            <v>6</v>
          </cell>
          <cell r="I916" t="str">
            <v>judith.finley@hotmail.com</v>
          </cell>
          <cell r="J916">
            <v>11357</v>
          </cell>
        </row>
        <row r="917">
          <cell r="A917">
            <v>916</v>
          </cell>
          <cell r="B917">
            <v>718</v>
          </cell>
          <cell r="C917">
            <v>4</v>
          </cell>
          <cell r="D917">
            <v>42883</v>
          </cell>
          <cell r="E917">
            <v>42884</v>
          </cell>
          <cell r="F917">
            <v>42884</v>
          </cell>
          <cell r="G917">
            <v>2</v>
          </cell>
          <cell r="H917">
            <v>6</v>
          </cell>
          <cell r="I917" t="str">
            <v>luciana.mcgee@msn.com</v>
          </cell>
          <cell r="J917">
            <v>11784</v>
          </cell>
        </row>
        <row r="918">
          <cell r="A918">
            <v>917</v>
          </cell>
          <cell r="B918">
            <v>881</v>
          </cell>
          <cell r="C918">
            <v>4</v>
          </cell>
          <cell r="D918">
            <v>42884</v>
          </cell>
          <cell r="E918">
            <v>42886</v>
          </cell>
          <cell r="F918">
            <v>42887</v>
          </cell>
          <cell r="G918">
            <v>1</v>
          </cell>
          <cell r="H918">
            <v>2</v>
          </cell>
          <cell r="I918" t="str">
            <v>chloe.patel@yahoo.com</v>
          </cell>
          <cell r="J918">
            <v>90403</v>
          </cell>
        </row>
        <row r="919">
          <cell r="A919">
            <v>918</v>
          </cell>
          <cell r="B919">
            <v>242</v>
          </cell>
          <cell r="C919">
            <v>4</v>
          </cell>
          <cell r="D919">
            <v>42885</v>
          </cell>
          <cell r="E919">
            <v>42886</v>
          </cell>
          <cell r="F919">
            <v>42886</v>
          </cell>
          <cell r="G919">
            <v>1</v>
          </cell>
          <cell r="H919">
            <v>3</v>
          </cell>
          <cell r="I919" t="str">
            <v>rutha.howell@gmail.com</v>
          </cell>
          <cell r="J919">
            <v>91387</v>
          </cell>
        </row>
        <row r="920">
          <cell r="A920">
            <v>919</v>
          </cell>
          <cell r="B920">
            <v>781</v>
          </cell>
          <cell r="C920">
            <v>4</v>
          </cell>
          <cell r="D920">
            <v>42885</v>
          </cell>
          <cell r="E920">
            <v>42886</v>
          </cell>
          <cell r="F920">
            <v>42886</v>
          </cell>
          <cell r="G920">
            <v>2</v>
          </cell>
          <cell r="H920">
            <v>7</v>
          </cell>
          <cell r="I920" t="str">
            <v>tajuana.riddle@hotmail.com</v>
          </cell>
          <cell r="J920">
            <v>11361</v>
          </cell>
        </row>
        <row r="921">
          <cell r="A921">
            <v>920</v>
          </cell>
          <cell r="B921">
            <v>966</v>
          </cell>
          <cell r="C921">
            <v>4</v>
          </cell>
          <cell r="D921">
            <v>42885</v>
          </cell>
          <cell r="E921">
            <v>42887</v>
          </cell>
          <cell r="F921">
            <v>42888</v>
          </cell>
          <cell r="G921">
            <v>2</v>
          </cell>
          <cell r="H921">
            <v>7</v>
          </cell>
          <cell r="I921" t="str">
            <v>novella.patel@gmail.com</v>
          </cell>
          <cell r="J921">
            <v>11542</v>
          </cell>
        </row>
        <row r="922">
          <cell r="A922">
            <v>921</v>
          </cell>
          <cell r="B922">
            <v>628</v>
          </cell>
          <cell r="C922">
            <v>4</v>
          </cell>
          <cell r="D922">
            <v>42886</v>
          </cell>
          <cell r="E922">
            <v>42888</v>
          </cell>
          <cell r="F922">
            <v>42888</v>
          </cell>
          <cell r="G922">
            <v>2</v>
          </cell>
          <cell r="H922">
            <v>6</v>
          </cell>
          <cell r="I922" t="str">
            <v>ehtel.cobb@hotmail.com</v>
          </cell>
          <cell r="J922">
            <v>14094</v>
          </cell>
        </row>
        <row r="923">
          <cell r="A923">
            <v>922</v>
          </cell>
          <cell r="B923">
            <v>656</v>
          </cell>
          <cell r="C923">
            <v>4</v>
          </cell>
          <cell r="D923">
            <v>42886</v>
          </cell>
          <cell r="E923">
            <v>42887</v>
          </cell>
          <cell r="F923">
            <v>42889</v>
          </cell>
          <cell r="G923">
            <v>2</v>
          </cell>
          <cell r="H923">
            <v>6</v>
          </cell>
          <cell r="I923" t="str">
            <v>romana.barnes@yahoo.com</v>
          </cell>
          <cell r="J923">
            <v>11001</v>
          </cell>
        </row>
        <row r="924">
          <cell r="A924">
            <v>923</v>
          </cell>
          <cell r="B924">
            <v>769</v>
          </cell>
          <cell r="C924">
            <v>4</v>
          </cell>
          <cell r="D924">
            <v>42886</v>
          </cell>
          <cell r="E924">
            <v>42889</v>
          </cell>
          <cell r="F924">
            <v>42888</v>
          </cell>
          <cell r="G924">
            <v>2</v>
          </cell>
          <cell r="H924">
            <v>7</v>
          </cell>
          <cell r="I924" t="str">
            <v>agatha.melton@yahoo.com</v>
          </cell>
          <cell r="J924">
            <v>11413</v>
          </cell>
        </row>
        <row r="925">
          <cell r="A925">
            <v>924</v>
          </cell>
          <cell r="B925">
            <v>68</v>
          </cell>
          <cell r="C925">
            <v>3</v>
          </cell>
          <cell r="D925">
            <v>42888</v>
          </cell>
          <cell r="E925">
            <v>42888</v>
          </cell>
          <cell r="F925" t="str">
            <v>NULL</v>
          </cell>
          <cell r="G925">
            <v>3</v>
          </cell>
          <cell r="H925">
            <v>8</v>
          </cell>
          <cell r="I925" t="str">
            <v>jayne.kirkland@hotmail.com</v>
          </cell>
          <cell r="J925">
            <v>75088</v>
          </cell>
        </row>
        <row r="926">
          <cell r="A926">
            <v>925</v>
          </cell>
          <cell r="B926">
            <v>1316</v>
          </cell>
          <cell r="C926">
            <v>4</v>
          </cell>
          <cell r="D926">
            <v>42888</v>
          </cell>
          <cell r="E926">
            <v>42891</v>
          </cell>
          <cell r="F926">
            <v>42889</v>
          </cell>
          <cell r="G926">
            <v>2</v>
          </cell>
          <cell r="H926">
            <v>7</v>
          </cell>
          <cell r="I926" t="str">
            <v>conrad.mueller@yahoo.com</v>
          </cell>
          <cell r="J926">
            <v>11758</v>
          </cell>
        </row>
        <row r="927">
          <cell r="A927">
            <v>926</v>
          </cell>
          <cell r="B927">
            <v>233</v>
          </cell>
          <cell r="C927">
            <v>4</v>
          </cell>
          <cell r="D927">
            <v>42889</v>
          </cell>
          <cell r="E927">
            <v>42891</v>
          </cell>
          <cell r="F927">
            <v>42892</v>
          </cell>
          <cell r="G927">
            <v>1</v>
          </cell>
          <cell r="H927">
            <v>2</v>
          </cell>
          <cell r="I927" t="str">
            <v>mariana.strong@msn.com</v>
          </cell>
          <cell r="J927">
            <v>95050</v>
          </cell>
        </row>
        <row r="928">
          <cell r="A928">
            <v>927</v>
          </cell>
          <cell r="B928">
            <v>1438</v>
          </cell>
          <cell r="C928">
            <v>4</v>
          </cell>
          <cell r="D928">
            <v>42889</v>
          </cell>
          <cell r="E928">
            <v>42891</v>
          </cell>
          <cell r="F928">
            <v>42892</v>
          </cell>
          <cell r="G928">
            <v>1</v>
          </cell>
          <cell r="H928">
            <v>2</v>
          </cell>
          <cell r="I928" t="str">
            <v>lee.dunn@aol.com</v>
          </cell>
          <cell r="J928">
            <v>95127</v>
          </cell>
        </row>
        <row r="929">
          <cell r="A929">
            <v>928</v>
          </cell>
          <cell r="B929">
            <v>957</v>
          </cell>
          <cell r="C929">
            <v>4</v>
          </cell>
          <cell r="D929">
            <v>42891</v>
          </cell>
          <cell r="E929">
            <v>42892</v>
          </cell>
          <cell r="F929">
            <v>42892</v>
          </cell>
          <cell r="G929">
            <v>1</v>
          </cell>
          <cell r="H929">
            <v>3</v>
          </cell>
          <cell r="I929" t="str">
            <v>stephen.vega@msn.com</v>
          </cell>
          <cell r="J929">
            <v>92806</v>
          </cell>
        </row>
        <row r="930">
          <cell r="A930">
            <v>929</v>
          </cell>
          <cell r="B930">
            <v>472</v>
          </cell>
          <cell r="C930">
            <v>4</v>
          </cell>
          <cell r="D930">
            <v>42891</v>
          </cell>
          <cell r="E930">
            <v>42892</v>
          </cell>
          <cell r="F930">
            <v>42894</v>
          </cell>
          <cell r="G930">
            <v>2</v>
          </cell>
          <cell r="H930">
            <v>6</v>
          </cell>
          <cell r="I930" t="str">
            <v>myron.ruiz@gmail.com</v>
          </cell>
          <cell r="J930">
            <v>11701</v>
          </cell>
        </row>
        <row r="931">
          <cell r="A931">
            <v>930</v>
          </cell>
          <cell r="B931">
            <v>1224</v>
          </cell>
          <cell r="C931">
            <v>4</v>
          </cell>
          <cell r="D931">
            <v>42891</v>
          </cell>
          <cell r="E931">
            <v>42892</v>
          </cell>
          <cell r="F931">
            <v>42892</v>
          </cell>
          <cell r="G931">
            <v>3</v>
          </cell>
          <cell r="H931">
            <v>9</v>
          </cell>
          <cell r="I931" t="str">
            <v>abram.copeland@gmail.com</v>
          </cell>
          <cell r="J931">
            <v>78552</v>
          </cell>
        </row>
        <row r="932">
          <cell r="A932">
            <v>931</v>
          </cell>
          <cell r="B932">
            <v>631</v>
          </cell>
          <cell r="C932">
            <v>4</v>
          </cell>
          <cell r="D932">
            <v>42893</v>
          </cell>
          <cell r="E932">
            <v>42894</v>
          </cell>
          <cell r="F932">
            <v>42894</v>
          </cell>
          <cell r="G932">
            <v>2</v>
          </cell>
          <cell r="H932">
            <v>6</v>
          </cell>
          <cell r="I932" t="str">
            <v>tressa.weiss@msn.com</v>
          </cell>
          <cell r="J932">
            <v>10562</v>
          </cell>
        </row>
        <row r="933">
          <cell r="A933">
            <v>932</v>
          </cell>
          <cell r="B933">
            <v>804</v>
          </cell>
          <cell r="C933">
            <v>4</v>
          </cell>
          <cell r="D933">
            <v>42893</v>
          </cell>
          <cell r="E933">
            <v>42894</v>
          </cell>
          <cell r="F933">
            <v>42895</v>
          </cell>
          <cell r="G933">
            <v>2</v>
          </cell>
          <cell r="H933">
            <v>6</v>
          </cell>
          <cell r="I933" t="str">
            <v>douglas.richards@hotmail.com</v>
          </cell>
          <cell r="J933">
            <v>11580</v>
          </cell>
        </row>
        <row r="934">
          <cell r="A934">
            <v>933</v>
          </cell>
          <cell r="B934">
            <v>909</v>
          </cell>
          <cell r="C934">
            <v>4</v>
          </cell>
          <cell r="D934">
            <v>42893</v>
          </cell>
          <cell r="E934">
            <v>42896</v>
          </cell>
          <cell r="F934">
            <v>42894</v>
          </cell>
          <cell r="G934">
            <v>2</v>
          </cell>
          <cell r="H934">
            <v>6</v>
          </cell>
          <cell r="I934" t="str">
            <v>alita.salinas@hotmail.com</v>
          </cell>
          <cell r="J934">
            <v>11553</v>
          </cell>
        </row>
        <row r="935">
          <cell r="A935">
            <v>934</v>
          </cell>
          <cell r="B935">
            <v>93</v>
          </cell>
          <cell r="C935">
            <v>4</v>
          </cell>
          <cell r="D935">
            <v>42895</v>
          </cell>
          <cell r="E935">
            <v>42896</v>
          </cell>
          <cell r="F935">
            <v>42898</v>
          </cell>
          <cell r="G935">
            <v>2</v>
          </cell>
          <cell r="H935">
            <v>7</v>
          </cell>
          <cell r="I935" t="str">
            <v>corrina.sawyer@yahoo.com</v>
          </cell>
          <cell r="J935">
            <v>12180</v>
          </cell>
        </row>
        <row r="936">
          <cell r="A936">
            <v>935</v>
          </cell>
          <cell r="B936">
            <v>43</v>
          </cell>
          <cell r="C936">
            <v>3</v>
          </cell>
          <cell r="D936">
            <v>42896</v>
          </cell>
          <cell r="E936">
            <v>42896</v>
          </cell>
          <cell r="F936" t="str">
            <v>NULL</v>
          </cell>
          <cell r="G936">
            <v>3</v>
          </cell>
          <cell r="H936">
            <v>8</v>
          </cell>
          <cell r="I936" t="str">
            <v>mozelle.carter@aol.com</v>
          </cell>
          <cell r="J936">
            <v>77016</v>
          </cell>
        </row>
        <row r="937">
          <cell r="A937">
            <v>936</v>
          </cell>
          <cell r="B937">
            <v>265</v>
          </cell>
          <cell r="C937">
            <v>4</v>
          </cell>
          <cell r="D937">
            <v>42896</v>
          </cell>
          <cell r="E937">
            <v>42899</v>
          </cell>
          <cell r="F937">
            <v>42898</v>
          </cell>
          <cell r="G937">
            <v>2</v>
          </cell>
          <cell r="H937">
            <v>6</v>
          </cell>
          <cell r="I937" t="str">
            <v>mellisa.farley@yahoo.com</v>
          </cell>
          <cell r="J937">
            <v>11722</v>
          </cell>
        </row>
        <row r="938">
          <cell r="A938">
            <v>937</v>
          </cell>
          <cell r="B938">
            <v>73</v>
          </cell>
          <cell r="C938">
            <v>4</v>
          </cell>
          <cell r="D938">
            <v>42897</v>
          </cell>
          <cell r="E938">
            <v>42900</v>
          </cell>
          <cell r="F938">
            <v>42899</v>
          </cell>
          <cell r="G938">
            <v>2</v>
          </cell>
          <cell r="H938">
            <v>7</v>
          </cell>
          <cell r="I938" t="str">
            <v>melanie.hayes@msn.com</v>
          </cell>
          <cell r="J938">
            <v>13090</v>
          </cell>
        </row>
        <row r="939">
          <cell r="A939">
            <v>938</v>
          </cell>
          <cell r="B939">
            <v>129</v>
          </cell>
          <cell r="C939">
            <v>4</v>
          </cell>
          <cell r="D939">
            <v>42897</v>
          </cell>
          <cell r="E939">
            <v>42898</v>
          </cell>
          <cell r="F939">
            <v>42898</v>
          </cell>
          <cell r="G939">
            <v>2</v>
          </cell>
          <cell r="H939">
            <v>6</v>
          </cell>
          <cell r="I939" t="str">
            <v>walton.dejesus@yahoo.com</v>
          </cell>
          <cell r="J939">
            <v>14094</v>
          </cell>
        </row>
        <row r="940">
          <cell r="A940">
            <v>939</v>
          </cell>
          <cell r="B940">
            <v>1407</v>
          </cell>
          <cell r="C940">
            <v>4</v>
          </cell>
          <cell r="D940">
            <v>42897</v>
          </cell>
          <cell r="E940">
            <v>42898</v>
          </cell>
          <cell r="F940">
            <v>42900</v>
          </cell>
          <cell r="G940">
            <v>2</v>
          </cell>
          <cell r="H940">
            <v>6</v>
          </cell>
          <cell r="I940" t="str">
            <v>hugh.craft@msn.com</v>
          </cell>
          <cell r="J940">
            <v>11720</v>
          </cell>
        </row>
        <row r="941">
          <cell r="A941">
            <v>940</v>
          </cell>
          <cell r="B941">
            <v>585</v>
          </cell>
          <cell r="C941">
            <v>4</v>
          </cell>
          <cell r="D941">
            <v>42898</v>
          </cell>
          <cell r="E941">
            <v>42900</v>
          </cell>
          <cell r="F941">
            <v>42899</v>
          </cell>
          <cell r="G941">
            <v>1</v>
          </cell>
          <cell r="H941">
            <v>2</v>
          </cell>
          <cell r="I941" t="str">
            <v>chasidy.webster@msn.com</v>
          </cell>
          <cell r="J941">
            <v>95677</v>
          </cell>
        </row>
        <row r="942">
          <cell r="A942">
            <v>941</v>
          </cell>
          <cell r="B942">
            <v>736</v>
          </cell>
          <cell r="C942">
            <v>4</v>
          </cell>
          <cell r="D942">
            <v>42898</v>
          </cell>
          <cell r="E942">
            <v>42900</v>
          </cell>
          <cell r="F942">
            <v>42900</v>
          </cell>
          <cell r="G942">
            <v>1</v>
          </cell>
          <cell r="H942">
            <v>2</v>
          </cell>
          <cell r="I942" t="str">
            <v>genny.hensley@yahoo.com</v>
          </cell>
          <cell r="J942">
            <v>90278</v>
          </cell>
        </row>
        <row r="943">
          <cell r="A943">
            <v>942</v>
          </cell>
          <cell r="B943">
            <v>537</v>
          </cell>
          <cell r="C943">
            <v>4</v>
          </cell>
          <cell r="D943">
            <v>42899</v>
          </cell>
          <cell r="E943">
            <v>42902</v>
          </cell>
          <cell r="F943">
            <v>42901</v>
          </cell>
          <cell r="G943">
            <v>2</v>
          </cell>
          <cell r="H943">
            <v>6</v>
          </cell>
          <cell r="I943" t="str">
            <v>carter.bentley@yahoo.com</v>
          </cell>
          <cell r="J943">
            <v>10512</v>
          </cell>
        </row>
        <row r="944">
          <cell r="A944">
            <v>943</v>
          </cell>
          <cell r="B944">
            <v>1025</v>
          </cell>
          <cell r="C944">
            <v>4</v>
          </cell>
          <cell r="D944">
            <v>42899</v>
          </cell>
          <cell r="E944">
            <v>42901</v>
          </cell>
          <cell r="F944">
            <v>42901</v>
          </cell>
          <cell r="G944">
            <v>2</v>
          </cell>
          <cell r="H944">
            <v>6</v>
          </cell>
          <cell r="I944" t="str">
            <v>daphine.willis@msn.com</v>
          </cell>
          <cell r="J944">
            <v>11735</v>
          </cell>
        </row>
        <row r="945">
          <cell r="A945">
            <v>944</v>
          </cell>
          <cell r="B945">
            <v>138</v>
          </cell>
          <cell r="C945">
            <v>4</v>
          </cell>
          <cell r="D945">
            <v>42900</v>
          </cell>
          <cell r="E945">
            <v>42901</v>
          </cell>
          <cell r="F945">
            <v>42903</v>
          </cell>
          <cell r="G945">
            <v>1</v>
          </cell>
          <cell r="H945">
            <v>3</v>
          </cell>
          <cell r="I945" t="str">
            <v>jone.bernard@hotmail.com</v>
          </cell>
          <cell r="J945">
            <v>92806</v>
          </cell>
        </row>
        <row r="946">
          <cell r="A946">
            <v>945</v>
          </cell>
          <cell r="B946">
            <v>167</v>
          </cell>
          <cell r="C946">
            <v>4</v>
          </cell>
          <cell r="D946">
            <v>42900</v>
          </cell>
          <cell r="E946">
            <v>42901</v>
          </cell>
          <cell r="F946">
            <v>42902</v>
          </cell>
          <cell r="G946">
            <v>2</v>
          </cell>
          <cell r="H946">
            <v>7</v>
          </cell>
          <cell r="I946" t="str">
            <v>loreta.johnston@yahoo.com</v>
          </cell>
          <cell r="J946">
            <v>10977</v>
          </cell>
        </row>
        <row r="947">
          <cell r="A947">
            <v>946</v>
          </cell>
          <cell r="B947">
            <v>525</v>
          </cell>
          <cell r="C947">
            <v>4</v>
          </cell>
          <cell r="D947">
            <v>42900</v>
          </cell>
          <cell r="E947">
            <v>42902</v>
          </cell>
          <cell r="F947">
            <v>42901</v>
          </cell>
          <cell r="G947">
            <v>2</v>
          </cell>
          <cell r="H947">
            <v>6</v>
          </cell>
          <cell r="I947" t="str">
            <v>andreas.mayer@hotmail.com</v>
          </cell>
          <cell r="J947">
            <v>10801</v>
          </cell>
        </row>
        <row r="948">
          <cell r="A948">
            <v>947</v>
          </cell>
          <cell r="B948">
            <v>278</v>
          </cell>
          <cell r="C948">
            <v>4</v>
          </cell>
          <cell r="D948">
            <v>42901</v>
          </cell>
          <cell r="E948">
            <v>42904</v>
          </cell>
          <cell r="F948">
            <v>42903</v>
          </cell>
          <cell r="G948">
            <v>1</v>
          </cell>
          <cell r="H948">
            <v>3</v>
          </cell>
          <cell r="I948" t="str">
            <v>myesha.burgess@gmail.com</v>
          </cell>
          <cell r="J948">
            <v>95008</v>
          </cell>
        </row>
        <row r="949">
          <cell r="A949">
            <v>948</v>
          </cell>
          <cell r="B949">
            <v>618</v>
          </cell>
          <cell r="C949">
            <v>4</v>
          </cell>
          <cell r="D949">
            <v>42901</v>
          </cell>
          <cell r="E949">
            <v>42903</v>
          </cell>
          <cell r="F949">
            <v>42903</v>
          </cell>
          <cell r="G949">
            <v>2</v>
          </cell>
          <cell r="H949">
            <v>6</v>
          </cell>
          <cell r="I949" t="str">
            <v>skye.pope@yahoo.com</v>
          </cell>
          <cell r="J949">
            <v>11418</v>
          </cell>
        </row>
        <row r="950">
          <cell r="A950">
            <v>949</v>
          </cell>
          <cell r="B950">
            <v>867</v>
          </cell>
          <cell r="C950">
            <v>4</v>
          </cell>
          <cell r="D950">
            <v>42902</v>
          </cell>
          <cell r="E950">
            <v>42904</v>
          </cell>
          <cell r="F950">
            <v>42903</v>
          </cell>
          <cell r="G950">
            <v>1</v>
          </cell>
          <cell r="H950">
            <v>3</v>
          </cell>
          <cell r="I950" t="str">
            <v>rosalva.hamilton@aol.com</v>
          </cell>
          <cell r="J950">
            <v>95008</v>
          </cell>
        </row>
        <row r="951">
          <cell r="A951">
            <v>950</v>
          </cell>
          <cell r="B951">
            <v>142</v>
          </cell>
          <cell r="C951">
            <v>4</v>
          </cell>
          <cell r="D951">
            <v>42902</v>
          </cell>
          <cell r="E951">
            <v>42905</v>
          </cell>
          <cell r="F951">
            <v>42904</v>
          </cell>
          <cell r="G951">
            <v>2</v>
          </cell>
          <cell r="H951">
            <v>6</v>
          </cell>
          <cell r="I951" t="str">
            <v>nicholas.vazquez@hotmail.com</v>
          </cell>
          <cell r="J951">
            <v>11552</v>
          </cell>
        </row>
        <row r="952">
          <cell r="A952">
            <v>951</v>
          </cell>
          <cell r="B952">
            <v>339</v>
          </cell>
          <cell r="C952">
            <v>4</v>
          </cell>
          <cell r="D952">
            <v>42902</v>
          </cell>
          <cell r="E952">
            <v>42905</v>
          </cell>
          <cell r="F952">
            <v>42905</v>
          </cell>
          <cell r="G952">
            <v>2</v>
          </cell>
          <cell r="H952">
            <v>7</v>
          </cell>
          <cell r="I952" t="str">
            <v>tamela.harrell@aol.com</v>
          </cell>
          <cell r="J952">
            <v>11722</v>
          </cell>
        </row>
        <row r="953">
          <cell r="A953">
            <v>952</v>
          </cell>
          <cell r="B953">
            <v>355</v>
          </cell>
          <cell r="C953">
            <v>4</v>
          </cell>
          <cell r="D953">
            <v>42902</v>
          </cell>
          <cell r="E953">
            <v>42904</v>
          </cell>
          <cell r="F953">
            <v>42904</v>
          </cell>
          <cell r="G953">
            <v>2</v>
          </cell>
          <cell r="H953">
            <v>7</v>
          </cell>
          <cell r="I953" t="str">
            <v>arvilla.weiss@msn.com</v>
          </cell>
          <cell r="J953">
            <v>11706</v>
          </cell>
        </row>
        <row r="954">
          <cell r="A954">
            <v>953</v>
          </cell>
          <cell r="B954">
            <v>658</v>
          </cell>
          <cell r="C954">
            <v>4</v>
          </cell>
          <cell r="D954">
            <v>42902</v>
          </cell>
          <cell r="E954">
            <v>42904</v>
          </cell>
          <cell r="F954">
            <v>42903</v>
          </cell>
          <cell r="G954">
            <v>2</v>
          </cell>
          <cell r="H954">
            <v>7</v>
          </cell>
          <cell r="I954" t="str">
            <v>nicki.larson@yahoo.com</v>
          </cell>
          <cell r="J954">
            <v>10952</v>
          </cell>
        </row>
        <row r="955">
          <cell r="A955">
            <v>954</v>
          </cell>
          <cell r="B955">
            <v>611</v>
          </cell>
          <cell r="C955">
            <v>4</v>
          </cell>
          <cell r="D955">
            <v>42903</v>
          </cell>
          <cell r="E955">
            <v>42906</v>
          </cell>
          <cell r="F955">
            <v>42906</v>
          </cell>
          <cell r="G955">
            <v>2</v>
          </cell>
          <cell r="H955">
            <v>6</v>
          </cell>
          <cell r="I955" t="str">
            <v>ashleigh.frank@gmail.com</v>
          </cell>
          <cell r="J955">
            <v>11756</v>
          </cell>
        </row>
        <row r="956">
          <cell r="A956">
            <v>955</v>
          </cell>
          <cell r="B956">
            <v>880</v>
          </cell>
          <cell r="C956">
            <v>4</v>
          </cell>
          <cell r="D956">
            <v>42903</v>
          </cell>
          <cell r="E956">
            <v>42905</v>
          </cell>
          <cell r="F956">
            <v>42904</v>
          </cell>
          <cell r="G956">
            <v>2</v>
          </cell>
          <cell r="H956">
            <v>6</v>
          </cell>
          <cell r="I956" t="str">
            <v>phebe.turner@aol.com</v>
          </cell>
          <cell r="J956">
            <v>11104</v>
          </cell>
        </row>
        <row r="957">
          <cell r="A957">
            <v>956</v>
          </cell>
          <cell r="B957">
            <v>1184</v>
          </cell>
          <cell r="C957">
            <v>4</v>
          </cell>
          <cell r="D957">
            <v>42903</v>
          </cell>
          <cell r="E957">
            <v>42905</v>
          </cell>
          <cell r="F957">
            <v>42906</v>
          </cell>
          <cell r="G957">
            <v>2</v>
          </cell>
          <cell r="H957">
            <v>6</v>
          </cell>
          <cell r="I957" t="str">
            <v>annabelle.hebert@aol.com</v>
          </cell>
          <cell r="J957">
            <v>10977</v>
          </cell>
        </row>
        <row r="958">
          <cell r="A958">
            <v>957</v>
          </cell>
          <cell r="B958">
            <v>722</v>
          </cell>
          <cell r="C958">
            <v>4</v>
          </cell>
          <cell r="D958">
            <v>42903</v>
          </cell>
          <cell r="E958">
            <v>42906</v>
          </cell>
          <cell r="F958">
            <v>42906</v>
          </cell>
          <cell r="G958">
            <v>3</v>
          </cell>
          <cell r="H958">
            <v>9</v>
          </cell>
          <cell r="I958" t="str">
            <v>camila.carroll@yahoo.com</v>
          </cell>
          <cell r="J958">
            <v>78213</v>
          </cell>
        </row>
        <row r="959">
          <cell r="A959">
            <v>958</v>
          </cell>
          <cell r="B959">
            <v>1276</v>
          </cell>
          <cell r="C959">
            <v>4</v>
          </cell>
          <cell r="D959">
            <v>42904</v>
          </cell>
          <cell r="E959">
            <v>42906</v>
          </cell>
          <cell r="F959">
            <v>42905</v>
          </cell>
          <cell r="G959">
            <v>1</v>
          </cell>
          <cell r="H959">
            <v>2</v>
          </cell>
          <cell r="I959" t="str">
            <v>shona.mcmillan@msn.com</v>
          </cell>
          <cell r="J959">
            <v>92307</v>
          </cell>
        </row>
        <row r="960">
          <cell r="A960">
            <v>959</v>
          </cell>
          <cell r="B960">
            <v>650</v>
          </cell>
          <cell r="C960">
            <v>4</v>
          </cell>
          <cell r="D960">
            <v>42904</v>
          </cell>
          <cell r="E960">
            <v>42907</v>
          </cell>
          <cell r="F960">
            <v>42907</v>
          </cell>
          <cell r="G960">
            <v>2</v>
          </cell>
          <cell r="H960">
            <v>7</v>
          </cell>
          <cell r="I960" t="str">
            <v>rita.bailey@hotmail.com</v>
          </cell>
          <cell r="J960">
            <v>10562</v>
          </cell>
        </row>
        <row r="961">
          <cell r="A961">
            <v>960</v>
          </cell>
          <cell r="B961">
            <v>1390</v>
          </cell>
          <cell r="C961">
            <v>4</v>
          </cell>
          <cell r="D961">
            <v>42904</v>
          </cell>
          <cell r="E961">
            <v>42905</v>
          </cell>
          <cell r="F961">
            <v>42905</v>
          </cell>
          <cell r="G961">
            <v>2</v>
          </cell>
          <cell r="H961">
            <v>7</v>
          </cell>
          <cell r="I961" t="str">
            <v>genoveva.lloyd@aol.com</v>
          </cell>
          <cell r="J961">
            <v>11361</v>
          </cell>
        </row>
        <row r="962">
          <cell r="A962">
            <v>961</v>
          </cell>
          <cell r="B962">
            <v>82</v>
          </cell>
          <cell r="C962">
            <v>4</v>
          </cell>
          <cell r="D962">
            <v>42905</v>
          </cell>
          <cell r="E962">
            <v>42907</v>
          </cell>
          <cell r="F962">
            <v>42908</v>
          </cell>
          <cell r="G962">
            <v>1</v>
          </cell>
          <cell r="H962">
            <v>2</v>
          </cell>
          <cell r="I962" t="str">
            <v>lizzie.joyner@msn.com</v>
          </cell>
          <cell r="J962">
            <v>92236</v>
          </cell>
        </row>
        <row r="963">
          <cell r="A963">
            <v>962</v>
          </cell>
          <cell r="B963">
            <v>570</v>
          </cell>
          <cell r="C963">
            <v>4</v>
          </cell>
          <cell r="D963">
            <v>42905</v>
          </cell>
          <cell r="E963">
            <v>42908</v>
          </cell>
          <cell r="F963">
            <v>42906</v>
          </cell>
          <cell r="G963">
            <v>2</v>
          </cell>
          <cell r="H963">
            <v>7</v>
          </cell>
          <cell r="I963" t="str">
            <v>marissa.summers@msn.com</v>
          </cell>
          <cell r="J963">
            <v>11412</v>
          </cell>
        </row>
        <row r="964">
          <cell r="A964">
            <v>963</v>
          </cell>
          <cell r="B964">
            <v>1432</v>
          </cell>
          <cell r="C964">
            <v>4</v>
          </cell>
          <cell r="D964">
            <v>42905</v>
          </cell>
          <cell r="E964">
            <v>42907</v>
          </cell>
          <cell r="F964">
            <v>42907</v>
          </cell>
          <cell r="G964">
            <v>2</v>
          </cell>
          <cell r="H964">
            <v>6</v>
          </cell>
          <cell r="I964" t="str">
            <v>zona.cameron@aol.com</v>
          </cell>
          <cell r="J964">
            <v>11731</v>
          </cell>
        </row>
        <row r="965">
          <cell r="A965">
            <v>964</v>
          </cell>
          <cell r="B965">
            <v>404</v>
          </cell>
          <cell r="C965">
            <v>4</v>
          </cell>
          <cell r="D965">
            <v>42906</v>
          </cell>
          <cell r="E965">
            <v>42908</v>
          </cell>
          <cell r="F965">
            <v>42908</v>
          </cell>
          <cell r="G965">
            <v>2</v>
          </cell>
          <cell r="H965">
            <v>7</v>
          </cell>
          <cell r="I965" t="str">
            <v>augustus.steele@aol.com</v>
          </cell>
          <cell r="J965">
            <v>12020</v>
          </cell>
        </row>
        <row r="966">
          <cell r="A966">
            <v>965</v>
          </cell>
          <cell r="B966">
            <v>457</v>
          </cell>
          <cell r="C966">
            <v>4</v>
          </cell>
          <cell r="D966">
            <v>42906</v>
          </cell>
          <cell r="E966">
            <v>42908</v>
          </cell>
          <cell r="F966">
            <v>42909</v>
          </cell>
          <cell r="G966">
            <v>2</v>
          </cell>
          <cell r="H966">
            <v>6</v>
          </cell>
          <cell r="I966" t="str">
            <v>jeni.farley@aol.com</v>
          </cell>
          <cell r="J966">
            <v>11418</v>
          </cell>
        </row>
        <row r="967">
          <cell r="A967">
            <v>966</v>
          </cell>
          <cell r="B967">
            <v>389</v>
          </cell>
          <cell r="C967">
            <v>4</v>
          </cell>
          <cell r="D967">
            <v>42906</v>
          </cell>
          <cell r="E967">
            <v>42908</v>
          </cell>
          <cell r="F967">
            <v>42908</v>
          </cell>
          <cell r="G967">
            <v>3</v>
          </cell>
          <cell r="H967">
            <v>8</v>
          </cell>
          <cell r="I967" t="str">
            <v>leif.short@gmail.com</v>
          </cell>
          <cell r="J967">
            <v>76901</v>
          </cell>
        </row>
        <row r="968">
          <cell r="A968">
            <v>967</v>
          </cell>
          <cell r="B968">
            <v>1323</v>
          </cell>
          <cell r="C968">
            <v>4</v>
          </cell>
          <cell r="D968">
            <v>42907</v>
          </cell>
          <cell r="E968">
            <v>42910</v>
          </cell>
          <cell r="F968">
            <v>42910</v>
          </cell>
          <cell r="G968">
            <v>2</v>
          </cell>
          <cell r="H968">
            <v>6</v>
          </cell>
          <cell r="I968" t="str">
            <v>ebony.cotton@yahoo.com</v>
          </cell>
          <cell r="J968">
            <v>11704</v>
          </cell>
        </row>
        <row r="969">
          <cell r="A969">
            <v>968</v>
          </cell>
          <cell r="B969">
            <v>1403</v>
          </cell>
          <cell r="C969">
            <v>4</v>
          </cell>
          <cell r="D969">
            <v>42907</v>
          </cell>
          <cell r="E969">
            <v>42909</v>
          </cell>
          <cell r="F969">
            <v>42909</v>
          </cell>
          <cell r="G969">
            <v>2</v>
          </cell>
          <cell r="H969">
            <v>6</v>
          </cell>
          <cell r="I969" t="str">
            <v>mila.moody@gmail.com</v>
          </cell>
          <cell r="J969">
            <v>12180</v>
          </cell>
        </row>
        <row r="970">
          <cell r="A970">
            <v>969</v>
          </cell>
          <cell r="B970">
            <v>248</v>
          </cell>
          <cell r="C970">
            <v>4</v>
          </cell>
          <cell r="D970">
            <v>42907</v>
          </cell>
          <cell r="E970">
            <v>42910</v>
          </cell>
          <cell r="F970">
            <v>42908</v>
          </cell>
          <cell r="G970">
            <v>3</v>
          </cell>
          <cell r="H970">
            <v>9</v>
          </cell>
          <cell r="I970" t="str">
            <v>cecelia.gill@aol.com</v>
          </cell>
          <cell r="J970">
            <v>78501</v>
          </cell>
        </row>
        <row r="971">
          <cell r="A971">
            <v>970</v>
          </cell>
          <cell r="B971">
            <v>836</v>
          </cell>
          <cell r="C971">
            <v>4</v>
          </cell>
          <cell r="D971">
            <v>42908</v>
          </cell>
          <cell r="E971">
            <v>42911</v>
          </cell>
          <cell r="F971">
            <v>42909</v>
          </cell>
          <cell r="G971">
            <v>2</v>
          </cell>
          <cell r="H971">
            <v>7</v>
          </cell>
          <cell r="I971" t="str">
            <v>corinna.adams@msn.com</v>
          </cell>
          <cell r="J971">
            <v>11422</v>
          </cell>
        </row>
        <row r="972">
          <cell r="A972">
            <v>971</v>
          </cell>
          <cell r="B972">
            <v>1426</v>
          </cell>
          <cell r="C972">
            <v>4</v>
          </cell>
          <cell r="D972">
            <v>42908</v>
          </cell>
          <cell r="E972">
            <v>42909</v>
          </cell>
          <cell r="F972">
            <v>42910</v>
          </cell>
          <cell r="G972">
            <v>3</v>
          </cell>
          <cell r="H972">
            <v>8</v>
          </cell>
          <cell r="I972" t="str">
            <v>londa.gould@aol.com</v>
          </cell>
          <cell r="J972">
            <v>78418</v>
          </cell>
        </row>
        <row r="973">
          <cell r="A973">
            <v>972</v>
          </cell>
          <cell r="B973">
            <v>270</v>
          </cell>
          <cell r="C973">
            <v>4</v>
          </cell>
          <cell r="D973">
            <v>42909</v>
          </cell>
          <cell r="E973">
            <v>42910</v>
          </cell>
          <cell r="F973">
            <v>42911</v>
          </cell>
          <cell r="G973">
            <v>2</v>
          </cell>
          <cell r="H973">
            <v>7</v>
          </cell>
          <cell r="I973" t="str">
            <v>claudio.wise@hotmail.com</v>
          </cell>
          <cell r="J973">
            <v>12401</v>
          </cell>
        </row>
        <row r="974">
          <cell r="A974">
            <v>973</v>
          </cell>
          <cell r="B974">
            <v>238</v>
          </cell>
          <cell r="C974">
            <v>4</v>
          </cell>
          <cell r="D974">
            <v>42910</v>
          </cell>
          <cell r="E974">
            <v>42913</v>
          </cell>
          <cell r="F974">
            <v>42913</v>
          </cell>
          <cell r="G974">
            <v>2</v>
          </cell>
          <cell r="H974">
            <v>6</v>
          </cell>
          <cell r="I974" t="str">
            <v>cindi.larson@msn.com</v>
          </cell>
          <cell r="J974">
            <v>11414</v>
          </cell>
        </row>
        <row r="975">
          <cell r="A975">
            <v>974</v>
          </cell>
          <cell r="B975">
            <v>511</v>
          </cell>
          <cell r="C975">
            <v>4</v>
          </cell>
          <cell r="D975">
            <v>42910</v>
          </cell>
          <cell r="E975">
            <v>42913</v>
          </cell>
          <cell r="F975">
            <v>42913</v>
          </cell>
          <cell r="G975">
            <v>3</v>
          </cell>
          <cell r="H975">
            <v>8</v>
          </cell>
          <cell r="I975" t="str">
            <v>julienne.moody@hotmail.com</v>
          </cell>
          <cell r="J975">
            <v>76110</v>
          </cell>
        </row>
        <row r="976">
          <cell r="A976">
            <v>975</v>
          </cell>
          <cell r="B976">
            <v>1092</v>
          </cell>
          <cell r="C976">
            <v>4</v>
          </cell>
          <cell r="D976">
            <v>42911</v>
          </cell>
          <cell r="E976">
            <v>42913</v>
          </cell>
          <cell r="F976">
            <v>42914</v>
          </cell>
          <cell r="G976">
            <v>2</v>
          </cell>
          <cell r="H976">
            <v>6</v>
          </cell>
          <cell r="I976" t="str">
            <v>lavinia.cotton@yahoo.com</v>
          </cell>
          <cell r="J976">
            <v>11731</v>
          </cell>
        </row>
        <row r="977">
          <cell r="A977">
            <v>976</v>
          </cell>
          <cell r="B977">
            <v>1266</v>
          </cell>
          <cell r="C977">
            <v>4</v>
          </cell>
          <cell r="D977">
            <v>42911</v>
          </cell>
          <cell r="E977">
            <v>42914</v>
          </cell>
          <cell r="F977">
            <v>42913</v>
          </cell>
          <cell r="G977">
            <v>3</v>
          </cell>
          <cell r="H977">
            <v>9</v>
          </cell>
          <cell r="I977" t="str">
            <v>myrl.gay@hotmail.com</v>
          </cell>
          <cell r="J977">
            <v>75043</v>
          </cell>
        </row>
        <row r="978">
          <cell r="A978">
            <v>977</v>
          </cell>
          <cell r="B978">
            <v>400</v>
          </cell>
          <cell r="C978">
            <v>4</v>
          </cell>
          <cell r="D978">
            <v>42912</v>
          </cell>
          <cell r="E978">
            <v>42914</v>
          </cell>
          <cell r="F978">
            <v>42913</v>
          </cell>
          <cell r="G978">
            <v>2</v>
          </cell>
          <cell r="H978">
            <v>7</v>
          </cell>
          <cell r="I978" t="str">
            <v>alfredo.dodson@hotmail.com</v>
          </cell>
          <cell r="J978">
            <v>14043</v>
          </cell>
        </row>
        <row r="979">
          <cell r="A979">
            <v>978</v>
          </cell>
          <cell r="B979">
            <v>1123</v>
          </cell>
          <cell r="C979">
            <v>4</v>
          </cell>
          <cell r="D979">
            <v>42912</v>
          </cell>
          <cell r="E979">
            <v>42914</v>
          </cell>
          <cell r="F979">
            <v>42913</v>
          </cell>
          <cell r="G979">
            <v>2</v>
          </cell>
          <cell r="H979">
            <v>6</v>
          </cell>
          <cell r="I979" t="str">
            <v>raphael.o'neil@aol.com</v>
          </cell>
          <cell r="J979">
            <v>14450</v>
          </cell>
        </row>
        <row r="980">
          <cell r="A980">
            <v>979</v>
          </cell>
          <cell r="B980">
            <v>1190</v>
          </cell>
          <cell r="C980">
            <v>4</v>
          </cell>
          <cell r="D980">
            <v>42912</v>
          </cell>
          <cell r="E980">
            <v>42915</v>
          </cell>
          <cell r="F980">
            <v>42913</v>
          </cell>
          <cell r="G980">
            <v>2</v>
          </cell>
          <cell r="H980">
            <v>6</v>
          </cell>
          <cell r="I980" t="str">
            <v>romeo.steele@msn.com</v>
          </cell>
          <cell r="J980">
            <v>11776</v>
          </cell>
        </row>
        <row r="981">
          <cell r="A981">
            <v>980</v>
          </cell>
          <cell r="B981">
            <v>328</v>
          </cell>
          <cell r="C981">
            <v>4</v>
          </cell>
          <cell r="D981">
            <v>42912</v>
          </cell>
          <cell r="E981">
            <v>42914</v>
          </cell>
          <cell r="F981">
            <v>42913</v>
          </cell>
          <cell r="G981">
            <v>3</v>
          </cell>
          <cell r="H981">
            <v>9</v>
          </cell>
          <cell r="I981" t="str">
            <v>bettie.glover@gmail.com</v>
          </cell>
          <cell r="J981">
            <v>76039</v>
          </cell>
        </row>
        <row r="982">
          <cell r="A982">
            <v>981</v>
          </cell>
          <cell r="B982">
            <v>687</v>
          </cell>
          <cell r="C982">
            <v>4</v>
          </cell>
          <cell r="D982">
            <v>42912</v>
          </cell>
          <cell r="E982">
            <v>42915</v>
          </cell>
          <cell r="F982">
            <v>42914</v>
          </cell>
          <cell r="G982">
            <v>3</v>
          </cell>
          <cell r="H982">
            <v>8</v>
          </cell>
          <cell r="I982" t="str">
            <v>cecilia.camacho@yahoo.com</v>
          </cell>
          <cell r="J982">
            <v>75115</v>
          </cell>
        </row>
        <row r="983">
          <cell r="A983">
            <v>982</v>
          </cell>
          <cell r="B983">
            <v>1423</v>
          </cell>
          <cell r="C983">
            <v>4</v>
          </cell>
          <cell r="D983">
            <v>42912</v>
          </cell>
          <cell r="E983">
            <v>42915</v>
          </cell>
          <cell r="F983">
            <v>42914</v>
          </cell>
          <cell r="G983">
            <v>3</v>
          </cell>
          <cell r="H983">
            <v>9</v>
          </cell>
          <cell r="I983" t="str">
            <v>dollie.cervantes@aol.com</v>
          </cell>
          <cell r="J983">
            <v>76110</v>
          </cell>
        </row>
        <row r="984">
          <cell r="A984">
            <v>983</v>
          </cell>
          <cell r="B984">
            <v>1158</v>
          </cell>
          <cell r="C984">
            <v>4</v>
          </cell>
          <cell r="D984">
            <v>42913</v>
          </cell>
          <cell r="E984">
            <v>42914</v>
          </cell>
          <cell r="F984">
            <v>42915</v>
          </cell>
          <cell r="G984">
            <v>2</v>
          </cell>
          <cell r="H984">
            <v>6</v>
          </cell>
          <cell r="I984" t="str">
            <v>vito.pickett@hotmail.com</v>
          </cell>
          <cell r="J984">
            <v>14424</v>
          </cell>
        </row>
        <row r="985">
          <cell r="A985">
            <v>984</v>
          </cell>
          <cell r="B985">
            <v>1287</v>
          </cell>
          <cell r="C985">
            <v>4</v>
          </cell>
          <cell r="D985">
            <v>42913</v>
          </cell>
          <cell r="E985">
            <v>42914</v>
          </cell>
          <cell r="F985">
            <v>42915</v>
          </cell>
          <cell r="G985">
            <v>2</v>
          </cell>
          <cell r="H985">
            <v>7</v>
          </cell>
          <cell r="I985" t="str">
            <v>victor.pittman@aol.com</v>
          </cell>
          <cell r="J985">
            <v>11102</v>
          </cell>
        </row>
        <row r="986">
          <cell r="A986">
            <v>985</v>
          </cell>
          <cell r="B986">
            <v>461</v>
          </cell>
          <cell r="C986">
            <v>4</v>
          </cell>
          <cell r="D986">
            <v>42916</v>
          </cell>
          <cell r="E986">
            <v>42918</v>
          </cell>
          <cell r="F986">
            <v>42917</v>
          </cell>
          <cell r="G986">
            <v>2</v>
          </cell>
          <cell r="H986">
            <v>6</v>
          </cell>
          <cell r="I986" t="str">
            <v>effie.jenkins@msn.com</v>
          </cell>
          <cell r="J986">
            <v>11717</v>
          </cell>
        </row>
        <row r="987">
          <cell r="A987">
            <v>986</v>
          </cell>
          <cell r="B987">
            <v>556</v>
          </cell>
          <cell r="C987">
            <v>4</v>
          </cell>
          <cell r="D987">
            <v>42916</v>
          </cell>
          <cell r="E987">
            <v>42919</v>
          </cell>
          <cell r="F987">
            <v>42917</v>
          </cell>
          <cell r="G987">
            <v>2</v>
          </cell>
          <cell r="H987">
            <v>7</v>
          </cell>
          <cell r="I987" t="str">
            <v>vernell.goff@msn.com</v>
          </cell>
          <cell r="J987">
            <v>10950</v>
          </cell>
        </row>
        <row r="988">
          <cell r="A988">
            <v>987</v>
          </cell>
          <cell r="B988">
            <v>172</v>
          </cell>
          <cell r="C988">
            <v>4</v>
          </cell>
          <cell r="D988">
            <v>42918</v>
          </cell>
          <cell r="E988">
            <v>42920</v>
          </cell>
          <cell r="F988">
            <v>42920</v>
          </cell>
          <cell r="G988">
            <v>1</v>
          </cell>
          <cell r="H988">
            <v>2</v>
          </cell>
          <cell r="I988" t="str">
            <v>jeanie.kirkland@aol.com</v>
          </cell>
          <cell r="J988">
            <v>95050</v>
          </cell>
        </row>
        <row r="989">
          <cell r="A989">
            <v>988</v>
          </cell>
          <cell r="B989">
            <v>436</v>
          </cell>
          <cell r="C989">
            <v>4</v>
          </cell>
          <cell r="D989">
            <v>42918</v>
          </cell>
          <cell r="E989">
            <v>42920</v>
          </cell>
          <cell r="F989">
            <v>42921</v>
          </cell>
          <cell r="G989">
            <v>2</v>
          </cell>
          <cell r="H989">
            <v>6</v>
          </cell>
          <cell r="I989" t="str">
            <v>honey.camacho@gmail.com</v>
          </cell>
          <cell r="J989">
            <v>11361</v>
          </cell>
        </row>
        <row r="990">
          <cell r="A990">
            <v>989</v>
          </cell>
          <cell r="B990">
            <v>1145</v>
          </cell>
          <cell r="C990">
            <v>4</v>
          </cell>
          <cell r="D990">
            <v>42918</v>
          </cell>
          <cell r="E990">
            <v>42920</v>
          </cell>
          <cell r="F990">
            <v>42919</v>
          </cell>
          <cell r="G990">
            <v>2</v>
          </cell>
          <cell r="H990">
            <v>6</v>
          </cell>
          <cell r="I990" t="str">
            <v>deandrea.vega@gmail.com</v>
          </cell>
          <cell r="J990">
            <v>10701</v>
          </cell>
        </row>
        <row r="991">
          <cell r="A991">
            <v>990</v>
          </cell>
          <cell r="B991">
            <v>706</v>
          </cell>
          <cell r="C991">
            <v>4</v>
          </cell>
          <cell r="D991">
            <v>42920</v>
          </cell>
          <cell r="E991">
            <v>42923</v>
          </cell>
          <cell r="F991">
            <v>42923</v>
          </cell>
          <cell r="G991">
            <v>2</v>
          </cell>
          <cell r="H991">
            <v>7</v>
          </cell>
          <cell r="I991" t="str">
            <v>lolita.o'neill@aol.com</v>
          </cell>
          <cell r="J991">
            <v>11762</v>
          </cell>
        </row>
        <row r="992">
          <cell r="A992">
            <v>991</v>
          </cell>
          <cell r="B992">
            <v>751</v>
          </cell>
          <cell r="C992">
            <v>4</v>
          </cell>
          <cell r="D992">
            <v>42922</v>
          </cell>
          <cell r="E992">
            <v>42923</v>
          </cell>
          <cell r="F992">
            <v>42925</v>
          </cell>
          <cell r="G992">
            <v>1</v>
          </cell>
          <cell r="H992">
            <v>2</v>
          </cell>
          <cell r="I992" t="str">
            <v>hermila.mckay@yahoo.com</v>
          </cell>
          <cell r="J992">
            <v>92236</v>
          </cell>
        </row>
        <row r="993">
          <cell r="A993">
            <v>992</v>
          </cell>
          <cell r="B993">
            <v>723</v>
          </cell>
          <cell r="C993">
            <v>4</v>
          </cell>
          <cell r="D993">
            <v>42923</v>
          </cell>
          <cell r="E993">
            <v>42926</v>
          </cell>
          <cell r="F993">
            <v>42925</v>
          </cell>
          <cell r="G993">
            <v>2</v>
          </cell>
          <cell r="H993">
            <v>7</v>
          </cell>
          <cell r="I993" t="str">
            <v>vicki.wiggins@hotmail.com</v>
          </cell>
          <cell r="J993">
            <v>12590</v>
          </cell>
        </row>
        <row r="994">
          <cell r="A994">
            <v>993</v>
          </cell>
          <cell r="B994">
            <v>1415</v>
          </cell>
          <cell r="C994">
            <v>4</v>
          </cell>
          <cell r="D994">
            <v>42925</v>
          </cell>
          <cell r="E994">
            <v>42927</v>
          </cell>
          <cell r="F994">
            <v>42927</v>
          </cell>
          <cell r="G994">
            <v>1</v>
          </cell>
          <cell r="H994">
            <v>3</v>
          </cell>
          <cell r="I994" t="str">
            <v>harold.o'connor@gmail.com</v>
          </cell>
          <cell r="J994">
            <v>95060</v>
          </cell>
        </row>
        <row r="995">
          <cell r="A995">
            <v>994</v>
          </cell>
          <cell r="B995">
            <v>419</v>
          </cell>
          <cell r="C995">
            <v>4</v>
          </cell>
          <cell r="D995">
            <v>42925</v>
          </cell>
          <cell r="E995">
            <v>42927</v>
          </cell>
          <cell r="F995">
            <v>42927</v>
          </cell>
          <cell r="G995">
            <v>2</v>
          </cell>
          <cell r="H995">
            <v>7</v>
          </cell>
          <cell r="I995" t="str">
            <v>krystin.marshall@hotmail.com</v>
          </cell>
          <cell r="J995">
            <v>12601</v>
          </cell>
        </row>
        <row r="996">
          <cell r="A996">
            <v>995</v>
          </cell>
          <cell r="B996">
            <v>621</v>
          </cell>
          <cell r="C996">
            <v>4</v>
          </cell>
          <cell r="D996">
            <v>42927</v>
          </cell>
          <cell r="E996">
            <v>42929</v>
          </cell>
          <cell r="F996">
            <v>42930</v>
          </cell>
          <cell r="G996">
            <v>1</v>
          </cell>
          <cell r="H996">
            <v>2</v>
          </cell>
          <cell r="I996" t="str">
            <v>basil.ballard@yahoo.com</v>
          </cell>
          <cell r="J996">
            <v>94580</v>
          </cell>
        </row>
        <row r="997">
          <cell r="A997">
            <v>996</v>
          </cell>
          <cell r="B997">
            <v>915</v>
          </cell>
          <cell r="C997">
            <v>4</v>
          </cell>
          <cell r="D997">
            <v>42927</v>
          </cell>
          <cell r="E997">
            <v>42928</v>
          </cell>
          <cell r="F997">
            <v>42928</v>
          </cell>
          <cell r="G997">
            <v>1</v>
          </cell>
          <cell r="H997">
            <v>2</v>
          </cell>
          <cell r="I997" t="str">
            <v>beryl.bennett@aol.com</v>
          </cell>
          <cell r="J997">
            <v>95820</v>
          </cell>
        </row>
        <row r="998">
          <cell r="A998">
            <v>997</v>
          </cell>
          <cell r="B998">
            <v>485</v>
          </cell>
          <cell r="C998">
            <v>4</v>
          </cell>
          <cell r="D998">
            <v>42927</v>
          </cell>
          <cell r="E998">
            <v>42929</v>
          </cell>
          <cell r="F998">
            <v>42930</v>
          </cell>
          <cell r="G998">
            <v>2</v>
          </cell>
          <cell r="H998">
            <v>7</v>
          </cell>
          <cell r="I998" t="str">
            <v>catherine.miles@msn.com</v>
          </cell>
          <cell r="J998">
            <v>11369</v>
          </cell>
        </row>
        <row r="999">
          <cell r="A999">
            <v>998</v>
          </cell>
          <cell r="B999">
            <v>219</v>
          </cell>
          <cell r="C999">
            <v>4</v>
          </cell>
          <cell r="D999">
            <v>42928</v>
          </cell>
          <cell r="E999">
            <v>42929</v>
          </cell>
          <cell r="F999">
            <v>42930</v>
          </cell>
          <cell r="G999">
            <v>2</v>
          </cell>
          <cell r="H999">
            <v>7</v>
          </cell>
          <cell r="I999" t="str">
            <v>darcie.morgan@aol.com</v>
          </cell>
          <cell r="J999">
            <v>11572</v>
          </cell>
        </row>
        <row r="1000">
          <cell r="A1000">
            <v>999</v>
          </cell>
          <cell r="B1000">
            <v>590</v>
          </cell>
          <cell r="C1000">
            <v>4</v>
          </cell>
          <cell r="D1000">
            <v>42928</v>
          </cell>
          <cell r="E1000">
            <v>42929</v>
          </cell>
          <cell r="F1000">
            <v>42930</v>
          </cell>
          <cell r="G1000">
            <v>2</v>
          </cell>
          <cell r="H1000">
            <v>6</v>
          </cell>
          <cell r="I1000" t="str">
            <v>cyndi.dyer@msn.com</v>
          </cell>
          <cell r="J1000">
            <v>11510</v>
          </cell>
        </row>
        <row r="1001">
          <cell r="A1001">
            <v>1000</v>
          </cell>
          <cell r="B1001">
            <v>645</v>
          </cell>
          <cell r="C1001">
            <v>4</v>
          </cell>
          <cell r="D1001">
            <v>42928</v>
          </cell>
          <cell r="E1001">
            <v>42930</v>
          </cell>
          <cell r="F1001">
            <v>42931</v>
          </cell>
          <cell r="G1001">
            <v>2</v>
          </cell>
          <cell r="H1001">
            <v>7</v>
          </cell>
          <cell r="I1001" t="str">
            <v>lewis.garner@gmail.com</v>
          </cell>
          <cell r="J1001">
            <v>11717</v>
          </cell>
        </row>
        <row r="1002">
          <cell r="A1002">
            <v>1001</v>
          </cell>
          <cell r="B1002">
            <v>354</v>
          </cell>
          <cell r="C1002">
            <v>4</v>
          </cell>
          <cell r="D1002">
            <v>42929</v>
          </cell>
          <cell r="E1002">
            <v>42932</v>
          </cell>
          <cell r="F1002">
            <v>42931</v>
          </cell>
          <cell r="G1002">
            <v>2</v>
          </cell>
          <cell r="H1002">
            <v>6</v>
          </cell>
          <cell r="I1002" t="str">
            <v>tonda.armstrong@aol.com</v>
          </cell>
          <cell r="J1002">
            <v>11104</v>
          </cell>
        </row>
        <row r="1003">
          <cell r="A1003">
            <v>1002</v>
          </cell>
          <cell r="B1003">
            <v>1418</v>
          </cell>
          <cell r="C1003">
            <v>4</v>
          </cell>
          <cell r="D1003">
            <v>42930</v>
          </cell>
          <cell r="E1003">
            <v>42932</v>
          </cell>
          <cell r="F1003">
            <v>42932</v>
          </cell>
          <cell r="G1003">
            <v>1</v>
          </cell>
          <cell r="H1003">
            <v>3</v>
          </cell>
          <cell r="I1003" t="str">
            <v>penni.best@msn.com</v>
          </cell>
          <cell r="J1003">
            <v>92806</v>
          </cell>
        </row>
        <row r="1004">
          <cell r="A1004">
            <v>1003</v>
          </cell>
          <cell r="B1004">
            <v>503</v>
          </cell>
          <cell r="C1004">
            <v>4</v>
          </cell>
          <cell r="D1004">
            <v>42930</v>
          </cell>
          <cell r="E1004">
            <v>42932</v>
          </cell>
          <cell r="F1004">
            <v>42932</v>
          </cell>
          <cell r="G1004">
            <v>2</v>
          </cell>
          <cell r="H1004">
            <v>7</v>
          </cell>
          <cell r="I1004" t="str">
            <v>marlo.jefferson@gmail.com</v>
          </cell>
          <cell r="J1004">
            <v>14304</v>
          </cell>
        </row>
        <row r="1005">
          <cell r="A1005">
            <v>1004</v>
          </cell>
          <cell r="B1005">
            <v>1389</v>
          </cell>
          <cell r="C1005">
            <v>4</v>
          </cell>
          <cell r="D1005">
            <v>42930</v>
          </cell>
          <cell r="E1005">
            <v>42933</v>
          </cell>
          <cell r="F1005">
            <v>42932</v>
          </cell>
          <cell r="G1005">
            <v>2</v>
          </cell>
          <cell r="H1005">
            <v>6</v>
          </cell>
          <cell r="I1005" t="str">
            <v>ulrike.chan@aol.com</v>
          </cell>
          <cell r="J1005">
            <v>10573</v>
          </cell>
        </row>
        <row r="1006">
          <cell r="A1006">
            <v>1005</v>
          </cell>
          <cell r="B1006">
            <v>266</v>
          </cell>
          <cell r="C1006">
            <v>4</v>
          </cell>
          <cell r="D1006">
            <v>42931</v>
          </cell>
          <cell r="E1006">
            <v>42933</v>
          </cell>
          <cell r="F1006">
            <v>42932</v>
          </cell>
          <cell r="G1006">
            <v>2</v>
          </cell>
          <cell r="H1006">
            <v>7</v>
          </cell>
          <cell r="I1006" t="str">
            <v>myung.hooper@gmail.com</v>
          </cell>
          <cell r="J1006">
            <v>11003</v>
          </cell>
        </row>
        <row r="1007">
          <cell r="A1007">
            <v>1006</v>
          </cell>
          <cell r="B1007">
            <v>1070</v>
          </cell>
          <cell r="C1007">
            <v>4</v>
          </cell>
          <cell r="D1007">
            <v>42931</v>
          </cell>
          <cell r="E1007">
            <v>42934</v>
          </cell>
          <cell r="F1007">
            <v>42933</v>
          </cell>
          <cell r="G1007">
            <v>2</v>
          </cell>
          <cell r="H1007">
            <v>7</v>
          </cell>
          <cell r="I1007" t="str">
            <v>olimpia.mays@aol.com</v>
          </cell>
          <cell r="J1007">
            <v>11364</v>
          </cell>
        </row>
        <row r="1008">
          <cell r="A1008">
            <v>1007</v>
          </cell>
          <cell r="B1008">
            <v>1115</v>
          </cell>
          <cell r="C1008">
            <v>4</v>
          </cell>
          <cell r="D1008">
            <v>42932</v>
          </cell>
          <cell r="E1008">
            <v>42933</v>
          </cell>
          <cell r="F1008">
            <v>42933</v>
          </cell>
          <cell r="G1008">
            <v>2</v>
          </cell>
          <cell r="H1008">
            <v>6</v>
          </cell>
          <cell r="I1008" t="str">
            <v>lina.meadows@aol.com</v>
          </cell>
          <cell r="J1008">
            <v>11542</v>
          </cell>
        </row>
        <row r="1009">
          <cell r="A1009">
            <v>1008</v>
          </cell>
          <cell r="B1009">
            <v>1345</v>
          </cell>
          <cell r="C1009">
            <v>4</v>
          </cell>
          <cell r="D1009">
            <v>42932</v>
          </cell>
          <cell r="E1009">
            <v>42934</v>
          </cell>
          <cell r="F1009">
            <v>42934</v>
          </cell>
          <cell r="G1009">
            <v>2</v>
          </cell>
          <cell r="H1009">
            <v>6</v>
          </cell>
          <cell r="I1009" t="str">
            <v>arie.hunter@msn.com</v>
          </cell>
          <cell r="J1009">
            <v>11354</v>
          </cell>
        </row>
        <row r="1010">
          <cell r="A1010">
            <v>1009</v>
          </cell>
          <cell r="B1010">
            <v>1064</v>
          </cell>
          <cell r="C1010">
            <v>4</v>
          </cell>
          <cell r="D1010">
            <v>42932</v>
          </cell>
          <cell r="E1010">
            <v>42935</v>
          </cell>
          <cell r="F1010">
            <v>42935</v>
          </cell>
          <cell r="G1010">
            <v>3</v>
          </cell>
          <cell r="H1010">
            <v>8</v>
          </cell>
          <cell r="I1010" t="str">
            <v>patsy.russo@gmail.com</v>
          </cell>
          <cell r="J1010">
            <v>75088</v>
          </cell>
        </row>
        <row r="1011">
          <cell r="A1011">
            <v>1010</v>
          </cell>
          <cell r="B1011">
            <v>8</v>
          </cell>
          <cell r="C1011">
            <v>3</v>
          </cell>
          <cell r="D1011">
            <v>42934</v>
          </cell>
          <cell r="E1011">
            <v>42934</v>
          </cell>
          <cell r="F1011" t="str">
            <v>NULL</v>
          </cell>
          <cell r="G1011">
            <v>2</v>
          </cell>
          <cell r="H1011">
            <v>7</v>
          </cell>
          <cell r="I1011" t="str">
            <v>jacquline.duncan@yahoo.com</v>
          </cell>
          <cell r="J1011">
            <v>11372</v>
          </cell>
        </row>
        <row r="1012">
          <cell r="A1012">
            <v>1011</v>
          </cell>
          <cell r="B1012">
            <v>495</v>
          </cell>
          <cell r="C1012">
            <v>4</v>
          </cell>
          <cell r="D1012">
            <v>42934</v>
          </cell>
          <cell r="E1012">
            <v>42937</v>
          </cell>
          <cell r="F1012">
            <v>42937</v>
          </cell>
          <cell r="G1012">
            <v>1</v>
          </cell>
          <cell r="H1012">
            <v>3</v>
          </cell>
          <cell r="I1012" t="str">
            <v>travis.goodman@yahoo.com</v>
          </cell>
          <cell r="J1012">
            <v>93635</v>
          </cell>
        </row>
        <row r="1013">
          <cell r="A1013">
            <v>1012</v>
          </cell>
          <cell r="B1013">
            <v>620</v>
          </cell>
          <cell r="C1013">
            <v>4</v>
          </cell>
          <cell r="D1013">
            <v>42934</v>
          </cell>
          <cell r="E1013">
            <v>42936</v>
          </cell>
          <cell r="F1013">
            <v>42936</v>
          </cell>
          <cell r="G1013">
            <v>2</v>
          </cell>
          <cell r="H1013">
            <v>7</v>
          </cell>
          <cell r="I1013" t="str">
            <v>eric.hardin@gmail.com</v>
          </cell>
          <cell r="J1013">
            <v>11432</v>
          </cell>
        </row>
        <row r="1014">
          <cell r="A1014">
            <v>1013</v>
          </cell>
          <cell r="B1014">
            <v>174</v>
          </cell>
          <cell r="C1014">
            <v>4</v>
          </cell>
          <cell r="D1014">
            <v>42935</v>
          </cell>
          <cell r="E1014">
            <v>42938</v>
          </cell>
          <cell r="F1014">
            <v>42937</v>
          </cell>
          <cell r="G1014">
            <v>2</v>
          </cell>
          <cell r="H1014">
            <v>6</v>
          </cell>
          <cell r="I1014" t="str">
            <v>babara.ochoa@aol.com</v>
          </cell>
          <cell r="J1014">
            <v>10583</v>
          </cell>
        </row>
        <row r="1015">
          <cell r="A1015">
            <v>1014</v>
          </cell>
          <cell r="B1015">
            <v>748</v>
          </cell>
          <cell r="C1015">
            <v>4</v>
          </cell>
          <cell r="D1015">
            <v>42935</v>
          </cell>
          <cell r="E1015">
            <v>42937</v>
          </cell>
          <cell r="F1015">
            <v>42937</v>
          </cell>
          <cell r="G1015">
            <v>2</v>
          </cell>
          <cell r="H1015">
            <v>6</v>
          </cell>
          <cell r="I1015" t="str">
            <v>oliva.blackwell@hotmail.com</v>
          </cell>
          <cell r="J1015">
            <v>11373</v>
          </cell>
        </row>
        <row r="1016">
          <cell r="A1016">
            <v>1015</v>
          </cell>
          <cell r="B1016">
            <v>799</v>
          </cell>
          <cell r="C1016">
            <v>4</v>
          </cell>
          <cell r="D1016">
            <v>42935</v>
          </cell>
          <cell r="E1016">
            <v>42938</v>
          </cell>
          <cell r="F1016">
            <v>42937</v>
          </cell>
          <cell r="G1016">
            <v>2</v>
          </cell>
          <cell r="H1016">
            <v>7</v>
          </cell>
          <cell r="I1016" t="str">
            <v>india.barron@msn.com</v>
          </cell>
          <cell r="J1016">
            <v>11743</v>
          </cell>
        </row>
        <row r="1017">
          <cell r="A1017">
            <v>1016</v>
          </cell>
          <cell r="B1017">
            <v>1417</v>
          </cell>
          <cell r="C1017">
            <v>4</v>
          </cell>
          <cell r="D1017">
            <v>42935</v>
          </cell>
          <cell r="E1017">
            <v>42936</v>
          </cell>
          <cell r="F1017">
            <v>42937</v>
          </cell>
          <cell r="G1017">
            <v>3</v>
          </cell>
          <cell r="H1017">
            <v>9</v>
          </cell>
          <cell r="I1017" t="str">
            <v>jasper.castro@aol.com</v>
          </cell>
          <cell r="J1017">
            <v>75126</v>
          </cell>
        </row>
        <row r="1018">
          <cell r="A1018">
            <v>1017</v>
          </cell>
          <cell r="B1018">
            <v>168</v>
          </cell>
          <cell r="C1018">
            <v>4</v>
          </cell>
          <cell r="D1018">
            <v>42936</v>
          </cell>
          <cell r="E1018">
            <v>42937</v>
          </cell>
          <cell r="F1018">
            <v>42939</v>
          </cell>
          <cell r="G1018">
            <v>2</v>
          </cell>
          <cell r="H1018">
            <v>6</v>
          </cell>
          <cell r="I1018" t="str">
            <v>nettie.mcdaniel@hotmail.com</v>
          </cell>
          <cell r="J1018">
            <v>11420</v>
          </cell>
        </row>
        <row r="1019">
          <cell r="A1019">
            <v>1018</v>
          </cell>
          <cell r="B1019">
            <v>290</v>
          </cell>
          <cell r="C1019">
            <v>4</v>
          </cell>
          <cell r="D1019">
            <v>42938</v>
          </cell>
          <cell r="E1019">
            <v>42939</v>
          </cell>
          <cell r="F1019">
            <v>42939</v>
          </cell>
          <cell r="G1019">
            <v>2</v>
          </cell>
          <cell r="H1019">
            <v>6</v>
          </cell>
          <cell r="I1019" t="str">
            <v>barry.buckner@gmail.com</v>
          </cell>
          <cell r="J1019">
            <v>11720</v>
          </cell>
        </row>
        <row r="1020">
          <cell r="A1020">
            <v>1019</v>
          </cell>
          <cell r="B1020">
            <v>408</v>
          </cell>
          <cell r="C1020">
            <v>4</v>
          </cell>
          <cell r="D1020">
            <v>42938</v>
          </cell>
          <cell r="E1020">
            <v>42939</v>
          </cell>
          <cell r="F1020">
            <v>42940</v>
          </cell>
          <cell r="G1020">
            <v>2</v>
          </cell>
          <cell r="H1020">
            <v>7</v>
          </cell>
          <cell r="I1020" t="str">
            <v>edra.fitzgerald@msn.com</v>
          </cell>
          <cell r="J1020">
            <v>11722</v>
          </cell>
        </row>
        <row r="1021">
          <cell r="A1021">
            <v>1020</v>
          </cell>
          <cell r="B1021">
            <v>16</v>
          </cell>
          <cell r="C1021">
            <v>3</v>
          </cell>
          <cell r="D1021">
            <v>42939</v>
          </cell>
          <cell r="E1021">
            <v>42939</v>
          </cell>
          <cell r="F1021" t="str">
            <v>NULL</v>
          </cell>
          <cell r="G1021">
            <v>2</v>
          </cell>
          <cell r="H1021">
            <v>6</v>
          </cell>
          <cell r="I1021" t="str">
            <v>emmitt.sanchez@hotmail.com</v>
          </cell>
          <cell r="J1021">
            <v>10002</v>
          </cell>
        </row>
        <row r="1022">
          <cell r="A1022">
            <v>1021</v>
          </cell>
          <cell r="B1022">
            <v>125</v>
          </cell>
          <cell r="C1022">
            <v>4</v>
          </cell>
          <cell r="D1022">
            <v>42939</v>
          </cell>
          <cell r="E1022">
            <v>42940</v>
          </cell>
          <cell r="F1022">
            <v>42942</v>
          </cell>
          <cell r="G1022">
            <v>2</v>
          </cell>
          <cell r="H1022">
            <v>6</v>
          </cell>
          <cell r="I1022" t="str">
            <v>herlinda.stone@msn.com</v>
          </cell>
          <cell r="J1022">
            <v>14424</v>
          </cell>
        </row>
        <row r="1023">
          <cell r="A1023">
            <v>1022</v>
          </cell>
          <cell r="B1023">
            <v>353</v>
          </cell>
          <cell r="C1023">
            <v>4</v>
          </cell>
          <cell r="D1023">
            <v>42939</v>
          </cell>
          <cell r="E1023">
            <v>42942</v>
          </cell>
          <cell r="F1023">
            <v>42940</v>
          </cell>
          <cell r="G1023">
            <v>2</v>
          </cell>
          <cell r="H1023">
            <v>7</v>
          </cell>
          <cell r="I1023" t="str">
            <v>tisa.whitney@yahoo.com</v>
          </cell>
          <cell r="J1023">
            <v>10952</v>
          </cell>
        </row>
        <row r="1024">
          <cell r="A1024">
            <v>1023</v>
          </cell>
          <cell r="B1024">
            <v>356</v>
          </cell>
          <cell r="C1024">
            <v>4</v>
          </cell>
          <cell r="D1024">
            <v>42939</v>
          </cell>
          <cell r="E1024">
            <v>42942</v>
          </cell>
          <cell r="F1024">
            <v>42941</v>
          </cell>
          <cell r="G1024">
            <v>2</v>
          </cell>
          <cell r="H1024">
            <v>6</v>
          </cell>
          <cell r="I1024" t="str">
            <v>vashti.rosario@yahoo.com</v>
          </cell>
          <cell r="J1024">
            <v>10451</v>
          </cell>
        </row>
        <row r="1025">
          <cell r="A1025">
            <v>1024</v>
          </cell>
          <cell r="B1025">
            <v>837</v>
          </cell>
          <cell r="C1025">
            <v>4</v>
          </cell>
          <cell r="D1025">
            <v>42939</v>
          </cell>
          <cell r="E1025">
            <v>42941</v>
          </cell>
          <cell r="F1025">
            <v>42942</v>
          </cell>
          <cell r="G1025">
            <v>2</v>
          </cell>
          <cell r="H1025">
            <v>7</v>
          </cell>
          <cell r="I1025" t="str">
            <v>kellye.campbell@gmail.com</v>
          </cell>
          <cell r="J1025">
            <v>13027</v>
          </cell>
        </row>
        <row r="1026">
          <cell r="A1026">
            <v>1025</v>
          </cell>
          <cell r="B1026">
            <v>1304</v>
          </cell>
          <cell r="C1026">
            <v>4</v>
          </cell>
          <cell r="D1026">
            <v>42939</v>
          </cell>
          <cell r="E1026">
            <v>42942</v>
          </cell>
          <cell r="F1026">
            <v>42942</v>
          </cell>
          <cell r="G1026">
            <v>2</v>
          </cell>
          <cell r="H1026">
            <v>6</v>
          </cell>
          <cell r="I1026" t="str">
            <v>tama.berg@hotmail.com</v>
          </cell>
          <cell r="J1026">
            <v>11423</v>
          </cell>
        </row>
        <row r="1027">
          <cell r="A1027">
            <v>1026</v>
          </cell>
          <cell r="B1027">
            <v>1370</v>
          </cell>
          <cell r="C1027">
            <v>4</v>
          </cell>
          <cell r="D1027">
            <v>42942</v>
          </cell>
          <cell r="E1027">
            <v>42944</v>
          </cell>
          <cell r="F1027">
            <v>42945</v>
          </cell>
          <cell r="G1027">
            <v>1</v>
          </cell>
          <cell r="H1027">
            <v>2</v>
          </cell>
          <cell r="I1027" t="str">
            <v>rona.rojas@gmail.com</v>
          </cell>
          <cell r="J1027">
            <v>95127</v>
          </cell>
        </row>
        <row r="1028">
          <cell r="A1028">
            <v>1027</v>
          </cell>
          <cell r="B1028">
            <v>588</v>
          </cell>
          <cell r="C1028">
            <v>4</v>
          </cell>
          <cell r="D1028">
            <v>42942</v>
          </cell>
          <cell r="E1028">
            <v>42944</v>
          </cell>
          <cell r="F1028">
            <v>42944</v>
          </cell>
          <cell r="G1028">
            <v>2</v>
          </cell>
          <cell r="H1028">
            <v>6</v>
          </cell>
          <cell r="I1028" t="str">
            <v>cherelle.key@msn.com</v>
          </cell>
          <cell r="J1028">
            <v>11580</v>
          </cell>
        </row>
        <row r="1029">
          <cell r="A1029">
            <v>1028</v>
          </cell>
          <cell r="B1029">
            <v>1273</v>
          </cell>
          <cell r="C1029">
            <v>4</v>
          </cell>
          <cell r="D1029">
            <v>42943</v>
          </cell>
          <cell r="E1029">
            <v>42944</v>
          </cell>
          <cell r="F1029">
            <v>42946</v>
          </cell>
          <cell r="G1029">
            <v>2</v>
          </cell>
          <cell r="H1029">
            <v>7</v>
          </cell>
          <cell r="I1029" t="str">
            <v>cheree.hale@yahoo.com</v>
          </cell>
          <cell r="J1029">
            <v>13126</v>
          </cell>
        </row>
        <row r="1030">
          <cell r="A1030">
            <v>1029</v>
          </cell>
          <cell r="B1030">
            <v>407</v>
          </cell>
          <cell r="C1030">
            <v>4</v>
          </cell>
          <cell r="D1030">
            <v>42945</v>
          </cell>
          <cell r="E1030">
            <v>42946</v>
          </cell>
          <cell r="F1030">
            <v>42948</v>
          </cell>
          <cell r="G1030">
            <v>1</v>
          </cell>
          <cell r="H1030">
            <v>3</v>
          </cell>
          <cell r="I1030" t="str">
            <v>dannette.guerrero@gmail.com</v>
          </cell>
          <cell r="J1030">
            <v>94806</v>
          </cell>
        </row>
        <row r="1031">
          <cell r="A1031">
            <v>1030</v>
          </cell>
          <cell r="B1031">
            <v>161</v>
          </cell>
          <cell r="C1031">
            <v>4</v>
          </cell>
          <cell r="D1031">
            <v>42945</v>
          </cell>
          <cell r="E1031">
            <v>42946</v>
          </cell>
          <cell r="F1031">
            <v>42947</v>
          </cell>
          <cell r="G1031">
            <v>2</v>
          </cell>
          <cell r="H1031">
            <v>6</v>
          </cell>
          <cell r="I1031" t="str">
            <v>crystle.gilliam@yahoo.com</v>
          </cell>
          <cell r="J1031">
            <v>11787</v>
          </cell>
        </row>
        <row r="1032">
          <cell r="A1032">
            <v>1031</v>
          </cell>
          <cell r="B1032">
            <v>1308</v>
          </cell>
          <cell r="C1032">
            <v>4</v>
          </cell>
          <cell r="D1032">
            <v>42946</v>
          </cell>
          <cell r="E1032">
            <v>42948</v>
          </cell>
          <cell r="F1032">
            <v>42949</v>
          </cell>
          <cell r="G1032">
            <v>1</v>
          </cell>
          <cell r="H1032">
            <v>2</v>
          </cell>
          <cell r="I1032" t="str">
            <v>shea.howell@msn.com</v>
          </cell>
          <cell r="J1032">
            <v>91733</v>
          </cell>
        </row>
        <row r="1033">
          <cell r="A1033">
            <v>1032</v>
          </cell>
          <cell r="B1033">
            <v>429</v>
          </cell>
          <cell r="C1033">
            <v>4</v>
          </cell>
          <cell r="D1033">
            <v>42946</v>
          </cell>
          <cell r="E1033">
            <v>42949</v>
          </cell>
          <cell r="F1033">
            <v>42948</v>
          </cell>
          <cell r="G1033">
            <v>2</v>
          </cell>
          <cell r="H1033">
            <v>6</v>
          </cell>
          <cell r="I1033" t="str">
            <v>emmett.casey@yahoo.com</v>
          </cell>
          <cell r="J1033">
            <v>11580</v>
          </cell>
        </row>
        <row r="1034">
          <cell r="A1034">
            <v>1033</v>
          </cell>
          <cell r="B1034">
            <v>582</v>
          </cell>
          <cell r="C1034">
            <v>4</v>
          </cell>
          <cell r="D1034">
            <v>42946</v>
          </cell>
          <cell r="E1034">
            <v>42947</v>
          </cell>
          <cell r="F1034">
            <v>42949</v>
          </cell>
          <cell r="G1034">
            <v>2</v>
          </cell>
          <cell r="H1034">
            <v>7</v>
          </cell>
          <cell r="I1034" t="str">
            <v>soledad.moses@yahoo.com</v>
          </cell>
          <cell r="J1034">
            <v>11372</v>
          </cell>
        </row>
        <row r="1035">
          <cell r="A1035">
            <v>1034</v>
          </cell>
          <cell r="B1035">
            <v>895</v>
          </cell>
          <cell r="C1035">
            <v>4</v>
          </cell>
          <cell r="D1035">
            <v>42946</v>
          </cell>
          <cell r="E1035">
            <v>42947</v>
          </cell>
          <cell r="F1035">
            <v>42947</v>
          </cell>
          <cell r="G1035">
            <v>2</v>
          </cell>
          <cell r="H1035">
            <v>7</v>
          </cell>
          <cell r="I1035" t="str">
            <v>elaina.key@msn.com</v>
          </cell>
          <cell r="J1035">
            <v>11803</v>
          </cell>
        </row>
        <row r="1036">
          <cell r="A1036">
            <v>1035</v>
          </cell>
          <cell r="B1036">
            <v>1283</v>
          </cell>
          <cell r="C1036">
            <v>4</v>
          </cell>
          <cell r="D1036">
            <v>42946</v>
          </cell>
          <cell r="E1036">
            <v>42949</v>
          </cell>
          <cell r="F1036">
            <v>42949</v>
          </cell>
          <cell r="G1036">
            <v>2</v>
          </cell>
          <cell r="H1036">
            <v>6</v>
          </cell>
          <cell r="I1036" t="str">
            <v>mica.barry@yahoo.com</v>
          </cell>
          <cell r="J1036">
            <v>12533</v>
          </cell>
        </row>
        <row r="1037">
          <cell r="A1037">
            <v>1036</v>
          </cell>
          <cell r="B1037">
            <v>1442</v>
          </cell>
          <cell r="C1037">
            <v>4</v>
          </cell>
          <cell r="D1037">
            <v>42946</v>
          </cell>
          <cell r="E1037">
            <v>42948</v>
          </cell>
          <cell r="F1037">
            <v>42947</v>
          </cell>
          <cell r="G1037">
            <v>2</v>
          </cell>
          <cell r="H1037">
            <v>6</v>
          </cell>
          <cell r="I1037" t="str">
            <v>cassie.cline@gmail.com</v>
          </cell>
          <cell r="J1037">
            <v>11201</v>
          </cell>
        </row>
        <row r="1038">
          <cell r="A1038">
            <v>1037</v>
          </cell>
          <cell r="B1038">
            <v>1229</v>
          </cell>
          <cell r="C1038">
            <v>4</v>
          </cell>
          <cell r="D1038">
            <v>42947</v>
          </cell>
          <cell r="E1038">
            <v>42949</v>
          </cell>
          <cell r="F1038">
            <v>42950</v>
          </cell>
          <cell r="G1038">
            <v>2</v>
          </cell>
          <cell r="H1038">
            <v>6</v>
          </cell>
          <cell r="I1038" t="str">
            <v>carina.lynch@gmail.com</v>
          </cell>
          <cell r="J1038">
            <v>12590</v>
          </cell>
        </row>
        <row r="1039">
          <cell r="A1039">
            <v>1038</v>
          </cell>
          <cell r="B1039">
            <v>1281</v>
          </cell>
          <cell r="C1039">
            <v>4</v>
          </cell>
          <cell r="D1039">
            <v>42947</v>
          </cell>
          <cell r="E1039">
            <v>42948</v>
          </cell>
          <cell r="F1039">
            <v>42950</v>
          </cell>
          <cell r="G1039">
            <v>2</v>
          </cell>
          <cell r="H1039">
            <v>7</v>
          </cell>
          <cell r="I1039" t="str">
            <v>marlen.dawson@msn.com</v>
          </cell>
          <cell r="J1039">
            <v>11377</v>
          </cell>
        </row>
        <row r="1040">
          <cell r="A1040">
            <v>1039</v>
          </cell>
          <cell r="B1040">
            <v>1077</v>
          </cell>
          <cell r="C1040">
            <v>4</v>
          </cell>
          <cell r="D1040">
            <v>42949</v>
          </cell>
          <cell r="E1040">
            <v>42951</v>
          </cell>
          <cell r="F1040">
            <v>42950</v>
          </cell>
          <cell r="G1040">
            <v>2</v>
          </cell>
          <cell r="H1040">
            <v>7</v>
          </cell>
          <cell r="I1040" t="str">
            <v>heather.perry@gmail.com</v>
          </cell>
          <cell r="J1040">
            <v>11104</v>
          </cell>
        </row>
        <row r="1041">
          <cell r="A1041">
            <v>1040</v>
          </cell>
          <cell r="B1041">
            <v>1225</v>
          </cell>
          <cell r="C1041">
            <v>4</v>
          </cell>
          <cell r="D1041">
            <v>42951</v>
          </cell>
          <cell r="E1041">
            <v>42954</v>
          </cell>
          <cell r="F1041">
            <v>42952</v>
          </cell>
          <cell r="G1041">
            <v>1</v>
          </cell>
          <cell r="H1041">
            <v>2</v>
          </cell>
          <cell r="I1041" t="str">
            <v>mellisa.griffin@msn.com</v>
          </cell>
          <cell r="J1041">
            <v>93635</v>
          </cell>
        </row>
        <row r="1042">
          <cell r="A1042">
            <v>1041</v>
          </cell>
          <cell r="B1042">
            <v>70</v>
          </cell>
          <cell r="C1042">
            <v>4</v>
          </cell>
          <cell r="D1042">
            <v>42951</v>
          </cell>
          <cell r="E1042">
            <v>42953</v>
          </cell>
          <cell r="F1042">
            <v>42952</v>
          </cell>
          <cell r="G1042">
            <v>2</v>
          </cell>
          <cell r="H1042">
            <v>7</v>
          </cell>
          <cell r="I1042" t="str">
            <v>tomasa.carson@aol.com</v>
          </cell>
          <cell r="J1042">
            <v>11369</v>
          </cell>
        </row>
        <row r="1043">
          <cell r="A1043">
            <v>1042</v>
          </cell>
          <cell r="B1043">
            <v>539</v>
          </cell>
          <cell r="C1043">
            <v>4</v>
          </cell>
          <cell r="D1043">
            <v>42953</v>
          </cell>
          <cell r="E1043">
            <v>42954</v>
          </cell>
          <cell r="F1043">
            <v>42954</v>
          </cell>
          <cell r="G1043">
            <v>2</v>
          </cell>
          <cell r="H1043">
            <v>7</v>
          </cell>
          <cell r="I1043" t="str">
            <v>jamika.acevedo@yahoo.com</v>
          </cell>
          <cell r="J1043">
            <v>11417</v>
          </cell>
        </row>
        <row r="1044">
          <cell r="A1044">
            <v>1043</v>
          </cell>
          <cell r="B1044">
            <v>1235</v>
          </cell>
          <cell r="C1044">
            <v>4</v>
          </cell>
          <cell r="D1044">
            <v>42953</v>
          </cell>
          <cell r="E1044">
            <v>42956</v>
          </cell>
          <cell r="F1044">
            <v>42955</v>
          </cell>
          <cell r="G1044">
            <v>2</v>
          </cell>
          <cell r="H1044">
            <v>6</v>
          </cell>
          <cell r="I1044" t="str">
            <v>georgina.gonzales@yahoo.com</v>
          </cell>
          <cell r="J1044">
            <v>13760</v>
          </cell>
        </row>
        <row r="1045">
          <cell r="A1045">
            <v>1044</v>
          </cell>
          <cell r="B1045">
            <v>1270</v>
          </cell>
          <cell r="C1045">
            <v>4</v>
          </cell>
          <cell r="D1045">
            <v>42954</v>
          </cell>
          <cell r="E1045">
            <v>42957</v>
          </cell>
          <cell r="F1045">
            <v>42955</v>
          </cell>
          <cell r="G1045">
            <v>2</v>
          </cell>
          <cell r="H1045">
            <v>7</v>
          </cell>
          <cell r="I1045" t="str">
            <v>ciera.webb@yahoo.com</v>
          </cell>
          <cell r="J1045">
            <v>14127</v>
          </cell>
        </row>
        <row r="1046">
          <cell r="A1046">
            <v>1045</v>
          </cell>
          <cell r="B1046">
            <v>185</v>
          </cell>
          <cell r="C1046">
            <v>4</v>
          </cell>
          <cell r="D1046">
            <v>42954</v>
          </cell>
          <cell r="E1046">
            <v>42956</v>
          </cell>
          <cell r="F1046">
            <v>42957</v>
          </cell>
          <cell r="G1046">
            <v>3</v>
          </cell>
          <cell r="H1046">
            <v>9</v>
          </cell>
          <cell r="I1046" t="str">
            <v>morton.lee@yahoo.com</v>
          </cell>
          <cell r="J1046">
            <v>76901</v>
          </cell>
        </row>
        <row r="1047">
          <cell r="A1047">
            <v>1046</v>
          </cell>
          <cell r="B1047">
            <v>1134</v>
          </cell>
          <cell r="C1047">
            <v>4</v>
          </cell>
          <cell r="D1047">
            <v>42954</v>
          </cell>
          <cell r="E1047">
            <v>42956</v>
          </cell>
          <cell r="F1047">
            <v>42955</v>
          </cell>
          <cell r="G1047">
            <v>3</v>
          </cell>
          <cell r="H1047">
            <v>8</v>
          </cell>
          <cell r="I1047" t="str">
            <v>sherril.alvarado@hotmail.com</v>
          </cell>
          <cell r="J1047">
            <v>75115</v>
          </cell>
        </row>
        <row r="1048">
          <cell r="A1048">
            <v>1047</v>
          </cell>
          <cell r="B1048">
            <v>116</v>
          </cell>
          <cell r="C1048">
            <v>3</v>
          </cell>
          <cell r="D1048">
            <v>42955</v>
          </cell>
          <cell r="E1048">
            <v>42955</v>
          </cell>
          <cell r="F1048" t="str">
            <v>NULL</v>
          </cell>
          <cell r="G1048">
            <v>3</v>
          </cell>
          <cell r="H1048">
            <v>8</v>
          </cell>
          <cell r="I1048" t="str">
            <v>merlene.vinson@gmail.com</v>
          </cell>
          <cell r="J1048">
            <v>76039</v>
          </cell>
        </row>
        <row r="1049">
          <cell r="A1049">
            <v>1048</v>
          </cell>
          <cell r="B1049">
            <v>777</v>
          </cell>
          <cell r="C1049">
            <v>4</v>
          </cell>
          <cell r="D1049">
            <v>42955</v>
          </cell>
          <cell r="E1049">
            <v>42957</v>
          </cell>
          <cell r="F1049">
            <v>42956</v>
          </cell>
          <cell r="G1049">
            <v>2</v>
          </cell>
          <cell r="H1049">
            <v>7</v>
          </cell>
          <cell r="I1049" t="str">
            <v>ilda.roberson@aol.com</v>
          </cell>
          <cell r="J1049">
            <v>12401</v>
          </cell>
        </row>
        <row r="1050">
          <cell r="A1050">
            <v>1049</v>
          </cell>
          <cell r="B1050">
            <v>194</v>
          </cell>
          <cell r="C1050">
            <v>4</v>
          </cell>
          <cell r="D1050">
            <v>42956</v>
          </cell>
          <cell r="E1050">
            <v>42958</v>
          </cell>
          <cell r="F1050">
            <v>42957</v>
          </cell>
          <cell r="G1050">
            <v>1</v>
          </cell>
          <cell r="H1050">
            <v>2</v>
          </cell>
          <cell r="I1050" t="str">
            <v>dorine.roberson@msn.com</v>
          </cell>
          <cell r="J1050">
            <v>95060</v>
          </cell>
        </row>
        <row r="1051">
          <cell r="A1051">
            <v>1050</v>
          </cell>
          <cell r="B1051">
            <v>239</v>
          </cell>
          <cell r="C1051">
            <v>4</v>
          </cell>
          <cell r="D1051">
            <v>42956</v>
          </cell>
          <cell r="E1051">
            <v>42959</v>
          </cell>
          <cell r="F1051">
            <v>42959</v>
          </cell>
          <cell r="G1051">
            <v>1</v>
          </cell>
          <cell r="H1051">
            <v>3</v>
          </cell>
          <cell r="I1051" t="str">
            <v>felice.guzman@hotmail.com</v>
          </cell>
          <cell r="J1051">
            <v>91387</v>
          </cell>
        </row>
        <row r="1052">
          <cell r="A1052">
            <v>1051</v>
          </cell>
          <cell r="B1052">
            <v>209</v>
          </cell>
          <cell r="C1052">
            <v>4</v>
          </cell>
          <cell r="D1052">
            <v>42957</v>
          </cell>
          <cell r="E1052">
            <v>42958</v>
          </cell>
          <cell r="F1052">
            <v>42958</v>
          </cell>
          <cell r="G1052">
            <v>2</v>
          </cell>
          <cell r="H1052">
            <v>7</v>
          </cell>
          <cell r="I1052" t="str">
            <v>jutta.everett@gmail.com</v>
          </cell>
          <cell r="J1052">
            <v>11784</v>
          </cell>
        </row>
        <row r="1053">
          <cell r="A1053">
            <v>1052</v>
          </cell>
          <cell r="B1053">
            <v>460</v>
          </cell>
          <cell r="C1053">
            <v>4</v>
          </cell>
          <cell r="D1053">
            <v>42957</v>
          </cell>
          <cell r="E1053">
            <v>42959</v>
          </cell>
          <cell r="F1053">
            <v>42960</v>
          </cell>
          <cell r="G1053">
            <v>2</v>
          </cell>
          <cell r="H1053">
            <v>6</v>
          </cell>
          <cell r="I1053" t="str">
            <v>romelia.myers@msn.com</v>
          </cell>
          <cell r="J1053">
            <v>11530</v>
          </cell>
        </row>
        <row r="1054">
          <cell r="A1054">
            <v>1053</v>
          </cell>
          <cell r="B1054">
            <v>1439</v>
          </cell>
          <cell r="C1054">
            <v>4</v>
          </cell>
          <cell r="D1054">
            <v>42957</v>
          </cell>
          <cell r="E1054">
            <v>42958</v>
          </cell>
          <cell r="F1054">
            <v>42959</v>
          </cell>
          <cell r="G1054">
            <v>2</v>
          </cell>
          <cell r="H1054">
            <v>6</v>
          </cell>
          <cell r="I1054" t="str">
            <v>florrie.little@yahoo.com</v>
          </cell>
          <cell r="J1054">
            <v>10801</v>
          </cell>
        </row>
        <row r="1055">
          <cell r="A1055">
            <v>1054</v>
          </cell>
          <cell r="B1055">
            <v>189</v>
          </cell>
          <cell r="C1055">
            <v>4</v>
          </cell>
          <cell r="D1055">
            <v>42958</v>
          </cell>
          <cell r="E1055">
            <v>42959</v>
          </cell>
          <cell r="F1055">
            <v>42959</v>
          </cell>
          <cell r="G1055">
            <v>2</v>
          </cell>
          <cell r="H1055">
            <v>7</v>
          </cell>
          <cell r="I1055" t="str">
            <v>damian.dawson@hotmail.com</v>
          </cell>
          <cell r="J1055">
            <v>13090</v>
          </cell>
        </row>
        <row r="1056">
          <cell r="A1056">
            <v>1055</v>
          </cell>
          <cell r="B1056">
            <v>140</v>
          </cell>
          <cell r="C1056">
            <v>4</v>
          </cell>
          <cell r="D1056">
            <v>42959</v>
          </cell>
          <cell r="E1056">
            <v>42962</v>
          </cell>
          <cell r="F1056">
            <v>42962</v>
          </cell>
          <cell r="G1056">
            <v>2</v>
          </cell>
          <cell r="H1056">
            <v>6</v>
          </cell>
          <cell r="I1056" t="str">
            <v>cleopatra.tate@aol.com</v>
          </cell>
          <cell r="J1056">
            <v>11369</v>
          </cell>
        </row>
        <row r="1057">
          <cell r="A1057">
            <v>1056</v>
          </cell>
          <cell r="B1057">
            <v>325</v>
          </cell>
          <cell r="C1057">
            <v>4</v>
          </cell>
          <cell r="D1057">
            <v>42959</v>
          </cell>
          <cell r="E1057">
            <v>42962</v>
          </cell>
          <cell r="F1057">
            <v>42960</v>
          </cell>
          <cell r="G1057">
            <v>2</v>
          </cell>
          <cell r="H1057">
            <v>7</v>
          </cell>
          <cell r="I1057" t="str">
            <v>berna.moore@hotmail.com</v>
          </cell>
          <cell r="J1057">
            <v>10451</v>
          </cell>
        </row>
        <row r="1058">
          <cell r="A1058">
            <v>1057</v>
          </cell>
          <cell r="B1058">
            <v>456</v>
          </cell>
          <cell r="C1058">
            <v>4</v>
          </cell>
          <cell r="D1058">
            <v>42959</v>
          </cell>
          <cell r="E1058">
            <v>42962</v>
          </cell>
          <cell r="F1058">
            <v>42960</v>
          </cell>
          <cell r="G1058">
            <v>2</v>
          </cell>
          <cell r="H1058">
            <v>7</v>
          </cell>
          <cell r="I1058" t="str">
            <v>serina.hensley@yahoo.com</v>
          </cell>
          <cell r="J1058">
            <v>11432</v>
          </cell>
        </row>
        <row r="1059">
          <cell r="A1059">
            <v>1058</v>
          </cell>
          <cell r="B1059">
            <v>782</v>
          </cell>
          <cell r="C1059">
            <v>4</v>
          </cell>
          <cell r="D1059">
            <v>42960</v>
          </cell>
          <cell r="E1059">
            <v>42963</v>
          </cell>
          <cell r="F1059">
            <v>42961</v>
          </cell>
          <cell r="G1059">
            <v>2</v>
          </cell>
          <cell r="H1059">
            <v>6</v>
          </cell>
          <cell r="I1059" t="str">
            <v>ricki.bullock@hotmail.com</v>
          </cell>
          <cell r="J1059">
            <v>11377</v>
          </cell>
        </row>
        <row r="1060">
          <cell r="A1060">
            <v>1059</v>
          </cell>
          <cell r="B1060">
            <v>6</v>
          </cell>
          <cell r="C1060">
            <v>4</v>
          </cell>
          <cell r="D1060">
            <v>42961</v>
          </cell>
          <cell r="E1060">
            <v>42964</v>
          </cell>
          <cell r="F1060">
            <v>42964</v>
          </cell>
          <cell r="G1060">
            <v>2</v>
          </cell>
          <cell r="H1060">
            <v>7</v>
          </cell>
          <cell r="I1060" t="str">
            <v>lyndsey.bean@hotmail.com</v>
          </cell>
          <cell r="J1060">
            <v>14450</v>
          </cell>
        </row>
        <row r="1061">
          <cell r="A1061">
            <v>1060</v>
          </cell>
          <cell r="B1061">
            <v>182</v>
          </cell>
          <cell r="C1061">
            <v>4</v>
          </cell>
          <cell r="D1061">
            <v>42962</v>
          </cell>
          <cell r="E1061">
            <v>42965</v>
          </cell>
          <cell r="F1061">
            <v>42964</v>
          </cell>
          <cell r="G1061">
            <v>2</v>
          </cell>
          <cell r="H1061">
            <v>6</v>
          </cell>
          <cell r="I1061" t="str">
            <v>jenniffer.bullock@msn.com</v>
          </cell>
          <cell r="J1061">
            <v>11706</v>
          </cell>
        </row>
        <row r="1062">
          <cell r="A1062">
            <v>1061</v>
          </cell>
          <cell r="B1062">
            <v>655</v>
          </cell>
          <cell r="C1062">
            <v>4</v>
          </cell>
          <cell r="D1062">
            <v>42962</v>
          </cell>
          <cell r="E1062">
            <v>42965</v>
          </cell>
          <cell r="F1062">
            <v>42965</v>
          </cell>
          <cell r="G1062">
            <v>2</v>
          </cell>
          <cell r="H1062">
            <v>7</v>
          </cell>
          <cell r="I1062" t="str">
            <v>marylyn.browning@msn.com</v>
          </cell>
          <cell r="J1062">
            <v>10583</v>
          </cell>
        </row>
        <row r="1063">
          <cell r="A1063">
            <v>1062</v>
          </cell>
          <cell r="B1063">
            <v>1210</v>
          </cell>
          <cell r="C1063">
            <v>4</v>
          </cell>
          <cell r="D1063">
            <v>42962</v>
          </cell>
          <cell r="E1063">
            <v>42964</v>
          </cell>
          <cell r="F1063">
            <v>42965</v>
          </cell>
          <cell r="G1063">
            <v>2</v>
          </cell>
          <cell r="H1063">
            <v>6</v>
          </cell>
          <cell r="I1063" t="str">
            <v>shawnna.frank@hotmail.com</v>
          </cell>
          <cell r="J1063">
            <v>11377</v>
          </cell>
        </row>
        <row r="1064">
          <cell r="A1064">
            <v>1063</v>
          </cell>
          <cell r="B1064">
            <v>198</v>
          </cell>
          <cell r="C1064">
            <v>4</v>
          </cell>
          <cell r="D1064">
            <v>42963</v>
          </cell>
          <cell r="E1064">
            <v>42966</v>
          </cell>
          <cell r="F1064">
            <v>42966</v>
          </cell>
          <cell r="G1064">
            <v>3</v>
          </cell>
          <cell r="H1064">
            <v>8</v>
          </cell>
          <cell r="I1064" t="str">
            <v>luis.tyler@gmail.com</v>
          </cell>
          <cell r="J1064">
            <v>79106</v>
          </cell>
        </row>
        <row r="1065">
          <cell r="A1065">
            <v>1064</v>
          </cell>
          <cell r="B1065">
            <v>898</v>
          </cell>
          <cell r="C1065">
            <v>4</v>
          </cell>
          <cell r="D1065">
            <v>42963</v>
          </cell>
          <cell r="E1065">
            <v>42965</v>
          </cell>
          <cell r="F1065">
            <v>42966</v>
          </cell>
          <cell r="G1065">
            <v>3</v>
          </cell>
          <cell r="H1065">
            <v>9</v>
          </cell>
          <cell r="I1065" t="str">
            <v>crysta.velez@yahoo.com</v>
          </cell>
          <cell r="J1065">
            <v>77016</v>
          </cell>
        </row>
        <row r="1066">
          <cell r="A1066">
            <v>1065</v>
          </cell>
          <cell r="B1066">
            <v>25</v>
          </cell>
          <cell r="C1066">
            <v>4</v>
          </cell>
          <cell r="D1066">
            <v>42964</v>
          </cell>
          <cell r="E1066">
            <v>42966</v>
          </cell>
          <cell r="F1066">
            <v>42966</v>
          </cell>
          <cell r="G1066">
            <v>2</v>
          </cell>
          <cell r="H1066">
            <v>7</v>
          </cell>
          <cell r="I1066" t="str">
            <v>regenia.vaughan@gmail.com</v>
          </cell>
          <cell r="J1066">
            <v>10541</v>
          </cell>
        </row>
        <row r="1067">
          <cell r="A1067">
            <v>1066</v>
          </cell>
          <cell r="B1067">
            <v>106</v>
          </cell>
          <cell r="C1067">
            <v>4</v>
          </cell>
          <cell r="D1067">
            <v>42964</v>
          </cell>
          <cell r="E1067">
            <v>42967</v>
          </cell>
          <cell r="F1067">
            <v>42966</v>
          </cell>
          <cell r="G1067">
            <v>2</v>
          </cell>
          <cell r="H1067">
            <v>7</v>
          </cell>
          <cell r="I1067" t="str">
            <v>raul.melendez@hotmail.com</v>
          </cell>
          <cell r="J1067">
            <v>11373</v>
          </cell>
        </row>
        <row r="1068">
          <cell r="A1068">
            <v>1067</v>
          </cell>
          <cell r="B1068">
            <v>225</v>
          </cell>
          <cell r="C1068">
            <v>4</v>
          </cell>
          <cell r="D1068">
            <v>42964</v>
          </cell>
          <cell r="E1068">
            <v>42966</v>
          </cell>
          <cell r="F1068">
            <v>42966</v>
          </cell>
          <cell r="G1068">
            <v>2</v>
          </cell>
          <cell r="H1068">
            <v>7</v>
          </cell>
          <cell r="I1068" t="str">
            <v>barbera.riggs@aol.com</v>
          </cell>
          <cell r="J1068">
            <v>11803</v>
          </cell>
        </row>
        <row r="1069">
          <cell r="A1069">
            <v>1068</v>
          </cell>
          <cell r="B1069">
            <v>453</v>
          </cell>
          <cell r="C1069">
            <v>4</v>
          </cell>
          <cell r="D1069">
            <v>42964</v>
          </cell>
          <cell r="E1069">
            <v>42967</v>
          </cell>
          <cell r="F1069">
            <v>42966</v>
          </cell>
          <cell r="G1069">
            <v>2</v>
          </cell>
          <cell r="H1069">
            <v>7</v>
          </cell>
          <cell r="I1069" t="str">
            <v>courtney.wyatt@gmail.com</v>
          </cell>
          <cell r="J1069">
            <v>11530</v>
          </cell>
        </row>
        <row r="1070">
          <cell r="A1070">
            <v>1069</v>
          </cell>
          <cell r="B1070">
            <v>493</v>
          </cell>
          <cell r="C1070">
            <v>4</v>
          </cell>
          <cell r="D1070">
            <v>42964</v>
          </cell>
          <cell r="E1070">
            <v>42966</v>
          </cell>
          <cell r="F1070">
            <v>42965</v>
          </cell>
          <cell r="G1070">
            <v>2</v>
          </cell>
          <cell r="H1070">
            <v>6</v>
          </cell>
          <cell r="I1070" t="str">
            <v>lise.alvarado@gmail.com</v>
          </cell>
          <cell r="J1070">
            <v>14075</v>
          </cell>
        </row>
        <row r="1071">
          <cell r="A1071">
            <v>1070</v>
          </cell>
          <cell r="B1071">
            <v>596</v>
          </cell>
          <cell r="C1071">
            <v>4</v>
          </cell>
          <cell r="D1071">
            <v>42964</v>
          </cell>
          <cell r="E1071">
            <v>42967</v>
          </cell>
          <cell r="F1071">
            <v>42965</v>
          </cell>
          <cell r="G1071">
            <v>2</v>
          </cell>
          <cell r="H1071">
            <v>7</v>
          </cell>
          <cell r="I1071" t="str">
            <v>emelda.dickerson@aol.com</v>
          </cell>
          <cell r="J1071">
            <v>14075</v>
          </cell>
        </row>
        <row r="1072">
          <cell r="A1072">
            <v>1071</v>
          </cell>
          <cell r="B1072">
            <v>602</v>
          </cell>
          <cell r="C1072">
            <v>4</v>
          </cell>
          <cell r="D1072">
            <v>42964</v>
          </cell>
          <cell r="E1072">
            <v>42967</v>
          </cell>
          <cell r="F1072">
            <v>42965</v>
          </cell>
          <cell r="G1072">
            <v>3</v>
          </cell>
          <cell r="H1072">
            <v>8</v>
          </cell>
          <cell r="I1072" t="str">
            <v>delaine.estes@yahoo.com</v>
          </cell>
          <cell r="J1072">
            <v>79106</v>
          </cell>
        </row>
        <row r="1073">
          <cell r="A1073">
            <v>1072</v>
          </cell>
          <cell r="B1073">
            <v>47</v>
          </cell>
          <cell r="C1073">
            <v>3</v>
          </cell>
          <cell r="D1073">
            <v>42965</v>
          </cell>
          <cell r="E1073">
            <v>42965</v>
          </cell>
          <cell r="F1073" t="str">
            <v>NULL</v>
          </cell>
          <cell r="G1073">
            <v>1</v>
          </cell>
          <cell r="H1073">
            <v>3</v>
          </cell>
          <cell r="I1073" t="str">
            <v>bridgette.guerra@hotmail.com</v>
          </cell>
          <cell r="J1073">
            <v>94580</v>
          </cell>
        </row>
        <row r="1074">
          <cell r="A1074">
            <v>1073</v>
          </cell>
          <cell r="B1074">
            <v>911</v>
          </cell>
          <cell r="C1074">
            <v>4</v>
          </cell>
          <cell r="D1074">
            <v>42965</v>
          </cell>
          <cell r="E1074">
            <v>42966</v>
          </cell>
          <cell r="F1074">
            <v>42968</v>
          </cell>
          <cell r="G1074">
            <v>2</v>
          </cell>
          <cell r="H1074">
            <v>7</v>
          </cell>
          <cell r="I1074" t="str">
            <v>nikita.roy@aol.com</v>
          </cell>
          <cell r="J1074">
            <v>14534</v>
          </cell>
        </row>
        <row r="1075">
          <cell r="A1075">
            <v>1074</v>
          </cell>
          <cell r="B1075">
            <v>11</v>
          </cell>
          <cell r="C1075">
            <v>3</v>
          </cell>
          <cell r="D1075">
            <v>42966</v>
          </cell>
          <cell r="E1075">
            <v>42966</v>
          </cell>
          <cell r="F1075" t="str">
            <v>NULL</v>
          </cell>
          <cell r="G1075">
            <v>2</v>
          </cell>
          <cell r="H1075">
            <v>6</v>
          </cell>
          <cell r="I1075" t="str">
            <v>deshawn.mendoza@yahoo.com</v>
          </cell>
          <cell r="J1075">
            <v>10952</v>
          </cell>
        </row>
        <row r="1076">
          <cell r="A1076">
            <v>1075</v>
          </cell>
          <cell r="B1076">
            <v>1003</v>
          </cell>
          <cell r="C1076">
            <v>4</v>
          </cell>
          <cell r="D1076">
            <v>42966</v>
          </cell>
          <cell r="E1076">
            <v>42968</v>
          </cell>
          <cell r="F1076">
            <v>42969</v>
          </cell>
          <cell r="G1076">
            <v>1</v>
          </cell>
          <cell r="H1076">
            <v>3</v>
          </cell>
          <cell r="I1076" t="str">
            <v>sharell.ross@msn.com</v>
          </cell>
          <cell r="J1076">
            <v>92083</v>
          </cell>
        </row>
        <row r="1077">
          <cell r="A1077">
            <v>1076</v>
          </cell>
          <cell r="B1077">
            <v>42</v>
          </cell>
          <cell r="C1077">
            <v>4</v>
          </cell>
          <cell r="D1077">
            <v>42966</v>
          </cell>
          <cell r="E1077">
            <v>42969</v>
          </cell>
          <cell r="F1077">
            <v>42969</v>
          </cell>
          <cell r="G1077">
            <v>2</v>
          </cell>
          <cell r="H1077">
            <v>6</v>
          </cell>
          <cell r="I1077" t="str">
            <v>tangela.quinn@aol.com</v>
          </cell>
          <cell r="J1077">
            <v>11418</v>
          </cell>
        </row>
        <row r="1078">
          <cell r="A1078">
            <v>1077</v>
          </cell>
          <cell r="B1078">
            <v>412</v>
          </cell>
          <cell r="C1078">
            <v>4</v>
          </cell>
          <cell r="D1078">
            <v>42966</v>
          </cell>
          <cell r="E1078">
            <v>42967</v>
          </cell>
          <cell r="F1078">
            <v>42968</v>
          </cell>
          <cell r="G1078">
            <v>2</v>
          </cell>
          <cell r="H1078">
            <v>6</v>
          </cell>
          <cell r="I1078" t="str">
            <v>dexter.roberts@gmail.com</v>
          </cell>
          <cell r="J1078">
            <v>11104</v>
          </cell>
        </row>
        <row r="1079">
          <cell r="A1079">
            <v>1078</v>
          </cell>
          <cell r="B1079">
            <v>793</v>
          </cell>
          <cell r="C1079">
            <v>4</v>
          </cell>
          <cell r="D1079">
            <v>42966</v>
          </cell>
          <cell r="E1079">
            <v>42968</v>
          </cell>
          <cell r="F1079">
            <v>42967</v>
          </cell>
          <cell r="G1079">
            <v>2</v>
          </cell>
          <cell r="H1079">
            <v>6</v>
          </cell>
          <cell r="I1079" t="str">
            <v>chantay.maynard@gmail.com</v>
          </cell>
          <cell r="J1079">
            <v>11373</v>
          </cell>
        </row>
        <row r="1080">
          <cell r="A1080">
            <v>1079</v>
          </cell>
          <cell r="B1080">
            <v>812</v>
          </cell>
          <cell r="C1080">
            <v>4</v>
          </cell>
          <cell r="D1080">
            <v>42966</v>
          </cell>
          <cell r="E1080">
            <v>42967</v>
          </cell>
          <cell r="F1080">
            <v>42967</v>
          </cell>
          <cell r="G1080">
            <v>2</v>
          </cell>
          <cell r="H1080">
            <v>7</v>
          </cell>
          <cell r="I1080" t="str">
            <v>martha.burgess@msn.com</v>
          </cell>
          <cell r="J1080">
            <v>11421</v>
          </cell>
        </row>
        <row r="1081">
          <cell r="A1081">
            <v>1080</v>
          </cell>
          <cell r="B1081">
            <v>1086</v>
          </cell>
          <cell r="C1081">
            <v>4</v>
          </cell>
          <cell r="D1081">
            <v>42966</v>
          </cell>
          <cell r="E1081">
            <v>42967</v>
          </cell>
          <cell r="F1081">
            <v>42967</v>
          </cell>
          <cell r="G1081">
            <v>2</v>
          </cell>
          <cell r="H1081">
            <v>7</v>
          </cell>
          <cell r="I1081" t="str">
            <v>cori.schwartz@msn.com</v>
          </cell>
          <cell r="J1081">
            <v>11432</v>
          </cell>
        </row>
        <row r="1082">
          <cell r="A1082">
            <v>1081</v>
          </cell>
          <cell r="B1082">
            <v>1106</v>
          </cell>
          <cell r="C1082">
            <v>4</v>
          </cell>
          <cell r="D1082">
            <v>42966</v>
          </cell>
          <cell r="E1082">
            <v>42969</v>
          </cell>
          <cell r="F1082">
            <v>42969</v>
          </cell>
          <cell r="G1082">
            <v>2</v>
          </cell>
          <cell r="H1082">
            <v>6</v>
          </cell>
          <cell r="I1082" t="str">
            <v>jerri.henry@msn.com</v>
          </cell>
          <cell r="J1082">
            <v>10977</v>
          </cell>
        </row>
        <row r="1083">
          <cell r="A1083">
            <v>1082</v>
          </cell>
          <cell r="B1083">
            <v>1327</v>
          </cell>
          <cell r="C1083">
            <v>4</v>
          </cell>
          <cell r="D1083">
            <v>42967</v>
          </cell>
          <cell r="E1083">
            <v>42969</v>
          </cell>
          <cell r="F1083">
            <v>42968</v>
          </cell>
          <cell r="G1083">
            <v>2</v>
          </cell>
          <cell r="H1083">
            <v>6</v>
          </cell>
          <cell r="I1083" t="str">
            <v>consuela.romero@hotmail.com</v>
          </cell>
          <cell r="J1083">
            <v>10950</v>
          </cell>
        </row>
        <row r="1084">
          <cell r="A1084">
            <v>1083</v>
          </cell>
          <cell r="B1084">
            <v>1372</v>
          </cell>
          <cell r="C1084">
            <v>4</v>
          </cell>
          <cell r="D1084">
            <v>42967</v>
          </cell>
          <cell r="E1084">
            <v>42970</v>
          </cell>
          <cell r="F1084">
            <v>42970</v>
          </cell>
          <cell r="G1084">
            <v>2</v>
          </cell>
          <cell r="H1084">
            <v>6</v>
          </cell>
          <cell r="I1084" t="str">
            <v>renna.williams@hotmail.com</v>
          </cell>
          <cell r="J1084">
            <v>11420</v>
          </cell>
        </row>
        <row r="1085">
          <cell r="A1085">
            <v>1084</v>
          </cell>
          <cell r="B1085">
            <v>2</v>
          </cell>
          <cell r="C1085">
            <v>4</v>
          </cell>
          <cell r="D1085">
            <v>42968</v>
          </cell>
          <cell r="E1085">
            <v>42971</v>
          </cell>
          <cell r="F1085">
            <v>42970</v>
          </cell>
          <cell r="G1085">
            <v>1</v>
          </cell>
          <cell r="H1085">
            <v>2</v>
          </cell>
          <cell r="I1085" t="str">
            <v>kasha.todd@yahoo.com</v>
          </cell>
          <cell r="J1085">
            <v>95008</v>
          </cell>
        </row>
        <row r="1086">
          <cell r="A1086">
            <v>1085</v>
          </cell>
          <cell r="B1086">
            <v>305</v>
          </cell>
          <cell r="C1086">
            <v>4</v>
          </cell>
          <cell r="D1086">
            <v>42968</v>
          </cell>
          <cell r="E1086">
            <v>42970</v>
          </cell>
          <cell r="F1086">
            <v>42970</v>
          </cell>
          <cell r="G1086">
            <v>1</v>
          </cell>
          <cell r="H1086">
            <v>3</v>
          </cell>
          <cell r="I1086" t="str">
            <v>hope.cotton@aol.com</v>
          </cell>
          <cell r="J1086">
            <v>90278</v>
          </cell>
        </row>
        <row r="1087">
          <cell r="A1087">
            <v>1086</v>
          </cell>
          <cell r="B1087">
            <v>220</v>
          </cell>
          <cell r="C1087">
            <v>4</v>
          </cell>
          <cell r="D1087">
            <v>42968</v>
          </cell>
          <cell r="E1087">
            <v>42970</v>
          </cell>
          <cell r="F1087">
            <v>42971</v>
          </cell>
          <cell r="G1087">
            <v>2</v>
          </cell>
          <cell r="H1087">
            <v>7</v>
          </cell>
          <cell r="I1087" t="str">
            <v>lucio.sherman@gmail.com</v>
          </cell>
          <cell r="J1087">
            <v>11787</v>
          </cell>
        </row>
        <row r="1088">
          <cell r="A1088">
            <v>1087</v>
          </cell>
          <cell r="B1088">
            <v>675</v>
          </cell>
          <cell r="C1088">
            <v>4</v>
          </cell>
          <cell r="D1088">
            <v>42969</v>
          </cell>
          <cell r="E1088">
            <v>42970</v>
          </cell>
          <cell r="F1088">
            <v>42972</v>
          </cell>
          <cell r="G1088">
            <v>3</v>
          </cell>
          <cell r="H1088">
            <v>8</v>
          </cell>
          <cell r="I1088" t="str">
            <v>kermit.bowman@gmail.com</v>
          </cell>
          <cell r="J1088">
            <v>79930</v>
          </cell>
        </row>
        <row r="1089">
          <cell r="A1089">
            <v>1088</v>
          </cell>
          <cell r="B1089">
            <v>1160</v>
          </cell>
          <cell r="C1089">
            <v>4</v>
          </cell>
          <cell r="D1089">
            <v>42969</v>
          </cell>
          <cell r="E1089">
            <v>42970</v>
          </cell>
          <cell r="F1089">
            <v>42970</v>
          </cell>
          <cell r="G1089">
            <v>3</v>
          </cell>
          <cell r="H1089">
            <v>8</v>
          </cell>
          <cell r="I1089" t="str">
            <v>efren.whitfield@gmail.com</v>
          </cell>
          <cell r="J1089">
            <v>76039</v>
          </cell>
        </row>
        <row r="1090">
          <cell r="A1090">
            <v>1089</v>
          </cell>
          <cell r="B1090">
            <v>46</v>
          </cell>
          <cell r="C1090">
            <v>3</v>
          </cell>
          <cell r="D1090">
            <v>42970</v>
          </cell>
          <cell r="E1090">
            <v>42970</v>
          </cell>
          <cell r="F1090" t="str">
            <v>NULL</v>
          </cell>
          <cell r="G1090">
            <v>1</v>
          </cell>
          <cell r="H1090">
            <v>2</v>
          </cell>
          <cell r="I1090" t="str">
            <v>monika.berg@gmail.com</v>
          </cell>
          <cell r="J1090">
            <v>91316</v>
          </cell>
        </row>
        <row r="1091">
          <cell r="A1091">
            <v>1090</v>
          </cell>
          <cell r="B1091">
            <v>1427</v>
          </cell>
          <cell r="C1091">
            <v>4</v>
          </cell>
          <cell r="D1091">
            <v>42971</v>
          </cell>
          <cell r="E1091">
            <v>42973</v>
          </cell>
          <cell r="F1091">
            <v>42973</v>
          </cell>
          <cell r="G1091">
            <v>1</v>
          </cell>
          <cell r="H1091">
            <v>2</v>
          </cell>
          <cell r="I1091" t="str">
            <v>mikel.wilkerson@msn.com</v>
          </cell>
          <cell r="J1091">
            <v>95301</v>
          </cell>
        </row>
        <row r="1092">
          <cell r="A1092">
            <v>1091</v>
          </cell>
          <cell r="B1092">
            <v>1260</v>
          </cell>
          <cell r="C1092">
            <v>4</v>
          </cell>
          <cell r="D1092">
            <v>42971</v>
          </cell>
          <cell r="E1092">
            <v>42972</v>
          </cell>
          <cell r="F1092">
            <v>42972</v>
          </cell>
          <cell r="G1092">
            <v>2</v>
          </cell>
          <cell r="H1092">
            <v>7</v>
          </cell>
          <cell r="I1092" t="str">
            <v>phuong.wolf@yahoo.com</v>
          </cell>
          <cell r="J1092">
            <v>12302</v>
          </cell>
        </row>
        <row r="1093">
          <cell r="A1093">
            <v>1092</v>
          </cell>
          <cell r="B1093">
            <v>40</v>
          </cell>
          <cell r="C1093">
            <v>4</v>
          </cell>
          <cell r="D1093">
            <v>42972</v>
          </cell>
          <cell r="E1093">
            <v>42975</v>
          </cell>
          <cell r="F1093">
            <v>42974</v>
          </cell>
          <cell r="G1093">
            <v>1</v>
          </cell>
          <cell r="H1093">
            <v>2</v>
          </cell>
          <cell r="I1093" t="str">
            <v>ronna.butler@gmail.com</v>
          </cell>
          <cell r="J1093">
            <v>91316</v>
          </cell>
        </row>
        <row r="1094">
          <cell r="A1094">
            <v>1093</v>
          </cell>
          <cell r="B1094">
            <v>326</v>
          </cell>
          <cell r="C1094">
            <v>4</v>
          </cell>
          <cell r="D1094">
            <v>42972</v>
          </cell>
          <cell r="E1094">
            <v>42975</v>
          </cell>
          <cell r="F1094">
            <v>42973</v>
          </cell>
          <cell r="G1094">
            <v>1</v>
          </cell>
          <cell r="H1094">
            <v>3</v>
          </cell>
          <cell r="I1094" t="str">
            <v>shiela.calderon@msn.com</v>
          </cell>
          <cell r="J1094">
            <v>95677</v>
          </cell>
        </row>
        <row r="1095">
          <cell r="A1095">
            <v>1094</v>
          </cell>
          <cell r="B1095">
            <v>828</v>
          </cell>
          <cell r="C1095">
            <v>4</v>
          </cell>
          <cell r="D1095">
            <v>42972</v>
          </cell>
          <cell r="E1095">
            <v>42974</v>
          </cell>
          <cell r="F1095">
            <v>42975</v>
          </cell>
          <cell r="G1095">
            <v>2</v>
          </cell>
          <cell r="H1095">
            <v>6</v>
          </cell>
          <cell r="I1095" t="str">
            <v>renato.morton@msn.com</v>
          </cell>
          <cell r="J1095">
            <v>10550</v>
          </cell>
        </row>
        <row r="1096">
          <cell r="A1096">
            <v>1095</v>
          </cell>
          <cell r="B1096">
            <v>1382</v>
          </cell>
          <cell r="C1096">
            <v>4</v>
          </cell>
          <cell r="D1096">
            <v>42973</v>
          </cell>
          <cell r="E1096">
            <v>42975</v>
          </cell>
          <cell r="F1096">
            <v>42974</v>
          </cell>
          <cell r="G1096">
            <v>3</v>
          </cell>
          <cell r="H1096">
            <v>9</v>
          </cell>
          <cell r="I1096" t="str">
            <v>wynona.douglas@msn.com</v>
          </cell>
          <cell r="J1096">
            <v>78552</v>
          </cell>
        </row>
        <row r="1097">
          <cell r="A1097">
            <v>1096</v>
          </cell>
          <cell r="B1097">
            <v>589</v>
          </cell>
          <cell r="C1097">
            <v>4</v>
          </cell>
          <cell r="D1097">
            <v>42974</v>
          </cell>
          <cell r="E1097">
            <v>42976</v>
          </cell>
          <cell r="F1097">
            <v>42976</v>
          </cell>
          <cell r="G1097">
            <v>1</v>
          </cell>
          <cell r="H1097">
            <v>2</v>
          </cell>
          <cell r="I1097" t="str">
            <v>jeffry.church@msn.com</v>
          </cell>
          <cell r="J1097">
            <v>94566</v>
          </cell>
        </row>
        <row r="1098">
          <cell r="A1098">
            <v>1097</v>
          </cell>
          <cell r="B1098">
            <v>1311</v>
          </cell>
          <cell r="C1098">
            <v>4</v>
          </cell>
          <cell r="D1098">
            <v>42974</v>
          </cell>
          <cell r="E1098">
            <v>42977</v>
          </cell>
          <cell r="F1098">
            <v>42975</v>
          </cell>
          <cell r="G1098">
            <v>2</v>
          </cell>
          <cell r="H1098">
            <v>6</v>
          </cell>
          <cell r="I1098" t="str">
            <v>whitley.cannon@msn.com</v>
          </cell>
          <cell r="J1098">
            <v>11727</v>
          </cell>
        </row>
        <row r="1099">
          <cell r="A1099">
            <v>1098</v>
          </cell>
          <cell r="B1099">
            <v>752</v>
          </cell>
          <cell r="C1099">
            <v>4</v>
          </cell>
          <cell r="D1099">
            <v>42975</v>
          </cell>
          <cell r="E1099">
            <v>42977</v>
          </cell>
          <cell r="F1099">
            <v>42977</v>
          </cell>
          <cell r="G1099">
            <v>1</v>
          </cell>
          <cell r="H1099">
            <v>2</v>
          </cell>
          <cell r="I1099" t="str">
            <v>lloyd.miranda@hotmail.com</v>
          </cell>
          <cell r="J1099">
            <v>91316</v>
          </cell>
        </row>
        <row r="1100">
          <cell r="A1100">
            <v>1099</v>
          </cell>
          <cell r="B1100">
            <v>1128</v>
          </cell>
          <cell r="C1100">
            <v>4</v>
          </cell>
          <cell r="D1100">
            <v>42975</v>
          </cell>
          <cell r="E1100">
            <v>42976</v>
          </cell>
          <cell r="F1100">
            <v>42977</v>
          </cell>
          <cell r="G1100">
            <v>2</v>
          </cell>
          <cell r="H1100">
            <v>6</v>
          </cell>
          <cell r="I1100" t="str">
            <v>bea.kane@aol.com</v>
          </cell>
          <cell r="J1100">
            <v>10541</v>
          </cell>
        </row>
        <row r="1101">
          <cell r="A1101">
            <v>1100</v>
          </cell>
          <cell r="B1101">
            <v>1392</v>
          </cell>
          <cell r="C1101">
            <v>4</v>
          </cell>
          <cell r="D1101">
            <v>42975</v>
          </cell>
          <cell r="E1101">
            <v>42976</v>
          </cell>
          <cell r="F1101">
            <v>42976</v>
          </cell>
          <cell r="G1101">
            <v>2</v>
          </cell>
          <cell r="H1101">
            <v>7</v>
          </cell>
          <cell r="I1101" t="str">
            <v>trista.lambert@gmail.com</v>
          </cell>
          <cell r="J1101">
            <v>14450</v>
          </cell>
        </row>
        <row r="1102">
          <cell r="A1102">
            <v>1101</v>
          </cell>
          <cell r="B1102">
            <v>379</v>
          </cell>
          <cell r="C1102">
            <v>4</v>
          </cell>
          <cell r="D1102">
            <v>42976</v>
          </cell>
          <cell r="E1102">
            <v>42977</v>
          </cell>
          <cell r="F1102">
            <v>42977</v>
          </cell>
          <cell r="G1102">
            <v>2</v>
          </cell>
          <cell r="H1102">
            <v>7</v>
          </cell>
          <cell r="I1102" t="str">
            <v>mina.carrillo@aol.com</v>
          </cell>
          <cell r="J1102">
            <v>11553</v>
          </cell>
        </row>
        <row r="1103">
          <cell r="A1103">
            <v>1102</v>
          </cell>
          <cell r="B1103">
            <v>1317</v>
          </cell>
          <cell r="C1103">
            <v>4</v>
          </cell>
          <cell r="D1103">
            <v>42976</v>
          </cell>
          <cell r="E1103">
            <v>42978</v>
          </cell>
          <cell r="F1103">
            <v>42978</v>
          </cell>
          <cell r="G1103">
            <v>2</v>
          </cell>
          <cell r="H1103">
            <v>6</v>
          </cell>
          <cell r="I1103" t="str">
            <v>glady.wells@gmail.com</v>
          </cell>
          <cell r="J1103">
            <v>11791</v>
          </cell>
        </row>
        <row r="1104">
          <cell r="A1104">
            <v>1103</v>
          </cell>
          <cell r="B1104">
            <v>1394</v>
          </cell>
          <cell r="C1104">
            <v>4</v>
          </cell>
          <cell r="D1104">
            <v>42978</v>
          </cell>
          <cell r="E1104">
            <v>42980</v>
          </cell>
          <cell r="F1104">
            <v>42980</v>
          </cell>
          <cell r="G1104">
            <v>2</v>
          </cell>
          <cell r="H1104">
            <v>7</v>
          </cell>
          <cell r="I1104" t="str">
            <v>genny.fields@msn.com</v>
          </cell>
          <cell r="J1104">
            <v>11701</v>
          </cell>
        </row>
        <row r="1105">
          <cell r="A1105">
            <v>1104</v>
          </cell>
          <cell r="B1105">
            <v>268</v>
          </cell>
          <cell r="C1105">
            <v>4</v>
          </cell>
          <cell r="D1105">
            <v>42979</v>
          </cell>
          <cell r="E1105">
            <v>42982</v>
          </cell>
          <cell r="F1105">
            <v>42981</v>
          </cell>
          <cell r="G1105">
            <v>2</v>
          </cell>
          <cell r="H1105">
            <v>6</v>
          </cell>
          <cell r="I1105" t="str">
            <v>trinity.riddle@aol.com</v>
          </cell>
          <cell r="J1105">
            <v>12020</v>
          </cell>
        </row>
        <row r="1106">
          <cell r="A1106">
            <v>1105</v>
          </cell>
          <cell r="B1106">
            <v>747</v>
          </cell>
          <cell r="C1106">
            <v>4</v>
          </cell>
          <cell r="D1106">
            <v>42979</v>
          </cell>
          <cell r="E1106">
            <v>42982</v>
          </cell>
          <cell r="F1106">
            <v>42981</v>
          </cell>
          <cell r="G1106">
            <v>3</v>
          </cell>
          <cell r="H1106">
            <v>8</v>
          </cell>
          <cell r="I1106" t="str">
            <v>margret.barnett@gmail.com</v>
          </cell>
          <cell r="J1106">
            <v>75126</v>
          </cell>
        </row>
        <row r="1107">
          <cell r="A1107">
            <v>1106</v>
          </cell>
          <cell r="B1107">
            <v>1009</v>
          </cell>
          <cell r="C1107">
            <v>4</v>
          </cell>
          <cell r="D1107">
            <v>42980</v>
          </cell>
          <cell r="E1107">
            <v>42982</v>
          </cell>
          <cell r="F1107">
            <v>42982</v>
          </cell>
          <cell r="G1107">
            <v>2</v>
          </cell>
          <cell r="H1107">
            <v>6</v>
          </cell>
          <cell r="I1107" t="str">
            <v>deangelo.cooley@aol.com</v>
          </cell>
          <cell r="J1107">
            <v>11422</v>
          </cell>
        </row>
        <row r="1108">
          <cell r="A1108">
            <v>1107</v>
          </cell>
          <cell r="B1108">
            <v>1424</v>
          </cell>
          <cell r="C1108">
            <v>4</v>
          </cell>
          <cell r="D1108">
            <v>42980</v>
          </cell>
          <cell r="E1108">
            <v>42983</v>
          </cell>
          <cell r="F1108">
            <v>42983</v>
          </cell>
          <cell r="G1108">
            <v>2</v>
          </cell>
          <cell r="H1108">
            <v>7</v>
          </cell>
          <cell r="I1108" t="str">
            <v>lashunda.cole@hotmail.com</v>
          </cell>
          <cell r="J1108">
            <v>10952</v>
          </cell>
        </row>
        <row r="1109">
          <cell r="A1109">
            <v>1108</v>
          </cell>
          <cell r="B1109">
            <v>735</v>
          </cell>
          <cell r="C1109">
            <v>4</v>
          </cell>
          <cell r="D1109">
            <v>42981</v>
          </cell>
          <cell r="E1109">
            <v>42983</v>
          </cell>
          <cell r="F1109">
            <v>42982</v>
          </cell>
          <cell r="G1109">
            <v>1</v>
          </cell>
          <cell r="H1109">
            <v>3</v>
          </cell>
          <cell r="I1109" t="str">
            <v>aide.franco@msn.com</v>
          </cell>
          <cell r="J1109">
            <v>95301</v>
          </cell>
        </row>
        <row r="1110">
          <cell r="A1110">
            <v>1109</v>
          </cell>
          <cell r="B1110">
            <v>23</v>
          </cell>
          <cell r="C1110">
            <v>4</v>
          </cell>
          <cell r="D1110">
            <v>42981</v>
          </cell>
          <cell r="E1110">
            <v>42982</v>
          </cell>
          <cell r="F1110">
            <v>42982</v>
          </cell>
          <cell r="G1110">
            <v>2</v>
          </cell>
          <cell r="H1110">
            <v>6</v>
          </cell>
          <cell r="I1110" t="str">
            <v>kaylee.english@msn.com</v>
          </cell>
          <cell r="J1110">
            <v>11423</v>
          </cell>
        </row>
        <row r="1111">
          <cell r="A1111">
            <v>1110</v>
          </cell>
          <cell r="B1111">
            <v>912</v>
          </cell>
          <cell r="C1111">
            <v>4</v>
          </cell>
          <cell r="D1111">
            <v>42982</v>
          </cell>
          <cell r="E1111">
            <v>42985</v>
          </cell>
          <cell r="F1111">
            <v>42985</v>
          </cell>
          <cell r="G1111">
            <v>2</v>
          </cell>
          <cell r="H1111">
            <v>6</v>
          </cell>
          <cell r="I1111" t="str">
            <v>inocencia.key@hotmail.com</v>
          </cell>
          <cell r="J1111">
            <v>11762</v>
          </cell>
        </row>
        <row r="1112">
          <cell r="A1112">
            <v>1111</v>
          </cell>
          <cell r="B1112">
            <v>930</v>
          </cell>
          <cell r="C1112">
            <v>4</v>
          </cell>
          <cell r="D1112">
            <v>42982</v>
          </cell>
          <cell r="E1112">
            <v>42984</v>
          </cell>
          <cell r="F1112">
            <v>42983</v>
          </cell>
          <cell r="G1112">
            <v>2</v>
          </cell>
          <cell r="H1112">
            <v>6</v>
          </cell>
          <cell r="I1112" t="str">
            <v>delana.wagner@aol.com</v>
          </cell>
          <cell r="J1112">
            <v>12065</v>
          </cell>
        </row>
        <row r="1113">
          <cell r="A1113">
            <v>1112</v>
          </cell>
          <cell r="B1113">
            <v>798</v>
          </cell>
          <cell r="C1113">
            <v>4</v>
          </cell>
          <cell r="D1113">
            <v>42983</v>
          </cell>
          <cell r="E1113">
            <v>42986</v>
          </cell>
          <cell r="F1113">
            <v>42985</v>
          </cell>
          <cell r="G1113">
            <v>2</v>
          </cell>
          <cell r="H1113">
            <v>7</v>
          </cell>
          <cell r="I1113" t="str">
            <v>alyse.jacobson@yahoo.com</v>
          </cell>
          <cell r="J1113">
            <v>11762</v>
          </cell>
        </row>
        <row r="1114">
          <cell r="A1114">
            <v>1113</v>
          </cell>
          <cell r="B1114">
            <v>388</v>
          </cell>
          <cell r="C1114">
            <v>4</v>
          </cell>
          <cell r="D1114">
            <v>42984</v>
          </cell>
          <cell r="E1114">
            <v>42986</v>
          </cell>
          <cell r="F1114">
            <v>42985</v>
          </cell>
          <cell r="G1114">
            <v>2</v>
          </cell>
          <cell r="H1114">
            <v>7</v>
          </cell>
          <cell r="I1114" t="str">
            <v>aleta.stone@aol.com</v>
          </cell>
          <cell r="J1114">
            <v>11357</v>
          </cell>
        </row>
        <row r="1115">
          <cell r="A1115">
            <v>1114</v>
          </cell>
          <cell r="B1115">
            <v>1036</v>
          </cell>
          <cell r="C1115">
            <v>4</v>
          </cell>
          <cell r="D1115">
            <v>42984</v>
          </cell>
          <cell r="E1115">
            <v>42986</v>
          </cell>
          <cell r="F1115">
            <v>42986</v>
          </cell>
          <cell r="G1115">
            <v>2</v>
          </cell>
          <cell r="H1115">
            <v>6</v>
          </cell>
          <cell r="I1115" t="str">
            <v>randee.lester@gmail.com</v>
          </cell>
          <cell r="J1115">
            <v>11720</v>
          </cell>
        </row>
        <row r="1116">
          <cell r="A1116">
            <v>1115</v>
          </cell>
          <cell r="B1116">
            <v>1100</v>
          </cell>
          <cell r="C1116">
            <v>4</v>
          </cell>
          <cell r="D1116">
            <v>42985</v>
          </cell>
          <cell r="E1116">
            <v>42987</v>
          </cell>
          <cell r="F1116">
            <v>42987</v>
          </cell>
          <cell r="G1116">
            <v>2</v>
          </cell>
          <cell r="H1116">
            <v>6</v>
          </cell>
          <cell r="I1116" t="str">
            <v>penny.acevedo@yahoo.com</v>
          </cell>
          <cell r="J1116">
            <v>12020</v>
          </cell>
        </row>
        <row r="1117">
          <cell r="A1117">
            <v>1116</v>
          </cell>
          <cell r="B1117">
            <v>52</v>
          </cell>
          <cell r="C1117">
            <v>4</v>
          </cell>
          <cell r="D1117">
            <v>42986</v>
          </cell>
          <cell r="E1117">
            <v>42988</v>
          </cell>
          <cell r="F1117">
            <v>42988</v>
          </cell>
          <cell r="G1117">
            <v>2</v>
          </cell>
          <cell r="H1117">
            <v>7</v>
          </cell>
          <cell r="I1117" t="str">
            <v>tu.ramirez@hotmail.com</v>
          </cell>
          <cell r="J1117">
            <v>11369</v>
          </cell>
        </row>
        <row r="1118">
          <cell r="A1118">
            <v>1117</v>
          </cell>
          <cell r="B1118">
            <v>334</v>
          </cell>
          <cell r="C1118">
            <v>4</v>
          </cell>
          <cell r="D1118">
            <v>42986</v>
          </cell>
          <cell r="E1118">
            <v>42988</v>
          </cell>
          <cell r="F1118">
            <v>42988</v>
          </cell>
          <cell r="G1118">
            <v>2</v>
          </cell>
          <cell r="H1118">
            <v>6</v>
          </cell>
          <cell r="I1118" t="str">
            <v>somer.jordan@msn.com</v>
          </cell>
          <cell r="J1118">
            <v>11746</v>
          </cell>
        </row>
        <row r="1119">
          <cell r="A1119">
            <v>1118</v>
          </cell>
          <cell r="B1119">
            <v>1023</v>
          </cell>
          <cell r="C1119">
            <v>4</v>
          </cell>
          <cell r="D1119">
            <v>42986</v>
          </cell>
          <cell r="E1119">
            <v>42989</v>
          </cell>
          <cell r="F1119">
            <v>42989</v>
          </cell>
          <cell r="G1119">
            <v>2</v>
          </cell>
          <cell r="H1119">
            <v>6</v>
          </cell>
          <cell r="I1119" t="str">
            <v>adena.blake@hotmail.com</v>
          </cell>
          <cell r="J1119">
            <v>12020</v>
          </cell>
        </row>
        <row r="1120">
          <cell r="A1120">
            <v>1119</v>
          </cell>
          <cell r="B1120">
            <v>749</v>
          </cell>
          <cell r="C1120">
            <v>4</v>
          </cell>
          <cell r="D1120">
            <v>42988</v>
          </cell>
          <cell r="E1120">
            <v>42990</v>
          </cell>
          <cell r="F1120">
            <v>42991</v>
          </cell>
          <cell r="G1120">
            <v>1</v>
          </cell>
          <cell r="H1120">
            <v>2</v>
          </cell>
          <cell r="I1120" t="str">
            <v>oralia.farley@hotmail.com</v>
          </cell>
          <cell r="J1120">
            <v>91784</v>
          </cell>
        </row>
        <row r="1121">
          <cell r="A1121">
            <v>1120</v>
          </cell>
          <cell r="B1121">
            <v>1269</v>
          </cell>
          <cell r="C1121">
            <v>4</v>
          </cell>
          <cell r="D1121">
            <v>42988</v>
          </cell>
          <cell r="E1121">
            <v>42990</v>
          </cell>
          <cell r="F1121">
            <v>42991</v>
          </cell>
          <cell r="G1121">
            <v>2</v>
          </cell>
          <cell r="H1121">
            <v>7</v>
          </cell>
          <cell r="I1121" t="str">
            <v>gustavo.gamble@msn.com</v>
          </cell>
          <cell r="J1121">
            <v>11050</v>
          </cell>
        </row>
        <row r="1122">
          <cell r="A1122">
            <v>1121</v>
          </cell>
          <cell r="B1122">
            <v>143</v>
          </cell>
          <cell r="C1122">
            <v>4</v>
          </cell>
          <cell r="D1122">
            <v>42989</v>
          </cell>
          <cell r="E1122">
            <v>42991</v>
          </cell>
          <cell r="F1122">
            <v>42990</v>
          </cell>
          <cell r="G1122">
            <v>2</v>
          </cell>
          <cell r="H1122">
            <v>7</v>
          </cell>
          <cell r="I1122" t="str">
            <v>janae.doyle@gmail.com</v>
          </cell>
          <cell r="J1122">
            <v>11372</v>
          </cell>
        </row>
        <row r="1123">
          <cell r="A1123">
            <v>1122</v>
          </cell>
          <cell r="B1123">
            <v>1132</v>
          </cell>
          <cell r="C1123">
            <v>4</v>
          </cell>
          <cell r="D1123">
            <v>42990</v>
          </cell>
          <cell r="E1123">
            <v>42992</v>
          </cell>
          <cell r="F1123">
            <v>42992</v>
          </cell>
          <cell r="G1123">
            <v>2</v>
          </cell>
          <cell r="H1123">
            <v>6</v>
          </cell>
          <cell r="I1123" t="str">
            <v>parthenia.holman@gmail.com</v>
          </cell>
          <cell r="J1123">
            <v>14850</v>
          </cell>
        </row>
        <row r="1124">
          <cell r="A1124">
            <v>1123</v>
          </cell>
          <cell r="B1124">
            <v>598</v>
          </cell>
          <cell r="C1124">
            <v>4</v>
          </cell>
          <cell r="D1124">
            <v>42991</v>
          </cell>
          <cell r="E1124">
            <v>42992</v>
          </cell>
          <cell r="F1124">
            <v>42992</v>
          </cell>
          <cell r="G1124">
            <v>2</v>
          </cell>
          <cell r="H1124">
            <v>7</v>
          </cell>
          <cell r="I1124" t="str">
            <v>benito.hendrix@gmail.com</v>
          </cell>
          <cell r="J1124">
            <v>14043</v>
          </cell>
        </row>
        <row r="1125">
          <cell r="A1125">
            <v>1124</v>
          </cell>
          <cell r="B1125">
            <v>275</v>
          </cell>
          <cell r="C1125">
            <v>4</v>
          </cell>
          <cell r="D1125">
            <v>42991</v>
          </cell>
          <cell r="E1125">
            <v>42992</v>
          </cell>
          <cell r="F1125">
            <v>42994</v>
          </cell>
          <cell r="G1125">
            <v>3</v>
          </cell>
          <cell r="H1125">
            <v>9</v>
          </cell>
          <cell r="I1125" t="str">
            <v>pinkie.kirkland@yahoo.com</v>
          </cell>
          <cell r="J1125">
            <v>76901</v>
          </cell>
        </row>
        <row r="1126">
          <cell r="A1126">
            <v>1125</v>
          </cell>
          <cell r="B1126">
            <v>945</v>
          </cell>
          <cell r="C1126">
            <v>4</v>
          </cell>
          <cell r="D1126">
            <v>42992</v>
          </cell>
          <cell r="E1126">
            <v>42993</v>
          </cell>
          <cell r="F1126">
            <v>42993</v>
          </cell>
          <cell r="G1126">
            <v>2</v>
          </cell>
          <cell r="H1126">
            <v>7</v>
          </cell>
          <cell r="I1126" t="str">
            <v>krissy.ochoa@msn.com</v>
          </cell>
          <cell r="J1126">
            <v>11050</v>
          </cell>
        </row>
        <row r="1127">
          <cell r="A1127">
            <v>1126</v>
          </cell>
          <cell r="B1127">
            <v>1213</v>
          </cell>
          <cell r="C1127">
            <v>4</v>
          </cell>
          <cell r="D1127">
            <v>42992</v>
          </cell>
          <cell r="E1127">
            <v>42994</v>
          </cell>
          <cell r="F1127">
            <v>42993</v>
          </cell>
          <cell r="G1127">
            <v>3</v>
          </cell>
          <cell r="H1127">
            <v>8</v>
          </cell>
          <cell r="I1127" t="str">
            <v>yang.giles@gmail.com</v>
          </cell>
          <cell r="J1127">
            <v>76901</v>
          </cell>
        </row>
        <row r="1128">
          <cell r="A1128">
            <v>1127</v>
          </cell>
          <cell r="B1128">
            <v>494</v>
          </cell>
          <cell r="C1128">
            <v>4</v>
          </cell>
          <cell r="D1128">
            <v>42993</v>
          </cell>
          <cell r="E1128">
            <v>42994</v>
          </cell>
          <cell r="F1128">
            <v>42994</v>
          </cell>
          <cell r="G1128">
            <v>2</v>
          </cell>
          <cell r="H1128">
            <v>7</v>
          </cell>
          <cell r="I1128" t="str">
            <v>pearl.fox@yahoo.com</v>
          </cell>
          <cell r="J1128">
            <v>11553</v>
          </cell>
        </row>
        <row r="1129">
          <cell r="A1129">
            <v>1128</v>
          </cell>
          <cell r="B1129">
            <v>936</v>
          </cell>
          <cell r="C1129">
            <v>4</v>
          </cell>
          <cell r="D1129">
            <v>42993</v>
          </cell>
          <cell r="E1129">
            <v>42995</v>
          </cell>
          <cell r="F1129">
            <v>42994</v>
          </cell>
          <cell r="G1129">
            <v>2</v>
          </cell>
          <cell r="H1129">
            <v>6</v>
          </cell>
          <cell r="I1129" t="str">
            <v>sherilyn.wilcox@gmail.com</v>
          </cell>
          <cell r="J1129">
            <v>10562</v>
          </cell>
        </row>
        <row r="1130">
          <cell r="A1130">
            <v>1129</v>
          </cell>
          <cell r="B1130">
            <v>663</v>
          </cell>
          <cell r="C1130">
            <v>4</v>
          </cell>
          <cell r="D1130">
            <v>42995</v>
          </cell>
          <cell r="E1130">
            <v>42996</v>
          </cell>
          <cell r="F1130">
            <v>42998</v>
          </cell>
          <cell r="G1130">
            <v>2</v>
          </cell>
          <cell r="H1130">
            <v>6</v>
          </cell>
          <cell r="I1130" t="str">
            <v>alissa.hood@gmail.com</v>
          </cell>
          <cell r="J1130">
            <v>12553</v>
          </cell>
        </row>
        <row r="1131">
          <cell r="A1131">
            <v>1130</v>
          </cell>
          <cell r="B1131">
            <v>69</v>
          </cell>
          <cell r="C1131">
            <v>4</v>
          </cell>
          <cell r="D1131">
            <v>42996</v>
          </cell>
          <cell r="E1131">
            <v>42998</v>
          </cell>
          <cell r="F1131">
            <v>42998</v>
          </cell>
          <cell r="G1131">
            <v>1</v>
          </cell>
          <cell r="H1131">
            <v>3</v>
          </cell>
          <cell r="I1131" t="str">
            <v>katelin.kennedy@gmail.com</v>
          </cell>
          <cell r="J1131">
            <v>95677</v>
          </cell>
        </row>
        <row r="1132">
          <cell r="A1132">
            <v>1131</v>
          </cell>
          <cell r="B1132">
            <v>1178</v>
          </cell>
          <cell r="C1132">
            <v>4</v>
          </cell>
          <cell r="D1132">
            <v>42996</v>
          </cell>
          <cell r="E1132">
            <v>42998</v>
          </cell>
          <cell r="F1132">
            <v>42997</v>
          </cell>
          <cell r="G1132">
            <v>1</v>
          </cell>
          <cell r="H1132">
            <v>3</v>
          </cell>
          <cell r="I1132" t="str">
            <v>wendie.nash@hotmail.com</v>
          </cell>
          <cell r="J1132">
            <v>93035</v>
          </cell>
        </row>
        <row r="1133">
          <cell r="A1133">
            <v>1132</v>
          </cell>
          <cell r="B1133">
            <v>351</v>
          </cell>
          <cell r="C1133">
            <v>4</v>
          </cell>
          <cell r="D1133">
            <v>42997</v>
          </cell>
          <cell r="E1133">
            <v>42998</v>
          </cell>
          <cell r="F1133">
            <v>42998</v>
          </cell>
          <cell r="G1133">
            <v>2</v>
          </cell>
          <cell r="H1133">
            <v>6</v>
          </cell>
          <cell r="I1133" t="str">
            <v>margorie.wynn@gmail.com</v>
          </cell>
          <cell r="J1133">
            <v>10952</v>
          </cell>
        </row>
        <row r="1134">
          <cell r="A1134">
            <v>1133</v>
          </cell>
          <cell r="B1134">
            <v>517</v>
          </cell>
          <cell r="C1134">
            <v>4</v>
          </cell>
          <cell r="D1134">
            <v>42997</v>
          </cell>
          <cell r="E1134">
            <v>42999</v>
          </cell>
          <cell r="F1134">
            <v>42999</v>
          </cell>
          <cell r="G1134">
            <v>2</v>
          </cell>
          <cell r="H1134">
            <v>7</v>
          </cell>
          <cell r="I1134" t="str">
            <v>buford.gilbert@yahoo.com</v>
          </cell>
          <cell r="J1134">
            <v>11710</v>
          </cell>
        </row>
        <row r="1135">
          <cell r="A1135">
            <v>1134</v>
          </cell>
          <cell r="B1135">
            <v>978</v>
          </cell>
          <cell r="C1135">
            <v>4</v>
          </cell>
          <cell r="D1135">
            <v>42997</v>
          </cell>
          <cell r="E1135">
            <v>43000</v>
          </cell>
          <cell r="F1135">
            <v>42998</v>
          </cell>
          <cell r="G1135">
            <v>2</v>
          </cell>
          <cell r="H1135">
            <v>6</v>
          </cell>
          <cell r="I1135" t="str">
            <v>diana.reyes@msn.com</v>
          </cell>
          <cell r="J1135">
            <v>10451</v>
          </cell>
        </row>
        <row r="1136">
          <cell r="A1136">
            <v>1135</v>
          </cell>
          <cell r="B1136">
            <v>1347</v>
          </cell>
          <cell r="C1136">
            <v>4</v>
          </cell>
          <cell r="D1136">
            <v>42997</v>
          </cell>
          <cell r="E1136">
            <v>42999</v>
          </cell>
          <cell r="F1136">
            <v>42998</v>
          </cell>
          <cell r="G1136">
            <v>2</v>
          </cell>
          <cell r="H1136">
            <v>6</v>
          </cell>
          <cell r="I1136" t="str">
            <v>kate.barber@hotmail.com</v>
          </cell>
          <cell r="J1136">
            <v>12866</v>
          </cell>
        </row>
        <row r="1137">
          <cell r="A1137">
            <v>1136</v>
          </cell>
          <cell r="B1137">
            <v>1050</v>
          </cell>
          <cell r="C1137">
            <v>4</v>
          </cell>
          <cell r="D1137">
            <v>42998</v>
          </cell>
          <cell r="E1137">
            <v>42999</v>
          </cell>
          <cell r="F1137">
            <v>42999</v>
          </cell>
          <cell r="G1137">
            <v>2</v>
          </cell>
          <cell r="H1137">
            <v>6</v>
          </cell>
          <cell r="I1137" t="str">
            <v>rozella.fitzgerald@yahoo.com</v>
          </cell>
          <cell r="J1137">
            <v>11967</v>
          </cell>
        </row>
        <row r="1138">
          <cell r="A1138">
            <v>1137</v>
          </cell>
          <cell r="B1138">
            <v>810</v>
          </cell>
          <cell r="C1138">
            <v>4</v>
          </cell>
          <cell r="D1138">
            <v>42998</v>
          </cell>
          <cell r="E1138">
            <v>43001</v>
          </cell>
          <cell r="F1138">
            <v>43001</v>
          </cell>
          <cell r="G1138">
            <v>3</v>
          </cell>
          <cell r="H1138">
            <v>8</v>
          </cell>
          <cell r="I1138" t="str">
            <v>ivelisse.nixon@aol.com</v>
          </cell>
          <cell r="J1138">
            <v>77016</v>
          </cell>
        </row>
        <row r="1139">
          <cell r="A1139">
            <v>1138</v>
          </cell>
          <cell r="B1139">
            <v>254</v>
          </cell>
          <cell r="C1139">
            <v>4</v>
          </cell>
          <cell r="D1139">
            <v>42999</v>
          </cell>
          <cell r="E1139">
            <v>43001</v>
          </cell>
          <cell r="F1139">
            <v>43000</v>
          </cell>
          <cell r="G1139">
            <v>1</v>
          </cell>
          <cell r="H1139">
            <v>2</v>
          </cell>
          <cell r="I1139" t="str">
            <v>cristobal.hutchinson@gmail.com</v>
          </cell>
          <cell r="J1139">
            <v>90260</v>
          </cell>
        </row>
        <row r="1140">
          <cell r="A1140">
            <v>1139</v>
          </cell>
          <cell r="B1140">
            <v>1006</v>
          </cell>
          <cell r="C1140">
            <v>4</v>
          </cell>
          <cell r="D1140">
            <v>42999</v>
          </cell>
          <cell r="E1140">
            <v>43000</v>
          </cell>
          <cell r="F1140">
            <v>43001</v>
          </cell>
          <cell r="G1140">
            <v>1</v>
          </cell>
          <cell r="H1140">
            <v>2</v>
          </cell>
          <cell r="I1140" t="str">
            <v>marjory.leonard@msn.com</v>
          </cell>
          <cell r="J1140">
            <v>92307</v>
          </cell>
        </row>
        <row r="1141">
          <cell r="A1141">
            <v>1140</v>
          </cell>
          <cell r="B1141">
            <v>1063</v>
          </cell>
          <cell r="C1141">
            <v>4</v>
          </cell>
          <cell r="D1141">
            <v>42999</v>
          </cell>
          <cell r="E1141">
            <v>43000</v>
          </cell>
          <cell r="F1141">
            <v>43000</v>
          </cell>
          <cell r="G1141">
            <v>3</v>
          </cell>
          <cell r="H1141">
            <v>8</v>
          </cell>
          <cell r="I1141" t="str">
            <v>tammy.austin@yahoo.com</v>
          </cell>
          <cell r="J1141">
            <v>77566</v>
          </cell>
        </row>
        <row r="1142">
          <cell r="A1142">
            <v>1141</v>
          </cell>
          <cell r="B1142">
            <v>1076</v>
          </cell>
          <cell r="C1142">
            <v>4</v>
          </cell>
          <cell r="D1142">
            <v>43000</v>
          </cell>
          <cell r="E1142">
            <v>43001</v>
          </cell>
          <cell r="F1142">
            <v>43002</v>
          </cell>
          <cell r="G1142">
            <v>1</v>
          </cell>
          <cell r="H1142">
            <v>2</v>
          </cell>
          <cell r="I1142" t="str">
            <v>sherise.mercer@gmail.com</v>
          </cell>
          <cell r="J1142">
            <v>92083</v>
          </cell>
        </row>
        <row r="1143">
          <cell r="A1143">
            <v>1142</v>
          </cell>
          <cell r="B1143">
            <v>554</v>
          </cell>
          <cell r="C1143">
            <v>4</v>
          </cell>
          <cell r="D1143">
            <v>43001</v>
          </cell>
          <cell r="E1143">
            <v>43004</v>
          </cell>
          <cell r="F1143">
            <v>43004</v>
          </cell>
          <cell r="G1143">
            <v>1</v>
          </cell>
          <cell r="H1143">
            <v>3</v>
          </cell>
          <cell r="I1143" t="str">
            <v>hilde.nieves@gmail.com</v>
          </cell>
          <cell r="J1143">
            <v>95008</v>
          </cell>
        </row>
        <row r="1144">
          <cell r="A1144">
            <v>1143</v>
          </cell>
          <cell r="B1144">
            <v>1087</v>
          </cell>
          <cell r="C1144">
            <v>4</v>
          </cell>
          <cell r="D1144">
            <v>43002</v>
          </cell>
          <cell r="E1144">
            <v>43004</v>
          </cell>
          <cell r="F1144">
            <v>43005</v>
          </cell>
          <cell r="G1144">
            <v>1</v>
          </cell>
          <cell r="H1144">
            <v>2</v>
          </cell>
          <cell r="I1144" t="str">
            <v>willow.gardner@gmail.com</v>
          </cell>
          <cell r="J1144">
            <v>94566</v>
          </cell>
        </row>
        <row r="1145">
          <cell r="A1145">
            <v>1144</v>
          </cell>
          <cell r="B1145">
            <v>1414</v>
          </cell>
          <cell r="C1145">
            <v>4</v>
          </cell>
          <cell r="D1145">
            <v>43002</v>
          </cell>
          <cell r="E1145">
            <v>43005</v>
          </cell>
          <cell r="F1145">
            <v>43005</v>
          </cell>
          <cell r="G1145">
            <v>2</v>
          </cell>
          <cell r="H1145">
            <v>7</v>
          </cell>
          <cell r="I1145" t="str">
            <v>sonja.walls@aol.com</v>
          </cell>
          <cell r="J1145">
            <v>12804</v>
          </cell>
        </row>
        <row r="1146">
          <cell r="A1146">
            <v>1145</v>
          </cell>
          <cell r="B1146">
            <v>617</v>
          </cell>
          <cell r="C1146">
            <v>4</v>
          </cell>
          <cell r="D1146">
            <v>43003</v>
          </cell>
          <cell r="E1146">
            <v>43005</v>
          </cell>
          <cell r="F1146">
            <v>43004</v>
          </cell>
          <cell r="G1146">
            <v>2</v>
          </cell>
          <cell r="H1146">
            <v>6</v>
          </cell>
          <cell r="I1146" t="str">
            <v>jenna.saunders@aol.com</v>
          </cell>
          <cell r="J1146">
            <v>10598</v>
          </cell>
        </row>
        <row r="1147">
          <cell r="A1147">
            <v>1146</v>
          </cell>
          <cell r="B1147">
            <v>757</v>
          </cell>
          <cell r="C1147">
            <v>4</v>
          </cell>
          <cell r="D1147">
            <v>43003</v>
          </cell>
          <cell r="E1147">
            <v>43004</v>
          </cell>
          <cell r="F1147">
            <v>43006</v>
          </cell>
          <cell r="G1147">
            <v>2</v>
          </cell>
          <cell r="H1147">
            <v>7</v>
          </cell>
          <cell r="I1147" t="str">
            <v>lamar.greer@gmail.com</v>
          </cell>
          <cell r="J1147">
            <v>11756</v>
          </cell>
        </row>
        <row r="1148">
          <cell r="A1148">
            <v>1147</v>
          </cell>
          <cell r="B1148">
            <v>1344</v>
          </cell>
          <cell r="C1148">
            <v>4</v>
          </cell>
          <cell r="D1148">
            <v>43003</v>
          </cell>
          <cell r="E1148">
            <v>43004</v>
          </cell>
          <cell r="F1148">
            <v>43005</v>
          </cell>
          <cell r="G1148">
            <v>2</v>
          </cell>
          <cell r="H1148">
            <v>6</v>
          </cell>
          <cell r="I1148" t="str">
            <v>eloisa.tucker@hotmail.com</v>
          </cell>
          <cell r="J1148">
            <v>11414</v>
          </cell>
        </row>
        <row r="1149">
          <cell r="A1149">
            <v>1148</v>
          </cell>
          <cell r="B1149">
            <v>1379</v>
          </cell>
          <cell r="C1149">
            <v>4</v>
          </cell>
          <cell r="D1149">
            <v>43003</v>
          </cell>
          <cell r="E1149">
            <v>43004</v>
          </cell>
          <cell r="F1149">
            <v>43005</v>
          </cell>
          <cell r="G1149">
            <v>2</v>
          </cell>
          <cell r="H1149">
            <v>7</v>
          </cell>
          <cell r="I1149" t="str">
            <v>dorine.thornton@gmail.com</v>
          </cell>
          <cell r="J1149">
            <v>11104</v>
          </cell>
        </row>
        <row r="1150">
          <cell r="A1150">
            <v>1149</v>
          </cell>
          <cell r="B1150">
            <v>787</v>
          </cell>
          <cell r="C1150">
            <v>4</v>
          </cell>
          <cell r="D1150">
            <v>43005</v>
          </cell>
          <cell r="E1150">
            <v>43008</v>
          </cell>
          <cell r="F1150">
            <v>43008</v>
          </cell>
          <cell r="G1150">
            <v>2</v>
          </cell>
          <cell r="H1150">
            <v>7</v>
          </cell>
          <cell r="I1150" t="str">
            <v>malisa.mitchell@msn.com</v>
          </cell>
          <cell r="J1150">
            <v>10550</v>
          </cell>
        </row>
        <row r="1151">
          <cell r="A1151">
            <v>1150</v>
          </cell>
          <cell r="B1151">
            <v>1183</v>
          </cell>
          <cell r="C1151">
            <v>4</v>
          </cell>
          <cell r="D1151">
            <v>43006</v>
          </cell>
          <cell r="E1151">
            <v>43009</v>
          </cell>
          <cell r="F1151">
            <v>43008</v>
          </cell>
          <cell r="G1151">
            <v>2</v>
          </cell>
          <cell r="H1151">
            <v>7</v>
          </cell>
          <cell r="I1151" t="str">
            <v>kim.clark@msn.com</v>
          </cell>
          <cell r="J1151">
            <v>11566</v>
          </cell>
        </row>
        <row r="1152">
          <cell r="A1152">
            <v>1151</v>
          </cell>
          <cell r="B1152">
            <v>708</v>
          </cell>
          <cell r="C1152">
            <v>4</v>
          </cell>
          <cell r="D1152">
            <v>43007</v>
          </cell>
          <cell r="E1152">
            <v>43008</v>
          </cell>
          <cell r="F1152">
            <v>43008</v>
          </cell>
          <cell r="G1152">
            <v>1</v>
          </cell>
          <cell r="H1152">
            <v>3</v>
          </cell>
          <cell r="I1152" t="str">
            <v>majorie.glover@msn.com</v>
          </cell>
          <cell r="J1152">
            <v>92307</v>
          </cell>
        </row>
        <row r="1153">
          <cell r="A1153">
            <v>1152</v>
          </cell>
          <cell r="B1153">
            <v>1244</v>
          </cell>
          <cell r="C1153">
            <v>4</v>
          </cell>
          <cell r="D1153">
            <v>43007</v>
          </cell>
          <cell r="E1153">
            <v>43010</v>
          </cell>
          <cell r="F1153">
            <v>43009</v>
          </cell>
          <cell r="G1153">
            <v>2</v>
          </cell>
          <cell r="H1153">
            <v>6</v>
          </cell>
          <cell r="I1153" t="str">
            <v>trang.hardin@yahoo.com</v>
          </cell>
          <cell r="J1153">
            <v>14043</v>
          </cell>
        </row>
        <row r="1154">
          <cell r="A1154">
            <v>1153</v>
          </cell>
          <cell r="B1154">
            <v>720</v>
          </cell>
          <cell r="C1154">
            <v>4</v>
          </cell>
          <cell r="D1154">
            <v>43008</v>
          </cell>
          <cell r="E1154">
            <v>43011</v>
          </cell>
          <cell r="F1154">
            <v>43011</v>
          </cell>
          <cell r="G1154">
            <v>2</v>
          </cell>
          <cell r="H1154">
            <v>7</v>
          </cell>
          <cell r="I1154" t="str">
            <v>devin.shaffer@gmail.com</v>
          </cell>
          <cell r="J1154">
            <v>14606</v>
          </cell>
        </row>
        <row r="1155">
          <cell r="A1155">
            <v>1154</v>
          </cell>
          <cell r="B1155">
            <v>789</v>
          </cell>
          <cell r="C1155">
            <v>4</v>
          </cell>
          <cell r="D1155">
            <v>43008</v>
          </cell>
          <cell r="E1155">
            <v>43011</v>
          </cell>
          <cell r="F1155">
            <v>43011</v>
          </cell>
          <cell r="G1155">
            <v>2</v>
          </cell>
          <cell r="H1155">
            <v>7</v>
          </cell>
          <cell r="I1155" t="str">
            <v>tad.gardner@hotmail.com</v>
          </cell>
          <cell r="J1155">
            <v>14304</v>
          </cell>
        </row>
        <row r="1156">
          <cell r="A1156">
            <v>1155</v>
          </cell>
          <cell r="B1156">
            <v>865</v>
          </cell>
          <cell r="C1156">
            <v>4</v>
          </cell>
          <cell r="D1156">
            <v>43008</v>
          </cell>
          <cell r="E1156">
            <v>43009</v>
          </cell>
          <cell r="F1156">
            <v>43009</v>
          </cell>
          <cell r="G1156">
            <v>2</v>
          </cell>
          <cell r="H1156">
            <v>7</v>
          </cell>
          <cell r="I1156" t="str">
            <v>julia.joyner@msn.com</v>
          </cell>
          <cell r="J1156">
            <v>11102</v>
          </cell>
        </row>
        <row r="1157">
          <cell r="A1157">
            <v>1156</v>
          </cell>
          <cell r="B1157">
            <v>869</v>
          </cell>
          <cell r="C1157">
            <v>4</v>
          </cell>
          <cell r="D1157">
            <v>43008</v>
          </cell>
          <cell r="E1157">
            <v>43011</v>
          </cell>
          <cell r="F1157">
            <v>43011</v>
          </cell>
          <cell r="G1157">
            <v>2</v>
          </cell>
          <cell r="H1157">
            <v>7</v>
          </cell>
          <cell r="I1157" t="str">
            <v>rodrigo.durham@aol.com</v>
          </cell>
          <cell r="J1157">
            <v>11418</v>
          </cell>
        </row>
        <row r="1158">
          <cell r="A1158">
            <v>1157</v>
          </cell>
          <cell r="B1158">
            <v>24</v>
          </cell>
          <cell r="C1158">
            <v>4</v>
          </cell>
          <cell r="D1158">
            <v>43009</v>
          </cell>
          <cell r="E1158">
            <v>43011</v>
          </cell>
          <cell r="F1158">
            <v>43012</v>
          </cell>
          <cell r="G1158">
            <v>1</v>
          </cell>
          <cell r="H1158">
            <v>3</v>
          </cell>
          <cell r="I1158" t="str">
            <v>corene.wall@msn.com</v>
          </cell>
          <cell r="J1158">
            <v>95301</v>
          </cell>
        </row>
        <row r="1159">
          <cell r="A1159">
            <v>1158</v>
          </cell>
          <cell r="B1159">
            <v>889</v>
          </cell>
          <cell r="C1159">
            <v>4</v>
          </cell>
          <cell r="D1159">
            <v>43009</v>
          </cell>
          <cell r="E1159">
            <v>43011</v>
          </cell>
          <cell r="F1159">
            <v>43010</v>
          </cell>
          <cell r="G1159">
            <v>1</v>
          </cell>
          <cell r="H1159">
            <v>2</v>
          </cell>
          <cell r="I1159" t="str">
            <v>lucilla.williams@hotmail.com</v>
          </cell>
          <cell r="J1159">
            <v>94070</v>
          </cell>
        </row>
        <row r="1160">
          <cell r="A1160">
            <v>1159</v>
          </cell>
          <cell r="B1160">
            <v>1221</v>
          </cell>
          <cell r="C1160">
            <v>4</v>
          </cell>
          <cell r="D1160">
            <v>43009</v>
          </cell>
          <cell r="E1160">
            <v>43010</v>
          </cell>
          <cell r="F1160">
            <v>43011</v>
          </cell>
          <cell r="G1160">
            <v>1</v>
          </cell>
          <cell r="H1160">
            <v>3</v>
          </cell>
          <cell r="I1160" t="str">
            <v>joy.underwood@gmail.com</v>
          </cell>
          <cell r="J1160">
            <v>92307</v>
          </cell>
        </row>
        <row r="1161">
          <cell r="A1161">
            <v>1160</v>
          </cell>
          <cell r="B1161">
            <v>1262</v>
          </cell>
          <cell r="C1161">
            <v>4</v>
          </cell>
          <cell r="D1161">
            <v>43009</v>
          </cell>
          <cell r="E1161">
            <v>43010</v>
          </cell>
          <cell r="F1161">
            <v>43012</v>
          </cell>
          <cell r="G1161">
            <v>1</v>
          </cell>
          <cell r="H1161">
            <v>2</v>
          </cell>
          <cell r="I1161" t="str">
            <v>brianne.hays@gmail.com</v>
          </cell>
          <cell r="J1161">
            <v>94806</v>
          </cell>
        </row>
        <row r="1162">
          <cell r="A1162">
            <v>1161</v>
          </cell>
          <cell r="B1162">
            <v>41</v>
          </cell>
          <cell r="C1162">
            <v>4</v>
          </cell>
          <cell r="D1162">
            <v>43009</v>
          </cell>
          <cell r="E1162">
            <v>43012</v>
          </cell>
          <cell r="F1162">
            <v>43010</v>
          </cell>
          <cell r="G1162">
            <v>2</v>
          </cell>
          <cell r="H1162">
            <v>7</v>
          </cell>
          <cell r="I1162" t="str">
            <v>kathie.freeman@msn.com</v>
          </cell>
          <cell r="J1162">
            <v>12804</v>
          </cell>
        </row>
        <row r="1163">
          <cell r="A1163">
            <v>1162</v>
          </cell>
          <cell r="B1163">
            <v>888</v>
          </cell>
          <cell r="C1163">
            <v>4</v>
          </cell>
          <cell r="D1163">
            <v>43009</v>
          </cell>
          <cell r="E1163">
            <v>43011</v>
          </cell>
          <cell r="F1163">
            <v>43011</v>
          </cell>
          <cell r="G1163">
            <v>2</v>
          </cell>
          <cell r="H1163">
            <v>6</v>
          </cell>
          <cell r="I1163" t="str">
            <v>coleen.navarro@aol.com</v>
          </cell>
          <cell r="J1163">
            <v>14580</v>
          </cell>
        </row>
        <row r="1164">
          <cell r="A1164">
            <v>1163</v>
          </cell>
          <cell r="B1164">
            <v>934</v>
          </cell>
          <cell r="C1164">
            <v>4</v>
          </cell>
          <cell r="D1164">
            <v>43009</v>
          </cell>
          <cell r="E1164">
            <v>43010</v>
          </cell>
          <cell r="F1164">
            <v>43010</v>
          </cell>
          <cell r="G1164">
            <v>2</v>
          </cell>
          <cell r="H1164">
            <v>6</v>
          </cell>
          <cell r="I1164" t="str">
            <v>ocie.slater@msn.com</v>
          </cell>
          <cell r="J1164">
            <v>14075</v>
          </cell>
        </row>
        <row r="1165">
          <cell r="A1165">
            <v>1164</v>
          </cell>
          <cell r="B1165">
            <v>1067</v>
          </cell>
          <cell r="C1165">
            <v>4</v>
          </cell>
          <cell r="D1165">
            <v>43009</v>
          </cell>
          <cell r="E1165">
            <v>43010</v>
          </cell>
          <cell r="F1165">
            <v>43011</v>
          </cell>
          <cell r="G1165">
            <v>2</v>
          </cell>
          <cell r="H1165">
            <v>6</v>
          </cell>
          <cell r="I1165" t="str">
            <v>lillia.gillespie@hotmail.com</v>
          </cell>
          <cell r="J1165">
            <v>11374</v>
          </cell>
        </row>
        <row r="1166">
          <cell r="A1166">
            <v>1165</v>
          </cell>
          <cell r="B1166">
            <v>652</v>
          </cell>
          <cell r="C1166">
            <v>4</v>
          </cell>
          <cell r="D1166">
            <v>43010</v>
          </cell>
          <cell r="E1166">
            <v>43011</v>
          </cell>
          <cell r="F1166">
            <v>43013</v>
          </cell>
          <cell r="G1166">
            <v>2</v>
          </cell>
          <cell r="H1166">
            <v>7</v>
          </cell>
          <cell r="I1166" t="str">
            <v>tilda.melton@msn.com</v>
          </cell>
          <cell r="J1166">
            <v>12180</v>
          </cell>
        </row>
        <row r="1167">
          <cell r="A1167">
            <v>1166</v>
          </cell>
          <cell r="B1167">
            <v>286</v>
          </cell>
          <cell r="C1167">
            <v>4</v>
          </cell>
          <cell r="D1167">
            <v>43011</v>
          </cell>
          <cell r="E1167">
            <v>43012</v>
          </cell>
          <cell r="F1167">
            <v>43012</v>
          </cell>
          <cell r="G1167">
            <v>2</v>
          </cell>
          <cell r="H1167">
            <v>7</v>
          </cell>
          <cell r="I1167" t="str">
            <v>virgil.frost@gmail.com</v>
          </cell>
          <cell r="J1167">
            <v>11756</v>
          </cell>
        </row>
        <row r="1168">
          <cell r="A1168">
            <v>1167</v>
          </cell>
          <cell r="B1168">
            <v>900</v>
          </cell>
          <cell r="C1168">
            <v>4</v>
          </cell>
          <cell r="D1168">
            <v>43012</v>
          </cell>
          <cell r="E1168">
            <v>43015</v>
          </cell>
          <cell r="F1168">
            <v>43014</v>
          </cell>
          <cell r="G1168">
            <v>1</v>
          </cell>
          <cell r="H1168">
            <v>2</v>
          </cell>
          <cell r="I1168" t="str">
            <v>jule.davenport@aol.com</v>
          </cell>
          <cell r="J1168">
            <v>94070</v>
          </cell>
        </row>
        <row r="1169">
          <cell r="A1169">
            <v>1168</v>
          </cell>
          <cell r="B1169">
            <v>1031</v>
          </cell>
          <cell r="C1169">
            <v>4</v>
          </cell>
          <cell r="D1169">
            <v>43012</v>
          </cell>
          <cell r="E1169">
            <v>43013</v>
          </cell>
          <cell r="F1169">
            <v>43014</v>
          </cell>
          <cell r="G1169">
            <v>2</v>
          </cell>
          <cell r="H1169">
            <v>6</v>
          </cell>
          <cell r="I1169" t="str">
            <v>tonja.bean@aol.com</v>
          </cell>
          <cell r="J1169">
            <v>14450</v>
          </cell>
        </row>
        <row r="1170">
          <cell r="A1170">
            <v>1169</v>
          </cell>
          <cell r="B1170">
            <v>1421</v>
          </cell>
          <cell r="C1170">
            <v>4</v>
          </cell>
          <cell r="D1170">
            <v>43012</v>
          </cell>
          <cell r="E1170">
            <v>43014</v>
          </cell>
          <cell r="F1170">
            <v>43015</v>
          </cell>
          <cell r="G1170">
            <v>2</v>
          </cell>
          <cell r="H1170">
            <v>7</v>
          </cell>
          <cell r="I1170" t="str">
            <v>edris.barrett@hotmail.com</v>
          </cell>
          <cell r="J1170">
            <v>12901</v>
          </cell>
        </row>
        <row r="1171">
          <cell r="A1171">
            <v>1170</v>
          </cell>
          <cell r="B1171">
            <v>534</v>
          </cell>
          <cell r="C1171">
            <v>4</v>
          </cell>
          <cell r="D1171">
            <v>43013</v>
          </cell>
          <cell r="E1171">
            <v>43015</v>
          </cell>
          <cell r="F1171">
            <v>43014</v>
          </cell>
          <cell r="G1171">
            <v>2</v>
          </cell>
          <cell r="H1171">
            <v>6</v>
          </cell>
          <cell r="I1171" t="str">
            <v>alejandro.haney@msn.com</v>
          </cell>
          <cell r="J1171">
            <v>11793</v>
          </cell>
        </row>
        <row r="1172">
          <cell r="A1172">
            <v>1171</v>
          </cell>
          <cell r="B1172">
            <v>826</v>
          </cell>
          <cell r="C1172">
            <v>4</v>
          </cell>
          <cell r="D1172">
            <v>43013</v>
          </cell>
          <cell r="E1172">
            <v>43014</v>
          </cell>
          <cell r="F1172">
            <v>43016</v>
          </cell>
          <cell r="G1172">
            <v>2</v>
          </cell>
          <cell r="H1172">
            <v>6</v>
          </cell>
          <cell r="I1172" t="str">
            <v>shay.stephenson@aol.com</v>
          </cell>
          <cell r="J1172">
            <v>11787</v>
          </cell>
        </row>
        <row r="1173">
          <cell r="A1173">
            <v>1172</v>
          </cell>
          <cell r="B1173">
            <v>1339</v>
          </cell>
          <cell r="C1173">
            <v>4</v>
          </cell>
          <cell r="D1173">
            <v>43015</v>
          </cell>
          <cell r="E1173">
            <v>43018</v>
          </cell>
          <cell r="F1173">
            <v>43017</v>
          </cell>
          <cell r="G1173">
            <v>2</v>
          </cell>
          <cell r="H1173">
            <v>7</v>
          </cell>
          <cell r="I1173" t="str">
            <v>neida.king@aol.com</v>
          </cell>
          <cell r="J1173">
            <v>11572</v>
          </cell>
        </row>
        <row r="1174">
          <cell r="A1174">
            <v>1173</v>
          </cell>
          <cell r="B1174">
            <v>548</v>
          </cell>
          <cell r="C1174">
            <v>4</v>
          </cell>
          <cell r="D1174">
            <v>43016</v>
          </cell>
          <cell r="E1174">
            <v>43018</v>
          </cell>
          <cell r="F1174">
            <v>43017</v>
          </cell>
          <cell r="G1174">
            <v>2</v>
          </cell>
          <cell r="H1174">
            <v>7</v>
          </cell>
          <cell r="I1174" t="str">
            <v>dori.alvarez@msn.com</v>
          </cell>
          <cell r="J1174">
            <v>12401</v>
          </cell>
        </row>
        <row r="1175">
          <cell r="A1175">
            <v>1174</v>
          </cell>
          <cell r="B1175">
            <v>1109</v>
          </cell>
          <cell r="C1175">
            <v>4</v>
          </cell>
          <cell r="D1175">
            <v>43016</v>
          </cell>
          <cell r="E1175">
            <v>43018</v>
          </cell>
          <cell r="F1175">
            <v>43019</v>
          </cell>
          <cell r="G1175">
            <v>2</v>
          </cell>
          <cell r="H1175">
            <v>6</v>
          </cell>
          <cell r="I1175" t="str">
            <v>gussie.harding@gmail.com</v>
          </cell>
          <cell r="J1175">
            <v>11729</v>
          </cell>
        </row>
        <row r="1176">
          <cell r="A1176">
            <v>1175</v>
          </cell>
          <cell r="B1176">
            <v>292</v>
          </cell>
          <cell r="C1176">
            <v>4</v>
          </cell>
          <cell r="D1176">
            <v>43017</v>
          </cell>
          <cell r="E1176">
            <v>43019</v>
          </cell>
          <cell r="F1176">
            <v>43020</v>
          </cell>
          <cell r="G1176">
            <v>2</v>
          </cell>
          <cell r="H1176">
            <v>6</v>
          </cell>
          <cell r="I1176" t="str">
            <v>monty.frost@aol.com</v>
          </cell>
          <cell r="J1176">
            <v>11550</v>
          </cell>
        </row>
        <row r="1177">
          <cell r="A1177">
            <v>1176</v>
          </cell>
          <cell r="B1177">
            <v>1111</v>
          </cell>
          <cell r="C1177">
            <v>4</v>
          </cell>
          <cell r="D1177">
            <v>43018</v>
          </cell>
          <cell r="E1177">
            <v>43021</v>
          </cell>
          <cell r="F1177">
            <v>43019</v>
          </cell>
          <cell r="G1177">
            <v>3</v>
          </cell>
          <cell r="H1177">
            <v>9</v>
          </cell>
          <cell r="I1177" t="str">
            <v>caroline.jenkins@msn.com</v>
          </cell>
          <cell r="J1177">
            <v>75080</v>
          </cell>
        </row>
        <row r="1178">
          <cell r="A1178">
            <v>1177</v>
          </cell>
          <cell r="B1178">
            <v>21</v>
          </cell>
          <cell r="C1178">
            <v>3</v>
          </cell>
          <cell r="D1178">
            <v>43020</v>
          </cell>
          <cell r="E1178">
            <v>43020</v>
          </cell>
          <cell r="F1178" t="str">
            <v>NULL</v>
          </cell>
          <cell r="G1178">
            <v>3</v>
          </cell>
          <cell r="H1178">
            <v>9</v>
          </cell>
          <cell r="I1178" t="str">
            <v>tobie.little@gmail.com</v>
          </cell>
          <cell r="J1178">
            <v>77904</v>
          </cell>
        </row>
        <row r="1179">
          <cell r="A1179">
            <v>1178</v>
          </cell>
          <cell r="B1179">
            <v>771</v>
          </cell>
          <cell r="C1179">
            <v>4</v>
          </cell>
          <cell r="D1179">
            <v>43020</v>
          </cell>
          <cell r="E1179">
            <v>43023</v>
          </cell>
          <cell r="F1179">
            <v>43021</v>
          </cell>
          <cell r="G1179">
            <v>2</v>
          </cell>
          <cell r="H1179">
            <v>6</v>
          </cell>
          <cell r="I1179" t="str">
            <v>agnes.sims@aol.com</v>
          </cell>
          <cell r="J1179">
            <v>14215</v>
          </cell>
        </row>
        <row r="1180">
          <cell r="A1180">
            <v>1179</v>
          </cell>
          <cell r="B1180">
            <v>1150</v>
          </cell>
          <cell r="C1180">
            <v>4</v>
          </cell>
          <cell r="D1180">
            <v>43020</v>
          </cell>
          <cell r="E1180">
            <v>43023</v>
          </cell>
          <cell r="F1180">
            <v>43023</v>
          </cell>
          <cell r="G1180">
            <v>3</v>
          </cell>
          <cell r="H1180">
            <v>9</v>
          </cell>
          <cell r="I1180" t="str">
            <v>keturah.reid@yahoo.com</v>
          </cell>
          <cell r="J1180">
            <v>78418</v>
          </cell>
        </row>
        <row r="1181">
          <cell r="A1181">
            <v>1180</v>
          </cell>
          <cell r="B1181">
            <v>1065</v>
          </cell>
          <cell r="C1181">
            <v>4</v>
          </cell>
          <cell r="D1181">
            <v>43021</v>
          </cell>
          <cell r="E1181">
            <v>43024</v>
          </cell>
          <cell r="F1181">
            <v>43024</v>
          </cell>
          <cell r="G1181">
            <v>1</v>
          </cell>
          <cell r="H1181">
            <v>3</v>
          </cell>
          <cell r="I1181" t="str">
            <v>desiree.branch@msn.com</v>
          </cell>
          <cell r="J1181">
            <v>94580</v>
          </cell>
        </row>
        <row r="1182">
          <cell r="A1182">
            <v>1181</v>
          </cell>
          <cell r="B1182">
            <v>1022</v>
          </cell>
          <cell r="C1182">
            <v>4</v>
          </cell>
          <cell r="D1182">
            <v>43021</v>
          </cell>
          <cell r="E1182">
            <v>43024</v>
          </cell>
          <cell r="F1182">
            <v>43023</v>
          </cell>
          <cell r="G1182">
            <v>2</v>
          </cell>
          <cell r="H1182">
            <v>7</v>
          </cell>
          <cell r="I1182" t="str">
            <v>hye.mercer@gmail.com</v>
          </cell>
          <cell r="J1182">
            <v>10541</v>
          </cell>
        </row>
        <row r="1183">
          <cell r="A1183">
            <v>1182</v>
          </cell>
          <cell r="B1183">
            <v>1422</v>
          </cell>
          <cell r="C1183">
            <v>4</v>
          </cell>
          <cell r="D1183">
            <v>43021</v>
          </cell>
          <cell r="E1183">
            <v>43022</v>
          </cell>
          <cell r="F1183">
            <v>43024</v>
          </cell>
          <cell r="G1183">
            <v>2</v>
          </cell>
          <cell r="H1183">
            <v>7</v>
          </cell>
          <cell r="I1183" t="str">
            <v>tempie.jacobson@hotmail.com</v>
          </cell>
          <cell r="J1183">
            <v>11787</v>
          </cell>
        </row>
        <row r="1184">
          <cell r="A1184">
            <v>1183</v>
          </cell>
          <cell r="B1184">
            <v>216</v>
          </cell>
          <cell r="C1184">
            <v>4</v>
          </cell>
          <cell r="D1184">
            <v>43022</v>
          </cell>
          <cell r="E1184">
            <v>43025</v>
          </cell>
          <cell r="F1184">
            <v>43025</v>
          </cell>
          <cell r="G1184">
            <v>2</v>
          </cell>
          <cell r="H1184">
            <v>6</v>
          </cell>
          <cell r="I1184" t="str">
            <v>wai.soto@msn.com</v>
          </cell>
          <cell r="J1184">
            <v>11714</v>
          </cell>
        </row>
        <row r="1185">
          <cell r="A1185">
            <v>1184</v>
          </cell>
          <cell r="B1185">
            <v>369</v>
          </cell>
          <cell r="C1185">
            <v>4</v>
          </cell>
          <cell r="D1185">
            <v>43022</v>
          </cell>
          <cell r="E1185">
            <v>43023</v>
          </cell>
          <cell r="F1185">
            <v>43024</v>
          </cell>
          <cell r="G1185">
            <v>2</v>
          </cell>
          <cell r="H1185">
            <v>6</v>
          </cell>
          <cell r="I1185" t="str">
            <v>mary.singleton@hotmail.com</v>
          </cell>
          <cell r="J1185">
            <v>11377</v>
          </cell>
        </row>
        <row r="1186">
          <cell r="A1186">
            <v>1185</v>
          </cell>
          <cell r="B1186">
            <v>960</v>
          </cell>
          <cell r="C1186">
            <v>4</v>
          </cell>
          <cell r="D1186">
            <v>43022</v>
          </cell>
          <cell r="E1186">
            <v>43024</v>
          </cell>
          <cell r="F1186">
            <v>43025</v>
          </cell>
          <cell r="G1186">
            <v>2</v>
          </cell>
          <cell r="H1186">
            <v>6</v>
          </cell>
          <cell r="I1186" t="str">
            <v>arline.lawson@gmail.com</v>
          </cell>
          <cell r="J1186">
            <v>11550</v>
          </cell>
        </row>
        <row r="1187">
          <cell r="A1187">
            <v>1186</v>
          </cell>
          <cell r="B1187">
            <v>1120</v>
          </cell>
          <cell r="C1187">
            <v>4</v>
          </cell>
          <cell r="D1187">
            <v>43022</v>
          </cell>
          <cell r="E1187">
            <v>43024</v>
          </cell>
          <cell r="F1187">
            <v>43023</v>
          </cell>
          <cell r="G1187">
            <v>2</v>
          </cell>
          <cell r="H1187">
            <v>6</v>
          </cell>
          <cell r="I1187" t="str">
            <v>karole.alvarez@gmail.com</v>
          </cell>
          <cell r="J1187">
            <v>11731</v>
          </cell>
        </row>
        <row r="1188">
          <cell r="A1188">
            <v>1187</v>
          </cell>
          <cell r="B1188">
            <v>486</v>
          </cell>
          <cell r="C1188">
            <v>4</v>
          </cell>
          <cell r="D1188">
            <v>43023</v>
          </cell>
          <cell r="E1188">
            <v>43026</v>
          </cell>
          <cell r="F1188">
            <v>43024</v>
          </cell>
          <cell r="G1188">
            <v>2</v>
          </cell>
          <cell r="H1188">
            <v>6</v>
          </cell>
          <cell r="I1188" t="str">
            <v>valeri.marshall@hotmail.com</v>
          </cell>
          <cell r="J1188">
            <v>11554</v>
          </cell>
        </row>
        <row r="1189">
          <cell r="A1189">
            <v>1188</v>
          </cell>
          <cell r="B1189">
            <v>647</v>
          </cell>
          <cell r="C1189">
            <v>4</v>
          </cell>
          <cell r="D1189">
            <v>43023</v>
          </cell>
          <cell r="E1189">
            <v>43026</v>
          </cell>
          <cell r="F1189">
            <v>43025</v>
          </cell>
          <cell r="G1189">
            <v>2</v>
          </cell>
          <cell r="H1189">
            <v>7</v>
          </cell>
          <cell r="I1189" t="str">
            <v>janelle.maldonado@gmail.com</v>
          </cell>
          <cell r="J1189">
            <v>11418</v>
          </cell>
        </row>
        <row r="1190">
          <cell r="A1190">
            <v>1189</v>
          </cell>
          <cell r="B1190">
            <v>1090</v>
          </cell>
          <cell r="C1190">
            <v>4</v>
          </cell>
          <cell r="D1190">
            <v>43023</v>
          </cell>
          <cell r="E1190">
            <v>43025</v>
          </cell>
          <cell r="F1190">
            <v>43026</v>
          </cell>
          <cell r="G1190">
            <v>2</v>
          </cell>
          <cell r="H1190">
            <v>6</v>
          </cell>
          <cell r="I1190" t="str">
            <v>ira.erickson@aol.com</v>
          </cell>
          <cell r="J1190">
            <v>11776</v>
          </cell>
        </row>
        <row r="1191">
          <cell r="A1191">
            <v>1190</v>
          </cell>
          <cell r="B1191">
            <v>34</v>
          </cell>
          <cell r="C1191">
            <v>4</v>
          </cell>
          <cell r="D1191">
            <v>43024</v>
          </cell>
          <cell r="E1191">
            <v>43027</v>
          </cell>
          <cell r="F1191">
            <v>43025</v>
          </cell>
          <cell r="G1191">
            <v>2</v>
          </cell>
          <cell r="H1191">
            <v>6</v>
          </cell>
          <cell r="I1191" t="str">
            <v>brittney.woodward@aol.com</v>
          </cell>
          <cell r="J1191">
            <v>11731</v>
          </cell>
        </row>
        <row r="1192">
          <cell r="A1192">
            <v>1191</v>
          </cell>
          <cell r="B1192">
            <v>186</v>
          </cell>
          <cell r="C1192">
            <v>4</v>
          </cell>
          <cell r="D1192">
            <v>43025</v>
          </cell>
          <cell r="E1192">
            <v>43026</v>
          </cell>
          <cell r="F1192">
            <v>43026</v>
          </cell>
          <cell r="G1192">
            <v>2</v>
          </cell>
          <cell r="H1192">
            <v>6</v>
          </cell>
          <cell r="I1192" t="str">
            <v>ken.charles@msn.com</v>
          </cell>
          <cell r="J1192">
            <v>10952</v>
          </cell>
        </row>
        <row r="1193">
          <cell r="A1193">
            <v>1192</v>
          </cell>
          <cell r="B1193">
            <v>1114</v>
          </cell>
          <cell r="C1193">
            <v>4</v>
          </cell>
          <cell r="D1193">
            <v>43025</v>
          </cell>
          <cell r="E1193">
            <v>43027</v>
          </cell>
          <cell r="F1193">
            <v>43026</v>
          </cell>
          <cell r="G1193">
            <v>2</v>
          </cell>
          <cell r="H1193">
            <v>6</v>
          </cell>
          <cell r="I1193" t="str">
            <v>douglass.blankenship@hotmail.com</v>
          </cell>
          <cell r="J1193">
            <v>12203</v>
          </cell>
        </row>
        <row r="1194">
          <cell r="A1194">
            <v>1193</v>
          </cell>
          <cell r="B1194">
            <v>1412</v>
          </cell>
          <cell r="C1194">
            <v>4</v>
          </cell>
          <cell r="D1194">
            <v>43025</v>
          </cell>
          <cell r="E1194">
            <v>43027</v>
          </cell>
          <cell r="F1194">
            <v>43027</v>
          </cell>
          <cell r="G1194">
            <v>2</v>
          </cell>
          <cell r="H1194">
            <v>7</v>
          </cell>
          <cell r="I1194" t="str">
            <v>adrien.hunter@yahoo.com</v>
          </cell>
          <cell r="J1194">
            <v>11374</v>
          </cell>
        </row>
        <row r="1195">
          <cell r="A1195">
            <v>1194</v>
          </cell>
          <cell r="B1195">
            <v>192</v>
          </cell>
          <cell r="C1195">
            <v>4</v>
          </cell>
          <cell r="D1195">
            <v>43027</v>
          </cell>
          <cell r="E1195">
            <v>43030</v>
          </cell>
          <cell r="F1195">
            <v>43030</v>
          </cell>
          <cell r="G1195">
            <v>1</v>
          </cell>
          <cell r="H1195">
            <v>2</v>
          </cell>
          <cell r="I1195" t="str">
            <v>bong.hebert@gmail.com</v>
          </cell>
          <cell r="J1195">
            <v>90505</v>
          </cell>
        </row>
        <row r="1196">
          <cell r="A1196">
            <v>1195</v>
          </cell>
          <cell r="B1196">
            <v>229</v>
          </cell>
          <cell r="C1196">
            <v>4</v>
          </cell>
          <cell r="D1196">
            <v>43027</v>
          </cell>
          <cell r="E1196">
            <v>43029</v>
          </cell>
          <cell r="F1196">
            <v>43029</v>
          </cell>
          <cell r="G1196">
            <v>2</v>
          </cell>
          <cell r="H1196">
            <v>7</v>
          </cell>
          <cell r="I1196" t="str">
            <v>molly.langley@aol.com</v>
          </cell>
          <cell r="J1196">
            <v>11741</v>
          </cell>
        </row>
        <row r="1197">
          <cell r="A1197">
            <v>1196</v>
          </cell>
          <cell r="B1197">
            <v>508</v>
          </cell>
          <cell r="C1197">
            <v>4</v>
          </cell>
          <cell r="D1197">
            <v>43027</v>
          </cell>
          <cell r="E1197">
            <v>43029</v>
          </cell>
          <cell r="F1197">
            <v>43028</v>
          </cell>
          <cell r="G1197">
            <v>2</v>
          </cell>
          <cell r="H1197">
            <v>6</v>
          </cell>
          <cell r="I1197" t="str">
            <v>vance.taylor@msn.com</v>
          </cell>
          <cell r="J1197">
            <v>14086</v>
          </cell>
        </row>
        <row r="1198">
          <cell r="A1198">
            <v>1197</v>
          </cell>
          <cell r="B1198">
            <v>269</v>
          </cell>
          <cell r="C1198">
            <v>4</v>
          </cell>
          <cell r="D1198">
            <v>43029</v>
          </cell>
          <cell r="E1198">
            <v>43031</v>
          </cell>
          <cell r="F1198">
            <v>43031</v>
          </cell>
          <cell r="G1198">
            <v>2</v>
          </cell>
          <cell r="H1198">
            <v>6</v>
          </cell>
          <cell r="I1198" t="str">
            <v>barton.crosby@msn.com</v>
          </cell>
          <cell r="J1198">
            <v>11710</v>
          </cell>
        </row>
        <row r="1199">
          <cell r="A1199">
            <v>1198</v>
          </cell>
          <cell r="B1199">
            <v>1289</v>
          </cell>
          <cell r="C1199">
            <v>4</v>
          </cell>
          <cell r="D1199">
            <v>43030</v>
          </cell>
          <cell r="E1199">
            <v>43032</v>
          </cell>
          <cell r="F1199">
            <v>43032</v>
          </cell>
          <cell r="G1199">
            <v>2</v>
          </cell>
          <cell r="H1199">
            <v>7</v>
          </cell>
          <cell r="I1199" t="str">
            <v>shanelle.anderson@yahoo.com</v>
          </cell>
          <cell r="J1199">
            <v>11714</v>
          </cell>
        </row>
        <row r="1200">
          <cell r="A1200">
            <v>1199</v>
          </cell>
          <cell r="B1200">
            <v>318</v>
          </cell>
          <cell r="C1200">
            <v>4</v>
          </cell>
          <cell r="D1200">
            <v>43031</v>
          </cell>
          <cell r="E1200">
            <v>43032</v>
          </cell>
          <cell r="F1200">
            <v>43034</v>
          </cell>
          <cell r="G1200">
            <v>1</v>
          </cell>
          <cell r="H1200">
            <v>2</v>
          </cell>
          <cell r="I1200" t="str">
            <v>eliz.whitney@msn.com</v>
          </cell>
          <cell r="J1200">
            <v>92831</v>
          </cell>
        </row>
        <row r="1201">
          <cell r="A1201">
            <v>1200</v>
          </cell>
          <cell r="B1201">
            <v>48</v>
          </cell>
          <cell r="C1201">
            <v>4</v>
          </cell>
          <cell r="D1201">
            <v>43031</v>
          </cell>
          <cell r="E1201">
            <v>43033</v>
          </cell>
          <cell r="F1201">
            <v>43034</v>
          </cell>
          <cell r="G1201">
            <v>2</v>
          </cell>
          <cell r="H1201">
            <v>6</v>
          </cell>
          <cell r="I1201" t="str">
            <v>cesar.jackson@gmail.com</v>
          </cell>
          <cell r="J1201">
            <v>13090</v>
          </cell>
        </row>
        <row r="1202">
          <cell r="A1202">
            <v>1201</v>
          </cell>
          <cell r="B1202">
            <v>201</v>
          </cell>
          <cell r="C1202">
            <v>4</v>
          </cell>
          <cell r="D1202">
            <v>43031</v>
          </cell>
          <cell r="E1202">
            <v>43032</v>
          </cell>
          <cell r="F1202">
            <v>43032</v>
          </cell>
          <cell r="G1202">
            <v>2</v>
          </cell>
          <cell r="H1202">
            <v>6</v>
          </cell>
          <cell r="I1202" t="str">
            <v>candis.harding@gmail.com</v>
          </cell>
          <cell r="J1202">
            <v>12020</v>
          </cell>
        </row>
        <row r="1203">
          <cell r="A1203">
            <v>1202</v>
          </cell>
          <cell r="B1203">
            <v>593</v>
          </cell>
          <cell r="C1203">
            <v>4</v>
          </cell>
          <cell r="D1203">
            <v>43032</v>
          </cell>
          <cell r="E1203">
            <v>43033</v>
          </cell>
          <cell r="F1203">
            <v>43033</v>
          </cell>
          <cell r="G1203">
            <v>2</v>
          </cell>
          <cell r="H1203">
            <v>6</v>
          </cell>
          <cell r="I1203" t="str">
            <v>antony.atkinson@msn.com</v>
          </cell>
          <cell r="J1203">
            <v>11787</v>
          </cell>
        </row>
        <row r="1204">
          <cell r="A1204">
            <v>1203</v>
          </cell>
          <cell r="B1204">
            <v>1191</v>
          </cell>
          <cell r="C1204">
            <v>4</v>
          </cell>
          <cell r="D1204">
            <v>43033</v>
          </cell>
          <cell r="E1204">
            <v>43035</v>
          </cell>
          <cell r="F1204">
            <v>43034</v>
          </cell>
          <cell r="G1204">
            <v>2</v>
          </cell>
          <cell r="H1204">
            <v>7</v>
          </cell>
          <cell r="I1204" t="str">
            <v>tam.fisher@aol.com</v>
          </cell>
          <cell r="J1204">
            <v>14606</v>
          </cell>
        </row>
        <row r="1205">
          <cell r="A1205">
            <v>1204</v>
          </cell>
          <cell r="B1205">
            <v>1277</v>
          </cell>
          <cell r="C1205">
            <v>4</v>
          </cell>
          <cell r="D1205">
            <v>43033</v>
          </cell>
          <cell r="E1205">
            <v>43036</v>
          </cell>
          <cell r="F1205">
            <v>43036</v>
          </cell>
          <cell r="G1205">
            <v>2</v>
          </cell>
          <cell r="H1205">
            <v>6</v>
          </cell>
          <cell r="I1205" t="str">
            <v>piedad.irwin@hotmail.com</v>
          </cell>
          <cell r="J1205">
            <v>11727</v>
          </cell>
        </row>
        <row r="1206">
          <cell r="A1206">
            <v>1205</v>
          </cell>
          <cell r="B1206">
            <v>1091</v>
          </cell>
          <cell r="C1206">
            <v>4</v>
          </cell>
          <cell r="D1206">
            <v>43034</v>
          </cell>
          <cell r="E1206">
            <v>43036</v>
          </cell>
          <cell r="F1206">
            <v>43036</v>
          </cell>
          <cell r="G1206">
            <v>1</v>
          </cell>
          <cell r="H1206">
            <v>2</v>
          </cell>
          <cell r="I1206" t="str">
            <v>risa.gallagher@yahoo.com</v>
          </cell>
          <cell r="J1206">
            <v>95677</v>
          </cell>
        </row>
        <row r="1207">
          <cell r="A1207">
            <v>1206</v>
          </cell>
          <cell r="B1207">
            <v>222</v>
          </cell>
          <cell r="C1207">
            <v>4</v>
          </cell>
          <cell r="D1207">
            <v>43034</v>
          </cell>
          <cell r="E1207">
            <v>43037</v>
          </cell>
          <cell r="F1207">
            <v>43037</v>
          </cell>
          <cell r="G1207">
            <v>2</v>
          </cell>
          <cell r="H1207">
            <v>6</v>
          </cell>
          <cell r="I1207" t="str">
            <v>anya.contreras@msn.com</v>
          </cell>
          <cell r="J1207">
            <v>11731</v>
          </cell>
        </row>
        <row r="1208">
          <cell r="A1208">
            <v>1207</v>
          </cell>
          <cell r="B1208">
            <v>1002</v>
          </cell>
          <cell r="C1208">
            <v>4</v>
          </cell>
          <cell r="D1208">
            <v>43034</v>
          </cell>
          <cell r="E1208">
            <v>43036</v>
          </cell>
          <cell r="F1208">
            <v>43035</v>
          </cell>
          <cell r="G1208">
            <v>2</v>
          </cell>
          <cell r="H1208">
            <v>6</v>
          </cell>
          <cell r="I1208" t="str">
            <v>cami.williamson@hotmail.com</v>
          </cell>
          <cell r="J1208">
            <v>11758</v>
          </cell>
        </row>
        <row r="1209">
          <cell r="A1209">
            <v>1208</v>
          </cell>
          <cell r="B1209">
            <v>1226</v>
          </cell>
          <cell r="C1209">
            <v>4</v>
          </cell>
          <cell r="D1209">
            <v>43034</v>
          </cell>
          <cell r="E1209">
            <v>43036</v>
          </cell>
          <cell r="F1209">
            <v>43035</v>
          </cell>
          <cell r="G1209">
            <v>2</v>
          </cell>
          <cell r="H1209">
            <v>7</v>
          </cell>
          <cell r="I1209" t="str">
            <v>qiana.jackson@gmail.com</v>
          </cell>
          <cell r="J1209">
            <v>11731</v>
          </cell>
        </row>
        <row r="1210">
          <cell r="A1210">
            <v>1209</v>
          </cell>
          <cell r="B1210">
            <v>1342</v>
          </cell>
          <cell r="C1210">
            <v>4</v>
          </cell>
          <cell r="D1210">
            <v>43034</v>
          </cell>
          <cell r="E1210">
            <v>43035</v>
          </cell>
          <cell r="F1210">
            <v>43037</v>
          </cell>
          <cell r="G1210">
            <v>2</v>
          </cell>
          <cell r="H1210">
            <v>7</v>
          </cell>
          <cell r="I1210" t="str">
            <v>lekisha.pope@msn.com</v>
          </cell>
          <cell r="J1210">
            <v>11520</v>
          </cell>
        </row>
        <row r="1211">
          <cell r="A1211">
            <v>1210</v>
          </cell>
          <cell r="B1211">
            <v>730</v>
          </cell>
          <cell r="C1211">
            <v>4</v>
          </cell>
          <cell r="D1211">
            <v>43034</v>
          </cell>
          <cell r="E1211">
            <v>43035</v>
          </cell>
          <cell r="F1211">
            <v>43037</v>
          </cell>
          <cell r="G1211">
            <v>3</v>
          </cell>
          <cell r="H1211">
            <v>8</v>
          </cell>
          <cell r="I1211" t="str">
            <v>andria.rivers@aol.com</v>
          </cell>
          <cell r="J1211">
            <v>79106</v>
          </cell>
        </row>
        <row r="1212">
          <cell r="A1212">
            <v>1211</v>
          </cell>
          <cell r="B1212">
            <v>19</v>
          </cell>
          <cell r="C1212">
            <v>4</v>
          </cell>
          <cell r="D1212">
            <v>43035</v>
          </cell>
          <cell r="E1212">
            <v>43036</v>
          </cell>
          <cell r="F1212">
            <v>43037</v>
          </cell>
          <cell r="G1212">
            <v>2</v>
          </cell>
          <cell r="H1212">
            <v>7</v>
          </cell>
          <cell r="I1212" t="str">
            <v>lizzette.stein@yahoo.com</v>
          </cell>
          <cell r="J1212">
            <v>14127</v>
          </cell>
        </row>
        <row r="1213">
          <cell r="A1213">
            <v>1212</v>
          </cell>
          <cell r="B1213">
            <v>213</v>
          </cell>
          <cell r="C1213">
            <v>4</v>
          </cell>
          <cell r="D1213">
            <v>43035</v>
          </cell>
          <cell r="E1213">
            <v>43038</v>
          </cell>
          <cell r="F1213">
            <v>43037</v>
          </cell>
          <cell r="G1213">
            <v>2</v>
          </cell>
          <cell r="H1213">
            <v>6</v>
          </cell>
          <cell r="I1213" t="str">
            <v>elenore.hensley@hotmail.com</v>
          </cell>
          <cell r="J1213">
            <v>14075</v>
          </cell>
        </row>
        <row r="1214">
          <cell r="A1214">
            <v>1213</v>
          </cell>
          <cell r="B1214">
            <v>669</v>
          </cell>
          <cell r="C1214">
            <v>4</v>
          </cell>
          <cell r="D1214">
            <v>43035</v>
          </cell>
          <cell r="E1214">
            <v>43037</v>
          </cell>
          <cell r="F1214">
            <v>43037</v>
          </cell>
          <cell r="G1214">
            <v>3</v>
          </cell>
          <cell r="H1214">
            <v>9</v>
          </cell>
          <cell r="I1214" t="str">
            <v>willis.randolph@yahoo.com</v>
          </cell>
          <cell r="J1214">
            <v>78552</v>
          </cell>
        </row>
        <row r="1215">
          <cell r="A1215">
            <v>1214</v>
          </cell>
          <cell r="B1215">
            <v>783</v>
          </cell>
          <cell r="C1215">
            <v>4</v>
          </cell>
          <cell r="D1215">
            <v>43036</v>
          </cell>
          <cell r="E1215">
            <v>43037</v>
          </cell>
          <cell r="F1215">
            <v>43037</v>
          </cell>
          <cell r="G1215">
            <v>2</v>
          </cell>
          <cell r="H1215">
            <v>6</v>
          </cell>
          <cell r="I1215" t="str">
            <v>celestine.kent@aol.com</v>
          </cell>
          <cell r="J1215">
            <v>14086</v>
          </cell>
        </row>
        <row r="1216">
          <cell r="A1216">
            <v>1215</v>
          </cell>
          <cell r="B1216">
            <v>807</v>
          </cell>
          <cell r="C1216">
            <v>4</v>
          </cell>
          <cell r="D1216">
            <v>43036</v>
          </cell>
          <cell r="E1216">
            <v>43039</v>
          </cell>
          <cell r="F1216">
            <v>43038</v>
          </cell>
          <cell r="G1216">
            <v>2</v>
          </cell>
          <cell r="H1216">
            <v>7</v>
          </cell>
          <cell r="I1216" t="str">
            <v>nathalie.knowles@aol.com</v>
          </cell>
          <cell r="J1216">
            <v>11795</v>
          </cell>
        </row>
        <row r="1217">
          <cell r="A1217">
            <v>1216</v>
          </cell>
          <cell r="B1217">
            <v>886</v>
          </cell>
          <cell r="C1217">
            <v>4</v>
          </cell>
          <cell r="D1217">
            <v>43036</v>
          </cell>
          <cell r="E1217">
            <v>43038</v>
          </cell>
          <cell r="F1217">
            <v>43037</v>
          </cell>
          <cell r="G1217">
            <v>2</v>
          </cell>
          <cell r="H1217">
            <v>7</v>
          </cell>
          <cell r="I1217" t="str">
            <v>letisha.may@yahoo.com</v>
          </cell>
          <cell r="J1217">
            <v>14120</v>
          </cell>
        </row>
        <row r="1218">
          <cell r="A1218">
            <v>1217</v>
          </cell>
          <cell r="B1218">
            <v>1155</v>
          </cell>
          <cell r="C1218">
            <v>4</v>
          </cell>
          <cell r="D1218">
            <v>43036</v>
          </cell>
          <cell r="E1218">
            <v>43039</v>
          </cell>
          <cell r="F1218">
            <v>43038</v>
          </cell>
          <cell r="G1218">
            <v>2</v>
          </cell>
          <cell r="H1218">
            <v>7</v>
          </cell>
          <cell r="I1218" t="str">
            <v>verdell.joyner@aol.com</v>
          </cell>
          <cell r="J1218">
            <v>11691</v>
          </cell>
        </row>
        <row r="1219">
          <cell r="A1219">
            <v>1218</v>
          </cell>
          <cell r="B1219">
            <v>1017</v>
          </cell>
          <cell r="C1219">
            <v>4</v>
          </cell>
          <cell r="D1219">
            <v>43038</v>
          </cell>
          <cell r="E1219">
            <v>43040</v>
          </cell>
          <cell r="F1219">
            <v>43039</v>
          </cell>
          <cell r="G1219">
            <v>1</v>
          </cell>
          <cell r="H1219">
            <v>2</v>
          </cell>
          <cell r="I1219" t="str">
            <v>philip.bryan@hotmail.com</v>
          </cell>
          <cell r="J1219">
            <v>94603</v>
          </cell>
        </row>
        <row r="1220">
          <cell r="A1220">
            <v>1219</v>
          </cell>
          <cell r="B1220">
            <v>840</v>
          </cell>
          <cell r="C1220">
            <v>4</v>
          </cell>
          <cell r="D1220">
            <v>43038</v>
          </cell>
          <cell r="E1220">
            <v>43041</v>
          </cell>
          <cell r="F1220">
            <v>43041</v>
          </cell>
          <cell r="G1220">
            <v>2</v>
          </cell>
          <cell r="H1220">
            <v>7</v>
          </cell>
          <cell r="I1220" t="str">
            <v>gilbert.calhoun@msn.com</v>
          </cell>
          <cell r="J1220">
            <v>11369</v>
          </cell>
        </row>
        <row r="1221">
          <cell r="A1221">
            <v>1220</v>
          </cell>
          <cell r="B1221">
            <v>803</v>
          </cell>
          <cell r="C1221">
            <v>4</v>
          </cell>
          <cell r="D1221">
            <v>43039</v>
          </cell>
          <cell r="E1221">
            <v>43042</v>
          </cell>
          <cell r="F1221">
            <v>43042</v>
          </cell>
          <cell r="G1221">
            <v>2</v>
          </cell>
          <cell r="H1221">
            <v>6</v>
          </cell>
          <cell r="I1221" t="str">
            <v>bernardina.cooper@msn.com</v>
          </cell>
          <cell r="J1221">
            <v>11357</v>
          </cell>
        </row>
        <row r="1222">
          <cell r="A1222">
            <v>1221</v>
          </cell>
          <cell r="B1222">
            <v>1290</v>
          </cell>
          <cell r="C1222">
            <v>4</v>
          </cell>
          <cell r="D1222">
            <v>43039</v>
          </cell>
          <cell r="E1222">
            <v>43041</v>
          </cell>
          <cell r="F1222">
            <v>43040</v>
          </cell>
          <cell r="G1222">
            <v>2</v>
          </cell>
          <cell r="H1222">
            <v>7</v>
          </cell>
          <cell r="I1222" t="str">
            <v>minnie.compton@gmail.com</v>
          </cell>
          <cell r="J1222">
            <v>11419</v>
          </cell>
        </row>
        <row r="1223">
          <cell r="A1223">
            <v>1222</v>
          </cell>
          <cell r="B1223">
            <v>482</v>
          </cell>
          <cell r="C1223">
            <v>4</v>
          </cell>
          <cell r="D1223">
            <v>43040</v>
          </cell>
          <cell r="E1223">
            <v>43043</v>
          </cell>
          <cell r="F1223">
            <v>43042</v>
          </cell>
          <cell r="G1223">
            <v>3</v>
          </cell>
          <cell r="H1223">
            <v>9</v>
          </cell>
          <cell r="I1223" t="str">
            <v>narcisa.knapp@aol.com</v>
          </cell>
          <cell r="J1223">
            <v>79106</v>
          </cell>
        </row>
        <row r="1224">
          <cell r="A1224">
            <v>1223</v>
          </cell>
          <cell r="B1224">
            <v>1207</v>
          </cell>
          <cell r="C1224">
            <v>4</v>
          </cell>
          <cell r="D1224">
            <v>43041</v>
          </cell>
          <cell r="E1224">
            <v>43042</v>
          </cell>
          <cell r="F1224">
            <v>43042</v>
          </cell>
          <cell r="G1224">
            <v>2</v>
          </cell>
          <cell r="H1224">
            <v>6</v>
          </cell>
          <cell r="I1224" t="str">
            <v>jenell.crosby@hotmail.com</v>
          </cell>
          <cell r="J1224">
            <v>11717</v>
          </cell>
        </row>
        <row r="1225">
          <cell r="A1225">
            <v>1224</v>
          </cell>
          <cell r="B1225">
            <v>544</v>
          </cell>
          <cell r="C1225">
            <v>4</v>
          </cell>
          <cell r="D1225">
            <v>43042</v>
          </cell>
          <cell r="E1225">
            <v>43043</v>
          </cell>
          <cell r="F1225">
            <v>43043</v>
          </cell>
          <cell r="G1225">
            <v>2</v>
          </cell>
          <cell r="H1225">
            <v>6</v>
          </cell>
          <cell r="I1225" t="str">
            <v>catarina.mendez@hotmail.com</v>
          </cell>
          <cell r="J1225">
            <v>11795</v>
          </cell>
        </row>
        <row r="1226">
          <cell r="A1226">
            <v>1225</v>
          </cell>
          <cell r="B1226">
            <v>768</v>
          </cell>
          <cell r="C1226">
            <v>4</v>
          </cell>
          <cell r="D1226">
            <v>43043</v>
          </cell>
          <cell r="E1226">
            <v>43044</v>
          </cell>
          <cell r="F1226">
            <v>43046</v>
          </cell>
          <cell r="G1226">
            <v>1</v>
          </cell>
          <cell r="H1226">
            <v>2</v>
          </cell>
          <cell r="I1226" t="str">
            <v>yvone.yates@gmail.com</v>
          </cell>
          <cell r="J1226">
            <v>94806</v>
          </cell>
        </row>
        <row r="1227">
          <cell r="A1227">
            <v>1226</v>
          </cell>
          <cell r="B1227">
            <v>226</v>
          </cell>
          <cell r="C1227">
            <v>4</v>
          </cell>
          <cell r="D1227">
            <v>43043</v>
          </cell>
          <cell r="E1227">
            <v>43046</v>
          </cell>
          <cell r="F1227">
            <v>43045</v>
          </cell>
          <cell r="G1227">
            <v>2</v>
          </cell>
          <cell r="H1227">
            <v>7</v>
          </cell>
          <cell r="I1227" t="str">
            <v>kiana.rivera@gmail.com</v>
          </cell>
          <cell r="J1227">
            <v>11418</v>
          </cell>
        </row>
        <row r="1228">
          <cell r="A1228">
            <v>1227</v>
          </cell>
          <cell r="B1228">
            <v>702</v>
          </cell>
          <cell r="C1228">
            <v>4</v>
          </cell>
          <cell r="D1228">
            <v>43043</v>
          </cell>
          <cell r="E1228">
            <v>43046</v>
          </cell>
          <cell r="F1228">
            <v>43045</v>
          </cell>
          <cell r="G1228">
            <v>2</v>
          </cell>
          <cell r="H1228">
            <v>6</v>
          </cell>
          <cell r="I1228" t="str">
            <v>sharie.whitaker@hotmail.com</v>
          </cell>
          <cell r="J1228">
            <v>11566</v>
          </cell>
        </row>
        <row r="1229">
          <cell r="A1229">
            <v>1228</v>
          </cell>
          <cell r="B1229">
            <v>1041</v>
          </cell>
          <cell r="C1229">
            <v>4</v>
          </cell>
          <cell r="D1229">
            <v>43043</v>
          </cell>
          <cell r="E1229">
            <v>43045</v>
          </cell>
          <cell r="F1229">
            <v>43045</v>
          </cell>
          <cell r="G1229">
            <v>2</v>
          </cell>
          <cell r="H1229">
            <v>6</v>
          </cell>
          <cell r="I1229" t="str">
            <v>bettye.espinoza@yahoo.com</v>
          </cell>
          <cell r="J1229">
            <v>13126</v>
          </cell>
        </row>
        <row r="1230">
          <cell r="A1230">
            <v>1229</v>
          </cell>
          <cell r="B1230">
            <v>89</v>
          </cell>
          <cell r="C1230">
            <v>4</v>
          </cell>
          <cell r="D1230">
            <v>43044</v>
          </cell>
          <cell r="E1230">
            <v>43047</v>
          </cell>
          <cell r="F1230">
            <v>43045</v>
          </cell>
          <cell r="G1230">
            <v>1</v>
          </cell>
          <cell r="H1230">
            <v>3</v>
          </cell>
          <cell r="I1230" t="str">
            <v>arvilla.osborn@gmail.com</v>
          </cell>
          <cell r="J1230">
            <v>91784</v>
          </cell>
        </row>
        <row r="1231">
          <cell r="A1231">
            <v>1230</v>
          </cell>
          <cell r="B1231">
            <v>1107</v>
          </cell>
          <cell r="C1231">
            <v>4</v>
          </cell>
          <cell r="D1231">
            <v>43044</v>
          </cell>
          <cell r="E1231">
            <v>43045</v>
          </cell>
          <cell r="F1231">
            <v>43046</v>
          </cell>
          <cell r="G1231">
            <v>2</v>
          </cell>
          <cell r="H1231">
            <v>6</v>
          </cell>
          <cell r="I1231" t="str">
            <v>lynda.newman@msn.com</v>
          </cell>
          <cell r="J1231">
            <v>12866</v>
          </cell>
        </row>
        <row r="1232">
          <cell r="A1232">
            <v>1231</v>
          </cell>
          <cell r="B1232">
            <v>1180</v>
          </cell>
          <cell r="C1232">
            <v>4</v>
          </cell>
          <cell r="D1232">
            <v>43044</v>
          </cell>
          <cell r="E1232">
            <v>43046</v>
          </cell>
          <cell r="F1232">
            <v>43045</v>
          </cell>
          <cell r="G1232">
            <v>2</v>
          </cell>
          <cell r="H1232">
            <v>6</v>
          </cell>
          <cell r="I1232" t="str">
            <v>myrtle.gardner@aol.com</v>
          </cell>
          <cell r="J1232">
            <v>11735</v>
          </cell>
        </row>
        <row r="1233">
          <cell r="A1233">
            <v>1232</v>
          </cell>
          <cell r="B1233">
            <v>665</v>
          </cell>
          <cell r="C1233">
            <v>4</v>
          </cell>
          <cell r="D1233">
            <v>43045</v>
          </cell>
          <cell r="E1233">
            <v>43046</v>
          </cell>
          <cell r="F1233">
            <v>43048</v>
          </cell>
          <cell r="G1233">
            <v>1</v>
          </cell>
          <cell r="H1233">
            <v>3</v>
          </cell>
          <cell r="I1233" t="str">
            <v>stacie.sims@hotmail.com</v>
          </cell>
          <cell r="J1233">
            <v>94603</v>
          </cell>
        </row>
        <row r="1234">
          <cell r="A1234">
            <v>1233</v>
          </cell>
          <cell r="B1234">
            <v>462</v>
          </cell>
          <cell r="C1234">
            <v>4</v>
          </cell>
          <cell r="D1234">
            <v>43045</v>
          </cell>
          <cell r="E1234">
            <v>43046</v>
          </cell>
          <cell r="F1234">
            <v>43047</v>
          </cell>
          <cell r="G1234">
            <v>2</v>
          </cell>
          <cell r="H1234">
            <v>6</v>
          </cell>
          <cell r="I1234" t="str">
            <v>efren.oliver@gmail.com</v>
          </cell>
          <cell r="J1234">
            <v>10954</v>
          </cell>
        </row>
        <row r="1235">
          <cell r="A1235">
            <v>1234</v>
          </cell>
          <cell r="B1235">
            <v>19</v>
          </cell>
          <cell r="C1235">
            <v>3</v>
          </cell>
          <cell r="D1235">
            <v>43046</v>
          </cell>
          <cell r="E1235">
            <v>43046</v>
          </cell>
          <cell r="F1235" t="str">
            <v>NULL</v>
          </cell>
          <cell r="G1235">
            <v>2</v>
          </cell>
          <cell r="H1235">
            <v>6</v>
          </cell>
          <cell r="I1235" t="str">
            <v>lizzette.stein@yahoo.com</v>
          </cell>
          <cell r="J1235">
            <v>14127</v>
          </cell>
        </row>
        <row r="1236">
          <cell r="A1236">
            <v>1235</v>
          </cell>
          <cell r="B1236">
            <v>210</v>
          </cell>
          <cell r="C1236">
            <v>4</v>
          </cell>
          <cell r="D1236">
            <v>43046</v>
          </cell>
          <cell r="E1236">
            <v>43047</v>
          </cell>
          <cell r="F1236">
            <v>43048</v>
          </cell>
          <cell r="G1236">
            <v>2</v>
          </cell>
          <cell r="H1236">
            <v>6</v>
          </cell>
          <cell r="I1236" t="str">
            <v>priscilla.wilkins@aol.com</v>
          </cell>
          <cell r="J1236">
            <v>12203</v>
          </cell>
        </row>
        <row r="1237">
          <cell r="A1237">
            <v>1236</v>
          </cell>
          <cell r="B1237">
            <v>243</v>
          </cell>
          <cell r="C1237">
            <v>4</v>
          </cell>
          <cell r="D1237">
            <v>43047</v>
          </cell>
          <cell r="E1237">
            <v>43050</v>
          </cell>
          <cell r="F1237">
            <v>43048</v>
          </cell>
          <cell r="G1237">
            <v>2</v>
          </cell>
          <cell r="H1237">
            <v>7</v>
          </cell>
          <cell r="I1237" t="str">
            <v>natosha.rowland@aol.com</v>
          </cell>
          <cell r="J1237">
            <v>12020</v>
          </cell>
        </row>
        <row r="1238">
          <cell r="A1238">
            <v>1237</v>
          </cell>
          <cell r="B1238">
            <v>571</v>
          </cell>
          <cell r="C1238">
            <v>4</v>
          </cell>
          <cell r="D1238">
            <v>43048</v>
          </cell>
          <cell r="E1238">
            <v>43051</v>
          </cell>
          <cell r="F1238">
            <v>43050</v>
          </cell>
          <cell r="G1238">
            <v>1</v>
          </cell>
          <cell r="H1238">
            <v>2</v>
          </cell>
          <cell r="I1238" t="str">
            <v>kaley.blanchard@msn.com</v>
          </cell>
          <cell r="J1238">
            <v>90274</v>
          </cell>
        </row>
        <row r="1239">
          <cell r="A1239">
            <v>1238</v>
          </cell>
          <cell r="B1239">
            <v>998</v>
          </cell>
          <cell r="C1239">
            <v>4</v>
          </cell>
          <cell r="D1239">
            <v>43048</v>
          </cell>
          <cell r="E1239">
            <v>43049</v>
          </cell>
          <cell r="F1239">
            <v>43050</v>
          </cell>
          <cell r="G1239">
            <v>2</v>
          </cell>
          <cell r="H1239">
            <v>6</v>
          </cell>
          <cell r="I1239" t="str">
            <v>heather.chaney@yahoo.com</v>
          </cell>
          <cell r="J1239">
            <v>14701</v>
          </cell>
        </row>
        <row r="1240">
          <cell r="A1240">
            <v>1239</v>
          </cell>
          <cell r="B1240">
            <v>1197</v>
          </cell>
          <cell r="C1240">
            <v>4</v>
          </cell>
          <cell r="D1240">
            <v>43048</v>
          </cell>
          <cell r="E1240">
            <v>43049</v>
          </cell>
          <cell r="F1240">
            <v>43050</v>
          </cell>
          <cell r="G1240">
            <v>2</v>
          </cell>
          <cell r="H1240">
            <v>7</v>
          </cell>
          <cell r="I1240" t="str">
            <v>nakisha.clay@gmail.com</v>
          </cell>
          <cell r="J1240">
            <v>11050</v>
          </cell>
        </row>
        <row r="1241">
          <cell r="A1241">
            <v>1240</v>
          </cell>
          <cell r="B1241">
            <v>903</v>
          </cell>
          <cell r="C1241">
            <v>4</v>
          </cell>
          <cell r="D1241">
            <v>43049</v>
          </cell>
          <cell r="E1241">
            <v>43050</v>
          </cell>
          <cell r="F1241">
            <v>43050</v>
          </cell>
          <cell r="G1241">
            <v>2</v>
          </cell>
          <cell r="H1241">
            <v>7</v>
          </cell>
          <cell r="I1241" t="str">
            <v>maira.long@msn.com</v>
          </cell>
          <cell r="J1241">
            <v>11801</v>
          </cell>
        </row>
        <row r="1242">
          <cell r="A1242">
            <v>1241</v>
          </cell>
          <cell r="B1242">
            <v>1170</v>
          </cell>
          <cell r="C1242">
            <v>4</v>
          </cell>
          <cell r="D1242">
            <v>43049</v>
          </cell>
          <cell r="E1242">
            <v>43051</v>
          </cell>
          <cell r="F1242">
            <v>43050</v>
          </cell>
          <cell r="G1242">
            <v>2</v>
          </cell>
          <cell r="H1242">
            <v>7</v>
          </cell>
          <cell r="I1242" t="str">
            <v>mechelle.chan@gmail.com</v>
          </cell>
          <cell r="J1242">
            <v>11418</v>
          </cell>
        </row>
        <row r="1243">
          <cell r="A1243">
            <v>1242</v>
          </cell>
          <cell r="B1243">
            <v>303</v>
          </cell>
          <cell r="C1243">
            <v>4</v>
          </cell>
          <cell r="D1243">
            <v>43050</v>
          </cell>
          <cell r="E1243">
            <v>43051</v>
          </cell>
          <cell r="F1243">
            <v>43051</v>
          </cell>
          <cell r="G1243">
            <v>2</v>
          </cell>
          <cell r="H1243">
            <v>6</v>
          </cell>
          <cell r="I1243" t="str">
            <v>rolanda.larsen@yahoo.com</v>
          </cell>
          <cell r="J1243">
            <v>11421</v>
          </cell>
        </row>
        <row r="1244">
          <cell r="A1244">
            <v>1243</v>
          </cell>
          <cell r="B1244">
            <v>346</v>
          </cell>
          <cell r="C1244">
            <v>4</v>
          </cell>
          <cell r="D1244">
            <v>43050</v>
          </cell>
          <cell r="E1244">
            <v>43052</v>
          </cell>
          <cell r="F1244">
            <v>43053</v>
          </cell>
          <cell r="G1244">
            <v>2</v>
          </cell>
          <cell r="H1244">
            <v>6</v>
          </cell>
          <cell r="I1244" t="str">
            <v>jacalyn.barnett@gmail.com</v>
          </cell>
          <cell r="J1244">
            <v>11378</v>
          </cell>
        </row>
        <row r="1245">
          <cell r="A1245">
            <v>1244</v>
          </cell>
          <cell r="B1245">
            <v>333</v>
          </cell>
          <cell r="C1245">
            <v>4</v>
          </cell>
          <cell r="D1245">
            <v>43051</v>
          </cell>
          <cell r="E1245">
            <v>43053</v>
          </cell>
          <cell r="F1245">
            <v>43052</v>
          </cell>
          <cell r="G1245">
            <v>2</v>
          </cell>
          <cell r="H1245">
            <v>6</v>
          </cell>
          <cell r="I1245" t="str">
            <v>ami.mcmahon@aol.com</v>
          </cell>
          <cell r="J1245">
            <v>11104</v>
          </cell>
        </row>
        <row r="1246">
          <cell r="A1246">
            <v>1245</v>
          </cell>
          <cell r="B1246">
            <v>1166</v>
          </cell>
          <cell r="C1246">
            <v>4</v>
          </cell>
          <cell r="D1246">
            <v>43052</v>
          </cell>
          <cell r="E1246">
            <v>43055</v>
          </cell>
          <cell r="F1246">
            <v>43053</v>
          </cell>
          <cell r="G1246">
            <v>2</v>
          </cell>
          <cell r="H1246">
            <v>7</v>
          </cell>
          <cell r="I1246" t="str">
            <v>junita.reese@gmail.com</v>
          </cell>
          <cell r="J1246">
            <v>11706</v>
          </cell>
        </row>
        <row r="1247">
          <cell r="A1247">
            <v>1246</v>
          </cell>
          <cell r="B1247">
            <v>1329</v>
          </cell>
          <cell r="C1247">
            <v>4</v>
          </cell>
          <cell r="D1247">
            <v>43052</v>
          </cell>
          <cell r="E1247">
            <v>43055</v>
          </cell>
          <cell r="F1247">
            <v>43055</v>
          </cell>
          <cell r="G1247">
            <v>2</v>
          </cell>
          <cell r="H1247">
            <v>7</v>
          </cell>
          <cell r="I1247" t="str">
            <v>sharyn.brewer@aol.com</v>
          </cell>
          <cell r="J1247">
            <v>11423</v>
          </cell>
        </row>
        <row r="1248">
          <cell r="A1248">
            <v>1247</v>
          </cell>
          <cell r="B1248">
            <v>426</v>
          </cell>
          <cell r="C1248">
            <v>4</v>
          </cell>
          <cell r="D1248">
            <v>43055</v>
          </cell>
          <cell r="E1248">
            <v>43057</v>
          </cell>
          <cell r="F1248">
            <v>43056</v>
          </cell>
          <cell r="G1248">
            <v>1</v>
          </cell>
          <cell r="H1248">
            <v>2</v>
          </cell>
          <cell r="I1248" t="str">
            <v>daisy.ward@msn.com</v>
          </cell>
          <cell r="J1248">
            <v>91768</v>
          </cell>
        </row>
        <row r="1249">
          <cell r="A1249">
            <v>1248</v>
          </cell>
          <cell r="B1249">
            <v>1367</v>
          </cell>
          <cell r="C1249">
            <v>4</v>
          </cell>
          <cell r="D1249">
            <v>43055</v>
          </cell>
          <cell r="E1249">
            <v>43056</v>
          </cell>
          <cell r="F1249">
            <v>43057</v>
          </cell>
          <cell r="G1249">
            <v>1</v>
          </cell>
          <cell r="H1249">
            <v>3</v>
          </cell>
          <cell r="I1249" t="str">
            <v>lucile.manning@yahoo.com</v>
          </cell>
          <cell r="J1249">
            <v>95008</v>
          </cell>
        </row>
        <row r="1250">
          <cell r="A1250">
            <v>1249</v>
          </cell>
          <cell r="B1250">
            <v>545</v>
          </cell>
          <cell r="C1250">
            <v>4</v>
          </cell>
          <cell r="D1250">
            <v>43056</v>
          </cell>
          <cell r="E1250">
            <v>43057</v>
          </cell>
          <cell r="F1250">
            <v>43059</v>
          </cell>
          <cell r="G1250">
            <v>2</v>
          </cell>
          <cell r="H1250">
            <v>6</v>
          </cell>
          <cell r="I1250" t="str">
            <v>tajuana.rollins@msn.com</v>
          </cell>
          <cell r="J1250">
            <v>13126</v>
          </cell>
        </row>
        <row r="1251">
          <cell r="A1251">
            <v>1250</v>
          </cell>
          <cell r="B1251">
            <v>1188</v>
          </cell>
          <cell r="C1251">
            <v>4</v>
          </cell>
          <cell r="D1251">
            <v>43056</v>
          </cell>
          <cell r="E1251">
            <v>43058</v>
          </cell>
          <cell r="F1251">
            <v>43057</v>
          </cell>
          <cell r="G1251">
            <v>2</v>
          </cell>
          <cell r="H1251">
            <v>6</v>
          </cell>
          <cell r="I1251" t="str">
            <v>marcene.curtis@msn.com</v>
          </cell>
          <cell r="J1251">
            <v>10701</v>
          </cell>
        </row>
        <row r="1252">
          <cell r="A1252">
            <v>1251</v>
          </cell>
          <cell r="B1252">
            <v>289</v>
          </cell>
          <cell r="C1252">
            <v>4</v>
          </cell>
          <cell r="D1252">
            <v>43056</v>
          </cell>
          <cell r="E1252">
            <v>43058</v>
          </cell>
          <cell r="F1252">
            <v>43058</v>
          </cell>
          <cell r="G1252">
            <v>3</v>
          </cell>
          <cell r="H1252">
            <v>9</v>
          </cell>
          <cell r="I1252" t="str">
            <v>charmain.webster@hotmail.com</v>
          </cell>
          <cell r="J1252">
            <v>75080</v>
          </cell>
        </row>
        <row r="1253">
          <cell r="A1253">
            <v>1252</v>
          </cell>
          <cell r="B1253">
            <v>110</v>
          </cell>
          <cell r="C1253">
            <v>4</v>
          </cell>
          <cell r="D1253">
            <v>43057</v>
          </cell>
          <cell r="E1253">
            <v>43059</v>
          </cell>
          <cell r="F1253">
            <v>43060</v>
          </cell>
          <cell r="G1253">
            <v>1</v>
          </cell>
          <cell r="H1253">
            <v>3</v>
          </cell>
          <cell r="I1253" t="str">
            <v>ollie.zimmerman@yahoo.com</v>
          </cell>
          <cell r="J1253">
            <v>92806</v>
          </cell>
        </row>
        <row r="1254">
          <cell r="A1254">
            <v>1253</v>
          </cell>
          <cell r="B1254">
            <v>44</v>
          </cell>
          <cell r="C1254">
            <v>4</v>
          </cell>
          <cell r="D1254">
            <v>43057</v>
          </cell>
          <cell r="E1254">
            <v>43060</v>
          </cell>
          <cell r="F1254">
            <v>43060</v>
          </cell>
          <cell r="G1254">
            <v>2</v>
          </cell>
          <cell r="H1254">
            <v>6</v>
          </cell>
          <cell r="I1254" t="str">
            <v>onita.johns@msn.com</v>
          </cell>
          <cell r="J1254">
            <v>11003</v>
          </cell>
        </row>
        <row r="1255">
          <cell r="A1255">
            <v>1254</v>
          </cell>
          <cell r="B1255">
            <v>1098</v>
          </cell>
          <cell r="C1255">
            <v>4</v>
          </cell>
          <cell r="D1255">
            <v>43057</v>
          </cell>
          <cell r="E1255">
            <v>43058</v>
          </cell>
          <cell r="F1255">
            <v>43058</v>
          </cell>
          <cell r="G1255">
            <v>2</v>
          </cell>
          <cell r="H1255">
            <v>7</v>
          </cell>
          <cell r="I1255" t="str">
            <v>treasa.dickerson@hotmail.com</v>
          </cell>
          <cell r="J1255">
            <v>11570</v>
          </cell>
        </row>
        <row r="1256">
          <cell r="A1256">
            <v>1255</v>
          </cell>
          <cell r="B1256">
            <v>375</v>
          </cell>
          <cell r="C1256">
            <v>4</v>
          </cell>
          <cell r="D1256">
            <v>43058</v>
          </cell>
          <cell r="E1256">
            <v>43059</v>
          </cell>
          <cell r="F1256">
            <v>43060</v>
          </cell>
          <cell r="G1256">
            <v>2</v>
          </cell>
          <cell r="H1256">
            <v>6</v>
          </cell>
          <cell r="I1256" t="str">
            <v>yan.trevino@gmail.com</v>
          </cell>
          <cell r="J1256">
            <v>11553</v>
          </cell>
        </row>
        <row r="1257">
          <cell r="A1257">
            <v>1256</v>
          </cell>
          <cell r="B1257">
            <v>458</v>
          </cell>
          <cell r="C1257">
            <v>4</v>
          </cell>
          <cell r="D1257">
            <v>43058</v>
          </cell>
          <cell r="E1257">
            <v>43059</v>
          </cell>
          <cell r="F1257">
            <v>43061</v>
          </cell>
          <cell r="G1257">
            <v>2</v>
          </cell>
          <cell r="H1257">
            <v>6</v>
          </cell>
          <cell r="I1257" t="str">
            <v>everett.vega@yahoo.com</v>
          </cell>
          <cell r="J1257">
            <v>11741</v>
          </cell>
        </row>
        <row r="1258">
          <cell r="A1258">
            <v>1257</v>
          </cell>
          <cell r="B1258">
            <v>1136</v>
          </cell>
          <cell r="C1258">
            <v>4</v>
          </cell>
          <cell r="D1258">
            <v>43058</v>
          </cell>
          <cell r="E1258">
            <v>43061</v>
          </cell>
          <cell r="F1258">
            <v>43059</v>
          </cell>
          <cell r="G1258">
            <v>2</v>
          </cell>
          <cell r="H1258">
            <v>7</v>
          </cell>
          <cell r="I1258" t="str">
            <v>kallie.best@aol.com</v>
          </cell>
          <cell r="J1258">
            <v>14606</v>
          </cell>
        </row>
        <row r="1259">
          <cell r="A1259">
            <v>1258</v>
          </cell>
          <cell r="B1259">
            <v>1099</v>
          </cell>
          <cell r="C1259">
            <v>4</v>
          </cell>
          <cell r="D1259">
            <v>43059</v>
          </cell>
          <cell r="E1259">
            <v>43060</v>
          </cell>
          <cell r="F1259">
            <v>43061</v>
          </cell>
          <cell r="G1259">
            <v>2</v>
          </cell>
          <cell r="H1259">
            <v>7</v>
          </cell>
          <cell r="I1259" t="str">
            <v>jewell.reyes@hotmail.com</v>
          </cell>
          <cell r="J1259">
            <v>11372</v>
          </cell>
        </row>
        <row r="1260">
          <cell r="A1260">
            <v>1259</v>
          </cell>
          <cell r="B1260">
            <v>4</v>
          </cell>
          <cell r="C1260">
            <v>3</v>
          </cell>
          <cell r="D1260">
            <v>43060</v>
          </cell>
          <cell r="E1260">
            <v>43060</v>
          </cell>
          <cell r="F1260" t="str">
            <v>NULL</v>
          </cell>
          <cell r="G1260">
            <v>2</v>
          </cell>
          <cell r="H1260">
            <v>7</v>
          </cell>
          <cell r="I1260" t="str">
            <v>daryl.spence@aol.com</v>
          </cell>
          <cell r="J1260">
            <v>11553</v>
          </cell>
        </row>
        <row r="1261">
          <cell r="A1261">
            <v>1260</v>
          </cell>
          <cell r="B1261">
            <v>1117</v>
          </cell>
          <cell r="C1261">
            <v>4</v>
          </cell>
          <cell r="D1261">
            <v>43061</v>
          </cell>
          <cell r="E1261">
            <v>43062</v>
          </cell>
          <cell r="F1261">
            <v>43063</v>
          </cell>
          <cell r="G1261">
            <v>2</v>
          </cell>
          <cell r="H1261">
            <v>6</v>
          </cell>
          <cell r="I1261" t="str">
            <v>jeffrey.hill@gmail.com</v>
          </cell>
          <cell r="J1261">
            <v>11422</v>
          </cell>
        </row>
        <row r="1262">
          <cell r="A1262">
            <v>1261</v>
          </cell>
          <cell r="B1262">
            <v>435</v>
          </cell>
          <cell r="C1262">
            <v>4</v>
          </cell>
          <cell r="D1262">
            <v>43062</v>
          </cell>
          <cell r="E1262">
            <v>43064</v>
          </cell>
          <cell r="F1262">
            <v>43063</v>
          </cell>
          <cell r="G1262">
            <v>2</v>
          </cell>
          <cell r="H1262">
            <v>7</v>
          </cell>
          <cell r="I1262" t="str">
            <v>izola.hobbs@gmail.com</v>
          </cell>
          <cell r="J1262">
            <v>11421</v>
          </cell>
        </row>
        <row r="1263">
          <cell r="A1263">
            <v>1262</v>
          </cell>
          <cell r="B1263">
            <v>509</v>
          </cell>
          <cell r="C1263">
            <v>4</v>
          </cell>
          <cell r="D1263">
            <v>43062</v>
          </cell>
          <cell r="E1263">
            <v>43065</v>
          </cell>
          <cell r="F1263">
            <v>43065</v>
          </cell>
          <cell r="G1263">
            <v>2</v>
          </cell>
          <cell r="H1263">
            <v>6</v>
          </cell>
          <cell r="I1263" t="str">
            <v>terra.pickett@aol.com</v>
          </cell>
          <cell r="J1263">
            <v>12010</v>
          </cell>
        </row>
        <row r="1264">
          <cell r="A1264">
            <v>1263</v>
          </cell>
          <cell r="B1264">
            <v>1408</v>
          </cell>
          <cell r="C1264">
            <v>4</v>
          </cell>
          <cell r="D1264">
            <v>43062</v>
          </cell>
          <cell r="E1264">
            <v>43065</v>
          </cell>
          <cell r="F1264">
            <v>43065</v>
          </cell>
          <cell r="G1264">
            <v>2</v>
          </cell>
          <cell r="H1264">
            <v>6</v>
          </cell>
          <cell r="I1264" t="str">
            <v>eleanor.mendez@yahoo.com</v>
          </cell>
          <cell r="J1264">
            <v>10573</v>
          </cell>
        </row>
        <row r="1265">
          <cell r="A1265">
            <v>1264</v>
          </cell>
          <cell r="B1265">
            <v>113</v>
          </cell>
          <cell r="C1265">
            <v>4</v>
          </cell>
          <cell r="D1265">
            <v>43063</v>
          </cell>
          <cell r="E1265">
            <v>43066</v>
          </cell>
          <cell r="F1265">
            <v>43064</v>
          </cell>
          <cell r="G1265">
            <v>2</v>
          </cell>
          <cell r="H1265">
            <v>6</v>
          </cell>
          <cell r="I1265" t="str">
            <v>eliana.silva@gmail.com</v>
          </cell>
          <cell r="J1265">
            <v>11735</v>
          </cell>
        </row>
        <row r="1266">
          <cell r="A1266">
            <v>1265</v>
          </cell>
          <cell r="B1266">
            <v>950</v>
          </cell>
          <cell r="C1266">
            <v>4</v>
          </cell>
          <cell r="D1266">
            <v>43063</v>
          </cell>
          <cell r="E1266">
            <v>43066</v>
          </cell>
          <cell r="F1266">
            <v>43066</v>
          </cell>
          <cell r="G1266">
            <v>2</v>
          </cell>
          <cell r="H1266">
            <v>7</v>
          </cell>
          <cell r="I1266" t="str">
            <v>verna.solis@yahoo.com</v>
          </cell>
          <cell r="J1266">
            <v>14606</v>
          </cell>
        </row>
        <row r="1267">
          <cell r="A1267">
            <v>1266</v>
          </cell>
          <cell r="B1267">
            <v>387</v>
          </cell>
          <cell r="C1267">
            <v>4</v>
          </cell>
          <cell r="D1267">
            <v>43064</v>
          </cell>
          <cell r="E1267">
            <v>43067</v>
          </cell>
          <cell r="F1267">
            <v>43066</v>
          </cell>
          <cell r="G1267">
            <v>2</v>
          </cell>
          <cell r="H1267">
            <v>6</v>
          </cell>
          <cell r="I1267" t="str">
            <v>kaila.walters@msn.com</v>
          </cell>
          <cell r="J1267">
            <v>11373</v>
          </cell>
        </row>
        <row r="1268">
          <cell r="A1268">
            <v>1267</v>
          </cell>
          <cell r="B1268">
            <v>467</v>
          </cell>
          <cell r="C1268">
            <v>4</v>
          </cell>
          <cell r="D1268">
            <v>43064</v>
          </cell>
          <cell r="E1268">
            <v>43065</v>
          </cell>
          <cell r="F1268">
            <v>43065</v>
          </cell>
          <cell r="G1268">
            <v>2</v>
          </cell>
          <cell r="H1268">
            <v>6</v>
          </cell>
          <cell r="I1268" t="str">
            <v>clare.neal@msn.com</v>
          </cell>
          <cell r="J1268">
            <v>10541</v>
          </cell>
        </row>
        <row r="1269">
          <cell r="A1269">
            <v>1268</v>
          </cell>
          <cell r="B1269">
            <v>774</v>
          </cell>
          <cell r="C1269">
            <v>4</v>
          </cell>
          <cell r="D1269">
            <v>43065</v>
          </cell>
          <cell r="E1269">
            <v>43067</v>
          </cell>
          <cell r="F1269">
            <v>43068</v>
          </cell>
          <cell r="G1269">
            <v>1</v>
          </cell>
          <cell r="H1269">
            <v>3</v>
          </cell>
          <cell r="I1269" t="str">
            <v>nenita.mooney@hotmail.com</v>
          </cell>
          <cell r="J1269">
            <v>90260</v>
          </cell>
        </row>
        <row r="1270">
          <cell r="A1270">
            <v>1269</v>
          </cell>
          <cell r="B1270">
            <v>1236</v>
          </cell>
          <cell r="C1270">
            <v>4</v>
          </cell>
          <cell r="D1270">
            <v>43065</v>
          </cell>
          <cell r="E1270">
            <v>43068</v>
          </cell>
          <cell r="F1270">
            <v>43068</v>
          </cell>
          <cell r="G1270">
            <v>2</v>
          </cell>
          <cell r="H1270">
            <v>6</v>
          </cell>
          <cell r="I1270" t="str">
            <v>rudolph.velez@yahoo.com</v>
          </cell>
          <cell r="J1270">
            <v>10550</v>
          </cell>
        </row>
        <row r="1271">
          <cell r="A1271">
            <v>1270</v>
          </cell>
          <cell r="B1271">
            <v>1388</v>
          </cell>
          <cell r="C1271">
            <v>4</v>
          </cell>
          <cell r="D1271">
            <v>43065</v>
          </cell>
          <cell r="E1271">
            <v>43068</v>
          </cell>
          <cell r="F1271">
            <v>43068</v>
          </cell>
          <cell r="G1271">
            <v>2</v>
          </cell>
          <cell r="H1271">
            <v>6</v>
          </cell>
          <cell r="I1271" t="str">
            <v>nanette.harris@hotmail.com</v>
          </cell>
          <cell r="J1271">
            <v>11554</v>
          </cell>
        </row>
        <row r="1272">
          <cell r="A1272">
            <v>1271</v>
          </cell>
          <cell r="B1272">
            <v>734</v>
          </cell>
          <cell r="C1272">
            <v>4</v>
          </cell>
          <cell r="D1272">
            <v>43066</v>
          </cell>
          <cell r="E1272">
            <v>43069</v>
          </cell>
          <cell r="F1272">
            <v>43069</v>
          </cell>
          <cell r="G1272">
            <v>2</v>
          </cell>
          <cell r="H1272">
            <v>6</v>
          </cell>
          <cell r="I1272" t="str">
            <v>alina.mcleod@msn.com</v>
          </cell>
          <cell r="J1272">
            <v>11772</v>
          </cell>
        </row>
        <row r="1273">
          <cell r="A1273">
            <v>1272</v>
          </cell>
          <cell r="B1273">
            <v>935</v>
          </cell>
          <cell r="C1273">
            <v>4</v>
          </cell>
          <cell r="D1273">
            <v>43066</v>
          </cell>
          <cell r="E1273">
            <v>43068</v>
          </cell>
          <cell r="F1273">
            <v>43069</v>
          </cell>
          <cell r="G1273">
            <v>2</v>
          </cell>
          <cell r="H1273">
            <v>6</v>
          </cell>
          <cell r="I1273" t="str">
            <v>genevie.miles@aol.com</v>
          </cell>
          <cell r="J1273">
            <v>10950</v>
          </cell>
        </row>
        <row r="1274">
          <cell r="A1274">
            <v>1273</v>
          </cell>
          <cell r="B1274">
            <v>1268</v>
          </cell>
          <cell r="C1274">
            <v>4</v>
          </cell>
          <cell r="D1274">
            <v>43066</v>
          </cell>
          <cell r="E1274">
            <v>43068</v>
          </cell>
          <cell r="F1274">
            <v>43068</v>
          </cell>
          <cell r="G1274">
            <v>2</v>
          </cell>
          <cell r="H1274">
            <v>6</v>
          </cell>
          <cell r="I1274" t="str">
            <v>sung.chambers@gmail.com</v>
          </cell>
          <cell r="J1274">
            <v>12401</v>
          </cell>
        </row>
        <row r="1275">
          <cell r="A1275">
            <v>1274</v>
          </cell>
          <cell r="B1275">
            <v>1364</v>
          </cell>
          <cell r="C1275">
            <v>4</v>
          </cell>
          <cell r="D1275">
            <v>43067</v>
          </cell>
          <cell r="E1275">
            <v>43068</v>
          </cell>
          <cell r="F1275">
            <v>43070</v>
          </cell>
          <cell r="G1275">
            <v>2</v>
          </cell>
          <cell r="H1275">
            <v>7</v>
          </cell>
          <cell r="I1275" t="str">
            <v>grisel.maynard@msn.com</v>
          </cell>
          <cell r="J1275">
            <v>12020</v>
          </cell>
        </row>
        <row r="1276">
          <cell r="A1276">
            <v>1275</v>
          </cell>
          <cell r="B1276">
            <v>165</v>
          </cell>
          <cell r="C1276">
            <v>4</v>
          </cell>
          <cell r="D1276">
            <v>43068</v>
          </cell>
          <cell r="E1276">
            <v>43070</v>
          </cell>
          <cell r="F1276">
            <v>43069</v>
          </cell>
          <cell r="G1276">
            <v>1</v>
          </cell>
          <cell r="H1276">
            <v>2</v>
          </cell>
          <cell r="I1276" t="str">
            <v>jeromy.burch@msn.com</v>
          </cell>
          <cell r="J1276">
            <v>95127</v>
          </cell>
        </row>
        <row r="1277">
          <cell r="A1277">
            <v>1276</v>
          </cell>
          <cell r="B1277">
            <v>893</v>
          </cell>
          <cell r="C1277">
            <v>4</v>
          </cell>
          <cell r="D1277">
            <v>43069</v>
          </cell>
          <cell r="E1277">
            <v>43072</v>
          </cell>
          <cell r="F1277">
            <v>43071</v>
          </cell>
          <cell r="G1277">
            <v>2</v>
          </cell>
          <cell r="H1277">
            <v>6</v>
          </cell>
          <cell r="I1277" t="str">
            <v>letty.cobb@msn.com</v>
          </cell>
          <cell r="J1277">
            <v>14043</v>
          </cell>
        </row>
        <row r="1278">
          <cell r="A1278">
            <v>1277</v>
          </cell>
          <cell r="B1278">
            <v>227</v>
          </cell>
          <cell r="C1278">
            <v>4</v>
          </cell>
          <cell r="D1278">
            <v>43070</v>
          </cell>
          <cell r="E1278">
            <v>43073</v>
          </cell>
          <cell r="F1278">
            <v>43071</v>
          </cell>
          <cell r="G1278">
            <v>2</v>
          </cell>
          <cell r="H1278">
            <v>6</v>
          </cell>
          <cell r="I1278" t="str">
            <v>danielle.bond@msn.com</v>
          </cell>
          <cell r="J1278">
            <v>11772</v>
          </cell>
        </row>
        <row r="1279">
          <cell r="A1279">
            <v>1278</v>
          </cell>
          <cell r="B1279">
            <v>980</v>
          </cell>
          <cell r="C1279">
            <v>4</v>
          </cell>
          <cell r="D1279">
            <v>43070</v>
          </cell>
          <cell r="E1279">
            <v>43071</v>
          </cell>
          <cell r="F1279">
            <v>43073</v>
          </cell>
          <cell r="G1279">
            <v>2</v>
          </cell>
          <cell r="H1279">
            <v>7</v>
          </cell>
          <cell r="I1279" t="str">
            <v>carter.booth@msn.com</v>
          </cell>
          <cell r="J1279">
            <v>10573</v>
          </cell>
        </row>
        <row r="1280">
          <cell r="A1280">
            <v>1279</v>
          </cell>
          <cell r="B1280">
            <v>1014</v>
          </cell>
          <cell r="C1280">
            <v>4</v>
          </cell>
          <cell r="D1280">
            <v>43070</v>
          </cell>
          <cell r="E1280">
            <v>43073</v>
          </cell>
          <cell r="F1280">
            <v>43072</v>
          </cell>
          <cell r="G1280">
            <v>2</v>
          </cell>
          <cell r="H1280">
            <v>6</v>
          </cell>
          <cell r="I1280" t="str">
            <v>ling.newman@msn.com</v>
          </cell>
          <cell r="J1280">
            <v>11419</v>
          </cell>
        </row>
        <row r="1281">
          <cell r="A1281">
            <v>1280</v>
          </cell>
          <cell r="B1281">
            <v>123</v>
          </cell>
          <cell r="C1281">
            <v>4</v>
          </cell>
          <cell r="D1281">
            <v>43070</v>
          </cell>
          <cell r="E1281">
            <v>43072</v>
          </cell>
          <cell r="F1281">
            <v>43072</v>
          </cell>
          <cell r="G1281">
            <v>3</v>
          </cell>
          <cell r="H1281">
            <v>9</v>
          </cell>
          <cell r="I1281" t="str">
            <v>robena.hill@hotmail.com</v>
          </cell>
          <cell r="J1281">
            <v>78418</v>
          </cell>
        </row>
        <row r="1282">
          <cell r="A1282">
            <v>1281</v>
          </cell>
          <cell r="B1282">
            <v>1060</v>
          </cell>
          <cell r="C1282">
            <v>4</v>
          </cell>
          <cell r="D1282">
            <v>43071</v>
          </cell>
          <cell r="E1282">
            <v>43074</v>
          </cell>
          <cell r="F1282">
            <v>43074</v>
          </cell>
          <cell r="G1282">
            <v>2</v>
          </cell>
          <cell r="H1282">
            <v>6</v>
          </cell>
          <cell r="I1282" t="str">
            <v>tommie.cooley@yahoo.com</v>
          </cell>
          <cell r="J1282">
            <v>14086</v>
          </cell>
        </row>
        <row r="1283">
          <cell r="A1283">
            <v>1282</v>
          </cell>
          <cell r="B1283">
            <v>320</v>
          </cell>
          <cell r="C1283">
            <v>4</v>
          </cell>
          <cell r="D1283">
            <v>43072</v>
          </cell>
          <cell r="E1283">
            <v>43074</v>
          </cell>
          <cell r="F1283">
            <v>43074</v>
          </cell>
          <cell r="G1283">
            <v>2</v>
          </cell>
          <cell r="H1283">
            <v>6</v>
          </cell>
          <cell r="I1283" t="str">
            <v>aron.wiggins@aol.com</v>
          </cell>
          <cell r="J1283">
            <v>11572</v>
          </cell>
        </row>
        <row r="1284">
          <cell r="A1284">
            <v>1283</v>
          </cell>
          <cell r="B1284">
            <v>85</v>
          </cell>
          <cell r="C1284">
            <v>4</v>
          </cell>
          <cell r="D1284">
            <v>43073</v>
          </cell>
          <cell r="E1284">
            <v>43076</v>
          </cell>
          <cell r="F1284">
            <v>43076</v>
          </cell>
          <cell r="G1284">
            <v>2</v>
          </cell>
          <cell r="H1284">
            <v>7</v>
          </cell>
          <cell r="I1284" t="str">
            <v>teofila.fischer@aol.com</v>
          </cell>
          <cell r="J1284">
            <v>11746</v>
          </cell>
        </row>
        <row r="1285">
          <cell r="A1285">
            <v>1284</v>
          </cell>
          <cell r="B1285">
            <v>128</v>
          </cell>
          <cell r="C1285">
            <v>4</v>
          </cell>
          <cell r="D1285">
            <v>43073</v>
          </cell>
          <cell r="E1285">
            <v>43075</v>
          </cell>
          <cell r="F1285">
            <v>43076</v>
          </cell>
          <cell r="G1285">
            <v>2</v>
          </cell>
          <cell r="H1285">
            <v>7</v>
          </cell>
          <cell r="I1285" t="str">
            <v>terrance.lynn@yahoo.com</v>
          </cell>
          <cell r="J1285">
            <v>12901</v>
          </cell>
        </row>
        <row r="1286">
          <cell r="A1286">
            <v>1285</v>
          </cell>
          <cell r="B1286">
            <v>262</v>
          </cell>
          <cell r="C1286">
            <v>4</v>
          </cell>
          <cell r="D1286">
            <v>43073</v>
          </cell>
          <cell r="E1286">
            <v>43076</v>
          </cell>
          <cell r="F1286">
            <v>43076</v>
          </cell>
          <cell r="G1286">
            <v>2</v>
          </cell>
          <cell r="H1286">
            <v>7</v>
          </cell>
          <cell r="I1286" t="str">
            <v>rubin.decker@gmail.com</v>
          </cell>
          <cell r="J1286">
            <v>14215</v>
          </cell>
        </row>
        <row r="1287">
          <cell r="A1287">
            <v>1286</v>
          </cell>
          <cell r="B1287">
            <v>1033</v>
          </cell>
          <cell r="C1287">
            <v>4</v>
          </cell>
          <cell r="D1287">
            <v>43073</v>
          </cell>
          <cell r="E1287">
            <v>43076</v>
          </cell>
          <cell r="F1287">
            <v>43075</v>
          </cell>
          <cell r="G1287">
            <v>2</v>
          </cell>
          <cell r="H1287">
            <v>7</v>
          </cell>
          <cell r="I1287" t="str">
            <v>jeannette.skinner@yahoo.com</v>
          </cell>
          <cell r="J1287">
            <v>11375</v>
          </cell>
        </row>
        <row r="1288">
          <cell r="A1288">
            <v>1287</v>
          </cell>
          <cell r="B1288">
            <v>279</v>
          </cell>
          <cell r="C1288">
            <v>4</v>
          </cell>
          <cell r="D1288">
            <v>43076</v>
          </cell>
          <cell r="E1288">
            <v>43079</v>
          </cell>
          <cell r="F1288">
            <v>43078</v>
          </cell>
          <cell r="G1288">
            <v>1</v>
          </cell>
          <cell r="H1288">
            <v>3</v>
          </cell>
          <cell r="I1288" t="str">
            <v>justina.long@aol.com</v>
          </cell>
          <cell r="J1288">
            <v>91733</v>
          </cell>
        </row>
        <row r="1289">
          <cell r="A1289">
            <v>1288</v>
          </cell>
          <cell r="B1289">
            <v>778</v>
          </cell>
          <cell r="C1289">
            <v>4</v>
          </cell>
          <cell r="D1289">
            <v>43076</v>
          </cell>
          <cell r="E1289">
            <v>43079</v>
          </cell>
          <cell r="F1289">
            <v>43078</v>
          </cell>
          <cell r="G1289">
            <v>3</v>
          </cell>
          <cell r="H1289">
            <v>9</v>
          </cell>
          <cell r="I1289" t="str">
            <v>corrinne.garrison@yahoo.com</v>
          </cell>
          <cell r="J1289">
            <v>77904</v>
          </cell>
        </row>
        <row r="1290">
          <cell r="A1290">
            <v>1289</v>
          </cell>
          <cell r="B1290">
            <v>1292</v>
          </cell>
          <cell r="C1290">
            <v>4</v>
          </cell>
          <cell r="D1290">
            <v>43077</v>
          </cell>
          <cell r="E1290">
            <v>43080</v>
          </cell>
          <cell r="F1290">
            <v>43079</v>
          </cell>
          <cell r="G1290">
            <v>1</v>
          </cell>
          <cell r="H1290">
            <v>3</v>
          </cell>
          <cell r="I1290" t="str">
            <v>lakenya.oliver@yahoo.com</v>
          </cell>
          <cell r="J1290">
            <v>94580</v>
          </cell>
        </row>
        <row r="1291">
          <cell r="A1291">
            <v>1290</v>
          </cell>
          <cell r="B1291">
            <v>967</v>
          </cell>
          <cell r="C1291">
            <v>4</v>
          </cell>
          <cell r="D1291">
            <v>43077</v>
          </cell>
          <cell r="E1291">
            <v>43079</v>
          </cell>
          <cell r="F1291">
            <v>43079</v>
          </cell>
          <cell r="G1291">
            <v>2</v>
          </cell>
          <cell r="H1291">
            <v>6</v>
          </cell>
          <cell r="I1291" t="str">
            <v>laurette.hebert@msn.com</v>
          </cell>
          <cell r="J1291">
            <v>14424</v>
          </cell>
        </row>
        <row r="1292">
          <cell r="A1292">
            <v>1291</v>
          </cell>
          <cell r="B1292">
            <v>1284</v>
          </cell>
          <cell r="C1292">
            <v>4</v>
          </cell>
          <cell r="D1292">
            <v>43078</v>
          </cell>
          <cell r="E1292">
            <v>43080</v>
          </cell>
          <cell r="F1292">
            <v>43081</v>
          </cell>
          <cell r="G1292">
            <v>2</v>
          </cell>
          <cell r="H1292">
            <v>6</v>
          </cell>
          <cell r="I1292" t="str">
            <v>shanice.spears@msn.com</v>
          </cell>
          <cell r="J1292">
            <v>11201</v>
          </cell>
        </row>
        <row r="1293">
          <cell r="A1293">
            <v>1292</v>
          </cell>
          <cell r="B1293">
            <v>285</v>
          </cell>
          <cell r="C1293">
            <v>4</v>
          </cell>
          <cell r="D1293">
            <v>43079</v>
          </cell>
          <cell r="E1293">
            <v>43082</v>
          </cell>
          <cell r="F1293">
            <v>43080</v>
          </cell>
          <cell r="G1293">
            <v>2</v>
          </cell>
          <cell r="H1293">
            <v>6</v>
          </cell>
          <cell r="I1293" t="str">
            <v>leola.gould@gmail.com</v>
          </cell>
          <cell r="J1293">
            <v>11102</v>
          </cell>
        </row>
        <row r="1294">
          <cell r="A1294">
            <v>1293</v>
          </cell>
          <cell r="B1294">
            <v>1401</v>
          </cell>
          <cell r="C1294">
            <v>4</v>
          </cell>
          <cell r="D1294">
            <v>43079</v>
          </cell>
          <cell r="E1294">
            <v>43081</v>
          </cell>
          <cell r="F1294">
            <v>43080</v>
          </cell>
          <cell r="G1294">
            <v>2</v>
          </cell>
          <cell r="H1294">
            <v>7</v>
          </cell>
          <cell r="I1294" t="str">
            <v>willetta.murphy@msn.com</v>
          </cell>
          <cell r="J1294">
            <v>11369</v>
          </cell>
        </row>
        <row r="1295">
          <cell r="A1295">
            <v>1294</v>
          </cell>
          <cell r="B1295">
            <v>947</v>
          </cell>
          <cell r="C1295">
            <v>4</v>
          </cell>
          <cell r="D1295">
            <v>43080</v>
          </cell>
          <cell r="E1295">
            <v>43082</v>
          </cell>
          <cell r="F1295">
            <v>43083</v>
          </cell>
          <cell r="G1295">
            <v>1</v>
          </cell>
          <cell r="H1295">
            <v>2</v>
          </cell>
          <cell r="I1295" t="str">
            <v>angele.castro@yahoo.com</v>
          </cell>
          <cell r="J1295">
            <v>90274</v>
          </cell>
        </row>
        <row r="1296">
          <cell r="A1296">
            <v>1295</v>
          </cell>
          <cell r="B1296">
            <v>37</v>
          </cell>
          <cell r="C1296">
            <v>4</v>
          </cell>
          <cell r="D1296">
            <v>43080</v>
          </cell>
          <cell r="E1296">
            <v>43081</v>
          </cell>
          <cell r="F1296">
            <v>43083</v>
          </cell>
          <cell r="G1296">
            <v>2</v>
          </cell>
          <cell r="H1296">
            <v>7</v>
          </cell>
          <cell r="I1296" t="str">
            <v>melia.brady@gmail.com</v>
          </cell>
          <cell r="J1296">
            <v>11378</v>
          </cell>
        </row>
        <row r="1297">
          <cell r="A1297">
            <v>1296</v>
          </cell>
          <cell r="B1297">
            <v>231</v>
          </cell>
          <cell r="C1297">
            <v>4</v>
          </cell>
          <cell r="D1297">
            <v>43083</v>
          </cell>
          <cell r="E1297">
            <v>43086</v>
          </cell>
          <cell r="F1297">
            <v>43084</v>
          </cell>
          <cell r="G1297">
            <v>1</v>
          </cell>
          <cell r="H1297">
            <v>3</v>
          </cell>
          <cell r="I1297" t="str">
            <v>jenee.rasmussen@hotmail.com</v>
          </cell>
          <cell r="J1297">
            <v>95820</v>
          </cell>
        </row>
        <row r="1298">
          <cell r="A1298">
            <v>1297</v>
          </cell>
          <cell r="B1298">
            <v>108</v>
          </cell>
          <cell r="C1298">
            <v>4</v>
          </cell>
          <cell r="D1298">
            <v>43083</v>
          </cell>
          <cell r="E1298">
            <v>43086</v>
          </cell>
          <cell r="F1298">
            <v>43085</v>
          </cell>
          <cell r="G1298">
            <v>2</v>
          </cell>
          <cell r="H1298">
            <v>6</v>
          </cell>
          <cell r="I1298" t="str">
            <v>shae.hickman@hotmail.com</v>
          </cell>
          <cell r="J1298">
            <v>11001</v>
          </cell>
        </row>
        <row r="1299">
          <cell r="A1299">
            <v>1298</v>
          </cell>
          <cell r="B1299">
            <v>533</v>
          </cell>
          <cell r="C1299">
            <v>4</v>
          </cell>
          <cell r="D1299">
            <v>43083</v>
          </cell>
          <cell r="E1299">
            <v>43086</v>
          </cell>
          <cell r="F1299">
            <v>43085</v>
          </cell>
          <cell r="G1299">
            <v>3</v>
          </cell>
          <cell r="H1299">
            <v>9</v>
          </cell>
          <cell r="I1299" t="str">
            <v>garret.clay@yahoo.com</v>
          </cell>
          <cell r="J1299">
            <v>78418</v>
          </cell>
        </row>
        <row r="1300">
          <cell r="A1300">
            <v>1299</v>
          </cell>
          <cell r="B1300">
            <v>1216</v>
          </cell>
          <cell r="C1300">
            <v>4</v>
          </cell>
          <cell r="D1300">
            <v>43084</v>
          </cell>
          <cell r="E1300">
            <v>43087</v>
          </cell>
          <cell r="F1300">
            <v>43085</v>
          </cell>
          <cell r="G1300">
            <v>1</v>
          </cell>
          <cell r="H1300">
            <v>2</v>
          </cell>
          <cell r="I1300" t="str">
            <v>elvina.gates@hotmail.com</v>
          </cell>
          <cell r="J1300">
            <v>94566</v>
          </cell>
        </row>
        <row r="1301">
          <cell r="A1301">
            <v>1300</v>
          </cell>
          <cell r="B1301">
            <v>824</v>
          </cell>
          <cell r="C1301">
            <v>4</v>
          </cell>
          <cell r="D1301">
            <v>43084</v>
          </cell>
          <cell r="E1301">
            <v>43086</v>
          </cell>
          <cell r="F1301">
            <v>43086</v>
          </cell>
          <cell r="G1301">
            <v>2</v>
          </cell>
          <cell r="H1301">
            <v>6</v>
          </cell>
          <cell r="I1301" t="str">
            <v>veronika.rollins@yahoo.com</v>
          </cell>
          <cell r="J1301">
            <v>14580</v>
          </cell>
        </row>
        <row r="1302">
          <cell r="A1302">
            <v>1301</v>
          </cell>
          <cell r="B1302">
            <v>1088</v>
          </cell>
          <cell r="C1302">
            <v>4</v>
          </cell>
          <cell r="D1302">
            <v>43085</v>
          </cell>
          <cell r="E1302">
            <v>43088</v>
          </cell>
          <cell r="F1302">
            <v>43088</v>
          </cell>
          <cell r="G1302">
            <v>1</v>
          </cell>
          <cell r="H1302">
            <v>3</v>
          </cell>
          <cell r="I1302" t="str">
            <v>jane.henderson@hotmail.com</v>
          </cell>
          <cell r="J1302">
            <v>92307</v>
          </cell>
        </row>
        <row r="1303">
          <cell r="A1303">
            <v>1302</v>
          </cell>
          <cell r="B1303">
            <v>322</v>
          </cell>
          <cell r="C1303">
            <v>4</v>
          </cell>
          <cell r="D1303">
            <v>43085</v>
          </cell>
          <cell r="E1303">
            <v>43087</v>
          </cell>
          <cell r="F1303">
            <v>43088</v>
          </cell>
          <cell r="G1303">
            <v>2</v>
          </cell>
          <cell r="H1303">
            <v>7</v>
          </cell>
          <cell r="I1303" t="str">
            <v>merideth.preston@yahoo.com</v>
          </cell>
          <cell r="J1303">
            <v>12601</v>
          </cell>
        </row>
        <row r="1304">
          <cell r="A1304">
            <v>1303</v>
          </cell>
          <cell r="B1304">
            <v>878</v>
          </cell>
          <cell r="C1304">
            <v>4</v>
          </cell>
          <cell r="D1304">
            <v>43085</v>
          </cell>
          <cell r="E1304">
            <v>43088</v>
          </cell>
          <cell r="F1304">
            <v>43087</v>
          </cell>
          <cell r="G1304">
            <v>2</v>
          </cell>
          <cell r="H1304">
            <v>7</v>
          </cell>
          <cell r="I1304" t="str">
            <v>melodie.melton@yahoo.com</v>
          </cell>
          <cell r="J1304">
            <v>11787</v>
          </cell>
        </row>
        <row r="1305">
          <cell r="A1305">
            <v>1304</v>
          </cell>
          <cell r="B1305">
            <v>1409</v>
          </cell>
          <cell r="C1305">
            <v>4</v>
          </cell>
          <cell r="D1305">
            <v>43085</v>
          </cell>
          <cell r="E1305">
            <v>43086</v>
          </cell>
          <cell r="F1305">
            <v>43086</v>
          </cell>
          <cell r="G1305">
            <v>2</v>
          </cell>
          <cell r="H1305">
            <v>6</v>
          </cell>
          <cell r="I1305" t="str">
            <v>lamar.bush@msn.com</v>
          </cell>
          <cell r="J1305">
            <v>14215</v>
          </cell>
        </row>
        <row r="1306">
          <cell r="A1306">
            <v>1305</v>
          </cell>
          <cell r="B1306">
            <v>257</v>
          </cell>
          <cell r="C1306">
            <v>4</v>
          </cell>
          <cell r="D1306">
            <v>43086</v>
          </cell>
          <cell r="E1306">
            <v>43088</v>
          </cell>
          <cell r="F1306">
            <v>43087</v>
          </cell>
          <cell r="G1306">
            <v>2</v>
          </cell>
          <cell r="H1306">
            <v>7</v>
          </cell>
          <cell r="I1306" t="str">
            <v>earl.stanley@gmail.com</v>
          </cell>
          <cell r="J1306">
            <v>11373</v>
          </cell>
        </row>
        <row r="1307">
          <cell r="A1307">
            <v>1306</v>
          </cell>
          <cell r="B1307">
            <v>28</v>
          </cell>
          <cell r="C1307">
            <v>4</v>
          </cell>
          <cell r="D1307">
            <v>43089</v>
          </cell>
          <cell r="E1307">
            <v>43090</v>
          </cell>
          <cell r="F1307">
            <v>43091</v>
          </cell>
          <cell r="G1307">
            <v>2</v>
          </cell>
          <cell r="H1307">
            <v>6</v>
          </cell>
          <cell r="I1307" t="str">
            <v>jeanice.frost@hotmail.com</v>
          </cell>
          <cell r="J1307">
            <v>10562</v>
          </cell>
        </row>
        <row r="1308">
          <cell r="A1308">
            <v>1307</v>
          </cell>
          <cell r="B1308">
            <v>1384</v>
          </cell>
          <cell r="C1308">
            <v>4</v>
          </cell>
          <cell r="D1308">
            <v>43091</v>
          </cell>
          <cell r="E1308">
            <v>43092</v>
          </cell>
          <cell r="F1308">
            <v>43094</v>
          </cell>
          <cell r="G1308">
            <v>1</v>
          </cell>
          <cell r="H1308">
            <v>2</v>
          </cell>
          <cell r="I1308" t="str">
            <v>elmo.sweeney@yahoo.com</v>
          </cell>
          <cell r="J1308">
            <v>94070</v>
          </cell>
        </row>
        <row r="1309">
          <cell r="A1309">
            <v>1308</v>
          </cell>
          <cell r="B1309">
            <v>713</v>
          </cell>
          <cell r="C1309">
            <v>4</v>
          </cell>
          <cell r="D1309">
            <v>43091</v>
          </cell>
          <cell r="E1309">
            <v>43093</v>
          </cell>
          <cell r="F1309">
            <v>43093</v>
          </cell>
          <cell r="G1309">
            <v>2</v>
          </cell>
          <cell r="H1309">
            <v>7</v>
          </cell>
          <cell r="I1309" t="str">
            <v>ilona.spears@gmail.com</v>
          </cell>
          <cell r="J1309">
            <v>11776</v>
          </cell>
        </row>
        <row r="1310">
          <cell r="A1310">
            <v>1309</v>
          </cell>
          <cell r="B1310">
            <v>821</v>
          </cell>
          <cell r="C1310">
            <v>4</v>
          </cell>
          <cell r="D1310">
            <v>43091</v>
          </cell>
          <cell r="E1310">
            <v>43094</v>
          </cell>
          <cell r="F1310">
            <v>43093</v>
          </cell>
          <cell r="G1310">
            <v>2</v>
          </cell>
          <cell r="H1310">
            <v>6</v>
          </cell>
          <cell r="I1310" t="str">
            <v>cassidy.clark@hotmail.com</v>
          </cell>
          <cell r="J1310">
            <v>11102</v>
          </cell>
        </row>
        <row r="1311">
          <cell r="A1311">
            <v>1310</v>
          </cell>
          <cell r="B1311">
            <v>444</v>
          </cell>
          <cell r="C1311">
            <v>4</v>
          </cell>
          <cell r="D1311">
            <v>43093</v>
          </cell>
          <cell r="E1311">
            <v>43094</v>
          </cell>
          <cell r="F1311">
            <v>43095</v>
          </cell>
          <cell r="G1311">
            <v>1</v>
          </cell>
          <cell r="H1311">
            <v>3</v>
          </cell>
          <cell r="I1311" t="str">
            <v>caridad.compton@aol.com</v>
          </cell>
          <cell r="J1311">
            <v>94580</v>
          </cell>
        </row>
        <row r="1312">
          <cell r="A1312">
            <v>1311</v>
          </cell>
          <cell r="B1312">
            <v>1021</v>
          </cell>
          <cell r="C1312">
            <v>4</v>
          </cell>
          <cell r="D1312">
            <v>43093</v>
          </cell>
          <cell r="E1312">
            <v>43095</v>
          </cell>
          <cell r="F1312">
            <v>43096</v>
          </cell>
          <cell r="G1312">
            <v>2</v>
          </cell>
          <cell r="H1312">
            <v>6</v>
          </cell>
          <cell r="I1312" t="str">
            <v>nicolas.carlson@yahoo.com</v>
          </cell>
          <cell r="J1312">
            <v>11412</v>
          </cell>
        </row>
        <row r="1313">
          <cell r="A1313">
            <v>1312</v>
          </cell>
          <cell r="B1313">
            <v>311</v>
          </cell>
          <cell r="C1313">
            <v>4</v>
          </cell>
          <cell r="D1313">
            <v>43094</v>
          </cell>
          <cell r="E1313">
            <v>43097</v>
          </cell>
          <cell r="F1313">
            <v>43095</v>
          </cell>
          <cell r="G1313">
            <v>1</v>
          </cell>
          <cell r="H1313">
            <v>3</v>
          </cell>
          <cell r="I1313" t="str">
            <v>charise.burt@aol.com</v>
          </cell>
          <cell r="J1313">
            <v>93706</v>
          </cell>
        </row>
        <row r="1314">
          <cell r="A1314">
            <v>1313</v>
          </cell>
          <cell r="B1314">
            <v>1294</v>
          </cell>
          <cell r="C1314">
            <v>4</v>
          </cell>
          <cell r="D1314">
            <v>43094</v>
          </cell>
          <cell r="E1314">
            <v>43096</v>
          </cell>
          <cell r="F1314">
            <v>43096</v>
          </cell>
          <cell r="G1314">
            <v>1</v>
          </cell>
          <cell r="H1314">
            <v>3</v>
          </cell>
          <cell r="I1314" t="str">
            <v>edith.davenport@gmail.com</v>
          </cell>
          <cell r="J1314">
            <v>91762</v>
          </cell>
        </row>
        <row r="1315">
          <cell r="A1315">
            <v>1314</v>
          </cell>
          <cell r="B1315">
            <v>1027</v>
          </cell>
          <cell r="C1315">
            <v>4</v>
          </cell>
          <cell r="D1315">
            <v>43094</v>
          </cell>
          <cell r="E1315">
            <v>43095</v>
          </cell>
          <cell r="F1315">
            <v>43097</v>
          </cell>
          <cell r="G1315">
            <v>2</v>
          </cell>
          <cell r="H1315">
            <v>7</v>
          </cell>
          <cell r="I1315" t="str">
            <v>shanita.wiley@yahoo.com</v>
          </cell>
          <cell r="J1315">
            <v>11412</v>
          </cell>
        </row>
        <row r="1316">
          <cell r="A1316">
            <v>1315</v>
          </cell>
          <cell r="B1316">
            <v>931</v>
          </cell>
          <cell r="C1316">
            <v>4</v>
          </cell>
          <cell r="D1316">
            <v>43094</v>
          </cell>
          <cell r="E1316">
            <v>43096</v>
          </cell>
          <cell r="F1316">
            <v>43097</v>
          </cell>
          <cell r="G1316">
            <v>3</v>
          </cell>
          <cell r="H1316">
            <v>9</v>
          </cell>
          <cell r="I1316" t="str">
            <v>porter.bass@hotmail.com</v>
          </cell>
          <cell r="J1316">
            <v>76901</v>
          </cell>
        </row>
        <row r="1317">
          <cell r="A1317">
            <v>1316</v>
          </cell>
          <cell r="B1317">
            <v>846</v>
          </cell>
          <cell r="C1317">
            <v>4</v>
          </cell>
          <cell r="D1317">
            <v>43095</v>
          </cell>
          <cell r="E1317">
            <v>43098</v>
          </cell>
          <cell r="F1317">
            <v>43096</v>
          </cell>
          <cell r="G1317">
            <v>1</v>
          </cell>
          <cell r="H1317">
            <v>3</v>
          </cell>
          <cell r="I1317" t="str">
            <v>sylvester.chan@hotmail.com</v>
          </cell>
          <cell r="J1317">
            <v>95677</v>
          </cell>
        </row>
        <row r="1318">
          <cell r="A1318">
            <v>1317</v>
          </cell>
          <cell r="B1318">
            <v>418</v>
          </cell>
          <cell r="C1318">
            <v>4</v>
          </cell>
          <cell r="D1318">
            <v>43096</v>
          </cell>
          <cell r="E1318">
            <v>43097</v>
          </cell>
          <cell r="F1318">
            <v>43098</v>
          </cell>
          <cell r="G1318">
            <v>1</v>
          </cell>
          <cell r="H1318">
            <v>3</v>
          </cell>
          <cell r="I1318" t="str">
            <v>georgeanna.webster@msn.com</v>
          </cell>
          <cell r="J1318">
            <v>93035</v>
          </cell>
        </row>
        <row r="1319">
          <cell r="A1319">
            <v>1318</v>
          </cell>
          <cell r="B1319">
            <v>75</v>
          </cell>
          <cell r="C1319">
            <v>4</v>
          </cell>
          <cell r="D1319">
            <v>43096</v>
          </cell>
          <cell r="E1319">
            <v>43099</v>
          </cell>
          <cell r="F1319">
            <v>43098</v>
          </cell>
          <cell r="G1319">
            <v>2</v>
          </cell>
          <cell r="H1319">
            <v>6</v>
          </cell>
          <cell r="I1319" t="str">
            <v>abby.gamble@aol.com</v>
          </cell>
          <cell r="J1319">
            <v>11701</v>
          </cell>
        </row>
        <row r="1320">
          <cell r="A1320">
            <v>1319</v>
          </cell>
          <cell r="B1320">
            <v>604</v>
          </cell>
          <cell r="C1320">
            <v>4</v>
          </cell>
          <cell r="D1320">
            <v>43096</v>
          </cell>
          <cell r="E1320">
            <v>43099</v>
          </cell>
          <cell r="F1320">
            <v>43099</v>
          </cell>
          <cell r="G1320">
            <v>2</v>
          </cell>
          <cell r="H1320">
            <v>6</v>
          </cell>
          <cell r="I1320" t="str">
            <v>kylee.dickson@gmail.com</v>
          </cell>
          <cell r="J1320">
            <v>11701</v>
          </cell>
        </row>
        <row r="1321">
          <cell r="A1321">
            <v>1320</v>
          </cell>
          <cell r="B1321">
            <v>244</v>
          </cell>
          <cell r="C1321">
            <v>4</v>
          </cell>
          <cell r="D1321">
            <v>43097</v>
          </cell>
          <cell r="E1321">
            <v>43099</v>
          </cell>
          <cell r="F1321">
            <v>43098</v>
          </cell>
          <cell r="G1321">
            <v>1</v>
          </cell>
          <cell r="H1321">
            <v>3</v>
          </cell>
          <cell r="I1321" t="str">
            <v>jessika.bray@yahoo.com</v>
          </cell>
          <cell r="J1321">
            <v>94806</v>
          </cell>
        </row>
        <row r="1322">
          <cell r="A1322">
            <v>1321</v>
          </cell>
          <cell r="B1322">
            <v>217</v>
          </cell>
          <cell r="C1322">
            <v>4</v>
          </cell>
          <cell r="D1322">
            <v>43099</v>
          </cell>
          <cell r="E1322">
            <v>43100</v>
          </cell>
          <cell r="F1322">
            <v>43100</v>
          </cell>
          <cell r="G1322">
            <v>1</v>
          </cell>
          <cell r="H1322">
            <v>3</v>
          </cell>
          <cell r="I1322" t="str">
            <v>carline.collier@msn.com</v>
          </cell>
          <cell r="J1322">
            <v>93706</v>
          </cell>
        </row>
        <row r="1323">
          <cell r="A1323">
            <v>1322</v>
          </cell>
          <cell r="B1323">
            <v>39</v>
          </cell>
          <cell r="C1323">
            <v>4</v>
          </cell>
          <cell r="D1323">
            <v>43100</v>
          </cell>
          <cell r="E1323">
            <v>43103</v>
          </cell>
          <cell r="F1323">
            <v>43102</v>
          </cell>
          <cell r="G1323">
            <v>2</v>
          </cell>
          <cell r="H1323">
            <v>7</v>
          </cell>
          <cell r="I1323" t="str">
            <v>janetta.aguirre@aol.com</v>
          </cell>
          <cell r="J1323">
            <v>14086</v>
          </cell>
        </row>
        <row r="1324">
          <cell r="A1324">
            <v>1323</v>
          </cell>
          <cell r="B1324">
            <v>273</v>
          </cell>
          <cell r="C1324">
            <v>4</v>
          </cell>
          <cell r="D1324">
            <v>43100</v>
          </cell>
          <cell r="E1324">
            <v>43101</v>
          </cell>
          <cell r="F1324">
            <v>43101</v>
          </cell>
          <cell r="G1324">
            <v>2</v>
          </cell>
          <cell r="H1324">
            <v>6</v>
          </cell>
          <cell r="I1324" t="str">
            <v>queenie.vance@gmail.com</v>
          </cell>
          <cell r="J1324">
            <v>11417</v>
          </cell>
        </row>
        <row r="1325">
          <cell r="A1325">
            <v>1324</v>
          </cell>
          <cell r="B1325">
            <v>862</v>
          </cell>
          <cell r="C1325">
            <v>4</v>
          </cell>
          <cell r="D1325">
            <v>43101</v>
          </cell>
          <cell r="E1325">
            <v>43104</v>
          </cell>
          <cell r="F1325">
            <v>43103</v>
          </cell>
          <cell r="G1325">
            <v>2</v>
          </cell>
          <cell r="H1325">
            <v>6</v>
          </cell>
          <cell r="I1325" t="str">
            <v>mellie.puckett@yahoo.com</v>
          </cell>
          <cell r="J1325">
            <v>11365</v>
          </cell>
        </row>
        <row r="1326">
          <cell r="A1326">
            <v>1325</v>
          </cell>
          <cell r="B1326">
            <v>68</v>
          </cell>
          <cell r="C1326">
            <v>4</v>
          </cell>
          <cell r="D1326">
            <v>43101</v>
          </cell>
          <cell r="E1326">
            <v>43102</v>
          </cell>
          <cell r="F1326">
            <v>43103</v>
          </cell>
          <cell r="G1326">
            <v>3</v>
          </cell>
          <cell r="H1326">
            <v>8</v>
          </cell>
          <cell r="I1326" t="str">
            <v>jayne.kirkland@hotmail.com</v>
          </cell>
          <cell r="J1326">
            <v>75088</v>
          </cell>
        </row>
        <row r="1327">
          <cell r="A1327">
            <v>1326</v>
          </cell>
          <cell r="B1327">
            <v>567</v>
          </cell>
          <cell r="C1327">
            <v>4</v>
          </cell>
          <cell r="D1327">
            <v>43101</v>
          </cell>
          <cell r="E1327">
            <v>43103</v>
          </cell>
          <cell r="F1327">
            <v>43102</v>
          </cell>
          <cell r="G1327">
            <v>3</v>
          </cell>
          <cell r="H1327">
            <v>9</v>
          </cell>
          <cell r="I1327" t="str">
            <v>sheila.travis@yahoo.com</v>
          </cell>
          <cell r="J1327">
            <v>75604</v>
          </cell>
        </row>
        <row r="1328">
          <cell r="A1328">
            <v>1327</v>
          </cell>
          <cell r="B1328">
            <v>1026</v>
          </cell>
          <cell r="C1328">
            <v>4</v>
          </cell>
          <cell r="D1328">
            <v>43102</v>
          </cell>
          <cell r="E1328">
            <v>43103</v>
          </cell>
          <cell r="F1328">
            <v>43105</v>
          </cell>
          <cell r="G1328">
            <v>2</v>
          </cell>
          <cell r="H1328">
            <v>6</v>
          </cell>
          <cell r="I1328" t="str">
            <v>jenine.dawson@msn.com</v>
          </cell>
          <cell r="J1328">
            <v>13760</v>
          </cell>
        </row>
        <row r="1329">
          <cell r="A1329">
            <v>1328</v>
          </cell>
          <cell r="B1329">
            <v>1083</v>
          </cell>
          <cell r="C1329">
            <v>4</v>
          </cell>
          <cell r="D1329">
            <v>43102</v>
          </cell>
          <cell r="E1329">
            <v>43103</v>
          </cell>
          <cell r="F1329">
            <v>43103</v>
          </cell>
          <cell r="G1329">
            <v>2</v>
          </cell>
          <cell r="H1329">
            <v>6</v>
          </cell>
          <cell r="I1329" t="str">
            <v>cher.alston@msn.com</v>
          </cell>
          <cell r="J1329">
            <v>11793</v>
          </cell>
        </row>
        <row r="1330">
          <cell r="A1330">
            <v>1329</v>
          </cell>
          <cell r="B1330">
            <v>443</v>
          </cell>
          <cell r="C1330">
            <v>4</v>
          </cell>
          <cell r="D1330">
            <v>43104</v>
          </cell>
          <cell r="E1330">
            <v>43105</v>
          </cell>
          <cell r="F1330">
            <v>43106</v>
          </cell>
          <cell r="G1330">
            <v>1</v>
          </cell>
          <cell r="H1330">
            <v>3</v>
          </cell>
          <cell r="I1330" t="str">
            <v>ayana.keith@hotmail.com</v>
          </cell>
          <cell r="J1330">
            <v>93035</v>
          </cell>
        </row>
        <row r="1331">
          <cell r="A1331">
            <v>1330</v>
          </cell>
          <cell r="B1331">
            <v>761</v>
          </cell>
          <cell r="C1331">
            <v>4</v>
          </cell>
          <cell r="D1331">
            <v>43104</v>
          </cell>
          <cell r="E1331">
            <v>43105</v>
          </cell>
          <cell r="F1331">
            <v>43107</v>
          </cell>
          <cell r="G1331">
            <v>2</v>
          </cell>
          <cell r="H1331">
            <v>7</v>
          </cell>
          <cell r="I1331" t="str">
            <v>rod.hatfield@hotmail.com</v>
          </cell>
          <cell r="J1331">
            <v>11779</v>
          </cell>
        </row>
        <row r="1332">
          <cell r="A1332">
            <v>1331</v>
          </cell>
          <cell r="B1332">
            <v>1122</v>
          </cell>
          <cell r="C1332">
            <v>4</v>
          </cell>
          <cell r="D1332">
            <v>43105</v>
          </cell>
          <cell r="E1332">
            <v>43106</v>
          </cell>
          <cell r="F1332">
            <v>43108</v>
          </cell>
          <cell r="G1332">
            <v>2</v>
          </cell>
          <cell r="H1332">
            <v>6</v>
          </cell>
          <cell r="I1332" t="str">
            <v>cicely.deleon@yahoo.com</v>
          </cell>
          <cell r="J1332">
            <v>11762</v>
          </cell>
        </row>
        <row r="1333">
          <cell r="A1333">
            <v>1332</v>
          </cell>
          <cell r="B1333">
            <v>256</v>
          </cell>
          <cell r="C1333">
            <v>4</v>
          </cell>
          <cell r="D1333">
            <v>43106</v>
          </cell>
          <cell r="E1333">
            <v>43107</v>
          </cell>
          <cell r="F1333">
            <v>43109</v>
          </cell>
          <cell r="G1333">
            <v>2</v>
          </cell>
          <cell r="H1333">
            <v>7</v>
          </cell>
          <cell r="I1333" t="str">
            <v>erma.salinas@gmail.com</v>
          </cell>
          <cell r="J1333">
            <v>11566</v>
          </cell>
        </row>
        <row r="1334">
          <cell r="A1334">
            <v>1333</v>
          </cell>
          <cell r="B1334">
            <v>203</v>
          </cell>
          <cell r="C1334">
            <v>4</v>
          </cell>
          <cell r="D1334">
            <v>43106</v>
          </cell>
          <cell r="E1334">
            <v>43107</v>
          </cell>
          <cell r="F1334">
            <v>43107</v>
          </cell>
          <cell r="G1334">
            <v>3</v>
          </cell>
          <cell r="H1334">
            <v>8</v>
          </cell>
          <cell r="I1334" t="str">
            <v>minerva.decker@yahoo.com</v>
          </cell>
          <cell r="J1334">
            <v>77016</v>
          </cell>
        </row>
        <row r="1335">
          <cell r="A1335">
            <v>1334</v>
          </cell>
          <cell r="B1335">
            <v>425</v>
          </cell>
          <cell r="C1335">
            <v>4</v>
          </cell>
          <cell r="D1335">
            <v>43107</v>
          </cell>
          <cell r="E1335">
            <v>43109</v>
          </cell>
          <cell r="F1335">
            <v>43110</v>
          </cell>
          <cell r="G1335">
            <v>2</v>
          </cell>
          <cell r="H1335">
            <v>6</v>
          </cell>
          <cell r="I1335" t="str">
            <v>augustina.joyner@aol.com</v>
          </cell>
          <cell r="J1335">
            <v>10550</v>
          </cell>
        </row>
        <row r="1336">
          <cell r="A1336">
            <v>1335</v>
          </cell>
          <cell r="B1336">
            <v>955</v>
          </cell>
          <cell r="C1336">
            <v>4</v>
          </cell>
          <cell r="D1336">
            <v>43107</v>
          </cell>
          <cell r="E1336">
            <v>43108</v>
          </cell>
          <cell r="F1336">
            <v>43108</v>
          </cell>
          <cell r="G1336">
            <v>2</v>
          </cell>
          <cell r="H1336">
            <v>7</v>
          </cell>
          <cell r="I1336" t="str">
            <v>delfina.gilliam@hotmail.com</v>
          </cell>
          <cell r="J1336">
            <v>11704</v>
          </cell>
        </row>
        <row r="1337">
          <cell r="A1337">
            <v>1336</v>
          </cell>
          <cell r="B1337">
            <v>904</v>
          </cell>
          <cell r="C1337">
            <v>4</v>
          </cell>
          <cell r="D1337">
            <v>43109</v>
          </cell>
          <cell r="E1337">
            <v>43110</v>
          </cell>
          <cell r="F1337">
            <v>43112</v>
          </cell>
          <cell r="G1337">
            <v>1</v>
          </cell>
          <cell r="H1337">
            <v>2</v>
          </cell>
          <cell r="I1337" t="str">
            <v>jana.thomas@yahoo.com</v>
          </cell>
          <cell r="J1337">
            <v>95127</v>
          </cell>
        </row>
        <row r="1338">
          <cell r="A1338">
            <v>1337</v>
          </cell>
          <cell r="B1338">
            <v>970</v>
          </cell>
          <cell r="C1338">
            <v>4</v>
          </cell>
          <cell r="D1338">
            <v>43109</v>
          </cell>
          <cell r="E1338">
            <v>43112</v>
          </cell>
          <cell r="F1338">
            <v>43112</v>
          </cell>
          <cell r="G1338">
            <v>2</v>
          </cell>
          <cell r="H1338">
            <v>7</v>
          </cell>
          <cell r="I1338" t="str">
            <v>ruth.horton@gmail.com</v>
          </cell>
          <cell r="J1338">
            <v>11423</v>
          </cell>
        </row>
        <row r="1339">
          <cell r="A1339">
            <v>1338</v>
          </cell>
          <cell r="B1339">
            <v>905</v>
          </cell>
          <cell r="C1339">
            <v>4</v>
          </cell>
          <cell r="D1339">
            <v>43110</v>
          </cell>
          <cell r="E1339">
            <v>43111</v>
          </cell>
          <cell r="F1339">
            <v>43113</v>
          </cell>
          <cell r="G1339">
            <v>2</v>
          </cell>
          <cell r="H1339">
            <v>6</v>
          </cell>
          <cell r="I1339" t="str">
            <v>hae.ramirez@hotmail.com</v>
          </cell>
          <cell r="J1339">
            <v>13027</v>
          </cell>
        </row>
        <row r="1340">
          <cell r="A1340">
            <v>1339</v>
          </cell>
          <cell r="B1340">
            <v>580</v>
          </cell>
          <cell r="C1340">
            <v>4</v>
          </cell>
          <cell r="D1340">
            <v>43111</v>
          </cell>
          <cell r="E1340">
            <v>43114</v>
          </cell>
          <cell r="F1340">
            <v>43113</v>
          </cell>
          <cell r="G1340">
            <v>1</v>
          </cell>
          <cell r="H1340">
            <v>3</v>
          </cell>
          <cell r="I1340" t="str">
            <v>mellisa.kim@aol.com</v>
          </cell>
          <cell r="J1340">
            <v>90008</v>
          </cell>
        </row>
        <row r="1341">
          <cell r="A1341">
            <v>1340</v>
          </cell>
          <cell r="B1341">
            <v>1066</v>
          </cell>
          <cell r="C1341">
            <v>4</v>
          </cell>
          <cell r="D1341">
            <v>43112</v>
          </cell>
          <cell r="E1341">
            <v>43113</v>
          </cell>
          <cell r="F1341">
            <v>43113</v>
          </cell>
          <cell r="G1341">
            <v>1</v>
          </cell>
          <cell r="H1341">
            <v>3</v>
          </cell>
          <cell r="I1341" t="str">
            <v>raeann.duncan@aol.com</v>
          </cell>
          <cell r="J1341">
            <v>92806</v>
          </cell>
        </row>
        <row r="1342">
          <cell r="A1342">
            <v>1341</v>
          </cell>
          <cell r="B1342">
            <v>1258</v>
          </cell>
          <cell r="C1342">
            <v>4</v>
          </cell>
          <cell r="D1342">
            <v>43112</v>
          </cell>
          <cell r="E1342">
            <v>43113</v>
          </cell>
          <cell r="F1342">
            <v>43114</v>
          </cell>
          <cell r="G1342">
            <v>2</v>
          </cell>
          <cell r="H1342">
            <v>7</v>
          </cell>
          <cell r="I1342" t="str">
            <v>todd.waters@yahoo.com</v>
          </cell>
          <cell r="J1342">
            <v>11706</v>
          </cell>
        </row>
        <row r="1343">
          <cell r="A1343">
            <v>1342</v>
          </cell>
          <cell r="B1343">
            <v>1393</v>
          </cell>
          <cell r="C1343">
            <v>4</v>
          </cell>
          <cell r="D1343">
            <v>43112</v>
          </cell>
          <cell r="E1343">
            <v>43113</v>
          </cell>
          <cell r="F1343">
            <v>43115</v>
          </cell>
          <cell r="G1343">
            <v>2</v>
          </cell>
          <cell r="H1343">
            <v>7</v>
          </cell>
          <cell r="I1343" t="str">
            <v>vivian.deleon@msn.com</v>
          </cell>
          <cell r="J1343">
            <v>11432</v>
          </cell>
        </row>
        <row r="1344">
          <cell r="A1344">
            <v>1343</v>
          </cell>
          <cell r="B1344">
            <v>594</v>
          </cell>
          <cell r="C1344">
            <v>4</v>
          </cell>
          <cell r="D1344">
            <v>43113</v>
          </cell>
          <cell r="E1344">
            <v>43115</v>
          </cell>
          <cell r="F1344">
            <v>43114</v>
          </cell>
          <cell r="G1344">
            <v>2</v>
          </cell>
          <cell r="H1344">
            <v>6</v>
          </cell>
          <cell r="I1344" t="str">
            <v>deanne.parsons@aol.com</v>
          </cell>
          <cell r="J1344">
            <v>11757</v>
          </cell>
        </row>
        <row r="1345">
          <cell r="A1345">
            <v>1344</v>
          </cell>
          <cell r="B1345">
            <v>916</v>
          </cell>
          <cell r="C1345">
            <v>4</v>
          </cell>
          <cell r="D1345">
            <v>43113</v>
          </cell>
          <cell r="E1345">
            <v>43116</v>
          </cell>
          <cell r="F1345">
            <v>43115</v>
          </cell>
          <cell r="G1345">
            <v>2</v>
          </cell>
          <cell r="H1345">
            <v>6</v>
          </cell>
          <cell r="I1345" t="str">
            <v>alishia.elliott@aol.com</v>
          </cell>
          <cell r="J1345">
            <v>10550</v>
          </cell>
        </row>
        <row r="1346">
          <cell r="A1346">
            <v>1345</v>
          </cell>
          <cell r="B1346">
            <v>1037</v>
          </cell>
          <cell r="C1346">
            <v>4</v>
          </cell>
          <cell r="D1346">
            <v>43114</v>
          </cell>
          <cell r="E1346">
            <v>43115</v>
          </cell>
          <cell r="F1346">
            <v>43115</v>
          </cell>
          <cell r="G1346">
            <v>2</v>
          </cell>
          <cell r="H1346">
            <v>6</v>
          </cell>
          <cell r="I1346" t="str">
            <v>ashanti.hammond@msn.com</v>
          </cell>
          <cell r="J1346">
            <v>10954</v>
          </cell>
        </row>
        <row r="1347">
          <cell r="A1347">
            <v>1346</v>
          </cell>
          <cell r="B1347">
            <v>136</v>
          </cell>
          <cell r="C1347">
            <v>4</v>
          </cell>
          <cell r="D1347">
            <v>43114</v>
          </cell>
          <cell r="E1347">
            <v>43115</v>
          </cell>
          <cell r="F1347">
            <v>43115</v>
          </cell>
          <cell r="G1347">
            <v>3</v>
          </cell>
          <cell r="H1347">
            <v>8</v>
          </cell>
          <cell r="I1347" t="str">
            <v>sarita.parks@msn.com</v>
          </cell>
          <cell r="J1347">
            <v>75126</v>
          </cell>
        </row>
        <row r="1348">
          <cell r="A1348">
            <v>1347</v>
          </cell>
          <cell r="B1348">
            <v>247</v>
          </cell>
          <cell r="C1348">
            <v>4</v>
          </cell>
          <cell r="D1348">
            <v>43115</v>
          </cell>
          <cell r="E1348">
            <v>43118</v>
          </cell>
          <cell r="F1348">
            <v>43118</v>
          </cell>
          <cell r="G1348">
            <v>1</v>
          </cell>
          <cell r="H1348">
            <v>2</v>
          </cell>
          <cell r="I1348" t="str">
            <v>muriel.juarez@gmail.com</v>
          </cell>
          <cell r="J1348">
            <v>90274</v>
          </cell>
        </row>
        <row r="1349">
          <cell r="A1349">
            <v>1348</v>
          </cell>
          <cell r="B1349">
            <v>1214</v>
          </cell>
          <cell r="C1349">
            <v>4</v>
          </cell>
          <cell r="D1349">
            <v>43115</v>
          </cell>
          <cell r="E1349">
            <v>43117</v>
          </cell>
          <cell r="F1349">
            <v>43117</v>
          </cell>
          <cell r="G1349">
            <v>1</v>
          </cell>
          <cell r="H1349">
            <v>2</v>
          </cell>
          <cell r="I1349" t="str">
            <v>brigid.sharp@hotmail.com</v>
          </cell>
          <cell r="J1349">
            <v>95050</v>
          </cell>
        </row>
        <row r="1350">
          <cell r="A1350">
            <v>1349</v>
          </cell>
          <cell r="B1350">
            <v>464</v>
          </cell>
          <cell r="C1350">
            <v>4</v>
          </cell>
          <cell r="D1350">
            <v>43115</v>
          </cell>
          <cell r="E1350">
            <v>43117</v>
          </cell>
          <cell r="F1350">
            <v>43116</v>
          </cell>
          <cell r="G1350">
            <v>2</v>
          </cell>
          <cell r="H1350">
            <v>6</v>
          </cell>
          <cell r="I1350" t="str">
            <v>bess.mcbride@yahoo.com</v>
          </cell>
          <cell r="J1350">
            <v>11530</v>
          </cell>
        </row>
        <row r="1351">
          <cell r="A1351">
            <v>1350</v>
          </cell>
          <cell r="B1351">
            <v>637</v>
          </cell>
          <cell r="C1351">
            <v>4</v>
          </cell>
          <cell r="D1351">
            <v>43115</v>
          </cell>
          <cell r="E1351">
            <v>43118</v>
          </cell>
          <cell r="F1351">
            <v>43117</v>
          </cell>
          <cell r="G1351">
            <v>2</v>
          </cell>
          <cell r="H1351">
            <v>7</v>
          </cell>
          <cell r="I1351" t="str">
            <v>kara.higgins@aol.com</v>
          </cell>
          <cell r="J1351">
            <v>10562</v>
          </cell>
        </row>
        <row r="1352">
          <cell r="A1352">
            <v>1351</v>
          </cell>
          <cell r="B1352">
            <v>1016</v>
          </cell>
          <cell r="C1352">
            <v>4</v>
          </cell>
          <cell r="D1352">
            <v>43116</v>
          </cell>
          <cell r="E1352">
            <v>43119</v>
          </cell>
          <cell r="F1352">
            <v>43119</v>
          </cell>
          <cell r="G1352">
            <v>2</v>
          </cell>
          <cell r="H1352">
            <v>7</v>
          </cell>
          <cell r="I1352" t="str">
            <v>shenna.benton@msn.com</v>
          </cell>
          <cell r="J1352">
            <v>10002</v>
          </cell>
        </row>
        <row r="1353">
          <cell r="A1353">
            <v>1352</v>
          </cell>
          <cell r="B1353">
            <v>1433</v>
          </cell>
          <cell r="C1353">
            <v>4</v>
          </cell>
          <cell r="D1353">
            <v>43116</v>
          </cell>
          <cell r="E1353">
            <v>43118</v>
          </cell>
          <cell r="F1353">
            <v>43118</v>
          </cell>
          <cell r="G1353">
            <v>2</v>
          </cell>
          <cell r="H1353">
            <v>6</v>
          </cell>
          <cell r="I1353" t="str">
            <v>nicola.knight@aol.com</v>
          </cell>
          <cell r="J1353">
            <v>10583</v>
          </cell>
        </row>
        <row r="1354">
          <cell r="A1354">
            <v>1353</v>
          </cell>
          <cell r="B1354">
            <v>502</v>
          </cell>
          <cell r="C1354">
            <v>4</v>
          </cell>
          <cell r="D1354">
            <v>43117</v>
          </cell>
          <cell r="E1354">
            <v>43119</v>
          </cell>
          <cell r="F1354">
            <v>43118</v>
          </cell>
          <cell r="G1354">
            <v>2</v>
          </cell>
          <cell r="H1354">
            <v>6</v>
          </cell>
          <cell r="I1354" t="str">
            <v>malinda.baxter@yahoo.com</v>
          </cell>
          <cell r="J1354">
            <v>11357</v>
          </cell>
        </row>
        <row r="1355">
          <cell r="A1355">
            <v>1354</v>
          </cell>
          <cell r="B1355">
            <v>476</v>
          </cell>
          <cell r="C1355">
            <v>4</v>
          </cell>
          <cell r="D1355">
            <v>43119</v>
          </cell>
          <cell r="E1355">
            <v>43120</v>
          </cell>
          <cell r="F1355">
            <v>43121</v>
          </cell>
          <cell r="G1355">
            <v>1</v>
          </cell>
          <cell r="H1355">
            <v>3</v>
          </cell>
          <cell r="I1355" t="str">
            <v>christopher.richardson@gmail.com</v>
          </cell>
          <cell r="J1355">
            <v>95060</v>
          </cell>
        </row>
        <row r="1356">
          <cell r="A1356">
            <v>1355</v>
          </cell>
          <cell r="B1356">
            <v>1010</v>
          </cell>
          <cell r="C1356">
            <v>4</v>
          </cell>
          <cell r="D1356">
            <v>43119</v>
          </cell>
          <cell r="E1356">
            <v>43121</v>
          </cell>
          <cell r="F1356">
            <v>43120</v>
          </cell>
          <cell r="G1356">
            <v>2</v>
          </cell>
          <cell r="H1356">
            <v>7</v>
          </cell>
          <cell r="I1356" t="str">
            <v>katia.henry@msn.com</v>
          </cell>
          <cell r="J1356">
            <v>11714</v>
          </cell>
        </row>
        <row r="1357">
          <cell r="A1357">
            <v>1356</v>
          </cell>
          <cell r="B1357">
            <v>1161</v>
          </cell>
          <cell r="C1357">
            <v>4</v>
          </cell>
          <cell r="D1357">
            <v>43119</v>
          </cell>
          <cell r="E1357">
            <v>43121</v>
          </cell>
          <cell r="F1357">
            <v>43122</v>
          </cell>
          <cell r="G1357">
            <v>2</v>
          </cell>
          <cell r="H1357">
            <v>6</v>
          </cell>
          <cell r="I1357" t="str">
            <v>santa.larson@gmail.com</v>
          </cell>
          <cell r="J1357">
            <v>11580</v>
          </cell>
        </row>
        <row r="1358">
          <cell r="A1358">
            <v>1357</v>
          </cell>
          <cell r="B1358">
            <v>440</v>
          </cell>
          <cell r="C1358">
            <v>4</v>
          </cell>
          <cell r="D1358">
            <v>43120</v>
          </cell>
          <cell r="E1358">
            <v>43123</v>
          </cell>
          <cell r="F1358">
            <v>43121</v>
          </cell>
          <cell r="G1358">
            <v>2</v>
          </cell>
          <cell r="H1358">
            <v>6</v>
          </cell>
          <cell r="I1358" t="str">
            <v>yevette.todd@aol.com</v>
          </cell>
          <cell r="J1358">
            <v>12020</v>
          </cell>
        </row>
        <row r="1359">
          <cell r="A1359">
            <v>1358</v>
          </cell>
          <cell r="B1359">
            <v>253</v>
          </cell>
          <cell r="C1359">
            <v>4</v>
          </cell>
          <cell r="D1359">
            <v>43121</v>
          </cell>
          <cell r="E1359">
            <v>43123</v>
          </cell>
          <cell r="F1359">
            <v>43124</v>
          </cell>
          <cell r="G1359">
            <v>1</v>
          </cell>
          <cell r="H1359">
            <v>2</v>
          </cell>
          <cell r="I1359" t="str">
            <v>maurice.norton@hotmail.com</v>
          </cell>
          <cell r="J1359">
            <v>95301</v>
          </cell>
        </row>
        <row r="1360">
          <cell r="A1360">
            <v>1359</v>
          </cell>
          <cell r="B1360">
            <v>1008</v>
          </cell>
          <cell r="C1360">
            <v>4</v>
          </cell>
          <cell r="D1360">
            <v>43121</v>
          </cell>
          <cell r="E1360">
            <v>43122</v>
          </cell>
          <cell r="F1360">
            <v>43122</v>
          </cell>
          <cell r="G1360">
            <v>3</v>
          </cell>
          <cell r="H1360">
            <v>9</v>
          </cell>
          <cell r="I1360" t="str">
            <v>berneice.pollard@hotmail.com</v>
          </cell>
          <cell r="J1360">
            <v>75126</v>
          </cell>
        </row>
        <row r="1361">
          <cell r="A1361">
            <v>1360</v>
          </cell>
          <cell r="B1361">
            <v>71</v>
          </cell>
          <cell r="C1361">
            <v>4</v>
          </cell>
          <cell r="D1361">
            <v>43122</v>
          </cell>
          <cell r="E1361">
            <v>43125</v>
          </cell>
          <cell r="F1361">
            <v>43124</v>
          </cell>
          <cell r="G1361">
            <v>2</v>
          </cell>
          <cell r="H1361">
            <v>6</v>
          </cell>
          <cell r="I1361" t="str">
            <v>takako.casey@aol.com</v>
          </cell>
          <cell r="J1361">
            <v>10451</v>
          </cell>
        </row>
        <row r="1362">
          <cell r="A1362">
            <v>1361</v>
          </cell>
          <cell r="B1362">
            <v>1084</v>
          </cell>
          <cell r="C1362">
            <v>4</v>
          </cell>
          <cell r="D1362">
            <v>43122</v>
          </cell>
          <cell r="E1362">
            <v>43124</v>
          </cell>
          <cell r="F1362">
            <v>43123</v>
          </cell>
          <cell r="G1362">
            <v>2</v>
          </cell>
          <cell r="H1362">
            <v>7</v>
          </cell>
          <cell r="I1362" t="str">
            <v>regine.odom@msn.com</v>
          </cell>
          <cell r="J1362">
            <v>11010</v>
          </cell>
        </row>
        <row r="1363">
          <cell r="A1363">
            <v>1362</v>
          </cell>
          <cell r="B1363">
            <v>310</v>
          </cell>
          <cell r="C1363">
            <v>4</v>
          </cell>
          <cell r="D1363">
            <v>43123</v>
          </cell>
          <cell r="E1363">
            <v>43124</v>
          </cell>
          <cell r="F1363">
            <v>43125</v>
          </cell>
          <cell r="G1363">
            <v>2</v>
          </cell>
          <cell r="H1363">
            <v>6</v>
          </cell>
          <cell r="I1363" t="str">
            <v>gilberto.parsons@gmail.com</v>
          </cell>
          <cell r="J1363">
            <v>11379</v>
          </cell>
        </row>
        <row r="1364">
          <cell r="A1364">
            <v>1363</v>
          </cell>
          <cell r="B1364">
            <v>860</v>
          </cell>
          <cell r="C1364">
            <v>4</v>
          </cell>
          <cell r="D1364">
            <v>43124</v>
          </cell>
          <cell r="E1364">
            <v>43125</v>
          </cell>
          <cell r="F1364">
            <v>43125</v>
          </cell>
          <cell r="G1364">
            <v>2</v>
          </cell>
          <cell r="H1364">
            <v>6</v>
          </cell>
          <cell r="I1364" t="str">
            <v>loni.mullen@msn.com</v>
          </cell>
          <cell r="J1364">
            <v>11420</v>
          </cell>
        </row>
        <row r="1365">
          <cell r="A1365">
            <v>1364</v>
          </cell>
          <cell r="B1365">
            <v>122</v>
          </cell>
          <cell r="C1365">
            <v>4</v>
          </cell>
          <cell r="D1365">
            <v>43125</v>
          </cell>
          <cell r="E1365">
            <v>43128</v>
          </cell>
          <cell r="F1365">
            <v>43128</v>
          </cell>
          <cell r="G1365">
            <v>2</v>
          </cell>
          <cell r="H1365">
            <v>6</v>
          </cell>
          <cell r="I1365" t="str">
            <v>shena.carter@yahoo.com</v>
          </cell>
          <cell r="J1365">
            <v>11414</v>
          </cell>
        </row>
        <row r="1366">
          <cell r="A1366">
            <v>1365</v>
          </cell>
          <cell r="B1366">
            <v>689</v>
          </cell>
          <cell r="C1366">
            <v>4</v>
          </cell>
          <cell r="D1366">
            <v>43125</v>
          </cell>
          <cell r="E1366">
            <v>43128</v>
          </cell>
          <cell r="F1366">
            <v>43127</v>
          </cell>
          <cell r="G1366">
            <v>2</v>
          </cell>
          <cell r="H1366">
            <v>7</v>
          </cell>
          <cell r="I1366" t="str">
            <v>deirdre.ryan@yahoo.com</v>
          </cell>
          <cell r="J1366">
            <v>13501</v>
          </cell>
        </row>
        <row r="1367">
          <cell r="A1367">
            <v>1366</v>
          </cell>
          <cell r="B1367">
            <v>1441</v>
          </cell>
          <cell r="C1367">
            <v>4</v>
          </cell>
          <cell r="D1367">
            <v>43126</v>
          </cell>
          <cell r="E1367">
            <v>43127</v>
          </cell>
          <cell r="F1367">
            <v>43128</v>
          </cell>
          <cell r="G1367">
            <v>2</v>
          </cell>
          <cell r="H1367">
            <v>6</v>
          </cell>
          <cell r="I1367" t="str">
            <v>jamaal.morrison@msn.com</v>
          </cell>
          <cell r="J1367">
            <v>10301</v>
          </cell>
        </row>
        <row r="1368">
          <cell r="A1368">
            <v>1367</v>
          </cell>
          <cell r="B1368">
            <v>1118</v>
          </cell>
          <cell r="C1368">
            <v>4</v>
          </cell>
          <cell r="D1368">
            <v>43127</v>
          </cell>
          <cell r="E1368">
            <v>43128</v>
          </cell>
          <cell r="F1368">
            <v>43128</v>
          </cell>
          <cell r="G1368">
            <v>1</v>
          </cell>
          <cell r="H1368">
            <v>3</v>
          </cell>
          <cell r="I1368" t="str">
            <v>ja.dillard@yahoo.com</v>
          </cell>
          <cell r="J1368">
            <v>91387</v>
          </cell>
        </row>
        <row r="1369">
          <cell r="A1369">
            <v>1368</v>
          </cell>
          <cell r="B1369">
            <v>765</v>
          </cell>
          <cell r="C1369">
            <v>4</v>
          </cell>
          <cell r="D1369">
            <v>43127</v>
          </cell>
          <cell r="E1369">
            <v>43128</v>
          </cell>
          <cell r="F1369">
            <v>43129</v>
          </cell>
          <cell r="G1369">
            <v>2</v>
          </cell>
          <cell r="H1369">
            <v>6</v>
          </cell>
          <cell r="I1369" t="str">
            <v>spring.hayes@hotmail.com</v>
          </cell>
          <cell r="J1369">
            <v>10562</v>
          </cell>
        </row>
        <row r="1370">
          <cell r="A1370">
            <v>1369</v>
          </cell>
          <cell r="B1370">
            <v>92</v>
          </cell>
          <cell r="C1370">
            <v>4</v>
          </cell>
          <cell r="D1370">
            <v>43128</v>
          </cell>
          <cell r="E1370">
            <v>43130</v>
          </cell>
          <cell r="F1370">
            <v>43130</v>
          </cell>
          <cell r="G1370">
            <v>2</v>
          </cell>
          <cell r="H1370">
            <v>6</v>
          </cell>
          <cell r="I1370" t="str">
            <v>tena.cruz@yahoo.com</v>
          </cell>
          <cell r="J1370">
            <v>11735</v>
          </cell>
        </row>
        <row r="1371">
          <cell r="A1371">
            <v>1370</v>
          </cell>
          <cell r="B1371">
            <v>115</v>
          </cell>
          <cell r="C1371">
            <v>4</v>
          </cell>
          <cell r="D1371">
            <v>43128</v>
          </cell>
          <cell r="E1371">
            <v>43129</v>
          </cell>
          <cell r="F1371">
            <v>43129</v>
          </cell>
          <cell r="G1371">
            <v>2</v>
          </cell>
          <cell r="H1371">
            <v>7</v>
          </cell>
          <cell r="I1371" t="str">
            <v>rey.lindsay@gmail.com</v>
          </cell>
          <cell r="J1371">
            <v>10950</v>
          </cell>
        </row>
        <row r="1372">
          <cell r="A1372">
            <v>1371</v>
          </cell>
          <cell r="B1372">
            <v>937</v>
          </cell>
          <cell r="C1372">
            <v>4</v>
          </cell>
          <cell r="D1372">
            <v>43129</v>
          </cell>
          <cell r="E1372">
            <v>43130</v>
          </cell>
          <cell r="F1372">
            <v>43132</v>
          </cell>
          <cell r="G1372">
            <v>2</v>
          </cell>
          <cell r="H1372">
            <v>7</v>
          </cell>
          <cell r="I1372" t="str">
            <v>aida.koch@gmail.com</v>
          </cell>
          <cell r="J1372">
            <v>11552</v>
          </cell>
        </row>
        <row r="1373">
          <cell r="A1373">
            <v>1372</v>
          </cell>
          <cell r="B1373">
            <v>1013</v>
          </cell>
          <cell r="C1373">
            <v>4</v>
          </cell>
          <cell r="D1373">
            <v>43129</v>
          </cell>
          <cell r="E1373">
            <v>43132</v>
          </cell>
          <cell r="F1373">
            <v>43130</v>
          </cell>
          <cell r="G1373">
            <v>2</v>
          </cell>
          <cell r="H1373">
            <v>6</v>
          </cell>
          <cell r="I1373" t="str">
            <v>alma.peck@aol.com</v>
          </cell>
          <cell r="J1373">
            <v>11368</v>
          </cell>
        </row>
        <row r="1374">
          <cell r="A1374">
            <v>1373</v>
          </cell>
          <cell r="B1374">
            <v>427</v>
          </cell>
          <cell r="C1374">
            <v>4</v>
          </cell>
          <cell r="D1374">
            <v>43129</v>
          </cell>
          <cell r="E1374">
            <v>43131</v>
          </cell>
          <cell r="F1374">
            <v>43131</v>
          </cell>
          <cell r="G1374">
            <v>3</v>
          </cell>
          <cell r="H1374">
            <v>9</v>
          </cell>
          <cell r="I1374" t="str">
            <v>latonya.dixon@hotmail.com</v>
          </cell>
          <cell r="J1374">
            <v>75043</v>
          </cell>
        </row>
        <row r="1375">
          <cell r="A1375">
            <v>1374</v>
          </cell>
          <cell r="B1375">
            <v>1330</v>
          </cell>
          <cell r="C1375">
            <v>4</v>
          </cell>
          <cell r="D1375">
            <v>43130</v>
          </cell>
          <cell r="E1375">
            <v>43132</v>
          </cell>
          <cell r="F1375">
            <v>43132</v>
          </cell>
          <cell r="G1375">
            <v>1</v>
          </cell>
          <cell r="H1375">
            <v>3</v>
          </cell>
          <cell r="I1375" t="str">
            <v>karren.stevenson@aol.com</v>
          </cell>
          <cell r="J1375">
            <v>94070</v>
          </cell>
        </row>
        <row r="1376">
          <cell r="A1376">
            <v>1375</v>
          </cell>
          <cell r="B1376">
            <v>312</v>
          </cell>
          <cell r="C1376">
            <v>4</v>
          </cell>
          <cell r="D1376">
            <v>43130</v>
          </cell>
          <cell r="E1376">
            <v>43132</v>
          </cell>
          <cell r="F1376">
            <v>43132</v>
          </cell>
          <cell r="G1376">
            <v>3</v>
          </cell>
          <cell r="H1376">
            <v>8</v>
          </cell>
          <cell r="I1376" t="str">
            <v>cameron.carroll@yahoo.com</v>
          </cell>
          <cell r="J1376">
            <v>75604</v>
          </cell>
        </row>
        <row r="1377">
          <cell r="A1377">
            <v>1376</v>
          </cell>
          <cell r="B1377">
            <v>1186</v>
          </cell>
          <cell r="C1377">
            <v>4</v>
          </cell>
          <cell r="D1377">
            <v>43132</v>
          </cell>
          <cell r="E1377">
            <v>43133</v>
          </cell>
          <cell r="F1377">
            <v>43134</v>
          </cell>
          <cell r="G1377">
            <v>1</v>
          </cell>
          <cell r="H1377">
            <v>2</v>
          </cell>
          <cell r="I1377" t="str">
            <v>kiesha.bond@aol.com</v>
          </cell>
          <cell r="J1377">
            <v>94070</v>
          </cell>
        </row>
        <row r="1378">
          <cell r="A1378">
            <v>1377</v>
          </cell>
          <cell r="B1378">
            <v>1007</v>
          </cell>
          <cell r="C1378">
            <v>4</v>
          </cell>
          <cell r="D1378">
            <v>43132</v>
          </cell>
          <cell r="E1378">
            <v>43134</v>
          </cell>
          <cell r="F1378">
            <v>43134</v>
          </cell>
          <cell r="G1378">
            <v>2</v>
          </cell>
          <cell r="H1378">
            <v>7</v>
          </cell>
          <cell r="I1378" t="str">
            <v>jimmy.russell@hotmail.com</v>
          </cell>
          <cell r="J1378">
            <v>11414</v>
          </cell>
        </row>
        <row r="1379">
          <cell r="A1379">
            <v>1378</v>
          </cell>
          <cell r="B1379">
            <v>983</v>
          </cell>
          <cell r="C1379">
            <v>4</v>
          </cell>
          <cell r="D1379">
            <v>43133</v>
          </cell>
          <cell r="E1379">
            <v>43136</v>
          </cell>
          <cell r="F1379">
            <v>43135</v>
          </cell>
          <cell r="G1379">
            <v>1</v>
          </cell>
          <cell r="H1379">
            <v>2</v>
          </cell>
          <cell r="I1379" t="str">
            <v>marguerite.berger@aol.com</v>
          </cell>
          <cell r="J1379">
            <v>92831</v>
          </cell>
        </row>
        <row r="1380">
          <cell r="A1380">
            <v>1379</v>
          </cell>
          <cell r="B1380">
            <v>1256</v>
          </cell>
          <cell r="C1380">
            <v>4</v>
          </cell>
          <cell r="D1380">
            <v>43133</v>
          </cell>
          <cell r="E1380">
            <v>43136</v>
          </cell>
          <cell r="F1380">
            <v>43136</v>
          </cell>
          <cell r="G1380">
            <v>2</v>
          </cell>
          <cell r="H1380">
            <v>6</v>
          </cell>
          <cell r="I1380" t="str">
            <v>nubia.anderson@aol.com</v>
          </cell>
          <cell r="J1380">
            <v>11779</v>
          </cell>
        </row>
        <row r="1381">
          <cell r="A1381">
            <v>1380</v>
          </cell>
          <cell r="B1381">
            <v>818</v>
          </cell>
          <cell r="C1381">
            <v>4</v>
          </cell>
          <cell r="D1381">
            <v>43136</v>
          </cell>
          <cell r="E1381">
            <v>43139</v>
          </cell>
          <cell r="F1381">
            <v>43139</v>
          </cell>
          <cell r="G1381">
            <v>1</v>
          </cell>
          <cell r="H1381">
            <v>3</v>
          </cell>
          <cell r="I1381" t="str">
            <v>joel.wynn@aol.com</v>
          </cell>
          <cell r="J1381">
            <v>92111</v>
          </cell>
        </row>
        <row r="1382">
          <cell r="A1382">
            <v>1381</v>
          </cell>
          <cell r="B1382">
            <v>680</v>
          </cell>
          <cell r="C1382">
            <v>4</v>
          </cell>
          <cell r="D1382">
            <v>43136</v>
          </cell>
          <cell r="E1382">
            <v>43137</v>
          </cell>
          <cell r="F1382">
            <v>43139</v>
          </cell>
          <cell r="G1382">
            <v>2</v>
          </cell>
          <cell r="H1382">
            <v>7</v>
          </cell>
          <cell r="I1382" t="str">
            <v>mathilda.pennington@gmail.com</v>
          </cell>
          <cell r="J1382">
            <v>10956</v>
          </cell>
        </row>
        <row r="1383">
          <cell r="A1383">
            <v>1382</v>
          </cell>
          <cell r="B1383">
            <v>1303</v>
          </cell>
          <cell r="C1383">
            <v>4</v>
          </cell>
          <cell r="D1383">
            <v>43137</v>
          </cell>
          <cell r="E1383">
            <v>43140</v>
          </cell>
          <cell r="F1383">
            <v>43139</v>
          </cell>
          <cell r="G1383">
            <v>2</v>
          </cell>
          <cell r="H1383">
            <v>6</v>
          </cell>
          <cell r="I1383" t="str">
            <v>renay.atkins@aol.com</v>
          </cell>
          <cell r="J1383">
            <v>11377</v>
          </cell>
        </row>
        <row r="1384">
          <cell r="A1384">
            <v>1383</v>
          </cell>
          <cell r="B1384">
            <v>488</v>
          </cell>
          <cell r="C1384">
            <v>4</v>
          </cell>
          <cell r="D1384">
            <v>43138</v>
          </cell>
          <cell r="E1384">
            <v>43139</v>
          </cell>
          <cell r="F1384">
            <v>43139</v>
          </cell>
          <cell r="G1384">
            <v>1</v>
          </cell>
          <cell r="H1384">
            <v>3</v>
          </cell>
          <cell r="I1384" t="str">
            <v>joaquin.hawkins@aol.com</v>
          </cell>
          <cell r="J1384">
            <v>92806</v>
          </cell>
        </row>
        <row r="1385">
          <cell r="A1385">
            <v>1384</v>
          </cell>
          <cell r="B1385">
            <v>1126</v>
          </cell>
          <cell r="C1385">
            <v>4</v>
          </cell>
          <cell r="D1385">
            <v>43139</v>
          </cell>
          <cell r="E1385">
            <v>43141</v>
          </cell>
          <cell r="F1385">
            <v>43140</v>
          </cell>
          <cell r="G1385">
            <v>2</v>
          </cell>
          <cell r="H1385">
            <v>7</v>
          </cell>
          <cell r="I1385" t="str">
            <v>elmira.levy@gmail.com</v>
          </cell>
          <cell r="J1385">
            <v>10977</v>
          </cell>
        </row>
        <row r="1386">
          <cell r="A1386">
            <v>1385</v>
          </cell>
          <cell r="B1386">
            <v>866</v>
          </cell>
          <cell r="C1386">
            <v>4</v>
          </cell>
          <cell r="D1386">
            <v>43139</v>
          </cell>
          <cell r="E1386">
            <v>43142</v>
          </cell>
          <cell r="F1386">
            <v>43140</v>
          </cell>
          <cell r="G1386">
            <v>3</v>
          </cell>
          <cell r="H1386">
            <v>9</v>
          </cell>
          <cell r="I1386" t="str">
            <v>lynwood.jackson@aol.com</v>
          </cell>
          <cell r="J1386">
            <v>75604</v>
          </cell>
        </row>
        <row r="1387">
          <cell r="A1387">
            <v>1386</v>
          </cell>
          <cell r="B1387">
            <v>1254</v>
          </cell>
          <cell r="C1387">
            <v>4</v>
          </cell>
          <cell r="D1387">
            <v>43140</v>
          </cell>
          <cell r="E1387">
            <v>43141</v>
          </cell>
          <cell r="F1387">
            <v>43142</v>
          </cell>
          <cell r="G1387">
            <v>1</v>
          </cell>
          <cell r="H1387">
            <v>2</v>
          </cell>
          <cell r="I1387" t="str">
            <v>dung.reid@msn.com</v>
          </cell>
          <cell r="J1387">
            <v>91387</v>
          </cell>
        </row>
        <row r="1388">
          <cell r="A1388">
            <v>1387</v>
          </cell>
          <cell r="B1388">
            <v>11</v>
          </cell>
          <cell r="C1388">
            <v>4</v>
          </cell>
          <cell r="D1388">
            <v>43140</v>
          </cell>
          <cell r="E1388">
            <v>43142</v>
          </cell>
          <cell r="F1388">
            <v>43142</v>
          </cell>
          <cell r="G1388">
            <v>2</v>
          </cell>
          <cell r="H1388">
            <v>7</v>
          </cell>
          <cell r="I1388" t="str">
            <v>deshawn.mendoza@yahoo.com</v>
          </cell>
          <cell r="J1388">
            <v>10952</v>
          </cell>
        </row>
        <row r="1389">
          <cell r="A1389">
            <v>1388</v>
          </cell>
          <cell r="B1389">
            <v>323</v>
          </cell>
          <cell r="C1389">
            <v>4</v>
          </cell>
          <cell r="D1389">
            <v>43140</v>
          </cell>
          <cell r="E1389">
            <v>43143</v>
          </cell>
          <cell r="F1389">
            <v>43143</v>
          </cell>
          <cell r="G1389">
            <v>2</v>
          </cell>
          <cell r="H1389">
            <v>7</v>
          </cell>
          <cell r="I1389" t="str">
            <v>jeniffer.slater@aol.com</v>
          </cell>
          <cell r="J1389">
            <v>12302</v>
          </cell>
        </row>
        <row r="1390">
          <cell r="A1390">
            <v>1389</v>
          </cell>
          <cell r="B1390">
            <v>491</v>
          </cell>
          <cell r="C1390">
            <v>4</v>
          </cell>
          <cell r="D1390">
            <v>43142</v>
          </cell>
          <cell r="E1390">
            <v>43143</v>
          </cell>
          <cell r="F1390">
            <v>43145</v>
          </cell>
          <cell r="G1390">
            <v>2</v>
          </cell>
          <cell r="H1390">
            <v>7</v>
          </cell>
          <cell r="I1390" t="str">
            <v>celestine.jacobs@gmail.com</v>
          </cell>
          <cell r="J1390">
            <v>11758</v>
          </cell>
        </row>
        <row r="1391">
          <cell r="A1391">
            <v>1390</v>
          </cell>
          <cell r="B1391">
            <v>63</v>
          </cell>
          <cell r="C1391">
            <v>4</v>
          </cell>
          <cell r="D1391">
            <v>43143</v>
          </cell>
          <cell r="E1391">
            <v>43144</v>
          </cell>
          <cell r="F1391">
            <v>43144</v>
          </cell>
          <cell r="G1391">
            <v>2</v>
          </cell>
          <cell r="H1391">
            <v>7</v>
          </cell>
          <cell r="I1391" t="str">
            <v>tenisha.lyons@aol.com</v>
          </cell>
          <cell r="J1391">
            <v>11701</v>
          </cell>
        </row>
        <row r="1392">
          <cell r="A1392">
            <v>1391</v>
          </cell>
          <cell r="B1392">
            <v>914</v>
          </cell>
          <cell r="C1392">
            <v>4</v>
          </cell>
          <cell r="D1392">
            <v>43144</v>
          </cell>
          <cell r="E1392">
            <v>43145</v>
          </cell>
          <cell r="F1392">
            <v>43145</v>
          </cell>
          <cell r="G1392">
            <v>2</v>
          </cell>
          <cell r="H1392">
            <v>7</v>
          </cell>
          <cell r="I1392" t="str">
            <v>hortencia.o'neil@hotmail.com</v>
          </cell>
          <cell r="J1392">
            <v>11570</v>
          </cell>
        </row>
        <row r="1393">
          <cell r="A1393">
            <v>1392</v>
          </cell>
          <cell r="B1393">
            <v>1187</v>
          </cell>
          <cell r="C1393">
            <v>4</v>
          </cell>
          <cell r="D1393">
            <v>43144</v>
          </cell>
          <cell r="E1393">
            <v>43145</v>
          </cell>
          <cell r="F1393">
            <v>43145</v>
          </cell>
          <cell r="G1393">
            <v>2</v>
          </cell>
          <cell r="H1393">
            <v>6</v>
          </cell>
          <cell r="I1393" t="str">
            <v>kenyetta.mason@msn.com</v>
          </cell>
          <cell r="J1393">
            <v>11354</v>
          </cell>
        </row>
        <row r="1394">
          <cell r="A1394">
            <v>1393</v>
          </cell>
          <cell r="B1394">
            <v>547</v>
          </cell>
          <cell r="C1394">
            <v>4</v>
          </cell>
          <cell r="D1394">
            <v>43145</v>
          </cell>
          <cell r="E1394">
            <v>43146</v>
          </cell>
          <cell r="F1394">
            <v>43146</v>
          </cell>
          <cell r="G1394">
            <v>2</v>
          </cell>
          <cell r="H1394">
            <v>7</v>
          </cell>
          <cell r="I1394" t="str">
            <v>tena.huber@gmail.com</v>
          </cell>
          <cell r="J1394">
            <v>12550</v>
          </cell>
        </row>
        <row r="1395">
          <cell r="A1395">
            <v>1394</v>
          </cell>
          <cell r="B1395">
            <v>906</v>
          </cell>
          <cell r="C1395">
            <v>4</v>
          </cell>
          <cell r="D1395">
            <v>43145</v>
          </cell>
          <cell r="E1395">
            <v>43147</v>
          </cell>
          <cell r="F1395">
            <v>43147</v>
          </cell>
          <cell r="G1395">
            <v>3</v>
          </cell>
          <cell r="H1395">
            <v>8</v>
          </cell>
          <cell r="I1395" t="str">
            <v>erik.leblanc@aol.com</v>
          </cell>
          <cell r="J1395">
            <v>77478</v>
          </cell>
        </row>
        <row r="1396">
          <cell r="A1396">
            <v>1395</v>
          </cell>
          <cell r="B1396">
            <v>1052</v>
          </cell>
          <cell r="C1396">
            <v>4</v>
          </cell>
          <cell r="D1396">
            <v>43146</v>
          </cell>
          <cell r="E1396">
            <v>43149</v>
          </cell>
          <cell r="F1396">
            <v>43147</v>
          </cell>
          <cell r="G1396">
            <v>1</v>
          </cell>
          <cell r="H1396">
            <v>3</v>
          </cell>
          <cell r="I1396" t="str">
            <v>zora.ford@gmail.com</v>
          </cell>
          <cell r="J1396">
            <v>95820</v>
          </cell>
        </row>
        <row r="1397">
          <cell r="A1397">
            <v>1396</v>
          </cell>
          <cell r="B1397">
            <v>856</v>
          </cell>
          <cell r="C1397">
            <v>4</v>
          </cell>
          <cell r="D1397">
            <v>43146</v>
          </cell>
          <cell r="E1397">
            <v>43149</v>
          </cell>
          <cell r="F1397">
            <v>43147</v>
          </cell>
          <cell r="G1397">
            <v>2</v>
          </cell>
          <cell r="H1397">
            <v>7</v>
          </cell>
          <cell r="I1397" t="str">
            <v>lara.guy@aol.com</v>
          </cell>
          <cell r="J1397">
            <v>11779</v>
          </cell>
        </row>
        <row r="1398">
          <cell r="A1398">
            <v>1397</v>
          </cell>
          <cell r="B1398">
            <v>920</v>
          </cell>
          <cell r="C1398">
            <v>4</v>
          </cell>
          <cell r="D1398">
            <v>43146</v>
          </cell>
          <cell r="E1398">
            <v>43148</v>
          </cell>
          <cell r="F1398">
            <v>43147</v>
          </cell>
          <cell r="G1398">
            <v>2</v>
          </cell>
          <cell r="H1398">
            <v>6</v>
          </cell>
          <cell r="I1398" t="str">
            <v>james.robles@aol.com</v>
          </cell>
          <cell r="J1398">
            <v>14120</v>
          </cell>
        </row>
        <row r="1399">
          <cell r="A1399">
            <v>1398</v>
          </cell>
          <cell r="B1399">
            <v>1383</v>
          </cell>
          <cell r="C1399">
            <v>4</v>
          </cell>
          <cell r="D1399">
            <v>43147</v>
          </cell>
          <cell r="E1399">
            <v>43150</v>
          </cell>
          <cell r="F1399">
            <v>43150</v>
          </cell>
          <cell r="G1399">
            <v>1</v>
          </cell>
          <cell r="H1399">
            <v>3</v>
          </cell>
          <cell r="I1399" t="str">
            <v>desire.mcgowan@msn.com</v>
          </cell>
          <cell r="J1399">
            <v>93306</v>
          </cell>
        </row>
        <row r="1400">
          <cell r="A1400">
            <v>1399</v>
          </cell>
          <cell r="B1400">
            <v>146</v>
          </cell>
          <cell r="C1400">
            <v>4</v>
          </cell>
          <cell r="D1400">
            <v>43147</v>
          </cell>
          <cell r="E1400">
            <v>43149</v>
          </cell>
          <cell r="F1400">
            <v>43149</v>
          </cell>
          <cell r="G1400">
            <v>2</v>
          </cell>
          <cell r="H1400">
            <v>6</v>
          </cell>
          <cell r="I1400" t="str">
            <v>stefany.potter@gmail.com</v>
          </cell>
          <cell r="J1400">
            <v>12866</v>
          </cell>
        </row>
        <row r="1401">
          <cell r="A1401">
            <v>1400</v>
          </cell>
          <cell r="B1401">
            <v>987</v>
          </cell>
          <cell r="C1401">
            <v>4</v>
          </cell>
          <cell r="D1401">
            <v>43148</v>
          </cell>
          <cell r="E1401">
            <v>43149</v>
          </cell>
          <cell r="F1401">
            <v>43149</v>
          </cell>
          <cell r="G1401">
            <v>2</v>
          </cell>
          <cell r="H1401">
            <v>6</v>
          </cell>
          <cell r="I1401" t="str">
            <v>louis.powell@aol.com</v>
          </cell>
          <cell r="J1401">
            <v>10301</v>
          </cell>
        </row>
        <row r="1402">
          <cell r="A1402">
            <v>1401</v>
          </cell>
          <cell r="B1402">
            <v>15</v>
          </cell>
          <cell r="C1402">
            <v>4</v>
          </cell>
          <cell r="D1402">
            <v>43149</v>
          </cell>
          <cell r="E1402">
            <v>43150</v>
          </cell>
          <cell r="F1402">
            <v>43151</v>
          </cell>
          <cell r="G1402">
            <v>2</v>
          </cell>
          <cell r="H1402">
            <v>7</v>
          </cell>
          <cell r="I1402" t="str">
            <v>linnie.branch@gmail.com</v>
          </cell>
          <cell r="J1402">
            <v>12901</v>
          </cell>
        </row>
        <row r="1403">
          <cell r="A1403">
            <v>1402</v>
          </cell>
          <cell r="B1403">
            <v>1171</v>
          </cell>
          <cell r="C1403">
            <v>4</v>
          </cell>
          <cell r="D1403">
            <v>43150</v>
          </cell>
          <cell r="E1403">
            <v>43152</v>
          </cell>
          <cell r="F1403">
            <v>43152</v>
          </cell>
          <cell r="G1403">
            <v>2</v>
          </cell>
          <cell r="H1403">
            <v>6</v>
          </cell>
          <cell r="I1403" t="str">
            <v>earlean.pena@yahoo.com</v>
          </cell>
          <cell r="J1403">
            <v>13440</v>
          </cell>
        </row>
        <row r="1404">
          <cell r="A1404">
            <v>1403</v>
          </cell>
          <cell r="B1404">
            <v>452</v>
          </cell>
          <cell r="C1404">
            <v>4</v>
          </cell>
          <cell r="D1404">
            <v>43152</v>
          </cell>
          <cell r="E1404">
            <v>43153</v>
          </cell>
          <cell r="F1404">
            <v>43153</v>
          </cell>
          <cell r="G1404">
            <v>2</v>
          </cell>
          <cell r="H1404">
            <v>7</v>
          </cell>
          <cell r="I1404" t="str">
            <v>cassandra.nichols@yahoo.com</v>
          </cell>
          <cell r="J1404">
            <v>11801</v>
          </cell>
        </row>
        <row r="1405">
          <cell r="A1405">
            <v>1404</v>
          </cell>
          <cell r="B1405">
            <v>1240</v>
          </cell>
          <cell r="C1405">
            <v>4</v>
          </cell>
          <cell r="D1405">
            <v>43154</v>
          </cell>
          <cell r="E1405">
            <v>43157</v>
          </cell>
          <cell r="F1405">
            <v>43155</v>
          </cell>
          <cell r="G1405">
            <v>1</v>
          </cell>
          <cell r="H1405">
            <v>3</v>
          </cell>
          <cell r="I1405" t="str">
            <v>bella.perez@msn.com</v>
          </cell>
          <cell r="J1405">
            <v>91010</v>
          </cell>
        </row>
        <row r="1406">
          <cell r="A1406">
            <v>1405</v>
          </cell>
          <cell r="B1406">
            <v>100</v>
          </cell>
          <cell r="C1406">
            <v>4</v>
          </cell>
          <cell r="D1406">
            <v>43156</v>
          </cell>
          <cell r="E1406">
            <v>43159</v>
          </cell>
          <cell r="F1406">
            <v>43158</v>
          </cell>
          <cell r="G1406">
            <v>2</v>
          </cell>
          <cell r="H1406">
            <v>6</v>
          </cell>
          <cell r="I1406" t="str">
            <v>kellie.franco@yahoo.com</v>
          </cell>
          <cell r="J1406">
            <v>11725</v>
          </cell>
        </row>
        <row r="1407">
          <cell r="A1407">
            <v>1406</v>
          </cell>
          <cell r="B1407">
            <v>1053</v>
          </cell>
          <cell r="C1407">
            <v>4</v>
          </cell>
          <cell r="D1407">
            <v>43156</v>
          </cell>
          <cell r="E1407">
            <v>43158</v>
          </cell>
          <cell r="F1407">
            <v>43158</v>
          </cell>
          <cell r="G1407">
            <v>2</v>
          </cell>
          <cell r="H1407">
            <v>7</v>
          </cell>
          <cell r="I1407" t="str">
            <v>parthenia.figueroa@msn.com</v>
          </cell>
          <cell r="J1407">
            <v>10541</v>
          </cell>
        </row>
        <row r="1408">
          <cell r="A1408">
            <v>1407</v>
          </cell>
          <cell r="B1408">
            <v>18</v>
          </cell>
          <cell r="C1408">
            <v>3</v>
          </cell>
          <cell r="D1408">
            <v>43157</v>
          </cell>
          <cell r="E1408">
            <v>43157</v>
          </cell>
          <cell r="F1408" t="str">
            <v>NULL</v>
          </cell>
          <cell r="G1408">
            <v>2</v>
          </cell>
          <cell r="H1408">
            <v>6</v>
          </cell>
          <cell r="I1408" t="str">
            <v>georgetta.hardin@aol.com</v>
          </cell>
          <cell r="J1408">
            <v>14424</v>
          </cell>
        </row>
        <row r="1409">
          <cell r="A1409">
            <v>1408</v>
          </cell>
          <cell r="B1409">
            <v>1172</v>
          </cell>
          <cell r="C1409">
            <v>4</v>
          </cell>
          <cell r="D1409">
            <v>43157</v>
          </cell>
          <cell r="E1409">
            <v>43158</v>
          </cell>
          <cell r="F1409">
            <v>43160</v>
          </cell>
          <cell r="G1409">
            <v>2</v>
          </cell>
          <cell r="H1409">
            <v>6</v>
          </cell>
          <cell r="I1409" t="str">
            <v>katherin.clark@yahoo.com</v>
          </cell>
          <cell r="J1409">
            <v>14534</v>
          </cell>
        </row>
        <row r="1410">
          <cell r="A1410">
            <v>1409</v>
          </cell>
          <cell r="B1410">
            <v>21</v>
          </cell>
          <cell r="C1410">
            <v>4</v>
          </cell>
          <cell r="D1410">
            <v>43157</v>
          </cell>
          <cell r="E1410">
            <v>43159</v>
          </cell>
          <cell r="F1410">
            <v>43159</v>
          </cell>
          <cell r="G1410">
            <v>3</v>
          </cell>
          <cell r="H1410">
            <v>8</v>
          </cell>
          <cell r="I1410" t="str">
            <v>tobie.little@gmail.com</v>
          </cell>
          <cell r="J1410">
            <v>77904</v>
          </cell>
        </row>
        <row r="1411">
          <cell r="A1411">
            <v>1410</v>
          </cell>
          <cell r="B1411">
            <v>1005</v>
          </cell>
          <cell r="C1411">
            <v>4</v>
          </cell>
          <cell r="D1411">
            <v>43158</v>
          </cell>
          <cell r="E1411">
            <v>43159</v>
          </cell>
          <cell r="F1411">
            <v>43159</v>
          </cell>
          <cell r="G1411">
            <v>2</v>
          </cell>
          <cell r="H1411">
            <v>7</v>
          </cell>
          <cell r="I1411" t="str">
            <v>ruthanne.franco@yahoo.com</v>
          </cell>
          <cell r="J1411">
            <v>11102</v>
          </cell>
        </row>
        <row r="1412">
          <cell r="A1412">
            <v>1411</v>
          </cell>
          <cell r="B1412">
            <v>109</v>
          </cell>
          <cell r="C1412">
            <v>4</v>
          </cell>
          <cell r="D1412">
            <v>43160</v>
          </cell>
          <cell r="E1412">
            <v>43161</v>
          </cell>
          <cell r="F1412">
            <v>43161</v>
          </cell>
          <cell r="G1412">
            <v>1</v>
          </cell>
          <cell r="H1412">
            <v>2</v>
          </cell>
          <cell r="I1412" t="str">
            <v>monica.sears@aol.com</v>
          </cell>
          <cell r="J1412">
            <v>95127</v>
          </cell>
        </row>
        <row r="1413">
          <cell r="A1413">
            <v>1412</v>
          </cell>
          <cell r="B1413">
            <v>1043</v>
          </cell>
          <cell r="C1413">
            <v>4</v>
          </cell>
          <cell r="D1413">
            <v>43160</v>
          </cell>
          <cell r="E1413">
            <v>43161</v>
          </cell>
          <cell r="F1413">
            <v>43163</v>
          </cell>
          <cell r="G1413">
            <v>2</v>
          </cell>
          <cell r="H1413">
            <v>7</v>
          </cell>
          <cell r="I1413" t="str">
            <v>diane.jones@gmail.com</v>
          </cell>
          <cell r="J1413">
            <v>11365</v>
          </cell>
        </row>
        <row r="1414">
          <cell r="A1414">
            <v>1413</v>
          </cell>
          <cell r="B1414">
            <v>56</v>
          </cell>
          <cell r="C1414">
            <v>4</v>
          </cell>
          <cell r="D1414">
            <v>43160</v>
          </cell>
          <cell r="E1414">
            <v>43162</v>
          </cell>
          <cell r="F1414">
            <v>43163</v>
          </cell>
          <cell r="G1414">
            <v>3</v>
          </cell>
          <cell r="H1414">
            <v>8</v>
          </cell>
          <cell r="I1414" t="str">
            <v>lolita.mosley@hotmail.com</v>
          </cell>
          <cell r="J1414">
            <v>77016</v>
          </cell>
        </row>
        <row r="1415">
          <cell r="A1415">
            <v>1414</v>
          </cell>
          <cell r="B1415">
            <v>293</v>
          </cell>
          <cell r="C1415">
            <v>4</v>
          </cell>
          <cell r="D1415">
            <v>43162</v>
          </cell>
          <cell r="E1415">
            <v>43164</v>
          </cell>
          <cell r="F1415">
            <v>43165</v>
          </cell>
          <cell r="G1415">
            <v>2</v>
          </cell>
          <cell r="H1415">
            <v>7</v>
          </cell>
          <cell r="I1415" t="str">
            <v>tiny.french@hotmail.com</v>
          </cell>
          <cell r="J1415">
            <v>11803</v>
          </cell>
        </row>
        <row r="1416">
          <cell r="A1416">
            <v>1415</v>
          </cell>
          <cell r="B1416">
            <v>839</v>
          </cell>
          <cell r="C1416">
            <v>4</v>
          </cell>
          <cell r="D1416">
            <v>43162</v>
          </cell>
          <cell r="E1416">
            <v>43163</v>
          </cell>
          <cell r="F1416">
            <v>43164</v>
          </cell>
          <cell r="G1416">
            <v>2</v>
          </cell>
          <cell r="H1416">
            <v>7</v>
          </cell>
          <cell r="I1416" t="str">
            <v>carolann.russell@hotmail.com</v>
          </cell>
          <cell r="J1416">
            <v>11542</v>
          </cell>
        </row>
        <row r="1417">
          <cell r="A1417">
            <v>1416</v>
          </cell>
          <cell r="B1417">
            <v>566</v>
          </cell>
          <cell r="C1417">
            <v>4</v>
          </cell>
          <cell r="D1417">
            <v>43162</v>
          </cell>
          <cell r="E1417">
            <v>43163</v>
          </cell>
          <cell r="F1417">
            <v>43165</v>
          </cell>
          <cell r="G1417">
            <v>3</v>
          </cell>
          <cell r="H1417">
            <v>8</v>
          </cell>
          <cell r="I1417" t="str">
            <v>cinthia.poole@aol.com</v>
          </cell>
          <cell r="J1417">
            <v>77566</v>
          </cell>
        </row>
        <row r="1418">
          <cell r="A1418">
            <v>1417</v>
          </cell>
          <cell r="B1418">
            <v>300</v>
          </cell>
          <cell r="C1418">
            <v>4</v>
          </cell>
          <cell r="D1418">
            <v>43163</v>
          </cell>
          <cell r="E1418">
            <v>43165</v>
          </cell>
          <cell r="F1418">
            <v>43166</v>
          </cell>
          <cell r="G1418">
            <v>1</v>
          </cell>
          <cell r="H1418">
            <v>2</v>
          </cell>
          <cell r="I1418" t="str">
            <v>rayford.simon@msn.com</v>
          </cell>
          <cell r="J1418">
            <v>94043</v>
          </cell>
        </row>
        <row r="1419">
          <cell r="A1419">
            <v>1418</v>
          </cell>
          <cell r="B1419">
            <v>364</v>
          </cell>
          <cell r="C1419">
            <v>4</v>
          </cell>
          <cell r="D1419">
            <v>43163</v>
          </cell>
          <cell r="E1419">
            <v>43164</v>
          </cell>
          <cell r="F1419">
            <v>43166</v>
          </cell>
          <cell r="G1419">
            <v>2</v>
          </cell>
          <cell r="H1419">
            <v>6</v>
          </cell>
          <cell r="I1419" t="str">
            <v>bev.chang@yahoo.com</v>
          </cell>
          <cell r="J1419">
            <v>14850</v>
          </cell>
        </row>
        <row r="1420">
          <cell r="A1420">
            <v>1419</v>
          </cell>
          <cell r="B1420">
            <v>474</v>
          </cell>
          <cell r="C1420">
            <v>4</v>
          </cell>
          <cell r="D1420">
            <v>43163</v>
          </cell>
          <cell r="E1420">
            <v>43166</v>
          </cell>
          <cell r="F1420">
            <v>43166</v>
          </cell>
          <cell r="G1420">
            <v>2</v>
          </cell>
          <cell r="H1420">
            <v>6</v>
          </cell>
          <cell r="I1420" t="str">
            <v>lavern.orr@hotmail.com</v>
          </cell>
          <cell r="J1420">
            <v>14580</v>
          </cell>
        </row>
        <row r="1421">
          <cell r="A1421">
            <v>1420</v>
          </cell>
          <cell r="B1421">
            <v>838</v>
          </cell>
          <cell r="C1421">
            <v>4</v>
          </cell>
          <cell r="D1421">
            <v>43163</v>
          </cell>
          <cell r="E1421">
            <v>43164</v>
          </cell>
          <cell r="F1421">
            <v>43166</v>
          </cell>
          <cell r="G1421">
            <v>2</v>
          </cell>
          <cell r="H1421">
            <v>7</v>
          </cell>
          <cell r="I1421" t="str">
            <v>erna.sloan@aol.com</v>
          </cell>
          <cell r="J1421">
            <v>11414</v>
          </cell>
        </row>
        <row r="1422">
          <cell r="A1422">
            <v>1421</v>
          </cell>
          <cell r="B1422">
            <v>1176</v>
          </cell>
          <cell r="C1422">
            <v>4</v>
          </cell>
          <cell r="D1422">
            <v>43164</v>
          </cell>
          <cell r="E1422">
            <v>43166</v>
          </cell>
          <cell r="F1422">
            <v>43166</v>
          </cell>
          <cell r="G1422">
            <v>2</v>
          </cell>
          <cell r="H1422">
            <v>7</v>
          </cell>
          <cell r="I1422" t="str">
            <v>sheree.blanchard@gmail.com</v>
          </cell>
          <cell r="J1422">
            <v>12804</v>
          </cell>
        </row>
        <row r="1423">
          <cell r="A1423">
            <v>1422</v>
          </cell>
          <cell r="B1423">
            <v>599</v>
          </cell>
          <cell r="C1423">
            <v>4</v>
          </cell>
          <cell r="D1423">
            <v>43164</v>
          </cell>
          <cell r="E1423">
            <v>43165</v>
          </cell>
          <cell r="F1423">
            <v>43167</v>
          </cell>
          <cell r="G1423">
            <v>3</v>
          </cell>
          <cell r="H1423">
            <v>8</v>
          </cell>
          <cell r="I1423" t="str">
            <v>jonell.rivas@msn.com</v>
          </cell>
          <cell r="J1423">
            <v>79106</v>
          </cell>
        </row>
        <row r="1424">
          <cell r="A1424">
            <v>1423</v>
          </cell>
          <cell r="B1424">
            <v>1231</v>
          </cell>
          <cell r="C1424">
            <v>4</v>
          </cell>
          <cell r="D1424">
            <v>43165</v>
          </cell>
          <cell r="E1424">
            <v>43166</v>
          </cell>
          <cell r="F1424">
            <v>43166</v>
          </cell>
          <cell r="G1424">
            <v>1</v>
          </cell>
          <cell r="H1424">
            <v>2</v>
          </cell>
          <cell r="I1424" t="str">
            <v>selene.vega@gmail.com</v>
          </cell>
          <cell r="J1424">
            <v>95008</v>
          </cell>
        </row>
        <row r="1425">
          <cell r="A1425">
            <v>1424</v>
          </cell>
          <cell r="B1425">
            <v>1445</v>
          </cell>
          <cell r="C1425">
            <v>4</v>
          </cell>
          <cell r="D1425">
            <v>43166</v>
          </cell>
          <cell r="E1425">
            <v>43169</v>
          </cell>
          <cell r="F1425">
            <v>43169</v>
          </cell>
          <cell r="G1425">
            <v>1</v>
          </cell>
          <cell r="H1425">
            <v>2</v>
          </cell>
          <cell r="I1425" t="str">
            <v>ester.acevedo@gmail.com</v>
          </cell>
          <cell r="J1425">
            <v>94580</v>
          </cell>
        </row>
        <row r="1426">
          <cell r="A1426">
            <v>1425</v>
          </cell>
          <cell r="B1426">
            <v>126</v>
          </cell>
          <cell r="C1426">
            <v>4</v>
          </cell>
          <cell r="D1426">
            <v>43166</v>
          </cell>
          <cell r="E1426">
            <v>43168</v>
          </cell>
          <cell r="F1426">
            <v>43168</v>
          </cell>
          <cell r="G1426">
            <v>2</v>
          </cell>
          <cell r="H1426">
            <v>6</v>
          </cell>
          <cell r="I1426" t="str">
            <v>lavina.dejesus@msn.com</v>
          </cell>
          <cell r="J1426">
            <v>12550</v>
          </cell>
        </row>
        <row r="1427">
          <cell r="A1427">
            <v>1426</v>
          </cell>
          <cell r="B1427">
            <v>938</v>
          </cell>
          <cell r="C1427">
            <v>4</v>
          </cell>
          <cell r="D1427">
            <v>43166</v>
          </cell>
          <cell r="E1427">
            <v>43167</v>
          </cell>
          <cell r="F1427">
            <v>43169</v>
          </cell>
          <cell r="G1427">
            <v>2</v>
          </cell>
          <cell r="H1427">
            <v>6</v>
          </cell>
          <cell r="I1427" t="str">
            <v>emory.o'connor@gmail.com</v>
          </cell>
          <cell r="J1427">
            <v>14606</v>
          </cell>
        </row>
        <row r="1428">
          <cell r="A1428">
            <v>1427</v>
          </cell>
          <cell r="B1428">
            <v>999</v>
          </cell>
          <cell r="C1428">
            <v>4</v>
          </cell>
          <cell r="D1428">
            <v>43166</v>
          </cell>
          <cell r="E1428">
            <v>43167</v>
          </cell>
          <cell r="F1428">
            <v>43167</v>
          </cell>
          <cell r="G1428">
            <v>2</v>
          </cell>
          <cell r="H1428">
            <v>6</v>
          </cell>
          <cell r="I1428" t="str">
            <v>latoya.johns@hotmail.com</v>
          </cell>
          <cell r="J1428">
            <v>12020</v>
          </cell>
        </row>
        <row r="1429">
          <cell r="A1429">
            <v>1428</v>
          </cell>
          <cell r="B1429">
            <v>195</v>
          </cell>
          <cell r="C1429">
            <v>4</v>
          </cell>
          <cell r="D1429">
            <v>43167</v>
          </cell>
          <cell r="E1429">
            <v>43169</v>
          </cell>
          <cell r="F1429">
            <v>43170</v>
          </cell>
          <cell r="G1429">
            <v>2</v>
          </cell>
          <cell r="H1429">
            <v>7</v>
          </cell>
          <cell r="I1429" t="str">
            <v>addie.hahn@hotmail.com</v>
          </cell>
          <cell r="J1429">
            <v>11010</v>
          </cell>
        </row>
        <row r="1430">
          <cell r="A1430">
            <v>1429</v>
          </cell>
          <cell r="B1430">
            <v>1116</v>
          </cell>
          <cell r="C1430">
            <v>4</v>
          </cell>
          <cell r="D1430">
            <v>43167</v>
          </cell>
          <cell r="E1430">
            <v>43168</v>
          </cell>
          <cell r="F1430">
            <v>43168</v>
          </cell>
          <cell r="G1430">
            <v>2</v>
          </cell>
          <cell r="H1430">
            <v>6</v>
          </cell>
          <cell r="I1430" t="str">
            <v>patria.harper@msn.com</v>
          </cell>
          <cell r="J1430">
            <v>11102</v>
          </cell>
        </row>
        <row r="1431">
          <cell r="A1431">
            <v>1430</v>
          </cell>
          <cell r="B1431">
            <v>1239</v>
          </cell>
          <cell r="C1431">
            <v>4</v>
          </cell>
          <cell r="D1431">
            <v>43169</v>
          </cell>
          <cell r="E1431">
            <v>43172</v>
          </cell>
          <cell r="F1431">
            <v>43170</v>
          </cell>
          <cell r="G1431">
            <v>2</v>
          </cell>
          <cell r="H1431">
            <v>7</v>
          </cell>
          <cell r="I1431" t="str">
            <v>tara.maynard@hotmail.com</v>
          </cell>
          <cell r="J1431">
            <v>11757</v>
          </cell>
        </row>
        <row r="1432">
          <cell r="A1432">
            <v>1431</v>
          </cell>
          <cell r="B1432">
            <v>308</v>
          </cell>
          <cell r="C1432">
            <v>4</v>
          </cell>
          <cell r="D1432">
            <v>43170</v>
          </cell>
          <cell r="E1432">
            <v>43171</v>
          </cell>
          <cell r="F1432">
            <v>43173</v>
          </cell>
          <cell r="G1432">
            <v>2</v>
          </cell>
          <cell r="H1432">
            <v>6</v>
          </cell>
          <cell r="I1432" t="str">
            <v>mazie.fernandez@hotmail.com</v>
          </cell>
          <cell r="J1432">
            <v>14580</v>
          </cell>
        </row>
        <row r="1433">
          <cell r="A1433">
            <v>1432</v>
          </cell>
          <cell r="B1433">
            <v>483</v>
          </cell>
          <cell r="C1433">
            <v>4</v>
          </cell>
          <cell r="D1433">
            <v>43170</v>
          </cell>
          <cell r="E1433">
            <v>43171</v>
          </cell>
          <cell r="F1433">
            <v>43173</v>
          </cell>
          <cell r="G1433">
            <v>2</v>
          </cell>
          <cell r="H1433">
            <v>6</v>
          </cell>
          <cell r="I1433" t="str">
            <v>gayla.sims@gmail.com</v>
          </cell>
          <cell r="J1433">
            <v>11757</v>
          </cell>
        </row>
        <row r="1434">
          <cell r="A1434">
            <v>1433</v>
          </cell>
          <cell r="B1434">
            <v>1142</v>
          </cell>
          <cell r="C1434">
            <v>4</v>
          </cell>
          <cell r="D1434">
            <v>43170</v>
          </cell>
          <cell r="E1434">
            <v>43172</v>
          </cell>
          <cell r="F1434">
            <v>43171</v>
          </cell>
          <cell r="G1434">
            <v>2</v>
          </cell>
          <cell r="H1434">
            <v>7</v>
          </cell>
          <cell r="I1434" t="str">
            <v>britteny.schroeder@aol.com</v>
          </cell>
          <cell r="J1434">
            <v>14534</v>
          </cell>
        </row>
        <row r="1435">
          <cell r="A1435">
            <v>1434</v>
          </cell>
          <cell r="B1435">
            <v>595</v>
          </cell>
          <cell r="C1435">
            <v>4</v>
          </cell>
          <cell r="D1435">
            <v>43173</v>
          </cell>
          <cell r="E1435">
            <v>43175</v>
          </cell>
          <cell r="F1435">
            <v>43175</v>
          </cell>
          <cell r="G1435">
            <v>2</v>
          </cell>
          <cell r="H1435">
            <v>6</v>
          </cell>
          <cell r="I1435" t="str">
            <v>frederica.rojas@yahoo.com</v>
          </cell>
          <cell r="J1435">
            <v>14850</v>
          </cell>
        </row>
        <row r="1436">
          <cell r="A1436">
            <v>1435</v>
          </cell>
          <cell r="B1436">
            <v>744</v>
          </cell>
          <cell r="C1436">
            <v>4</v>
          </cell>
          <cell r="D1436">
            <v>43173</v>
          </cell>
          <cell r="E1436">
            <v>43174</v>
          </cell>
          <cell r="F1436">
            <v>43175</v>
          </cell>
          <cell r="G1436">
            <v>2</v>
          </cell>
          <cell r="H1436">
            <v>6</v>
          </cell>
          <cell r="I1436" t="str">
            <v>laurel.schultz@hotmail.com</v>
          </cell>
          <cell r="J1436">
            <v>10550</v>
          </cell>
        </row>
        <row r="1437">
          <cell r="A1437">
            <v>1436</v>
          </cell>
          <cell r="B1437">
            <v>1044</v>
          </cell>
          <cell r="C1437">
            <v>4</v>
          </cell>
          <cell r="D1437">
            <v>43173</v>
          </cell>
          <cell r="E1437">
            <v>43176</v>
          </cell>
          <cell r="F1437">
            <v>43175</v>
          </cell>
          <cell r="G1437">
            <v>2</v>
          </cell>
          <cell r="H1437">
            <v>6</v>
          </cell>
          <cell r="I1437" t="str">
            <v>zenia.bruce@aol.com</v>
          </cell>
          <cell r="J1437">
            <v>11422</v>
          </cell>
        </row>
        <row r="1438">
          <cell r="A1438">
            <v>1437</v>
          </cell>
          <cell r="B1438">
            <v>518</v>
          </cell>
          <cell r="C1438">
            <v>4</v>
          </cell>
          <cell r="D1438">
            <v>43174</v>
          </cell>
          <cell r="E1438">
            <v>43175</v>
          </cell>
          <cell r="F1438">
            <v>43175</v>
          </cell>
          <cell r="G1438">
            <v>1</v>
          </cell>
          <cell r="H1438">
            <v>2</v>
          </cell>
          <cell r="I1438" t="str">
            <v>homer.powers@msn.com</v>
          </cell>
          <cell r="J1438">
            <v>90274</v>
          </cell>
        </row>
        <row r="1439">
          <cell r="A1439">
            <v>1438</v>
          </cell>
          <cell r="B1439">
            <v>263</v>
          </cell>
          <cell r="C1439">
            <v>4</v>
          </cell>
          <cell r="D1439">
            <v>43174</v>
          </cell>
          <cell r="E1439">
            <v>43176</v>
          </cell>
          <cell r="F1439">
            <v>43175</v>
          </cell>
          <cell r="G1439">
            <v>2</v>
          </cell>
          <cell r="H1439">
            <v>6</v>
          </cell>
          <cell r="I1439" t="str">
            <v>dortha.jarvis@yahoo.com</v>
          </cell>
          <cell r="J1439">
            <v>11572</v>
          </cell>
        </row>
        <row r="1440">
          <cell r="A1440">
            <v>1439</v>
          </cell>
          <cell r="B1440">
            <v>463</v>
          </cell>
          <cell r="C1440">
            <v>4</v>
          </cell>
          <cell r="D1440">
            <v>43174</v>
          </cell>
          <cell r="E1440">
            <v>43175</v>
          </cell>
          <cell r="F1440">
            <v>43176</v>
          </cell>
          <cell r="G1440">
            <v>2</v>
          </cell>
          <cell r="H1440">
            <v>7</v>
          </cell>
          <cell r="I1440" t="str">
            <v>jerlene.rios@yahoo.com</v>
          </cell>
          <cell r="J1440">
            <v>11803</v>
          </cell>
        </row>
        <row r="1441">
          <cell r="A1441">
            <v>1440</v>
          </cell>
          <cell r="B1441">
            <v>859</v>
          </cell>
          <cell r="C1441">
            <v>4</v>
          </cell>
          <cell r="D1441">
            <v>43174</v>
          </cell>
          <cell r="E1441">
            <v>43177</v>
          </cell>
          <cell r="F1441">
            <v>43175</v>
          </cell>
          <cell r="G1441">
            <v>3</v>
          </cell>
          <cell r="H1441">
            <v>8</v>
          </cell>
          <cell r="I1441" t="str">
            <v>julianne.shannon@hotmail.com</v>
          </cell>
          <cell r="J1441">
            <v>77478</v>
          </cell>
        </row>
        <row r="1442">
          <cell r="A1442">
            <v>1441</v>
          </cell>
          <cell r="B1442">
            <v>982</v>
          </cell>
          <cell r="C1442">
            <v>4</v>
          </cell>
          <cell r="D1442">
            <v>43174</v>
          </cell>
          <cell r="E1442">
            <v>43175</v>
          </cell>
          <cell r="F1442">
            <v>43177</v>
          </cell>
          <cell r="G1442">
            <v>3</v>
          </cell>
          <cell r="H1442">
            <v>8</v>
          </cell>
          <cell r="I1442" t="str">
            <v>orval.hunter@aol.com</v>
          </cell>
          <cell r="J1442">
            <v>76901</v>
          </cell>
        </row>
        <row r="1443">
          <cell r="A1443">
            <v>1442</v>
          </cell>
          <cell r="B1443">
            <v>478</v>
          </cell>
          <cell r="C1443">
            <v>4</v>
          </cell>
          <cell r="D1443">
            <v>43175</v>
          </cell>
          <cell r="E1443">
            <v>43176</v>
          </cell>
          <cell r="F1443">
            <v>43176</v>
          </cell>
          <cell r="G1443">
            <v>2</v>
          </cell>
          <cell r="H1443">
            <v>7</v>
          </cell>
          <cell r="I1443" t="str">
            <v>emmett.hahn@hotmail.com</v>
          </cell>
          <cell r="J1443">
            <v>11520</v>
          </cell>
        </row>
        <row r="1444">
          <cell r="A1444">
            <v>1443</v>
          </cell>
          <cell r="B1444">
            <v>972</v>
          </cell>
          <cell r="C1444">
            <v>4</v>
          </cell>
          <cell r="D1444">
            <v>43175</v>
          </cell>
          <cell r="E1444">
            <v>43176</v>
          </cell>
          <cell r="F1444">
            <v>43176</v>
          </cell>
          <cell r="G1444">
            <v>2</v>
          </cell>
          <cell r="H1444">
            <v>7</v>
          </cell>
          <cell r="I1444" t="str">
            <v>damian.mills@yahoo.com</v>
          </cell>
          <cell r="J1444">
            <v>11561</v>
          </cell>
        </row>
        <row r="1445">
          <cell r="A1445">
            <v>1444</v>
          </cell>
          <cell r="B1445">
            <v>1154</v>
          </cell>
          <cell r="C1445">
            <v>4</v>
          </cell>
          <cell r="D1445">
            <v>43175</v>
          </cell>
          <cell r="E1445">
            <v>43176</v>
          </cell>
          <cell r="F1445">
            <v>43178</v>
          </cell>
          <cell r="G1445">
            <v>2</v>
          </cell>
          <cell r="H1445">
            <v>6</v>
          </cell>
          <cell r="I1445" t="str">
            <v>barry.albert@gmail.com</v>
          </cell>
          <cell r="J1445">
            <v>13021</v>
          </cell>
        </row>
        <row r="1446">
          <cell r="A1446">
            <v>1445</v>
          </cell>
          <cell r="B1446">
            <v>515</v>
          </cell>
          <cell r="C1446">
            <v>4</v>
          </cell>
          <cell r="D1446">
            <v>43176</v>
          </cell>
          <cell r="E1446">
            <v>43177</v>
          </cell>
          <cell r="F1446">
            <v>43179</v>
          </cell>
          <cell r="G1446">
            <v>2</v>
          </cell>
          <cell r="H1446">
            <v>7</v>
          </cell>
          <cell r="I1446" t="str">
            <v>reita.dickson@hotmail.com</v>
          </cell>
          <cell r="J1446">
            <v>10583</v>
          </cell>
        </row>
        <row r="1447">
          <cell r="A1447">
            <v>1446</v>
          </cell>
          <cell r="B1447">
            <v>820</v>
          </cell>
          <cell r="C1447">
            <v>4</v>
          </cell>
          <cell r="D1447">
            <v>43176</v>
          </cell>
          <cell r="E1447">
            <v>43177</v>
          </cell>
          <cell r="F1447">
            <v>43177</v>
          </cell>
          <cell r="G1447">
            <v>2</v>
          </cell>
          <cell r="H1447">
            <v>6</v>
          </cell>
          <cell r="I1447" t="str">
            <v>sandy.mills@gmail.com</v>
          </cell>
          <cell r="J1447">
            <v>12302</v>
          </cell>
        </row>
        <row r="1448">
          <cell r="A1448">
            <v>1447</v>
          </cell>
          <cell r="B1448">
            <v>1419</v>
          </cell>
          <cell r="C1448">
            <v>4</v>
          </cell>
          <cell r="D1448">
            <v>43177</v>
          </cell>
          <cell r="E1448">
            <v>43179</v>
          </cell>
          <cell r="F1448">
            <v>43179</v>
          </cell>
          <cell r="G1448">
            <v>1</v>
          </cell>
          <cell r="H1448">
            <v>3</v>
          </cell>
          <cell r="I1448" t="str">
            <v>lurlene.cotton@yahoo.com</v>
          </cell>
          <cell r="J1448">
            <v>94566</v>
          </cell>
        </row>
        <row r="1449">
          <cell r="A1449">
            <v>1448</v>
          </cell>
          <cell r="B1449">
            <v>228</v>
          </cell>
          <cell r="C1449">
            <v>4</v>
          </cell>
          <cell r="D1449">
            <v>43177</v>
          </cell>
          <cell r="E1449">
            <v>43178</v>
          </cell>
          <cell r="F1449">
            <v>43180</v>
          </cell>
          <cell r="G1449">
            <v>2</v>
          </cell>
          <cell r="H1449">
            <v>6</v>
          </cell>
          <cell r="I1449" t="str">
            <v>whitney.estes@gmail.com</v>
          </cell>
          <cell r="J1449">
            <v>11717</v>
          </cell>
        </row>
        <row r="1450">
          <cell r="A1450">
            <v>1449</v>
          </cell>
          <cell r="B1450">
            <v>330</v>
          </cell>
          <cell r="C1450">
            <v>4</v>
          </cell>
          <cell r="D1450">
            <v>43177</v>
          </cell>
          <cell r="E1450">
            <v>43178</v>
          </cell>
          <cell r="F1450">
            <v>43179</v>
          </cell>
          <cell r="G1450">
            <v>2</v>
          </cell>
          <cell r="H1450">
            <v>7</v>
          </cell>
          <cell r="I1450" t="str">
            <v>sheba.knapp@aol.com</v>
          </cell>
          <cell r="J1450">
            <v>11377</v>
          </cell>
        </row>
        <row r="1451">
          <cell r="A1451">
            <v>1450</v>
          </cell>
          <cell r="B1451">
            <v>296</v>
          </cell>
          <cell r="C1451">
            <v>4</v>
          </cell>
          <cell r="D1451">
            <v>43178</v>
          </cell>
          <cell r="E1451">
            <v>43179</v>
          </cell>
          <cell r="F1451">
            <v>43181</v>
          </cell>
          <cell r="G1451">
            <v>2</v>
          </cell>
          <cell r="H1451">
            <v>7</v>
          </cell>
          <cell r="I1451" t="str">
            <v>sophia.mcmillan@msn.com</v>
          </cell>
          <cell r="J1451">
            <v>11553</v>
          </cell>
        </row>
        <row r="1452">
          <cell r="A1452">
            <v>1451</v>
          </cell>
          <cell r="B1452">
            <v>822</v>
          </cell>
          <cell r="C1452">
            <v>4</v>
          </cell>
          <cell r="D1452">
            <v>43178</v>
          </cell>
          <cell r="E1452">
            <v>43181</v>
          </cell>
          <cell r="F1452">
            <v>43179</v>
          </cell>
          <cell r="G1452">
            <v>2</v>
          </cell>
          <cell r="H1452">
            <v>6</v>
          </cell>
          <cell r="I1452" t="str">
            <v>kristy.watkins@gmail.com</v>
          </cell>
          <cell r="J1452">
            <v>11414</v>
          </cell>
        </row>
        <row r="1453">
          <cell r="A1453">
            <v>1452</v>
          </cell>
          <cell r="B1453">
            <v>287</v>
          </cell>
          <cell r="C1453">
            <v>4</v>
          </cell>
          <cell r="D1453">
            <v>43179</v>
          </cell>
          <cell r="E1453">
            <v>43182</v>
          </cell>
          <cell r="F1453">
            <v>43182</v>
          </cell>
          <cell r="G1453">
            <v>1</v>
          </cell>
          <cell r="H1453">
            <v>3</v>
          </cell>
          <cell r="I1453" t="str">
            <v>mireille.puckett@hotmail.com</v>
          </cell>
          <cell r="J1453">
            <v>93035</v>
          </cell>
        </row>
        <row r="1454">
          <cell r="A1454">
            <v>1453</v>
          </cell>
          <cell r="B1454">
            <v>601</v>
          </cell>
          <cell r="C1454">
            <v>4</v>
          </cell>
          <cell r="D1454">
            <v>43179</v>
          </cell>
          <cell r="E1454">
            <v>43182</v>
          </cell>
          <cell r="F1454">
            <v>43181</v>
          </cell>
          <cell r="G1454">
            <v>1</v>
          </cell>
          <cell r="H1454">
            <v>3</v>
          </cell>
          <cell r="I1454" t="str">
            <v>leland.mcdowell@gmail.com</v>
          </cell>
          <cell r="J1454">
            <v>91316</v>
          </cell>
        </row>
        <row r="1455">
          <cell r="A1455">
            <v>1454</v>
          </cell>
          <cell r="B1455">
            <v>395</v>
          </cell>
          <cell r="C1455">
            <v>4</v>
          </cell>
          <cell r="D1455">
            <v>43179</v>
          </cell>
          <cell r="E1455">
            <v>43180</v>
          </cell>
          <cell r="F1455">
            <v>43181</v>
          </cell>
          <cell r="G1455">
            <v>2</v>
          </cell>
          <cell r="H1455">
            <v>6</v>
          </cell>
          <cell r="I1455" t="str">
            <v>fairy.robinson@msn.com</v>
          </cell>
          <cell r="J1455">
            <v>13090</v>
          </cell>
        </row>
        <row r="1456">
          <cell r="A1456">
            <v>1455</v>
          </cell>
          <cell r="B1456">
            <v>405</v>
          </cell>
          <cell r="C1456">
            <v>4</v>
          </cell>
          <cell r="D1456">
            <v>43179</v>
          </cell>
          <cell r="E1456">
            <v>43181</v>
          </cell>
          <cell r="F1456">
            <v>43180</v>
          </cell>
          <cell r="G1456">
            <v>2</v>
          </cell>
          <cell r="H1456">
            <v>6</v>
          </cell>
          <cell r="I1456" t="str">
            <v>greta.page@hotmail.com</v>
          </cell>
          <cell r="J1456">
            <v>11725</v>
          </cell>
        </row>
        <row r="1457">
          <cell r="A1457">
            <v>1456</v>
          </cell>
          <cell r="B1457">
            <v>754</v>
          </cell>
          <cell r="C1457">
            <v>4</v>
          </cell>
          <cell r="D1457">
            <v>43179</v>
          </cell>
          <cell r="E1457">
            <v>43180</v>
          </cell>
          <cell r="F1457">
            <v>43182</v>
          </cell>
          <cell r="G1457">
            <v>2</v>
          </cell>
          <cell r="H1457">
            <v>7</v>
          </cell>
          <cell r="I1457" t="str">
            <v>hue.may@aol.com</v>
          </cell>
          <cell r="J1457">
            <v>11580</v>
          </cell>
        </row>
        <row r="1458">
          <cell r="A1458">
            <v>1457</v>
          </cell>
          <cell r="B1458">
            <v>1411</v>
          </cell>
          <cell r="C1458">
            <v>4</v>
          </cell>
          <cell r="D1458">
            <v>43179</v>
          </cell>
          <cell r="E1458">
            <v>43182</v>
          </cell>
          <cell r="F1458">
            <v>43182</v>
          </cell>
          <cell r="G1458">
            <v>2</v>
          </cell>
          <cell r="H1458">
            <v>6</v>
          </cell>
          <cell r="I1458" t="str">
            <v>shanda.stevenson@yahoo.com</v>
          </cell>
          <cell r="J1458">
            <v>11520</v>
          </cell>
        </row>
        <row r="1459">
          <cell r="A1459">
            <v>1458</v>
          </cell>
          <cell r="B1459">
            <v>1029</v>
          </cell>
          <cell r="C1459">
            <v>4</v>
          </cell>
          <cell r="D1459">
            <v>43179</v>
          </cell>
          <cell r="E1459">
            <v>43181</v>
          </cell>
          <cell r="F1459">
            <v>43180</v>
          </cell>
          <cell r="G1459">
            <v>3</v>
          </cell>
          <cell r="H1459">
            <v>8</v>
          </cell>
          <cell r="I1459" t="str">
            <v>ping.quinn@gmail.com</v>
          </cell>
          <cell r="J1459">
            <v>75088</v>
          </cell>
        </row>
        <row r="1460">
          <cell r="A1460">
            <v>1459</v>
          </cell>
          <cell r="B1460">
            <v>9</v>
          </cell>
          <cell r="C1460">
            <v>4</v>
          </cell>
          <cell r="D1460">
            <v>43180</v>
          </cell>
          <cell r="E1460">
            <v>43181</v>
          </cell>
          <cell r="F1460">
            <v>43181</v>
          </cell>
          <cell r="G1460">
            <v>2</v>
          </cell>
          <cell r="H1460">
            <v>7</v>
          </cell>
          <cell r="I1460" t="str">
            <v>genoveva.baldwin@msn.com</v>
          </cell>
          <cell r="J1460">
            <v>11050</v>
          </cell>
        </row>
        <row r="1461">
          <cell r="A1461">
            <v>1460</v>
          </cell>
          <cell r="B1461">
            <v>1131</v>
          </cell>
          <cell r="C1461">
            <v>4</v>
          </cell>
          <cell r="D1461">
            <v>43180</v>
          </cell>
          <cell r="E1461">
            <v>43182</v>
          </cell>
          <cell r="F1461">
            <v>43182</v>
          </cell>
          <cell r="G1461">
            <v>2</v>
          </cell>
          <cell r="H1461">
            <v>7</v>
          </cell>
          <cell r="I1461" t="str">
            <v>desmond.rose@hotmail.com</v>
          </cell>
          <cell r="J1461">
            <v>10550</v>
          </cell>
        </row>
        <row r="1462">
          <cell r="A1462">
            <v>1461</v>
          </cell>
          <cell r="B1462">
            <v>139</v>
          </cell>
          <cell r="C1462">
            <v>4</v>
          </cell>
          <cell r="D1462">
            <v>43181</v>
          </cell>
          <cell r="E1462">
            <v>43184</v>
          </cell>
          <cell r="F1462">
            <v>43182</v>
          </cell>
          <cell r="G1462">
            <v>2</v>
          </cell>
          <cell r="H1462">
            <v>6</v>
          </cell>
          <cell r="I1462" t="str">
            <v>wanita.davenport@aol.com</v>
          </cell>
          <cell r="J1462">
            <v>10977</v>
          </cell>
        </row>
        <row r="1463">
          <cell r="A1463">
            <v>1462</v>
          </cell>
          <cell r="B1463">
            <v>1101</v>
          </cell>
          <cell r="C1463">
            <v>4</v>
          </cell>
          <cell r="D1463">
            <v>43181</v>
          </cell>
          <cell r="E1463">
            <v>43183</v>
          </cell>
          <cell r="F1463">
            <v>43183</v>
          </cell>
          <cell r="G1463">
            <v>2</v>
          </cell>
          <cell r="H1463">
            <v>6</v>
          </cell>
          <cell r="I1463" t="str">
            <v>louise.flowers@yahoo.com</v>
          </cell>
          <cell r="J1463">
            <v>14043</v>
          </cell>
        </row>
        <row r="1464">
          <cell r="A1464">
            <v>1463</v>
          </cell>
          <cell r="B1464">
            <v>692</v>
          </cell>
          <cell r="C1464">
            <v>4</v>
          </cell>
          <cell r="D1464">
            <v>43182</v>
          </cell>
          <cell r="E1464">
            <v>43183</v>
          </cell>
          <cell r="F1464">
            <v>43183</v>
          </cell>
          <cell r="G1464">
            <v>2</v>
          </cell>
          <cell r="H1464">
            <v>7</v>
          </cell>
          <cell r="I1464" t="str">
            <v>dorothea.chang@gmail.com</v>
          </cell>
          <cell r="J1464">
            <v>11102</v>
          </cell>
        </row>
        <row r="1465">
          <cell r="A1465">
            <v>1464</v>
          </cell>
          <cell r="B1465">
            <v>1279</v>
          </cell>
          <cell r="C1465">
            <v>4</v>
          </cell>
          <cell r="D1465">
            <v>43183</v>
          </cell>
          <cell r="E1465">
            <v>43184</v>
          </cell>
          <cell r="F1465">
            <v>43184</v>
          </cell>
          <cell r="G1465">
            <v>2</v>
          </cell>
          <cell r="H1465">
            <v>7</v>
          </cell>
          <cell r="I1465" t="str">
            <v>stan.saunders@yahoo.com</v>
          </cell>
          <cell r="J1465">
            <v>14424</v>
          </cell>
        </row>
        <row r="1466">
          <cell r="A1466">
            <v>1465</v>
          </cell>
          <cell r="B1466">
            <v>623</v>
          </cell>
          <cell r="C1466">
            <v>4</v>
          </cell>
          <cell r="D1466">
            <v>43184</v>
          </cell>
          <cell r="E1466">
            <v>43187</v>
          </cell>
          <cell r="F1466">
            <v>43187</v>
          </cell>
          <cell r="G1466">
            <v>2</v>
          </cell>
          <cell r="H1466">
            <v>7</v>
          </cell>
          <cell r="I1466" t="str">
            <v>cayla.johnson@msn.com</v>
          </cell>
          <cell r="J1466">
            <v>11727</v>
          </cell>
        </row>
        <row r="1467">
          <cell r="A1467">
            <v>1466</v>
          </cell>
          <cell r="B1467">
            <v>738</v>
          </cell>
          <cell r="C1467">
            <v>4</v>
          </cell>
          <cell r="D1467">
            <v>43185</v>
          </cell>
          <cell r="E1467">
            <v>43188</v>
          </cell>
          <cell r="F1467">
            <v>43187</v>
          </cell>
          <cell r="G1467">
            <v>1</v>
          </cell>
          <cell r="H1467">
            <v>3</v>
          </cell>
          <cell r="I1467" t="str">
            <v>fannie.jenkins@msn.com</v>
          </cell>
          <cell r="J1467">
            <v>93035</v>
          </cell>
        </row>
        <row r="1468">
          <cell r="A1468">
            <v>1467</v>
          </cell>
          <cell r="B1468">
            <v>152</v>
          </cell>
          <cell r="C1468">
            <v>4</v>
          </cell>
          <cell r="D1468">
            <v>43185</v>
          </cell>
          <cell r="E1468">
            <v>43186</v>
          </cell>
          <cell r="F1468">
            <v>43188</v>
          </cell>
          <cell r="G1468">
            <v>2</v>
          </cell>
          <cell r="H1468">
            <v>7</v>
          </cell>
          <cell r="I1468" t="str">
            <v>katherina.odom@yahoo.com</v>
          </cell>
          <cell r="J1468">
            <v>11803</v>
          </cell>
        </row>
        <row r="1469">
          <cell r="A1469">
            <v>1468</v>
          </cell>
          <cell r="B1469">
            <v>3</v>
          </cell>
          <cell r="C1469">
            <v>4</v>
          </cell>
          <cell r="D1469">
            <v>43186</v>
          </cell>
          <cell r="E1469">
            <v>43189</v>
          </cell>
          <cell r="F1469">
            <v>43188</v>
          </cell>
          <cell r="G1469">
            <v>1</v>
          </cell>
          <cell r="H1469">
            <v>2</v>
          </cell>
          <cell r="I1469" t="str">
            <v>tameka.fisher@aol.com</v>
          </cell>
          <cell r="J1469">
            <v>90278</v>
          </cell>
        </row>
        <row r="1470">
          <cell r="A1470">
            <v>1469</v>
          </cell>
          <cell r="B1470">
            <v>1135</v>
          </cell>
          <cell r="C1470">
            <v>4</v>
          </cell>
          <cell r="D1470">
            <v>43186</v>
          </cell>
          <cell r="E1470">
            <v>43187</v>
          </cell>
          <cell r="F1470">
            <v>43189</v>
          </cell>
          <cell r="G1470">
            <v>3</v>
          </cell>
          <cell r="H1470">
            <v>8</v>
          </cell>
          <cell r="I1470" t="str">
            <v>alisia.albert@gmail.com</v>
          </cell>
          <cell r="J1470">
            <v>75043</v>
          </cell>
        </row>
        <row r="1471">
          <cell r="A1471">
            <v>1470</v>
          </cell>
          <cell r="B1471">
            <v>505</v>
          </cell>
          <cell r="C1471">
            <v>4</v>
          </cell>
          <cell r="D1471">
            <v>43187</v>
          </cell>
          <cell r="E1471">
            <v>43190</v>
          </cell>
          <cell r="F1471">
            <v>43190</v>
          </cell>
          <cell r="G1471">
            <v>2</v>
          </cell>
          <cell r="H1471">
            <v>7</v>
          </cell>
          <cell r="I1471" t="str">
            <v>wilda.petersen@aol.com</v>
          </cell>
          <cell r="J1471">
            <v>11432</v>
          </cell>
        </row>
        <row r="1472">
          <cell r="A1472">
            <v>1471</v>
          </cell>
          <cell r="B1472">
            <v>1310</v>
          </cell>
          <cell r="C1472">
            <v>4</v>
          </cell>
          <cell r="D1472">
            <v>43187</v>
          </cell>
          <cell r="E1472">
            <v>43189</v>
          </cell>
          <cell r="F1472">
            <v>43188</v>
          </cell>
          <cell r="G1472">
            <v>2</v>
          </cell>
          <cell r="H1472">
            <v>7</v>
          </cell>
          <cell r="I1472" t="str">
            <v>emanuel.mckee@yahoo.com</v>
          </cell>
          <cell r="J1472">
            <v>12302</v>
          </cell>
        </row>
        <row r="1473">
          <cell r="A1473">
            <v>1472</v>
          </cell>
          <cell r="B1473">
            <v>114</v>
          </cell>
          <cell r="C1473">
            <v>4</v>
          </cell>
          <cell r="D1473">
            <v>43188</v>
          </cell>
          <cell r="E1473">
            <v>43189</v>
          </cell>
          <cell r="F1473">
            <v>43190</v>
          </cell>
          <cell r="G1473">
            <v>2</v>
          </cell>
          <cell r="H1473">
            <v>6</v>
          </cell>
          <cell r="I1473" t="str">
            <v>thalia.horne@yahoo.com</v>
          </cell>
          <cell r="J1473">
            <v>11701</v>
          </cell>
        </row>
        <row r="1474">
          <cell r="A1474">
            <v>1473</v>
          </cell>
          <cell r="B1474">
            <v>302</v>
          </cell>
          <cell r="C1474">
            <v>4</v>
          </cell>
          <cell r="D1474">
            <v>43189</v>
          </cell>
          <cell r="E1474">
            <v>43191</v>
          </cell>
          <cell r="F1474">
            <v>43192</v>
          </cell>
          <cell r="G1474">
            <v>1</v>
          </cell>
          <cell r="H1474">
            <v>2</v>
          </cell>
          <cell r="I1474" t="str">
            <v>hayden.cross@gmail.com</v>
          </cell>
          <cell r="J1474">
            <v>92307</v>
          </cell>
        </row>
        <row r="1475">
          <cell r="A1475">
            <v>1474</v>
          </cell>
          <cell r="B1475">
            <v>816</v>
          </cell>
          <cell r="C1475">
            <v>4</v>
          </cell>
          <cell r="D1475">
            <v>43189</v>
          </cell>
          <cell r="E1475">
            <v>43191</v>
          </cell>
          <cell r="F1475">
            <v>43192</v>
          </cell>
          <cell r="G1475">
            <v>1</v>
          </cell>
          <cell r="H1475">
            <v>3</v>
          </cell>
          <cell r="I1475" t="str">
            <v>marshall.johnson@yahoo.com</v>
          </cell>
          <cell r="J1475">
            <v>92083</v>
          </cell>
        </row>
        <row r="1476">
          <cell r="A1476">
            <v>1475</v>
          </cell>
          <cell r="B1476">
            <v>112</v>
          </cell>
          <cell r="C1476">
            <v>4</v>
          </cell>
          <cell r="D1476">
            <v>43189</v>
          </cell>
          <cell r="E1476">
            <v>43191</v>
          </cell>
          <cell r="F1476">
            <v>43190</v>
          </cell>
          <cell r="G1476">
            <v>2</v>
          </cell>
          <cell r="H1476">
            <v>6</v>
          </cell>
          <cell r="I1476" t="str">
            <v>yuk.vega@yahoo.com</v>
          </cell>
          <cell r="J1476">
            <v>11552</v>
          </cell>
        </row>
        <row r="1477">
          <cell r="A1477">
            <v>1476</v>
          </cell>
          <cell r="B1477">
            <v>35</v>
          </cell>
          <cell r="C1477">
            <v>4</v>
          </cell>
          <cell r="D1477">
            <v>43190</v>
          </cell>
          <cell r="E1477">
            <v>43191</v>
          </cell>
          <cell r="F1477">
            <v>43191</v>
          </cell>
          <cell r="G1477">
            <v>2</v>
          </cell>
          <cell r="H1477">
            <v>7</v>
          </cell>
          <cell r="I1477" t="str">
            <v>guillermina.noble@msn.com</v>
          </cell>
          <cell r="J1477">
            <v>13027</v>
          </cell>
        </row>
        <row r="1478">
          <cell r="A1478">
            <v>1477</v>
          </cell>
          <cell r="B1478">
            <v>180</v>
          </cell>
          <cell r="C1478">
            <v>4</v>
          </cell>
          <cell r="D1478">
            <v>43190</v>
          </cell>
          <cell r="E1478">
            <v>43193</v>
          </cell>
          <cell r="F1478">
            <v>43191</v>
          </cell>
          <cell r="G1478">
            <v>2</v>
          </cell>
          <cell r="H1478">
            <v>6</v>
          </cell>
          <cell r="I1478" t="str">
            <v>karey.steele@gmail.com</v>
          </cell>
          <cell r="J1478">
            <v>11735</v>
          </cell>
        </row>
        <row r="1479">
          <cell r="A1479">
            <v>1478</v>
          </cell>
          <cell r="B1479">
            <v>392</v>
          </cell>
          <cell r="C1479">
            <v>4</v>
          </cell>
          <cell r="D1479">
            <v>43190</v>
          </cell>
          <cell r="E1479">
            <v>43192</v>
          </cell>
          <cell r="F1479">
            <v>43192</v>
          </cell>
          <cell r="G1479">
            <v>2</v>
          </cell>
          <cell r="H1479">
            <v>6</v>
          </cell>
          <cell r="I1479" t="str">
            <v>cyndi.bush@gmail.com</v>
          </cell>
          <cell r="J1479">
            <v>11373</v>
          </cell>
        </row>
        <row r="1480">
          <cell r="A1480">
            <v>1479</v>
          </cell>
          <cell r="B1480">
            <v>23</v>
          </cell>
          <cell r="C1480">
            <v>2</v>
          </cell>
          <cell r="D1480">
            <v>43191</v>
          </cell>
          <cell r="E1480">
            <v>43191</v>
          </cell>
          <cell r="F1480" t="str">
            <v>NULL</v>
          </cell>
          <cell r="G1480">
            <v>2</v>
          </cell>
          <cell r="H1480">
            <v>7</v>
          </cell>
          <cell r="I1480" t="str">
            <v>kaylee.english@msn.com</v>
          </cell>
          <cell r="J1480">
            <v>11423</v>
          </cell>
        </row>
        <row r="1481">
          <cell r="A1481">
            <v>1480</v>
          </cell>
          <cell r="B1481">
            <v>27</v>
          </cell>
          <cell r="C1481">
            <v>2</v>
          </cell>
          <cell r="D1481">
            <v>43191</v>
          </cell>
          <cell r="E1481">
            <v>43191</v>
          </cell>
          <cell r="F1481" t="str">
            <v>NULL</v>
          </cell>
          <cell r="G1481">
            <v>2</v>
          </cell>
          <cell r="H1481">
            <v>7</v>
          </cell>
          <cell r="I1481" t="str">
            <v>santos.valencia@yahoo.com</v>
          </cell>
          <cell r="J1481">
            <v>11104</v>
          </cell>
        </row>
        <row r="1482">
          <cell r="A1482">
            <v>1481</v>
          </cell>
          <cell r="B1482">
            <v>62</v>
          </cell>
          <cell r="C1482">
            <v>1</v>
          </cell>
          <cell r="D1482">
            <v>43191</v>
          </cell>
          <cell r="E1482">
            <v>43191</v>
          </cell>
          <cell r="F1482" t="str">
            <v>NULL</v>
          </cell>
          <cell r="G1482">
            <v>2</v>
          </cell>
          <cell r="H1482">
            <v>6</v>
          </cell>
          <cell r="I1482" t="str">
            <v>alica.hunter@hotmail.com</v>
          </cell>
          <cell r="J1482">
            <v>11369</v>
          </cell>
        </row>
        <row r="1483">
          <cell r="A1483">
            <v>1482</v>
          </cell>
          <cell r="B1483">
            <v>94</v>
          </cell>
          <cell r="C1483">
            <v>1</v>
          </cell>
          <cell r="D1483">
            <v>43191</v>
          </cell>
          <cell r="E1483">
            <v>43191</v>
          </cell>
          <cell r="F1483" t="str">
            <v>NULL</v>
          </cell>
          <cell r="G1483">
            <v>2</v>
          </cell>
          <cell r="H1483">
            <v>7</v>
          </cell>
          <cell r="I1483" t="str">
            <v>sharyn.hopkins@hotmail.com</v>
          </cell>
          <cell r="J1483">
            <v>13027</v>
          </cell>
        </row>
        <row r="1484">
          <cell r="A1484">
            <v>1483</v>
          </cell>
          <cell r="B1484">
            <v>15</v>
          </cell>
          <cell r="C1484">
            <v>1</v>
          </cell>
          <cell r="D1484">
            <v>43192</v>
          </cell>
          <cell r="E1484">
            <v>43192</v>
          </cell>
          <cell r="F1484" t="str">
            <v>NULL</v>
          </cell>
          <cell r="G1484">
            <v>2</v>
          </cell>
          <cell r="H1484">
            <v>7</v>
          </cell>
          <cell r="I1484" t="str">
            <v>linnie.branch@gmail.com</v>
          </cell>
          <cell r="J1484">
            <v>12901</v>
          </cell>
        </row>
        <row r="1485">
          <cell r="A1485">
            <v>1484</v>
          </cell>
          <cell r="B1485">
            <v>35</v>
          </cell>
          <cell r="C1485">
            <v>2</v>
          </cell>
          <cell r="D1485">
            <v>43192</v>
          </cell>
          <cell r="E1485">
            <v>43192</v>
          </cell>
          <cell r="F1485" t="str">
            <v>NULL</v>
          </cell>
          <cell r="G1485">
            <v>2</v>
          </cell>
          <cell r="H1485">
            <v>6</v>
          </cell>
          <cell r="I1485" t="str">
            <v>guillermina.noble@msn.com</v>
          </cell>
          <cell r="J1485">
            <v>13027</v>
          </cell>
        </row>
        <row r="1486">
          <cell r="A1486">
            <v>1485</v>
          </cell>
          <cell r="B1486">
            <v>51</v>
          </cell>
          <cell r="C1486">
            <v>2</v>
          </cell>
          <cell r="D1486">
            <v>43192</v>
          </cell>
          <cell r="E1486">
            <v>43192</v>
          </cell>
          <cell r="F1486" t="str">
            <v>NULL</v>
          </cell>
          <cell r="G1486">
            <v>2</v>
          </cell>
          <cell r="H1486">
            <v>7</v>
          </cell>
          <cell r="I1486" t="str">
            <v>gertrud.rhodes@aol.com</v>
          </cell>
          <cell r="J1486">
            <v>11566</v>
          </cell>
        </row>
        <row r="1487">
          <cell r="A1487">
            <v>1486</v>
          </cell>
          <cell r="B1487">
            <v>84</v>
          </cell>
          <cell r="C1487">
            <v>2</v>
          </cell>
          <cell r="D1487">
            <v>43192</v>
          </cell>
          <cell r="E1487">
            <v>43192</v>
          </cell>
          <cell r="F1487" t="str">
            <v>NULL</v>
          </cell>
          <cell r="G1487">
            <v>2</v>
          </cell>
          <cell r="H1487">
            <v>7</v>
          </cell>
          <cell r="I1487" t="str">
            <v>armand.whitehead@hotmail.com</v>
          </cell>
          <cell r="J1487">
            <v>11757</v>
          </cell>
        </row>
        <row r="1488">
          <cell r="A1488">
            <v>1487</v>
          </cell>
          <cell r="B1488">
            <v>33</v>
          </cell>
          <cell r="C1488">
            <v>1</v>
          </cell>
          <cell r="D1488">
            <v>43193</v>
          </cell>
          <cell r="E1488">
            <v>43193</v>
          </cell>
          <cell r="F1488" t="str">
            <v>NULL</v>
          </cell>
          <cell r="G1488">
            <v>1</v>
          </cell>
          <cell r="H1488">
            <v>3</v>
          </cell>
          <cell r="I1488" t="str">
            <v>deloris.burke@hotmail.com</v>
          </cell>
          <cell r="J1488">
            <v>90274</v>
          </cell>
        </row>
        <row r="1489">
          <cell r="A1489">
            <v>1488</v>
          </cell>
          <cell r="B1489">
            <v>181</v>
          </cell>
          <cell r="C1489">
            <v>2</v>
          </cell>
          <cell r="D1489">
            <v>43193</v>
          </cell>
          <cell r="E1489">
            <v>43193</v>
          </cell>
          <cell r="F1489" t="str">
            <v>NULL</v>
          </cell>
          <cell r="G1489">
            <v>1</v>
          </cell>
          <cell r="H1489">
            <v>3</v>
          </cell>
          <cell r="I1489" t="str">
            <v>olevia.pitts@gmail.com</v>
          </cell>
          <cell r="J1489">
            <v>90278</v>
          </cell>
        </row>
        <row r="1490">
          <cell r="A1490">
            <v>1489</v>
          </cell>
          <cell r="B1490">
            <v>194</v>
          </cell>
          <cell r="C1490">
            <v>1</v>
          </cell>
          <cell r="D1490">
            <v>43193</v>
          </cell>
          <cell r="E1490">
            <v>43193</v>
          </cell>
          <cell r="F1490" t="str">
            <v>NULL</v>
          </cell>
          <cell r="G1490">
            <v>1</v>
          </cell>
          <cell r="H1490">
            <v>3</v>
          </cell>
          <cell r="I1490" t="str">
            <v>dorine.roberson@msn.com</v>
          </cell>
          <cell r="J1490">
            <v>95060</v>
          </cell>
        </row>
        <row r="1491">
          <cell r="A1491">
            <v>1490</v>
          </cell>
          <cell r="B1491">
            <v>217</v>
          </cell>
          <cell r="C1491">
            <v>2</v>
          </cell>
          <cell r="D1491">
            <v>43193</v>
          </cell>
          <cell r="E1491">
            <v>43193</v>
          </cell>
          <cell r="F1491" t="str">
            <v>NULL</v>
          </cell>
          <cell r="G1491">
            <v>1</v>
          </cell>
          <cell r="H1491">
            <v>3</v>
          </cell>
          <cell r="I1491" t="str">
            <v>carline.collier@msn.com</v>
          </cell>
          <cell r="J1491">
            <v>93706</v>
          </cell>
        </row>
        <row r="1492">
          <cell r="A1492">
            <v>1491</v>
          </cell>
          <cell r="B1492">
            <v>82</v>
          </cell>
          <cell r="C1492">
            <v>1</v>
          </cell>
          <cell r="D1492">
            <v>43194</v>
          </cell>
          <cell r="E1492">
            <v>43194</v>
          </cell>
          <cell r="F1492" t="str">
            <v>NULL</v>
          </cell>
          <cell r="G1492">
            <v>1</v>
          </cell>
          <cell r="H1492">
            <v>3</v>
          </cell>
          <cell r="I1492" t="str">
            <v>lizzie.joyner@msn.com</v>
          </cell>
          <cell r="J1492">
            <v>92236</v>
          </cell>
        </row>
        <row r="1493">
          <cell r="A1493">
            <v>1492</v>
          </cell>
          <cell r="B1493">
            <v>41</v>
          </cell>
          <cell r="C1493">
            <v>1</v>
          </cell>
          <cell r="D1493">
            <v>43194</v>
          </cell>
          <cell r="E1493">
            <v>43194</v>
          </cell>
          <cell r="F1493" t="str">
            <v>NULL</v>
          </cell>
          <cell r="G1493">
            <v>2</v>
          </cell>
          <cell r="H1493">
            <v>7</v>
          </cell>
          <cell r="I1493" t="str">
            <v>kathie.freeman@msn.com</v>
          </cell>
          <cell r="J1493">
            <v>12804</v>
          </cell>
        </row>
        <row r="1494">
          <cell r="A1494">
            <v>1493</v>
          </cell>
          <cell r="B1494">
            <v>64</v>
          </cell>
          <cell r="C1494">
            <v>2</v>
          </cell>
          <cell r="D1494">
            <v>43194</v>
          </cell>
          <cell r="E1494">
            <v>43194</v>
          </cell>
          <cell r="F1494" t="str">
            <v>NULL</v>
          </cell>
          <cell r="G1494">
            <v>3</v>
          </cell>
          <cell r="H1494">
            <v>8</v>
          </cell>
          <cell r="I1494" t="str">
            <v>bobbie.foster@yahoo.com</v>
          </cell>
          <cell r="J1494">
            <v>75115</v>
          </cell>
        </row>
        <row r="1495">
          <cell r="A1495">
            <v>1494</v>
          </cell>
          <cell r="B1495">
            <v>69</v>
          </cell>
          <cell r="C1495">
            <v>2</v>
          </cell>
          <cell r="D1495">
            <v>43195</v>
          </cell>
          <cell r="E1495">
            <v>43195</v>
          </cell>
          <cell r="F1495" t="str">
            <v>NULL</v>
          </cell>
          <cell r="G1495">
            <v>1</v>
          </cell>
          <cell r="H1495">
            <v>3</v>
          </cell>
          <cell r="I1495" t="str">
            <v>katelin.kennedy@gmail.com</v>
          </cell>
          <cell r="J1495">
            <v>95677</v>
          </cell>
        </row>
        <row r="1496">
          <cell r="A1496">
            <v>1495</v>
          </cell>
          <cell r="B1496">
            <v>86</v>
          </cell>
          <cell r="C1496">
            <v>2</v>
          </cell>
          <cell r="D1496">
            <v>43195</v>
          </cell>
          <cell r="E1496">
            <v>43195</v>
          </cell>
          <cell r="F1496" t="str">
            <v>NULL</v>
          </cell>
          <cell r="G1496">
            <v>2</v>
          </cell>
          <cell r="H1496">
            <v>7</v>
          </cell>
          <cell r="I1496" t="str">
            <v>lissa.vargas@yahoo.com</v>
          </cell>
          <cell r="J1496">
            <v>13126</v>
          </cell>
        </row>
        <row r="1497">
          <cell r="A1497">
            <v>1496</v>
          </cell>
          <cell r="B1497">
            <v>3</v>
          </cell>
          <cell r="C1497">
            <v>1</v>
          </cell>
          <cell r="D1497">
            <v>43196</v>
          </cell>
          <cell r="E1497">
            <v>43196</v>
          </cell>
          <cell r="F1497" t="str">
            <v>NULL</v>
          </cell>
          <cell r="G1497">
            <v>1</v>
          </cell>
          <cell r="H1497">
            <v>3</v>
          </cell>
          <cell r="I1497" t="str">
            <v>tameka.fisher@aol.com</v>
          </cell>
          <cell r="J1497">
            <v>90278</v>
          </cell>
        </row>
        <row r="1498">
          <cell r="A1498">
            <v>1497</v>
          </cell>
          <cell r="B1498">
            <v>31</v>
          </cell>
          <cell r="C1498">
            <v>2</v>
          </cell>
          <cell r="D1498">
            <v>43196</v>
          </cell>
          <cell r="E1498">
            <v>43196</v>
          </cell>
          <cell r="F1498" t="str">
            <v>NULL</v>
          </cell>
          <cell r="G1498">
            <v>1</v>
          </cell>
          <cell r="H1498">
            <v>2</v>
          </cell>
          <cell r="I1498" t="str">
            <v>williemae.holloway@msn.com</v>
          </cell>
          <cell r="J1498">
            <v>94603</v>
          </cell>
        </row>
        <row r="1499">
          <cell r="A1499">
            <v>1498</v>
          </cell>
          <cell r="B1499">
            <v>81</v>
          </cell>
          <cell r="C1499">
            <v>1</v>
          </cell>
          <cell r="D1499">
            <v>43196</v>
          </cell>
          <cell r="E1499">
            <v>43196</v>
          </cell>
          <cell r="F1499" t="str">
            <v>NULL</v>
          </cell>
          <cell r="G1499">
            <v>1</v>
          </cell>
          <cell r="H1499">
            <v>2</v>
          </cell>
          <cell r="I1499" t="str">
            <v>zina.bonner@hotmail.com</v>
          </cell>
          <cell r="J1499">
            <v>94580</v>
          </cell>
        </row>
        <row r="1500">
          <cell r="A1500">
            <v>1499</v>
          </cell>
          <cell r="B1500">
            <v>120</v>
          </cell>
          <cell r="C1500">
            <v>2</v>
          </cell>
          <cell r="D1500">
            <v>43196</v>
          </cell>
          <cell r="E1500">
            <v>43196</v>
          </cell>
          <cell r="F1500" t="str">
            <v>NULL</v>
          </cell>
          <cell r="G1500">
            <v>1</v>
          </cell>
          <cell r="H1500">
            <v>2</v>
          </cell>
          <cell r="I1500" t="str">
            <v>luz.house@gmail.com</v>
          </cell>
          <cell r="J1500">
            <v>93706</v>
          </cell>
        </row>
        <row r="1501">
          <cell r="A1501">
            <v>1500</v>
          </cell>
          <cell r="B1501">
            <v>151</v>
          </cell>
          <cell r="C1501">
            <v>2</v>
          </cell>
          <cell r="D1501">
            <v>43196</v>
          </cell>
          <cell r="E1501">
            <v>43196</v>
          </cell>
          <cell r="F1501" t="str">
            <v>NULL</v>
          </cell>
          <cell r="G1501">
            <v>1</v>
          </cell>
          <cell r="H1501">
            <v>3</v>
          </cell>
          <cell r="I1501" t="str">
            <v>joesph.delacruz@aol.com</v>
          </cell>
          <cell r="J1501">
            <v>95301</v>
          </cell>
        </row>
        <row r="1502">
          <cell r="A1502">
            <v>1501</v>
          </cell>
          <cell r="B1502">
            <v>52</v>
          </cell>
          <cell r="C1502">
            <v>1</v>
          </cell>
          <cell r="D1502">
            <v>43196</v>
          </cell>
          <cell r="E1502">
            <v>43196</v>
          </cell>
          <cell r="F1502" t="str">
            <v>NULL</v>
          </cell>
          <cell r="G1502">
            <v>2</v>
          </cell>
          <cell r="H1502">
            <v>6</v>
          </cell>
          <cell r="I1502" t="str">
            <v>tu.ramirez@hotmail.com</v>
          </cell>
          <cell r="J1502">
            <v>11369</v>
          </cell>
        </row>
        <row r="1503">
          <cell r="A1503">
            <v>1502</v>
          </cell>
          <cell r="B1503">
            <v>83</v>
          </cell>
          <cell r="C1503">
            <v>2</v>
          </cell>
          <cell r="D1503">
            <v>43196</v>
          </cell>
          <cell r="E1503">
            <v>43196</v>
          </cell>
          <cell r="F1503" t="str">
            <v>NULL</v>
          </cell>
          <cell r="G1503">
            <v>2</v>
          </cell>
          <cell r="H1503">
            <v>6</v>
          </cell>
          <cell r="I1503" t="str">
            <v>tiesha.daniel@yahoo.com</v>
          </cell>
          <cell r="J1503">
            <v>10583</v>
          </cell>
        </row>
        <row r="1504">
          <cell r="A1504">
            <v>1503</v>
          </cell>
          <cell r="B1504">
            <v>208</v>
          </cell>
          <cell r="C1504">
            <v>2</v>
          </cell>
          <cell r="D1504">
            <v>43197</v>
          </cell>
          <cell r="E1504">
            <v>43197</v>
          </cell>
          <cell r="F1504" t="str">
            <v>NULL</v>
          </cell>
          <cell r="G1504">
            <v>1</v>
          </cell>
          <cell r="H1504">
            <v>3</v>
          </cell>
          <cell r="I1504" t="str">
            <v>denis.logan@msn.com</v>
          </cell>
          <cell r="J1504">
            <v>93555</v>
          </cell>
        </row>
        <row r="1505">
          <cell r="A1505">
            <v>1504</v>
          </cell>
          <cell r="B1505">
            <v>237</v>
          </cell>
          <cell r="C1505">
            <v>2</v>
          </cell>
          <cell r="D1505">
            <v>43198</v>
          </cell>
          <cell r="E1505">
            <v>43198</v>
          </cell>
          <cell r="F1505" t="str">
            <v>NULL</v>
          </cell>
          <cell r="G1505">
            <v>1</v>
          </cell>
          <cell r="H1505">
            <v>2</v>
          </cell>
          <cell r="I1505" t="str">
            <v>elvera.peck@yahoo.com</v>
          </cell>
          <cell r="J1505">
            <v>92220</v>
          </cell>
        </row>
        <row r="1506">
          <cell r="A1506">
            <v>1505</v>
          </cell>
          <cell r="B1506">
            <v>22</v>
          </cell>
          <cell r="C1506">
            <v>1</v>
          </cell>
          <cell r="D1506">
            <v>43198</v>
          </cell>
          <cell r="E1506">
            <v>43198</v>
          </cell>
          <cell r="F1506" t="str">
            <v>NULL</v>
          </cell>
          <cell r="G1506">
            <v>2</v>
          </cell>
          <cell r="H1506">
            <v>7</v>
          </cell>
          <cell r="I1506" t="str">
            <v>adelle.larsen@gmail.com</v>
          </cell>
          <cell r="J1506">
            <v>11731</v>
          </cell>
        </row>
        <row r="1507">
          <cell r="A1507">
            <v>1506</v>
          </cell>
          <cell r="B1507">
            <v>75</v>
          </cell>
          <cell r="C1507">
            <v>1</v>
          </cell>
          <cell r="D1507">
            <v>43198</v>
          </cell>
          <cell r="E1507">
            <v>43198</v>
          </cell>
          <cell r="F1507" t="str">
            <v>NULL</v>
          </cell>
          <cell r="G1507">
            <v>2</v>
          </cell>
          <cell r="H1507">
            <v>7</v>
          </cell>
          <cell r="I1507" t="str">
            <v>abby.gamble@aol.com</v>
          </cell>
          <cell r="J1507">
            <v>11701</v>
          </cell>
        </row>
        <row r="1508">
          <cell r="A1508">
            <v>1507</v>
          </cell>
          <cell r="B1508">
            <v>85</v>
          </cell>
          <cell r="C1508">
            <v>2</v>
          </cell>
          <cell r="D1508">
            <v>43198</v>
          </cell>
          <cell r="E1508">
            <v>43198</v>
          </cell>
          <cell r="F1508" t="str">
            <v>NULL</v>
          </cell>
          <cell r="G1508">
            <v>2</v>
          </cell>
          <cell r="H1508">
            <v>6</v>
          </cell>
          <cell r="I1508" t="str">
            <v>teofila.fischer@aol.com</v>
          </cell>
          <cell r="J1508">
            <v>11746</v>
          </cell>
        </row>
        <row r="1509">
          <cell r="A1509">
            <v>1508</v>
          </cell>
          <cell r="B1509">
            <v>92</v>
          </cell>
          <cell r="C1509">
            <v>2</v>
          </cell>
          <cell r="D1509">
            <v>43198</v>
          </cell>
          <cell r="E1509">
            <v>43198</v>
          </cell>
          <cell r="F1509" t="str">
            <v>NULL</v>
          </cell>
          <cell r="G1509">
            <v>2</v>
          </cell>
          <cell r="H1509">
            <v>6</v>
          </cell>
          <cell r="I1509" t="str">
            <v>tena.cruz@yahoo.com</v>
          </cell>
          <cell r="J1509">
            <v>11735</v>
          </cell>
        </row>
        <row r="1510">
          <cell r="A1510">
            <v>1509</v>
          </cell>
          <cell r="B1510">
            <v>2</v>
          </cell>
          <cell r="C1510">
            <v>1</v>
          </cell>
          <cell r="D1510">
            <v>43199</v>
          </cell>
          <cell r="E1510">
            <v>43199</v>
          </cell>
          <cell r="F1510" t="str">
            <v>NULL</v>
          </cell>
          <cell r="G1510">
            <v>1</v>
          </cell>
          <cell r="H1510">
            <v>3</v>
          </cell>
          <cell r="I1510" t="str">
            <v>kasha.todd@yahoo.com</v>
          </cell>
          <cell r="J1510">
            <v>95008</v>
          </cell>
        </row>
        <row r="1511">
          <cell r="A1511">
            <v>1510</v>
          </cell>
          <cell r="B1511">
            <v>16</v>
          </cell>
          <cell r="C1511">
            <v>2</v>
          </cell>
          <cell r="D1511">
            <v>43199</v>
          </cell>
          <cell r="E1511">
            <v>43199</v>
          </cell>
          <cell r="F1511" t="str">
            <v>NULL</v>
          </cell>
          <cell r="G1511">
            <v>2</v>
          </cell>
          <cell r="H1511">
            <v>6</v>
          </cell>
          <cell r="I1511" t="str">
            <v>emmitt.sanchez@hotmail.com</v>
          </cell>
          <cell r="J1511">
            <v>10002</v>
          </cell>
        </row>
        <row r="1512">
          <cell r="A1512">
            <v>1511</v>
          </cell>
          <cell r="B1512">
            <v>25</v>
          </cell>
          <cell r="C1512">
            <v>1</v>
          </cell>
          <cell r="D1512">
            <v>43199</v>
          </cell>
          <cell r="E1512">
            <v>43199</v>
          </cell>
          <cell r="F1512" t="str">
            <v>NULL</v>
          </cell>
          <cell r="G1512">
            <v>2</v>
          </cell>
          <cell r="H1512">
            <v>6</v>
          </cell>
          <cell r="I1512" t="str">
            <v>regenia.vaughan@gmail.com</v>
          </cell>
          <cell r="J1512">
            <v>10541</v>
          </cell>
        </row>
        <row r="1513">
          <cell r="A1513">
            <v>1512</v>
          </cell>
          <cell r="B1513">
            <v>68</v>
          </cell>
          <cell r="C1513">
            <v>1</v>
          </cell>
          <cell r="D1513">
            <v>43199</v>
          </cell>
          <cell r="E1513">
            <v>43199</v>
          </cell>
          <cell r="F1513" t="str">
            <v>NULL</v>
          </cell>
          <cell r="G1513">
            <v>3</v>
          </cell>
          <cell r="H1513">
            <v>9</v>
          </cell>
          <cell r="I1513" t="str">
            <v>jayne.kirkland@hotmail.com</v>
          </cell>
          <cell r="J1513">
            <v>75088</v>
          </cell>
        </row>
        <row r="1514">
          <cell r="A1514">
            <v>1513</v>
          </cell>
          <cell r="B1514">
            <v>32</v>
          </cell>
          <cell r="C1514">
            <v>2</v>
          </cell>
          <cell r="D1514">
            <v>43200</v>
          </cell>
          <cell r="E1514">
            <v>43200</v>
          </cell>
          <cell r="F1514" t="str">
            <v>NULL</v>
          </cell>
          <cell r="G1514">
            <v>1</v>
          </cell>
          <cell r="H1514">
            <v>2</v>
          </cell>
          <cell r="I1514" t="str">
            <v>araceli.golden@msn.com</v>
          </cell>
          <cell r="J1514">
            <v>92831</v>
          </cell>
        </row>
        <row r="1515">
          <cell r="A1515">
            <v>1514</v>
          </cell>
          <cell r="B1515">
            <v>87</v>
          </cell>
          <cell r="C1515">
            <v>2</v>
          </cell>
          <cell r="D1515">
            <v>43200</v>
          </cell>
          <cell r="E1515">
            <v>43200</v>
          </cell>
          <cell r="F1515" t="str">
            <v>NULL</v>
          </cell>
          <cell r="G1515">
            <v>1</v>
          </cell>
          <cell r="H1515">
            <v>3</v>
          </cell>
          <cell r="I1515" t="str">
            <v>yan.mcgowan@msn.com</v>
          </cell>
          <cell r="J1515">
            <v>91010</v>
          </cell>
        </row>
        <row r="1516">
          <cell r="A1516">
            <v>1515</v>
          </cell>
          <cell r="B1516">
            <v>61</v>
          </cell>
          <cell r="C1516">
            <v>1</v>
          </cell>
          <cell r="D1516">
            <v>43200</v>
          </cell>
          <cell r="E1516">
            <v>43200</v>
          </cell>
          <cell r="F1516" t="str">
            <v>NULL</v>
          </cell>
          <cell r="G1516">
            <v>3</v>
          </cell>
          <cell r="H1516">
            <v>9</v>
          </cell>
          <cell r="I1516" t="str">
            <v>elinore.aguilar@msn.com</v>
          </cell>
          <cell r="J1516">
            <v>76901</v>
          </cell>
        </row>
        <row r="1517">
          <cell r="A1517">
            <v>1516</v>
          </cell>
          <cell r="B1517">
            <v>47</v>
          </cell>
          <cell r="C1517">
            <v>2</v>
          </cell>
          <cell r="D1517">
            <v>43201</v>
          </cell>
          <cell r="E1517">
            <v>43201</v>
          </cell>
          <cell r="F1517" t="str">
            <v>NULL</v>
          </cell>
          <cell r="G1517">
            <v>1</v>
          </cell>
          <cell r="H1517">
            <v>3</v>
          </cell>
          <cell r="I1517" t="str">
            <v>bridgette.guerra@hotmail.com</v>
          </cell>
          <cell r="J1517">
            <v>94580</v>
          </cell>
        </row>
        <row r="1518">
          <cell r="A1518">
            <v>1517</v>
          </cell>
          <cell r="B1518">
            <v>97</v>
          </cell>
          <cell r="C1518">
            <v>1</v>
          </cell>
          <cell r="D1518">
            <v>43201</v>
          </cell>
          <cell r="E1518">
            <v>43201</v>
          </cell>
          <cell r="F1518" t="str">
            <v>NULL</v>
          </cell>
          <cell r="G1518">
            <v>1</v>
          </cell>
          <cell r="H1518">
            <v>2</v>
          </cell>
          <cell r="I1518" t="str">
            <v>louanne.martin@hotmail.com</v>
          </cell>
          <cell r="J1518">
            <v>95993</v>
          </cell>
        </row>
        <row r="1519">
          <cell r="A1519">
            <v>1518</v>
          </cell>
          <cell r="B1519">
            <v>175</v>
          </cell>
          <cell r="C1519">
            <v>1</v>
          </cell>
          <cell r="D1519">
            <v>43201</v>
          </cell>
          <cell r="E1519">
            <v>43201</v>
          </cell>
          <cell r="F1519" t="str">
            <v>NULL</v>
          </cell>
          <cell r="G1519">
            <v>1</v>
          </cell>
          <cell r="H1519">
            <v>2</v>
          </cell>
          <cell r="I1519" t="str">
            <v>nova.hess@msn.com</v>
          </cell>
          <cell r="J1519">
            <v>91010</v>
          </cell>
        </row>
        <row r="1520">
          <cell r="A1520">
            <v>1519</v>
          </cell>
          <cell r="B1520">
            <v>26</v>
          </cell>
          <cell r="C1520">
            <v>2</v>
          </cell>
          <cell r="D1520">
            <v>43201</v>
          </cell>
          <cell r="E1520">
            <v>43201</v>
          </cell>
          <cell r="F1520" t="str">
            <v>NULL</v>
          </cell>
          <cell r="G1520">
            <v>2</v>
          </cell>
          <cell r="H1520">
            <v>7</v>
          </cell>
          <cell r="I1520" t="str">
            <v>theo.reese@gmail.com</v>
          </cell>
          <cell r="J1520">
            <v>11561</v>
          </cell>
        </row>
        <row r="1521">
          <cell r="A1521">
            <v>1520</v>
          </cell>
          <cell r="B1521">
            <v>66</v>
          </cell>
          <cell r="C1521">
            <v>2</v>
          </cell>
          <cell r="D1521">
            <v>43201</v>
          </cell>
          <cell r="E1521">
            <v>43201</v>
          </cell>
          <cell r="F1521" t="str">
            <v>NULL</v>
          </cell>
          <cell r="G1521">
            <v>3</v>
          </cell>
          <cell r="H1521">
            <v>8</v>
          </cell>
          <cell r="I1521" t="str">
            <v>lorrie.becker@yahoo.com</v>
          </cell>
          <cell r="J1521">
            <v>75043</v>
          </cell>
        </row>
        <row r="1522">
          <cell r="A1522">
            <v>1521</v>
          </cell>
          <cell r="B1522">
            <v>53</v>
          </cell>
          <cell r="C1522">
            <v>1</v>
          </cell>
          <cell r="D1522">
            <v>43202</v>
          </cell>
          <cell r="E1522">
            <v>43202</v>
          </cell>
          <cell r="F1522" t="str">
            <v>NULL</v>
          </cell>
          <cell r="G1522">
            <v>1</v>
          </cell>
          <cell r="H1522">
            <v>3</v>
          </cell>
          <cell r="I1522" t="str">
            <v>saturnina.garner@gmail.com</v>
          </cell>
          <cell r="J1522">
            <v>91740</v>
          </cell>
        </row>
        <row r="1523">
          <cell r="A1523">
            <v>1522</v>
          </cell>
          <cell r="B1523">
            <v>78</v>
          </cell>
          <cell r="C1523">
            <v>1</v>
          </cell>
          <cell r="D1523">
            <v>43202</v>
          </cell>
          <cell r="E1523">
            <v>43202</v>
          </cell>
          <cell r="F1523" t="str">
            <v>NULL</v>
          </cell>
          <cell r="G1523">
            <v>1</v>
          </cell>
          <cell r="H1523">
            <v>3</v>
          </cell>
          <cell r="I1523" t="str">
            <v>chi.goff@aol.com</v>
          </cell>
          <cell r="J1523">
            <v>90274</v>
          </cell>
        </row>
        <row r="1524">
          <cell r="A1524">
            <v>1523</v>
          </cell>
          <cell r="B1524">
            <v>8</v>
          </cell>
          <cell r="C1524">
            <v>1</v>
          </cell>
          <cell r="D1524">
            <v>43202</v>
          </cell>
          <cell r="E1524">
            <v>43202</v>
          </cell>
          <cell r="F1524" t="str">
            <v>NULL</v>
          </cell>
          <cell r="G1524">
            <v>2</v>
          </cell>
          <cell r="H1524">
            <v>7</v>
          </cell>
          <cell r="I1524" t="str">
            <v>jacquline.duncan@yahoo.com</v>
          </cell>
          <cell r="J1524">
            <v>11372</v>
          </cell>
        </row>
        <row r="1525">
          <cell r="A1525">
            <v>1524</v>
          </cell>
          <cell r="B1525">
            <v>37</v>
          </cell>
          <cell r="C1525">
            <v>1</v>
          </cell>
          <cell r="D1525">
            <v>43202</v>
          </cell>
          <cell r="E1525">
            <v>43202</v>
          </cell>
          <cell r="F1525" t="str">
            <v>NULL</v>
          </cell>
          <cell r="G1525">
            <v>2</v>
          </cell>
          <cell r="H1525">
            <v>6</v>
          </cell>
          <cell r="I1525" t="str">
            <v>melia.brady@gmail.com</v>
          </cell>
          <cell r="J1525">
            <v>11378</v>
          </cell>
        </row>
        <row r="1526">
          <cell r="A1526">
            <v>1525</v>
          </cell>
          <cell r="B1526">
            <v>38</v>
          </cell>
          <cell r="C1526">
            <v>2</v>
          </cell>
          <cell r="D1526">
            <v>43202</v>
          </cell>
          <cell r="E1526">
            <v>43202</v>
          </cell>
          <cell r="F1526" t="str">
            <v>NULL</v>
          </cell>
          <cell r="G1526">
            <v>2</v>
          </cell>
          <cell r="H1526">
            <v>7</v>
          </cell>
          <cell r="I1526" t="str">
            <v>zelma.browning@aol.com</v>
          </cell>
          <cell r="J1526">
            <v>11102</v>
          </cell>
        </row>
        <row r="1527">
          <cell r="A1527">
            <v>1526</v>
          </cell>
          <cell r="B1527">
            <v>59</v>
          </cell>
          <cell r="C1527">
            <v>2</v>
          </cell>
          <cell r="D1527">
            <v>43202</v>
          </cell>
          <cell r="E1527">
            <v>43202</v>
          </cell>
          <cell r="F1527" t="str">
            <v>NULL</v>
          </cell>
          <cell r="G1527">
            <v>2</v>
          </cell>
          <cell r="H1527">
            <v>7</v>
          </cell>
          <cell r="I1527" t="str">
            <v>latasha.stanley@gmail.com</v>
          </cell>
          <cell r="J1527">
            <v>11570</v>
          </cell>
        </row>
        <row r="1528">
          <cell r="A1528">
            <v>1527</v>
          </cell>
          <cell r="B1528">
            <v>13</v>
          </cell>
          <cell r="C1528">
            <v>2</v>
          </cell>
          <cell r="D1528">
            <v>43202</v>
          </cell>
          <cell r="E1528">
            <v>43202</v>
          </cell>
          <cell r="F1528" t="str">
            <v>NULL</v>
          </cell>
          <cell r="G1528">
            <v>3</v>
          </cell>
          <cell r="H1528">
            <v>9</v>
          </cell>
          <cell r="I1528" t="str">
            <v>lashawn.ortiz@msn.com</v>
          </cell>
          <cell r="J1528">
            <v>75604</v>
          </cell>
        </row>
        <row r="1529">
          <cell r="A1529">
            <v>1528</v>
          </cell>
          <cell r="B1529">
            <v>20</v>
          </cell>
          <cell r="C1529">
            <v>1</v>
          </cell>
          <cell r="D1529">
            <v>43202</v>
          </cell>
          <cell r="E1529">
            <v>43202</v>
          </cell>
          <cell r="F1529" t="str">
            <v>NULL</v>
          </cell>
          <cell r="G1529">
            <v>3</v>
          </cell>
          <cell r="H1529">
            <v>8</v>
          </cell>
          <cell r="I1529" t="str">
            <v>aleta.shepard@aol.com</v>
          </cell>
          <cell r="J1529">
            <v>77478</v>
          </cell>
        </row>
        <row r="1530">
          <cell r="A1530">
            <v>1529</v>
          </cell>
          <cell r="B1530">
            <v>50</v>
          </cell>
          <cell r="C1530">
            <v>1</v>
          </cell>
          <cell r="D1530">
            <v>43202</v>
          </cell>
          <cell r="E1530">
            <v>43202</v>
          </cell>
          <cell r="F1530" t="str">
            <v>NULL</v>
          </cell>
          <cell r="G1530">
            <v>3</v>
          </cell>
          <cell r="H1530">
            <v>8</v>
          </cell>
          <cell r="I1530" t="str">
            <v>cleotilde.booth@gmail.com</v>
          </cell>
          <cell r="J1530">
            <v>77478</v>
          </cell>
        </row>
        <row r="1531">
          <cell r="A1531">
            <v>1530</v>
          </cell>
          <cell r="B1531">
            <v>110</v>
          </cell>
          <cell r="C1531">
            <v>1</v>
          </cell>
          <cell r="D1531">
            <v>43203</v>
          </cell>
          <cell r="E1531">
            <v>43203</v>
          </cell>
          <cell r="F1531" t="str">
            <v>NULL</v>
          </cell>
          <cell r="G1531">
            <v>1</v>
          </cell>
          <cell r="H1531">
            <v>2</v>
          </cell>
          <cell r="I1531" t="str">
            <v>ollie.zimmerman@yahoo.com</v>
          </cell>
          <cell r="J1531">
            <v>92806</v>
          </cell>
        </row>
        <row r="1532">
          <cell r="A1532">
            <v>1531</v>
          </cell>
          <cell r="B1532">
            <v>233</v>
          </cell>
          <cell r="C1532">
            <v>1</v>
          </cell>
          <cell r="D1532">
            <v>43203</v>
          </cell>
          <cell r="E1532">
            <v>43203</v>
          </cell>
          <cell r="F1532" t="str">
            <v>NULL</v>
          </cell>
          <cell r="G1532">
            <v>1</v>
          </cell>
          <cell r="H1532">
            <v>2</v>
          </cell>
          <cell r="I1532" t="str">
            <v>mariana.strong@msn.com</v>
          </cell>
          <cell r="J1532">
            <v>95050</v>
          </cell>
        </row>
        <row r="1533">
          <cell r="A1533">
            <v>1532</v>
          </cell>
          <cell r="B1533">
            <v>7</v>
          </cell>
          <cell r="C1533">
            <v>2</v>
          </cell>
          <cell r="D1533">
            <v>43203</v>
          </cell>
          <cell r="E1533">
            <v>43203</v>
          </cell>
          <cell r="F1533" t="str">
            <v>NULL</v>
          </cell>
          <cell r="G1533">
            <v>2</v>
          </cell>
          <cell r="H1533">
            <v>7</v>
          </cell>
          <cell r="I1533" t="str">
            <v>latasha.hays@hotmail.com</v>
          </cell>
          <cell r="J1533">
            <v>14215</v>
          </cell>
        </row>
        <row r="1534">
          <cell r="A1534">
            <v>1533</v>
          </cell>
          <cell r="B1534">
            <v>28</v>
          </cell>
          <cell r="C1534">
            <v>2</v>
          </cell>
          <cell r="D1534">
            <v>43203</v>
          </cell>
          <cell r="E1534">
            <v>43203</v>
          </cell>
          <cell r="F1534" t="str">
            <v>NULL</v>
          </cell>
          <cell r="G1534">
            <v>2</v>
          </cell>
          <cell r="H1534">
            <v>6</v>
          </cell>
          <cell r="I1534" t="str">
            <v>jeanice.frost@hotmail.com</v>
          </cell>
          <cell r="J1534">
            <v>10562</v>
          </cell>
        </row>
        <row r="1535">
          <cell r="A1535">
            <v>1534</v>
          </cell>
          <cell r="B1535">
            <v>18</v>
          </cell>
          <cell r="C1535">
            <v>2</v>
          </cell>
          <cell r="D1535">
            <v>43204</v>
          </cell>
          <cell r="E1535">
            <v>43204</v>
          </cell>
          <cell r="F1535" t="str">
            <v>NULL</v>
          </cell>
          <cell r="G1535">
            <v>2</v>
          </cell>
          <cell r="H1535">
            <v>7</v>
          </cell>
          <cell r="I1535" t="str">
            <v>georgetta.hardin@aol.com</v>
          </cell>
          <cell r="J1535">
            <v>14424</v>
          </cell>
        </row>
        <row r="1536">
          <cell r="A1536">
            <v>1535</v>
          </cell>
          <cell r="B1536">
            <v>19</v>
          </cell>
          <cell r="C1536">
            <v>2</v>
          </cell>
          <cell r="D1536">
            <v>43204</v>
          </cell>
          <cell r="E1536">
            <v>43204</v>
          </cell>
          <cell r="F1536" t="str">
            <v>NULL</v>
          </cell>
          <cell r="G1536">
            <v>2</v>
          </cell>
          <cell r="H1536">
            <v>7</v>
          </cell>
          <cell r="I1536" t="str">
            <v>lizzette.stein@yahoo.com</v>
          </cell>
          <cell r="J1536">
            <v>14127</v>
          </cell>
        </row>
        <row r="1537">
          <cell r="A1537">
            <v>1536</v>
          </cell>
          <cell r="B1537">
            <v>34</v>
          </cell>
          <cell r="C1537">
            <v>2</v>
          </cell>
          <cell r="D1537">
            <v>43204</v>
          </cell>
          <cell r="E1537">
            <v>43204</v>
          </cell>
          <cell r="F1537" t="str">
            <v>NULL</v>
          </cell>
          <cell r="G1537">
            <v>2</v>
          </cell>
          <cell r="H1537">
            <v>7</v>
          </cell>
          <cell r="I1537" t="str">
            <v>brittney.woodward@aol.com</v>
          </cell>
          <cell r="J1537">
            <v>11731</v>
          </cell>
        </row>
        <row r="1538">
          <cell r="A1538">
            <v>1537</v>
          </cell>
          <cell r="B1538">
            <v>36</v>
          </cell>
          <cell r="C1538">
            <v>1</v>
          </cell>
          <cell r="D1538">
            <v>43205</v>
          </cell>
          <cell r="E1538">
            <v>43205</v>
          </cell>
          <cell r="F1538" t="str">
            <v>NULL</v>
          </cell>
          <cell r="G1538">
            <v>2</v>
          </cell>
          <cell r="H1538">
            <v>6</v>
          </cell>
          <cell r="I1538" t="str">
            <v>bernita.mcdaniel@hotmail.com</v>
          </cell>
          <cell r="J1538">
            <v>13090</v>
          </cell>
        </row>
        <row r="1539">
          <cell r="A1539">
            <v>1538</v>
          </cell>
          <cell r="B1539">
            <v>79</v>
          </cell>
          <cell r="C1539">
            <v>2</v>
          </cell>
          <cell r="D1539">
            <v>43205</v>
          </cell>
          <cell r="E1539">
            <v>43205</v>
          </cell>
          <cell r="F1539" t="str">
            <v>NULL</v>
          </cell>
          <cell r="G1539">
            <v>2</v>
          </cell>
          <cell r="H1539">
            <v>6</v>
          </cell>
          <cell r="I1539" t="str">
            <v>ashanti.parks@hotmail.com</v>
          </cell>
          <cell r="J1539">
            <v>11510</v>
          </cell>
        </row>
        <row r="1540">
          <cell r="A1540">
            <v>1539</v>
          </cell>
          <cell r="B1540">
            <v>116</v>
          </cell>
          <cell r="C1540">
            <v>1</v>
          </cell>
          <cell r="D1540">
            <v>43205</v>
          </cell>
          <cell r="E1540">
            <v>43205</v>
          </cell>
          <cell r="F1540" t="str">
            <v>NULL</v>
          </cell>
          <cell r="G1540">
            <v>3</v>
          </cell>
          <cell r="H1540">
            <v>9</v>
          </cell>
          <cell r="I1540" t="str">
            <v>merlene.vinson@gmail.com</v>
          </cell>
          <cell r="J1540">
            <v>76039</v>
          </cell>
        </row>
        <row r="1541">
          <cell r="A1541">
            <v>1540</v>
          </cell>
          <cell r="B1541">
            <v>187</v>
          </cell>
          <cell r="C1541">
            <v>1</v>
          </cell>
          <cell r="D1541">
            <v>43206</v>
          </cell>
          <cell r="E1541">
            <v>43206</v>
          </cell>
          <cell r="F1541" t="str">
            <v>NULL</v>
          </cell>
          <cell r="G1541">
            <v>1</v>
          </cell>
          <cell r="H1541">
            <v>2</v>
          </cell>
          <cell r="I1541" t="str">
            <v>hedwig.paul@msn.com</v>
          </cell>
          <cell r="J1541">
            <v>92307</v>
          </cell>
        </row>
        <row r="1542">
          <cell r="A1542">
            <v>1541</v>
          </cell>
          <cell r="B1542">
            <v>10</v>
          </cell>
          <cell r="C1542">
            <v>2</v>
          </cell>
          <cell r="D1542">
            <v>43206</v>
          </cell>
          <cell r="E1542">
            <v>43206</v>
          </cell>
          <cell r="F1542" t="str">
            <v>NULL</v>
          </cell>
          <cell r="G1542">
            <v>2</v>
          </cell>
          <cell r="H1542">
            <v>7</v>
          </cell>
          <cell r="I1542" t="str">
            <v>pamelia.newman@gmail.com</v>
          </cell>
          <cell r="J1542">
            <v>10950</v>
          </cell>
        </row>
        <row r="1543">
          <cell r="A1543">
            <v>1542</v>
          </cell>
          <cell r="B1543">
            <v>58</v>
          </cell>
          <cell r="C1543">
            <v>2</v>
          </cell>
          <cell r="D1543">
            <v>43206</v>
          </cell>
          <cell r="E1543">
            <v>43206</v>
          </cell>
          <cell r="F1543" t="str">
            <v>NULL</v>
          </cell>
          <cell r="G1543">
            <v>2</v>
          </cell>
          <cell r="H1543">
            <v>6</v>
          </cell>
          <cell r="I1543" t="str">
            <v>damien.dorsey@yahoo.com</v>
          </cell>
          <cell r="J1543">
            <v>11722</v>
          </cell>
        </row>
        <row r="1544">
          <cell r="A1544">
            <v>1543</v>
          </cell>
          <cell r="B1544">
            <v>76</v>
          </cell>
          <cell r="C1544">
            <v>1</v>
          </cell>
          <cell r="D1544">
            <v>43206</v>
          </cell>
          <cell r="E1544">
            <v>43206</v>
          </cell>
          <cell r="F1544" t="str">
            <v>NULL</v>
          </cell>
          <cell r="G1544">
            <v>2</v>
          </cell>
          <cell r="H1544">
            <v>6</v>
          </cell>
          <cell r="I1544" t="str">
            <v>parker.prince@hotmail.com</v>
          </cell>
          <cell r="J1544">
            <v>11776</v>
          </cell>
        </row>
        <row r="1545">
          <cell r="A1545">
            <v>1544</v>
          </cell>
          <cell r="B1545">
            <v>5</v>
          </cell>
          <cell r="C1545">
            <v>1</v>
          </cell>
          <cell r="D1545">
            <v>43207</v>
          </cell>
          <cell r="E1545">
            <v>43207</v>
          </cell>
          <cell r="F1545" t="str">
            <v>NULL</v>
          </cell>
          <cell r="G1545">
            <v>1</v>
          </cell>
          <cell r="H1545">
            <v>2</v>
          </cell>
          <cell r="I1545" t="str">
            <v>charolette.rice@msn.com</v>
          </cell>
          <cell r="J1545">
            <v>95820</v>
          </cell>
        </row>
        <row r="1546">
          <cell r="A1546">
            <v>1545</v>
          </cell>
          <cell r="B1546">
            <v>67</v>
          </cell>
          <cell r="C1546">
            <v>1</v>
          </cell>
          <cell r="D1546">
            <v>43207</v>
          </cell>
          <cell r="E1546">
            <v>43207</v>
          </cell>
          <cell r="F1546" t="str">
            <v>NULL</v>
          </cell>
          <cell r="G1546">
            <v>1</v>
          </cell>
          <cell r="H1546">
            <v>3</v>
          </cell>
          <cell r="I1546" t="str">
            <v>tommie.melton@gmail.com</v>
          </cell>
          <cell r="J1546">
            <v>95820</v>
          </cell>
        </row>
        <row r="1547">
          <cell r="A1547">
            <v>1546</v>
          </cell>
          <cell r="B1547">
            <v>91</v>
          </cell>
          <cell r="C1547">
            <v>2</v>
          </cell>
          <cell r="D1547">
            <v>43207</v>
          </cell>
          <cell r="E1547">
            <v>43207</v>
          </cell>
          <cell r="F1547" t="str">
            <v>NULL</v>
          </cell>
          <cell r="G1547">
            <v>1</v>
          </cell>
          <cell r="H1547">
            <v>3</v>
          </cell>
          <cell r="I1547" t="str">
            <v>marvin.mullins@aol.com</v>
          </cell>
          <cell r="J1547">
            <v>92111</v>
          </cell>
        </row>
        <row r="1548">
          <cell r="A1548">
            <v>1547</v>
          </cell>
          <cell r="B1548">
            <v>169</v>
          </cell>
          <cell r="C1548">
            <v>1</v>
          </cell>
          <cell r="D1548">
            <v>43207</v>
          </cell>
          <cell r="E1548">
            <v>43207</v>
          </cell>
          <cell r="F1548" t="str">
            <v>NULL</v>
          </cell>
          <cell r="G1548">
            <v>1</v>
          </cell>
          <cell r="H1548">
            <v>3</v>
          </cell>
          <cell r="I1548" t="str">
            <v>karla.kirk@yahoo.com</v>
          </cell>
          <cell r="J1548">
            <v>90274</v>
          </cell>
        </row>
        <row r="1549">
          <cell r="A1549">
            <v>1548</v>
          </cell>
          <cell r="B1549">
            <v>170</v>
          </cell>
          <cell r="C1549">
            <v>1</v>
          </cell>
          <cell r="D1549">
            <v>43207</v>
          </cell>
          <cell r="E1549">
            <v>43207</v>
          </cell>
          <cell r="F1549" t="str">
            <v>NULL</v>
          </cell>
          <cell r="G1549">
            <v>1</v>
          </cell>
          <cell r="H1549">
            <v>2</v>
          </cell>
          <cell r="I1549" t="str">
            <v>regine.gonzales@gmail.com</v>
          </cell>
          <cell r="J1549">
            <v>93035</v>
          </cell>
        </row>
        <row r="1550">
          <cell r="A1550">
            <v>1549</v>
          </cell>
          <cell r="B1550">
            <v>17</v>
          </cell>
          <cell r="C1550">
            <v>1</v>
          </cell>
          <cell r="D1550">
            <v>43207</v>
          </cell>
          <cell r="E1550">
            <v>43207</v>
          </cell>
          <cell r="F1550" t="str">
            <v>NULL</v>
          </cell>
          <cell r="G1550">
            <v>2</v>
          </cell>
          <cell r="H1550">
            <v>7</v>
          </cell>
          <cell r="I1550" t="str">
            <v>caren.stephens@msn.com</v>
          </cell>
          <cell r="J1550">
            <v>10583</v>
          </cell>
        </row>
        <row r="1551">
          <cell r="A1551">
            <v>1550</v>
          </cell>
          <cell r="B1551">
            <v>39</v>
          </cell>
          <cell r="C1551">
            <v>1</v>
          </cell>
          <cell r="D1551">
            <v>43207</v>
          </cell>
          <cell r="E1551">
            <v>43207</v>
          </cell>
          <cell r="F1551" t="str">
            <v>NULL</v>
          </cell>
          <cell r="G1551">
            <v>2</v>
          </cell>
          <cell r="H1551">
            <v>6</v>
          </cell>
          <cell r="I1551" t="str">
            <v>janetta.aguirre@aol.com</v>
          </cell>
          <cell r="J1551">
            <v>14086</v>
          </cell>
        </row>
        <row r="1552">
          <cell r="A1552">
            <v>1551</v>
          </cell>
          <cell r="B1552">
            <v>70</v>
          </cell>
          <cell r="C1552">
            <v>1</v>
          </cell>
          <cell r="D1552">
            <v>43207</v>
          </cell>
          <cell r="E1552">
            <v>43207</v>
          </cell>
          <cell r="F1552" t="str">
            <v>NULL</v>
          </cell>
          <cell r="G1552">
            <v>2</v>
          </cell>
          <cell r="H1552">
            <v>7</v>
          </cell>
          <cell r="I1552" t="str">
            <v>tomasa.carson@aol.com</v>
          </cell>
          <cell r="J1552">
            <v>11369</v>
          </cell>
        </row>
        <row r="1553">
          <cell r="A1553">
            <v>1552</v>
          </cell>
          <cell r="B1553">
            <v>73</v>
          </cell>
          <cell r="C1553">
            <v>1</v>
          </cell>
          <cell r="D1553">
            <v>43207</v>
          </cell>
          <cell r="E1553">
            <v>43207</v>
          </cell>
          <cell r="F1553" t="str">
            <v>NULL</v>
          </cell>
          <cell r="G1553">
            <v>2</v>
          </cell>
          <cell r="H1553">
            <v>7</v>
          </cell>
          <cell r="I1553" t="str">
            <v>melanie.hayes@msn.com</v>
          </cell>
          <cell r="J1553">
            <v>13090</v>
          </cell>
        </row>
        <row r="1554">
          <cell r="A1554">
            <v>1553</v>
          </cell>
          <cell r="B1554">
            <v>30</v>
          </cell>
          <cell r="C1554">
            <v>2</v>
          </cell>
          <cell r="D1554">
            <v>43208</v>
          </cell>
          <cell r="E1554">
            <v>43208</v>
          </cell>
          <cell r="F1554" t="str">
            <v>NULL</v>
          </cell>
          <cell r="G1554">
            <v>1</v>
          </cell>
          <cell r="H1554">
            <v>3</v>
          </cell>
          <cell r="I1554" t="str">
            <v>jamaal.albert@gmail.com</v>
          </cell>
          <cell r="J1554">
            <v>90505</v>
          </cell>
        </row>
        <row r="1555">
          <cell r="A1555">
            <v>1554</v>
          </cell>
          <cell r="B1555">
            <v>172</v>
          </cell>
          <cell r="C1555">
            <v>1</v>
          </cell>
          <cell r="D1555">
            <v>43208</v>
          </cell>
          <cell r="E1555">
            <v>43208</v>
          </cell>
          <cell r="F1555" t="str">
            <v>NULL</v>
          </cell>
          <cell r="G1555">
            <v>1</v>
          </cell>
          <cell r="H1555">
            <v>3</v>
          </cell>
          <cell r="I1555" t="str">
            <v>jeanie.kirkland@aol.com</v>
          </cell>
          <cell r="J1555">
            <v>95050</v>
          </cell>
        </row>
        <row r="1556">
          <cell r="A1556">
            <v>1555</v>
          </cell>
          <cell r="B1556">
            <v>1</v>
          </cell>
          <cell r="C1556">
            <v>1</v>
          </cell>
          <cell r="D1556">
            <v>43208</v>
          </cell>
          <cell r="E1556">
            <v>43208</v>
          </cell>
          <cell r="F1556" t="str">
            <v>NULL</v>
          </cell>
          <cell r="G1556">
            <v>2</v>
          </cell>
          <cell r="H1556">
            <v>7</v>
          </cell>
          <cell r="I1556" t="str">
            <v>debra.burks@yahoo.com</v>
          </cell>
          <cell r="J1556">
            <v>14127</v>
          </cell>
        </row>
        <row r="1557">
          <cell r="A1557">
            <v>1556</v>
          </cell>
          <cell r="B1557">
            <v>4</v>
          </cell>
          <cell r="C1557">
            <v>2</v>
          </cell>
          <cell r="D1557">
            <v>43208</v>
          </cell>
          <cell r="E1557">
            <v>43208</v>
          </cell>
          <cell r="F1557" t="str">
            <v>NULL</v>
          </cell>
          <cell r="G1557">
            <v>2</v>
          </cell>
          <cell r="H1557">
            <v>6</v>
          </cell>
          <cell r="I1557" t="str">
            <v>daryl.spence@aol.com</v>
          </cell>
          <cell r="J1557">
            <v>11553</v>
          </cell>
        </row>
        <row r="1558">
          <cell r="A1558">
            <v>1557</v>
          </cell>
          <cell r="B1558">
            <v>121</v>
          </cell>
          <cell r="C1558">
            <v>2</v>
          </cell>
          <cell r="D1558">
            <v>43209</v>
          </cell>
          <cell r="E1558">
            <v>43209</v>
          </cell>
          <cell r="F1558" t="str">
            <v>NULL</v>
          </cell>
          <cell r="G1558">
            <v>1</v>
          </cell>
          <cell r="H1558">
            <v>3</v>
          </cell>
          <cell r="I1558" t="str">
            <v>lucy.woods@gmail.com</v>
          </cell>
          <cell r="J1558">
            <v>90274</v>
          </cell>
        </row>
        <row r="1559">
          <cell r="A1559">
            <v>1558</v>
          </cell>
          <cell r="B1559">
            <v>63</v>
          </cell>
          <cell r="C1559">
            <v>1</v>
          </cell>
          <cell r="D1559">
            <v>43209</v>
          </cell>
          <cell r="E1559">
            <v>43209</v>
          </cell>
          <cell r="F1559" t="str">
            <v>NULL</v>
          </cell>
          <cell r="G1559">
            <v>2</v>
          </cell>
          <cell r="H1559">
            <v>6</v>
          </cell>
          <cell r="I1559" t="str">
            <v>tenisha.lyons@aol.com</v>
          </cell>
          <cell r="J1559">
            <v>11701</v>
          </cell>
        </row>
        <row r="1560">
          <cell r="A1560">
            <v>1559</v>
          </cell>
          <cell r="B1560">
            <v>42</v>
          </cell>
          <cell r="C1560">
            <v>2</v>
          </cell>
          <cell r="D1560">
            <v>43210</v>
          </cell>
          <cell r="E1560">
            <v>43210</v>
          </cell>
          <cell r="F1560" t="str">
            <v>NULL</v>
          </cell>
          <cell r="G1560">
            <v>2</v>
          </cell>
          <cell r="H1560">
            <v>6</v>
          </cell>
          <cell r="I1560" t="str">
            <v>tangela.quinn@aol.com</v>
          </cell>
          <cell r="J1560">
            <v>11418</v>
          </cell>
        </row>
        <row r="1561">
          <cell r="A1561">
            <v>1560</v>
          </cell>
          <cell r="B1561">
            <v>57</v>
          </cell>
          <cell r="C1561">
            <v>1</v>
          </cell>
          <cell r="D1561">
            <v>43210</v>
          </cell>
          <cell r="E1561">
            <v>43210</v>
          </cell>
          <cell r="F1561" t="str">
            <v>NULL</v>
          </cell>
          <cell r="G1561">
            <v>2</v>
          </cell>
          <cell r="H1561">
            <v>7</v>
          </cell>
          <cell r="I1561" t="str">
            <v>pamala.henry@aol.com</v>
          </cell>
          <cell r="J1561">
            <v>10451</v>
          </cell>
        </row>
        <row r="1562">
          <cell r="A1562">
            <v>1561</v>
          </cell>
          <cell r="B1562">
            <v>65</v>
          </cell>
          <cell r="C1562">
            <v>2</v>
          </cell>
          <cell r="D1562">
            <v>43210</v>
          </cell>
          <cell r="E1562">
            <v>43210</v>
          </cell>
          <cell r="F1562" t="str">
            <v>NULL</v>
          </cell>
          <cell r="G1562">
            <v>2</v>
          </cell>
          <cell r="H1562">
            <v>7</v>
          </cell>
          <cell r="I1562" t="str">
            <v>kanesha.vega@gmail.com</v>
          </cell>
          <cell r="J1562">
            <v>13440</v>
          </cell>
        </row>
        <row r="1563">
          <cell r="A1563">
            <v>1562</v>
          </cell>
          <cell r="B1563">
            <v>88</v>
          </cell>
          <cell r="C1563">
            <v>1</v>
          </cell>
          <cell r="D1563">
            <v>43210</v>
          </cell>
          <cell r="E1563">
            <v>43210</v>
          </cell>
          <cell r="F1563" t="str">
            <v>NULL</v>
          </cell>
          <cell r="G1563">
            <v>2</v>
          </cell>
          <cell r="H1563">
            <v>7</v>
          </cell>
          <cell r="I1563" t="str">
            <v>titus.bullock@gmail.com</v>
          </cell>
          <cell r="J1563">
            <v>11423</v>
          </cell>
        </row>
        <row r="1564">
          <cell r="A1564">
            <v>1563</v>
          </cell>
          <cell r="B1564">
            <v>77</v>
          </cell>
          <cell r="C1564">
            <v>2</v>
          </cell>
          <cell r="D1564">
            <v>43210</v>
          </cell>
          <cell r="E1564">
            <v>43210</v>
          </cell>
          <cell r="F1564" t="str">
            <v>NULL</v>
          </cell>
          <cell r="G1564">
            <v>3</v>
          </cell>
          <cell r="H1564">
            <v>9</v>
          </cell>
          <cell r="I1564" t="str">
            <v>keri.bridges@gmail.com</v>
          </cell>
          <cell r="J1564">
            <v>75080</v>
          </cell>
        </row>
        <row r="1565">
          <cell r="A1565">
            <v>1564</v>
          </cell>
          <cell r="B1565">
            <v>46</v>
          </cell>
          <cell r="C1565">
            <v>1</v>
          </cell>
          <cell r="D1565">
            <v>43211</v>
          </cell>
          <cell r="E1565">
            <v>43211</v>
          </cell>
          <cell r="F1565" t="str">
            <v>NULL</v>
          </cell>
          <cell r="G1565">
            <v>1</v>
          </cell>
          <cell r="H1565">
            <v>3</v>
          </cell>
          <cell r="I1565" t="str">
            <v>monika.berg@gmail.com</v>
          </cell>
          <cell r="J1565">
            <v>91316</v>
          </cell>
        </row>
        <row r="1566">
          <cell r="A1566">
            <v>1565</v>
          </cell>
          <cell r="B1566">
            <v>60</v>
          </cell>
          <cell r="C1566">
            <v>2</v>
          </cell>
          <cell r="D1566">
            <v>43211</v>
          </cell>
          <cell r="E1566">
            <v>43211</v>
          </cell>
          <cell r="F1566" t="str">
            <v>NULL</v>
          </cell>
          <cell r="G1566">
            <v>1</v>
          </cell>
          <cell r="H1566">
            <v>2</v>
          </cell>
          <cell r="I1566" t="str">
            <v>neil.mccall@gmail.com</v>
          </cell>
          <cell r="J1566">
            <v>94070</v>
          </cell>
        </row>
        <row r="1567">
          <cell r="A1567">
            <v>1566</v>
          </cell>
          <cell r="B1567">
            <v>72</v>
          </cell>
          <cell r="C1567">
            <v>1</v>
          </cell>
          <cell r="D1567">
            <v>43211</v>
          </cell>
          <cell r="E1567">
            <v>43211</v>
          </cell>
          <cell r="F1567" t="str">
            <v>NULL</v>
          </cell>
          <cell r="G1567">
            <v>1</v>
          </cell>
          <cell r="H1567">
            <v>3</v>
          </cell>
          <cell r="I1567" t="str">
            <v>petronila.norris@aol.com</v>
          </cell>
          <cell r="J1567">
            <v>91733</v>
          </cell>
        </row>
        <row r="1568">
          <cell r="A1568">
            <v>1567</v>
          </cell>
          <cell r="B1568">
            <v>89</v>
          </cell>
          <cell r="C1568">
            <v>2</v>
          </cell>
          <cell r="D1568">
            <v>43211</v>
          </cell>
          <cell r="E1568">
            <v>43211</v>
          </cell>
          <cell r="F1568" t="str">
            <v>NULL</v>
          </cell>
          <cell r="G1568">
            <v>1</v>
          </cell>
          <cell r="H1568">
            <v>2</v>
          </cell>
          <cell r="I1568" t="str">
            <v>arvilla.osborn@gmail.com</v>
          </cell>
          <cell r="J1568">
            <v>91784</v>
          </cell>
        </row>
        <row r="1569">
          <cell r="A1569">
            <v>1568</v>
          </cell>
          <cell r="B1569">
            <v>192</v>
          </cell>
          <cell r="C1569">
            <v>2</v>
          </cell>
          <cell r="D1569">
            <v>43211</v>
          </cell>
          <cell r="E1569">
            <v>43211</v>
          </cell>
          <cell r="F1569" t="str">
            <v>NULL</v>
          </cell>
          <cell r="G1569">
            <v>1</v>
          </cell>
          <cell r="H1569">
            <v>3</v>
          </cell>
          <cell r="I1569" t="str">
            <v>bong.hebert@gmail.com</v>
          </cell>
          <cell r="J1569">
            <v>90505</v>
          </cell>
        </row>
        <row r="1570">
          <cell r="A1570">
            <v>1569</v>
          </cell>
          <cell r="B1570">
            <v>29</v>
          </cell>
          <cell r="C1570">
            <v>2</v>
          </cell>
          <cell r="D1570">
            <v>43212</v>
          </cell>
          <cell r="E1570">
            <v>43212</v>
          </cell>
          <cell r="F1570" t="str">
            <v>NULL</v>
          </cell>
          <cell r="G1570">
            <v>2</v>
          </cell>
          <cell r="H1570">
            <v>7</v>
          </cell>
          <cell r="I1570" t="str">
            <v>syreeta.hendricks@msn.com</v>
          </cell>
          <cell r="J1570">
            <v>10541</v>
          </cell>
        </row>
        <row r="1571">
          <cell r="A1571">
            <v>1570</v>
          </cell>
          <cell r="B1571">
            <v>54</v>
          </cell>
          <cell r="C1571">
            <v>2</v>
          </cell>
          <cell r="D1571">
            <v>43212</v>
          </cell>
          <cell r="E1571">
            <v>43212</v>
          </cell>
          <cell r="F1571" t="str">
            <v>NULL</v>
          </cell>
          <cell r="G1571">
            <v>2</v>
          </cell>
          <cell r="H1571">
            <v>7</v>
          </cell>
          <cell r="I1571" t="str">
            <v>fran.yang@hotmail.com</v>
          </cell>
          <cell r="J1571">
            <v>13501</v>
          </cell>
        </row>
        <row r="1572">
          <cell r="A1572">
            <v>1571</v>
          </cell>
          <cell r="B1572">
            <v>80</v>
          </cell>
          <cell r="C1572">
            <v>1</v>
          </cell>
          <cell r="D1572">
            <v>43212</v>
          </cell>
          <cell r="E1572">
            <v>43212</v>
          </cell>
          <cell r="F1572" t="str">
            <v>NULL</v>
          </cell>
          <cell r="G1572">
            <v>2</v>
          </cell>
          <cell r="H1572">
            <v>7</v>
          </cell>
          <cell r="I1572" t="str">
            <v>sarai.mckee@msn.com</v>
          </cell>
          <cell r="J1572">
            <v>14215</v>
          </cell>
        </row>
        <row r="1573">
          <cell r="A1573">
            <v>1572</v>
          </cell>
          <cell r="B1573">
            <v>14</v>
          </cell>
          <cell r="C1573">
            <v>1</v>
          </cell>
          <cell r="D1573">
            <v>43212</v>
          </cell>
          <cell r="E1573">
            <v>43212</v>
          </cell>
          <cell r="F1573" t="str">
            <v>NULL</v>
          </cell>
          <cell r="G1573">
            <v>3</v>
          </cell>
          <cell r="H1573">
            <v>9</v>
          </cell>
          <cell r="I1573" t="str">
            <v>garry.espinoza@hotmail.com</v>
          </cell>
          <cell r="J1573">
            <v>75126</v>
          </cell>
        </row>
        <row r="1574">
          <cell r="A1574">
            <v>1573</v>
          </cell>
          <cell r="B1574">
            <v>24</v>
          </cell>
          <cell r="C1574">
            <v>2</v>
          </cell>
          <cell r="D1574">
            <v>43213</v>
          </cell>
          <cell r="E1574">
            <v>43213</v>
          </cell>
          <cell r="F1574" t="str">
            <v>NULL</v>
          </cell>
          <cell r="G1574">
            <v>1</v>
          </cell>
          <cell r="H1574">
            <v>2</v>
          </cell>
          <cell r="I1574" t="str">
            <v>corene.wall@msn.com</v>
          </cell>
          <cell r="J1574">
            <v>95301</v>
          </cell>
        </row>
        <row r="1575">
          <cell r="A1575">
            <v>1574</v>
          </cell>
          <cell r="B1575">
            <v>124</v>
          </cell>
          <cell r="C1575">
            <v>1</v>
          </cell>
          <cell r="D1575">
            <v>43213</v>
          </cell>
          <cell r="E1575">
            <v>43213</v>
          </cell>
          <cell r="F1575" t="str">
            <v>NULL</v>
          </cell>
          <cell r="G1575">
            <v>1</v>
          </cell>
          <cell r="H1575">
            <v>2</v>
          </cell>
          <cell r="I1575" t="str">
            <v>jeni.booker@gmail.com</v>
          </cell>
          <cell r="J1575">
            <v>91733</v>
          </cell>
        </row>
        <row r="1576">
          <cell r="A1576">
            <v>1575</v>
          </cell>
          <cell r="B1576">
            <v>224</v>
          </cell>
          <cell r="C1576">
            <v>2</v>
          </cell>
          <cell r="D1576">
            <v>43213</v>
          </cell>
          <cell r="E1576">
            <v>43213</v>
          </cell>
          <cell r="F1576" t="str">
            <v>NULL</v>
          </cell>
          <cell r="G1576">
            <v>1</v>
          </cell>
          <cell r="H1576">
            <v>3</v>
          </cell>
          <cell r="I1576" t="str">
            <v>moses.pope@yahoo.com</v>
          </cell>
          <cell r="J1576">
            <v>90260</v>
          </cell>
        </row>
        <row r="1577">
          <cell r="A1577">
            <v>1576</v>
          </cell>
          <cell r="B1577">
            <v>12</v>
          </cell>
          <cell r="C1577">
            <v>2</v>
          </cell>
          <cell r="D1577">
            <v>43213</v>
          </cell>
          <cell r="E1577">
            <v>43213</v>
          </cell>
          <cell r="F1577" t="str">
            <v>NULL</v>
          </cell>
          <cell r="G1577">
            <v>2</v>
          </cell>
          <cell r="H1577">
            <v>7</v>
          </cell>
          <cell r="I1577" t="str">
            <v>robby.sykes@hotmail.com</v>
          </cell>
          <cell r="J1577">
            <v>11550</v>
          </cell>
        </row>
        <row r="1578">
          <cell r="A1578">
            <v>1577</v>
          </cell>
          <cell r="B1578">
            <v>48</v>
          </cell>
          <cell r="C1578">
            <v>1</v>
          </cell>
          <cell r="D1578">
            <v>43213</v>
          </cell>
          <cell r="E1578">
            <v>43213</v>
          </cell>
          <cell r="F1578" t="str">
            <v>NULL</v>
          </cell>
          <cell r="G1578">
            <v>2</v>
          </cell>
          <cell r="H1578">
            <v>7</v>
          </cell>
          <cell r="I1578" t="str">
            <v>cesar.jackson@gmail.com</v>
          </cell>
          <cell r="J1578">
            <v>13090</v>
          </cell>
        </row>
        <row r="1579">
          <cell r="A1579">
            <v>1578</v>
          </cell>
          <cell r="B1579">
            <v>93</v>
          </cell>
          <cell r="C1579">
            <v>2</v>
          </cell>
          <cell r="D1579">
            <v>43213</v>
          </cell>
          <cell r="E1579">
            <v>43213</v>
          </cell>
          <cell r="F1579" t="str">
            <v>NULL</v>
          </cell>
          <cell r="G1579">
            <v>2</v>
          </cell>
          <cell r="H1579">
            <v>7</v>
          </cell>
          <cell r="I1579" t="str">
            <v>corrina.sawyer@yahoo.com</v>
          </cell>
          <cell r="J1579">
            <v>12180</v>
          </cell>
        </row>
        <row r="1580">
          <cell r="A1580">
            <v>1579</v>
          </cell>
          <cell r="B1580">
            <v>104</v>
          </cell>
          <cell r="C1580">
            <v>2</v>
          </cell>
          <cell r="D1580">
            <v>43214</v>
          </cell>
          <cell r="E1580">
            <v>43214</v>
          </cell>
          <cell r="F1580" t="str">
            <v>NULL</v>
          </cell>
          <cell r="G1580">
            <v>1</v>
          </cell>
          <cell r="H1580">
            <v>2</v>
          </cell>
          <cell r="I1580" t="str">
            <v>katharina.bates@gmail.com</v>
          </cell>
          <cell r="J1580">
            <v>95008</v>
          </cell>
        </row>
        <row r="1581">
          <cell r="A1581">
            <v>1580</v>
          </cell>
          <cell r="B1581">
            <v>191</v>
          </cell>
          <cell r="C1581">
            <v>2</v>
          </cell>
          <cell r="D1581">
            <v>43214</v>
          </cell>
          <cell r="E1581">
            <v>43214</v>
          </cell>
          <cell r="F1581" t="str">
            <v>NULL</v>
          </cell>
          <cell r="G1581">
            <v>1</v>
          </cell>
          <cell r="H1581">
            <v>2</v>
          </cell>
          <cell r="I1581" t="str">
            <v>graciela.barber@hotmail.com</v>
          </cell>
          <cell r="J1581">
            <v>93035</v>
          </cell>
        </row>
        <row r="1582">
          <cell r="A1582">
            <v>1581</v>
          </cell>
          <cell r="B1582">
            <v>188</v>
          </cell>
          <cell r="C1582">
            <v>2</v>
          </cell>
          <cell r="D1582">
            <v>43215</v>
          </cell>
          <cell r="E1582">
            <v>43215</v>
          </cell>
          <cell r="F1582" t="str">
            <v>NULL</v>
          </cell>
          <cell r="G1582">
            <v>1</v>
          </cell>
          <cell r="H1582">
            <v>2</v>
          </cell>
          <cell r="I1582" t="str">
            <v>sharla.flynn@hotmail.com</v>
          </cell>
          <cell r="J1582">
            <v>93035</v>
          </cell>
        </row>
        <row r="1583">
          <cell r="A1583">
            <v>1582</v>
          </cell>
          <cell r="B1583">
            <v>240</v>
          </cell>
          <cell r="C1583">
            <v>1</v>
          </cell>
          <cell r="D1583">
            <v>43215</v>
          </cell>
          <cell r="E1583">
            <v>43215</v>
          </cell>
          <cell r="F1583" t="str">
            <v>NULL</v>
          </cell>
          <cell r="G1583">
            <v>1</v>
          </cell>
          <cell r="H1583">
            <v>3</v>
          </cell>
          <cell r="I1583" t="str">
            <v>le.deleon@msn.com</v>
          </cell>
          <cell r="J1583">
            <v>92220</v>
          </cell>
        </row>
        <row r="1584">
          <cell r="A1584">
            <v>1583</v>
          </cell>
          <cell r="B1584">
            <v>44</v>
          </cell>
          <cell r="C1584">
            <v>1</v>
          </cell>
          <cell r="D1584">
            <v>43215</v>
          </cell>
          <cell r="E1584">
            <v>43215</v>
          </cell>
          <cell r="F1584" t="str">
            <v>NULL</v>
          </cell>
          <cell r="G1584">
            <v>2</v>
          </cell>
          <cell r="H1584">
            <v>6</v>
          </cell>
          <cell r="I1584" t="str">
            <v>onita.johns@msn.com</v>
          </cell>
          <cell r="J1584">
            <v>11003</v>
          </cell>
        </row>
        <row r="1585">
          <cell r="A1585">
            <v>1584</v>
          </cell>
          <cell r="B1585">
            <v>109</v>
          </cell>
          <cell r="C1585">
            <v>2</v>
          </cell>
          <cell r="D1585">
            <v>43216</v>
          </cell>
          <cell r="E1585">
            <v>43216</v>
          </cell>
          <cell r="F1585" t="str">
            <v>NULL</v>
          </cell>
          <cell r="G1585">
            <v>1</v>
          </cell>
          <cell r="H1585">
            <v>3</v>
          </cell>
          <cell r="I1585" t="str">
            <v>monica.sears@aol.com</v>
          </cell>
          <cell r="J1585">
            <v>95127</v>
          </cell>
        </row>
        <row r="1586">
          <cell r="A1586">
            <v>1585</v>
          </cell>
          <cell r="B1586">
            <v>157</v>
          </cell>
          <cell r="C1586">
            <v>1</v>
          </cell>
          <cell r="D1586">
            <v>43216</v>
          </cell>
          <cell r="E1586">
            <v>43216</v>
          </cell>
          <cell r="F1586" t="str">
            <v>NULL</v>
          </cell>
          <cell r="G1586">
            <v>1</v>
          </cell>
          <cell r="H1586">
            <v>3</v>
          </cell>
          <cell r="I1586" t="str">
            <v>carola.rodriquez@hotmail.com</v>
          </cell>
          <cell r="J1586">
            <v>92220</v>
          </cell>
        </row>
        <row r="1587">
          <cell r="A1587">
            <v>1586</v>
          </cell>
          <cell r="B1587">
            <v>176</v>
          </cell>
          <cell r="C1587">
            <v>1</v>
          </cell>
          <cell r="D1587">
            <v>43216</v>
          </cell>
          <cell r="E1587">
            <v>43216</v>
          </cell>
          <cell r="F1587" t="str">
            <v>NULL</v>
          </cell>
          <cell r="G1587">
            <v>1</v>
          </cell>
          <cell r="H1587">
            <v>2</v>
          </cell>
          <cell r="I1587" t="str">
            <v>carley.reynolds@gmail.com</v>
          </cell>
          <cell r="J1587">
            <v>91733</v>
          </cell>
        </row>
        <row r="1588">
          <cell r="A1588">
            <v>1587</v>
          </cell>
          <cell r="B1588">
            <v>231</v>
          </cell>
          <cell r="C1588">
            <v>2</v>
          </cell>
          <cell r="D1588">
            <v>43216</v>
          </cell>
          <cell r="E1588">
            <v>43216</v>
          </cell>
          <cell r="F1588" t="str">
            <v>NULL</v>
          </cell>
          <cell r="G1588">
            <v>1</v>
          </cell>
          <cell r="H1588">
            <v>2</v>
          </cell>
          <cell r="I1588" t="str">
            <v>jenee.rasmussen@hotmail.com</v>
          </cell>
          <cell r="J1588">
            <v>95820</v>
          </cell>
        </row>
        <row r="1589">
          <cell r="A1589">
            <v>1588</v>
          </cell>
          <cell r="B1589">
            <v>11</v>
          </cell>
          <cell r="C1589">
            <v>1</v>
          </cell>
          <cell r="D1589">
            <v>43216</v>
          </cell>
          <cell r="E1589">
            <v>43216</v>
          </cell>
          <cell r="F1589" t="str">
            <v>NULL</v>
          </cell>
          <cell r="G1589">
            <v>2</v>
          </cell>
          <cell r="H1589">
            <v>6</v>
          </cell>
          <cell r="I1589" t="str">
            <v>deshawn.mendoza@yahoo.com</v>
          </cell>
          <cell r="J1589">
            <v>10952</v>
          </cell>
        </row>
        <row r="1590">
          <cell r="A1590">
            <v>1589</v>
          </cell>
          <cell r="B1590">
            <v>40</v>
          </cell>
          <cell r="C1590">
            <v>2</v>
          </cell>
          <cell r="D1590">
            <v>43217</v>
          </cell>
          <cell r="E1590">
            <v>43217</v>
          </cell>
          <cell r="F1590" t="str">
            <v>NULL</v>
          </cell>
          <cell r="G1590">
            <v>1</v>
          </cell>
          <cell r="H1590">
            <v>3</v>
          </cell>
          <cell r="I1590" t="str">
            <v>ronna.butler@gmail.com</v>
          </cell>
          <cell r="J1590">
            <v>91316</v>
          </cell>
        </row>
        <row r="1591">
          <cell r="A1591">
            <v>1590</v>
          </cell>
          <cell r="B1591">
            <v>138</v>
          </cell>
          <cell r="C1591">
            <v>1</v>
          </cell>
          <cell r="D1591">
            <v>43217</v>
          </cell>
          <cell r="E1591">
            <v>43217</v>
          </cell>
          <cell r="F1591" t="str">
            <v>NULL</v>
          </cell>
          <cell r="G1591">
            <v>1</v>
          </cell>
          <cell r="H1591">
            <v>3</v>
          </cell>
          <cell r="I1591" t="str">
            <v>jone.bernard@hotmail.com</v>
          </cell>
          <cell r="J1591">
            <v>92806</v>
          </cell>
        </row>
        <row r="1592">
          <cell r="A1592">
            <v>1591</v>
          </cell>
          <cell r="B1592">
            <v>165</v>
          </cell>
          <cell r="C1592">
            <v>2</v>
          </cell>
          <cell r="D1592">
            <v>43217</v>
          </cell>
          <cell r="E1592">
            <v>43217</v>
          </cell>
          <cell r="F1592" t="str">
            <v>NULL</v>
          </cell>
          <cell r="G1592">
            <v>1</v>
          </cell>
          <cell r="H1592">
            <v>2</v>
          </cell>
          <cell r="I1592" t="str">
            <v>jeromy.burch@msn.com</v>
          </cell>
          <cell r="J1592">
            <v>95127</v>
          </cell>
        </row>
        <row r="1593">
          <cell r="A1593">
            <v>1592</v>
          </cell>
          <cell r="B1593">
            <v>6</v>
          </cell>
          <cell r="C1593">
            <v>2</v>
          </cell>
          <cell r="D1593">
            <v>43217</v>
          </cell>
          <cell r="E1593">
            <v>43217</v>
          </cell>
          <cell r="F1593" t="str">
            <v>NULL</v>
          </cell>
          <cell r="G1593">
            <v>2</v>
          </cell>
          <cell r="H1593">
            <v>7</v>
          </cell>
          <cell r="I1593" t="str">
            <v>lyndsey.bean@hotmail.com</v>
          </cell>
          <cell r="J1593">
            <v>14450</v>
          </cell>
        </row>
        <row r="1594">
          <cell r="A1594">
            <v>1593</v>
          </cell>
          <cell r="B1594">
            <v>9</v>
          </cell>
          <cell r="C1594">
            <v>1</v>
          </cell>
          <cell r="D1594">
            <v>43217</v>
          </cell>
          <cell r="E1594">
            <v>43217</v>
          </cell>
          <cell r="F1594" t="str">
            <v>NULL</v>
          </cell>
          <cell r="G1594">
            <v>2</v>
          </cell>
          <cell r="H1594">
            <v>6</v>
          </cell>
          <cell r="I1594" t="str">
            <v>genoveva.baldwin@msn.com</v>
          </cell>
          <cell r="J1594">
            <v>11050</v>
          </cell>
        </row>
        <row r="1595">
          <cell r="A1595">
            <v>1594</v>
          </cell>
          <cell r="B1595">
            <v>45</v>
          </cell>
          <cell r="C1595">
            <v>1</v>
          </cell>
          <cell r="D1595">
            <v>43218</v>
          </cell>
          <cell r="E1595">
            <v>43218</v>
          </cell>
          <cell r="F1595" t="str">
            <v>NULL</v>
          </cell>
          <cell r="G1595">
            <v>2</v>
          </cell>
          <cell r="H1595">
            <v>7</v>
          </cell>
          <cell r="I1595" t="str">
            <v>bennett.armstrong@aol.com</v>
          </cell>
          <cell r="J1595">
            <v>11714</v>
          </cell>
        </row>
        <row r="1596">
          <cell r="A1596">
            <v>1595</v>
          </cell>
          <cell r="B1596">
            <v>71</v>
          </cell>
          <cell r="C1596">
            <v>2</v>
          </cell>
          <cell r="D1596">
            <v>43218</v>
          </cell>
          <cell r="E1596">
            <v>43218</v>
          </cell>
          <cell r="F1596" t="str">
            <v>NULL</v>
          </cell>
          <cell r="G1596">
            <v>2</v>
          </cell>
          <cell r="H1596">
            <v>7</v>
          </cell>
          <cell r="I1596" t="str">
            <v>takako.casey@aol.com</v>
          </cell>
          <cell r="J1596">
            <v>10451</v>
          </cell>
        </row>
        <row r="1597">
          <cell r="A1597">
            <v>1596</v>
          </cell>
          <cell r="B1597">
            <v>21</v>
          </cell>
          <cell r="C1597">
            <v>2</v>
          </cell>
          <cell r="D1597">
            <v>43218</v>
          </cell>
          <cell r="E1597">
            <v>43218</v>
          </cell>
          <cell r="F1597" t="str">
            <v>NULL</v>
          </cell>
          <cell r="G1597">
            <v>3</v>
          </cell>
          <cell r="H1597">
            <v>8</v>
          </cell>
          <cell r="I1597" t="str">
            <v>tobie.little@gmail.com</v>
          </cell>
          <cell r="J1597">
            <v>77904</v>
          </cell>
        </row>
        <row r="1598">
          <cell r="A1598">
            <v>1597</v>
          </cell>
          <cell r="B1598">
            <v>56</v>
          </cell>
          <cell r="C1598">
            <v>1</v>
          </cell>
          <cell r="D1598">
            <v>43218</v>
          </cell>
          <cell r="E1598">
            <v>43218</v>
          </cell>
          <cell r="F1598" t="str">
            <v>NULL</v>
          </cell>
          <cell r="G1598">
            <v>3</v>
          </cell>
          <cell r="H1598">
            <v>9</v>
          </cell>
          <cell r="I1598" t="str">
            <v>lolita.mosley@hotmail.com</v>
          </cell>
          <cell r="J1598">
            <v>77016</v>
          </cell>
        </row>
        <row r="1599">
          <cell r="A1599">
            <v>1598</v>
          </cell>
          <cell r="B1599">
            <v>239</v>
          </cell>
          <cell r="C1599">
            <v>2</v>
          </cell>
          <cell r="D1599">
            <v>43219</v>
          </cell>
          <cell r="E1599">
            <v>43219</v>
          </cell>
          <cell r="F1599" t="str">
            <v>NULL</v>
          </cell>
          <cell r="G1599">
            <v>1</v>
          </cell>
          <cell r="H1599">
            <v>3</v>
          </cell>
          <cell r="I1599" t="str">
            <v>felice.guzman@hotmail.com</v>
          </cell>
          <cell r="J1599">
            <v>91387</v>
          </cell>
        </row>
        <row r="1600">
          <cell r="A1600">
            <v>1599</v>
          </cell>
          <cell r="B1600">
            <v>49</v>
          </cell>
          <cell r="C1600">
            <v>1</v>
          </cell>
          <cell r="D1600">
            <v>43219</v>
          </cell>
          <cell r="E1600">
            <v>43219</v>
          </cell>
          <cell r="F1600" t="str">
            <v>NULL</v>
          </cell>
          <cell r="G1600">
            <v>2</v>
          </cell>
          <cell r="H1600">
            <v>7</v>
          </cell>
          <cell r="I1600" t="str">
            <v>caroll.hays@yahoo.com</v>
          </cell>
          <cell r="J1600">
            <v>14450</v>
          </cell>
        </row>
        <row r="1601">
          <cell r="A1601">
            <v>1600</v>
          </cell>
          <cell r="B1601">
            <v>90</v>
          </cell>
          <cell r="C1601">
            <v>1</v>
          </cell>
          <cell r="D1601">
            <v>43219</v>
          </cell>
          <cell r="E1601">
            <v>43219</v>
          </cell>
          <cell r="F1601" t="str">
            <v>NULL</v>
          </cell>
          <cell r="G1601">
            <v>2</v>
          </cell>
          <cell r="H1601">
            <v>6</v>
          </cell>
          <cell r="I1601" t="str">
            <v>marjorie.logan@msn.com</v>
          </cell>
          <cell r="J1601">
            <v>11010</v>
          </cell>
        </row>
        <row r="1602">
          <cell r="A1602">
            <v>1601</v>
          </cell>
          <cell r="B1602">
            <v>43</v>
          </cell>
          <cell r="C1602">
            <v>1</v>
          </cell>
          <cell r="D1602">
            <v>43219</v>
          </cell>
          <cell r="E1602">
            <v>43219</v>
          </cell>
          <cell r="F1602" t="str">
            <v>NULL</v>
          </cell>
          <cell r="G1602">
            <v>3</v>
          </cell>
          <cell r="H1602">
            <v>8</v>
          </cell>
          <cell r="I1602" t="str">
            <v>mozelle.carter@aol.com</v>
          </cell>
          <cell r="J1602">
            <v>77016</v>
          </cell>
        </row>
        <row r="1603">
          <cell r="A1603">
            <v>1602</v>
          </cell>
          <cell r="B1603">
            <v>55</v>
          </cell>
          <cell r="C1603">
            <v>1</v>
          </cell>
          <cell r="D1603">
            <v>43220</v>
          </cell>
          <cell r="E1603">
            <v>43220</v>
          </cell>
          <cell r="F1603" t="str">
            <v>NULL</v>
          </cell>
          <cell r="G1603">
            <v>2</v>
          </cell>
          <cell r="H1603">
            <v>6</v>
          </cell>
          <cell r="I1603" t="str">
            <v>diana.guerra@hotmail.com</v>
          </cell>
          <cell r="J1603">
            <v>11566</v>
          </cell>
        </row>
        <row r="1604">
          <cell r="A1604">
            <v>1603</v>
          </cell>
          <cell r="B1604">
            <v>74</v>
          </cell>
          <cell r="C1604">
            <v>2</v>
          </cell>
          <cell r="D1604">
            <v>43220</v>
          </cell>
          <cell r="E1604">
            <v>43220</v>
          </cell>
          <cell r="F1604" t="str">
            <v>NULL</v>
          </cell>
          <cell r="G1604">
            <v>2</v>
          </cell>
          <cell r="H1604">
            <v>6</v>
          </cell>
          <cell r="I1604" t="str">
            <v>georgeann.waller@yahoo.com</v>
          </cell>
          <cell r="J1604">
            <v>14120</v>
          </cell>
        </row>
        <row r="1605">
          <cell r="A1605">
            <v>1604</v>
          </cell>
          <cell r="B1605">
            <v>7</v>
          </cell>
          <cell r="C1605">
            <v>3</v>
          </cell>
          <cell r="D1605">
            <v>43268</v>
          </cell>
          <cell r="E1605">
            <v>43268</v>
          </cell>
          <cell r="F1605" t="str">
            <v>NULL</v>
          </cell>
          <cell r="G1605">
            <v>2</v>
          </cell>
          <cell r="H1605">
            <v>7</v>
          </cell>
          <cell r="I1605" t="str">
            <v>latasha.hays@hotmail.com</v>
          </cell>
          <cell r="J1605">
            <v>14215</v>
          </cell>
        </row>
        <row r="1606">
          <cell r="A1606">
            <v>1605</v>
          </cell>
          <cell r="B1606">
            <v>123</v>
          </cell>
          <cell r="C1606">
            <v>3</v>
          </cell>
          <cell r="D1606">
            <v>43282</v>
          </cell>
          <cell r="E1606">
            <v>43282</v>
          </cell>
          <cell r="F1606" t="str">
            <v>NULL</v>
          </cell>
          <cell r="G1606">
            <v>3</v>
          </cell>
          <cell r="H1606">
            <v>8</v>
          </cell>
          <cell r="I1606" t="str">
            <v>robena.hill@hotmail.com</v>
          </cell>
          <cell r="J1606">
            <v>78418</v>
          </cell>
        </row>
        <row r="1607">
          <cell r="A1607">
            <v>1606</v>
          </cell>
          <cell r="B1607">
            <v>119</v>
          </cell>
          <cell r="C1607">
            <v>3</v>
          </cell>
          <cell r="D1607">
            <v>43291</v>
          </cell>
          <cell r="E1607">
            <v>43291</v>
          </cell>
          <cell r="F1607" t="str">
            <v>NULL</v>
          </cell>
          <cell r="G1607">
            <v>3</v>
          </cell>
          <cell r="H1607">
            <v>8</v>
          </cell>
          <cell r="I1607" t="str">
            <v>thalia.dillard@yahoo.com</v>
          </cell>
          <cell r="J1607">
            <v>76901</v>
          </cell>
        </row>
        <row r="1608">
          <cell r="A1608">
            <v>1607</v>
          </cell>
          <cell r="B1608">
            <v>33</v>
          </cell>
          <cell r="C1608">
            <v>3</v>
          </cell>
          <cell r="D1608">
            <v>43292</v>
          </cell>
          <cell r="E1608">
            <v>43292</v>
          </cell>
          <cell r="F1608" t="str">
            <v>NULL</v>
          </cell>
          <cell r="G1608">
            <v>1</v>
          </cell>
          <cell r="H1608">
            <v>2</v>
          </cell>
          <cell r="I1608" t="str">
            <v>deloris.burke@hotmail.com</v>
          </cell>
          <cell r="J1608">
            <v>90274</v>
          </cell>
        </row>
        <row r="1609">
          <cell r="A1609">
            <v>1608</v>
          </cell>
          <cell r="B1609">
            <v>53</v>
          </cell>
          <cell r="C1609">
            <v>3</v>
          </cell>
          <cell r="D1609">
            <v>43293</v>
          </cell>
          <cell r="E1609">
            <v>43293</v>
          </cell>
          <cell r="F1609" t="str">
            <v>NULL</v>
          </cell>
          <cell r="G1609">
            <v>1</v>
          </cell>
          <cell r="H1609">
            <v>2</v>
          </cell>
          <cell r="I1609" t="str">
            <v>saturnina.garner@gmail.com</v>
          </cell>
          <cell r="J1609">
            <v>91740</v>
          </cell>
        </row>
        <row r="1610">
          <cell r="A1610">
            <v>1609</v>
          </cell>
          <cell r="B1610">
            <v>10</v>
          </cell>
          <cell r="C1610">
            <v>3</v>
          </cell>
          <cell r="D1610">
            <v>43335</v>
          </cell>
          <cell r="E1610">
            <v>43335</v>
          </cell>
          <cell r="F1610" t="str">
            <v>NULL</v>
          </cell>
          <cell r="G1610">
            <v>2</v>
          </cell>
          <cell r="H1610">
            <v>7</v>
          </cell>
          <cell r="I1610" t="str">
            <v>pamelia.newman@gmail.com</v>
          </cell>
          <cell r="J1610">
            <v>10950</v>
          </cell>
        </row>
        <row r="1611">
          <cell r="A1611">
            <v>1610</v>
          </cell>
          <cell r="B1611">
            <v>15</v>
          </cell>
          <cell r="C1611">
            <v>3</v>
          </cell>
          <cell r="D1611">
            <v>43337</v>
          </cell>
          <cell r="E1611">
            <v>43337</v>
          </cell>
          <cell r="F1611" t="str">
            <v>NULL</v>
          </cell>
          <cell r="G1611">
            <v>2</v>
          </cell>
          <cell r="H1611">
            <v>7</v>
          </cell>
          <cell r="I1611" t="str">
            <v>linnie.branch@gmail.com</v>
          </cell>
          <cell r="J1611">
            <v>12901</v>
          </cell>
        </row>
        <row r="1612">
          <cell r="A1612">
            <v>1611</v>
          </cell>
          <cell r="B1612">
            <v>6</v>
          </cell>
          <cell r="C1612">
            <v>3</v>
          </cell>
          <cell r="D1612">
            <v>43349</v>
          </cell>
          <cell r="E1612">
            <v>43349</v>
          </cell>
          <cell r="F1612" t="str">
            <v>NULL</v>
          </cell>
          <cell r="G1612">
            <v>2</v>
          </cell>
          <cell r="H1612">
            <v>7</v>
          </cell>
          <cell r="I1612" t="str">
            <v>lyndsey.bean@hotmail.com</v>
          </cell>
          <cell r="J1612">
            <v>14450</v>
          </cell>
        </row>
        <row r="1613">
          <cell r="A1613">
            <v>1612</v>
          </cell>
          <cell r="B1613">
            <v>3</v>
          </cell>
          <cell r="C1613">
            <v>3</v>
          </cell>
          <cell r="D1613">
            <v>43394</v>
          </cell>
          <cell r="E1613">
            <v>43394</v>
          </cell>
          <cell r="F1613" t="str">
            <v>NULL</v>
          </cell>
          <cell r="G1613">
            <v>1</v>
          </cell>
          <cell r="H1613">
            <v>3</v>
          </cell>
          <cell r="I1613" t="str">
            <v>tameka.fisher@aol.com</v>
          </cell>
          <cell r="J1613">
            <v>90278</v>
          </cell>
        </row>
        <row r="1614">
          <cell r="A1614">
            <v>1613</v>
          </cell>
          <cell r="B1614">
            <v>1</v>
          </cell>
          <cell r="C1614">
            <v>3</v>
          </cell>
          <cell r="D1614">
            <v>43422</v>
          </cell>
          <cell r="E1614">
            <v>43422</v>
          </cell>
          <cell r="F1614" t="str">
            <v>NULL</v>
          </cell>
          <cell r="G1614">
            <v>2</v>
          </cell>
          <cell r="H1614">
            <v>6</v>
          </cell>
          <cell r="I1614" t="str">
            <v>debra.burks@yahoo.com</v>
          </cell>
          <cell r="J1614">
            <v>14127</v>
          </cell>
        </row>
        <row r="1615">
          <cell r="A1615">
            <v>1614</v>
          </cell>
          <cell r="B1615">
            <v>135</v>
          </cell>
          <cell r="C1615">
            <v>3</v>
          </cell>
          <cell r="D1615">
            <v>43432</v>
          </cell>
          <cell r="E1615">
            <v>43432</v>
          </cell>
          <cell r="F1615" t="str">
            <v>NULL</v>
          </cell>
          <cell r="G1615">
            <v>3</v>
          </cell>
          <cell r="H1615">
            <v>8</v>
          </cell>
          <cell r="I1615" t="str">
            <v>dorthey.jackson@msn.com</v>
          </cell>
          <cell r="J1615">
            <v>77016</v>
          </cell>
        </row>
        <row r="1616">
          <cell r="A1616">
            <v>1615</v>
          </cell>
          <cell r="B1616">
            <v>136</v>
          </cell>
          <cell r="C1616">
            <v>3</v>
          </cell>
          <cell r="D1616">
            <v>43462</v>
          </cell>
          <cell r="E1616">
            <v>43462</v>
          </cell>
          <cell r="F1616" t="str">
            <v>NULL</v>
          </cell>
          <cell r="G1616">
            <v>3</v>
          </cell>
          <cell r="H1616">
            <v>8</v>
          </cell>
          <cell r="I1616" t="str">
            <v>sarita.parks@msn.com</v>
          </cell>
          <cell r="J1616">
            <v>75126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s"/>
    </sheetNames>
    <sheetDataSet>
      <sheetData sheetId="0">
        <row r="1">
          <cell r="A1" t="str">
            <v>staff_id</v>
          </cell>
          <cell r="B1" t="str">
            <v>first_name</v>
          </cell>
          <cell r="C1" t="str">
            <v>last_name</v>
          </cell>
          <cell r="D1" t="str">
            <v>email</v>
          </cell>
          <cell r="E1" t="str">
            <v>phone</v>
          </cell>
          <cell r="F1" t="str">
            <v>active</v>
          </cell>
          <cell r="G1" t="str">
            <v>store_id</v>
          </cell>
        </row>
        <row r="2">
          <cell r="A2">
            <v>1</v>
          </cell>
          <cell r="B2" t="str">
            <v>Fabiola</v>
          </cell>
          <cell r="C2" t="str">
            <v>Jackson</v>
          </cell>
          <cell r="D2" t="str">
            <v>fabiola.jackson@bikes.shop</v>
          </cell>
          <cell r="E2" t="str">
            <v>(831) 555-5554</v>
          </cell>
          <cell r="F2">
            <v>1</v>
          </cell>
          <cell r="G2">
            <v>1</v>
          </cell>
        </row>
        <row r="3">
          <cell r="A3">
            <v>2</v>
          </cell>
          <cell r="B3" t="str">
            <v>Mireya</v>
          </cell>
          <cell r="C3" t="str">
            <v>Copeland</v>
          </cell>
          <cell r="D3" t="str">
            <v>mireya.copeland@bikes.shop</v>
          </cell>
          <cell r="E3" t="str">
            <v>(831) 555-5555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Genna</v>
          </cell>
          <cell r="C4" t="str">
            <v>Serrano</v>
          </cell>
          <cell r="D4" t="str">
            <v>genna.serrano@bikes.shop</v>
          </cell>
          <cell r="E4" t="str">
            <v>(831) 555-5556</v>
          </cell>
          <cell r="F4">
            <v>1</v>
          </cell>
          <cell r="G4">
            <v>1</v>
          </cell>
        </row>
        <row r="5">
          <cell r="A5">
            <v>4</v>
          </cell>
          <cell r="B5" t="str">
            <v>Virgie</v>
          </cell>
          <cell r="C5" t="str">
            <v>Wiggins</v>
          </cell>
          <cell r="D5" t="str">
            <v>virgie.wiggins@bikes.shop</v>
          </cell>
          <cell r="E5" t="str">
            <v>(831) 555-5557</v>
          </cell>
          <cell r="F5">
            <v>1</v>
          </cell>
          <cell r="G5">
            <v>1</v>
          </cell>
        </row>
        <row r="6">
          <cell r="A6">
            <v>5</v>
          </cell>
          <cell r="B6" t="str">
            <v>Jannette</v>
          </cell>
          <cell r="C6" t="str">
            <v>David</v>
          </cell>
          <cell r="D6" t="str">
            <v>jannette.david@bikes.shop</v>
          </cell>
          <cell r="E6" t="str">
            <v>(516) 379-4444</v>
          </cell>
          <cell r="F6">
            <v>1</v>
          </cell>
          <cell r="G6">
            <v>2</v>
          </cell>
        </row>
        <row r="7">
          <cell r="A7">
            <v>6</v>
          </cell>
          <cell r="B7" t="str">
            <v>Marcelene</v>
          </cell>
          <cell r="C7" t="str">
            <v>Boyer</v>
          </cell>
          <cell r="D7" t="str">
            <v>marcelene.boyer@bikes.shop</v>
          </cell>
          <cell r="E7" t="str">
            <v>(516) 379-4445</v>
          </cell>
          <cell r="F7">
            <v>1</v>
          </cell>
          <cell r="G7">
            <v>2</v>
          </cell>
        </row>
        <row r="8">
          <cell r="A8">
            <v>7</v>
          </cell>
          <cell r="B8" t="str">
            <v>Venita</v>
          </cell>
          <cell r="C8" t="str">
            <v>Daniel</v>
          </cell>
          <cell r="D8" t="str">
            <v>venita.daniel@bikes.shop</v>
          </cell>
          <cell r="E8" t="str">
            <v>(516) 379-4446</v>
          </cell>
          <cell r="F8">
            <v>1</v>
          </cell>
          <cell r="G8">
            <v>2</v>
          </cell>
        </row>
        <row r="9">
          <cell r="A9">
            <v>8</v>
          </cell>
          <cell r="B9" t="str">
            <v>Kali</v>
          </cell>
          <cell r="C9" t="str">
            <v>Vargas</v>
          </cell>
          <cell r="D9" t="str">
            <v>kali.vargas@bikes.shop</v>
          </cell>
          <cell r="E9" t="str">
            <v>(972) 530-5555</v>
          </cell>
          <cell r="F9">
            <v>1</v>
          </cell>
          <cell r="G9">
            <v>3</v>
          </cell>
        </row>
        <row r="10">
          <cell r="A10">
            <v>9</v>
          </cell>
          <cell r="B10" t="str">
            <v>Layla</v>
          </cell>
          <cell r="C10" t="str">
            <v>Terrell</v>
          </cell>
          <cell r="D10" t="str">
            <v>layla.terrell@bikes.shop</v>
          </cell>
          <cell r="E10" t="str">
            <v>(972) 530-5556</v>
          </cell>
          <cell r="F10">
            <v>1</v>
          </cell>
          <cell r="G10">
            <v>3</v>
          </cell>
        </row>
        <row r="11">
          <cell r="A11">
            <v>10</v>
          </cell>
          <cell r="B11" t="str">
            <v>Bernardine</v>
          </cell>
          <cell r="C11" t="str">
            <v>Houston</v>
          </cell>
          <cell r="D11" t="str">
            <v>bernardine.houston@bikes.shop</v>
          </cell>
          <cell r="E11" t="str">
            <v>(972) 530-5557</v>
          </cell>
          <cell r="F11">
            <v>1</v>
          </cell>
          <cell r="G11">
            <v>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s"/>
    </sheetNames>
    <sheetDataSet>
      <sheetData sheetId="0">
        <row r="1">
          <cell r="A1" t="str">
            <v>product_id</v>
          </cell>
          <cell r="B1" t="str">
            <v>product_name</v>
          </cell>
          <cell r="C1" t="str">
            <v>brand_id</v>
          </cell>
          <cell r="D1" t="str">
            <v>category_id</v>
          </cell>
          <cell r="E1" t="str">
            <v>model_year</v>
          </cell>
          <cell r="F1" t="str">
            <v>cost_price</v>
          </cell>
          <cell r="G1" t="str">
            <v>Category Name</v>
          </cell>
          <cell r="H1" t="str">
            <v>Brand Name</v>
          </cell>
        </row>
        <row r="2">
          <cell r="A2">
            <v>1</v>
          </cell>
          <cell r="B2" t="str">
            <v>Trek 820 - 2016</v>
          </cell>
          <cell r="C2">
            <v>9</v>
          </cell>
          <cell r="D2">
            <v>6</v>
          </cell>
          <cell r="E2">
            <v>2016</v>
          </cell>
          <cell r="F2">
            <v>379.99</v>
          </cell>
          <cell r="G2" t="str">
            <v>Mountain Bikes</v>
          </cell>
          <cell r="H2" t="str">
            <v>Trek</v>
          </cell>
        </row>
        <row r="3">
          <cell r="A3">
            <v>2</v>
          </cell>
          <cell r="B3" t="str">
            <v>Ritchey Timberwolf Frameset - 2016</v>
          </cell>
          <cell r="C3">
            <v>5</v>
          </cell>
          <cell r="D3">
            <v>6</v>
          </cell>
          <cell r="E3">
            <v>2016</v>
          </cell>
          <cell r="F3">
            <v>749.99</v>
          </cell>
          <cell r="G3" t="str">
            <v>Mountain Bikes</v>
          </cell>
          <cell r="H3" t="str">
            <v>Ritchey</v>
          </cell>
        </row>
        <row r="4">
          <cell r="A4">
            <v>3</v>
          </cell>
          <cell r="B4" t="str">
            <v>Surly Wednesday Frameset - 2016</v>
          </cell>
          <cell r="C4">
            <v>8</v>
          </cell>
          <cell r="D4">
            <v>6</v>
          </cell>
          <cell r="E4">
            <v>2016</v>
          </cell>
          <cell r="F4">
            <v>999.99</v>
          </cell>
          <cell r="G4" t="str">
            <v>Mountain Bikes</v>
          </cell>
          <cell r="H4" t="str">
            <v>Surly</v>
          </cell>
        </row>
        <row r="5">
          <cell r="A5">
            <v>4</v>
          </cell>
          <cell r="B5" t="str">
            <v>Trek Fuel EX 8 29 - 2016</v>
          </cell>
          <cell r="C5">
            <v>9</v>
          </cell>
          <cell r="D5">
            <v>6</v>
          </cell>
          <cell r="E5">
            <v>2016</v>
          </cell>
          <cell r="F5">
            <v>2899.99</v>
          </cell>
          <cell r="G5" t="str">
            <v>Mountain Bikes</v>
          </cell>
          <cell r="H5" t="str">
            <v>Trek</v>
          </cell>
        </row>
        <row r="6">
          <cell r="A6">
            <v>5</v>
          </cell>
          <cell r="B6" t="str">
            <v>Heller Shagamaw Frame - 2016</v>
          </cell>
          <cell r="C6">
            <v>3</v>
          </cell>
          <cell r="D6">
            <v>6</v>
          </cell>
          <cell r="E6">
            <v>2016</v>
          </cell>
          <cell r="F6">
            <v>1320.99</v>
          </cell>
          <cell r="G6" t="str">
            <v>Mountain Bikes</v>
          </cell>
          <cell r="H6" t="str">
            <v>Heller</v>
          </cell>
        </row>
        <row r="7">
          <cell r="A7">
            <v>6</v>
          </cell>
          <cell r="B7" t="str">
            <v>Surly Ice Cream Truck Frameset - 2016</v>
          </cell>
          <cell r="C7">
            <v>8</v>
          </cell>
          <cell r="D7">
            <v>6</v>
          </cell>
          <cell r="E7">
            <v>2016</v>
          </cell>
          <cell r="F7">
            <v>469.99</v>
          </cell>
          <cell r="G7" t="str">
            <v>Mountain Bikes</v>
          </cell>
          <cell r="H7" t="str">
            <v>Surly</v>
          </cell>
        </row>
        <row r="8">
          <cell r="A8">
            <v>7</v>
          </cell>
          <cell r="B8" t="str">
            <v>Trek Slash 8 27.5 - 2016</v>
          </cell>
          <cell r="C8">
            <v>9</v>
          </cell>
          <cell r="D8">
            <v>6</v>
          </cell>
          <cell r="E8">
            <v>2016</v>
          </cell>
          <cell r="F8">
            <v>3999.99</v>
          </cell>
          <cell r="G8" t="str">
            <v>Mountain Bikes</v>
          </cell>
          <cell r="H8" t="str">
            <v>Trek</v>
          </cell>
        </row>
        <row r="9">
          <cell r="A9">
            <v>8</v>
          </cell>
          <cell r="B9" t="str">
            <v>Trek Remedy 29 Carbon Frameset - 2016</v>
          </cell>
          <cell r="C9">
            <v>9</v>
          </cell>
          <cell r="D9">
            <v>6</v>
          </cell>
          <cell r="E9">
            <v>2016</v>
          </cell>
          <cell r="F9">
            <v>1799.99</v>
          </cell>
          <cell r="G9" t="str">
            <v>Mountain Bikes</v>
          </cell>
          <cell r="H9" t="str">
            <v>Trek</v>
          </cell>
        </row>
        <row r="10">
          <cell r="A10">
            <v>9</v>
          </cell>
          <cell r="B10" t="str">
            <v>Trek Conduit+ - 2016</v>
          </cell>
          <cell r="C10">
            <v>9</v>
          </cell>
          <cell r="D10">
            <v>5</v>
          </cell>
          <cell r="E10">
            <v>2016</v>
          </cell>
          <cell r="F10">
            <v>2999.99</v>
          </cell>
          <cell r="G10" t="str">
            <v>Electric Bikes</v>
          </cell>
          <cell r="H10" t="str">
            <v>Trek</v>
          </cell>
        </row>
        <row r="11">
          <cell r="A11">
            <v>10</v>
          </cell>
          <cell r="B11" t="str">
            <v>Surly Straggler - 2016</v>
          </cell>
          <cell r="C11">
            <v>8</v>
          </cell>
          <cell r="D11">
            <v>4</v>
          </cell>
          <cell r="E11">
            <v>2016</v>
          </cell>
          <cell r="F11">
            <v>1549</v>
          </cell>
          <cell r="G11" t="str">
            <v>Cyclocross Bicycles</v>
          </cell>
          <cell r="H11" t="str">
            <v>Surly</v>
          </cell>
        </row>
        <row r="12">
          <cell r="A12">
            <v>11</v>
          </cell>
          <cell r="B12" t="str">
            <v>Surly Straggler 650b - 2016</v>
          </cell>
          <cell r="C12">
            <v>8</v>
          </cell>
          <cell r="D12">
            <v>4</v>
          </cell>
          <cell r="E12">
            <v>2016</v>
          </cell>
          <cell r="F12">
            <v>1680.99</v>
          </cell>
          <cell r="G12" t="str">
            <v>Cyclocross Bicycles</v>
          </cell>
          <cell r="H12" t="str">
            <v>Surly</v>
          </cell>
        </row>
        <row r="13">
          <cell r="A13">
            <v>12</v>
          </cell>
          <cell r="B13" t="str">
            <v>Electra Townie Original 21D - 2016</v>
          </cell>
          <cell r="C13">
            <v>1</v>
          </cell>
          <cell r="D13">
            <v>3</v>
          </cell>
          <cell r="E13">
            <v>2016</v>
          </cell>
          <cell r="F13">
            <v>549.99</v>
          </cell>
          <cell r="G13" t="str">
            <v>Cruisers Bicycles</v>
          </cell>
          <cell r="H13" t="str">
            <v>Electra</v>
          </cell>
        </row>
        <row r="14">
          <cell r="A14">
            <v>13</v>
          </cell>
          <cell r="B14" t="str">
            <v>Electra Cruiser 1 (24-Inch) - 2016</v>
          </cell>
          <cell r="C14">
            <v>1</v>
          </cell>
          <cell r="D14">
            <v>3</v>
          </cell>
          <cell r="E14">
            <v>2016</v>
          </cell>
          <cell r="F14">
            <v>269.99</v>
          </cell>
          <cell r="G14" t="str">
            <v>Cruisers Bicycles</v>
          </cell>
          <cell r="H14" t="str">
            <v>Electra</v>
          </cell>
        </row>
        <row r="15">
          <cell r="A15">
            <v>14</v>
          </cell>
          <cell r="B15" t="str">
            <v>Electra Girl's Hawaii 1 (16-inch) - 2015/2016</v>
          </cell>
          <cell r="C15">
            <v>1</v>
          </cell>
          <cell r="D15">
            <v>3</v>
          </cell>
          <cell r="E15">
            <v>2016</v>
          </cell>
          <cell r="F15">
            <v>269.99</v>
          </cell>
          <cell r="G15" t="str">
            <v>Cruisers Bicycles</v>
          </cell>
          <cell r="H15" t="str">
            <v>Electra</v>
          </cell>
        </row>
        <row r="16">
          <cell r="A16">
            <v>15</v>
          </cell>
          <cell r="B16" t="str">
            <v>Electra Moto 1 - 2016</v>
          </cell>
          <cell r="C16">
            <v>1</v>
          </cell>
          <cell r="D16">
            <v>3</v>
          </cell>
          <cell r="E16">
            <v>2016</v>
          </cell>
          <cell r="F16">
            <v>529.99</v>
          </cell>
          <cell r="G16" t="str">
            <v>Cruisers Bicycles</v>
          </cell>
          <cell r="H16" t="str">
            <v>Electra</v>
          </cell>
        </row>
        <row r="17">
          <cell r="A17">
            <v>16</v>
          </cell>
          <cell r="B17" t="str">
            <v>Electra Townie Original 7D EQ - 2016</v>
          </cell>
          <cell r="C17">
            <v>1</v>
          </cell>
          <cell r="D17">
            <v>3</v>
          </cell>
          <cell r="E17">
            <v>2016</v>
          </cell>
          <cell r="F17">
            <v>599.99</v>
          </cell>
          <cell r="G17" t="str">
            <v>Cruisers Bicycles</v>
          </cell>
          <cell r="H17" t="str">
            <v>Electra</v>
          </cell>
        </row>
        <row r="18">
          <cell r="A18">
            <v>17</v>
          </cell>
          <cell r="B18" t="str">
            <v>Pure Cycles Vine 8-Speed - 2016</v>
          </cell>
          <cell r="C18">
            <v>4</v>
          </cell>
          <cell r="D18">
            <v>3</v>
          </cell>
          <cell r="E18">
            <v>2016</v>
          </cell>
          <cell r="F18">
            <v>429</v>
          </cell>
          <cell r="G18" t="str">
            <v>Cruisers Bicycles</v>
          </cell>
          <cell r="H18" t="str">
            <v>Pure Cycles</v>
          </cell>
        </row>
        <row r="19">
          <cell r="A19">
            <v>18</v>
          </cell>
          <cell r="B19" t="str">
            <v>Pure Cycles Western 3-Speed - Women's - 2015/2016</v>
          </cell>
          <cell r="C19">
            <v>4</v>
          </cell>
          <cell r="D19">
            <v>3</v>
          </cell>
          <cell r="E19">
            <v>2016</v>
          </cell>
          <cell r="F19">
            <v>449</v>
          </cell>
          <cell r="G19" t="str">
            <v>Cruisers Bicycles</v>
          </cell>
          <cell r="H19" t="str">
            <v>Pure Cycles</v>
          </cell>
        </row>
        <row r="20">
          <cell r="A20">
            <v>19</v>
          </cell>
          <cell r="B20" t="str">
            <v>Pure Cycles William 3-Speed - 2016</v>
          </cell>
          <cell r="C20">
            <v>4</v>
          </cell>
          <cell r="D20">
            <v>3</v>
          </cell>
          <cell r="E20">
            <v>2016</v>
          </cell>
          <cell r="F20">
            <v>449</v>
          </cell>
          <cell r="G20" t="str">
            <v>Cruisers Bicycles</v>
          </cell>
          <cell r="H20" t="str">
            <v>Pure Cycles</v>
          </cell>
        </row>
        <row r="21">
          <cell r="A21">
            <v>20</v>
          </cell>
          <cell r="B21" t="str">
            <v>Electra Townie Original 7D EQ - Women's - 2016</v>
          </cell>
          <cell r="C21">
            <v>1</v>
          </cell>
          <cell r="D21">
            <v>3</v>
          </cell>
          <cell r="E21">
            <v>2016</v>
          </cell>
          <cell r="F21">
            <v>599.99</v>
          </cell>
          <cell r="G21" t="str">
            <v>Cruisers Bicycles</v>
          </cell>
          <cell r="H21" t="str">
            <v>Electra</v>
          </cell>
        </row>
        <row r="22">
          <cell r="A22">
            <v>21</v>
          </cell>
          <cell r="B22" t="str">
            <v>Electra Cruiser 1 (24-Inch) - 2016</v>
          </cell>
          <cell r="C22">
            <v>1</v>
          </cell>
          <cell r="D22">
            <v>1</v>
          </cell>
          <cell r="E22">
            <v>2016</v>
          </cell>
          <cell r="F22">
            <v>269.99</v>
          </cell>
          <cell r="G22" t="str">
            <v>Children Bicycles</v>
          </cell>
          <cell r="H22" t="str">
            <v>Electra</v>
          </cell>
        </row>
        <row r="23">
          <cell r="A23">
            <v>22</v>
          </cell>
          <cell r="B23" t="str">
            <v>Electra Girl's Hawaii 1 (16-inch) - 2015/2016</v>
          </cell>
          <cell r="C23">
            <v>1</v>
          </cell>
          <cell r="D23">
            <v>1</v>
          </cell>
          <cell r="E23">
            <v>2016</v>
          </cell>
          <cell r="F23">
            <v>269.99</v>
          </cell>
          <cell r="G23" t="str">
            <v>Children Bicycles</v>
          </cell>
          <cell r="H23" t="str">
            <v>Electra</v>
          </cell>
        </row>
        <row r="24">
          <cell r="A24">
            <v>23</v>
          </cell>
          <cell r="B24" t="str">
            <v>Electra Girl's Hawaii 1 (20-inch) - 2015/2016</v>
          </cell>
          <cell r="C24">
            <v>1</v>
          </cell>
          <cell r="D24">
            <v>1</v>
          </cell>
          <cell r="E24">
            <v>2016</v>
          </cell>
          <cell r="F24">
            <v>299.99</v>
          </cell>
          <cell r="G24" t="str">
            <v>Children Bicycles</v>
          </cell>
          <cell r="H24" t="str">
            <v>Electra</v>
          </cell>
        </row>
        <row r="25">
          <cell r="A25">
            <v>24</v>
          </cell>
          <cell r="B25" t="str">
            <v>Electra Townie Original 21D - 2016</v>
          </cell>
          <cell r="C25">
            <v>1</v>
          </cell>
          <cell r="D25">
            <v>2</v>
          </cell>
          <cell r="E25">
            <v>2016</v>
          </cell>
          <cell r="F25">
            <v>549.99</v>
          </cell>
          <cell r="G25" t="str">
            <v>Comfort Bicycles</v>
          </cell>
          <cell r="H25" t="str">
            <v>Electra</v>
          </cell>
        </row>
        <row r="26">
          <cell r="A26">
            <v>25</v>
          </cell>
          <cell r="B26" t="str">
            <v>Electra Townie Original 7D - 2015/2016</v>
          </cell>
          <cell r="C26">
            <v>1</v>
          </cell>
          <cell r="D26">
            <v>2</v>
          </cell>
          <cell r="E26">
            <v>2016</v>
          </cell>
          <cell r="F26">
            <v>499.99</v>
          </cell>
          <cell r="G26" t="str">
            <v>Comfort Bicycles</v>
          </cell>
          <cell r="H26" t="str">
            <v>Electra</v>
          </cell>
        </row>
        <row r="27">
          <cell r="A27">
            <v>26</v>
          </cell>
          <cell r="B27" t="str">
            <v>Electra Townie Original 7D EQ - 2016</v>
          </cell>
          <cell r="C27">
            <v>1</v>
          </cell>
          <cell r="D27">
            <v>2</v>
          </cell>
          <cell r="E27">
            <v>2016</v>
          </cell>
          <cell r="F27">
            <v>599.99</v>
          </cell>
          <cell r="G27" t="str">
            <v>Comfort Bicycles</v>
          </cell>
          <cell r="H27" t="str">
            <v>Electra</v>
          </cell>
        </row>
        <row r="28">
          <cell r="A28">
            <v>27</v>
          </cell>
          <cell r="B28" t="str">
            <v>Surly Big Dummy Frameset - 2017</v>
          </cell>
          <cell r="C28">
            <v>8</v>
          </cell>
          <cell r="D28">
            <v>6</v>
          </cell>
          <cell r="E28">
            <v>2017</v>
          </cell>
          <cell r="F28">
            <v>999.99</v>
          </cell>
          <cell r="G28" t="str">
            <v>Mountain Bikes</v>
          </cell>
          <cell r="H28" t="str">
            <v>Surly</v>
          </cell>
        </row>
        <row r="29">
          <cell r="A29">
            <v>28</v>
          </cell>
          <cell r="B29" t="str">
            <v>Surly Karate Monkey 27.5+ Frameset - 2017</v>
          </cell>
          <cell r="C29">
            <v>8</v>
          </cell>
          <cell r="D29">
            <v>6</v>
          </cell>
          <cell r="E29">
            <v>2017</v>
          </cell>
          <cell r="F29">
            <v>2499.9899999999998</v>
          </cell>
          <cell r="G29" t="str">
            <v>Mountain Bikes</v>
          </cell>
          <cell r="H29" t="str">
            <v>Surly</v>
          </cell>
        </row>
        <row r="30">
          <cell r="A30">
            <v>29</v>
          </cell>
          <cell r="B30" t="str">
            <v>Trek X-Caliber 8 - 2017</v>
          </cell>
          <cell r="C30">
            <v>9</v>
          </cell>
          <cell r="D30">
            <v>6</v>
          </cell>
          <cell r="E30">
            <v>2017</v>
          </cell>
          <cell r="F30">
            <v>999.99</v>
          </cell>
          <cell r="G30" t="str">
            <v>Mountain Bikes</v>
          </cell>
          <cell r="H30" t="str">
            <v>Trek</v>
          </cell>
        </row>
        <row r="31">
          <cell r="A31">
            <v>30</v>
          </cell>
          <cell r="B31" t="str">
            <v>Surly Ice Cream Truck Frameset - 2017</v>
          </cell>
          <cell r="C31">
            <v>8</v>
          </cell>
          <cell r="D31">
            <v>6</v>
          </cell>
          <cell r="E31">
            <v>2017</v>
          </cell>
          <cell r="F31">
            <v>999.99</v>
          </cell>
          <cell r="G31" t="str">
            <v>Mountain Bikes</v>
          </cell>
          <cell r="H31" t="str">
            <v>Surly</v>
          </cell>
        </row>
        <row r="32">
          <cell r="A32">
            <v>31</v>
          </cell>
          <cell r="B32" t="str">
            <v>Surly Wednesday - 2017</v>
          </cell>
          <cell r="C32">
            <v>8</v>
          </cell>
          <cell r="D32">
            <v>6</v>
          </cell>
          <cell r="E32">
            <v>2017</v>
          </cell>
          <cell r="F32">
            <v>1632.99</v>
          </cell>
          <cell r="G32" t="str">
            <v>Mountain Bikes</v>
          </cell>
          <cell r="H32" t="str">
            <v>Surly</v>
          </cell>
        </row>
        <row r="33">
          <cell r="A33">
            <v>32</v>
          </cell>
          <cell r="B33" t="str">
            <v>Trek Farley Alloy Frameset - 2017</v>
          </cell>
          <cell r="C33">
            <v>9</v>
          </cell>
          <cell r="D33">
            <v>6</v>
          </cell>
          <cell r="E33">
            <v>2017</v>
          </cell>
          <cell r="F33">
            <v>469.99</v>
          </cell>
          <cell r="G33" t="str">
            <v>Mountain Bikes</v>
          </cell>
          <cell r="H33" t="str">
            <v>Trek</v>
          </cell>
        </row>
        <row r="34">
          <cell r="A34">
            <v>33</v>
          </cell>
          <cell r="B34" t="str">
            <v>Surly Wednesday Frameset - 2017</v>
          </cell>
          <cell r="C34">
            <v>8</v>
          </cell>
          <cell r="D34">
            <v>6</v>
          </cell>
          <cell r="E34">
            <v>2017</v>
          </cell>
          <cell r="F34">
            <v>469.99</v>
          </cell>
          <cell r="G34" t="str">
            <v>Mountain Bikes</v>
          </cell>
          <cell r="H34" t="str">
            <v>Surly</v>
          </cell>
        </row>
        <row r="35">
          <cell r="A35">
            <v>34</v>
          </cell>
          <cell r="B35" t="str">
            <v>Trek Session DH 27.5 Carbon Frameset - 2017</v>
          </cell>
          <cell r="C35">
            <v>9</v>
          </cell>
          <cell r="D35">
            <v>6</v>
          </cell>
          <cell r="E35">
            <v>2017</v>
          </cell>
          <cell r="F35">
            <v>469.99</v>
          </cell>
          <cell r="G35" t="str">
            <v>Mountain Bikes</v>
          </cell>
          <cell r="H35" t="str">
            <v>Trek</v>
          </cell>
        </row>
        <row r="36">
          <cell r="A36">
            <v>35</v>
          </cell>
          <cell r="B36" t="str">
            <v>Sun Bicycles Spider 3i - 2017</v>
          </cell>
          <cell r="C36">
            <v>7</v>
          </cell>
          <cell r="D36">
            <v>6</v>
          </cell>
          <cell r="E36">
            <v>2017</v>
          </cell>
          <cell r="F36">
            <v>832.99</v>
          </cell>
          <cell r="G36" t="str">
            <v>Mountain Bikes</v>
          </cell>
          <cell r="H36" t="str">
            <v>Sun Bicycles</v>
          </cell>
        </row>
        <row r="37">
          <cell r="A37">
            <v>36</v>
          </cell>
          <cell r="B37" t="str">
            <v>Surly Troll Frameset - 2017</v>
          </cell>
          <cell r="C37">
            <v>8</v>
          </cell>
          <cell r="D37">
            <v>6</v>
          </cell>
          <cell r="E37">
            <v>2017</v>
          </cell>
          <cell r="F37">
            <v>832.99</v>
          </cell>
          <cell r="G37" t="str">
            <v>Mountain Bikes</v>
          </cell>
          <cell r="H37" t="str">
            <v>Surly</v>
          </cell>
        </row>
        <row r="38">
          <cell r="A38">
            <v>37</v>
          </cell>
          <cell r="B38" t="str">
            <v>Haro Flightline One ST - 2017</v>
          </cell>
          <cell r="C38">
            <v>2</v>
          </cell>
          <cell r="D38">
            <v>6</v>
          </cell>
          <cell r="E38">
            <v>2017</v>
          </cell>
          <cell r="F38">
            <v>379.99</v>
          </cell>
          <cell r="G38" t="str">
            <v>Mountain Bikes</v>
          </cell>
          <cell r="H38" t="str">
            <v>Haro</v>
          </cell>
        </row>
        <row r="39">
          <cell r="A39">
            <v>38</v>
          </cell>
          <cell r="B39" t="str">
            <v>Haro Flightline Two 26 Plus - 2017</v>
          </cell>
          <cell r="C39">
            <v>2</v>
          </cell>
          <cell r="D39">
            <v>6</v>
          </cell>
          <cell r="E39">
            <v>2017</v>
          </cell>
          <cell r="F39">
            <v>549.99</v>
          </cell>
          <cell r="G39" t="str">
            <v>Mountain Bikes</v>
          </cell>
          <cell r="H39" t="str">
            <v>Haro</v>
          </cell>
        </row>
        <row r="40">
          <cell r="A40">
            <v>39</v>
          </cell>
          <cell r="B40" t="str">
            <v>Trek Stache 5 - 2017</v>
          </cell>
          <cell r="C40">
            <v>9</v>
          </cell>
          <cell r="D40">
            <v>6</v>
          </cell>
          <cell r="E40">
            <v>2017</v>
          </cell>
          <cell r="F40">
            <v>1499.99</v>
          </cell>
          <cell r="G40" t="str">
            <v>Mountain Bikes</v>
          </cell>
          <cell r="H40" t="str">
            <v>Trek</v>
          </cell>
        </row>
        <row r="41">
          <cell r="A41">
            <v>40</v>
          </cell>
          <cell r="B41" t="str">
            <v>Trek Fuel EX 9.8 29 - 2017</v>
          </cell>
          <cell r="C41">
            <v>9</v>
          </cell>
          <cell r="D41">
            <v>6</v>
          </cell>
          <cell r="E41">
            <v>2017</v>
          </cell>
          <cell r="F41">
            <v>4999.99</v>
          </cell>
          <cell r="G41" t="str">
            <v>Mountain Bikes</v>
          </cell>
          <cell r="H41" t="str">
            <v>Trek</v>
          </cell>
        </row>
        <row r="42">
          <cell r="A42">
            <v>41</v>
          </cell>
          <cell r="B42" t="str">
            <v>Haro Shift R3 - 2017</v>
          </cell>
          <cell r="C42">
            <v>2</v>
          </cell>
          <cell r="D42">
            <v>6</v>
          </cell>
          <cell r="E42">
            <v>2017</v>
          </cell>
          <cell r="F42">
            <v>1469.99</v>
          </cell>
          <cell r="G42" t="str">
            <v>Mountain Bikes</v>
          </cell>
          <cell r="H42" t="str">
            <v>Haro</v>
          </cell>
        </row>
        <row r="43">
          <cell r="A43">
            <v>42</v>
          </cell>
          <cell r="B43" t="str">
            <v>Trek Fuel EX 5 27.5 Plus - 2017</v>
          </cell>
          <cell r="C43">
            <v>9</v>
          </cell>
          <cell r="D43">
            <v>6</v>
          </cell>
          <cell r="E43">
            <v>2017</v>
          </cell>
          <cell r="F43">
            <v>2299.9899999999998</v>
          </cell>
          <cell r="G43" t="str">
            <v>Mountain Bikes</v>
          </cell>
          <cell r="H43" t="str">
            <v>Trek</v>
          </cell>
        </row>
        <row r="44">
          <cell r="A44">
            <v>43</v>
          </cell>
          <cell r="B44" t="str">
            <v>Trek Fuel EX 9.8 27.5 Plus - 2017</v>
          </cell>
          <cell r="C44">
            <v>9</v>
          </cell>
          <cell r="D44">
            <v>6</v>
          </cell>
          <cell r="E44">
            <v>2017</v>
          </cell>
          <cell r="F44">
            <v>5299.99</v>
          </cell>
          <cell r="G44" t="str">
            <v>Mountain Bikes</v>
          </cell>
          <cell r="H44" t="str">
            <v>Trek</v>
          </cell>
        </row>
        <row r="45">
          <cell r="A45">
            <v>44</v>
          </cell>
          <cell r="B45" t="str">
            <v>Haro SR 1.1 - 2017</v>
          </cell>
          <cell r="C45">
            <v>2</v>
          </cell>
          <cell r="D45">
            <v>6</v>
          </cell>
          <cell r="E45">
            <v>2017</v>
          </cell>
          <cell r="F45">
            <v>539.99</v>
          </cell>
          <cell r="G45" t="str">
            <v>Mountain Bikes</v>
          </cell>
          <cell r="H45" t="str">
            <v>Haro</v>
          </cell>
        </row>
        <row r="46">
          <cell r="A46">
            <v>45</v>
          </cell>
          <cell r="B46" t="str">
            <v>Haro SR 1.2 - 2017</v>
          </cell>
          <cell r="C46">
            <v>2</v>
          </cell>
          <cell r="D46">
            <v>6</v>
          </cell>
          <cell r="E46">
            <v>2017</v>
          </cell>
          <cell r="F46">
            <v>869.99</v>
          </cell>
          <cell r="G46" t="str">
            <v>Mountain Bikes</v>
          </cell>
          <cell r="H46" t="str">
            <v>Haro</v>
          </cell>
        </row>
        <row r="47">
          <cell r="A47">
            <v>46</v>
          </cell>
          <cell r="B47" t="str">
            <v>Haro SR 1.3 - 2017</v>
          </cell>
          <cell r="C47">
            <v>2</v>
          </cell>
          <cell r="D47">
            <v>6</v>
          </cell>
          <cell r="E47">
            <v>2017</v>
          </cell>
          <cell r="F47">
            <v>1409.99</v>
          </cell>
          <cell r="G47" t="str">
            <v>Mountain Bikes</v>
          </cell>
          <cell r="H47" t="str">
            <v>Haro</v>
          </cell>
        </row>
        <row r="48">
          <cell r="A48">
            <v>47</v>
          </cell>
          <cell r="B48" t="str">
            <v>Trek Remedy 9.8 - 2017</v>
          </cell>
          <cell r="C48">
            <v>9</v>
          </cell>
          <cell r="D48">
            <v>6</v>
          </cell>
          <cell r="E48">
            <v>2017</v>
          </cell>
          <cell r="F48">
            <v>5299.99</v>
          </cell>
          <cell r="G48" t="str">
            <v>Mountain Bikes</v>
          </cell>
          <cell r="H48" t="str">
            <v>Trek</v>
          </cell>
        </row>
        <row r="49">
          <cell r="A49">
            <v>48</v>
          </cell>
          <cell r="B49" t="str">
            <v>Trek Emonda S 4 - 2017</v>
          </cell>
          <cell r="C49">
            <v>9</v>
          </cell>
          <cell r="D49">
            <v>7</v>
          </cell>
          <cell r="E49">
            <v>2017</v>
          </cell>
          <cell r="F49">
            <v>1499.99</v>
          </cell>
          <cell r="G49" t="str">
            <v>Road Bikes</v>
          </cell>
          <cell r="H49" t="str">
            <v>Trek</v>
          </cell>
        </row>
        <row r="50">
          <cell r="A50">
            <v>49</v>
          </cell>
          <cell r="B50" t="str">
            <v>Trek Domane SL 6 - 2017</v>
          </cell>
          <cell r="C50">
            <v>9</v>
          </cell>
          <cell r="D50">
            <v>7</v>
          </cell>
          <cell r="E50">
            <v>2017</v>
          </cell>
          <cell r="F50">
            <v>3499.99</v>
          </cell>
          <cell r="G50" t="str">
            <v>Road Bikes</v>
          </cell>
          <cell r="H50" t="str">
            <v>Trek</v>
          </cell>
        </row>
        <row r="51">
          <cell r="A51">
            <v>50</v>
          </cell>
          <cell r="B51" t="str">
            <v>Trek Silque SLR 7 Women's - 2017</v>
          </cell>
          <cell r="C51">
            <v>9</v>
          </cell>
          <cell r="D51">
            <v>7</v>
          </cell>
          <cell r="E51">
            <v>2017</v>
          </cell>
          <cell r="F51">
            <v>5999.99</v>
          </cell>
          <cell r="G51" t="str">
            <v>Road Bikes</v>
          </cell>
          <cell r="H51" t="str">
            <v>Trek</v>
          </cell>
        </row>
        <row r="52">
          <cell r="A52">
            <v>51</v>
          </cell>
          <cell r="B52" t="str">
            <v>Trek Silque SLR 8 Women's - 2017</v>
          </cell>
          <cell r="C52">
            <v>9</v>
          </cell>
          <cell r="D52">
            <v>7</v>
          </cell>
          <cell r="E52">
            <v>2017</v>
          </cell>
          <cell r="F52">
            <v>6499.99</v>
          </cell>
          <cell r="G52" t="str">
            <v>Road Bikes</v>
          </cell>
          <cell r="H52" t="str">
            <v>Trek</v>
          </cell>
        </row>
        <row r="53">
          <cell r="A53">
            <v>52</v>
          </cell>
          <cell r="B53" t="str">
            <v>Surly Steamroller - 2017</v>
          </cell>
          <cell r="C53">
            <v>8</v>
          </cell>
          <cell r="D53">
            <v>7</v>
          </cell>
          <cell r="E53">
            <v>2017</v>
          </cell>
          <cell r="F53">
            <v>875.99</v>
          </cell>
          <cell r="G53" t="str">
            <v>Road Bikes</v>
          </cell>
          <cell r="H53" t="str">
            <v>Surly</v>
          </cell>
        </row>
        <row r="54">
          <cell r="A54">
            <v>53</v>
          </cell>
          <cell r="B54" t="str">
            <v>Surly Ogre Frameset - 2017</v>
          </cell>
          <cell r="C54">
            <v>8</v>
          </cell>
          <cell r="D54">
            <v>7</v>
          </cell>
          <cell r="E54">
            <v>2017</v>
          </cell>
          <cell r="F54">
            <v>749.99</v>
          </cell>
          <cell r="G54" t="str">
            <v>Road Bikes</v>
          </cell>
          <cell r="H54" t="str">
            <v>Surly</v>
          </cell>
        </row>
        <row r="55">
          <cell r="A55">
            <v>54</v>
          </cell>
          <cell r="B55" t="str">
            <v>Trek Domane SL Disc Frameset - 2017</v>
          </cell>
          <cell r="C55">
            <v>9</v>
          </cell>
          <cell r="D55">
            <v>7</v>
          </cell>
          <cell r="E55">
            <v>2017</v>
          </cell>
          <cell r="F55">
            <v>3199.99</v>
          </cell>
          <cell r="G55" t="str">
            <v>Road Bikes</v>
          </cell>
          <cell r="H55" t="str">
            <v>Trek</v>
          </cell>
        </row>
        <row r="56">
          <cell r="A56">
            <v>55</v>
          </cell>
          <cell r="B56" t="str">
            <v>Trek Domane S 6 - 2017</v>
          </cell>
          <cell r="C56">
            <v>9</v>
          </cell>
          <cell r="D56">
            <v>7</v>
          </cell>
          <cell r="E56">
            <v>2017</v>
          </cell>
          <cell r="F56">
            <v>2699.99</v>
          </cell>
          <cell r="G56" t="str">
            <v>Road Bikes</v>
          </cell>
          <cell r="H56" t="str">
            <v>Trek</v>
          </cell>
        </row>
        <row r="57">
          <cell r="A57">
            <v>56</v>
          </cell>
          <cell r="B57" t="str">
            <v>Trek Domane SLR 6 Disc - 2017</v>
          </cell>
          <cell r="C57">
            <v>9</v>
          </cell>
          <cell r="D57">
            <v>7</v>
          </cell>
          <cell r="E57">
            <v>2017</v>
          </cell>
          <cell r="F57">
            <v>5499.99</v>
          </cell>
          <cell r="G57" t="str">
            <v>Road Bikes</v>
          </cell>
          <cell r="H57" t="str">
            <v>Trek</v>
          </cell>
        </row>
        <row r="58">
          <cell r="A58">
            <v>57</v>
          </cell>
          <cell r="B58" t="str">
            <v>Trek Emonda S 5 - 2017</v>
          </cell>
          <cell r="C58">
            <v>9</v>
          </cell>
          <cell r="D58">
            <v>7</v>
          </cell>
          <cell r="E58">
            <v>2017</v>
          </cell>
          <cell r="F58">
            <v>1999.99</v>
          </cell>
          <cell r="G58" t="str">
            <v>Road Bikes</v>
          </cell>
          <cell r="H58" t="str">
            <v>Trek</v>
          </cell>
        </row>
        <row r="59">
          <cell r="A59">
            <v>58</v>
          </cell>
          <cell r="B59" t="str">
            <v>Trek Madone 9.2 - 2017</v>
          </cell>
          <cell r="C59">
            <v>9</v>
          </cell>
          <cell r="D59">
            <v>7</v>
          </cell>
          <cell r="E59">
            <v>2017</v>
          </cell>
          <cell r="F59">
            <v>4999.99</v>
          </cell>
          <cell r="G59" t="str">
            <v>Road Bikes</v>
          </cell>
          <cell r="H59" t="str">
            <v>Trek</v>
          </cell>
        </row>
        <row r="60">
          <cell r="A60">
            <v>59</v>
          </cell>
          <cell r="B60" t="str">
            <v>Trek Domane S 5 Disc - 2017</v>
          </cell>
          <cell r="C60">
            <v>9</v>
          </cell>
          <cell r="D60">
            <v>7</v>
          </cell>
          <cell r="E60">
            <v>2017</v>
          </cell>
          <cell r="F60">
            <v>2599.9899999999998</v>
          </cell>
          <cell r="G60" t="str">
            <v>Road Bikes</v>
          </cell>
          <cell r="H60" t="str">
            <v>Trek</v>
          </cell>
        </row>
        <row r="61">
          <cell r="A61">
            <v>60</v>
          </cell>
          <cell r="B61" t="str">
            <v>Sun Bicycles ElectroLite - 2017</v>
          </cell>
          <cell r="C61">
            <v>7</v>
          </cell>
          <cell r="D61">
            <v>5</v>
          </cell>
          <cell r="E61">
            <v>2017</v>
          </cell>
          <cell r="F61">
            <v>1559.99</v>
          </cell>
          <cell r="G61" t="str">
            <v>Electric Bikes</v>
          </cell>
          <cell r="H61" t="str">
            <v>Sun Bicycles</v>
          </cell>
        </row>
        <row r="62">
          <cell r="A62">
            <v>61</v>
          </cell>
          <cell r="B62" t="str">
            <v>Trek Powerfly 8 FS Plus - 2017</v>
          </cell>
          <cell r="C62">
            <v>9</v>
          </cell>
          <cell r="D62">
            <v>5</v>
          </cell>
          <cell r="E62">
            <v>2017</v>
          </cell>
          <cell r="F62">
            <v>4999.99</v>
          </cell>
          <cell r="G62" t="str">
            <v>Electric Bikes</v>
          </cell>
          <cell r="H62" t="str">
            <v>Trek</v>
          </cell>
        </row>
        <row r="63">
          <cell r="A63">
            <v>62</v>
          </cell>
          <cell r="B63" t="str">
            <v>Trek Boone 7 - 2017</v>
          </cell>
          <cell r="C63">
            <v>9</v>
          </cell>
          <cell r="D63">
            <v>4</v>
          </cell>
          <cell r="E63">
            <v>2017</v>
          </cell>
          <cell r="F63">
            <v>3499.99</v>
          </cell>
          <cell r="G63" t="str">
            <v>Cyclocross Bicycles</v>
          </cell>
          <cell r="H63" t="str">
            <v>Trek</v>
          </cell>
        </row>
        <row r="64">
          <cell r="A64">
            <v>63</v>
          </cell>
          <cell r="B64" t="str">
            <v>Trek Boone Race Shop Limited - 2017</v>
          </cell>
          <cell r="C64">
            <v>9</v>
          </cell>
          <cell r="D64">
            <v>4</v>
          </cell>
          <cell r="E64">
            <v>2017</v>
          </cell>
          <cell r="F64">
            <v>3499.99</v>
          </cell>
          <cell r="G64" t="str">
            <v>Cyclocross Bicycles</v>
          </cell>
          <cell r="H64" t="str">
            <v>Trek</v>
          </cell>
        </row>
        <row r="65">
          <cell r="A65">
            <v>64</v>
          </cell>
          <cell r="B65" t="str">
            <v>Electra Townie Original 7D - 2017</v>
          </cell>
          <cell r="C65">
            <v>1</v>
          </cell>
          <cell r="D65">
            <v>3</v>
          </cell>
          <cell r="E65">
            <v>2017</v>
          </cell>
          <cell r="F65">
            <v>489.99</v>
          </cell>
          <cell r="G65" t="str">
            <v>Cruisers Bicycles</v>
          </cell>
          <cell r="H65" t="str">
            <v>Electra</v>
          </cell>
        </row>
        <row r="66">
          <cell r="A66">
            <v>65</v>
          </cell>
          <cell r="B66" t="str">
            <v>Sun Bicycles Lil Bolt Type-R - 2017</v>
          </cell>
          <cell r="C66">
            <v>7</v>
          </cell>
          <cell r="D66">
            <v>3</v>
          </cell>
          <cell r="E66">
            <v>2017</v>
          </cell>
          <cell r="F66">
            <v>346.99</v>
          </cell>
          <cell r="G66" t="str">
            <v>Cruisers Bicycles</v>
          </cell>
          <cell r="H66" t="str">
            <v>Sun Bicycles</v>
          </cell>
        </row>
        <row r="67">
          <cell r="A67">
            <v>66</v>
          </cell>
          <cell r="B67" t="str">
            <v>Sun Bicycles Revolutions 24 - 2017</v>
          </cell>
          <cell r="C67">
            <v>7</v>
          </cell>
          <cell r="D67">
            <v>3</v>
          </cell>
          <cell r="E67">
            <v>2017</v>
          </cell>
          <cell r="F67">
            <v>250.99</v>
          </cell>
          <cell r="G67" t="str">
            <v>Cruisers Bicycles</v>
          </cell>
          <cell r="H67" t="str">
            <v>Sun Bicycles</v>
          </cell>
        </row>
        <row r="68">
          <cell r="A68">
            <v>67</v>
          </cell>
          <cell r="B68" t="str">
            <v>Sun Bicycles Revolutions 24 - Girl's - 2017</v>
          </cell>
          <cell r="C68">
            <v>7</v>
          </cell>
          <cell r="D68">
            <v>3</v>
          </cell>
          <cell r="E68">
            <v>2017</v>
          </cell>
          <cell r="F68">
            <v>250.99</v>
          </cell>
          <cell r="G68" t="str">
            <v>Cruisers Bicycles</v>
          </cell>
          <cell r="H68" t="str">
            <v>Sun Bicycles</v>
          </cell>
        </row>
        <row r="69">
          <cell r="A69">
            <v>68</v>
          </cell>
          <cell r="B69" t="str">
            <v>Sun Bicycles Cruz 3 - 2017</v>
          </cell>
          <cell r="C69">
            <v>7</v>
          </cell>
          <cell r="D69">
            <v>3</v>
          </cell>
          <cell r="E69">
            <v>2017</v>
          </cell>
          <cell r="F69">
            <v>449.99</v>
          </cell>
          <cell r="G69" t="str">
            <v>Cruisers Bicycles</v>
          </cell>
          <cell r="H69" t="str">
            <v>Sun Bicycles</v>
          </cell>
        </row>
        <row r="70">
          <cell r="A70">
            <v>69</v>
          </cell>
          <cell r="B70" t="str">
            <v>Sun Bicycles Cruz 7 - 2017</v>
          </cell>
          <cell r="C70">
            <v>7</v>
          </cell>
          <cell r="D70">
            <v>3</v>
          </cell>
          <cell r="E70">
            <v>2017</v>
          </cell>
          <cell r="F70">
            <v>416.99</v>
          </cell>
          <cell r="G70" t="str">
            <v>Cruisers Bicycles</v>
          </cell>
          <cell r="H70" t="str">
            <v>Sun Bicycles</v>
          </cell>
        </row>
        <row r="71">
          <cell r="A71">
            <v>70</v>
          </cell>
          <cell r="B71" t="str">
            <v>Electra Amsterdam Original 3i - 2015/2017</v>
          </cell>
          <cell r="C71">
            <v>1</v>
          </cell>
          <cell r="D71">
            <v>3</v>
          </cell>
          <cell r="E71">
            <v>2017</v>
          </cell>
          <cell r="F71">
            <v>659.99</v>
          </cell>
          <cell r="G71" t="str">
            <v>Cruisers Bicycles</v>
          </cell>
          <cell r="H71" t="str">
            <v>Electra</v>
          </cell>
        </row>
        <row r="72">
          <cell r="A72">
            <v>71</v>
          </cell>
          <cell r="B72" t="str">
            <v>Sun Bicycles Atlas X-Type - 2017</v>
          </cell>
          <cell r="C72">
            <v>7</v>
          </cell>
          <cell r="D72">
            <v>3</v>
          </cell>
          <cell r="E72">
            <v>2017</v>
          </cell>
          <cell r="F72">
            <v>416.99</v>
          </cell>
          <cell r="G72" t="str">
            <v>Cruisers Bicycles</v>
          </cell>
          <cell r="H72" t="str">
            <v>Sun Bicycles</v>
          </cell>
        </row>
        <row r="73">
          <cell r="A73">
            <v>72</v>
          </cell>
          <cell r="B73" t="str">
            <v>Sun Bicycles Biscayne Tandem 7 - 2017</v>
          </cell>
          <cell r="C73">
            <v>7</v>
          </cell>
          <cell r="D73">
            <v>3</v>
          </cell>
          <cell r="E73">
            <v>2017</v>
          </cell>
          <cell r="F73">
            <v>619.99</v>
          </cell>
          <cell r="G73" t="str">
            <v>Cruisers Bicycles</v>
          </cell>
          <cell r="H73" t="str">
            <v>Sun Bicycles</v>
          </cell>
        </row>
        <row r="74">
          <cell r="A74">
            <v>73</v>
          </cell>
          <cell r="B74" t="str">
            <v>Sun Bicycles Brickell Tandem 7 - 2017</v>
          </cell>
          <cell r="C74">
            <v>7</v>
          </cell>
          <cell r="D74">
            <v>3</v>
          </cell>
          <cell r="E74">
            <v>2017</v>
          </cell>
          <cell r="F74">
            <v>749.99</v>
          </cell>
          <cell r="G74" t="str">
            <v>Cruisers Bicycles</v>
          </cell>
          <cell r="H74" t="str">
            <v>Sun Bicycles</v>
          </cell>
        </row>
        <row r="75">
          <cell r="A75">
            <v>74</v>
          </cell>
          <cell r="B75" t="str">
            <v>Electra Cruiser Lux 1 - 2017</v>
          </cell>
          <cell r="C75">
            <v>1</v>
          </cell>
          <cell r="D75">
            <v>3</v>
          </cell>
          <cell r="E75">
            <v>2017</v>
          </cell>
          <cell r="F75">
            <v>439.99</v>
          </cell>
          <cell r="G75" t="str">
            <v>Cruisers Bicycles</v>
          </cell>
          <cell r="H75" t="str">
            <v>Electra</v>
          </cell>
        </row>
        <row r="76">
          <cell r="A76">
            <v>75</v>
          </cell>
          <cell r="B76" t="str">
            <v>Electra Cruiser Lux Fat Tire 1 Ladies - 2017</v>
          </cell>
          <cell r="C76">
            <v>1</v>
          </cell>
          <cell r="D76">
            <v>3</v>
          </cell>
          <cell r="E76">
            <v>2017</v>
          </cell>
          <cell r="F76">
            <v>599.99</v>
          </cell>
          <cell r="G76" t="str">
            <v>Cruisers Bicycles</v>
          </cell>
          <cell r="H76" t="str">
            <v>Electra</v>
          </cell>
        </row>
        <row r="77">
          <cell r="A77">
            <v>76</v>
          </cell>
          <cell r="B77" t="str">
            <v>Electra Girl's Hawaii 1 16" - 2017</v>
          </cell>
          <cell r="C77">
            <v>1</v>
          </cell>
          <cell r="D77">
            <v>3</v>
          </cell>
          <cell r="E77">
            <v>2017</v>
          </cell>
          <cell r="F77">
            <v>299.99</v>
          </cell>
          <cell r="G77" t="str">
            <v>Cruisers Bicycles</v>
          </cell>
          <cell r="H77" t="str">
            <v>Electra</v>
          </cell>
        </row>
        <row r="78">
          <cell r="A78">
            <v>77</v>
          </cell>
          <cell r="B78" t="str">
            <v>Electra Glam Punk 3i Ladies' - 2017</v>
          </cell>
          <cell r="C78">
            <v>1</v>
          </cell>
          <cell r="D78">
            <v>3</v>
          </cell>
          <cell r="E78">
            <v>2017</v>
          </cell>
          <cell r="F78">
            <v>799.99</v>
          </cell>
          <cell r="G78" t="str">
            <v>Cruisers Bicycles</v>
          </cell>
          <cell r="H78" t="str">
            <v>Electra</v>
          </cell>
        </row>
        <row r="79">
          <cell r="A79">
            <v>78</v>
          </cell>
          <cell r="B79" t="str">
            <v>Sun Bicycles Biscayne Tandem CB - 2017</v>
          </cell>
          <cell r="C79">
            <v>7</v>
          </cell>
          <cell r="D79">
            <v>3</v>
          </cell>
          <cell r="E79">
            <v>2017</v>
          </cell>
          <cell r="F79">
            <v>647.99</v>
          </cell>
          <cell r="G79" t="str">
            <v>Cruisers Bicycles</v>
          </cell>
          <cell r="H79" t="str">
            <v>Sun Bicycles</v>
          </cell>
        </row>
        <row r="80">
          <cell r="A80">
            <v>79</v>
          </cell>
          <cell r="B80" t="str">
            <v>Sun Bicycles Boardwalk (24-inch Wheels) - 2017</v>
          </cell>
          <cell r="C80">
            <v>7</v>
          </cell>
          <cell r="D80">
            <v>3</v>
          </cell>
          <cell r="E80">
            <v>2017</v>
          </cell>
          <cell r="F80">
            <v>402.99</v>
          </cell>
          <cell r="G80" t="str">
            <v>Cruisers Bicycles</v>
          </cell>
          <cell r="H80" t="str">
            <v>Sun Bicycles</v>
          </cell>
        </row>
        <row r="81">
          <cell r="A81">
            <v>80</v>
          </cell>
          <cell r="B81" t="str">
            <v>Sun Bicycles Brickell Tandem CB - 2017</v>
          </cell>
          <cell r="C81">
            <v>7</v>
          </cell>
          <cell r="D81">
            <v>3</v>
          </cell>
          <cell r="E81">
            <v>2017</v>
          </cell>
          <cell r="F81">
            <v>761.99</v>
          </cell>
          <cell r="G81" t="str">
            <v>Cruisers Bicycles</v>
          </cell>
          <cell r="H81" t="str">
            <v>Sun Bicycles</v>
          </cell>
        </row>
        <row r="82">
          <cell r="A82">
            <v>81</v>
          </cell>
          <cell r="B82" t="str">
            <v>Electra Amsterdam Fashion 7i Ladies' - 2017</v>
          </cell>
          <cell r="C82">
            <v>1</v>
          </cell>
          <cell r="D82">
            <v>3</v>
          </cell>
          <cell r="E82">
            <v>2017</v>
          </cell>
          <cell r="F82">
            <v>1099.99</v>
          </cell>
          <cell r="G82" t="str">
            <v>Cruisers Bicycles</v>
          </cell>
          <cell r="H82" t="str">
            <v>Electra</v>
          </cell>
        </row>
        <row r="83">
          <cell r="A83">
            <v>82</v>
          </cell>
          <cell r="B83" t="str">
            <v>Electra Amsterdam Original 3i Ladies' - 2017</v>
          </cell>
          <cell r="C83">
            <v>1</v>
          </cell>
          <cell r="D83">
            <v>3</v>
          </cell>
          <cell r="E83">
            <v>2017</v>
          </cell>
          <cell r="F83">
            <v>659.99</v>
          </cell>
          <cell r="G83" t="str">
            <v>Cruisers Bicycles</v>
          </cell>
          <cell r="H83" t="str">
            <v>Electra</v>
          </cell>
        </row>
        <row r="84">
          <cell r="A84">
            <v>83</v>
          </cell>
          <cell r="B84" t="str">
            <v>Trek Boy's Kickster - 2015/2017</v>
          </cell>
          <cell r="C84">
            <v>9</v>
          </cell>
          <cell r="D84">
            <v>1</v>
          </cell>
          <cell r="E84">
            <v>2017</v>
          </cell>
          <cell r="F84">
            <v>149.99</v>
          </cell>
          <cell r="G84" t="str">
            <v>Children Bicycles</v>
          </cell>
          <cell r="H84" t="str">
            <v>Trek</v>
          </cell>
        </row>
        <row r="85">
          <cell r="A85">
            <v>84</v>
          </cell>
          <cell r="B85" t="str">
            <v>Sun Bicycles Lil Kitt'n - 2017</v>
          </cell>
          <cell r="C85">
            <v>7</v>
          </cell>
          <cell r="D85">
            <v>1</v>
          </cell>
          <cell r="E85">
            <v>2017</v>
          </cell>
          <cell r="F85">
            <v>109.99</v>
          </cell>
          <cell r="G85" t="str">
            <v>Children Bicycles</v>
          </cell>
          <cell r="H85" t="str">
            <v>Sun Bicycles</v>
          </cell>
        </row>
        <row r="86">
          <cell r="A86">
            <v>85</v>
          </cell>
          <cell r="B86" t="str">
            <v>Haro Downtown 16 - 2017</v>
          </cell>
          <cell r="C86">
            <v>2</v>
          </cell>
          <cell r="D86">
            <v>1</v>
          </cell>
          <cell r="E86">
            <v>2017</v>
          </cell>
          <cell r="F86">
            <v>329.99</v>
          </cell>
          <cell r="G86" t="str">
            <v>Children Bicycles</v>
          </cell>
          <cell r="H86" t="str">
            <v>Haro</v>
          </cell>
        </row>
        <row r="87">
          <cell r="A87">
            <v>86</v>
          </cell>
          <cell r="B87" t="str">
            <v>Trek Girl's Kickster - 2017</v>
          </cell>
          <cell r="C87">
            <v>9</v>
          </cell>
          <cell r="D87">
            <v>1</v>
          </cell>
          <cell r="E87">
            <v>2017</v>
          </cell>
          <cell r="F87">
            <v>149.99</v>
          </cell>
          <cell r="G87" t="str">
            <v>Children Bicycles</v>
          </cell>
          <cell r="H87" t="str">
            <v>Trek</v>
          </cell>
        </row>
        <row r="88">
          <cell r="A88">
            <v>87</v>
          </cell>
          <cell r="B88" t="str">
            <v>Trek Precaliber 12 Boys - 2017</v>
          </cell>
          <cell r="C88">
            <v>9</v>
          </cell>
          <cell r="D88">
            <v>1</v>
          </cell>
          <cell r="E88">
            <v>2017</v>
          </cell>
          <cell r="F88">
            <v>189.99</v>
          </cell>
          <cell r="G88" t="str">
            <v>Children Bicycles</v>
          </cell>
          <cell r="H88" t="str">
            <v>Trek</v>
          </cell>
        </row>
        <row r="89">
          <cell r="A89">
            <v>88</v>
          </cell>
          <cell r="B89" t="str">
            <v>Trek Precaliber 12 Girls - 2017</v>
          </cell>
          <cell r="C89">
            <v>9</v>
          </cell>
          <cell r="D89">
            <v>1</v>
          </cell>
          <cell r="E89">
            <v>2017</v>
          </cell>
          <cell r="F89">
            <v>189.99</v>
          </cell>
          <cell r="G89" t="str">
            <v>Children Bicycles</v>
          </cell>
          <cell r="H89" t="str">
            <v>Trek</v>
          </cell>
        </row>
        <row r="90">
          <cell r="A90">
            <v>89</v>
          </cell>
          <cell r="B90" t="str">
            <v>Trek Precaliber 16 Boys - 2017</v>
          </cell>
          <cell r="C90">
            <v>9</v>
          </cell>
          <cell r="D90">
            <v>1</v>
          </cell>
          <cell r="E90">
            <v>2017</v>
          </cell>
          <cell r="F90">
            <v>209.99</v>
          </cell>
          <cell r="G90" t="str">
            <v>Children Bicycles</v>
          </cell>
          <cell r="H90" t="str">
            <v>Trek</v>
          </cell>
        </row>
        <row r="91">
          <cell r="A91">
            <v>90</v>
          </cell>
          <cell r="B91" t="str">
            <v>Trek Precaliber 16 Girls - 2017</v>
          </cell>
          <cell r="C91">
            <v>9</v>
          </cell>
          <cell r="D91">
            <v>1</v>
          </cell>
          <cell r="E91">
            <v>2017</v>
          </cell>
          <cell r="F91">
            <v>209.99</v>
          </cell>
          <cell r="G91" t="str">
            <v>Children Bicycles</v>
          </cell>
          <cell r="H91" t="str">
            <v>Trek</v>
          </cell>
        </row>
        <row r="92">
          <cell r="A92">
            <v>91</v>
          </cell>
          <cell r="B92" t="str">
            <v>Trek Precaliber 24 (21-Speed) - Girls - 2017</v>
          </cell>
          <cell r="C92">
            <v>9</v>
          </cell>
          <cell r="D92">
            <v>1</v>
          </cell>
          <cell r="E92">
            <v>2017</v>
          </cell>
          <cell r="F92">
            <v>349.99</v>
          </cell>
          <cell r="G92" t="str">
            <v>Children Bicycles</v>
          </cell>
          <cell r="H92" t="str">
            <v>Trek</v>
          </cell>
        </row>
        <row r="93">
          <cell r="A93">
            <v>92</v>
          </cell>
          <cell r="B93" t="str">
            <v>Haro Shredder 20 - 2017</v>
          </cell>
          <cell r="C93">
            <v>2</v>
          </cell>
          <cell r="D93">
            <v>1</v>
          </cell>
          <cell r="E93">
            <v>2017</v>
          </cell>
          <cell r="F93">
            <v>209.99</v>
          </cell>
          <cell r="G93" t="str">
            <v>Children Bicycles</v>
          </cell>
          <cell r="H93" t="str">
            <v>Haro</v>
          </cell>
        </row>
        <row r="94">
          <cell r="A94">
            <v>93</v>
          </cell>
          <cell r="B94" t="str">
            <v>Haro Shredder 20 Girls - 2017</v>
          </cell>
          <cell r="C94">
            <v>2</v>
          </cell>
          <cell r="D94">
            <v>1</v>
          </cell>
          <cell r="E94">
            <v>2017</v>
          </cell>
          <cell r="F94">
            <v>209.99</v>
          </cell>
          <cell r="G94" t="str">
            <v>Children Bicycles</v>
          </cell>
          <cell r="H94" t="str">
            <v>Haro</v>
          </cell>
        </row>
        <row r="95">
          <cell r="A95">
            <v>94</v>
          </cell>
          <cell r="B95" t="str">
            <v>Haro Shredder Pro 20 - 2017</v>
          </cell>
          <cell r="C95">
            <v>2</v>
          </cell>
          <cell r="D95">
            <v>1</v>
          </cell>
          <cell r="E95">
            <v>2017</v>
          </cell>
          <cell r="F95">
            <v>249.99</v>
          </cell>
          <cell r="G95" t="str">
            <v>Children Bicycles</v>
          </cell>
          <cell r="H95" t="str">
            <v>Haro</v>
          </cell>
        </row>
        <row r="96">
          <cell r="A96">
            <v>95</v>
          </cell>
          <cell r="B96" t="str">
            <v>Electra Girl's Hawaii 1 16" - 2017</v>
          </cell>
          <cell r="C96">
            <v>1</v>
          </cell>
          <cell r="D96">
            <v>1</v>
          </cell>
          <cell r="E96">
            <v>2017</v>
          </cell>
          <cell r="F96">
            <v>299.99</v>
          </cell>
          <cell r="G96" t="str">
            <v>Children Bicycles</v>
          </cell>
          <cell r="H96" t="str">
            <v>Electra</v>
          </cell>
        </row>
        <row r="97">
          <cell r="A97">
            <v>96</v>
          </cell>
          <cell r="B97" t="str">
            <v>Electra Moto 3i (20-inch) - Boy's - 2017</v>
          </cell>
          <cell r="C97">
            <v>1</v>
          </cell>
          <cell r="D97">
            <v>1</v>
          </cell>
          <cell r="E97">
            <v>2017</v>
          </cell>
          <cell r="F97">
            <v>349.99</v>
          </cell>
          <cell r="G97" t="str">
            <v>Children Bicycles</v>
          </cell>
          <cell r="H97" t="str">
            <v>Electra</v>
          </cell>
        </row>
        <row r="98">
          <cell r="A98">
            <v>97</v>
          </cell>
          <cell r="B98" t="str">
            <v>Electra Savannah 3i (20-inch) - Girl's - 2017</v>
          </cell>
          <cell r="C98">
            <v>1</v>
          </cell>
          <cell r="D98">
            <v>1</v>
          </cell>
          <cell r="E98">
            <v>2017</v>
          </cell>
          <cell r="F98">
            <v>349.99</v>
          </cell>
          <cell r="G98" t="str">
            <v>Children Bicycles</v>
          </cell>
          <cell r="H98" t="str">
            <v>Electra</v>
          </cell>
        </row>
        <row r="99">
          <cell r="A99">
            <v>98</v>
          </cell>
          <cell r="B99" t="str">
            <v>Electra Straight 8 3i (20-inch) - Boy's - 2017</v>
          </cell>
          <cell r="C99">
            <v>1</v>
          </cell>
          <cell r="D99">
            <v>1</v>
          </cell>
          <cell r="E99">
            <v>2017</v>
          </cell>
          <cell r="F99">
            <v>489.99</v>
          </cell>
          <cell r="G99" t="str">
            <v>Children Bicycles</v>
          </cell>
          <cell r="H99" t="str">
            <v>Electra</v>
          </cell>
        </row>
        <row r="100">
          <cell r="A100">
            <v>99</v>
          </cell>
          <cell r="B100" t="str">
            <v>Electra Sugar Skulls 1 (20-inch) - Girl's - 2017</v>
          </cell>
          <cell r="C100">
            <v>1</v>
          </cell>
          <cell r="D100">
            <v>1</v>
          </cell>
          <cell r="E100">
            <v>2017</v>
          </cell>
          <cell r="F100">
            <v>299.99</v>
          </cell>
          <cell r="G100" t="str">
            <v>Children Bicycles</v>
          </cell>
          <cell r="H100" t="str">
            <v>Electra</v>
          </cell>
        </row>
        <row r="101">
          <cell r="A101">
            <v>100</v>
          </cell>
          <cell r="B101" t="str">
            <v>Electra Townie 3i EQ (20-inch) - Boys' - 2017</v>
          </cell>
          <cell r="C101">
            <v>1</v>
          </cell>
          <cell r="D101">
            <v>1</v>
          </cell>
          <cell r="E101">
            <v>2017</v>
          </cell>
          <cell r="F101">
            <v>489.99</v>
          </cell>
          <cell r="G101" t="str">
            <v>Children Bicycles</v>
          </cell>
          <cell r="H101" t="str">
            <v>Electra</v>
          </cell>
        </row>
        <row r="102">
          <cell r="A102">
            <v>101</v>
          </cell>
          <cell r="B102" t="str">
            <v>Electra Townie 7D (20-inch) - Boys' - 2017</v>
          </cell>
          <cell r="C102">
            <v>1</v>
          </cell>
          <cell r="D102">
            <v>1</v>
          </cell>
          <cell r="E102">
            <v>2017</v>
          </cell>
          <cell r="F102">
            <v>339.99</v>
          </cell>
          <cell r="G102" t="str">
            <v>Children Bicycles</v>
          </cell>
          <cell r="H102" t="str">
            <v>Electra</v>
          </cell>
        </row>
        <row r="103">
          <cell r="A103">
            <v>102</v>
          </cell>
          <cell r="B103" t="str">
            <v>Electra Townie Original 7D - 2017</v>
          </cell>
          <cell r="C103">
            <v>1</v>
          </cell>
          <cell r="D103">
            <v>2</v>
          </cell>
          <cell r="E103">
            <v>2017</v>
          </cell>
          <cell r="F103">
            <v>489.99</v>
          </cell>
          <cell r="G103" t="str">
            <v>Comfort Bicycles</v>
          </cell>
          <cell r="H103" t="str">
            <v>Electra</v>
          </cell>
        </row>
        <row r="104">
          <cell r="A104">
            <v>103</v>
          </cell>
          <cell r="B104" t="str">
            <v>Sun Bicycles Streamway 3 - 2017</v>
          </cell>
          <cell r="C104">
            <v>7</v>
          </cell>
          <cell r="D104">
            <v>2</v>
          </cell>
          <cell r="E104">
            <v>2017</v>
          </cell>
          <cell r="F104">
            <v>551.99</v>
          </cell>
          <cell r="G104" t="str">
            <v>Comfort Bicycles</v>
          </cell>
          <cell r="H104" t="str">
            <v>Sun Bicycles</v>
          </cell>
        </row>
        <row r="105">
          <cell r="A105">
            <v>104</v>
          </cell>
          <cell r="B105" t="str">
            <v>Sun Bicycles Streamway - 2017</v>
          </cell>
          <cell r="C105">
            <v>7</v>
          </cell>
          <cell r="D105">
            <v>2</v>
          </cell>
          <cell r="E105">
            <v>2017</v>
          </cell>
          <cell r="F105">
            <v>481.99</v>
          </cell>
          <cell r="G105" t="str">
            <v>Comfort Bicycles</v>
          </cell>
          <cell r="H105" t="str">
            <v>Sun Bicycles</v>
          </cell>
        </row>
        <row r="106">
          <cell r="A106">
            <v>105</v>
          </cell>
          <cell r="B106" t="str">
            <v>Sun Bicycles Streamway 7 - 2017</v>
          </cell>
          <cell r="C106">
            <v>7</v>
          </cell>
          <cell r="D106">
            <v>2</v>
          </cell>
          <cell r="E106">
            <v>2017</v>
          </cell>
          <cell r="F106">
            <v>533.99</v>
          </cell>
          <cell r="G106" t="str">
            <v>Comfort Bicycles</v>
          </cell>
          <cell r="H106" t="str">
            <v>Sun Bicycles</v>
          </cell>
        </row>
        <row r="107">
          <cell r="A107">
            <v>106</v>
          </cell>
          <cell r="B107" t="str">
            <v>Sun Bicycles Cruz 3 - 2017</v>
          </cell>
          <cell r="C107">
            <v>7</v>
          </cell>
          <cell r="D107">
            <v>2</v>
          </cell>
          <cell r="E107">
            <v>2017</v>
          </cell>
          <cell r="F107">
            <v>449.99</v>
          </cell>
          <cell r="G107" t="str">
            <v>Comfort Bicycles</v>
          </cell>
          <cell r="H107" t="str">
            <v>Sun Bicycles</v>
          </cell>
        </row>
        <row r="108">
          <cell r="A108">
            <v>107</v>
          </cell>
          <cell r="B108" t="str">
            <v>Sun Bicycles Cruz 7 - 2017</v>
          </cell>
          <cell r="C108">
            <v>7</v>
          </cell>
          <cell r="D108">
            <v>2</v>
          </cell>
          <cell r="E108">
            <v>2017</v>
          </cell>
          <cell r="F108">
            <v>416.99</v>
          </cell>
          <cell r="G108" t="str">
            <v>Comfort Bicycles</v>
          </cell>
          <cell r="H108" t="str">
            <v>Sun Bicycles</v>
          </cell>
        </row>
        <row r="109">
          <cell r="A109">
            <v>108</v>
          </cell>
          <cell r="B109" t="str">
            <v>Sun Bicycles Cruz 3 - Women's - 2017</v>
          </cell>
          <cell r="C109">
            <v>7</v>
          </cell>
          <cell r="D109">
            <v>2</v>
          </cell>
          <cell r="E109">
            <v>2017</v>
          </cell>
          <cell r="F109">
            <v>449.99</v>
          </cell>
          <cell r="G109" t="str">
            <v>Comfort Bicycles</v>
          </cell>
          <cell r="H109" t="str">
            <v>Sun Bicycles</v>
          </cell>
        </row>
        <row r="110">
          <cell r="A110">
            <v>109</v>
          </cell>
          <cell r="B110" t="str">
            <v>Sun Bicycles Cruz 7 - Women's - 2017</v>
          </cell>
          <cell r="C110">
            <v>7</v>
          </cell>
          <cell r="D110">
            <v>2</v>
          </cell>
          <cell r="E110">
            <v>2017</v>
          </cell>
          <cell r="F110">
            <v>416.99</v>
          </cell>
          <cell r="G110" t="str">
            <v>Comfort Bicycles</v>
          </cell>
          <cell r="H110" t="str">
            <v>Sun Bicycles</v>
          </cell>
        </row>
        <row r="111">
          <cell r="A111">
            <v>110</v>
          </cell>
          <cell r="B111" t="str">
            <v>Sun Bicycles Drifter 7 - 2017</v>
          </cell>
          <cell r="C111">
            <v>7</v>
          </cell>
          <cell r="D111">
            <v>2</v>
          </cell>
          <cell r="E111">
            <v>2017</v>
          </cell>
          <cell r="F111">
            <v>470.99</v>
          </cell>
          <cell r="G111" t="str">
            <v>Comfort Bicycles</v>
          </cell>
          <cell r="H111" t="str">
            <v>Sun Bicycles</v>
          </cell>
        </row>
        <row r="112">
          <cell r="A112">
            <v>111</v>
          </cell>
          <cell r="B112" t="str">
            <v>Sun Bicycles Drifter 7 - Women's - 2017</v>
          </cell>
          <cell r="C112">
            <v>7</v>
          </cell>
          <cell r="D112">
            <v>2</v>
          </cell>
          <cell r="E112">
            <v>2017</v>
          </cell>
          <cell r="F112">
            <v>470.99</v>
          </cell>
          <cell r="G112" t="str">
            <v>Comfort Bicycles</v>
          </cell>
          <cell r="H112" t="str">
            <v>Sun Bicycles</v>
          </cell>
        </row>
        <row r="113">
          <cell r="A113">
            <v>112</v>
          </cell>
          <cell r="B113" t="str">
            <v>Trek 820 - 2018</v>
          </cell>
          <cell r="C113">
            <v>9</v>
          </cell>
          <cell r="D113">
            <v>6</v>
          </cell>
          <cell r="E113">
            <v>2018</v>
          </cell>
          <cell r="F113">
            <v>379.99</v>
          </cell>
          <cell r="G113" t="str">
            <v>Mountain Bikes</v>
          </cell>
          <cell r="H113" t="str">
            <v>Trek</v>
          </cell>
        </row>
        <row r="114">
          <cell r="A114">
            <v>113</v>
          </cell>
          <cell r="B114" t="str">
            <v>Trek Marlin 5 - 2018</v>
          </cell>
          <cell r="C114">
            <v>9</v>
          </cell>
          <cell r="D114">
            <v>6</v>
          </cell>
          <cell r="E114">
            <v>2018</v>
          </cell>
          <cell r="F114">
            <v>489.99</v>
          </cell>
          <cell r="G114" t="str">
            <v>Mountain Bikes</v>
          </cell>
          <cell r="H114" t="str">
            <v>Trek</v>
          </cell>
        </row>
        <row r="115">
          <cell r="A115">
            <v>114</v>
          </cell>
          <cell r="B115" t="str">
            <v>Trek Marlin 6 - 2018</v>
          </cell>
          <cell r="C115">
            <v>9</v>
          </cell>
          <cell r="D115">
            <v>6</v>
          </cell>
          <cell r="E115">
            <v>2018</v>
          </cell>
          <cell r="F115">
            <v>579.99</v>
          </cell>
          <cell r="G115" t="str">
            <v>Mountain Bikes</v>
          </cell>
          <cell r="H115" t="str">
            <v>Trek</v>
          </cell>
        </row>
        <row r="116">
          <cell r="A116">
            <v>115</v>
          </cell>
          <cell r="B116" t="str">
            <v>Trek Fuel EX 8 29 - 2018</v>
          </cell>
          <cell r="C116">
            <v>9</v>
          </cell>
          <cell r="D116">
            <v>6</v>
          </cell>
          <cell r="E116">
            <v>2018</v>
          </cell>
          <cell r="F116">
            <v>3199.99</v>
          </cell>
          <cell r="G116" t="str">
            <v>Mountain Bikes</v>
          </cell>
          <cell r="H116" t="str">
            <v>Trek</v>
          </cell>
        </row>
        <row r="117">
          <cell r="A117">
            <v>116</v>
          </cell>
          <cell r="B117" t="str">
            <v>Trek Marlin 7 - 2017/2018</v>
          </cell>
          <cell r="C117">
            <v>9</v>
          </cell>
          <cell r="D117">
            <v>6</v>
          </cell>
          <cell r="E117">
            <v>2018</v>
          </cell>
          <cell r="F117">
            <v>749.99</v>
          </cell>
          <cell r="G117" t="str">
            <v>Mountain Bikes</v>
          </cell>
          <cell r="H117" t="str">
            <v>Trek</v>
          </cell>
        </row>
        <row r="118">
          <cell r="A118">
            <v>117</v>
          </cell>
          <cell r="B118" t="str">
            <v>Trek Ticket S Frame - 2018</v>
          </cell>
          <cell r="C118">
            <v>9</v>
          </cell>
          <cell r="D118">
            <v>6</v>
          </cell>
          <cell r="E118">
            <v>2018</v>
          </cell>
          <cell r="F118">
            <v>1469.99</v>
          </cell>
          <cell r="G118" t="str">
            <v>Mountain Bikes</v>
          </cell>
          <cell r="H118" t="str">
            <v>Trek</v>
          </cell>
        </row>
        <row r="119">
          <cell r="A119">
            <v>118</v>
          </cell>
          <cell r="B119" t="str">
            <v>Trek X-Caliber 8 - 2018</v>
          </cell>
          <cell r="C119">
            <v>9</v>
          </cell>
          <cell r="D119">
            <v>6</v>
          </cell>
          <cell r="E119">
            <v>2018</v>
          </cell>
          <cell r="F119">
            <v>999.99</v>
          </cell>
          <cell r="G119" t="str">
            <v>Mountain Bikes</v>
          </cell>
          <cell r="H119" t="str">
            <v>Trek</v>
          </cell>
        </row>
        <row r="120">
          <cell r="A120">
            <v>119</v>
          </cell>
          <cell r="B120" t="str">
            <v>Trek Kids' Neko - 2018</v>
          </cell>
          <cell r="C120">
            <v>9</v>
          </cell>
          <cell r="D120">
            <v>6</v>
          </cell>
          <cell r="E120">
            <v>2018</v>
          </cell>
          <cell r="F120">
            <v>469.99</v>
          </cell>
          <cell r="G120" t="str">
            <v>Mountain Bikes</v>
          </cell>
          <cell r="H120" t="str">
            <v>Trek</v>
          </cell>
        </row>
        <row r="121">
          <cell r="A121">
            <v>120</v>
          </cell>
          <cell r="B121" t="str">
            <v>Trek Fuel EX 7 29 - 2018</v>
          </cell>
          <cell r="C121">
            <v>9</v>
          </cell>
          <cell r="D121">
            <v>6</v>
          </cell>
          <cell r="E121">
            <v>2018</v>
          </cell>
          <cell r="F121">
            <v>2499.9899999999998</v>
          </cell>
          <cell r="G121" t="str">
            <v>Mountain Bikes</v>
          </cell>
          <cell r="H121" t="str">
            <v>Trek</v>
          </cell>
        </row>
        <row r="122">
          <cell r="A122">
            <v>121</v>
          </cell>
          <cell r="B122" t="str">
            <v>Surly Krampus Frameset - 2018</v>
          </cell>
          <cell r="C122">
            <v>8</v>
          </cell>
          <cell r="D122">
            <v>6</v>
          </cell>
          <cell r="E122">
            <v>2018</v>
          </cell>
          <cell r="F122">
            <v>2499.9899999999998</v>
          </cell>
          <cell r="G122" t="str">
            <v>Mountain Bikes</v>
          </cell>
          <cell r="H122" t="str">
            <v>Surly</v>
          </cell>
        </row>
        <row r="123">
          <cell r="A123">
            <v>122</v>
          </cell>
          <cell r="B123" t="str">
            <v>Surly Troll Frameset - 2018</v>
          </cell>
          <cell r="C123">
            <v>8</v>
          </cell>
          <cell r="D123">
            <v>6</v>
          </cell>
          <cell r="E123">
            <v>2018</v>
          </cell>
          <cell r="F123">
            <v>2499.9899999999998</v>
          </cell>
          <cell r="G123" t="str">
            <v>Mountain Bikes</v>
          </cell>
          <cell r="H123" t="str">
            <v>Surly</v>
          </cell>
        </row>
        <row r="124">
          <cell r="A124">
            <v>123</v>
          </cell>
          <cell r="B124" t="str">
            <v>Trek Farley Carbon Frameset - 2018</v>
          </cell>
          <cell r="C124">
            <v>9</v>
          </cell>
          <cell r="D124">
            <v>6</v>
          </cell>
          <cell r="E124">
            <v>2018</v>
          </cell>
          <cell r="F124">
            <v>999.99</v>
          </cell>
          <cell r="G124" t="str">
            <v>Mountain Bikes</v>
          </cell>
          <cell r="H124" t="str">
            <v>Trek</v>
          </cell>
        </row>
        <row r="125">
          <cell r="A125">
            <v>124</v>
          </cell>
          <cell r="B125" t="str">
            <v>Surly Krampus - 2018</v>
          </cell>
          <cell r="C125">
            <v>8</v>
          </cell>
          <cell r="D125">
            <v>6</v>
          </cell>
          <cell r="E125">
            <v>2018</v>
          </cell>
          <cell r="F125">
            <v>1499</v>
          </cell>
          <cell r="G125" t="str">
            <v>Mountain Bikes</v>
          </cell>
          <cell r="H125" t="str">
            <v>Surly</v>
          </cell>
        </row>
        <row r="126">
          <cell r="A126">
            <v>125</v>
          </cell>
          <cell r="B126" t="str">
            <v>Trek Kids' Dual Sport - 2018</v>
          </cell>
          <cell r="C126">
            <v>9</v>
          </cell>
          <cell r="D126">
            <v>6</v>
          </cell>
          <cell r="E126">
            <v>2018</v>
          </cell>
          <cell r="F126">
            <v>469.99</v>
          </cell>
          <cell r="G126" t="str">
            <v>Mountain Bikes</v>
          </cell>
          <cell r="H126" t="str">
            <v>Trek</v>
          </cell>
        </row>
        <row r="127">
          <cell r="A127">
            <v>126</v>
          </cell>
          <cell r="B127" t="str">
            <v>Surly Big Fat Dummy Frameset - 2018</v>
          </cell>
          <cell r="C127">
            <v>8</v>
          </cell>
          <cell r="D127">
            <v>6</v>
          </cell>
          <cell r="E127">
            <v>2018</v>
          </cell>
          <cell r="F127">
            <v>469.99</v>
          </cell>
          <cell r="G127" t="str">
            <v>Mountain Bikes</v>
          </cell>
          <cell r="H127" t="str">
            <v>Surly</v>
          </cell>
        </row>
        <row r="128">
          <cell r="A128">
            <v>127</v>
          </cell>
          <cell r="B128" t="str">
            <v>Surly Pack Rat Frameset - 2018</v>
          </cell>
          <cell r="C128">
            <v>8</v>
          </cell>
          <cell r="D128">
            <v>6</v>
          </cell>
          <cell r="E128">
            <v>2018</v>
          </cell>
          <cell r="F128">
            <v>469.99</v>
          </cell>
          <cell r="G128" t="str">
            <v>Mountain Bikes</v>
          </cell>
          <cell r="H128" t="str">
            <v>Surly</v>
          </cell>
        </row>
        <row r="129">
          <cell r="A129">
            <v>128</v>
          </cell>
          <cell r="B129" t="str">
            <v>Surly ECR 27.5 - 2018</v>
          </cell>
          <cell r="C129">
            <v>8</v>
          </cell>
          <cell r="D129">
            <v>6</v>
          </cell>
          <cell r="E129">
            <v>2018</v>
          </cell>
          <cell r="F129">
            <v>1899</v>
          </cell>
          <cell r="G129" t="str">
            <v>Mountain Bikes</v>
          </cell>
          <cell r="H129" t="str">
            <v>Surly</v>
          </cell>
        </row>
        <row r="130">
          <cell r="A130">
            <v>129</v>
          </cell>
          <cell r="B130" t="str">
            <v>Trek X-Caliber 7 - 2018</v>
          </cell>
          <cell r="C130">
            <v>9</v>
          </cell>
          <cell r="D130">
            <v>6</v>
          </cell>
          <cell r="E130">
            <v>2018</v>
          </cell>
          <cell r="F130">
            <v>919.99</v>
          </cell>
          <cell r="G130" t="str">
            <v>Mountain Bikes</v>
          </cell>
          <cell r="H130" t="str">
            <v>Trek</v>
          </cell>
        </row>
        <row r="131">
          <cell r="A131">
            <v>130</v>
          </cell>
          <cell r="B131" t="str">
            <v>Trek Stache Carbon Frameset - 2018</v>
          </cell>
          <cell r="C131">
            <v>9</v>
          </cell>
          <cell r="D131">
            <v>6</v>
          </cell>
          <cell r="E131">
            <v>2018</v>
          </cell>
          <cell r="F131">
            <v>919.99</v>
          </cell>
          <cell r="G131" t="str">
            <v>Mountain Bikes</v>
          </cell>
          <cell r="H131" t="str">
            <v>Trek</v>
          </cell>
        </row>
        <row r="132">
          <cell r="A132">
            <v>131</v>
          </cell>
          <cell r="B132" t="str">
            <v>Heller Bloodhound Trail - 2018</v>
          </cell>
          <cell r="C132">
            <v>3</v>
          </cell>
          <cell r="D132">
            <v>6</v>
          </cell>
          <cell r="E132">
            <v>2018</v>
          </cell>
          <cell r="F132">
            <v>2599</v>
          </cell>
          <cell r="G132" t="str">
            <v>Mountain Bikes</v>
          </cell>
          <cell r="H132" t="str">
            <v>Heller</v>
          </cell>
        </row>
        <row r="133">
          <cell r="A133">
            <v>132</v>
          </cell>
          <cell r="B133" t="str">
            <v>Trek Procal AL Frameset - 2018</v>
          </cell>
          <cell r="C133">
            <v>9</v>
          </cell>
          <cell r="D133">
            <v>6</v>
          </cell>
          <cell r="E133">
            <v>2018</v>
          </cell>
          <cell r="F133">
            <v>1499.99</v>
          </cell>
          <cell r="G133" t="str">
            <v>Mountain Bikes</v>
          </cell>
          <cell r="H133" t="str">
            <v>Trek</v>
          </cell>
        </row>
        <row r="134">
          <cell r="A134">
            <v>133</v>
          </cell>
          <cell r="B134" t="str">
            <v>Trek Procaliber Frameset - 2018</v>
          </cell>
          <cell r="C134">
            <v>9</v>
          </cell>
          <cell r="D134">
            <v>6</v>
          </cell>
          <cell r="E134">
            <v>2018</v>
          </cell>
          <cell r="F134">
            <v>1499.99</v>
          </cell>
          <cell r="G134" t="str">
            <v>Mountain Bikes</v>
          </cell>
          <cell r="H134" t="str">
            <v>Trek</v>
          </cell>
        </row>
        <row r="135">
          <cell r="A135">
            <v>134</v>
          </cell>
          <cell r="B135" t="str">
            <v>Trek Remedy 27.5 C Frameset - 2018</v>
          </cell>
          <cell r="C135">
            <v>9</v>
          </cell>
          <cell r="D135">
            <v>6</v>
          </cell>
          <cell r="E135">
            <v>2018</v>
          </cell>
          <cell r="F135">
            <v>1499.99</v>
          </cell>
          <cell r="G135" t="str">
            <v>Mountain Bikes</v>
          </cell>
          <cell r="H135" t="str">
            <v>Trek</v>
          </cell>
        </row>
        <row r="136">
          <cell r="A136">
            <v>135</v>
          </cell>
          <cell r="B136" t="str">
            <v>Trek X-Caliber Frameset - 2018</v>
          </cell>
          <cell r="C136">
            <v>9</v>
          </cell>
          <cell r="D136">
            <v>6</v>
          </cell>
          <cell r="E136">
            <v>2018</v>
          </cell>
          <cell r="F136">
            <v>1499.99</v>
          </cell>
          <cell r="G136" t="str">
            <v>Mountain Bikes</v>
          </cell>
          <cell r="H136" t="str">
            <v>Trek</v>
          </cell>
        </row>
        <row r="137">
          <cell r="A137">
            <v>136</v>
          </cell>
          <cell r="B137" t="str">
            <v>Trek Procaliber 6 - 2018</v>
          </cell>
          <cell r="C137">
            <v>9</v>
          </cell>
          <cell r="D137">
            <v>6</v>
          </cell>
          <cell r="E137">
            <v>2018</v>
          </cell>
          <cell r="F137">
            <v>1799.99</v>
          </cell>
          <cell r="G137" t="str">
            <v>Mountain Bikes</v>
          </cell>
          <cell r="H137" t="str">
            <v>Trek</v>
          </cell>
        </row>
        <row r="138">
          <cell r="A138">
            <v>137</v>
          </cell>
          <cell r="B138" t="str">
            <v>Heller Shagamaw GX1 - 2018</v>
          </cell>
          <cell r="C138">
            <v>3</v>
          </cell>
          <cell r="D138">
            <v>6</v>
          </cell>
          <cell r="E138">
            <v>2018</v>
          </cell>
          <cell r="F138">
            <v>2599</v>
          </cell>
          <cell r="G138" t="str">
            <v>Mountain Bikes</v>
          </cell>
          <cell r="H138" t="str">
            <v>Heller</v>
          </cell>
        </row>
        <row r="139">
          <cell r="A139">
            <v>138</v>
          </cell>
          <cell r="B139" t="str">
            <v>Trek Fuel EX 5 Plus - 2018</v>
          </cell>
          <cell r="C139">
            <v>9</v>
          </cell>
          <cell r="D139">
            <v>6</v>
          </cell>
          <cell r="E139">
            <v>2018</v>
          </cell>
          <cell r="F139">
            <v>2249.9899999999998</v>
          </cell>
          <cell r="G139" t="str">
            <v>Mountain Bikes</v>
          </cell>
          <cell r="H139" t="str">
            <v>Trek</v>
          </cell>
        </row>
        <row r="140">
          <cell r="A140">
            <v>139</v>
          </cell>
          <cell r="B140" t="str">
            <v>Trek Remedy 7 27.5 - 2018</v>
          </cell>
          <cell r="C140">
            <v>9</v>
          </cell>
          <cell r="D140">
            <v>6</v>
          </cell>
          <cell r="E140">
            <v>2018</v>
          </cell>
          <cell r="F140">
            <v>2999.99</v>
          </cell>
          <cell r="G140" t="str">
            <v>Mountain Bikes</v>
          </cell>
          <cell r="H140" t="str">
            <v>Trek</v>
          </cell>
        </row>
        <row r="141">
          <cell r="A141">
            <v>140</v>
          </cell>
          <cell r="B141" t="str">
            <v>Trek Remedy 9.8 27.5 - 2018</v>
          </cell>
          <cell r="C141">
            <v>9</v>
          </cell>
          <cell r="D141">
            <v>6</v>
          </cell>
          <cell r="E141">
            <v>2018</v>
          </cell>
          <cell r="F141">
            <v>4999.99</v>
          </cell>
          <cell r="G141" t="str">
            <v>Mountain Bikes</v>
          </cell>
          <cell r="H141" t="str">
            <v>Trek</v>
          </cell>
        </row>
        <row r="142">
          <cell r="A142">
            <v>141</v>
          </cell>
          <cell r="B142" t="str">
            <v>Trek Stache 5 - 2018</v>
          </cell>
          <cell r="C142">
            <v>9</v>
          </cell>
          <cell r="D142">
            <v>6</v>
          </cell>
          <cell r="E142">
            <v>2018</v>
          </cell>
          <cell r="F142">
            <v>1599.99</v>
          </cell>
          <cell r="G142" t="str">
            <v>Mountain Bikes</v>
          </cell>
          <cell r="H142" t="str">
            <v>Trek</v>
          </cell>
        </row>
        <row r="143">
          <cell r="A143">
            <v>142</v>
          </cell>
          <cell r="B143" t="str">
            <v>Trek Fuel EX 8 29 XT - 2018</v>
          </cell>
          <cell r="C143">
            <v>9</v>
          </cell>
          <cell r="D143">
            <v>6</v>
          </cell>
          <cell r="E143">
            <v>2018</v>
          </cell>
          <cell r="F143">
            <v>3199.99</v>
          </cell>
          <cell r="G143" t="str">
            <v>Mountain Bikes</v>
          </cell>
          <cell r="H143" t="str">
            <v>Trek</v>
          </cell>
        </row>
        <row r="144">
          <cell r="A144">
            <v>143</v>
          </cell>
          <cell r="B144" t="str">
            <v>Trek Domane ALR 3 - 2018</v>
          </cell>
          <cell r="C144">
            <v>9</v>
          </cell>
          <cell r="D144">
            <v>7</v>
          </cell>
          <cell r="E144">
            <v>2018</v>
          </cell>
          <cell r="F144">
            <v>1099.99</v>
          </cell>
          <cell r="G144" t="str">
            <v>Road Bikes</v>
          </cell>
          <cell r="H144" t="str">
            <v>Trek</v>
          </cell>
        </row>
        <row r="145">
          <cell r="A145">
            <v>144</v>
          </cell>
          <cell r="B145" t="str">
            <v>Trek Domane ALR 4 Disc - 2018</v>
          </cell>
          <cell r="C145">
            <v>9</v>
          </cell>
          <cell r="D145">
            <v>7</v>
          </cell>
          <cell r="E145">
            <v>2018</v>
          </cell>
          <cell r="F145">
            <v>1549.99</v>
          </cell>
          <cell r="G145" t="str">
            <v>Road Bikes</v>
          </cell>
          <cell r="H145" t="str">
            <v>Trek</v>
          </cell>
        </row>
        <row r="146">
          <cell r="A146">
            <v>145</v>
          </cell>
          <cell r="B146" t="str">
            <v>Trek Domane ALR 5 Disc - 2018</v>
          </cell>
          <cell r="C146">
            <v>9</v>
          </cell>
          <cell r="D146">
            <v>7</v>
          </cell>
          <cell r="E146">
            <v>2018</v>
          </cell>
          <cell r="F146">
            <v>1799.99</v>
          </cell>
          <cell r="G146" t="str">
            <v>Road Bikes</v>
          </cell>
          <cell r="H146" t="str">
            <v>Trek</v>
          </cell>
        </row>
        <row r="147">
          <cell r="A147">
            <v>146</v>
          </cell>
          <cell r="B147" t="str">
            <v>Trek Domane SLR 6 - 2018</v>
          </cell>
          <cell r="C147">
            <v>9</v>
          </cell>
          <cell r="D147">
            <v>7</v>
          </cell>
          <cell r="E147">
            <v>2018</v>
          </cell>
          <cell r="F147">
            <v>4999.99</v>
          </cell>
          <cell r="G147" t="str">
            <v>Road Bikes</v>
          </cell>
          <cell r="H147" t="str">
            <v>Trek</v>
          </cell>
        </row>
        <row r="148">
          <cell r="A148">
            <v>147</v>
          </cell>
          <cell r="B148" t="str">
            <v>Trek Domane ALR 5 Gravel - 2018</v>
          </cell>
          <cell r="C148">
            <v>9</v>
          </cell>
          <cell r="D148">
            <v>7</v>
          </cell>
          <cell r="E148">
            <v>2018</v>
          </cell>
          <cell r="F148">
            <v>1799.99</v>
          </cell>
          <cell r="G148" t="str">
            <v>Road Bikes</v>
          </cell>
          <cell r="H148" t="str">
            <v>Trek</v>
          </cell>
        </row>
        <row r="149">
          <cell r="A149">
            <v>148</v>
          </cell>
          <cell r="B149" t="str">
            <v>Trek Domane SL 8 Disc - 2018</v>
          </cell>
          <cell r="C149">
            <v>9</v>
          </cell>
          <cell r="D149">
            <v>7</v>
          </cell>
          <cell r="E149">
            <v>2018</v>
          </cell>
          <cell r="F149">
            <v>5499.99</v>
          </cell>
          <cell r="G149" t="str">
            <v>Road Bikes</v>
          </cell>
          <cell r="H149" t="str">
            <v>Trek</v>
          </cell>
        </row>
        <row r="150">
          <cell r="A150">
            <v>149</v>
          </cell>
          <cell r="B150" t="str">
            <v>Trek Domane SLR 8 Disc - 2018</v>
          </cell>
          <cell r="C150">
            <v>9</v>
          </cell>
          <cell r="D150">
            <v>7</v>
          </cell>
          <cell r="E150">
            <v>2018</v>
          </cell>
          <cell r="F150">
            <v>7499.99</v>
          </cell>
          <cell r="G150" t="str">
            <v>Road Bikes</v>
          </cell>
          <cell r="H150" t="str">
            <v>Trek</v>
          </cell>
        </row>
        <row r="151">
          <cell r="A151">
            <v>150</v>
          </cell>
          <cell r="B151" t="str">
            <v>Trek Emonda SL 7 - 2018</v>
          </cell>
          <cell r="C151">
            <v>9</v>
          </cell>
          <cell r="D151">
            <v>7</v>
          </cell>
          <cell r="E151">
            <v>2018</v>
          </cell>
          <cell r="F151">
            <v>4499.99</v>
          </cell>
          <cell r="G151" t="str">
            <v>Road Bikes</v>
          </cell>
          <cell r="H151" t="str">
            <v>Trek</v>
          </cell>
        </row>
        <row r="152">
          <cell r="A152">
            <v>151</v>
          </cell>
          <cell r="B152" t="str">
            <v>Trek Domane ALR 4 Disc Women's - 2018</v>
          </cell>
          <cell r="C152">
            <v>9</v>
          </cell>
          <cell r="D152">
            <v>7</v>
          </cell>
          <cell r="E152">
            <v>2018</v>
          </cell>
          <cell r="F152">
            <v>1549.99</v>
          </cell>
          <cell r="G152" t="str">
            <v>Road Bikes</v>
          </cell>
          <cell r="H152" t="str">
            <v>Trek</v>
          </cell>
        </row>
        <row r="153">
          <cell r="A153">
            <v>152</v>
          </cell>
          <cell r="B153" t="str">
            <v>Trek Domane SL 5 Disc Women's - 2018</v>
          </cell>
          <cell r="C153">
            <v>9</v>
          </cell>
          <cell r="D153">
            <v>7</v>
          </cell>
          <cell r="E153">
            <v>2018</v>
          </cell>
          <cell r="F153">
            <v>2499.9899999999998</v>
          </cell>
          <cell r="G153" t="str">
            <v>Road Bikes</v>
          </cell>
          <cell r="H153" t="str">
            <v>Trek</v>
          </cell>
        </row>
        <row r="154">
          <cell r="A154">
            <v>153</v>
          </cell>
          <cell r="B154" t="str">
            <v>Trek Domane SL 7 Women's - 2018</v>
          </cell>
          <cell r="C154">
            <v>9</v>
          </cell>
          <cell r="D154">
            <v>7</v>
          </cell>
          <cell r="E154">
            <v>2018</v>
          </cell>
          <cell r="F154">
            <v>4999.99</v>
          </cell>
          <cell r="G154" t="str">
            <v>Road Bikes</v>
          </cell>
          <cell r="H154" t="str">
            <v>Trek</v>
          </cell>
        </row>
        <row r="155">
          <cell r="A155">
            <v>154</v>
          </cell>
          <cell r="B155" t="str">
            <v>Trek Domane SLR 6 Disc Women's - 2018</v>
          </cell>
          <cell r="C155">
            <v>9</v>
          </cell>
          <cell r="D155">
            <v>7</v>
          </cell>
          <cell r="E155">
            <v>2018</v>
          </cell>
          <cell r="F155">
            <v>5499.99</v>
          </cell>
          <cell r="G155" t="str">
            <v>Road Bikes</v>
          </cell>
          <cell r="H155" t="str">
            <v>Trek</v>
          </cell>
        </row>
        <row r="156">
          <cell r="A156">
            <v>155</v>
          </cell>
          <cell r="B156" t="str">
            <v>Trek Domane SLR 9 Disc - 2018</v>
          </cell>
          <cell r="C156">
            <v>9</v>
          </cell>
          <cell r="D156">
            <v>7</v>
          </cell>
          <cell r="E156">
            <v>2018</v>
          </cell>
          <cell r="F156">
            <v>11999.99</v>
          </cell>
          <cell r="G156" t="str">
            <v>Road Bikes</v>
          </cell>
          <cell r="H156" t="str">
            <v>Trek</v>
          </cell>
        </row>
        <row r="157">
          <cell r="A157">
            <v>156</v>
          </cell>
          <cell r="B157" t="str">
            <v>Trek Domane SL Frameset - 2018</v>
          </cell>
          <cell r="C157">
            <v>9</v>
          </cell>
          <cell r="D157">
            <v>7</v>
          </cell>
          <cell r="E157">
            <v>2018</v>
          </cell>
          <cell r="F157">
            <v>6499.99</v>
          </cell>
          <cell r="G157" t="str">
            <v>Road Bikes</v>
          </cell>
          <cell r="H157" t="str">
            <v>Trek</v>
          </cell>
        </row>
        <row r="158">
          <cell r="A158">
            <v>157</v>
          </cell>
          <cell r="B158" t="str">
            <v>Trek Domane SL Frameset Women's - 2018</v>
          </cell>
          <cell r="C158">
            <v>9</v>
          </cell>
          <cell r="D158">
            <v>7</v>
          </cell>
          <cell r="E158">
            <v>2018</v>
          </cell>
          <cell r="F158">
            <v>6499.99</v>
          </cell>
          <cell r="G158" t="str">
            <v>Road Bikes</v>
          </cell>
          <cell r="H158" t="str">
            <v>Trek</v>
          </cell>
        </row>
        <row r="159">
          <cell r="A159">
            <v>158</v>
          </cell>
          <cell r="B159" t="str">
            <v>Trek CrossRip 1 - 2018</v>
          </cell>
          <cell r="C159">
            <v>9</v>
          </cell>
          <cell r="D159">
            <v>7</v>
          </cell>
          <cell r="E159">
            <v>2018</v>
          </cell>
          <cell r="F159">
            <v>959.99</v>
          </cell>
          <cell r="G159" t="str">
            <v>Road Bikes</v>
          </cell>
          <cell r="H159" t="str">
            <v>Trek</v>
          </cell>
        </row>
        <row r="160">
          <cell r="A160">
            <v>159</v>
          </cell>
          <cell r="B160" t="str">
            <v>Trek Emonda ALR 6 - 2018</v>
          </cell>
          <cell r="C160">
            <v>9</v>
          </cell>
          <cell r="D160">
            <v>7</v>
          </cell>
          <cell r="E160">
            <v>2018</v>
          </cell>
          <cell r="F160">
            <v>2299.9899999999998</v>
          </cell>
          <cell r="G160" t="str">
            <v>Road Bikes</v>
          </cell>
          <cell r="H160" t="str">
            <v>Trek</v>
          </cell>
        </row>
        <row r="161">
          <cell r="A161">
            <v>160</v>
          </cell>
          <cell r="B161" t="str">
            <v>Trek Emonda SLR 6 - 2018</v>
          </cell>
          <cell r="C161">
            <v>9</v>
          </cell>
          <cell r="D161">
            <v>7</v>
          </cell>
          <cell r="E161">
            <v>2018</v>
          </cell>
          <cell r="F161">
            <v>4499.99</v>
          </cell>
          <cell r="G161" t="str">
            <v>Road Bikes</v>
          </cell>
          <cell r="H161" t="str">
            <v>Trek</v>
          </cell>
        </row>
        <row r="162">
          <cell r="A162">
            <v>161</v>
          </cell>
          <cell r="B162" t="str">
            <v>Surly ECR - 2018</v>
          </cell>
          <cell r="C162">
            <v>8</v>
          </cell>
          <cell r="D162">
            <v>7</v>
          </cell>
          <cell r="E162">
            <v>2018</v>
          </cell>
          <cell r="F162">
            <v>1899</v>
          </cell>
          <cell r="G162" t="str">
            <v>Road Bikes</v>
          </cell>
          <cell r="H162" t="str">
            <v>Surly</v>
          </cell>
        </row>
        <row r="163">
          <cell r="A163">
            <v>162</v>
          </cell>
          <cell r="B163" t="str">
            <v>Trek Emonda SL 6 Disc - 2018</v>
          </cell>
          <cell r="C163">
            <v>9</v>
          </cell>
          <cell r="D163">
            <v>7</v>
          </cell>
          <cell r="E163">
            <v>2018</v>
          </cell>
          <cell r="F163">
            <v>2999.99</v>
          </cell>
          <cell r="G163" t="str">
            <v>Road Bikes</v>
          </cell>
          <cell r="H163" t="str">
            <v>Trek</v>
          </cell>
        </row>
        <row r="164">
          <cell r="A164">
            <v>163</v>
          </cell>
          <cell r="B164" t="str">
            <v>Surly Pack Rat - 2018</v>
          </cell>
          <cell r="C164">
            <v>8</v>
          </cell>
          <cell r="D164">
            <v>7</v>
          </cell>
          <cell r="E164">
            <v>2018</v>
          </cell>
          <cell r="F164">
            <v>1349</v>
          </cell>
          <cell r="G164" t="str">
            <v>Road Bikes</v>
          </cell>
          <cell r="H164" t="str">
            <v>Surly</v>
          </cell>
        </row>
        <row r="165">
          <cell r="A165">
            <v>164</v>
          </cell>
          <cell r="B165" t="str">
            <v>Surly Straggler 650b - 2018</v>
          </cell>
          <cell r="C165">
            <v>8</v>
          </cell>
          <cell r="D165">
            <v>7</v>
          </cell>
          <cell r="E165">
            <v>2018</v>
          </cell>
          <cell r="F165">
            <v>1549</v>
          </cell>
          <cell r="G165" t="str">
            <v>Road Bikes</v>
          </cell>
          <cell r="H165" t="str">
            <v>Surly</v>
          </cell>
        </row>
        <row r="166">
          <cell r="A166">
            <v>165</v>
          </cell>
          <cell r="B166" t="str">
            <v>Trek 1120 - 2018</v>
          </cell>
          <cell r="C166">
            <v>9</v>
          </cell>
          <cell r="D166">
            <v>7</v>
          </cell>
          <cell r="E166">
            <v>2018</v>
          </cell>
          <cell r="F166">
            <v>2499.9899999999998</v>
          </cell>
          <cell r="G166" t="str">
            <v>Road Bikes</v>
          </cell>
          <cell r="H166" t="str">
            <v>Trek</v>
          </cell>
        </row>
        <row r="167">
          <cell r="A167">
            <v>166</v>
          </cell>
          <cell r="B167" t="str">
            <v>Trek Domane AL 2 Women's - 2018</v>
          </cell>
          <cell r="C167">
            <v>9</v>
          </cell>
          <cell r="D167">
            <v>7</v>
          </cell>
          <cell r="E167">
            <v>2018</v>
          </cell>
          <cell r="F167">
            <v>749.99</v>
          </cell>
          <cell r="G167" t="str">
            <v>Road Bikes</v>
          </cell>
          <cell r="H167" t="str">
            <v>Trek</v>
          </cell>
        </row>
        <row r="168">
          <cell r="A168">
            <v>167</v>
          </cell>
          <cell r="B168" t="str">
            <v>Surly ECR Frameset - 2018</v>
          </cell>
          <cell r="C168">
            <v>8</v>
          </cell>
          <cell r="D168">
            <v>7</v>
          </cell>
          <cell r="E168">
            <v>2018</v>
          </cell>
          <cell r="F168">
            <v>749.99</v>
          </cell>
          <cell r="G168" t="str">
            <v>Road Bikes</v>
          </cell>
          <cell r="H168" t="str">
            <v>Surly</v>
          </cell>
        </row>
        <row r="169">
          <cell r="A169">
            <v>168</v>
          </cell>
          <cell r="B169" t="str">
            <v>Surly Straggler - 2018</v>
          </cell>
          <cell r="C169">
            <v>8</v>
          </cell>
          <cell r="D169">
            <v>7</v>
          </cell>
          <cell r="E169">
            <v>2018</v>
          </cell>
          <cell r="F169">
            <v>1549</v>
          </cell>
          <cell r="G169" t="str">
            <v>Road Bikes</v>
          </cell>
          <cell r="H169" t="str">
            <v>Surly</v>
          </cell>
        </row>
        <row r="170">
          <cell r="A170">
            <v>169</v>
          </cell>
          <cell r="B170" t="str">
            <v>Trek Emonda SLR 8 - 2018</v>
          </cell>
          <cell r="C170">
            <v>9</v>
          </cell>
          <cell r="D170">
            <v>7</v>
          </cell>
          <cell r="E170">
            <v>2018</v>
          </cell>
          <cell r="F170">
            <v>6499.99</v>
          </cell>
          <cell r="G170" t="str">
            <v>Road Bikes</v>
          </cell>
          <cell r="H170" t="str">
            <v>Trek</v>
          </cell>
        </row>
        <row r="171">
          <cell r="A171">
            <v>170</v>
          </cell>
          <cell r="B171" t="str">
            <v>Trek CrossRip 2 - 2018</v>
          </cell>
          <cell r="C171">
            <v>9</v>
          </cell>
          <cell r="D171">
            <v>7</v>
          </cell>
          <cell r="E171">
            <v>2018</v>
          </cell>
          <cell r="F171">
            <v>1299.99</v>
          </cell>
          <cell r="G171" t="str">
            <v>Road Bikes</v>
          </cell>
          <cell r="H171" t="str">
            <v>Trek</v>
          </cell>
        </row>
        <row r="172">
          <cell r="A172">
            <v>171</v>
          </cell>
          <cell r="B172" t="str">
            <v>Trek Domane SL 6 - 2018</v>
          </cell>
          <cell r="C172">
            <v>9</v>
          </cell>
          <cell r="D172">
            <v>7</v>
          </cell>
          <cell r="E172">
            <v>2018</v>
          </cell>
          <cell r="F172">
            <v>3199.99</v>
          </cell>
          <cell r="G172" t="str">
            <v>Road Bikes</v>
          </cell>
          <cell r="H172" t="str">
            <v>Trek</v>
          </cell>
        </row>
        <row r="173">
          <cell r="A173">
            <v>172</v>
          </cell>
          <cell r="B173" t="str">
            <v>Trek Domane ALR Disc Frameset - 2018</v>
          </cell>
          <cell r="C173">
            <v>9</v>
          </cell>
          <cell r="D173">
            <v>7</v>
          </cell>
          <cell r="E173">
            <v>2018</v>
          </cell>
          <cell r="F173">
            <v>3199.99</v>
          </cell>
          <cell r="G173" t="str">
            <v>Road Bikes</v>
          </cell>
          <cell r="H173" t="str">
            <v>Trek</v>
          </cell>
        </row>
        <row r="174">
          <cell r="A174">
            <v>173</v>
          </cell>
          <cell r="B174" t="str">
            <v>Trek Domane ALR Frameset - 2018</v>
          </cell>
          <cell r="C174">
            <v>9</v>
          </cell>
          <cell r="D174">
            <v>7</v>
          </cell>
          <cell r="E174">
            <v>2018</v>
          </cell>
          <cell r="F174">
            <v>3199.99</v>
          </cell>
          <cell r="G174" t="str">
            <v>Road Bikes</v>
          </cell>
          <cell r="H174" t="str">
            <v>Trek</v>
          </cell>
        </row>
        <row r="175">
          <cell r="A175">
            <v>174</v>
          </cell>
          <cell r="B175" t="str">
            <v>Trek Domane SLR Disc Frameset - 2018</v>
          </cell>
          <cell r="C175">
            <v>9</v>
          </cell>
          <cell r="D175">
            <v>7</v>
          </cell>
          <cell r="E175">
            <v>2018</v>
          </cell>
          <cell r="F175">
            <v>3199.99</v>
          </cell>
          <cell r="G175" t="str">
            <v>Road Bikes</v>
          </cell>
          <cell r="H175" t="str">
            <v>Trek</v>
          </cell>
        </row>
        <row r="176">
          <cell r="A176">
            <v>175</v>
          </cell>
          <cell r="B176" t="str">
            <v>Trek Domane SLR Frameset - 2018</v>
          </cell>
          <cell r="C176">
            <v>9</v>
          </cell>
          <cell r="D176">
            <v>7</v>
          </cell>
          <cell r="E176">
            <v>2018</v>
          </cell>
          <cell r="F176">
            <v>3199.99</v>
          </cell>
          <cell r="G176" t="str">
            <v>Road Bikes</v>
          </cell>
          <cell r="H176" t="str">
            <v>Trek</v>
          </cell>
        </row>
        <row r="177">
          <cell r="A177">
            <v>176</v>
          </cell>
          <cell r="B177" t="str">
            <v>Trek Madone 9 Frameset - 2018</v>
          </cell>
          <cell r="C177">
            <v>9</v>
          </cell>
          <cell r="D177">
            <v>7</v>
          </cell>
          <cell r="E177">
            <v>2018</v>
          </cell>
          <cell r="F177">
            <v>3199.99</v>
          </cell>
          <cell r="G177" t="str">
            <v>Road Bikes</v>
          </cell>
          <cell r="H177" t="str">
            <v>Trek</v>
          </cell>
        </row>
        <row r="178">
          <cell r="A178">
            <v>177</v>
          </cell>
          <cell r="B178" t="str">
            <v>Trek Domane SLR 6 Disc - 2018</v>
          </cell>
          <cell r="C178">
            <v>9</v>
          </cell>
          <cell r="D178">
            <v>7</v>
          </cell>
          <cell r="E178">
            <v>2018</v>
          </cell>
          <cell r="F178">
            <v>5499.99</v>
          </cell>
          <cell r="G178" t="str">
            <v>Road Bikes</v>
          </cell>
          <cell r="H178" t="str">
            <v>Trek</v>
          </cell>
        </row>
        <row r="179">
          <cell r="A179">
            <v>178</v>
          </cell>
          <cell r="B179" t="str">
            <v>Trek Domane AL 2 - 2018</v>
          </cell>
          <cell r="C179">
            <v>9</v>
          </cell>
          <cell r="D179">
            <v>7</v>
          </cell>
          <cell r="E179">
            <v>2018</v>
          </cell>
          <cell r="F179">
            <v>749.99</v>
          </cell>
          <cell r="G179" t="str">
            <v>Road Bikes</v>
          </cell>
          <cell r="H179" t="str">
            <v>Trek</v>
          </cell>
        </row>
        <row r="180">
          <cell r="A180">
            <v>179</v>
          </cell>
          <cell r="B180" t="str">
            <v>Trek Domane AL 3 - 2018</v>
          </cell>
          <cell r="C180">
            <v>9</v>
          </cell>
          <cell r="D180">
            <v>7</v>
          </cell>
          <cell r="E180">
            <v>2018</v>
          </cell>
          <cell r="F180">
            <v>919.99</v>
          </cell>
          <cell r="G180" t="str">
            <v>Road Bikes</v>
          </cell>
          <cell r="H180" t="str">
            <v>Trek</v>
          </cell>
        </row>
        <row r="181">
          <cell r="A181">
            <v>180</v>
          </cell>
          <cell r="B181" t="str">
            <v>Trek Domane AL 3 Women's - 2018</v>
          </cell>
          <cell r="C181">
            <v>9</v>
          </cell>
          <cell r="D181">
            <v>7</v>
          </cell>
          <cell r="E181">
            <v>2018</v>
          </cell>
          <cell r="F181">
            <v>919.99</v>
          </cell>
          <cell r="G181" t="str">
            <v>Road Bikes</v>
          </cell>
          <cell r="H181" t="str">
            <v>Trek</v>
          </cell>
        </row>
        <row r="182">
          <cell r="A182">
            <v>181</v>
          </cell>
          <cell r="B182" t="str">
            <v>Trek Domane SL 5 - 2018</v>
          </cell>
          <cell r="C182">
            <v>9</v>
          </cell>
          <cell r="D182">
            <v>7</v>
          </cell>
          <cell r="E182">
            <v>2018</v>
          </cell>
          <cell r="F182">
            <v>2199.9899999999998</v>
          </cell>
          <cell r="G182" t="str">
            <v>Road Bikes</v>
          </cell>
          <cell r="H182" t="str">
            <v>Trek</v>
          </cell>
        </row>
        <row r="183">
          <cell r="A183">
            <v>182</v>
          </cell>
          <cell r="B183" t="str">
            <v>Trek Domane SL 5 Disc - 2018</v>
          </cell>
          <cell r="C183">
            <v>9</v>
          </cell>
          <cell r="D183">
            <v>7</v>
          </cell>
          <cell r="E183">
            <v>2018</v>
          </cell>
          <cell r="F183">
            <v>2499.9899999999998</v>
          </cell>
          <cell r="G183" t="str">
            <v>Road Bikes</v>
          </cell>
          <cell r="H183" t="str">
            <v>Trek</v>
          </cell>
        </row>
        <row r="184">
          <cell r="A184">
            <v>183</v>
          </cell>
          <cell r="B184" t="str">
            <v>Trek Domane SL 5 Women's - 2018</v>
          </cell>
          <cell r="C184">
            <v>9</v>
          </cell>
          <cell r="D184">
            <v>7</v>
          </cell>
          <cell r="E184">
            <v>2018</v>
          </cell>
          <cell r="F184">
            <v>2199.9899999999998</v>
          </cell>
          <cell r="G184" t="str">
            <v>Road Bikes</v>
          </cell>
          <cell r="H184" t="str">
            <v>Trek</v>
          </cell>
        </row>
        <row r="185">
          <cell r="A185">
            <v>184</v>
          </cell>
          <cell r="B185" t="str">
            <v>Trek Domane SL 6 Disc - 2018</v>
          </cell>
          <cell r="C185">
            <v>9</v>
          </cell>
          <cell r="D185">
            <v>7</v>
          </cell>
          <cell r="E185">
            <v>2018</v>
          </cell>
          <cell r="F185">
            <v>3499.99</v>
          </cell>
          <cell r="G185" t="str">
            <v>Road Bikes</v>
          </cell>
          <cell r="H185" t="str">
            <v>Trek</v>
          </cell>
        </row>
        <row r="186">
          <cell r="A186">
            <v>185</v>
          </cell>
          <cell r="B186" t="str">
            <v>Trek Conduit+ - 2018</v>
          </cell>
          <cell r="C186">
            <v>9</v>
          </cell>
          <cell r="D186">
            <v>5</v>
          </cell>
          <cell r="E186">
            <v>2018</v>
          </cell>
          <cell r="F186">
            <v>2799.99</v>
          </cell>
          <cell r="G186" t="str">
            <v>Electric Bikes</v>
          </cell>
          <cell r="H186" t="str">
            <v>Trek</v>
          </cell>
        </row>
        <row r="187">
          <cell r="A187">
            <v>186</v>
          </cell>
          <cell r="B187" t="str">
            <v>Trek CrossRip+ - 2018</v>
          </cell>
          <cell r="C187">
            <v>9</v>
          </cell>
          <cell r="D187">
            <v>5</v>
          </cell>
          <cell r="E187">
            <v>2018</v>
          </cell>
          <cell r="F187">
            <v>4499.99</v>
          </cell>
          <cell r="G187" t="str">
            <v>Electric Bikes</v>
          </cell>
          <cell r="H187" t="str">
            <v>Trek</v>
          </cell>
        </row>
        <row r="188">
          <cell r="A188">
            <v>187</v>
          </cell>
          <cell r="B188" t="str">
            <v>Trek Neko+ - 2018</v>
          </cell>
          <cell r="C188">
            <v>9</v>
          </cell>
          <cell r="D188">
            <v>5</v>
          </cell>
          <cell r="E188">
            <v>2018</v>
          </cell>
          <cell r="F188">
            <v>2799.99</v>
          </cell>
          <cell r="G188" t="str">
            <v>Electric Bikes</v>
          </cell>
          <cell r="H188" t="str">
            <v>Trek</v>
          </cell>
        </row>
        <row r="189">
          <cell r="A189">
            <v>188</v>
          </cell>
          <cell r="B189" t="str">
            <v>Trek XM700+ Lowstep - 2018</v>
          </cell>
          <cell r="C189">
            <v>9</v>
          </cell>
          <cell r="D189">
            <v>5</v>
          </cell>
          <cell r="E189">
            <v>2018</v>
          </cell>
          <cell r="F189">
            <v>3499.99</v>
          </cell>
          <cell r="G189" t="str">
            <v>Electric Bikes</v>
          </cell>
          <cell r="H189" t="str">
            <v>Trek</v>
          </cell>
        </row>
        <row r="190">
          <cell r="A190">
            <v>189</v>
          </cell>
          <cell r="B190" t="str">
            <v>Trek Lift+ Lowstep - 2018</v>
          </cell>
          <cell r="C190">
            <v>9</v>
          </cell>
          <cell r="D190">
            <v>5</v>
          </cell>
          <cell r="E190">
            <v>2018</v>
          </cell>
          <cell r="F190">
            <v>2799.99</v>
          </cell>
          <cell r="G190" t="str">
            <v>Electric Bikes</v>
          </cell>
          <cell r="H190" t="str">
            <v>Trek</v>
          </cell>
        </row>
        <row r="191">
          <cell r="A191">
            <v>190</v>
          </cell>
          <cell r="B191" t="str">
            <v>Trek Dual Sport+ - 2018</v>
          </cell>
          <cell r="C191">
            <v>9</v>
          </cell>
          <cell r="D191">
            <v>5</v>
          </cell>
          <cell r="E191">
            <v>2018</v>
          </cell>
          <cell r="F191">
            <v>2799.99</v>
          </cell>
          <cell r="G191" t="str">
            <v>Electric Bikes</v>
          </cell>
          <cell r="H191" t="str">
            <v>Trek</v>
          </cell>
        </row>
        <row r="192">
          <cell r="A192">
            <v>191</v>
          </cell>
          <cell r="B192" t="str">
            <v>Electra Loft Go! 8i - 2018</v>
          </cell>
          <cell r="C192">
            <v>1</v>
          </cell>
          <cell r="D192">
            <v>5</v>
          </cell>
          <cell r="E192">
            <v>2018</v>
          </cell>
          <cell r="F192">
            <v>2799.99</v>
          </cell>
          <cell r="G192" t="str">
            <v>Electric Bikes</v>
          </cell>
          <cell r="H192" t="str">
            <v>Electra</v>
          </cell>
        </row>
        <row r="193">
          <cell r="A193">
            <v>192</v>
          </cell>
          <cell r="B193" t="str">
            <v>Electra Townie Go! 8i - 2017/2018</v>
          </cell>
          <cell r="C193">
            <v>1</v>
          </cell>
          <cell r="D193">
            <v>5</v>
          </cell>
          <cell r="E193">
            <v>2018</v>
          </cell>
          <cell r="F193">
            <v>2599.9899999999998</v>
          </cell>
          <cell r="G193" t="str">
            <v>Electric Bikes</v>
          </cell>
          <cell r="H193" t="str">
            <v>Electra</v>
          </cell>
        </row>
        <row r="194">
          <cell r="A194">
            <v>193</v>
          </cell>
          <cell r="B194" t="str">
            <v>Trek Lift+ - 2018</v>
          </cell>
          <cell r="C194">
            <v>9</v>
          </cell>
          <cell r="D194">
            <v>5</v>
          </cell>
          <cell r="E194">
            <v>2018</v>
          </cell>
          <cell r="F194">
            <v>2799.99</v>
          </cell>
          <cell r="G194" t="str">
            <v>Electric Bikes</v>
          </cell>
          <cell r="H194" t="str">
            <v>Trek</v>
          </cell>
        </row>
        <row r="195">
          <cell r="A195">
            <v>194</v>
          </cell>
          <cell r="B195" t="str">
            <v>Trek XM700+ - 2018</v>
          </cell>
          <cell r="C195">
            <v>9</v>
          </cell>
          <cell r="D195">
            <v>5</v>
          </cell>
          <cell r="E195">
            <v>2018</v>
          </cell>
          <cell r="F195">
            <v>3499.99</v>
          </cell>
          <cell r="G195" t="str">
            <v>Electric Bikes</v>
          </cell>
          <cell r="H195" t="str">
            <v>Trek</v>
          </cell>
        </row>
        <row r="196">
          <cell r="A196">
            <v>195</v>
          </cell>
          <cell r="B196" t="str">
            <v>Electra Townie Go! 8i Ladies' - 2018</v>
          </cell>
          <cell r="C196">
            <v>1</v>
          </cell>
          <cell r="D196">
            <v>5</v>
          </cell>
          <cell r="E196">
            <v>2018</v>
          </cell>
          <cell r="F196">
            <v>2599.9899999999998</v>
          </cell>
          <cell r="G196" t="str">
            <v>Electric Bikes</v>
          </cell>
          <cell r="H196" t="str">
            <v>Electra</v>
          </cell>
        </row>
        <row r="197">
          <cell r="A197">
            <v>196</v>
          </cell>
          <cell r="B197" t="str">
            <v>Trek Verve+ - 2018</v>
          </cell>
          <cell r="C197">
            <v>9</v>
          </cell>
          <cell r="D197">
            <v>5</v>
          </cell>
          <cell r="E197">
            <v>2018</v>
          </cell>
          <cell r="F197">
            <v>2299.9899999999998</v>
          </cell>
          <cell r="G197" t="str">
            <v>Electric Bikes</v>
          </cell>
          <cell r="H197" t="str">
            <v>Trek</v>
          </cell>
        </row>
        <row r="198">
          <cell r="A198">
            <v>197</v>
          </cell>
          <cell r="B198" t="str">
            <v>Trek Verve+ Lowstep - 2018</v>
          </cell>
          <cell r="C198">
            <v>9</v>
          </cell>
          <cell r="D198">
            <v>5</v>
          </cell>
          <cell r="E198">
            <v>2018</v>
          </cell>
          <cell r="F198">
            <v>2299.9899999999998</v>
          </cell>
          <cell r="G198" t="str">
            <v>Electric Bikes</v>
          </cell>
          <cell r="H198" t="str">
            <v>Trek</v>
          </cell>
        </row>
        <row r="199">
          <cell r="A199">
            <v>198</v>
          </cell>
          <cell r="B199" t="str">
            <v>Electra Townie Commute Go! - 2018</v>
          </cell>
          <cell r="C199">
            <v>1</v>
          </cell>
          <cell r="D199">
            <v>5</v>
          </cell>
          <cell r="E199">
            <v>2018</v>
          </cell>
          <cell r="F199">
            <v>2999.99</v>
          </cell>
          <cell r="G199" t="str">
            <v>Electric Bikes</v>
          </cell>
          <cell r="H199" t="str">
            <v>Electra</v>
          </cell>
        </row>
        <row r="200">
          <cell r="A200">
            <v>199</v>
          </cell>
          <cell r="B200" t="str">
            <v>Electra Townie Commute Go! Ladies' - 2018</v>
          </cell>
          <cell r="C200">
            <v>1</v>
          </cell>
          <cell r="D200">
            <v>5</v>
          </cell>
          <cell r="E200">
            <v>2018</v>
          </cell>
          <cell r="F200">
            <v>2999.99</v>
          </cell>
          <cell r="G200" t="str">
            <v>Electric Bikes</v>
          </cell>
          <cell r="H200" t="str">
            <v>Electra</v>
          </cell>
        </row>
        <row r="201">
          <cell r="A201">
            <v>200</v>
          </cell>
          <cell r="B201" t="str">
            <v>Trek Powerfly 5 - 2018</v>
          </cell>
          <cell r="C201">
            <v>9</v>
          </cell>
          <cell r="D201">
            <v>5</v>
          </cell>
          <cell r="E201">
            <v>2018</v>
          </cell>
          <cell r="F201">
            <v>3499.99</v>
          </cell>
          <cell r="G201" t="str">
            <v>Electric Bikes</v>
          </cell>
          <cell r="H201" t="str">
            <v>Trek</v>
          </cell>
        </row>
        <row r="202">
          <cell r="A202">
            <v>201</v>
          </cell>
          <cell r="B202" t="str">
            <v>Trek Powerfly 5 FS - 2018</v>
          </cell>
          <cell r="C202">
            <v>9</v>
          </cell>
          <cell r="D202">
            <v>5</v>
          </cell>
          <cell r="E202">
            <v>2018</v>
          </cell>
          <cell r="F202">
            <v>4499.99</v>
          </cell>
          <cell r="G202" t="str">
            <v>Electric Bikes</v>
          </cell>
          <cell r="H202" t="str">
            <v>Trek</v>
          </cell>
        </row>
        <row r="203">
          <cell r="A203">
            <v>202</v>
          </cell>
          <cell r="B203" t="str">
            <v>Trek Powerfly 5 Women's - 2018</v>
          </cell>
          <cell r="C203">
            <v>9</v>
          </cell>
          <cell r="D203">
            <v>5</v>
          </cell>
          <cell r="E203">
            <v>2018</v>
          </cell>
          <cell r="F203">
            <v>3499.99</v>
          </cell>
          <cell r="G203" t="str">
            <v>Electric Bikes</v>
          </cell>
          <cell r="H203" t="str">
            <v>Trek</v>
          </cell>
        </row>
        <row r="204">
          <cell r="A204">
            <v>203</v>
          </cell>
          <cell r="B204" t="str">
            <v>Trek Powerfly 7 FS - 2018</v>
          </cell>
          <cell r="C204">
            <v>9</v>
          </cell>
          <cell r="D204">
            <v>5</v>
          </cell>
          <cell r="E204">
            <v>2018</v>
          </cell>
          <cell r="F204">
            <v>4999.99</v>
          </cell>
          <cell r="G204" t="str">
            <v>Electric Bikes</v>
          </cell>
          <cell r="H204" t="str">
            <v>Trek</v>
          </cell>
        </row>
        <row r="205">
          <cell r="A205">
            <v>204</v>
          </cell>
          <cell r="B205" t="str">
            <v>Trek Super Commuter+ 7 - 2018</v>
          </cell>
          <cell r="C205">
            <v>9</v>
          </cell>
          <cell r="D205">
            <v>5</v>
          </cell>
          <cell r="E205">
            <v>2018</v>
          </cell>
          <cell r="F205">
            <v>3599.99</v>
          </cell>
          <cell r="G205" t="str">
            <v>Electric Bikes</v>
          </cell>
          <cell r="H205" t="str">
            <v>Trek</v>
          </cell>
        </row>
        <row r="206">
          <cell r="A206">
            <v>205</v>
          </cell>
          <cell r="B206" t="str">
            <v>Trek Super Commuter+ 8S - 2018</v>
          </cell>
          <cell r="C206">
            <v>9</v>
          </cell>
          <cell r="D206">
            <v>5</v>
          </cell>
          <cell r="E206">
            <v>2018</v>
          </cell>
          <cell r="F206">
            <v>4999.99</v>
          </cell>
          <cell r="G206" t="str">
            <v>Electric Bikes</v>
          </cell>
          <cell r="H206" t="str">
            <v>Trek</v>
          </cell>
        </row>
        <row r="207">
          <cell r="A207">
            <v>206</v>
          </cell>
          <cell r="B207" t="str">
            <v>Trek Boone 5 Disc - 2018</v>
          </cell>
          <cell r="C207">
            <v>9</v>
          </cell>
          <cell r="D207">
            <v>4</v>
          </cell>
          <cell r="E207">
            <v>2018</v>
          </cell>
          <cell r="F207">
            <v>3299.99</v>
          </cell>
          <cell r="G207" t="str">
            <v>Cyclocross Bicycles</v>
          </cell>
          <cell r="H207" t="str">
            <v>Trek</v>
          </cell>
        </row>
        <row r="208">
          <cell r="A208">
            <v>207</v>
          </cell>
          <cell r="B208" t="str">
            <v>Trek Boone 7 Disc - 2018</v>
          </cell>
          <cell r="C208">
            <v>9</v>
          </cell>
          <cell r="D208">
            <v>4</v>
          </cell>
          <cell r="E208">
            <v>2018</v>
          </cell>
          <cell r="F208">
            <v>3999.99</v>
          </cell>
          <cell r="G208" t="str">
            <v>Cyclocross Bicycles</v>
          </cell>
          <cell r="H208" t="str">
            <v>Trek</v>
          </cell>
        </row>
        <row r="209">
          <cell r="A209">
            <v>208</v>
          </cell>
          <cell r="B209" t="str">
            <v>Trek Crockett 5 Disc - 2018</v>
          </cell>
          <cell r="C209">
            <v>9</v>
          </cell>
          <cell r="D209">
            <v>4</v>
          </cell>
          <cell r="E209">
            <v>2018</v>
          </cell>
          <cell r="F209">
            <v>1799.99</v>
          </cell>
          <cell r="G209" t="str">
            <v>Cyclocross Bicycles</v>
          </cell>
          <cell r="H209" t="str">
            <v>Trek</v>
          </cell>
        </row>
        <row r="210">
          <cell r="A210">
            <v>209</v>
          </cell>
          <cell r="B210" t="str">
            <v>Trek Crockett 7 Disc - 2018</v>
          </cell>
          <cell r="C210">
            <v>9</v>
          </cell>
          <cell r="D210">
            <v>4</v>
          </cell>
          <cell r="E210">
            <v>2018</v>
          </cell>
          <cell r="F210">
            <v>2999.99</v>
          </cell>
          <cell r="G210" t="str">
            <v>Cyclocross Bicycles</v>
          </cell>
          <cell r="H210" t="str">
            <v>Trek</v>
          </cell>
        </row>
        <row r="211">
          <cell r="A211">
            <v>210</v>
          </cell>
          <cell r="B211" t="str">
            <v>Surly Straggler - 2018</v>
          </cell>
          <cell r="C211">
            <v>8</v>
          </cell>
          <cell r="D211">
            <v>4</v>
          </cell>
          <cell r="E211">
            <v>2018</v>
          </cell>
          <cell r="F211">
            <v>1549</v>
          </cell>
          <cell r="G211" t="str">
            <v>Cyclocross Bicycles</v>
          </cell>
          <cell r="H211" t="str">
            <v>Surly</v>
          </cell>
        </row>
        <row r="212">
          <cell r="A212">
            <v>211</v>
          </cell>
          <cell r="B212" t="str">
            <v>Surly Straggler 650b - 2018</v>
          </cell>
          <cell r="C212">
            <v>8</v>
          </cell>
          <cell r="D212">
            <v>4</v>
          </cell>
          <cell r="E212">
            <v>2018</v>
          </cell>
          <cell r="F212">
            <v>1549</v>
          </cell>
          <cell r="G212" t="str">
            <v>Cyclocross Bicycles</v>
          </cell>
          <cell r="H212" t="str">
            <v>Surly</v>
          </cell>
        </row>
        <row r="213">
          <cell r="A213">
            <v>212</v>
          </cell>
          <cell r="B213" t="str">
            <v>Electra Townie Original 21D - 2018</v>
          </cell>
          <cell r="C213">
            <v>1</v>
          </cell>
          <cell r="D213">
            <v>3</v>
          </cell>
          <cell r="E213">
            <v>2018</v>
          </cell>
          <cell r="F213">
            <v>559.99</v>
          </cell>
          <cell r="G213" t="str">
            <v>Cruisers Bicycles</v>
          </cell>
          <cell r="H213" t="str">
            <v>Electra</v>
          </cell>
        </row>
        <row r="214">
          <cell r="A214">
            <v>213</v>
          </cell>
          <cell r="B214" t="str">
            <v>Electra Cruiser 1 - 2016/2017/2018</v>
          </cell>
          <cell r="C214">
            <v>1</v>
          </cell>
          <cell r="D214">
            <v>3</v>
          </cell>
          <cell r="E214">
            <v>2018</v>
          </cell>
          <cell r="F214">
            <v>269.99</v>
          </cell>
          <cell r="G214" t="str">
            <v>Cruisers Bicycles</v>
          </cell>
          <cell r="H214" t="str">
            <v>Electra</v>
          </cell>
        </row>
        <row r="215">
          <cell r="A215">
            <v>214</v>
          </cell>
          <cell r="B215" t="str">
            <v>Electra Tiger Shark 3i - 2018</v>
          </cell>
          <cell r="C215">
            <v>1</v>
          </cell>
          <cell r="D215">
            <v>3</v>
          </cell>
          <cell r="E215">
            <v>2018</v>
          </cell>
          <cell r="F215">
            <v>899.99</v>
          </cell>
          <cell r="G215" t="str">
            <v>Cruisers Bicycles</v>
          </cell>
          <cell r="H215" t="str">
            <v>Electra</v>
          </cell>
        </row>
        <row r="216">
          <cell r="A216">
            <v>215</v>
          </cell>
          <cell r="B216" t="str">
            <v>Electra Queen of Hearts 3i - 2018</v>
          </cell>
          <cell r="C216">
            <v>1</v>
          </cell>
          <cell r="D216">
            <v>3</v>
          </cell>
          <cell r="E216">
            <v>2018</v>
          </cell>
          <cell r="F216">
            <v>749.99</v>
          </cell>
          <cell r="G216" t="str">
            <v>Cruisers Bicycles</v>
          </cell>
          <cell r="H216" t="str">
            <v>Electra</v>
          </cell>
        </row>
        <row r="217">
          <cell r="A217">
            <v>216</v>
          </cell>
          <cell r="B217" t="str">
            <v>Electra Super Moto 8i - 2018</v>
          </cell>
          <cell r="C217">
            <v>1</v>
          </cell>
          <cell r="D217">
            <v>3</v>
          </cell>
          <cell r="E217">
            <v>2018</v>
          </cell>
          <cell r="F217">
            <v>899.99</v>
          </cell>
          <cell r="G217" t="str">
            <v>Cruisers Bicycles</v>
          </cell>
          <cell r="H217" t="str">
            <v>Electra</v>
          </cell>
        </row>
        <row r="218">
          <cell r="A218">
            <v>217</v>
          </cell>
          <cell r="B218" t="str">
            <v>Electra Straight 8 3i - 2018</v>
          </cell>
          <cell r="C218">
            <v>1</v>
          </cell>
          <cell r="D218">
            <v>3</v>
          </cell>
          <cell r="E218">
            <v>2018</v>
          </cell>
          <cell r="F218">
            <v>909.99</v>
          </cell>
          <cell r="G218" t="str">
            <v>Cruisers Bicycles</v>
          </cell>
          <cell r="H218" t="str">
            <v>Electra</v>
          </cell>
        </row>
        <row r="219">
          <cell r="A219">
            <v>218</v>
          </cell>
          <cell r="B219" t="str">
            <v>Electra Cruiser 7D - 2016/2017/2018</v>
          </cell>
          <cell r="C219">
            <v>1</v>
          </cell>
          <cell r="D219">
            <v>3</v>
          </cell>
          <cell r="E219">
            <v>2018</v>
          </cell>
          <cell r="F219">
            <v>319.99</v>
          </cell>
          <cell r="G219" t="str">
            <v>Cruisers Bicycles</v>
          </cell>
          <cell r="H219" t="str">
            <v>Electra</v>
          </cell>
        </row>
        <row r="220">
          <cell r="A220">
            <v>219</v>
          </cell>
          <cell r="B220" t="str">
            <v>Electra Moto 3i - 2018</v>
          </cell>
          <cell r="C220">
            <v>1</v>
          </cell>
          <cell r="D220">
            <v>3</v>
          </cell>
          <cell r="E220">
            <v>2018</v>
          </cell>
          <cell r="F220">
            <v>639.99</v>
          </cell>
          <cell r="G220" t="str">
            <v>Cruisers Bicycles</v>
          </cell>
          <cell r="H220" t="str">
            <v>Electra</v>
          </cell>
        </row>
        <row r="221">
          <cell r="A221">
            <v>220</v>
          </cell>
          <cell r="B221" t="str">
            <v>Electra Cruiser 1 Ladies' - 2018</v>
          </cell>
          <cell r="C221">
            <v>1</v>
          </cell>
          <cell r="D221">
            <v>3</v>
          </cell>
          <cell r="E221">
            <v>2018</v>
          </cell>
          <cell r="F221">
            <v>269.99</v>
          </cell>
          <cell r="G221" t="str">
            <v>Cruisers Bicycles</v>
          </cell>
          <cell r="H221" t="str">
            <v>Electra</v>
          </cell>
        </row>
        <row r="222">
          <cell r="A222">
            <v>221</v>
          </cell>
          <cell r="B222" t="str">
            <v>Electra Cruiser 7D Ladies' - 2016/2018</v>
          </cell>
          <cell r="C222">
            <v>1</v>
          </cell>
          <cell r="D222">
            <v>3</v>
          </cell>
          <cell r="E222">
            <v>2018</v>
          </cell>
          <cell r="F222">
            <v>319.99</v>
          </cell>
          <cell r="G222" t="str">
            <v>Cruisers Bicycles</v>
          </cell>
          <cell r="H222" t="str">
            <v>Electra</v>
          </cell>
        </row>
        <row r="223">
          <cell r="A223">
            <v>222</v>
          </cell>
          <cell r="B223" t="str">
            <v>Electra Cruiser 1 Tall - 2016/2018</v>
          </cell>
          <cell r="C223">
            <v>1</v>
          </cell>
          <cell r="D223">
            <v>3</v>
          </cell>
          <cell r="E223">
            <v>2018</v>
          </cell>
          <cell r="F223">
            <v>269.99</v>
          </cell>
          <cell r="G223" t="str">
            <v>Cruisers Bicycles</v>
          </cell>
          <cell r="H223" t="str">
            <v>Electra</v>
          </cell>
        </row>
        <row r="224">
          <cell r="A224">
            <v>223</v>
          </cell>
          <cell r="B224" t="str">
            <v>Electra Cruiser Lux 3i - 2018</v>
          </cell>
          <cell r="C224">
            <v>1</v>
          </cell>
          <cell r="D224">
            <v>3</v>
          </cell>
          <cell r="E224">
            <v>2018</v>
          </cell>
          <cell r="F224">
            <v>529.99</v>
          </cell>
          <cell r="G224" t="str">
            <v>Cruisers Bicycles</v>
          </cell>
          <cell r="H224" t="str">
            <v>Electra</v>
          </cell>
        </row>
        <row r="225">
          <cell r="A225">
            <v>224</v>
          </cell>
          <cell r="B225" t="str">
            <v>Electra Cruiser Lux 7D - 2018</v>
          </cell>
          <cell r="C225">
            <v>1</v>
          </cell>
          <cell r="D225">
            <v>3</v>
          </cell>
          <cell r="E225">
            <v>2018</v>
          </cell>
          <cell r="F225">
            <v>479.99</v>
          </cell>
          <cell r="G225" t="str">
            <v>Cruisers Bicycles</v>
          </cell>
          <cell r="H225" t="str">
            <v>Electra</v>
          </cell>
        </row>
        <row r="226">
          <cell r="A226">
            <v>225</v>
          </cell>
          <cell r="B226" t="str">
            <v>Electra Delivery 3i - 2016/2017/2018</v>
          </cell>
          <cell r="C226">
            <v>1</v>
          </cell>
          <cell r="D226">
            <v>3</v>
          </cell>
          <cell r="E226">
            <v>2018</v>
          </cell>
          <cell r="F226">
            <v>959.99</v>
          </cell>
          <cell r="G226" t="str">
            <v>Cruisers Bicycles</v>
          </cell>
          <cell r="H226" t="str">
            <v>Electra</v>
          </cell>
        </row>
        <row r="227">
          <cell r="A227">
            <v>226</v>
          </cell>
          <cell r="B227" t="str">
            <v>Electra Townie Original 21D EQ - 2017/2018</v>
          </cell>
          <cell r="C227">
            <v>1</v>
          </cell>
          <cell r="D227">
            <v>3</v>
          </cell>
          <cell r="E227">
            <v>2018</v>
          </cell>
          <cell r="F227">
            <v>679.99</v>
          </cell>
          <cell r="G227" t="str">
            <v>Cruisers Bicycles</v>
          </cell>
          <cell r="H227" t="str">
            <v>Electra</v>
          </cell>
        </row>
        <row r="228">
          <cell r="A228">
            <v>227</v>
          </cell>
          <cell r="B228" t="str">
            <v>Electra Cruiser 7D (24-Inch) Ladies' - 2016/2018</v>
          </cell>
          <cell r="C228">
            <v>1</v>
          </cell>
          <cell r="D228">
            <v>3</v>
          </cell>
          <cell r="E228">
            <v>2018</v>
          </cell>
          <cell r="F228">
            <v>319.99</v>
          </cell>
          <cell r="G228" t="str">
            <v>Cruisers Bicycles</v>
          </cell>
          <cell r="H228" t="str">
            <v>Electra</v>
          </cell>
        </row>
        <row r="229">
          <cell r="A229">
            <v>228</v>
          </cell>
          <cell r="B229" t="str">
            <v>Electra Cruiser 7D Tall - 2016/2018</v>
          </cell>
          <cell r="C229">
            <v>1</v>
          </cell>
          <cell r="D229">
            <v>3</v>
          </cell>
          <cell r="E229">
            <v>2018</v>
          </cell>
          <cell r="F229">
            <v>319.99</v>
          </cell>
          <cell r="G229" t="str">
            <v>Cruisers Bicycles</v>
          </cell>
          <cell r="H229" t="str">
            <v>Electra</v>
          </cell>
        </row>
        <row r="230">
          <cell r="A230">
            <v>229</v>
          </cell>
          <cell r="B230" t="str">
            <v>Electra Cruiser Lux 1 - 2016/2018</v>
          </cell>
          <cell r="C230">
            <v>1</v>
          </cell>
          <cell r="D230">
            <v>3</v>
          </cell>
          <cell r="E230">
            <v>2018</v>
          </cell>
          <cell r="F230">
            <v>429.99</v>
          </cell>
          <cell r="G230" t="str">
            <v>Cruisers Bicycles</v>
          </cell>
          <cell r="H230" t="str">
            <v>Electra</v>
          </cell>
        </row>
        <row r="231">
          <cell r="A231">
            <v>230</v>
          </cell>
          <cell r="B231" t="str">
            <v>Electra Cruiser Lux 1 Ladies' - 2018</v>
          </cell>
          <cell r="C231">
            <v>1</v>
          </cell>
          <cell r="D231">
            <v>3</v>
          </cell>
          <cell r="E231">
            <v>2018</v>
          </cell>
          <cell r="F231">
            <v>429.99</v>
          </cell>
          <cell r="G231" t="str">
            <v>Cruisers Bicycles</v>
          </cell>
          <cell r="H231" t="str">
            <v>Electra</v>
          </cell>
        </row>
        <row r="232">
          <cell r="A232">
            <v>231</v>
          </cell>
          <cell r="B232" t="str">
            <v>Electra Cruiser Lux 3i Ladies' - 2018</v>
          </cell>
          <cell r="C232">
            <v>1</v>
          </cell>
          <cell r="D232">
            <v>3</v>
          </cell>
          <cell r="E232">
            <v>2018</v>
          </cell>
          <cell r="F232">
            <v>529.99</v>
          </cell>
          <cell r="G232" t="str">
            <v>Cruisers Bicycles</v>
          </cell>
          <cell r="H232" t="str">
            <v>Electra</v>
          </cell>
        </row>
        <row r="233">
          <cell r="A233">
            <v>232</v>
          </cell>
          <cell r="B233" t="str">
            <v>Electra Cruiser Lux 7D Ladies' - 2018</v>
          </cell>
          <cell r="C233">
            <v>1</v>
          </cell>
          <cell r="D233">
            <v>3</v>
          </cell>
          <cell r="E233">
            <v>2018</v>
          </cell>
          <cell r="F233">
            <v>479.99</v>
          </cell>
          <cell r="G233" t="str">
            <v>Cruisers Bicycles</v>
          </cell>
          <cell r="H233" t="str">
            <v>Electra</v>
          </cell>
        </row>
        <row r="234">
          <cell r="A234">
            <v>233</v>
          </cell>
          <cell r="B234" t="str">
            <v>Electra Cruiser Lux Fat Tire 7D - 2018</v>
          </cell>
          <cell r="C234">
            <v>1</v>
          </cell>
          <cell r="D234">
            <v>3</v>
          </cell>
          <cell r="E234">
            <v>2018</v>
          </cell>
          <cell r="F234">
            <v>639.99</v>
          </cell>
          <cell r="G234" t="str">
            <v>Cruisers Bicycles</v>
          </cell>
          <cell r="H234" t="str">
            <v>Electra</v>
          </cell>
        </row>
        <row r="235">
          <cell r="A235">
            <v>234</v>
          </cell>
          <cell r="B235" t="str">
            <v>Electra Daydreamer 3i Ladies' - 2018</v>
          </cell>
          <cell r="C235">
            <v>1</v>
          </cell>
          <cell r="D235">
            <v>3</v>
          </cell>
          <cell r="E235">
            <v>2018</v>
          </cell>
          <cell r="F235">
            <v>899.99</v>
          </cell>
          <cell r="G235" t="str">
            <v>Cruisers Bicycles</v>
          </cell>
          <cell r="H235" t="str">
            <v>Electra</v>
          </cell>
        </row>
        <row r="236">
          <cell r="A236">
            <v>235</v>
          </cell>
          <cell r="B236" t="str">
            <v>Electra Koa 3i Ladies' - 2018</v>
          </cell>
          <cell r="C236">
            <v>1</v>
          </cell>
          <cell r="D236">
            <v>3</v>
          </cell>
          <cell r="E236">
            <v>2018</v>
          </cell>
          <cell r="F236">
            <v>899.99</v>
          </cell>
          <cell r="G236" t="str">
            <v>Cruisers Bicycles</v>
          </cell>
          <cell r="H236" t="str">
            <v>Electra</v>
          </cell>
        </row>
        <row r="237">
          <cell r="A237">
            <v>236</v>
          </cell>
          <cell r="B237" t="str">
            <v>Electra Morningstar 3i Ladies' - 2018</v>
          </cell>
          <cell r="C237">
            <v>1</v>
          </cell>
          <cell r="D237">
            <v>3</v>
          </cell>
          <cell r="E237">
            <v>2018</v>
          </cell>
          <cell r="F237">
            <v>749.99</v>
          </cell>
          <cell r="G237" t="str">
            <v>Cruisers Bicycles</v>
          </cell>
          <cell r="H237" t="str">
            <v>Electra</v>
          </cell>
        </row>
        <row r="238">
          <cell r="A238">
            <v>237</v>
          </cell>
          <cell r="B238" t="str">
            <v>Electra Relic 3i - 2018</v>
          </cell>
          <cell r="C238">
            <v>1</v>
          </cell>
          <cell r="D238">
            <v>3</v>
          </cell>
          <cell r="E238">
            <v>2018</v>
          </cell>
          <cell r="F238">
            <v>849.99</v>
          </cell>
          <cell r="G238" t="str">
            <v>Cruisers Bicycles</v>
          </cell>
          <cell r="H238" t="str">
            <v>Electra</v>
          </cell>
        </row>
        <row r="239">
          <cell r="A239">
            <v>238</v>
          </cell>
          <cell r="B239" t="str">
            <v>Electra Townie Balloon 8D EQ - 2016/2017/2018</v>
          </cell>
          <cell r="C239">
            <v>1</v>
          </cell>
          <cell r="D239">
            <v>3</v>
          </cell>
          <cell r="E239">
            <v>2018</v>
          </cell>
          <cell r="F239">
            <v>749.99</v>
          </cell>
          <cell r="G239" t="str">
            <v>Cruisers Bicycles</v>
          </cell>
          <cell r="H239" t="str">
            <v>Electra</v>
          </cell>
        </row>
        <row r="240">
          <cell r="A240">
            <v>239</v>
          </cell>
          <cell r="B240" t="str">
            <v>Electra Townie Balloon 8D EQ Ladies' - 2016/2017/2018</v>
          </cell>
          <cell r="C240">
            <v>1</v>
          </cell>
          <cell r="D240">
            <v>3</v>
          </cell>
          <cell r="E240">
            <v>2018</v>
          </cell>
          <cell r="F240">
            <v>749.99</v>
          </cell>
          <cell r="G240" t="str">
            <v>Cruisers Bicycles</v>
          </cell>
          <cell r="H240" t="str">
            <v>Electra</v>
          </cell>
        </row>
        <row r="241">
          <cell r="A241">
            <v>240</v>
          </cell>
          <cell r="B241" t="str">
            <v>Electra Townie Commute 27D Ladies - 2018</v>
          </cell>
          <cell r="C241">
            <v>1</v>
          </cell>
          <cell r="D241">
            <v>3</v>
          </cell>
          <cell r="E241">
            <v>2018</v>
          </cell>
          <cell r="F241">
            <v>899.99</v>
          </cell>
          <cell r="G241" t="str">
            <v>Cruisers Bicycles</v>
          </cell>
          <cell r="H241" t="str">
            <v>Electra</v>
          </cell>
        </row>
        <row r="242">
          <cell r="A242">
            <v>241</v>
          </cell>
          <cell r="B242" t="str">
            <v>Electra Townie Commute 8D - 2018</v>
          </cell>
          <cell r="C242">
            <v>1</v>
          </cell>
          <cell r="D242">
            <v>3</v>
          </cell>
          <cell r="E242">
            <v>2018</v>
          </cell>
          <cell r="F242">
            <v>749.99</v>
          </cell>
          <cell r="G242" t="str">
            <v>Cruisers Bicycles</v>
          </cell>
          <cell r="H242" t="str">
            <v>Electra</v>
          </cell>
        </row>
        <row r="243">
          <cell r="A243">
            <v>242</v>
          </cell>
          <cell r="B243" t="str">
            <v>Electra Townie Commute 8D Ladies' - 2018</v>
          </cell>
          <cell r="C243">
            <v>1</v>
          </cell>
          <cell r="D243">
            <v>3</v>
          </cell>
          <cell r="E243">
            <v>2018</v>
          </cell>
          <cell r="F243">
            <v>699.99</v>
          </cell>
          <cell r="G243" t="str">
            <v>Cruisers Bicycles</v>
          </cell>
          <cell r="H243" t="str">
            <v>Electra</v>
          </cell>
        </row>
        <row r="244">
          <cell r="A244">
            <v>243</v>
          </cell>
          <cell r="B244" t="str">
            <v>Electra Townie Original 21D EQ Ladies' - 2018</v>
          </cell>
          <cell r="C244">
            <v>1</v>
          </cell>
          <cell r="D244">
            <v>3</v>
          </cell>
          <cell r="E244">
            <v>2018</v>
          </cell>
          <cell r="F244">
            <v>679.99</v>
          </cell>
          <cell r="G244" t="str">
            <v>Cruisers Bicycles</v>
          </cell>
          <cell r="H244" t="str">
            <v>Electra</v>
          </cell>
        </row>
        <row r="245">
          <cell r="A245">
            <v>244</v>
          </cell>
          <cell r="B245" t="str">
            <v>Electra Townie Original 21D Ladies' - 2018</v>
          </cell>
          <cell r="C245">
            <v>1</v>
          </cell>
          <cell r="D245">
            <v>3</v>
          </cell>
          <cell r="E245">
            <v>2018</v>
          </cell>
          <cell r="F245">
            <v>559.99</v>
          </cell>
          <cell r="G245" t="str">
            <v>Cruisers Bicycles</v>
          </cell>
          <cell r="H245" t="str">
            <v>Electra</v>
          </cell>
        </row>
        <row r="246">
          <cell r="A246">
            <v>245</v>
          </cell>
          <cell r="B246" t="str">
            <v>Electra Townie Original 3i EQ - 2017/2018</v>
          </cell>
          <cell r="C246">
            <v>1</v>
          </cell>
          <cell r="D246">
            <v>3</v>
          </cell>
          <cell r="E246">
            <v>2018</v>
          </cell>
          <cell r="F246">
            <v>659.99</v>
          </cell>
          <cell r="G246" t="str">
            <v>Cruisers Bicycles</v>
          </cell>
          <cell r="H246" t="str">
            <v>Electra</v>
          </cell>
        </row>
        <row r="247">
          <cell r="A247">
            <v>246</v>
          </cell>
          <cell r="B247" t="str">
            <v>Electra Townie Original 3i EQ Ladies' - 2018</v>
          </cell>
          <cell r="C247">
            <v>1</v>
          </cell>
          <cell r="D247">
            <v>3</v>
          </cell>
          <cell r="E247">
            <v>2018</v>
          </cell>
          <cell r="F247">
            <v>639.99</v>
          </cell>
          <cell r="G247" t="str">
            <v>Cruisers Bicycles</v>
          </cell>
          <cell r="H247" t="str">
            <v>Electra</v>
          </cell>
        </row>
        <row r="248">
          <cell r="A248">
            <v>247</v>
          </cell>
          <cell r="B248" t="str">
            <v>Electra Townie Original 7D EQ - 2018</v>
          </cell>
          <cell r="C248">
            <v>1</v>
          </cell>
          <cell r="D248">
            <v>3</v>
          </cell>
          <cell r="E248">
            <v>2018</v>
          </cell>
          <cell r="F248">
            <v>599.99</v>
          </cell>
          <cell r="G248" t="str">
            <v>Cruisers Bicycles</v>
          </cell>
          <cell r="H248" t="str">
            <v>Electra</v>
          </cell>
        </row>
        <row r="249">
          <cell r="A249">
            <v>248</v>
          </cell>
          <cell r="B249" t="str">
            <v>Electra Townie Original 7D EQ Ladies' - 2017/2018</v>
          </cell>
          <cell r="C249">
            <v>1</v>
          </cell>
          <cell r="D249">
            <v>3</v>
          </cell>
          <cell r="E249">
            <v>2018</v>
          </cell>
          <cell r="F249">
            <v>599.99</v>
          </cell>
          <cell r="G249" t="str">
            <v>Cruisers Bicycles</v>
          </cell>
          <cell r="H249" t="str">
            <v>Electra</v>
          </cell>
        </row>
        <row r="250">
          <cell r="A250">
            <v>249</v>
          </cell>
          <cell r="B250" t="str">
            <v>Electra White Water 3i - 2018</v>
          </cell>
          <cell r="C250">
            <v>1</v>
          </cell>
          <cell r="D250">
            <v>3</v>
          </cell>
          <cell r="E250">
            <v>2018</v>
          </cell>
          <cell r="F250">
            <v>749.99</v>
          </cell>
          <cell r="G250" t="str">
            <v>Cruisers Bicycles</v>
          </cell>
          <cell r="H250" t="str">
            <v>Electra</v>
          </cell>
        </row>
        <row r="251">
          <cell r="A251">
            <v>250</v>
          </cell>
          <cell r="B251" t="str">
            <v>Electra Townie Go! 8i - 2017/2018</v>
          </cell>
          <cell r="C251">
            <v>1</v>
          </cell>
          <cell r="D251">
            <v>3</v>
          </cell>
          <cell r="E251">
            <v>2018</v>
          </cell>
          <cell r="F251">
            <v>2599.9899999999998</v>
          </cell>
          <cell r="G251" t="str">
            <v>Cruisers Bicycles</v>
          </cell>
          <cell r="H251" t="str">
            <v>Electra</v>
          </cell>
        </row>
        <row r="252">
          <cell r="A252">
            <v>251</v>
          </cell>
          <cell r="B252" t="str">
            <v>Electra Townie Commute Go! - 2018</v>
          </cell>
          <cell r="C252">
            <v>1</v>
          </cell>
          <cell r="D252">
            <v>3</v>
          </cell>
          <cell r="E252">
            <v>2018</v>
          </cell>
          <cell r="F252">
            <v>2999.99</v>
          </cell>
          <cell r="G252" t="str">
            <v>Cruisers Bicycles</v>
          </cell>
          <cell r="H252" t="str">
            <v>Electra</v>
          </cell>
        </row>
        <row r="253">
          <cell r="A253">
            <v>252</v>
          </cell>
          <cell r="B253" t="str">
            <v>Electra Townie Commute Go! Ladies' - 2018</v>
          </cell>
          <cell r="C253">
            <v>1</v>
          </cell>
          <cell r="D253">
            <v>3</v>
          </cell>
          <cell r="E253">
            <v>2018</v>
          </cell>
          <cell r="F253">
            <v>2999.99</v>
          </cell>
          <cell r="G253" t="str">
            <v>Cruisers Bicycles</v>
          </cell>
          <cell r="H253" t="str">
            <v>Electra</v>
          </cell>
        </row>
        <row r="254">
          <cell r="A254">
            <v>253</v>
          </cell>
          <cell r="B254" t="str">
            <v>Electra Townie Go! 8i Ladies' - 2018</v>
          </cell>
          <cell r="C254">
            <v>1</v>
          </cell>
          <cell r="D254">
            <v>3</v>
          </cell>
          <cell r="E254">
            <v>2018</v>
          </cell>
          <cell r="F254">
            <v>2599.9899999999998</v>
          </cell>
          <cell r="G254" t="str">
            <v>Cruisers Bicycles</v>
          </cell>
          <cell r="H254" t="str">
            <v>Electra</v>
          </cell>
        </row>
        <row r="255">
          <cell r="A255">
            <v>254</v>
          </cell>
          <cell r="B255" t="str">
            <v>Electra Townie Balloon 3i EQ - 2017/2018</v>
          </cell>
          <cell r="C255">
            <v>1</v>
          </cell>
          <cell r="D255">
            <v>3</v>
          </cell>
          <cell r="E255">
            <v>2018</v>
          </cell>
          <cell r="F255">
            <v>749.99</v>
          </cell>
          <cell r="G255" t="str">
            <v>Cruisers Bicycles</v>
          </cell>
          <cell r="H255" t="str">
            <v>Electra</v>
          </cell>
        </row>
        <row r="256">
          <cell r="A256">
            <v>255</v>
          </cell>
          <cell r="B256" t="str">
            <v>Electra Townie Balloon 7i EQ Ladies' - 2017/2018</v>
          </cell>
          <cell r="C256">
            <v>1</v>
          </cell>
          <cell r="D256">
            <v>3</v>
          </cell>
          <cell r="E256">
            <v>2018</v>
          </cell>
          <cell r="F256">
            <v>899.99</v>
          </cell>
          <cell r="G256" t="str">
            <v>Cruisers Bicycles</v>
          </cell>
          <cell r="H256" t="str">
            <v>Electra</v>
          </cell>
        </row>
        <row r="257">
          <cell r="A257">
            <v>256</v>
          </cell>
          <cell r="B257" t="str">
            <v>Electra Townie Commute 27D - 2018</v>
          </cell>
          <cell r="C257">
            <v>1</v>
          </cell>
          <cell r="D257">
            <v>3</v>
          </cell>
          <cell r="E257">
            <v>2018</v>
          </cell>
          <cell r="F257">
            <v>899.99</v>
          </cell>
          <cell r="G257" t="str">
            <v>Cruisers Bicycles</v>
          </cell>
          <cell r="H257" t="str">
            <v>Electra</v>
          </cell>
        </row>
        <row r="258">
          <cell r="A258">
            <v>257</v>
          </cell>
          <cell r="B258" t="str">
            <v>Electra Amsterdam Fashion 3i Ladies' - 2017/2018</v>
          </cell>
          <cell r="C258">
            <v>1</v>
          </cell>
          <cell r="D258">
            <v>3</v>
          </cell>
          <cell r="E258">
            <v>2018</v>
          </cell>
          <cell r="F258">
            <v>899.99</v>
          </cell>
          <cell r="G258" t="str">
            <v>Cruisers Bicycles</v>
          </cell>
          <cell r="H258" t="str">
            <v>Electra</v>
          </cell>
        </row>
        <row r="259">
          <cell r="A259">
            <v>258</v>
          </cell>
          <cell r="B259" t="str">
            <v>Electra Amsterdam Royal 8i - 2017/2018</v>
          </cell>
          <cell r="C259">
            <v>1</v>
          </cell>
          <cell r="D259">
            <v>3</v>
          </cell>
          <cell r="E259">
            <v>2018</v>
          </cell>
          <cell r="F259">
            <v>1259.9000000000001</v>
          </cell>
          <cell r="G259" t="str">
            <v>Cruisers Bicycles</v>
          </cell>
          <cell r="H259" t="str">
            <v>Electra</v>
          </cell>
        </row>
        <row r="260">
          <cell r="A260">
            <v>259</v>
          </cell>
          <cell r="B260" t="str">
            <v>Electra Amsterdam Royal 8i Ladies - 2018</v>
          </cell>
          <cell r="C260">
            <v>1</v>
          </cell>
          <cell r="D260">
            <v>3</v>
          </cell>
          <cell r="E260">
            <v>2018</v>
          </cell>
          <cell r="F260">
            <v>1199.99</v>
          </cell>
          <cell r="G260" t="str">
            <v>Cruisers Bicycles</v>
          </cell>
          <cell r="H260" t="str">
            <v>Electra</v>
          </cell>
        </row>
        <row r="261">
          <cell r="A261">
            <v>260</v>
          </cell>
          <cell r="B261" t="str">
            <v>Electra Townie Balloon 3i EQ Ladies' - 2018</v>
          </cell>
          <cell r="C261">
            <v>1</v>
          </cell>
          <cell r="D261">
            <v>3</v>
          </cell>
          <cell r="E261">
            <v>2018</v>
          </cell>
          <cell r="F261">
            <v>799.99</v>
          </cell>
          <cell r="G261" t="str">
            <v>Cruisers Bicycles</v>
          </cell>
          <cell r="H261" t="str">
            <v>Electra</v>
          </cell>
        </row>
        <row r="262">
          <cell r="A262">
            <v>261</v>
          </cell>
          <cell r="B262" t="str">
            <v>Electra Townie Balloon 7i EQ - 2018</v>
          </cell>
          <cell r="C262">
            <v>1</v>
          </cell>
          <cell r="D262">
            <v>3</v>
          </cell>
          <cell r="E262">
            <v>2018</v>
          </cell>
          <cell r="F262">
            <v>899.99</v>
          </cell>
          <cell r="G262" t="str">
            <v>Cruisers Bicycles</v>
          </cell>
          <cell r="H262" t="str">
            <v>Electra</v>
          </cell>
        </row>
        <row r="263">
          <cell r="A263">
            <v>262</v>
          </cell>
          <cell r="B263" t="str">
            <v>Trek MT 201 - 2018</v>
          </cell>
          <cell r="C263">
            <v>9</v>
          </cell>
          <cell r="D263">
            <v>1</v>
          </cell>
          <cell r="E263">
            <v>2018</v>
          </cell>
          <cell r="F263">
            <v>249.99</v>
          </cell>
          <cell r="G263" t="str">
            <v>Children Bicycles</v>
          </cell>
          <cell r="H263" t="str">
            <v>Trek</v>
          </cell>
        </row>
        <row r="264">
          <cell r="A264">
            <v>263</v>
          </cell>
          <cell r="B264" t="str">
            <v>Strider Classic 12 Balance Bike - 2018</v>
          </cell>
          <cell r="C264">
            <v>6</v>
          </cell>
          <cell r="D264">
            <v>1</v>
          </cell>
          <cell r="E264">
            <v>2018</v>
          </cell>
          <cell r="F264">
            <v>89.99</v>
          </cell>
          <cell r="G264" t="str">
            <v>Children Bicycles</v>
          </cell>
          <cell r="H264" t="str">
            <v>Strider</v>
          </cell>
        </row>
        <row r="265">
          <cell r="A265">
            <v>264</v>
          </cell>
          <cell r="B265" t="str">
            <v>Strider Sport 16 - 2018</v>
          </cell>
          <cell r="C265">
            <v>6</v>
          </cell>
          <cell r="D265">
            <v>1</v>
          </cell>
          <cell r="E265">
            <v>2018</v>
          </cell>
          <cell r="F265">
            <v>249.99</v>
          </cell>
          <cell r="G265" t="str">
            <v>Children Bicycles</v>
          </cell>
          <cell r="H265" t="str">
            <v>Strider</v>
          </cell>
        </row>
        <row r="266">
          <cell r="A266">
            <v>265</v>
          </cell>
          <cell r="B266" t="str">
            <v>Strider Strider 20 Sport - 2018</v>
          </cell>
          <cell r="C266">
            <v>6</v>
          </cell>
          <cell r="D266">
            <v>1</v>
          </cell>
          <cell r="E266">
            <v>2018</v>
          </cell>
          <cell r="F266">
            <v>289.99</v>
          </cell>
          <cell r="G266" t="str">
            <v>Children Bicycles</v>
          </cell>
          <cell r="H266" t="str">
            <v>Strider</v>
          </cell>
        </row>
        <row r="267">
          <cell r="A267">
            <v>266</v>
          </cell>
          <cell r="B267" t="str">
            <v>Trek Superfly 20 - 2018</v>
          </cell>
          <cell r="C267">
            <v>9</v>
          </cell>
          <cell r="D267">
            <v>1</v>
          </cell>
          <cell r="E267">
            <v>2018</v>
          </cell>
          <cell r="F267">
            <v>399.99</v>
          </cell>
          <cell r="G267" t="str">
            <v>Children Bicycles</v>
          </cell>
          <cell r="H267" t="str">
            <v>Trek</v>
          </cell>
        </row>
        <row r="268">
          <cell r="A268">
            <v>267</v>
          </cell>
          <cell r="B268" t="str">
            <v>Trek Precaliber 12 Girl's - 2018</v>
          </cell>
          <cell r="C268">
            <v>9</v>
          </cell>
          <cell r="D268">
            <v>1</v>
          </cell>
          <cell r="E268">
            <v>2018</v>
          </cell>
          <cell r="F268">
            <v>199.99</v>
          </cell>
          <cell r="G268" t="str">
            <v>Children Bicycles</v>
          </cell>
          <cell r="H268" t="str">
            <v>Trek</v>
          </cell>
        </row>
        <row r="269">
          <cell r="A269">
            <v>268</v>
          </cell>
          <cell r="B269" t="str">
            <v>Trek Kickster - 2018</v>
          </cell>
          <cell r="C269">
            <v>9</v>
          </cell>
          <cell r="D269">
            <v>1</v>
          </cell>
          <cell r="E269">
            <v>2018</v>
          </cell>
          <cell r="F269">
            <v>159.99</v>
          </cell>
          <cell r="G269" t="str">
            <v>Children Bicycles</v>
          </cell>
          <cell r="H269" t="str">
            <v>Trek</v>
          </cell>
        </row>
        <row r="270">
          <cell r="A270">
            <v>269</v>
          </cell>
          <cell r="B270" t="str">
            <v>Trek Precaliber 12 Boy's - 2018</v>
          </cell>
          <cell r="C270">
            <v>9</v>
          </cell>
          <cell r="D270">
            <v>1</v>
          </cell>
          <cell r="E270">
            <v>2018</v>
          </cell>
          <cell r="F270">
            <v>199.99</v>
          </cell>
          <cell r="G270" t="str">
            <v>Children Bicycles</v>
          </cell>
          <cell r="H270" t="str">
            <v>Trek</v>
          </cell>
        </row>
        <row r="271">
          <cell r="A271">
            <v>270</v>
          </cell>
          <cell r="B271" t="str">
            <v>Trek Precaliber 16 Boy's - 2018</v>
          </cell>
          <cell r="C271">
            <v>9</v>
          </cell>
          <cell r="D271">
            <v>1</v>
          </cell>
          <cell r="E271">
            <v>2018</v>
          </cell>
          <cell r="F271">
            <v>209.99</v>
          </cell>
          <cell r="G271" t="str">
            <v>Children Bicycles</v>
          </cell>
          <cell r="H271" t="str">
            <v>Trek</v>
          </cell>
        </row>
        <row r="272">
          <cell r="A272">
            <v>271</v>
          </cell>
          <cell r="B272" t="str">
            <v>Trek Precaliber 16 Girl's - 2018</v>
          </cell>
          <cell r="C272">
            <v>9</v>
          </cell>
          <cell r="D272">
            <v>1</v>
          </cell>
          <cell r="E272">
            <v>2018</v>
          </cell>
          <cell r="F272">
            <v>209.99</v>
          </cell>
          <cell r="G272" t="str">
            <v>Children Bicycles</v>
          </cell>
          <cell r="H272" t="str">
            <v>Trek</v>
          </cell>
        </row>
        <row r="273">
          <cell r="A273">
            <v>272</v>
          </cell>
          <cell r="B273" t="str">
            <v>Trek Precaliber 20 6-speed Boy's - 2018</v>
          </cell>
          <cell r="C273">
            <v>9</v>
          </cell>
          <cell r="D273">
            <v>1</v>
          </cell>
          <cell r="E273">
            <v>2018</v>
          </cell>
          <cell r="F273">
            <v>289.99</v>
          </cell>
          <cell r="G273" t="str">
            <v>Children Bicycles</v>
          </cell>
          <cell r="H273" t="str">
            <v>Trek</v>
          </cell>
        </row>
        <row r="274">
          <cell r="A274">
            <v>273</v>
          </cell>
          <cell r="B274" t="str">
            <v>Trek Precaliber 20 6-speed Girl's - 2018</v>
          </cell>
          <cell r="C274">
            <v>9</v>
          </cell>
          <cell r="D274">
            <v>1</v>
          </cell>
          <cell r="E274">
            <v>2018</v>
          </cell>
          <cell r="F274">
            <v>289.99</v>
          </cell>
          <cell r="G274" t="str">
            <v>Children Bicycles</v>
          </cell>
          <cell r="H274" t="str">
            <v>Trek</v>
          </cell>
        </row>
        <row r="275">
          <cell r="A275">
            <v>274</v>
          </cell>
          <cell r="B275" t="str">
            <v>Trek Precaliber 20 Boy's - 2018</v>
          </cell>
          <cell r="C275">
            <v>9</v>
          </cell>
          <cell r="D275">
            <v>1</v>
          </cell>
          <cell r="E275">
            <v>2018</v>
          </cell>
          <cell r="F275">
            <v>229.99</v>
          </cell>
          <cell r="G275" t="str">
            <v>Children Bicycles</v>
          </cell>
          <cell r="H275" t="str">
            <v>Trek</v>
          </cell>
        </row>
        <row r="276">
          <cell r="A276">
            <v>275</v>
          </cell>
          <cell r="B276" t="str">
            <v>Trek Precaliber 20 Girl's - 2018</v>
          </cell>
          <cell r="C276">
            <v>9</v>
          </cell>
          <cell r="D276">
            <v>1</v>
          </cell>
          <cell r="E276">
            <v>2018</v>
          </cell>
          <cell r="F276">
            <v>229.99</v>
          </cell>
          <cell r="G276" t="str">
            <v>Children Bicycles</v>
          </cell>
          <cell r="H276" t="str">
            <v>Trek</v>
          </cell>
        </row>
        <row r="277">
          <cell r="A277">
            <v>276</v>
          </cell>
          <cell r="B277" t="str">
            <v>Trek Precaliber 24 (7-Speed) - Boys - 2018</v>
          </cell>
          <cell r="C277">
            <v>9</v>
          </cell>
          <cell r="D277">
            <v>1</v>
          </cell>
          <cell r="E277">
            <v>2018</v>
          </cell>
          <cell r="F277">
            <v>319.99</v>
          </cell>
          <cell r="G277" t="str">
            <v>Children Bicycles</v>
          </cell>
          <cell r="H277" t="str">
            <v>Trek</v>
          </cell>
        </row>
        <row r="278">
          <cell r="A278">
            <v>277</v>
          </cell>
          <cell r="B278" t="str">
            <v>Trek Precaliber 24 21-speed Boy's - 2018</v>
          </cell>
          <cell r="C278">
            <v>9</v>
          </cell>
          <cell r="D278">
            <v>1</v>
          </cell>
          <cell r="E278">
            <v>2018</v>
          </cell>
          <cell r="F278">
            <v>369.99</v>
          </cell>
          <cell r="G278" t="str">
            <v>Children Bicycles</v>
          </cell>
          <cell r="H278" t="str">
            <v>Trek</v>
          </cell>
        </row>
        <row r="279">
          <cell r="A279">
            <v>278</v>
          </cell>
          <cell r="B279" t="str">
            <v>Trek Precaliber 24 21-speed Girl's - 2018</v>
          </cell>
          <cell r="C279">
            <v>9</v>
          </cell>
          <cell r="D279">
            <v>1</v>
          </cell>
          <cell r="E279">
            <v>2018</v>
          </cell>
          <cell r="F279">
            <v>369.99</v>
          </cell>
          <cell r="G279" t="str">
            <v>Children Bicycles</v>
          </cell>
          <cell r="H279" t="str">
            <v>Trek</v>
          </cell>
        </row>
        <row r="280">
          <cell r="A280">
            <v>279</v>
          </cell>
          <cell r="B280" t="str">
            <v>Trek Precaliber 24 7-speed Girl's - 2018</v>
          </cell>
          <cell r="C280">
            <v>9</v>
          </cell>
          <cell r="D280">
            <v>1</v>
          </cell>
          <cell r="E280">
            <v>2018</v>
          </cell>
          <cell r="F280">
            <v>319.99</v>
          </cell>
          <cell r="G280" t="str">
            <v>Children Bicycles</v>
          </cell>
          <cell r="H280" t="str">
            <v>Trek</v>
          </cell>
        </row>
        <row r="281">
          <cell r="A281">
            <v>280</v>
          </cell>
          <cell r="B281" t="str">
            <v>Trek Superfly 24 - 2017/2018</v>
          </cell>
          <cell r="C281">
            <v>9</v>
          </cell>
          <cell r="D281">
            <v>1</v>
          </cell>
          <cell r="E281">
            <v>2018</v>
          </cell>
          <cell r="F281">
            <v>489.99</v>
          </cell>
          <cell r="G281" t="str">
            <v>Children Bicycles</v>
          </cell>
          <cell r="H281" t="str">
            <v>Trek</v>
          </cell>
        </row>
        <row r="282">
          <cell r="A282">
            <v>281</v>
          </cell>
          <cell r="B282" t="str">
            <v>Electra Cruiser 7D (24-Inch) Ladies' - 2016/2018</v>
          </cell>
          <cell r="C282">
            <v>1</v>
          </cell>
          <cell r="D282">
            <v>1</v>
          </cell>
          <cell r="E282">
            <v>2018</v>
          </cell>
          <cell r="F282">
            <v>319.99</v>
          </cell>
          <cell r="G282" t="str">
            <v>Children Bicycles</v>
          </cell>
          <cell r="H282" t="str">
            <v>Electra</v>
          </cell>
        </row>
        <row r="283">
          <cell r="A283">
            <v>282</v>
          </cell>
          <cell r="B283" t="str">
            <v>Electra Cyclosaurus 1 (16-inch) - Boy's - 2018</v>
          </cell>
          <cell r="C283">
            <v>1</v>
          </cell>
          <cell r="D283">
            <v>1</v>
          </cell>
          <cell r="E283">
            <v>2018</v>
          </cell>
          <cell r="F283">
            <v>279.99</v>
          </cell>
          <cell r="G283" t="str">
            <v>Children Bicycles</v>
          </cell>
          <cell r="H283" t="str">
            <v>Electra</v>
          </cell>
        </row>
        <row r="284">
          <cell r="A284">
            <v>283</v>
          </cell>
          <cell r="B284" t="str">
            <v>Electra Heartchya 1 (20-inch) - Girl's - 2018</v>
          </cell>
          <cell r="C284">
            <v>1</v>
          </cell>
          <cell r="D284">
            <v>1</v>
          </cell>
          <cell r="E284">
            <v>2018</v>
          </cell>
          <cell r="F284">
            <v>319.99</v>
          </cell>
          <cell r="G284" t="str">
            <v>Children Bicycles</v>
          </cell>
          <cell r="H284" t="str">
            <v>Electra</v>
          </cell>
        </row>
        <row r="285">
          <cell r="A285">
            <v>284</v>
          </cell>
          <cell r="B285" t="str">
            <v>Electra Savannah 1 (20-inch) - Girl's - 2018</v>
          </cell>
          <cell r="C285">
            <v>1</v>
          </cell>
          <cell r="D285">
            <v>1</v>
          </cell>
          <cell r="E285">
            <v>2018</v>
          </cell>
          <cell r="F285">
            <v>319.99</v>
          </cell>
          <cell r="G285" t="str">
            <v>Children Bicycles</v>
          </cell>
          <cell r="H285" t="str">
            <v>Electra</v>
          </cell>
        </row>
        <row r="286">
          <cell r="A286">
            <v>285</v>
          </cell>
          <cell r="B286" t="str">
            <v>Electra Soft Serve 1 (16-inch) - Girl's - 2018</v>
          </cell>
          <cell r="C286">
            <v>1</v>
          </cell>
          <cell r="D286">
            <v>1</v>
          </cell>
          <cell r="E286">
            <v>2018</v>
          </cell>
          <cell r="F286">
            <v>279.99</v>
          </cell>
          <cell r="G286" t="str">
            <v>Children Bicycles</v>
          </cell>
          <cell r="H286" t="str">
            <v>Electra</v>
          </cell>
        </row>
        <row r="287">
          <cell r="A287">
            <v>286</v>
          </cell>
          <cell r="B287" t="str">
            <v>Electra Starship 1 16" - 2018</v>
          </cell>
          <cell r="C287">
            <v>1</v>
          </cell>
          <cell r="D287">
            <v>1</v>
          </cell>
          <cell r="E287">
            <v>2018</v>
          </cell>
          <cell r="F287">
            <v>279.99</v>
          </cell>
          <cell r="G287" t="str">
            <v>Children Bicycles</v>
          </cell>
          <cell r="H287" t="str">
            <v>Electra</v>
          </cell>
        </row>
        <row r="288">
          <cell r="A288">
            <v>287</v>
          </cell>
          <cell r="B288" t="str">
            <v>Electra Straight 8 1 (16-inch) - Boy's - 2018</v>
          </cell>
          <cell r="C288">
            <v>1</v>
          </cell>
          <cell r="D288">
            <v>1</v>
          </cell>
          <cell r="E288">
            <v>2018</v>
          </cell>
          <cell r="F288">
            <v>279.99</v>
          </cell>
          <cell r="G288" t="str">
            <v>Children Bicycles</v>
          </cell>
          <cell r="H288" t="str">
            <v>Electra</v>
          </cell>
        </row>
        <row r="289">
          <cell r="A289">
            <v>288</v>
          </cell>
          <cell r="B289" t="str">
            <v>Electra Straight 8 1 (20-inch) - Boy's - 2018</v>
          </cell>
          <cell r="C289">
            <v>1</v>
          </cell>
          <cell r="D289">
            <v>1</v>
          </cell>
          <cell r="E289">
            <v>2018</v>
          </cell>
          <cell r="F289">
            <v>389.99</v>
          </cell>
          <cell r="G289" t="str">
            <v>Children Bicycles</v>
          </cell>
          <cell r="H289" t="str">
            <v>Electra</v>
          </cell>
        </row>
        <row r="290">
          <cell r="A290">
            <v>289</v>
          </cell>
          <cell r="B290" t="str">
            <v>Electra Superbolt 1 20" - 2018</v>
          </cell>
          <cell r="C290">
            <v>1</v>
          </cell>
          <cell r="D290">
            <v>1</v>
          </cell>
          <cell r="E290">
            <v>2018</v>
          </cell>
          <cell r="F290">
            <v>319.99</v>
          </cell>
          <cell r="G290" t="str">
            <v>Children Bicycles</v>
          </cell>
          <cell r="H290" t="str">
            <v>Electra</v>
          </cell>
        </row>
        <row r="291">
          <cell r="A291">
            <v>290</v>
          </cell>
          <cell r="B291" t="str">
            <v>Electra Superbolt 3i 20" - 2018</v>
          </cell>
          <cell r="C291">
            <v>1</v>
          </cell>
          <cell r="D291">
            <v>1</v>
          </cell>
          <cell r="E291">
            <v>2018</v>
          </cell>
          <cell r="F291">
            <v>369.99</v>
          </cell>
          <cell r="G291" t="str">
            <v>Children Bicycles</v>
          </cell>
          <cell r="H291" t="str">
            <v>Electra</v>
          </cell>
        </row>
        <row r="292">
          <cell r="A292">
            <v>291</v>
          </cell>
          <cell r="B292" t="str">
            <v>Electra Sweet Ride 1 (20-inch) - Girl's - 2018</v>
          </cell>
          <cell r="C292">
            <v>1</v>
          </cell>
          <cell r="D292">
            <v>1</v>
          </cell>
          <cell r="E292">
            <v>2018</v>
          </cell>
          <cell r="F292">
            <v>319.99</v>
          </cell>
          <cell r="G292" t="str">
            <v>Children Bicycles</v>
          </cell>
          <cell r="H292" t="str">
            <v>Electra</v>
          </cell>
        </row>
        <row r="293">
          <cell r="A293">
            <v>292</v>
          </cell>
          <cell r="B293" t="str">
            <v>Electra Sweet Ride 3i (20-inch) - Girls' - 2018</v>
          </cell>
          <cell r="C293">
            <v>1</v>
          </cell>
          <cell r="D293">
            <v>1</v>
          </cell>
          <cell r="E293">
            <v>2018</v>
          </cell>
          <cell r="F293">
            <v>369.99</v>
          </cell>
          <cell r="G293" t="str">
            <v>Children Bicycles</v>
          </cell>
          <cell r="H293" t="str">
            <v>Electra</v>
          </cell>
        </row>
        <row r="294">
          <cell r="A294">
            <v>293</v>
          </cell>
          <cell r="B294" t="str">
            <v>Electra Tiger Shark 1 (20-inch) - Boys' - 2018</v>
          </cell>
          <cell r="C294">
            <v>1</v>
          </cell>
          <cell r="D294">
            <v>1</v>
          </cell>
          <cell r="E294">
            <v>2018</v>
          </cell>
          <cell r="F294">
            <v>319.99</v>
          </cell>
          <cell r="G294" t="str">
            <v>Children Bicycles</v>
          </cell>
          <cell r="H294" t="str">
            <v>Electra</v>
          </cell>
        </row>
        <row r="295">
          <cell r="A295">
            <v>294</v>
          </cell>
          <cell r="B295" t="str">
            <v>Electra Tiger Shark 3i (20-inch) - Boys' - 2018</v>
          </cell>
          <cell r="C295">
            <v>1</v>
          </cell>
          <cell r="D295">
            <v>1</v>
          </cell>
          <cell r="E295">
            <v>2018</v>
          </cell>
          <cell r="F295">
            <v>369.99</v>
          </cell>
          <cell r="G295" t="str">
            <v>Children Bicycles</v>
          </cell>
          <cell r="H295" t="str">
            <v>Electra</v>
          </cell>
        </row>
        <row r="296">
          <cell r="A296">
            <v>295</v>
          </cell>
          <cell r="B296" t="str">
            <v>Electra Treasure 1 20" - 2018</v>
          </cell>
          <cell r="C296">
            <v>1</v>
          </cell>
          <cell r="D296">
            <v>1</v>
          </cell>
          <cell r="E296">
            <v>2018</v>
          </cell>
          <cell r="F296">
            <v>319.99</v>
          </cell>
          <cell r="G296" t="str">
            <v>Children Bicycles</v>
          </cell>
          <cell r="H296" t="str">
            <v>Electra</v>
          </cell>
        </row>
        <row r="297">
          <cell r="A297">
            <v>296</v>
          </cell>
          <cell r="B297" t="str">
            <v>Electra Treasure 3i 20" - 2018</v>
          </cell>
          <cell r="C297">
            <v>1</v>
          </cell>
          <cell r="D297">
            <v>1</v>
          </cell>
          <cell r="E297">
            <v>2018</v>
          </cell>
          <cell r="F297">
            <v>369.99</v>
          </cell>
          <cell r="G297" t="str">
            <v>Children Bicycles</v>
          </cell>
          <cell r="H297" t="str">
            <v>Electra</v>
          </cell>
        </row>
        <row r="298">
          <cell r="A298">
            <v>297</v>
          </cell>
          <cell r="B298" t="str">
            <v>Electra Under-The-Sea 1 16" - 2018</v>
          </cell>
          <cell r="C298">
            <v>1</v>
          </cell>
          <cell r="D298">
            <v>1</v>
          </cell>
          <cell r="E298">
            <v>2018</v>
          </cell>
          <cell r="F298">
            <v>279.99</v>
          </cell>
          <cell r="G298" t="str">
            <v>Children Bicycles</v>
          </cell>
          <cell r="H298" t="str">
            <v>Electra</v>
          </cell>
        </row>
        <row r="299">
          <cell r="A299">
            <v>298</v>
          </cell>
          <cell r="B299" t="str">
            <v>Electra Water Lily 1 (16-inch) - Girl's - 2018</v>
          </cell>
          <cell r="C299">
            <v>1</v>
          </cell>
          <cell r="D299">
            <v>1</v>
          </cell>
          <cell r="E299">
            <v>2018</v>
          </cell>
          <cell r="F299">
            <v>279.99</v>
          </cell>
          <cell r="G299" t="str">
            <v>Children Bicycles</v>
          </cell>
          <cell r="H299" t="str">
            <v>Electra</v>
          </cell>
        </row>
        <row r="300">
          <cell r="A300">
            <v>299</v>
          </cell>
          <cell r="B300" t="str">
            <v>Electra Townie Original 21D - 2018</v>
          </cell>
          <cell r="C300">
            <v>1</v>
          </cell>
          <cell r="D300">
            <v>2</v>
          </cell>
          <cell r="E300">
            <v>2018</v>
          </cell>
          <cell r="F300">
            <v>559.99</v>
          </cell>
          <cell r="G300" t="str">
            <v>Comfort Bicycles</v>
          </cell>
          <cell r="H300" t="str">
            <v>Electra</v>
          </cell>
        </row>
        <row r="301">
          <cell r="A301">
            <v>300</v>
          </cell>
          <cell r="B301" t="str">
            <v>Electra Townie Balloon 3i EQ Ladies' - 2018</v>
          </cell>
          <cell r="C301">
            <v>1</v>
          </cell>
          <cell r="D301">
            <v>2</v>
          </cell>
          <cell r="E301">
            <v>2018</v>
          </cell>
          <cell r="F301">
            <v>799.99</v>
          </cell>
          <cell r="G301" t="str">
            <v>Comfort Bicycles</v>
          </cell>
          <cell r="H301" t="str">
            <v>Electra</v>
          </cell>
        </row>
        <row r="302">
          <cell r="A302">
            <v>301</v>
          </cell>
          <cell r="B302" t="str">
            <v>Electra Townie Balloon 7i EQ - 2018</v>
          </cell>
          <cell r="C302">
            <v>1</v>
          </cell>
          <cell r="D302">
            <v>2</v>
          </cell>
          <cell r="E302">
            <v>2018</v>
          </cell>
          <cell r="F302">
            <v>899.99</v>
          </cell>
          <cell r="G302" t="str">
            <v>Comfort Bicycles</v>
          </cell>
          <cell r="H302" t="str">
            <v>Electra</v>
          </cell>
        </row>
        <row r="303">
          <cell r="A303">
            <v>302</v>
          </cell>
          <cell r="B303" t="str">
            <v>Electra Townie Original 1 - 2018</v>
          </cell>
          <cell r="C303">
            <v>1</v>
          </cell>
          <cell r="D303">
            <v>2</v>
          </cell>
          <cell r="E303">
            <v>2018</v>
          </cell>
          <cell r="F303">
            <v>449.99</v>
          </cell>
          <cell r="G303" t="str">
            <v>Comfort Bicycles</v>
          </cell>
          <cell r="H303" t="str">
            <v>Electra</v>
          </cell>
        </row>
        <row r="304">
          <cell r="A304">
            <v>303</v>
          </cell>
          <cell r="B304" t="str">
            <v>Electra Townie Go! 8i - 2017/2018</v>
          </cell>
          <cell r="C304">
            <v>1</v>
          </cell>
          <cell r="D304">
            <v>2</v>
          </cell>
          <cell r="E304">
            <v>2018</v>
          </cell>
          <cell r="F304">
            <v>2599.9899999999998</v>
          </cell>
          <cell r="G304" t="str">
            <v>Comfort Bicycles</v>
          </cell>
          <cell r="H304" t="str">
            <v>Electra</v>
          </cell>
        </row>
        <row r="305">
          <cell r="A305">
            <v>304</v>
          </cell>
          <cell r="B305" t="str">
            <v>Electra Townie Original 21D EQ - 2017/2018</v>
          </cell>
          <cell r="C305">
            <v>1</v>
          </cell>
          <cell r="D305">
            <v>2</v>
          </cell>
          <cell r="E305">
            <v>2018</v>
          </cell>
          <cell r="F305">
            <v>679.99</v>
          </cell>
          <cell r="G305" t="str">
            <v>Comfort Bicycles</v>
          </cell>
          <cell r="H305" t="str">
            <v>Electra</v>
          </cell>
        </row>
        <row r="306">
          <cell r="A306">
            <v>305</v>
          </cell>
          <cell r="B306" t="str">
            <v>Electra Townie Balloon 3i EQ - 2017/2018</v>
          </cell>
          <cell r="C306">
            <v>1</v>
          </cell>
          <cell r="D306">
            <v>2</v>
          </cell>
          <cell r="E306">
            <v>2018</v>
          </cell>
          <cell r="F306">
            <v>749.99</v>
          </cell>
          <cell r="G306" t="str">
            <v>Comfort Bicycles</v>
          </cell>
          <cell r="H306" t="str">
            <v>Electra</v>
          </cell>
        </row>
        <row r="307">
          <cell r="A307">
            <v>306</v>
          </cell>
          <cell r="B307" t="str">
            <v>Electra Townie Balloon 7i EQ Ladies' - 2017/2018</v>
          </cell>
          <cell r="C307">
            <v>1</v>
          </cell>
          <cell r="D307">
            <v>2</v>
          </cell>
          <cell r="E307">
            <v>2018</v>
          </cell>
          <cell r="F307">
            <v>899.99</v>
          </cell>
          <cell r="G307" t="str">
            <v>Comfort Bicycles</v>
          </cell>
          <cell r="H307" t="str">
            <v>Electra</v>
          </cell>
        </row>
        <row r="308">
          <cell r="A308">
            <v>307</v>
          </cell>
          <cell r="B308" t="str">
            <v>Electra Townie Balloon 8D EQ - 2016/2017/2018</v>
          </cell>
          <cell r="C308">
            <v>1</v>
          </cell>
          <cell r="D308">
            <v>2</v>
          </cell>
          <cell r="E308">
            <v>2018</v>
          </cell>
          <cell r="F308">
            <v>749.99</v>
          </cell>
          <cell r="G308" t="str">
            <v>Comfort Bicycles</v>
          </cell>
          <cell r="H308" t="str">
            <v>Electra</v>
          </cell>
        </row>
        <row r="309">
          <cell r="A309">
            <v>308</v>
          </cell>
          <cell r="B309" t="str">
            <v>Electra Townie Balloon 8D EQ Ladies' - 2016/2017/2018</v>
          </cell>
          <cell r="C309">
            <v>1</v>
          </cell>
          <cell r="D309">
            <v>2</v>
          </cell>
          <cell r="E309">
            <v>2018</v>
          </cell>
          <cell r="F309">
            <v>749.99</v>
          </cell>
          <cell r="G309" t="str">
            <v>Comfort Bicycles</v>
          </cell>
          <cell r="H309" t="str">
            <v>Electra</v>
          </cell>
        </row>
        <row r="310">
          <cell r="A310">
            <v>309</v>
          </cell>
          <cell r="B310" t="str">
            <v>Electra Townie Commute 27D - 2018</v>
          </cell>
          <cell r="C310">
            <v>1</v>
          </cell>
          <cell r="D310">
            <v>2</v>
          </cell>
          <cell r="E310">
            <v>2018</v>
          </cell>
          <cell r="F310">
            <v>899.99</v>
          </cell>
          <cell r="G310" t="str">
            <v>Comfort Bicycles</v>
          </cell>
          <cell r="H310" t="str">
            <v>Electra</v>
          </cell>
        </row>
        <row r="311">
          <cell r="A311">
            <v>310</v>
          </cell>
          <cell r="B311" t="str">
            <v>Electra Townie Commute 27D Ladies - 2018</v>
          </cell>
          <cell r="C311">
            <v>1</v>
          </cell>
          <cell r="D311">
            <v>2</v>
          </cell>
          <cell r="E311">
            <v>2018</v>
          </cell>
          <cell r="F311">
            <v>899.99</v>
          </cell>
          <cell r="G311" t="str">
            <v>Comfort Bicycles</v>
          </cell>
          <cell r="H311" t="str">
            <v>Electra</v>
          </cell>
        </row>
        <row r="312">
          <cell r="A312">
            <v>311</v>
          </cell>
          <cell r="B312" t="str">
            <v>Electra Townie Commute 8D - 2018</v>
          </cell>
          <cell r="C312">
            <v>1</v>
          </cell>
          <cell r="D312">
            <v>2</v>
          </cell>
          <cell r="E312">
            <v>2018</v>
          </cell>
          <cell r="F312">
            <v>749.99</v>
          </cell>
          <cell r="G312" t="str">
            <v>Comfort Bicycles</v>
          </cell>
          <cell r="H312" t="str">
            <v>Electra</v>
          </cell>
        </row>
        <row r="313">
          <cell r="A313">
            <v>312</v>
          </cell>
          <cell r="B313" t="str">
            <v>Electra Townie Commute 8D Ladies' - 2018</v>
          </cell>
          <cell r="C313">
            <v>1</v>
          </cell>
          <cell r="D313">
            <v>2</v>
          </cell>
          <cell r="E313">
            <v>2018</v>
          </cell>
          <cell r="F313">
            <v>699.99</v>
          </cell>
          <cell r="G313" t="str">
            <v>Comfort Bicycles</v>
          </cell>
          <cell r="H313" t="str">
            <v>Electra</v>
          </cell>
        </row>
        <row r="314">
          <cell r="A314">
            <v>313</v>
          </cell>
          <cell r="B314" t="str">
            <v>Electra Townie Original 1 Ladies' - 2018</v>
          </cell>
          <cell r="C314">
            <v>1</v>
          </cell>
          <cell r="D314">
            <v>2</v>
          </cell>
          <cell r="E314">
            <v>2018</v>
          </cell>
          <cell r="F314">
            <v>449.99</v>
          </cell>
          <cell r="G314" t="str">
            <v>Comfort Bicycles</v>
          </cell>
          <cell r="H314" t="str">
            <v>Electra</v>
          </cell>
        </row>
        <row r="315">
          <cell r="A315">
            <v>314</v>
          </cell>
          <cell r="B315" t="str">
            <v>Electra Townie Original 21D EQ Ladies' - 2018</v>
          </cell>
          <cell r="C315">
            <v>1</v>
          </cell>
          <cell r="D315">
            <v>2</v>
          </cell>
          <cell r="E315">
            <v>2018</v>
          </cell>
          <cell r="F315">
            <v>679.99</v>
          </cell>
          <cell r="G315" t="str">
            <v>Comfort Bicycles</v>
          </cell>
          <cell r="H315" t="str">
            <v>Electra</v>
          </cell>
        </row>
        <row r="316">
          <cell r="A316">
            <v>315</v>
          </cell>
          <cell r="B316" t="str">
            <v>Electra Townie Original 21D Ladies' - 2018</v>
          </cell>
          <cell r="C316">
            <v>1</v>
          </cell>
          <cell r="D316">
            <v>2</v>
          </cell>
          <cell r="E316">
            <v>2018</v>
          </cell>
          <cell r="F316">
            <v>559.99</v>
          </cell>
          <cell r="G316" t="str">
            <v>Comfort Bicycles</v>
          </cell>
          <cell r="H316" t="str">
            <v>Electra</v>
          </cell>
        </row>
        <row r="317">
          <cell r="A317">
            <v>316</v>
          </cell>
          <cell r="B317" t="str">
            <v>Trek Checkpoint ALR 4 Women's - 2019</v>
          </cell>
          <cell r="C317">
            <v>9</v>
          </cell>
          <cell r="D317">
            <v>7</v>
          </cell>
          <cell r="E317">
            <v>2019</v>
          </cell>
          <cell r="F317">
            <v>1699.99</v>
          </cell>
          <cell r="G317" t="str">
            <v>Road Bikes</v>
          </cell>
          <cell r="H317" t="str">
            <v>Trek</v>
          </cell>
        </row>
        <row r="318">
          <cell r="A318">
            <v>317</v>
          </cell>
          <cell r="B318" t="str">
            <v>Trek Checkpoint ALR 5 - 2019</v>
          </cell>
          <cell r="C318">
            <v>9</v>
          </cell>
          <cell r="D318">
            <v>7</v>
          </cell>
          <cell r="E318">
            <v>2019</v>
          </cell>
          <cell r="F318">
            <v>1999.99</v>
          </cell>
          <cell r="G318" t="str">
            <v>Road Bikes</v>
          </cell>
          <cell r="H318" t="str">
            <v>Trek</v>
          </cell>
        </row>
        <row r="319">
          <cell r="A319">
            <v>318</v>
          </cell>
          <cell r="B319" t="str">
            <v>Trek Checkpoint ALR 5 Women's - 2019</v>
          </cell>
          <cell r="C319">
            <v>9</v>
          </cell>
          <cell r="D319">
            <v>7</v>
          </cell>
          <cell r="E319">
            <v>2019</v>
          </cell>
          <cell r="F319">
            <v>1999.99</v>
          </cell>
          <cell r="G319" t="str">
            <v>Road Bikes</v>
          </cell>
          <cell r="H319" t="str">
            <v>Trek</v>
          </cell>
        </row>
        <row r="320">
          <cell r="A320">
            <v>319</v>
          </cell>
          <cell r="B320" t="str">
            <v>Trek Checkpoint SL 5 Women's - 2019</v>
          </cell>
          <cell r="C320">
            <v>9</v>
          </cell>
          <cell r="D320">
            <v>7</v>
          </cell>
          <cell r="E320">
            <v>2019</v>
          </cell>
          <cell r="F320">
            <v>2799.99</v>
          </cell>
          <cell r="G320" t="str">
            <v>Road Bikes</v>
          </cell>
          <cell r="H320" t="str">
            <v>Trek</v>
          </cell>
        </row>
        <row r="321">
          <cell r="A321">
            <v>320</v>
          </cell>
          <cell r="B321" t="str">
            <v>Trek Checkpoint SL 6 - 2019</v>
          </cell>
          <cell r="C321">
            <v>9</v>
          </cell>
          <cell r="D321">
            <v>7</v>
          </cell>
          <cell r="E321">
            <v>2019</v>
          </cell>
          <cell r="F321">
            <v>3799.99</v>
          </cell>
          <cell r="G321" t="str">
            <v>Road Bikes</v>
          </cell>
          <cell r="H321" t="str">
            <v>Trek</v>
          </cell>
        </row>
        <row r="322">
          <cell r="A322">
            <v>321</v>
          </cell>
          <cell r="B322" t="str">
            <v>Trek Checkpoint ALR Frameset - 2019</v>
          </cell>
          <cell r="C322">
            <v>9</v>
          </cell>
          <cell r="D322">
            <v>7</v>
          </cell>
          <cell r="E322">
            <v>2019</v>
          </cell>
          <cell r="F322">
            <v>3199.99</v>
          </cell>
          <cell r="G322" t="str">
            <v>Road Bikes</v>
          </cell>
          <cell r="H322" t="str">
            <v>Trek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egories"/>
    </sheetNames>
    <sheetDataSet>
      <sheetData sheetId="0">
        <row r="1">
          <cell r="A1" t="str">
            <v>category_id</v>
          </cell>
          <cell r="B1" t="str">
            <v>category_name</v>
          </cell>
        </row>
        <row r="2">
          <cell r="A2">
            <v>1</v>
          </cell>
          <cell r="B2" t="str">
            <v>Children Bicycles</v>
          </cell>
        </row>
        <row r="3">
          <cell r="A3">
            <v>2</v>
          </cell>
          <cell r="B3" t="str">
            <v>Comfort Bicycles</v>
          </cell>
        </row>
        <row r="4">
          <cell r="A4">
            <v>3</v>
          </cell>
          <cell r="B4" t="str">
            <v>Cruisers Bicycles</v>
          </cell>
        </row>
        <row r="5">
          <cell r="A5">
            <v>4</v>
          </cell>
          <cell r="B5" t="str">
            <v>Cyclocross Bicycles</v>
          </cell>
        </row>
        <row r="6">
          <cell r="A6">
            <v>5</v>
          </cell>
          <cell r="B6" t="str">
            <v>Electric Bikes</v>
          </cell>
        </row>
        <row r="7">
          <cell r="A7">
            <v>6</v>
          </cell>
          <cell r="B7" t="str">
            <v>Mountain Bikes</v>
          </cell>
        </row>
        <row r="8">
          <cell r="A8">
            <v>7</v>
          </cell>
          <cell r="B8" t="str">
            <v>Road Bikes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res"/>
    </sheetNames>
    <sheetDataSet>
      <sheetData sheetId="0">
        <row r="1">
          <cell r="A1" t="str">
            <v>store_id</v>
          </cell>
          <cell r="B1" t="str">
            <v>store_name</v>
          </cell>
        </row>
        <row r="2">
          <cell r="A2">
            <v>1</v>
          </cell>
          <cell r="B2" t="str">
            <v>Santa Cruz Bikes</v>
          </cell>
        </row>
        <row r="3">
          <cell r="A3">
            <v>2</v>
          </cell>
          <cell r="B3" t="str">
            <v>Baldwin Bikes</v>
          </cell>
        </row>
        <row r="4">
          <cell r="A4">
            <v>3</v>
          </cell>
          <cell r="B4" t="str">
            <v>Rowlett Bikes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VEEN SAMUEL" refreshedDate="45726.054507523149" createdVersion="6" refreshedVersion="6" minRefreshableVersion="3" recordCount="4722" xr:uid="{E02EBFB9-E772-415D-B252-E29607943671}">
  <cacheSource type="worksheet">
    <worksheetSource ref="A1:B4723" sheet="YoY Growth "/>
  </cacheSource>
  <cacheFields count="2">
    <cacheField name="Order Date" numFmtId="0">
      <sharedItems containsSemiMixedTypes="0" containsString="0" containsNumber="1" containsInteger="1" minValue="2016" maxValue="2018" count="3">
        <n v="2016"/>
        <n v="2017"/>
        <n v="2018"/>
      </sharedItems>
    </cacheField>
    <cacheField name="Sales Made" numFmtId="1">
      <sharedItems containsSemiMixedTypes="0" containsString="0" containsNumber="1" minValue="89.99" maxValue="239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VEEN SAMUEL" refreshedDate="45729.293471296296" createdVersion="6" refreshedVersion="6" minRefreshableVersion="3" recordCount="4722" xr:uid="{1B6CF873-20FA-4CCF-842A-E8EAE833BCF0}">
  <cacheSource type="worksheet">
    <worksheetSource ref="A1:S4723" sheet="Dataset"/>
  </cacheSource>
  <cacheFields count="18">
    <cacheField name="order_id" numFmtId="1">
      <sharedItems containsSemiMixedTypes="0" containsString="0" containsNumber="1" containsInteger="1" minValue="1" maxValue="1615"/>
    </cacheField>
    <cacheField name="item_id" numFmtId="1">
      <sharedItems containsSemiMixedTypes="0" containsString="0" containsNumber="1" containsInteger="1" minValue="1" maxValue="5"/>
    </cacheField>
    <cacheField name="store_id" numFmtId="1">
      <sharedItems containsSemiMixedTypes="0" containsString="0" containsNumber="1" containsInteger="1" minValue="1" maxValue="5" count="5">
        <n v="1"/>
        <n v="2"/>
        <n v="3"/>
        <n v="5" u="1"/>
        <n v="4" u="1"/>
      </sharedItems>
    </cacheField>
    <cacheField name="product_id" numFmtId="1">
      <sharedItems containsSemiMixedTypes="0" containsString="0" containsNumber="1" containsInteger="1" minValue="2" maxValue="315" count="307">
        <n v="20"/>
        <n v="8"/>
        <n v="10"/>
        <n v="16"/>
        <n v="4"/>
        <n v="3"/>
        <n v="2"/>
        <n v="17"/>
        <n v="26"/>
        <n v="18"/>
        <n v="12"/>
        <n v="9"/>
        <n v="15"/>
        <n v="22"/>
        <n v="7"/>
        <n v="14"/>
        <n v="11"/>
        <n v="13"/>
        <n v="6"/>
        <n v="23"/>
        <n v="21"/>
        <n v="5"/>
        <n v="25"/>
        <n v="19"/>
        <n v="24"/>
        <n v="85"/>
        <n v="106"/>
        <n v="103"/>
        <n v="56"/>
        <n v="53"/>
        <n v="73"/>
        <n v="72"/>
        <n v="61"/>
        <n v="32"/>
        <n v="30"/>
        <n v="76"/>
        <n v="109"/>
        <n v="62"/>
        <n v="64"/>
        <n v="68"/>
        <n v="99"/>
        <n v="42"/>
        <n v="47"/>
        <n v="95"/>
        <n v="97"/>
        <n v="90"/>
        <n v="78"/>
        <n v="79"/>
        <n v="102"/>
        <n v="94"/>
        <n v="67"/>
        <n v="74"/>
        <n v="43"/>
        <n v="80"/>
        <n v="88"/>
        <n v="110"/>
        <n v="83"/>
        <n v="33"/>
        <n v="52"/>
        <n v="54"/>
        <n v="49"/>
        <n v="29"/>
        <n v="39"/>
        <n v="70"/>
        <n v="59"/>
        <n v="63"/>
        <n v="55"/>
        <n v="41"/>
        <n v="71"/>
        <n v="50"/>
        <n v="101"/>
        <n v="58"/>
        <n v="98"/>
        <n v="84"/>
        <n v="48"/>
        <n v="108"/>
        <n v="28"/>
        <n v="104"/>
        <n v="45"/>
        <n v="69"/>
        <n v="51"/>
        <n v="96"/>
        <n v="66"/>
        <n v="38"/>
        <n v="89"/>
        <n v="75"/>
        <n v="105"/>
        <n v="91"/>
        <n v="37"/>
        <n v="81"/>
        <n v="82"/>
        <n v="60"/>
        <n v="107"/>
        <n v="31"/>
        <n v="57"/>
        <n v="40"/>
        <n v="100"/>
        <n v="27"/>
        <n v="34"/>
        <n v="44"/>
        <n v="35"/>
        <n v="93"/>
        <n v="92"/>
        <n v="111"/>
        <n v="77"/>
        <n v="65"/>
        <n v="86"/>
        <n v="36"/>
        <n v="87"/>
        <n v="46"/>
        <n v="120"/>
        <n v="235"/>
        <n v="139"/>
        <n v="257"/>
        <n v="209"/>
        <n v="190"/>
        <n v="269"/>
        <n v="151"/>
        <n v="180"/>
        <n v="241"/>
        <n v="129"/>
        <n v="228"/>
        <n v="311"/>
        <n v="247"/>
        <n v="143"/>
        <n v="283"/>
        <n v="232"/>
        <n v="243"/>
        <n v="230"/>
        <n v="282"/>
        <n v="253"/>
        <n v="290"/>
        <n v="145"/>
        <n v="300"/>
        <n v="296"/>
        <n v="179"/>
        <n v="298"/>
        <n v="205"/>
        <n v="304"/>
        <n v="203"/>
        <n v="160"/>
        <n v="138"/>
        <n v="157"/>
        <n v="207"/>
        <n v="185"/>
        <n v="153"/>
        <n v="169"/>
        <n v="175"/>
        <n v="237"/>
        <n v="215"/>
        <n v="234"/>
        <n v="270"/>
        <n v="244"/>
        <n v="184"/>
        <n v="206"/>
        <n v="172"/>
        <n v="164"/>
        <n v="134"/>
        <n v="150"/>
        <n v="249"/>
        <n v="263"/>
        <n v="148"/>
        <n v="147"/>
        <n v="168"/>
        <n v="305"/>
        <n v="250"/>
        <n v="159"/>
        <n v="297"/>
        <n v="133"/>
        <n v="136"/>
        <n v="233"/>
        <n v="166"/>
        <n v="149"/>
        <n v="313"/>
        <n v="192"/>
        <n v="199"/>
        <n v="276"/>
        <n v="130"/>
        <n v="307"/>
        <n v="163"/>
        <n v="204"/>
        <n v="155"/>
        <n v="152"/>
        <n v="144"/>
        <n v="236"/>
        <n v="115"/>
        <n v="128"/>
        <n v="200"/>
        <n v="132"/>
        <n v="131"/>
        <n v="124"/>
        <n v="113"/>
        <n v="186"/>
        <n v="213"/>
        <n v="208"/>
        <n v="223"/>
        <n v="181"/>
        <n v="182"/>
        <n v="188"/>
        <n v="142"/>
        <n v="118"/>
        <n v="255"/>
        <n v="229"/>
        <n v="274"/>
        <n v="214"/>
        <n v="225"/>
        <n v="135"/>
        <n v="238"/>
        <n v="292"/>
        <n v="262"/>
        <n v="306"/>
        <n v="251"/>
        <n v="171"/>
        <n v="227"/>
        <n v="295"/>
        <n v="277"/>
        <n v="240"/>
        <n v="268"/>
        <n v="165"/>
        <n v="226"/>
        <n v="127"/>
        <n v="210"/>
        <n v="224"/>
        <n v="217"/>
        <n v="275"/>
        <n v="112"/>
        <n v="254"/>
        <n v="189"/>
        <n v="273"/>
        <n v="220"/>
        <n v="193"/>
        <n v="162"/>
        <n v="266"/>
        <n v="114"/>
        <n v="137"/>
        <n v="301"/>
        <n v="170"/>
        <n v="265"/>
        <n v="222"/>
        <n v="308"/>
        <n v="264"/>
        <n v="245"/>
        <n v="194"/>
        <n v="242"/>
        <n v="219"/>
        <n v="197"/>
        <n v="302"/>
        <n v="140"/>
        <n v="281"/>
        <n v="216"/>
        <n v="126"/>
        <n v="187"/>
        <n v="221"/>
        <n v="252"/>
        <n v="161"/>
        <n v="198"/>
        <n v="286"/>
        <n v="141"/>
        <n v="260"/>
        <n v="116"/>
        <n v="178"/>
        <n v="271"/>
        <n v="123"/>
        <n v="239"/>
        <n v="173"/>
        <n v="299"/>
        <n v="117"/>
        <n v="246"/>
        <n v="272"/>
        <n v="258"/>
        <n v="201"/>
        <n v="167"/>
        <n v="294"/>
        <n v="310"/>
        <n v="278"/>
        <n v="287"/>
        <n v="261"/>
        <n v="248"/>
        <n v="191"/>
        <n v="256"/>
        <n v="280"/>
        <n v="122"/>
        <n v="196"/>
        <n v="218"/>
        <n v="293"/>
        <n v="231"/>
        <n v="259"/>
        <n v="288"/>
        <n v="202"/>
        <n v="158"/>
        <n v="303"/>
        <n v="314"/>
        <n v="156"/>
        <n v="183"/>
        <n v="177"/>
        <n v="119"/>
        <n v="315"/>
        <n v="285"/>
        <n v="174"/>
        <n v="309"/>
        <n v="279"/>
        <n v="146"/>
        <n v="312"/>
        <n v="212"/>
        <n v="211"/>
        <n v="176"/>
        <n v="289"/>
      </sharedItems>
    </cacheField>
    <cacheField name="staff_id" numFmtId="1">
      <sharedItems containsSemiMixedTypes="0" containsString="0" containsNumber="1" containsInteger="1" minValue="1" maxValue="3"/>
    </cacheField>
    <cacheField name="Staff Email" numFmtId="1">
      <sharedItems/>
    </cacheField>
    <cacheField name="Category_id" numFmtId="1">
      <sharedItems containsSemiMixedTypes="0" containsString="0" containsNumber="1" containsInteger="1" minValue="1" maxValue="7" count="7">
        <n v="3"/>
        <n v="6"/>
        <n v="4"/>
        <n v="2"/>
        <n v="5"/>
        <n v="1"/>
        <n v="7"/>
      </sharedItems>
    </cacheField>
    <cacheField name="Category_name" numFmtId="1">
      <sharedItems count="7">
        <s v="Cruisers Bicycles"/>
        <s v="Mountain Bikes"/>
        <s v="Cyclocross Bicycles"/>
        <s v="Comfort Bicycles"/>
        <s v="Electric Bikes"/>
        <s v="Children Bicycles"/>
        <s v="Road Bikes"/>
      </sharedItems>
    </cacheField>
    <cacheField name="customer_id" numFmtId="0">
      <sharedItems containsSemiMixedTypes="0" containsString="0" containsNumber="1" containsInteger="1" minValue="1" maxValue="1445"/>
    </cacheField>
    <cacheField name="customer email" numFmtId="0">
      <sharedItems/>
    </cacheField>
    <cacheField name="customer zip code" numFmtId="0">
      <sharedItems containsSemiMixedTypes="0" containsString="0" containsNumber="1" containsInteger="1" minValue="10002" maxValue="95993"/>
    </cacheField>
    <cacheField name="Store_name" numFmtId="1">
      <sharedItems count="4">
        <s v="Santa Cruz Bikes"/>
        <s v="Baldwin Bikes"/>
        <s v="Rowlett Bikes"/>
        <s v="Unknown" u="1"/>
      </sharedItems>
    </cacheField>
    <cacheField name="Brand_name" numFmtId="1">
      <sharedItems/>
    </cacheField>
    <cacheField name="Order Date" numFmtId="14">
      <sharedItems containsSemiMixedTypes="0" containsNonDate="0" containsDate="1" containsString="0" minDate="2016-01-01T00:00:00" maxDate="2018-12-29T00:00:00"/>
    </cacheField>
    <cacheField name="quantity" numFmtId="1">
      <sharedItems containsSemiMixedTypes="0" containsString="0" containsNumber="1" containsInteger="1" minValue="1" maxValue="2"/>
    </cacheField>
    <cacheField name="list_price" numFmtId="1">
      <sharedItems containsSemiMixedTypes="0" containsString="0" containsNumber="1" minValue="89.99" maxValue="11999.99"/>
    </cacheField>
    <cacheField name="discount" numFmtId="9">
      <sharedItems containsSemiMixedTypes="0" containsString="0" containsNumber="1" minValue="0.05" maxValue="0.2"/>
    </cacheField>
    <cacheField name="Sales Made" numFmtId="1">
      <sharedItems containsSemiMixedTypes="0" containsString="0" containsNumber="1" minValue="89.99" maxValue="2399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x v="0"/>
    <n v="599.99"/>
  </r>
  <r>
    <x v="0"/>
    <n v="3599.98"/>
  </r>
  <r>
    <x v="0"/>
    <n v="3098"/>
  </r>
  <r>
    <x v="0"/>
    <n v="1199.98"/>
  </r>
  <r>
    <x v="0"/>
    <n v="2899.99"/>
  </r>
  <r>
    <x v="0"/>
    <n v="599.99"/>
  </r>
  <r>
    <x v="0"/>
    <n v="1199.98"/>
  </r>
  <r>
    <x v="0"/>
    <n v="999.99"/>
  </r>
  <r>
    <x v="0"/>
    <n v="599.99"/>
  </r>
  <r>
    <x v="0"/>
    <n v="1499.98"/>
  </r>
  <r>
    <x v="0"/>
    <n v="3098"/>
  </r>
  <r>
    <x v="0"/>
    <n v="429"/>
  </r>
  <r>
    <x v="0"/>
    <n v="599.99"/>
  </r>
  <r>
    <x v="0"/>
    <n v="449"/>
  </r>
  <r>
    <x v="0"/>
    <n v="1099.98"/>
  </r>
  <r>
    <x v="0"/>
    <n v="599.99"/>
  </r>
  <r>
    <x v="0"/>
    <n v="1999.98"/>
  </r>
  <r>
    <x v="0"/>
    <n v="5999.98"/>
  </r>
  <r>
    <x v="0"/>
    <n v="529.99"/>
  </r>
  <r>
    <x v="0"/>
    <n v="999.99"/>
  </r>
  <r>
    <x v="0"/>
    <n v="858"/>
  </r>
  <r>
    <x v="0"/>
    <n v="269.99"/>
  </r>
  <r>
    <x v="0"/>
    <n v="1199.98"/>
  </r>
  <r>
    <x v="0"/>
    <n v="7999.98"/>
  </r>
  <r>
    <x v="0"/>
    <n v="269.99"/>
  </r>
  <r>
    <x v="0"/>
    <n v="1799.99"/>
  </r>
  <r>
    <x v="0"/>
    <n v="539.98"/>
  </r>
  <r>
    <x v="0"/>
    <n v="1199.98"/>
  </r>
  <r>
    <x v="0"/>
    <n v="5799.98"/>
  </r>
  <r>
    <x v="0"/>
    <n v="1680.99"/>
  </r>
  <r>
    <x v="0"/>
    <n v="269.99"/>
  </r>
  <r>
    <x v="0"/>
    <n v="858"/>
  </r>
  <r>
    <x v="0"/>
    <n v="1199.98"/>
  </r>
  <r>
    <x v="0"/>
    <n v="1199.98"/>
  </r>
  <r>
    <x v="0"/>
    <n v="469.99"/>
  </r>
  <r>
    <x v="0"/>
    <n v="1099.98"/>
  </r>
  <r>
    <x v="0"/>
    <n v="1799.99"/>
  </r>
  <r>
    <x v="0"/>
    <n v="898"/>
  </r>
  <r>
    <x v="0"/>
    <n v="599.98"/>
  </r>
  <r>
    <x v="0"/>
    <n v="1799.99"/>
  </r>
  <r>
    <x v="0"/>
    <n v="269.99"/>
  </r>
  <r>
    <x v="0"/>
    <n v="539.98"/>
  </r>
  <r>
    <x v="0"/>
    <n v="269.99"/>
  </r>
  <r>
    <x v="0"/>
    <n v="1799.99"/>
  </r>
  <r>
    <x v="0"/>
    <n v="299.99"/>
  </r>
  <r>
    <x v="0"/>
    <n v="1320.99"/>
  </r>
  <r>
    <x v="0"/>
    <n v="1199.98"/>
  </r>
  <r>
    <x v="0"/>
    <n v="1499.98"/>
  </r>
  <r>
    <x v="0"/>
    <n v="269.99"/>
  </r>
  <r>
    <x v="0"/>
    <n v="3999.99"/>
  </r>
  <r>
    <x v="0"/>
    <n v="999.98"/>
  </r>
  <r>
    <x v="0"/>
    <n v="5999.98"/>
  </r>
  <r>
    <x v="0"/>
    <n v="1549"/>
  </r>
  <r>
    <x v="0"/>
    <n v="5999.98"/>
  </r>
  <r>
    <x v="0"/>
    <n v="2999.99"/>
  </r>
  <r>
    <x v="0"/>
    <n v="3098"/>
  </r>
  <r>
    <x v="0"/>
    <n v="269.99"/>
  </r>
  <r>
    <x v="0"/>
    <n v="429"/>
  </r>
  <r>
    <x v="0"/>
    <n v="1549"/>
  </r>
  <r>
    <x v="0"/>
    <n v="1059.98"/>
  </r>
  <r>
    <x v="0"/>
    <n v="269.99"/>
  </r>
  <r>
    <x v="0"/>
    <n v="5799.98"/>
  </r>
  <r>
    <x v="0"/>
    <n v="599.98"/>
  </r>
  <r>
    <x v="0"/>
    <n v="269.99"/>
  </r>
  <r>
    <x v="0"/>
    <n v="1999.98"/>
  </r>
  <r>
    <x v="0"/>
    <n v="898"/>
  </r>
  <r>
    <x v="0"/>
    <n v="599.98"/>
  </r>
  <r>
    <x v="0"/>
    <n v="3098"/>
  </r>
  <r>
    <x v="0"/>
    <n v="269.99"/>
  </r>
  <r>
    <x v="0"/>
    <n v="269.99"/>
  </r>
  <r>
    <x v="0"/>
    <n v="269.99"/>
  </r>
  <r>
    <x v="0"/>
    <n v="3999.99"/>
  </r>
  <r>
    <x v="0"/>
    <n v="749.99"/>
  </r>
  <r>
    <x v="0"/>
    <n v="549.99"/>
  </r>
  <r>
    <x v="0"/>
    <n v="539.98"/>
  </r>
  <r>
    <x v="0"/>
    <n v="1320.99"/>
  </r>
  <r>
    <x v="0"/>
    <n v="449"/>
  </r>
  <r>
    <x v="0"/>
    <n v="1199.98"/>
  </r>
  <r>
    <x v="0"/>
    <n v="1799.99"/>
  </r>
  <r>
    <x v="0"/>
    <n v="1320.99"/>
  </r>
  <r>
    <x v="0"/>
    <n v="7999.98"/>
  </r>
  <r>
    <x v="0"/>
    <n v="539.98"/>
  </r>
  <r>
    <x v="0"/>
    <n v="469.99"/>
  </r>
  <r>
    <x v="0"/>
    <n v="1099.98"/>
  </r>
  <r>
    <x v="0"/>
    <n v="469.99"/>
  </r>
  <r>
    <x v="0"/>
    <n v="539.98"/>
  </r>
  <r>
    <x v="0"/>
    <n v="1799.99"/>
  </r>
  <r>
    <x v="0"/>
    <n v="539.98"/>
  </r>
  <r>
    <x v="0"/>
    <n v="599.99"/>
  </r>
  <r>
    <x v="0"/>
    <n v="429"/>
  </r>
  <r>
    <x v="0"/>
    <n v="449"/>
  </r>
  <r>
    <x v="0"/>
    <n v="2899.99"/>
  </r>
  <r>
    <x v="0"/>
    <n v="7999.98"/>
  </r>
  <r>
    <x v="0"/>
    <n v="3361.98"/>
  </r>
  <r>
    <x v="0"/>
    <n v="5999.98"/>
  </r>
  <r>
    <x v="0"/>
    <n v="3599.98"/>
  </r>
  <r>
    <x v="0"/>
    <n v="1099.98"/>
  </r>
  <r>
    <x v="0"/>
    <n v="999.98"/>
  </r>
  <r>
    <x v="0"/>
    <n v="599.98"/>
  </r>
  <r>
    <x v="0"/>
    <n v="3999.99"/>
  </r>
  <r>
    <x v="0"/>
    <n v="3599.98"/>
  </r>
  <r>
    <x v="0"/>
    <n v="3098"/>
  </r>
  <r>
    <x v="0"/>
    <n v="858"/>
  </r>
  <r>
    <x v="0"/>
    <n v="449"/>
  </r>
  <r>
    <x v="0"/>
    <n v="1199.98"/>
  </r>
  <r>
    <x v="0"/>
    <n v="1320.99"/>
  </r>
  <r>
    <x v="0"/>
    <n v="539.98"/>
  </r>
  <r>
    <x v="0"/>
    <n v="269.99"/>
  </r>
  <r>
    <x v="0"/>
    <n v="2999.99"/>
  </r>
  <r>
    <x v="0"/>
    <n v="1320.99"/>
  </r>
  <r>
    <x v="0"/>
    <n v="1999.98"/>
  </r>
  <r>
    <x v="0"/>
    <n v="1199.98"/>
  </r>
  <r>
    <x v="0"/>
    <n v="7999.98"/>
  </r>
  <r>
    <x v="0"/>
    <n v="299.99"/>
  </r>
  <r>
    <x v="0"/>
    <n v="499.99"/>
  </r>
  <r>
    <x v="0"/>
    <n v="3098"/>
  </r>
  <r>
    <x v="0"/>
    <n v="549.99"/>
  </r>
  <r>
    <x v="0"/>
    <n v="539.98"/>
  </r>
  <r>
    <x v="0"/>
    <n v="1199.98"/>
  </r>
  <r>
    <x v="0"/>
    <n v="1999.98"/>
  </r>
  <r>
    <x v="0"/>
    <n v="529.99"/>
  </r>
  <r>
    <x v="0"/>
    <n v="429"/>
  </r>
  <r>
    <x v="0"/>
    <n v="3599.98"/>
  </r>
  <r>
    <x v="0"/>
    <n v="1320.99"/>
  </r>
  <r>
    <x v="0"/>
    <n v="898"/>
  </r>
  <r>
    <x v="0"/>
    <n v="1199.98"/>
  </r>
  <r>
    <x v="0"/>
    <n v="449"/>
  </r>
  <r>
    <x v="0"/>
    <n v="539.98"/>
  </r>
  <r>
    <x v="0"/>
    <n v="1099.98"/>
  </r>
  <r>
    <x v="0"/>
    <n v="3999.99"/>
  </r>
  <r>
    <x v="0"/>
    <n v="599.99"/>
  </r>
  <r>
    <x v="0"/>
    <n v="5799.98"/>
  </r>
  <r>
    <x v="0"/>
    <n v="269.99"/>
  </r>
  <r>
    <x v="0"/>
    <n v="539.98"/>
  </r>
  <r>
    <x v="0"/>
    <n v="429"/>
  </r>
  <r>
    <x v="0"/>
    <n v="469.99"/>
  </r>
  <r>
    <x v="0"/>
    <n v="529.99"/>
  </r>
  <r>
    <x v="0"/>
    <n v="999.98"/>
  </r>
  <r>
    <x v="0"/>
    <n v="269.99"/>
  </r>
  <r>
    <x v="0"/>
    <n v="1680.99"/>
  </r>
  <r>
    <x v="0"/>
    <n v="2899.99"/>
  </r>
  <r>
    <x v="0"/>
    <n v="2641.98"/>
  </r>
  <r>
    <x v="0"/>
    <n v="539.98"/>
  </r>
  <r>
    <x v="0"/>
    <n v="539.98"/>
  </r>
  <r>
    <x v="0"/>
    <n v="999.99"/>
  </r>
  <r>
    <x v="0"/>
    <n v="1199.98"/>
  </r>
  <r>
    <x v="0"/>
    <n v="539.98"/>
  </r>
  <r>
    <x v="0"/>
    <n v="269.99"/>
  </r>
  <r>
    <x v="0"/>
    <n v="599.99"/>
  </r>
  <r>
    <x v="0"/>
    <n v="1199.98"/>
  </r>
  <r>
    <x v="0"/>
    <n v="499.99"/>
  </r>
  <r>
    <x v="0"/>
    <n v="3599.98"/>
  </r>
  <r>
    <x v="0"/>
    <n v="599.98"/>
  </r>
  <r>
    <x v="0"/>
    <n v="539.98"/>
  </r>
  <r>
    <x v="0"/>
    <n v="999.98"/>
  </r>
  <r>
    <x v="0"/>
    <n v="1199.98"/>
  </r>
  <r>
    <x v="0"/>
    <n v="999.99"/>
  </r>
  <r>
    <x v="0"/>
    <n v="269.99"/>
  </r>
  <r>
    <x v="0"/>
    <n v="999.98"/>
  </r>
  <r>
    <x v="0"/>
    <n v="1059.98"/>
  </r>
  <r>
    <x v="0"/>
    <n v="1199.98"/>
  </r>
  <r>
    <x v="0"/>
    <n v="599.98"/>
  </r>
  <r>
    <x v="0"/>
    <n v="898"/>
  </r>
  <r>
    <x v="0"/>
    <n v="269.99"/>
  </r>
  <r>
    <x v="0"/>
    <n v="539.98"/>
  </r>
  <r>
    <x v="0"/>
    <n v="449"/>
  </r>
  <r>
    <x v="0"/>
    <n v="299.99"/>
  </r>
  <r>
    <x v="0"/>
    <n v="269.99"/>
  </r>
  <r>
    <x v="0"/>
    <n v="749.99"/>
  </r>
  <r>
    <x v="0"/>
    <n v="858"/>
  </r>
  <r>
    <x v="0"/>
    <n v="539.98"/>
  </r>
  <r>
    <x v="0"/>
    <n v="2899.99"/>
  </r>
  <r>
    <x v="0"/>
    <n v="529.99"/>
  </r>
  <r>
    <x v="0"/>
    <n v="269.99"/>
  </r>
  <r>
    <x v="0"/>
    <n v="499.99"/>
  </r>
  <r>
    <x v="0"/>
    <n v="1059.98"/>
  </r>
  <r>
    <x v="0"/>
    <n v="2641.98"/>
  </r>
  <r>
    <x v="0"/>
    <n v="269.99"/>
  </r>
  <r>
    <x v="0"/>
    <n v="3599.98"/>
  </r>
  <r>
    <x v="0"/>
    <n v="539.98"/>
  </r>
  <r>
    <x v="0"/>
    <n v="999.98"/>
  </r>
  <r>
    <x v="0"/>
    <n v="898"/>
  </r>
  <r>
    <x v="0"/>
    <n v="999.99"/>
  </r>
  <r>
    <x v="0"/>
    <n v="999.98"/>
  </r>
  <r>
    <x v="0"/>
    <n v="539.98"/>
  </r>
  <r>
    <x v="0"/>
    <n v="599.98"/>
  </r>
  <r>
    <x v="0"/>
    <n v="1099.98"/>
  </r>
  <r>
    <x v="0"/>
    <n v="549.99"/>
  </r>
  <r>
    <x v="0"/>
    <n v="749.99"/>
  </r>
  <r>
    <x v="0"/>
    <n v="299.99"/>
  </r>
  <r>
    <x v="0"/>
    <n v="549.99"/>
  </r>
  <r>
    <x v="0"/>
    <n v="599.98"/>
  </r>
  <r>
    <x v="0"/>
    <n v="1099.98"/>
  </r>
  <r>
    <x v="0"/>
    <n v="269.99"/>
  </r>
  <r>
    <x v="0"/>
    <n v="2641.98"/>
  </r>
  <r>
    <x v="0"/>
    <n v="449"/>
  </r>
  <r>
    <x v="0"/>
    <n v="539.98"/>
  </r>
  <r>
    <x v="0"/>
    <n v="429"/>
  </r>
  <r>
    <x v="0"/>
    <n v="539.98"/>
  </r>
  <r>
    <x v="0"/>
    <n v="1320.99"/>
  </r>
  <r>
    <x v="0"/>
    <n v="1549"/>
  </r>
  <r>
    <x v="0"/>
    <n v="1999.98"/>
  </r>
  <r>
    <x v="0"/>
    <n v="449"/>
  </r>
  <r>
    <x v="0"/>
    <n v="599.99"/>
  </r>
  <r>
    <x v="0"/>
    <n v="1199.98"/>
  </r>
  <r>
    <x v="0"/>
    <n v="549.99"/>
  </r>
  <r>
    <x v="0"/>
    <n v="449"/>
  </r>
  <r>
    <x v="0"/>
    <n v="858"/>
  </r>
  <r>
    <x v="0"/>
    <n v="549.99"/>
  </r>
  <r>
    <x v="0"/>
    <n v="539.98"/>
  </r>
  <r>
    <x v="0"/>
    <n v="269.99"/>
  </r>
  <r>
    <x v="0"/>
    <n v="1199.98"/>
  </r>
  <r>
    <x v="0"/>
    <n v="1999.98"/>
  </r>
  <r>
    <x v="0"/>
    <n v="499.99"/>
  </r>
  <r>
    <x v="0"/>
    <n v="599.98"/>
  </r>
  <r>
    <x v="0"/>
    <n v="1199.98"/>
  </r>
  <r>
    <x v="0"/>
    <n v="469.99"/>
  </r>
  <r>
    <x v="0"/>
    <n v="999.99"/>
  </r>
  <r>
    <x v="0"/>
    <n v="7999.98"/>
  </r>
  <r>
    <x v="0"/>
    <n v="529.99"/>
  </r>
  <r>
    <x v="0"/>
    <n v="549.99"/>
  </r>
  <r>
    <x v="0"/>
    <n v="3361.98"/>
  </r>
  <r>
    <x v="0"/>
    <n v="1320.99"/>
  </r>
  <r>
    <x v="0"/>
    <n v="599.99"/>
  </r>
  <r>
    <x v="0"/>
    <n v="1099.98"/>
  </r>
  <r>
    <x v="0"/>
    <n v="599.99"/>
  </r>
  <r>
    <x v="0"/>
    <n v="499.99"/>
  </r>
  <r>
    <x v="0"/>
    <n v="429"/>
  </r>
  <r>
    <x v="0"/>
    <n v="449"/>
  </r>
  <r>
    <x v="0"/>
    <n v="898"/>
  </r>
  <r>
    <x v="0"/>
    <n v="539.98"/>
  </r>
  <r>
    <x v="0"/>
    <n v="5999.98"/>
  </r>
  <r>
    <x v="0"/>
    <n v="858"/>
  </r>
  <r>
    <x v="0"/>
    <n v="469.99"/>
  </r>
  <r>
    <x v="0"/>
    <n v="999.98"/>
  </r>
  <r>
    <x v="0"/>
    <n v="599.99"/>
  </r>
  <r>
    <x v="0"/>
    <n v="549.99"/>
  </r>
  <r>
    <x v="0"/>
    <n v="429"/>
  </r>
  <r>
    <x v="0"/>
    <n v="3098"/>
  </r>
  <r>
    <x v="0"/>
    <n v="599.98"/>
  </r>
  <r>
    <x v="0"/>
    <n v="999.98"/>
  </r>
  <r>
    <x v="0"/>
    <n v="999.98"/>
  </r>
  <r>
    <x v="0"/>
    <n v="3361.98"/>
  </r>
  <r>
    <x v="0"/>
    <n v="599.99"/>
  </r>
  <r>
    <x v="0"/>
    <n v="1999.98"/>
  </r>
  <r>
    <x v="0"/>
    <n v="599.98"/>
  </r>
  <r>
    <x v="0"/>
    <n v="1059.98"/>
  </r>
  <r>
    <x v="0"/>
    <n v="5799.98"/>
  </r>
  <r>
    <x v="0"/>
    <n v="449"/>
  </r>
  <r>
    <x v="0"/>
    <n v="5999.98"/>
  </r>
  <r>
    <x v="0"/>
    <n v="599.98"/>
  </r>
  <r>
    <x v="0"/>
    <n v="539.98"/>
  </r>
  <r>
    <x v="0"/>
    <n v="529.99"/>
  </r>
  <r>
    <x v="0"/>
    <n v="1199.98"/>
  </r>
  <r>
    <x v="0"/>
    <n v="599.98"/>
  </r>
  <r>
    <x v="0"/>
    <n v="1549"/>
  </r>
  <r>
    <x v="0"/>
    <n v="3599.98"/>
  </r>
  <r>
    <x v="0"/>
    <n v="3999.99"/>
  </r>
  <r>
    <x v="0"/>
    <n v="1320.99"/>
  </r>
  <r>
    <x v="0"/>
    <n v="939.98"/>
  </r>
  <r>
    <x v="0"/>
    <n v="999.99"/>
  </r>
  <r>
    <x v="0"/>
    <n v="469.99"/>
  </r>
  <r>
    <x v="0"/>
    <n v="1680.99"/>
  </r>
  <r>
    <x v="0"/>
    <n v="499.99"/>
  </r>
  <r>
    <x v="0"/>
    <n v="1059.98"/>
  </r>
  <r>
    <x v="0"/>
    <n v="539.98"/>
  </r>
  <r>
    <x v="0"/>
    <n v="1799.99"/>
  </r>
  <r>
    <x v="0"/>
    <n v="539.98"/>
  </r>
  <r>
    <x v="0"/>
    <n v="429"/>
  </r>
  <r>
    <x v="0"/>
    <n v="269.99"/>
  </r>
  <r>
    <x v="0"/>
    <n v="749.99"/>
  </r>
  <r>
    <x v="0"/>
    <n v="3098"/>
  </r>
  <r>
    <x v="0"/>
    <n v="549.99"/>
  </r>
  <r>
    <x v="0"/>
    <n v="2899.99"/>
  </r>
  <r>
    <x v="0"/>
    <n v="1680.99"/>
  </r>
  <r>
    <x v="0"/>
    <n v="539.98"/>
  </r>
  <r>
    <x v="0"/>
    <n v="3098"/>
  </r>
  <r>
    <x v="0"/>
    <n v="449"/>
  </r>
  <r>
    <x v="0"/>
    <n v="3599.98"/>
  </r>
  <r>
    <x v="0"/>
    <n v="1199.98"/>
  </r>
  <r>
    <x v="0"/>
    <n v="599.99"/>
  </r>
  <r>
    <x v="0"/>
    <n v="299.99"/>
  </r>
  <r>
    <x v="0"/>
    <n v="1199.98"/>
  </r>
  <r>
    <x v="0"/>
    <n v="749.99"/>
  </r>
  <r>
    <x v="0"/>
    <n v="939.98"/>
  </r>
  <r>
    <x v="0"/>
    <n v="449"/>
  </r>
  <r>
    <x v="0"/>
    <n v="449"/>
  </r>
  <r>
    <x v="0"/>
    <n v="269.99"/>
  </r>
  <r>
    <x v="0"/>
    <n v="749.99"/>
  </r>
  <r>
    <x v="0"/>
    <n v="539.98"/>
  </r>
  <r>
    <x v="0"/>
    <n v="269.99"/>
  </r>
  <r>
    <x v="0"/>
    <n v="269.99"/>
  </r>
  <r>
    <x v="0"/>
    <n v="999.98"/>
  </r>
  <r>
    <x v="0"/>
    <n v="7999.98"/>
  </r>
  <r>
    <x v="0"/>
    <n v="599.98"/>
  </r>
  <r>
    <x v="0"/>
    <n v="1099.98"/>
  </r>
  <r>
    <x v="0"/>
    <n v="3361.98"/>
  </r>
  <r>
    <x v="0"/>
    <n v="7999.98"/>
  </r>
  <r>
    <x v="0"/>
    <n v="1199.98"/>
  </r>
  <r>
    <x v="0"/>
    <n v="1099.98"/>
  </r>
  <r>
    <x v="0"/>
    <n v="1099.98"/>
  </r>
  <r>
    <x v="0"/>
    <n v="529.99"/>
  </r>
  <r>
    <x v="0"/>
    <n v="269.99"/>
  </r>
  <r>
    <x v="0"/>
    <n v="429"/>
  </r>
  <r>
    <x v="0"/>
    <n v="999.99"/>
  </r>
  <r>
    <x v="0"/>
    <n v="449"/>
  </r>
  <r>
    <x v="0"/>
    <n v="1059.98"/>
  </r>
  <r>
    <x v="0"/>
    <n v="5999.98"/>
  </r>
  <r>
    <x v="0"/>
    <n v="898"/>
  </r>
  <r>
    <x v="0"/>
    <n v="599.99"/>
  </r>
  <r>
    <x v="0"/>
    <n v="3361.98"/>
  </r>
  <r>
    <x v="0"/>
    <n v="999.99"/>
  </r>
  <r>
    <x v="0"/>
    <n v="2999.99"/>
  </r>
  <r>
    <x v="0"/>
    <n v="429"/>
  </r>
  <r>
    <x v="0"/>
    <n v="539.98"/>
  </r>
  <r>
    <x v="0"/>
    <n v="449"/>
  </r>
  <r>
    <x v="0"/>
    <n v="539.98"/>
  </r>
  <r>
    <x v="0"/>
    <n v="1680.99"/>
  </r>
  <r>
    <x v="0"/>
    <n v="539.98"/>
  </r>
  <r>
    <x v="0"/>
    <n v="1199.98"/>
  </r>
  <r>
    <x v="0"/>
    <n v="539.98"/>
  </r>
  <r>
    <x v="0"/>
    <n v="469.99"/>
  </r>
  <r>
    <x v="0"/>
    <n v="269.99"/>
  </r>
  <r>
    <x v="0"/>
    <n v="269.99"/>
  </r>
  <r>
    <x v="0"/>
    <n v="1099.98"/>
  </r>
  <r>
    <x v="0"/>
    <n v="599.98"/>
  </r>
  <r>
    <x v="0"/>
    <n v="999.98"/>
  </r>
  <r>
    <x v="0"/>
    <n v="1099.98"/>
  </r>
  <r>
    <x v="0"/>
    <n v="1320.99"/>
  </r>
  <r>
    <x v="0"/>
    <n v="1099.98"/>
  </r>
  <r>
    <x v="0"/>
    <n v="1099.98"/>
  </r>
  <r>
    <x v="0"/>
    <n v="469.99"/>
  </r>
  <r>
    <x v="0"/>
    <n v="299.99"/>
  </r>
  <r>
    <x v="0"/>
    <n v="2641.98"/>
  </r>
  <r>
    <x v="0"/>
    <n v="549.99"/>
  </r>
  <r>
    <x v="0"/>
    <n v="749.99"/>
  </r>
  <r>
    <x v="0"/>
    <n v="539.98"/>
  </r>
  <r>
    <x v="0"/>
    <n v="269.99"/>
  </r>
  <r>
    <x v="0"/>
    <n v="449"/>
  </r>
  <r>
    <x v="0"/>
    <n v="599.99"/>
  </r>
  <r>
    <x v="0"/>
    <n v="539.98"/>
  </r>
  <r>
    <x v="0"/>
    <n v="599.99"/>
  </r>
  <r>
    <x v="0"/>
    <n v="269.99"/>
  </r>
  <r>
    <x v="0"/>
    <n v="449"/>
  </r>
  <r>
    <x v="0"/>
    <n v="449"/>
  </r>
  <r>
    <x v="0"/>
    <n v="2899.99"/>
  </r>
  <r>
    <x v="0"/>
    <n v="469.99"/>
  </r>
  <r>
    <x v="0"/>
    <n v="1999.98"/>
  </r>
  <r>
    <x v="0"/>
    <n v="599.98"/>
  </r>
  <r>
    <x v="0"/>
    <n v="499.99"/>
  </r>
  <r>
    <x v="0"/>
    <n v="539.98"/>
  </r>
  <r>
    <x v="0"/>
    <n v="939.98"/>
  </r>
  <r>
    <x v="0"/>
    <n v="3098"/>
  </r>
  <r>
    <x v="0"/>
    <n v="429"/>
  </r>
  <r>
    <x v="0"/>
    <n v="1199.98"/>
  </r>
  <r>
    <x v="0"/>
    <n v="1320.99"/>
  </r>
  <r>
    <x v="0"/>
    <n v="539.98"/>
  </r>
  <r>
    <x v="0"/>
    <n v="5799.98"/>
  </r>
  <r>
    <x v="0"/>
    <n v="1099.98"/>
  </r>
  <r>
    <x v="0"/>
    <n v="1499.98"/>
  </r>
  <r>
    <x v="0"/>
    <n v="599.99"/>
  </r>
  <r>
    <x v="0"/>
    <n v="1099.98"/>
  </r>
  <r>
    <x v="0"/>
    <n v="599.99"/>
  </r>
  <r>
    <x v="0"/>
    <n v="2899.99"/>
  </r>
  <r>
    <x v="0"/>
    <n v="7999.98"/>
  </r>
  <r>
    <x v="0"/>
    <n v="429"/>
  </r>
  <r>
    <x v="0"/>
    <n v="5999.98"/>
  </r>
  <r>
    <x v="0"/>
    <n v="429"/>
  </r>
  <r>
    <x v="0"/>
    <n v="599.99"/>
  </r>
  <r>
    <x v="0"/>
    <n v="5799.98"/>
  </r>
  <r>
    <x v="0"/>
    <n v="1099.98"/>
  </r>
  <r>
    <x v="0"/>
    <n v="1199.98"/>
  </r>
  <r>
    <x v="0"/>
    <n v="5799.98"/>
  </r>
  <r>
    <x v="0"/>
    <n v="1999.98"/>
  </r>
  <r>
    <x v="0"/>
    <n v="449"/>
  </r>
  <r>
    <x v="0"/>
    <n v="2999.99"/>
  </r>
  <r>
    <x v="0"/>
    <n v="599.99"/>
  </r>
  <r>
    <x v="0"/>
    <n v="2641.98"/>
  </r>
  <r>
    <x v="0"/>
    <n v="539.98"/>
  </r>
  <r>
    <x v="0"/>
    <n v="5799.98"/>
  </r>
  <r>
    <x v="0"/>
    <n v="1099.98"/>
  </r>
  <r>
    <x v="0"/>
    <n v="1499.98"/>
  </r>
  <r>
    <x v="0"/>
    <n v="599.99"/>
  </r>
  <r>
    <x v="0"/>
    <n v="2999.99"/>
  </r>
  <r>
    <x v="0"/>
    <n v="539.98"/>
  </r>
  <r>
    <x v="0"/>
    <n v="269.99"/>
  </r>
  <r>
    <x v="0"/>
    <n v="898"/>
  </r>
  <r>
    <x v="0"/>
    <n v="1499.98"/>
  </r>
  <r>
    <x v="0"/>
    <n v="898"/>
  </r>
  <r>
    <x v="0"/>
    <n v="2641.98"/>
  </r>
  <r>
    <x v="0"/>
    <n v="898"/>
  </r>
  <r>
    <x v="0"/>
    <n v="499.99"/>
  </r>
  <r>
    <x v="0"/>
    <n v="749.99"/>
  </r>
  <r>
    <x v="0"/>
    <n v="7999.98"/>
  </r>
  <r>
    <x v="0"/>
    <n v="1999.98"/>
  </r>
  <r>
    <x v="0"/>
    <n v="299.99"/>
  </r>
  <r>
    <x v="0"/>
    <n v="269.99"/>
  </r>
  <r>
    <x v="0"/>
    <n v="1199.98"/>
  </r>
  <r>
    <x v="0"/>
    <n v="469.99"/>
  </r>
  <r>
    <x v="0"/>
    <n v="898"/>
  </r>
  <r>
    <x v="0"/>
    <n v="999.99"/>
  </r>
  <r>
    <x v="0"/>
    <n v="529.99"/>
  </r>
  <r>
    <x v="0"/>
    <n v="269.99"/>
  </r>
  <r>
    <x v="0"/>
    <n v="1099.98"/>
  </r>
  <r>
    <x v="0"/>
    <n v="999.99"/>
  </r>
  <r>
    <x v="0"/>
    <n v="449"/>
  </r>
  <r>
    <x v="0"/>
    <n v="1199.98"/>
  </r>
  <r>
    <x v="0"/>
    <n v="3361.98"/>
  </r>
  <r>
    <x v="0"/>
    <n v="449"/>
  </r>
  <r>
    <x v="0"/>
    <n v="469.99"/>
  </r>
  <r>
    <x v="0"/>
    <n v="3599.98"/>
  </r>
  <r>
    <x v="0"/>
    <n v="1680.99"/>
  </r>
  <r>
    <x v="0"/>
    <n v="5999.98"/>
  </r>
  <r>
    <x v="0"/>
    <n v="1999.98"/>
  </r>
  <r>
    <x v="0"/>
    <n v="549.99"/>
  </r>
  <r>
    <x v="0"/>
    <n v="1199.98"/>
  </r>
  <r>
    <x v="0"/>
    <n v="939.98"/>
  </r>
  <r>
    <x v="0"/>
    <n v="749.99"/>
  </r>
  <r>
    <x v="0"/>
    <n v="1199.98"/>
  </r>
  <r>
    <x v="0"/>
    <n v="269.99"/>
  </r>
  <r>
    <x v="0"/>
    <n v="1099.98"/>
  </r>
  <r>
    <x v="0"/>
    <n v="539.98"/>
  </r>
  <r>
    <x v="0"/>
    <n v="3999.99"/>
  </r>
  <r>
    <x v="0"/>
    <n v="999.99"/>
  </r>
  <r>
    <x v="0"/>
    <n v="429"/>
  </r>
  <r>
    <x v="0"/>
    <n v="999.98"/>
  </r>
  <r>
    <x v="0"/>
    <n v="429"/>
  </r>
  <r>
    <x v="0"/>
    <n v="599.99"/>
  </r>
  <r>
    <x v="0"/>
    <n v="939.98"/>
  </r>
  <r>
    <x v="0"/>
    <n v="539.98"/>
  </r>
  <r>
    <x v="0"/>
    <n v="1199.98"/>
  </r>
  <r>
    <x v="0"/>
    <n v="599.99"/>
  </r>
  <r>
    <x v="0"/>
    <n v="1799.99"/>
  </r>
  <r>
    <x v="0"/>
    <n v="1059.98"/>
  </r>
  <r>
    <x v="0"/>
    <n v="549.99"/>
  </r>
  <r>
    <x v="0"/>
    <n v="1799.99"/>
  </r>
  <r>
    <x v="0"/>
    <n v="898"/>
  </r>
  <r>
    <x v="0"/>
    <n v="858"/>
  </r>
  <r>
    <x v="0"/>
    <n v="469.99"/>
  </r>
  <r>
    <x v="0"/>
    <n v="2899.99"/>
  </r>
  <r>
    <x v="0"/>
    <n v="7999.98"/>
  </r>
  <r>
    <x v="0"/>
    <n v="549.99"/>
  </r>
  <r>
    <x v="0"/>
    <n v="269.99"/>
  </r>
  <r>
    <x v="0"/>
    <n v="269.99"/>
  </r>
  <r>
    <x v="0"/>
    <n v="1059.98"/>
  </r>
  <r>
    <x v="0"/>
    <n v="898"/>
  </r>
  <r>
    <x v="0"/>
    <n v="1680.99"/>
  </r>
  <r>
    <x v="0"/>
    <n v="1099.98"/>
  </r>
  <r>
    <x v="0"/>
    <n v="269.99"/>
  </r>
  <r>
    <x v="0"/>
    <n v="7999.98"/>
  </r>
  <r>
    <x v="0"/>
    <n v="449"/>
  </r>
  <r>
    <x v="0"/>
    <n v="539.98"/>
  </r>
  <r>
    <x v="0"/>
    <n v="1999.98"/>
  </r>
  <r>
    <x v="0"/>
    <n v="549.99"/>
  </r>
  <r>
    <x v="0"/>
    <n v="449"/>
  </r>
  <r>
    <x v="0"/>
    <n v="5799.98"/>
  </r>
  <r>
    <x v="0"/>
    <n v="3098"/>
  </r>
  <r>
    <x v="0"/>
    <n v="269.99"/>
  </r>
  <r>
    <x v="0"/>
    <n v="5799.98"/>
  </r>
  <r>
    <x v="0"/>
    <n v="299.99"/>
  </r>
  <r>
    <x v="0"/>
    <n v="749.99"/>
  </r>
  <r>
    <x v="0"/>
    <n v="3098"/>
  </r>
  <r>
    <x v="0"/>
    <n v="1680.99"/>
  </r>
  <r>
    <x v="0"/>
    <n v="549.99"/>
  </r>
  <r>
    <x v="0"/>
    <n v="1549"/>
  </r>
  <r>
    <x v="0"/>
    <n v="539.98"/>
  </r>
  <r>
    <x v="0"/>
    <n v="7999.98"/>
  </r>
  <r>
    <x v="0"/>
    <n v="469.99"/>
  </r>
  <r>
    <x v="0"/>
    <n v="3361.98"/>
  </r>
  <r>
    <x v="0"/>
    <n v="1099.98"/>
  </r>
  <r>
    <x v="0"/>
    <n v="539.98"/>
  </r>
  <r>
    <x v="0"/>
    <n v="1199.98"/>
  </r>
  <r>
    <x v="0"/>
    <n v="1320.99"/>
  </r>
  <r>
    <x v="0"/>
    <n v="1549"/>
  </r>
  <r>
    <x v="0"/>
    <n v="1680.99"/>
  </r>
  <r>
    <x v="0"/>
    <n v="539.98"/>
  </r>
  <r>
    <x v="0"/>
    <n v="1099.98"/>
  </r>
  <r>
    <x v="0"/>
    <n v="549.99"/>
  </r>
  <r>
    <x v="0"/>
    <n v="3999.99"/>
  </r>
  <r>
    <x v="0"/>
    <n v="898"/>
  </r>
  <r>
    <x v="0"/>
    <n v="1799.99"/>
  </r>
  <r>
    <x v="0"/>
    <n v="299.99"/>
  </r>
  <r>
    <x v="0"/>
    <n v="599.99"/>
  </r>
  <r>
    <x v="0"/>
    <n v="269.99"/>
  </r>
  <r>
    <x v="0"/>
    <n v="599.99"/>
  </r>
  <r>
    <x v="0"/>
    <n v="1199.98"/>
  </r>
  <r>
    <x v="0"/>
    <n v="539.98"/>
  </r>
  <r>
    <x v="0"/>
    <n v="898"/>
  </r>
  <r>
    <x v="0"/>
    <n v="1320.99"/>
  </r>
  <r>
    <x v="0"/>
    <n v="1499.98"/>
  </r>
  <r>
    <x v="0"/>
    <n v="539.98"/>
  </r>
  <r>
    <x v="0"/>
    <n v="449"/>
  </r>
  <r>
    <x v="0"/>
    <n v="1499.98"/>
  </r>
  <r>
    <x v="0"/>
    <n v="3361.98"/>
  </r>
  <r>
    <x v="0"/>
    <n v="1199.98"/>
  </r>
  <r>
    <x v="0"/>
    <n v="1199.98"/>
  </r>
  <r>
    <x v="0"/>
    <n v="3098"/>
  </r>
  <r>
    <x v="0"/>
    <n v="549.99"/>
  </r>
  <r>
    <x v="0"/>
    <n v="999.99"/>
  </r>
  <r>
    <x v="0"/>
    <n v="449"/>
  </r>
  <r>
    <x v="0"/>
    <n v="539.98"/>
  </r>
  <r>
    <x v="0"/>
    <n v="599.99"/>
  </r>
  <r>
    <x v="0"/>
    <n v="449"/>
  </r>
  <r>
    <x v="0"/>
    <n v="1099.98"/>
  </r>
  <r>
    <x v="0"/>
    <n v="1199.98"/>
  </r>
  <r>
    <x v="0"/>
    <n v="599.99"/>
  </r>
  <r>
    <x v="0"/>
    <n v="1549"/>
  </r>
  <r>
    <x v="0"/>
    <n v="1680.99"/>
  </r>
  <r>
    <x v="0"/>
    <n v="1059.98"/>
  </r>
  <r>
    <x v="0"/>
    <n v="1099.98"/>
  </r>
  <r>
    <x v="0"/>
    <n v="999.98"/>
  </r>
  <r>
    <x v="0"/>
    <n v="1099.98"/>
  </r>
  <r>
    <x v="0"/>
    <n v="3361.98"/>
  </r>
  <r>
    <x v="0"/>
    <n v="1099.98"/>
  </r>
  <r>
    <x v="0"/>
    <n v="449"/>
  </r>
  <r>
    <x v="0"/>
    <n v="429"/>
  </r>
  <r>
    <x v="0"/>
    <n v="2899.99"/>
  </r>
  <r>
    <x v="0"/>
    <n v="1320.99"/>
  </r>
  <r>
    <x v="0"/>
    <n v="269.99"/>
  </r>
  <r>
    <x v="0"/>
    <n v="599.99"/>
  </r>
  <r>
    <x v="0"/>
    <n v="1799.99"/>
  </r>
  <r>
    <x v="0"/>
    <n v="2899.99"/>
  </r>
  <r>
    <x v="0"/>
    <n v="469.99"/>
  </r>
  <r>
    <x v="0"/>
    <n v="1320.99"/>
  </r>
  <r>
    <x v="0"/>
    <n v="7999.98"/>
  </r>
  <r>
    <x v="0"/>
    <n v="1199.98"/>
  </r>
  <r>
    <x v="0"/>
    <n v="549.99"/>
  </r>
  <r>
    <x v="0"/>
    <n v="529.99"/>
  </r>
  <r>
    <x v="0"/>
    <n v="1999.98"/>
  </r>
  <r>
    <x v="0"/>
    <n v="499.99"/>
  </r>
  <r>
    <x v="0"/>
    <n v="1099.98"/>
  </r>
  <r>
    <x v="0"/>
    <n v="999.99"/>
  </r>
  <r>
    <x v="0"/>
    <n v="3599.98"/>
  </r>
  <r>
    <x v="0"/>
    <n v="299.99"/>
  </r>
  <r>
    <x v="0"/>
    <n v="3599.98"/>
  </r>
  <r>
    <x v="0"/>
    <n v="499.99"/>
  </r>
  <r>
    <x v="0"/>
    <n v="749.99"/>
  </r>
  <r>
    <x v="0"/>
    <n v="1099.98"/>
  </r>
  <r>
    <x v="0"/>
    <n v="3098"/>
  </r>
  <r>
    <x v="0"/>
    <n v="1099.98"/>
  </r>
  <r>
    <x v="0"/>
    <n v="539.98"/>
  </r>
  <r>
    <x v="0"/>
    <n v="449"/>
  </r>
  <r>
    <x v="0"/>
    <n v="269.99"/>
  </r>
  <r>
    <x v="0"/>
    <n v="2641.98"/>
  </r>
  <r>
    <x v="0"/>
    <n v="5799.98"/>
  </r>
  <r>
    <x v="0"/>
    <n v="539.98"/>
  </r>
  <r>
    <x v="0"/>
    <n v="469.99"/>
  </r>
  <r>
    <x v="0"/>
    <n v="1999.98"/>
  </r>
  <r>
    <x v="0"/>
    <n v="3098"/>
  </r>
  <r>
    <x v="0"/>
    <n v="549.99"/>
  </r>
  <r>
    <x v="0"/>
    <n v="599.99"/>
  </r>
  <r>
    <x v="0"/>
    <n v="5799.98"/>
  </r>
  <r>
    <x v="0"/>
    <n v="1499.98"/>
  </r>
  <r>
    <x v="0"/>
    <n v="939.98"/>
  </r>
  <r>
    <x v="0"/>
    <n v="1199.98"/>
  </r>
  <r>
    <x v="0"/>
    <n v="3599.98"/>
  </r>
  <r>
    <x v="0"/>
    <n v="539.98"/>
  </r>
  <r>
    <x v="0"/>
    <n v="429"/>
  </r>
  <r>
    <x v="0"/>
    <n v="999.98"/>
  </r>
  <r>
    <x v="0"/>
    <n v="898"/>
  </r>
  <r>
    <x v="0"/>
    <n v="2899.99"/>
  </r>
  <r>
    <x v="0"/>
    <n v="599.98"/>
  </r>
  <r>
    <x v="0"/>
    <n v="539.98"/>
  </r>
  <r>
    <x v="0"/>
    <n v="549.99"/>
  </r>
  <r>
    <x v="0"/>
    <n v="3999.99"/>
  </r>
  <r>
    <x v="0"/>
    <n v="539.98"/>
  </r>
  <r>
    <x v="0"/>
    <n v="429"/>
  </r>
  <r>
    <x v="0"/>
    <n v="1799.99"/>
  </r>
  <r>
    <x v="0"/>
    <n v="429"/>
  </r>
  <r>
    <x v="0"/>
    <n v="1059.98"/>
  </r>
  <r>
    <x v="0"/>
    <n v="999.98"/>
  </r>
  <r>
    <x v="0"/>
    <n v="599.99"/>
  </r>
  <r>
    <x v="0"/>
    <n v="1999.98"/>
  </r>
  <r>
    <x v="0"/>
    <n v="858"/>
  </r>
  <r>
    <x v="0"/>
    <n v="898"/>
  </r>
  <r>
    <x v="0"/>
    <n v="939.98"/>
  </r>
  <r>
    <x v="0"/>
    <n v="858"/>
  </r>
  <r>
    <x v="0"/>
    <n v="539.98"/>
  </r>
  <r>
    <x v="0"/>
    <n v="1099.98"/>
  </r>
  <r>
    <x v="0"/>
    <n v="499.99"/>
  </r>
  <r>
    <x v="0"/>
    <n v="599.99"/>
  </r>
  <r>
    <x v="0"/>
    <n v="1099.98"/>
  </r>
  <r>
    <x v="0"/>
    <n v="1320.99"/>
  </r>
  <r>
    <x v="0"/>
    <n v="3361.98"/>
  </r>
  <r>
    <x v="0"/>
    <n v="7999.98"/>
  </r>
  <r>
    <x v="0"/>
    <n v="939.98"/>
  </r>
  <r>
    <x v="0"/>
    <n v="5799.98"/>
  </r>
  <r>
    <x v="0"/>
    <n v="999.99"/>
  </r>
  <r>
    <x v="0"/>
    <n v="549.99"/>
  </r>
  <r>
    <x v="0"/>
    <n v="3098"/>
  </r>
  <r>
    <x v="0"/>
    <n v="269.99"/>
  </r>
  <r>
    <x v="0"/>
    <n v="269.99"/>
  </r>
  <r>
    <x v="0"/>
    <n v="539.98"/>
  </r>
  <r>
    <x v="0"/>
    <n v="1549"/>
  </r>
  <r>
    <x v="0"/>
    <n v="1499.98"/>
  </r>
  <r>
    <x v="0"/>
    <n v="1199.98"/>
  </r>
  <r>
    <x v="0"/>
    <n v="1099.98"/>
  </r>
  <r>
    <x v="0"/>
    <n v="449"/>
  </r>
  <r>
    <x v="0"/>
    <n v="3999.99"/>
  </r>
  <r>
    <x v="0"/>
    <n v="269.99"/>
  </r>
  <r>
    <x v="0"/>
    <n v="269.99"/>
  </r>
  <r>
    <x v="0"/>
    <n v="449"/>
  </r>
  <r>
    <x v="0"/>
    <n v="1099.98"/>
  </r>
  <r>
    <x v="0"/>
    <n v="539.98"/>
  </r>
  <r>
    <x v="0"/>
    <n v="1199.98"/>
  </r>
  <r>
    <x v="0"/>
    <n v="449"/>
  </r>
  <r>
    <x v="0"/>
    <n v="3098"/>
  </r>
  <r>
    <x v="0"/>
    <n v="429"/>
  </r>
  <r>
    <x v="0"/>
    <n v="1499.98"/>
  </r>
  <r>
    <x v="0"/>
    <n v="269.99"/>
  </r>
  <r>
    <x v="0"/>
    <n v="549.99"/>
  </r>
  <r>
    <x v="0"/>
    <n v="599.99"/>
  </r>
  <r>
    <x v="0"/>
    <n v="1320.99"/>
  </r>
  <r>
    <x v="0"/>
    <n v="939.98"/>
  </r>
  <r>
    <x v="0"/>
    <n v="499.99"/>
  </r>
  <r>
    <x v="0"/>
    <n v="539.98"/>
  </r>
  <r>
    <x v="0"/>
    <n v="1999.98"/>
  </r>
  <r>
    <x v="0"/>
    <n v="3361.98"/>
  </r>
  <r>
    <x v="0"/>
    <n v="1549"/>
  </r>
  <r>
    <x v="0"/>
    <n v="1499.98"/>
  </r>
  <r>
    <x v="0"/>
    <n v="7999.98"/>
  </r>
  <r>
    <x v="0"/>
    <n v="1320.99"/>
  </r>
  <r>
    <x v="0"/>
    <n v="539.98"/>
  </r>
  <r>
    <x v="0"/>
    <n v="599.99"/>
  </r>
  <r>
    <x v="0"/>
    <n v="529.99"/>
  </r>
  <r>
    <x v="0"/>
    <n v="469.99"/>
  </r>
  <r>
    <x v="0"/>
    <n v="3361.98"/>
  </r>
  <r>
    <x v="0"/>
    <n v="3098"/>
  </r>
  <r>
    <x v="0"/>
    <n v="499.99"/>
  </r>
  <r>
    <x v="0"/>
    <n v="269.99"/>
  </r>
  <r>
    <x v="0"/>
    <n v="2999.99"/>
  </r>
  <r>
    <x v="0"/>
    <n v="749.99"/>
  </r>
  <r>
    <x v="0"/>
    <n v="1999.98"/>
  </r>
  <r>
    <x v="0"/>
    <n v="1059.98"/>
  </r>
  <r>
    <x v="0"/>
    <n v="499.99"/>
  </r>
  <r>
    <x v="0"/>
    <n v="1499.98"/>
  </r>
  <r>
    <x v="0"/>
    <n v="599.98"/>
  </r>
  <r>
    <x v="0"/>
    <n v="2899.99"/>
  </r>
  <r>
    <x v="0"/>
    <n v="269.99"/>
  </r>
  <r>
    <x v="0"/>
    <n v="999.98"/>
  </r>
  <r>
    <x v="0"/>
    <n v="2641.98"/>
  </r>
  <r>
    <x v="0"/>
    <n v="1799.99"/>
  </r>
  <r>
    <x v="0"/>
    <n v="3361.98"/>
  </r>
  <r>
    <x v="0"/>
    <n v="3599.98"/>
  </r>
  <r>
    <x v="0"/>
    <n v="539.98"/>
  </r>
  <r>
    <x v="0"/>
    <n v="2641.98"/>
  </r>
  <r>
    <x v="0"/>
    <n v="449"/>
  </r>
  <r>
    <x v="0"/>
    <n v="3361.98"/>
  </r>
  <r>
    <x v="0"/>
    <n v="1199.98"/>
  </r>
  <r>
    <x v="0"/>
    <n v="3599.98"/>
  </r>
  <r>
    <x v="0"/>
    <n v="269.99"/>
  </r>
  <r>
    <x v="0"/>
    <n v="1199.98"/>
  </r>
  <r>
    <x v="0"/>
    <n v="549.99"/>
  </r>
  <r>
    <x v="0"/>
    <n v="1059.98"/>
  </r>
  <r>
    <x v="0"/>
    <n v="3361.98"/>
  </r>
  <r>
    <x v="0"/>
    <n v="858"/>
  </r>
  <r>
    <x v="0"/>
    <n v="549.99"/>
  </r>
  <r>
    <x v="0"/>
    <n v="3999.99"/>
  </r>
  <r>
    <x v="0"/>
    <n v="299.99"/>
  </r>
  <r>
    <x v="0"/>
    <n v="469.99"/>
  </r>
  <r>
    <x v="0"/>
    <n v="539.98"/>
  </r>
  <r>
    <x v="0"/>
    <n v="7999.98"/>
  </r>
  <r>
    <x v="0"/>
    <n v="1999.98"/>
  </r>
  <r>
    <x v="0"/>
    <n v="1499.98"/>
  </r>
  <r>
    <x v="0"/>
    <n v="5799.98"/>
  </r>
  <r>
    <x v="0"/>
    <n v="529.99"/>
  </r>
  <r>
    <x v="0"/>
    <n v="549.99"/>
  </r>
  <r>
    <x v="0"/>
    <n v="1199.98"/>
  </r>
  <r>
    <x v="0"/>
    <n v="599.99"/>
  </r>
  <r>
    <x v="0"/>
    <n v="1199.98"/>
  </r>
  <r>
    <x v="0"/>
    <n v="499.99"/>
  </r>
  <r>
    <x v="0"/>
    <n v="539.98"/>
  </r>
  <r>
    <x v="0"/>
    <n v="539.98"/>
  </r>
  <r>
    <x v="0"/>
    <n v="3999.99"/>
  </r>
  <r>
    <x v="0"/>
    <n v="1199.98"/>
  </r>
  <r>
    <x v="0"/>
    <n v="539.98"/>
  </r>
  <r>
    <x v="0"/>
    <n v="449"/>
  </r>
  <r>
    <x v="0"/>
    <n v="5799.98"/>
  </r>
  <r>
    <x v="0"/>
    <n v="2999.99"/>
  </r>
  <r>
    <x v="0"/>
    <n v="1799.99"/>
  </r>
  <r>
    <x v="0"/>
    <n v="1320.99"/>
  </r>
  <r>
    <x v="0"/>
    <n v="898"/>
  </r>
  <r>
    <x v="0"/>
    <n v="3999.99"/>
  </r>
  <r>
    <x v="0"/>
    <n v="999.99"/>
  </r>
  <r>
    <x v="0"/>
    <n v="999.98"/>
  </r>
  <r>
    <x v="0"/>
    <n v="898"/>
  </r>
  <r>
    <x v="0"/>
    <n v="7999.98"/>
  </r>
  <r>
    <x v="0"/>
    <n v="449"/>
  </r>
  <r>
    <x v="0"/>
    <n v="499.99"/>
  </r>
  <r>
    <x v="0"/>
    <n v="269.99"/>
  </r>
  <r>
    <x v="0"/>
    <n v="3098"/>
  </r>
  <r>
    <x v="0"/>
    <n v="1799.99"/>
  </r>
  <r>
    <x v="0"/>
    <n v="858"/>
  </r>
  <r>
    <x v="0"/>
    <n v="499.99"/>
  </r>
  <r>
    <x v="0"/>
    <n v="999.99"/>
  </r>
  <r>
    <x v="0"/>
    <n v="269.99"/>
  </r>
  <r>
    <x v="0"/>
    <n v="1199.98"/>
  </r>
  <r>
    <x v="0"/>
    <n v="429"/>
  </r>
  <r>
    <x v="0"/>
    <n v="2999.99"/>
  </r>
  <r>
    <x v="0"/>
    <n v="7999.98"/>
  </r>
  <r>
    <x v="0"/>
    <n v="898"/>
  </r>
  <r>
    <x v="0"/>
    <n v="269.99"/>
  </r>
  <r>
    <x v="0"/>
    <n v="858"/>
  </r>
  <r>
    <x v="0"/>
    <n v="3361.98"/>
  </r>
  <r>
    <x v="0"/>
    <n v="599.98"/>
  </r>
  <r>
    <x v="0"/>
    <n v="539.98"/>
  </r>
  <r>
    <x v="0"/>
    <n v="3361.98"/>
  </r>
  <r>
    <x v="0"/>
    <n v="2899.99"/>
  </r>
  <r>
    <x v="0"/>
    <n v="449"/>
  </r>
  <r>
    <x v="0"/>
    <n v="3361.98"/>
  </r>
  <r>
    <x v="0"/>
    <n v="939.98"/>
  </r>
  <r>
    <x v="0"/>
    <n v="999.99"/>
  </r>
  <r>
    <x v="0"/>
    <n v="549.99"/>
  </r>
  <r>
    <x v="0"/>
    <n v="2641.98"/>
  </r>
  <r>
    <x v="0"/>
    <n v="269.99"/>
  </r>
  <r>
    <x v="0"/>
    <n v="1499.98"/>
  </r>
  <r>
    <x v="0"/>
    <n v="269.99"/>
  </r>
  <r>
    <x v="0"/>
    <n v="1680.99"/>
  </r>
  <r>
    <x v="0"/>
    <n v="269.99"/>
  </r>
  <r>
    <x v="0"/>
    <n v="3599.98"/>
  </r>
  <r>
    <x v="0"/>
    <n v="539.98"/>
  </r>
  <r>
    <x v="0"/>
    <n v="3098"/>
  </r>
  <r>
    <x v="0"/>
    <n v="529.99"/>
  </r>
  <r>
    <x v="0"/>
    <n v="3599.98"/>
  </r>
  <r>
    <x v="0"/>
    <n v="2899.99"/>
  </r>
  <r>
    <x v="0"/>
    <n v="449"/>
  </r>
  <r>
    <x v="0"/>
    <n v="449"/>
  </r>
  <r>
    <x v="0"/>
    <n v="599.99"/>
  </r>
  <r>
    <x v="0"/>
    <n v="939.98"/>
  </r>
  <r>
    <x v="0"/>
    <n v="1499.98"/>
  </r>
  <r>
    <x v="0"/>
    <n v="2899.99"/>
  </r>
  <r>
    <x v="0"/>
    <n v="599.98"/>
  </r>
  <r>
    <x v="0"/>
    <n v="1549"/>
  </r>
  <r>
    <x v="0"/>
    <n v="1099.98"/>
  </r>
  <r>
    <x v="0"/>
    <n v="1199.98"/>
  </r>
  <r>
    <x v="0"/>
    <n v="269.99"/>
  </r>
  <r>
    <x v="0"/>
    <n v="858"/>
  </r>
  <r>
    <x v="0"/>
    <n v="749.99"/>
  </r>
  <r>
    <x v="0"/>
    <n v="5999.98"/>
  </r>
  <r>
    <x v="0"/>
    <n v="2999.99"/>
  </r>
  <r>
    <x v="0"/>
    <n v="999.99"/>
  </r>
  <r>
    <x v="0"/>
    <n v="1499.98"/>
  </r>
  <r>
    <x v="0"/>
    <n v="1549"/>
  </r>
  <r>
    <x v="0"/>
    <n v="1099.98"/>
  </r>
  <r>
    <x v="0"/>
    <n v="1059.98"/>
  </r>
  <r>
    <x v="0"/>
    <n v="1999.98"/>
  </r>
  <r>
    <x v="0"/>
    <n v="5999.98"/>
  </r>
  <r>
    <x v="0"/>
    <n v="939.98"/>
  </r>
  <r>
    <x v="0"/>
    <n v="449"/>
  </r>
  <r>
    <x v="0"/>
    <n v="499.99"/>
  </r>
  <r>
    <x v="0"/>
    <n v="539.98"/>
  </r>
  <r>
    <x v="0"/>
    <n v="599.98"/>
  </r>
  <r>
    <x v="0"/>
    <n v="549.99"/>
  </r>
  <r>
    <x v="0"/>
    <n v="7999.98"/>
  </r>
  <r>
    <x v="0"/>
    <n v="269.99"/>
  </r>
  <r>
    <x v="0"/>
    <n v="3999.99"/>
  </r>
  <r>
    <x v="0"/>
    <n v="939.98"/>
  </r>
  <r>
    <x v="0"/>
    <n v="2999.99"/>
  </r>
  <r>
    <x v="0"/>
    <n v="1320.99"/>
  </r>
  <r>
    <x v="0"/>
    <n v="599.98"/>
  </r>
  <r>
    <x v="0"/>
    <n v="449"/>
  </r>
  <r>
    <x v="0"/>
    <n v="999.99"/>
  </r>
  <r>
    <x v="0"/>
    <n v="999.98"/>
  </r>
  <r>
    <x v="0"/>
    <n v="529.99"/>
  </r>
  <r>
    <x v="0"/>
    <n v="3361.98"/>
  </r>
  <r>
    <x v="0"/>
    <n v="939.98"/>
  </r>
  <r>
    <x v="0"/>
    <n v="269.99"/>
  </r>
  <r>
    <x v="0"/>
    <n v="7999.98"/>
  </r>
  <r>
    <x v="0"/>
    <n v="1499.98"/>
  </r>
  <r>
    <x v="0"/>
    <n v="1680.99"/>
  </r>
  <r>
    <x v="0"/>
    <n v="269.99"/>
  </r>
  <r>
    <x v="0"/>
    <n v="3361.98"/>
  </r>
  <r>
    <x v="0"/>
    <n v="999.98"/>
  </r>
  <r>
    <x v="0"/>
    <n v="5999.98"/>
  </r>
  <r>
    <x v="0"/>
    <n v="449"/>
  </r>
  <r>
    <x v="0"/>
    <n v="499.99"/>
  </r>
  <r>
    <x v="0"/>
    <n v="7999.98"/>
  </r>
  <r>
    <x v="0"/>
    <n v="1999.98"/>
  </r>
  <r>
    <x v="0"/>
    <n v="429"/>
  </r>
  <r>
    <x v="0"/>
    <n v="5999.98"/>
  </r>
  <r>
    <x v="0"/>
    <n v="1199.98"/>
  </r>
  <r>
    <x v="0"/>
    <n v="939.98"/>
  </r>
  <r>
    <x v="0"/>
    <n v="539.98"/>
  </r>
  <r>
    <x v="0"/>
    <n v="599.99"/>
  </r>
  <r>
    <x v="0"/>
    <n v="898"/>
  </r>
  <r>
    <x v="0"/>
    <n v="269.99"/>
  </r>
  <r>
    <x v="0"/>
    <n v="3361.98"/>
  </r>
  <r>
    <x v="0"/>
    <n v="499.99"/>
  </r>
  <r>
    <x v="0"/>
    <n v="499.99"/>
  </r>
  <r>
    <x v="0"/>
    <n v="1199.98"/>
  </r>
  <r>
    <x v="0"/>
    <n v="269.99"/>
  </r>
  <r>
    <x v="0"/>
    <n v="269.99"/>
  </r>
  <r>
    <x v="0"/>
    <n v="539.98"/>
  </r>
  <r>
    <x v="0"/>
    <n v="7999.98"/>
  </r>
  <r>
    <x v="0"/>
    <n v="599.99"/>
  </r>
  <r>
    <x v="0"/>
    <n v="7999.98"/>
  </r>
  <r>
    <x v="0"/>
    <n v="1999.98"/>
  </r>
  <r>
    <x v="0"/>
    <n v="1199.98"/>
  </r>
  <r>
    <x v="0"/>
    <n v="2999.99"/>
  </r>
  <r>
    <x v="0"/>
    <n v="1199.98"/>
  </r>
  <r>
    <x v="0"/>
    <n v="1099.98"/>
  </r>
  <r>
    <x v="0"/>
    <n v="599.99"/>
  </r>
  <r>
    <x v="0"/>
    <n v="1199.98"/>
  </r>
  <r>
    <x v="0"/>
    <n v="549.99"/>
  </r>
  <r>
    <x v="0"/>
    <n v="749.99"/>
  </r>
  <r>
    <x v="0"/>
    <n v="1199.98"/>
  </r>
  <r>
    <x v="0"/>
    <n v="539.98"/>
  </r>
  <r>
    <x v="0"/>
    <n v="1199.98"/>
  </r>
  <r>
    <x v="0"/>
    <n v="3999.99"/>
  </r>
  <r>
    <x v="0"/>
    <n v="1320.99"/>
  </r>
  <r>
    <x v="0"/>
    <n v="1549"/>
  </r>
  <r>
    <x v="0"/>
    <n v="749.99"/>
  </r>
  <r>
    <x v="0"/>
    <n v="599.99"/>
  </r>
  <r>
    <x v="0"/>
    <n v="2899.99"/>
  </r>
  <r>
    <x v="0"/>
    <n v="1549"/>
  </r>
  <r>
    <x v="0"/>
    <n v="7999.98"/>
  </r>
  <r>
    <x v="0"/>
    <n v="269.99"/>
  </r>
  <r>
    <x v="0"/>
    <n v="549.99"/>
  </r>
  <r>
    <x v="0"/>
    <n v="429"/>
  </r>
  <r>
    <x v="0"/>
    <n v="1499.98"/>
  </r>
  <r>
    <x v="0"/>
    <n v="2641.98"/>
  </r>
  <r>
    <x v="0"/>
    <n v="269.99"/>
  </r>
  <r>
    <x v="0"/>
    <n v="939.98"/>
  </r>
  <r>
    <x v="0"/>
    <n v="539.98"/>
  </r>
  <r>
    <x v="0"/>
    <n v="898"/>
  </r>
  <r>
    <x v="0"/>
    <n v="2899.99"/>
  </r>
  <r>
    <x v="0"/>
    <n v="3098"/>
  </r>
  <r>
    <x v="0"/>
    <n v="898"/>
  </r>
  <r>
    <x v="0"/>
    <n v="469.99"/>
  </r>
  <r>
    <x v="0"/>
    <n v="449"/>
  </r>
  <r>
    <x v="0"/>
    <n v="269.99"/>
  </r>
  <r>
    <x v="0"/>
    <n v="7999.98"/>
  </r>
  <r>
    <x v="0"/>
    <n v="999.98"/>
  </r>
  <r>
    <x v="0"/>
    <n v="539.98"/>
  </r>
  <r>
    <x v="0"/>
    <n v="999.98"/>
  </r>
  <r>
    <x v="0"/>
    <n v="1099.98"/>
  </r>
  <r>
    <x v="0"/>
    <n v="3361.98"/>
  </r>
  <r>
    <x v="0"/>
    <n v="2999.99"/>
  </r>
  <r>
    <x v="0"/>
    <n v="5799.98"/>
  </r>
  <r>
    <x v="0"/>
    <n v="299.99"/>
  </r>
  <r>
    <x v="0"/>
    <n v="939.98"/>
  </r>
  <r>
    <x v="0"/>
    <n v="269.99"/>
  </r>
  <r>
    <x v="0"/>
    <n v="2999.99"/>
  </r>
  <r>
    <x v="0"/>
    <n v="539.98"/>
  </r>
  <r>
    <x v="0"/>
    <n v="3361.98"/>
  </r>
  <r>
    <x v="0"/>
    <n v="3098"/>
  </r>
  <r>
    <x v="0"/>
    <n v="1199.98"/>
  </r>
  <r>
    <x v="0"/>
    <n v="5999.98"/>
  </r>
  <r>
    <x v="0"/>
    <n v="1549"/>
  </r>
  <r>
    <x v="0"/>
    <n v="3361.98"/>
  </r>
  <r>
    <x v="0"/>
    <n v="469.99"/>
  </r>
  <r>
    <x v="0"/>
    <n v="269.99"/>
  </r>
  <r>
    <x v="0"/>
    <n v="1099.98"/>
  </r>
  <r>
    <x v="0"/>
    <n v="898"/>
  </r>
  <r>
    <x v="0"/>
    <n v="1499.98"/>
  </r>
  <r>
    <x v="0"/>
    <n v="3599.98"/>
  </r>
  <r>
    <x v="0"/>
    <n v="1099.98"/>
  </r>
  <r>
    <x v="0"/>
    <n v="1549"/>
  </r>
  <r>
    <x v="0"/>
    <n v="7999.98"/>
  </r>
  <r>
    <x v="0"/>
    <n v="599.99"/>
  </r>
  <r>
    <x v="0"/>
    <n v="1549"/>
  </r>
  <r>
    <x v="0"/>
    <n v="469.99"/>
  </r>
  <r>
    <x v="0"/>
    <n v="1999.98"/>
  </r>
  <r>
    <x v="0"/>
    <n v="1549"/>
  </r>
  <r>
    <x v="0"/>
    <n v="269.99"/>
  </r>
  <r>
    <x v="0"/>
    <n v="1059.98"/>
  </r>
  <r>
    <x v="0"/>
    <n v="3999.99"/>
  </r>
  <r>
    <x v="0"/>
    <n v="898"/>
  </r>
  <r>
    <x v="0"/>
    <n v="269.99"/>
  </r>
  <r>
    <x v="0"/>
    <n v="999.99"/>
  </r>
  <r>
    <x v="0"/>
    <n v="549.99"/>
  </r>
  <r>
    <x v="0"/>
    <n v="7999.98"/>
  </r>
  <r>
    <x v="0"/>
    <n v="539.98"/>
  </r>
  <r>
    <x v="0"/>
    <n v="2641.98"/>
  </r>
  <r>
    <x v="0"/>
    <n v="1799.99"/>
  </r>
  <r>
    <x v="0"/>
    <n v="858"/>
  </r>
  <r>
    <x v="0"/>
    <n v="2641.98"/>
  </r>
  <r>
    <x v="0"/>
    <n v="1099.98"/>
  </r>
  <r>
    <x v="0"/>
    <n v="539.98"/>
  </r>
  <r>
    <x v="0"/>
    <n v="1199.98"/>
  </r>
  <r>
    <x v="0"/>
    <n v="2899.99"/>
  </r>
  <r>
    <x v="0"/>
    <n v="3098"/>
  </r>
  <r>
    <x v="0"/>
    <n v="1320.99"/>
  </r>
  <r>
    <x v="0"/>
    <n v="2999.99"/>
  </r>
  <r>
    <x v="0"/>
    <n v="539.98"/>
  </r>
  <r>
    <x v="0"/>
    <n v="7999.98"/>
  </r>
  <r>
    <x v="0"/>
    <n v="1680.99"/>
  </r>
  <r>
    <x v="0"/>
    <n v="2999.99"/>
  </r>
  <r>
    <x v="0"/>
    <n v="1499.98"/>
  </r>
  <r>
    <x v="0"/>
    <n v="1199.98"/>
  </r>
  <r>
    <x v="0"/>
    <n v="599.99"/>
  </r>
  <r>
    <x v="0"/>
    <n v="449"/>
  </r>
  <r>
    <x v="0"/>
    <n v="429"/>
  </r>
  <r>
    <x v="0"/>
    <n v="1549"/>
  </r>
  <r>
    <x v="0"/>
    <n v="269.99"/>
  </r>
  <r>
    <x v="0"/>
    <n v="529.99"/>
  </r>
  <r>
    <x v="0"/>
    <n v="539.98"/>
  </r>
  <r>
    <x v="0"/>
    <n v="539.98"/>
  </r>
  <r>
    <x v="0"/>
    <n v="999.98"/>
  </r>
  <r>
    <x v="0"/>
    <n v="2999.99"/>
  </r>
  <r>
    <x v="0"/>
    <n v="1680.99"/>
  </r>
  <r>
    <x v="0"/>
    <n v="269.99"/>
  </r>
  <r>
    <x v="0"/>
    <n v="1059.98"/>
  </r>
  <r>
    <x v="0"/>
    <n v="299.99"/>
  </r>
  <r>
    <x v="0"/>
    <n v="749.99"/>
  </r>
  <r>
    <x v="0"/>
    <n v="5799.98"/>
  </r>
  <r>
    <x v="0"/>
    <n v="1099.98"/>
  </r>
  <r>
    <x v="0"/>
    <n v="599.99"/>
  </r>
  <r>
    <x v="0"/>
    <n v="599.98"/>
  </r>
  <r>
    <x v="0"/>
    <n v="539.98"/>
  </r>
  <r>
    <x v="0"/>
    <n v="269.99"/>
  </r>
  <r>
    <x v="0"/>
    <n v="539.98"/>
  </r>
  <r>
    <x v="0"/>
    <n v="1199.98"/>
  </r>
  <r>
    <x v="0"/>
    <n v="1499.98"/>
  </r>
  <r>
    <x v="0"/>
    <n v="429"/>
  </r>
  <r>
    <x v="0"/>
    <n v="539.98"/>
  </r>
  <r>
    <x v="0"/>
    <n v="449"/>
  </r>
  <r>
    <x v="0"/>
    <n v="549.99"/>
  </r>
  <r>
    <x v="0"/>
    <n v="3999.99"/>
  </r>
  <r>
    <x v="0"/>
    <n v="549.99"/>
  </r>
  <r>
    <x v="0"/>
    <n v="939.98"/>
  </r>
  <r>
    <x v="0"/>
    <n v="549.99"/>
  </r>
  <r>
    <x v="0"/>
    <n v="299.99"/>
  </r>
  <r>
    <x v="0"/>
    <n v="1099.98"/>
  </r>
  <r>
    <x v="0"/>
    <n v="269.99"/>
  </r>
  <r>
    <x v="0"/>
    <n v="2899.99"/>
  </r>
  <r>
    <x v="0"/>
    <n v="939.98"/>
  </r>
  <r>
    <x v="0"/>
    <n v="539.98"/>
  </r>
  <r>
    <x v="0"/>
    <n v="3599.98"/>
  </r>
  <r>
    <x v="0"/>
    <n v="299.99"/>
  </r>
  <r>
    <x v="0"/>
    <n v="429"/>
  </r>
  <r>
    <x v="0"/>
    <n v="1199.98"/>
  </r>
  <r>
    <x v="0"/>
    <n v="539.98"/>
  </r>
  <r>
    <x v="0"/>
    <n v="858"/>
  </r>
  <r>
    <x v="0"/>
    <n v="898"/>
  </r>
  <r>
    <x v="0"/>
    <n v="898"/>
  </r>
  <r>
    <x v="0"/>
    <n v="3599.98"/>
  </r>
  <r>
    <x v="0"/>
    <n v="999.99"/>
  </r>
  <r>
    <x v="0"/>
    <n v="1199.98"/>
  </r>
  <r>
    <x v="0"/>
    <n v="2999.99"/>
  </r>
  <r>
    <x v="0"/>
    <n v="1999.98"/>
  </r>
  <r>
    <x v="0"/>
    <n v="469.99"/>
  </r>
  <r>
    <x v="0"/>
    <n v="1499.98"/>
  </r>
  <r>
    <x v="0"/>
    <n v="269.99"/>
  </r>
  <r>
    <x v="0"/>
    <n v="2899.99"/>
  </r>
  <r>
    <x v="0"/>
    <n v="549.99"/>
  </r>
  <r>
    <x v="0"/>
    <n v="449"/>
  </r>
  <r>
    <x v="0"/>
    <n v="2899.99"/>
  </r>
  <r>
    <x v="0"/>
    <n v="939.98"/>
  </r>
  <r>
    <x v="0"/>
    <n v="1549"/>
  </r>
  <r>
    <x v="0"/>
    <n v="269.99"/>
  </r>
  <r>
    <x v="0"/>
    <n v="3361.98"/>
  </r>
  <r>
    <x v="0"/>
    <n v="2999.99"/>
  </r>
  <r>
    <x v="0"/>
    <n v="269.99"/>
  </r>
  <r>
    <x v="0"/>
    <n v="1059.98"/>
  </r>
  <r>
    <x v="0"/>
    <n v="1680.99"/>
  </r>
  <r>
    <x v="0"/>
    <n v="549.99"/>
  </r>
  <r>
    <x v="0"/>
    <n v="539.98"/>
  </r>
  <r>
    <x v="0"/>
    <n v="1099.98"/>
  </r>
  <r>
    <x v="0"/>
    <n v="3098"/>
  </r>
  <r>
    <x v="0"/>
    <n v="599.98"/>
  </r>
  <r>
    <x v="0"/>
    <n v="599.99"/>
  </r>
  <r>
    <x v="0"/>
    <n v="2999.99"/>
  </r>
  <r>
    <x v="0"/>
    <n v="1199.98"/>
  </r>
  <r>
    <x v="0"/>
    <n v="1199.98"/>
  </r>
  <r>
    <x v="0"/>
    <n v="499.99"/>
  </r>
  <r>
    <x v="0"/>
    <n v="2641.98"/>
  </r>
  <r>
    <x v="0"/>
    <n v="1549"/>
  </r>
  <r>
    <x v="0"/>
    <n v="269.99"/>
  </r>
  <r>
    <x v="0"/>
    <n v="898"/>
  </r>
  <r>
    <x v="0"/>
    <n v="269.99"/>
  </r>
  <r>
    <x v="0"/>
    <n v="898"/>
  </r>
  <r>
    <x v="0"/>
    <n v="1099.98"/>
  </r>
  <r>
    <x v="0"/>
    <n v="269.99"/>
  </r>
  <r>
    <x v="0"/>
    <n v="299.99"/>
  </r>
  <r>
    <x v="0"/>
    <n v="269.99"/>
  </r>
  <r>
    <x v="0"/>
    <n v="529.99"/>
  </r>
  <r>
    <x v="0"/>
    <n v="898"/>
  </r>
  <r>
    <x v="0"/>
    <n v="299.99"/>
  </r>
  <r>
    <x v="0"/>
    <n v="2641.98"/>
  </r>
  <r>
    <x v="0"/>
    <n v="1059.98"/>
  </r>
  <r>
    <x v="0"/>
    <n v="1199.98"/>
  </r>
  <r>
    <x v="0"/>
    <n v="939.98"/>
  </r>
  <r>
    <x v="0"/>
    <n v="599.99"/>
  </r>
  <r>
    <x v="0"/>
    <n v="999.99"/>
  </r>
  <r>
    <x v="0"/>
    <n v="5799.98"/>
  </r>
  <r>
    <x v="0"/>
    <n v="1099.98"/>
  </r>
  <r>
    <x v="0"/>
    <n v="599.99"/>
  </r>
  <r>
    <x v="0"/>
    <n v="539.98"/>
  </r>
  <r>
    <x v="0"/>
    <n v="1680.99"/>
  </r>
  <r>
    <x v="0"/>
    <n v="269.99"/>
  </r>
  <r>
    <x v="0"/>
    <n v="1499.98"/>
  </r>
  <r>
    <x v="0"/>
    <n v="269.99"/>
  </r>
  <r>
    <x v="0"/>
    <n v="449"/>
  </r>
  <r>
    <x v="0"/>
    <n v="599.99"/>
  </r>
  <r>
    <x v="0"/>
    <n v="539.98"/>
  </r>
  <r>
    <x v="0"/>
    <n v="599.98"/>
  </r>
  <r>
    <x v="0"/>
    <n v="2899.99"/>
  </r>
  <r>
    <x v="0"/>
    <n v="269.99"/>
  </r>
  <r>
    <x v="0"/>
    <n v="858"/>
  </r>
  <r>
    <x v="0"/>
    <n v="539.98"/>
  </r>
  <r>
    <x v="0"/>
    <n v="549.99"/>
  </r>
  <r>
    <x v="0"/>
    <n v="2999.99"/>
  </r>
  <r>
    <x v="0"/>
    <n v="539.98"/>
  </r>
  <r>
    <x v="0"/>
    <n v="939.98"/>
  </r>
  <r>
    <x v="0"/>
    <n v="3599.98"/>
  </r>
  <r>
    <x v="0"/>
    <n v="898"/>
  </r>
  <r>
    <x v="0"/>
    <n v="1059.98"/>
  </r>
  <r>
    <x v="0"/>
    <n v="5999.98"/>
  </r>
  <r>
    <x v="0"/>
    <n v="7999.98"/>
  </r>
  <r>
    <x v="0"/>
    <n v="599.99"/>
  </r>
  <r>
    <x v="0"/>
    <n v="7999.98"/>
  </r>
  <r>
    <x v="0"/>
    <n v="539.98"/>
  </r>
  <r>
    <x v="0"/>
    <n v="499.99"/>
  </r>
  <r>
    <x v="0"/>
    <n v="1099.98"/>
  </r>
  <r>
    <x v="0"/>
    <n v="939.98"/>
  </r>
  <r>
    <x v="0"/>
    <n v="1680.99"/>
  </r>
  <r>
    <x v="0"/>
    <n v="749.99"/>
  </r>
  <r>
    <x v="0"/>
    <n v="539.98"/>
  </r>
  <r>
    <x v="0"/>
    <n v="269.99"/>
  </r>
  <r>
    <x v="0"/>
    <n v="529.99"/>
  </r>
  <r>
    <x v="0"/>
    <n v="599.99"/>
  </r>
  <r>
    <x v="0"/>
    <n v="999.98"/>
  </r>
  <r>
    <x v="0"/>
    <n v="1099.98"/>
  </r>
  <r>
    <x v="0"/>
    <n v="269.99"/>
  </r>
  <r>
    <x v="0"/>
    <n v="2899.99"/>
  </r>
  <r>
    <x v="0"/>
    <n v="1199.98"/>
  </r>
  <r>
    <x v="0"/>
    <n v="1199.98"/>
  </r>
  <r>
    <x v="0"/>
    <n v="269.99"/>
  </r>
  <r>
    <x v="0"/>
    <n v="3098"/>
  </r>
  <r>
    <x v="0"/>
    <n v="1320.99"/>
  </r>
  <r>
    <x v="0"/>
    <n v="3098"/>
  </r>
  <r>
    <x v="0"/>
    <n v="539.98"/>
  </r>
  <r>
    <x v="0"/>
    <n v="449"/>
  </r>
  <r>
    <x v="0"/>
    <n v="3098"/>
  </r>
  <r>
    <x v="0"/>
    <n v="999.98"/>
  </r>
  <r>
    <x v="0"/>
    <n v="5799.98"/>
  </r>
  <r>
    <x v="0"/>
    <n v="269.99"/>
  </r>
  <r>
    <x v="0"/>
    <n v="549.99"/>
  </r>
  <r>
    <x v="0"/>
    <n v="1680.99"/>
  </r>
  <r>
    <x v="0"/>
    <n v="539.98"/>
  </r>
  <r>
    <x v="0"/>
    <n v="1320.99"/>
  </r>
  <r>
    <x v="0"/>
    <n v="3599.98"/>
  </r>
  <r>
    <x v="0"/>
    <n v="269.99"/>
  </r>
  <r>
    <x v="0"/>
    <n v="898"/>
  </r>
  <r>
    <x v="0"/>
    <n v="549.99"/>
  </r>
  <r>
    <x v="0"/>
    <n v="269.99"/>
  </r>
  <r>
    <x v="0"/>
    <n v="1549"/>
  </r>
  <r>
    <x v="0"/>
    <n v="3999.99"/>
  </r>
  <r>
    <x v="0"/>
    <n v="539.98"/>
  </r>
  <r>
    <x v="0"/>
    <n v="1499.98"/>
  </r>
  <r>
    <x v="0"/>
    <n v="5799.98"/>
  </r>
  <r>
    <x v="0"/>
    <n v="1099.98"/>
  </r>
  <r>
    <x v="0"/>
    <n v="1499.98"/>
  </r>
  <r>
    <x v="0"/>
    <n v="599.98"/>
  </r>
  <r>
    <x v="0"/>
    <n v="1799.99"/>
  </r>
  <r>
    <x v="0"/>
    <n v="269.99"/>
  </r>
  <r>
    <x v="0"/>
    <n v="1199.98"/>
  </r>
  <r>
    <x v="0"/>
    <n v="2999.99"/>
  </r>
  <r>
    <x v="0"/>
    <n v="599.99"/>
  </r>
  <r>
    <x v="0"/>
    <n v="599.99"/>
  </r>
  <r>
    <x v="0"/>
    <n v="3361.98"/>
  </r>
  <r>
    <x v="0"/>
    <n v="539.98"/>
  </r>
  <r>
    <x v="0"/>
    <n v="1799.99"/>
  </r>
  <r>
    <x v="0"/>
    <n v="2999.99"/>
  </r>
  <r>
    <x v="0"/>
    <n v="269.99"/>
  </r>
  <r>
    <x v="0"/>
    <n v="449"/>
  </r>
  <r>
    <x v="0"/>
    <n v="539.98"/>
  </r>
  <r>
    <x v="0"/>
    <n v="269.99"/>
  </r>
  <r>
    <x v="0"/>
    <n v="539.98"/>
  </r>
  <r>
    <x v="0"/>
    <n v="269.99"/>
  </r>
  <r>
    <x v="0"/>
    <n v="599.99"/>
  </r>
  <r>
    <x v="0"/>
    <n v="539.98"/>
  </r>
  <r>
    <x v="0"/>
    <n v="1799.99"/>
  </r>
  <r>
    <x v="0"/>
    <n v="529.99"/>
  </r>
  <r>
    <x v="0"/>
    <n v="2899.99"/>
  </r>
  <r>
    <x v="0"/>
    <n v="269.99"/>
  </r>
  <r>
    <x v="0"/>
    <n v="7999.98"/>
  </r>
  <r>
    <x v="0"/>
    <n v="1199.98"/>
  </r>
  <r>
    <x v="0"/>
    <n v="1799.99"/>
  </r>
  <r>
    <x v="0"/>
    <n v="1999.98"/>
  </r>
  <r>
    <x v="0"/>
    <n v="1199.98"/>
  </r>
  <r>
    <x v="0"/>
    <n v="449"/>
  </r>
  <r>
    <x v="0"/>
    <n v="898"/>
  </r>
  <r>
    <x v="0"/>
    <n v="539.98"/>
  </r>
  <r>
    <x v="0"/>
    <n v="749.99"/>
  </r>
  <r>
    <x v="0"/>
    <n v="1680.99"/>
  </r>
  <r>
    <x v="0"/>
    <n v="749.99"/>
  </r>
  <r>
    <x v="0"/>
    <n v="1059.98"/>
  </r>
  <r>
    <x v="0"/>
    <n v="3098"/>
  </r>
  <r>
    <x v="0"/>
    <n v="1320.99"/>
  </r>
  <r>
    <x v="0"/>
    <n v="2999.99"/>
  </r>
  <r>
    <x v="0"/>
    <n v="299.99"/>
  </r>
  <r>
    <x v="0"/>
    <n v="7999.98"/>
  </r>
  <r>
    <x v="0"/>
    <n v="2999.99"/>
  </r>
  <r>
    <x v="0"/>
    <n v="1799.99"/>
  </r>
  <r>
    <x v="0"/>
    <n v="2641.98"/>
  </r>
  <r>
    <x v="0"/>
    <n v="1099.98"/>
  </r>
  <r>
    <x v="0"/>
    <n v="539.98"/>
  </r>
  <r>
    <x v="0"/>
    <n v="1999.98"/>
  </r>
  <r>
    <x v="0"/>
    <n v="939.98"/>
  </r>
  <r>
    <x v="0"/>
    <n v="299.99"/>
  </r>
  <r>
    <x v="0"/>
    <n v="599.99"/>
  </r>
  <r>
    <x v="0"/>
    <n v="539.98"/>
  </r>
  <r>
    <x v="0"/>
    <n v="269.99"/>
  </r>
  <r>
    <x v="0"/>
    <n v="549.99"/>
  </r>
  <r>
    <x v="0"/>
    <n v="999.98"/>
  </r>
  <r>
    <x v="0"/>
    <n v="1320.99"/>
  </r>
  <r>
    <x v="0"/>
    <n v="3999.99"/>
  </r>
  <r>
    <x v="0"/>
    <n v="3599.98"/>
  </r>
  <r>
    <x v="0"/>
    <n v="898"/>
  </r>
  <r>
    <x v="0"/>
    <n v="499.99"/>
  </r>
  <r>
    <x v="0"/>
    <n v="429"/>
  </r>
  <r>
    <x v="0"/>
    <n v="499.99"/>
  </r>
  <r>
    <x v="0"/>
    <n v="3361.98"/>
  </r>
  <r>
    <x v="0"/>
    <n v="269.99"/>
  </r>
  <r>
    <x v="0"/>
    <n v="1099.98"/>
  </r>
  <r>
    <x v="0"/>
    <n v="2999.99"/>
  </r>
  <r>
    <x v="0"/>
    <n v="1999.98"/>
  </r>
  <r>
    <x v="0"/>
    <n v="299.99"/>
  </r>
  <r>
    <x v="0"/>
    <n v="3098"/>
  </r>
  <r>
    <x v="0"/>
    <n v="939.98"/>
  </r>
  <r>
    <x v="0"/>
    <n v="1320.99"/>
  </r>
  <r>
    <x v="0"/>
    <n v="599.99"/>
  </r>
  <r>
    <x v="0"/>
    <n v="1099.98"/>
  </r>
  <r>
    <x v="0"/>
    <n v="7999.98"/>
  </r>
  <r>
    <x v="0"/>
    <n v="539.98"/>
  </r>
  <r>
    <x v="0"/>
    <n v="549.99"/>
  </r>
  <r>
    <x v="0"/>
    <n v="2999.99"/>
  </r>
  <r>
    <x v="0"/>
    <n v="999.98"/>
  </r>
  <r>
    <x v="0"/>
    <n v="1199.98"/>
  </r>
  <r>
    <x v="0"/>
    <n v="1999.98"/>
  </r>
  <r>
    <x v="0"/>
    <n v="3098"/>
  </r>
  <r>
    <x v="0"/>
    <n v="539.98"/>
  </r>
  <r>
    <x v="0"/>
    <n v="2899.99"/>
  </r>
  <r>
    <x v="0"/>
    <n v="599.99"/>
  </r>
  <r>
    <x v="0"/>
    <n v="1320.99"/>
  </r>
  <r>
    <x v="0"/>
    <n v="449"/>
  </r>
  <r>
    <x v="0"/>
    <n v="999.99"/>
  </r>
  <r>
    <x v="0"/>
    <n v="1499.98"/>
  </r>
  <r>
    <x v="0"/>
    <n v="858"/>
  </r>
  <r>
    <x v="0"/>
    <n v="529.99"/>
  </r>
  <r>
    <x v="0"/>
    <n v="1199.98"/>
  </r>
  <r>
    <x v="0"/>
    <n v="269.99"/>
  </r>
  <r>
    <x v="0"/>
    <n v="499.99"/>
  </r>
  <r>
    <x v="0"/>
    <n v="5999.98"/>
  </r>
  <r>
    <x v="0"/>
    <n v="1099.98"/>
  </r>
  <r>
    <x v="0"/>
    <n v="749.99"/>
  </r>
  <r>
    <x v="0"/>
    <n v="1199.98"/>
  </r>
  <r>
    <x v="0"/>
    <n v="3999.99"/>
  </r>
  <r>
    <x v="0"/>
    <n v="549.99"/>
  </r>
  <r>
    <x v="0"/>
    <n v="429"/>
  </r>
  <r>
    <x v="0"/>
    <n v="3599.98"/>
  </r>
  <r>
    <x v="0"/>
    <n v="499.99"/>
  </r>
  <r>
    <x v="0"/>
    <n v="2999.99"/>
  </r>
  <r>
    <x v="0"/>
    <n v="5799.98"/>
  </r>
  <r>
    <x v="0"/>
    <n v="999.99"/>
  </r>
  <r>
    <x v="0"/>
    <n v="599.98"/>
  </r>
  <r>
    <x v="0"/>
    <n v="1320.99"/>
  </r>
  <r>
    <x v="0"/>
    <n v="939.98"/>
  </r>
  <r>
    <x v="0"/>
    <n v="269.99"/>
  </r>
  <r>
    <x v="0"/>
    <n v="269.99"/>
  </r>
  <r>
    <x v="0"/>
    <n v="549.99"/>
  </r>
  <r>
    <x v="0"/>
    <n v="1199.98"/>
  </r>
  <r>
    <x v="0"/>
    <n v="939.98"/>
  </r>
  <r>
    <x v="0"/>
    <n v="549.99"/>
  </r>
  <r>
    <x v="0"/>
    <n v="599.99"/>
  </r>
  <r>
    <x v="0"/>
    <n v="2999.99"/>
  </r>
  <r>
    <x v="0"/>
    <n v="858"/>
  </r>
  <r>
    <x v="0"/>
    <n v="1059.98"/>
  </r>
  <r>
    <x v="0"/>
    <n v="1999.98"/>
  </r>
  <r>
    <x v="0"/>
    <n v="939.98"/>
  </r>
  <r>
    <x v="0"/>
    <n v="1999.98"/>
  </r>
  <r>
    <x v="0"/>
    <n v="1199.98"/>
  </r>
  <r>
    <x v="0"/>
    <n v="2899.99"/>
  </r>
  <r>
    <x v="0"/>
    <n v="599.98"/>
  </r>
  <r>
    <x v="0"/>
    <n v="1199.98"/>
  </r>
  <r>
    <x v="0"/>
    <n v="3599.98"/>
  </r>
  <r>
    <x v="0"/>
    <n v="429"/>
  </r>
  <r>
    <x v="0"/>
    <n v="599.98"/>
  </r>
  <r>
    <x v="0"/>
    <n v="749.99"/>
  </r>
  <r>
    <x v="0"/>
    <n v="269.99"/>
  </r>
  <r>
    <x v="0"/>
    <n v="469.99"/>
  </r>
  <r>
    <x v="0"/>
    <n v="469.99"/>
  </r>
  <r>
    <x v="0"/>
    <n v="539.98"/>
  </r>
  <r>
    <x v="0"/>
    <n v="449"/>
  </r>
  <r>
    <x v="0"/>
    <n v="1549"/>
  </r>
  <r>
    <x v="0"/>
    <n v="599.98"/>
  </r>
  <r>
    <x v="0"/>
    <n v="1099.98"/>
  </r>
  <r>
    <x v="0"/>
    <n v="1059.98"/>
  </r>
  <r>
    <x v="0"/>
    <n v="1199.98"/>
  </r>
  <r>
    <x v="0"/>
    <n v="2641.98"/>
  </r>
  <r>
    <x v="0"/>
    <n v="269.99"/>
  </r>
  <r>
    <x v="0"/>
    <n v="1680.99"/>
  </r>
  <r>
    <x v="0"/>
    <n v="5799.98"/>
  </r>
  <r>
    <x v="0"/>
    <n v="2641.98"/>
  </r>
  <r>
    <x v="0"/>
    <n v="469.99"/>
  </r>
  <r>
    <x v="0"/>
    <n v="749.99"/>
  </r>
  <r>
    <x v="0"/>
    <n v="539.98"/>
  </r>
  <r>
    <x v="0"/>
    <n v="1680.99"/>
  </r>
  <r>
    <x v="0"/>
    <n v="5799.98"/>
  </r>
  <r>
    <x v="0"/>
    <n v="539.98"/>
  </r>
  <r>
    <x v="0"/>
    <n v="1799.99"/>
  </r>
  <r>
    <x v="0"/>
    <n v="539.98"/>
  </r>
  <r>
    <x v="0"/>
    <n v="469.99"/>
  </r>
  <r>
    <x v="0"/>
    <n v="449"/>
  </r>
  <r>
    <x v="0"/>
    <n v="539.98"/>
  </r>
  <r>
    <x v="0"/>
    <n v="449"/>
  </r>
  <r>
    <x v="0"/>
    <n v="3098"/>
  </r>
  <r>
    <x v="0"/>
    <n v="7999.98"/>
  </r>
  <r>
    <x v="0"/>
    <n v="469.99"/>
  </r>
  <r>
    <x v="0"/>
    <n v="1549"/>
  </r>
  <r>
    <x v="0"/>
    <n v="549.99"/>
  </r>
  <r>
    <x v="0"/>
    <n v="2899.99"/>
  </r>
  <r>
    <x v="0"/>
    <n v="269.99"/>
  </r>
  <r>
    <x v="0"/>
    <n v="599.99"/>
  </r>
  <r>
    <x v="0"/>
    <n v="2999.99"/>
  </r>
  <r>
    <x v="0"/>
    <n v="3361.98"/>
  </r>
  <r>
    <x v="0"/>
    <n v="898"/>
  </r>
  <r>
    <x v="0"/>
    <n v="269.99"/>
  </r>
  <r>
    <x v="0"/>
    <n v="2999.99"/>
  </r>
  <r>
    <x v="0"/>
    <n v="449"/>
  </r>
  <r>
    <x v="0"/>
    <n v="999.99"/>
  </r>
  <r>
    <x v="0"/>
    <n v="299.99"/>
  </r>
  <r>
    <x v="0"/>
    <n v="999.99"/>
  </r>
  <r>
    <x v="0"/>
    <n v="1549"/>
  </r>
  <r>
    <x v="0"/>
    <n v="3599.98"/>
  </r>
  <r>
    <x v="0"/>
    <n v="2899.99"/>
  </r>
  <r>
    <x v="0"/>
    <n v="269.99"/>
  </r>
  <r>
    <x v="0"/>
    <n v="3599.98"/>
  </r>
  <r>
    <x v="0"/>
    <n v="539.98"/>
  </r>
  <r>
    <x v="0"/>
    <n v="939.98"/>
  </r>
  <r>
    <x v="0"/>
    <n v="7999.98"/>
  </r>
  <r>
    <x v="0"/>
    <n v="898"/>
  </r>
  <r>
    <x v="0"/>
    <n v="5799.98"/>
  </r>
  <r>
    <x v="0"/>
    <n v="549.99"/>
  </r>
  <r>
    <x v="0"/>
    <n v="529.99"/>
  </r>
  <r>
    <x v="0"/>
    <n v="1199.98"/>
  </r>
  <r>
    <x v="0"/>
    <n v="1199.98"/>
  </r>
  <r>
    <x v="0"/>
    <n v="939.98"/>
  </r>
  <r>
    <x v="0"/>
    <n v="1320.99"/>
  </r>
  <r>
    <x v="0"/>
    <n v="599.99"/>
  </r>
  <r>
    <x v="0"/>
    <n v="269.99"/>
  </r>
  <r>
    <x v="0"/>
    <n v="1059.98"/>
  </r>
  <r>
    <x v="0"/>
    <n v="1199.98"/>
  </r>
  <r>
    <x v="0"/>
    <n v="599.99"/>
  </r>
  <r>
    <x v="0"/>
    <n v="3098"/>
  </r>
  <r>
    <x v="0"/>
    <n v="3999.99"/>
  </r>
  <r>
    <x v="0"/>
    <n v="599.99"/>
  </r>
  <r>
    <x v="0"/>
    <n v="299.99"/>
  </r>
  <r>
    <x v="0"/>
    <n v="269.99"/>
  </r>
  <r>
    <x v="0"/>
    <n v="1199.98"/>
  </r>
  <r>
    <x v="0"/>
    <n v="5799.98"/>
  </r>
  <r>
    <x v="0"/>
    <n v="999.99"/>
  </r>
  <r>
    <x v="0"/>
    <n v="1799.99"/>
  </r>
  <r>
    <x v="0"/>
    <n v="539.98"/>
  </r>
  <r>
    <x v="0"/>
    <n v="939.98"/>
  </r>
  <r>
    <x v="0"/>
    <n v="858"/>
  </r>
  <r>
    <x v="0"/>
    <n v="749.99"/>
  </r>
  <r>
    <x v="0"/>
    <n v="7999.98"/>
  </r>
  <r>
    <x v="0"/>
    <n v="1199.98"/>
  </r>
  <r>
    <x v="0"/>
    <n v="549.99"/>
  </r>
  <r>
    <x v="0"/>
    <n v="549.99"/>
  </r>
  <r>
    <x v="0"/>
    <n v="1320.99"/>
  </r>
  <r>
    <x v="0"/>
    <n v="539.98"/>
  </r>
  <r>
    <x v="0"/>
    <n v="1680.99"/>
  </r>
  <r>
    <x v="0"/>
    <n v="599.99"/>
  </r>
  <r>
    <x v="0"/>
    <n v="7999.98"/>
  </r>
  <r>
    <x v="0"/>
    <n v="1799.99"/>
  </r>
  <r>
    <x v="0"/>
    <n v="299.99"/>
  </r>
  <r>
    <x v="0"/>
    <n v="1199.98"/>
  </r>
  <r>
    <x v="0"/>
    <n v="2899.99"/>
  </r>
  <r>
    <x v="0"/>
    <n v="999.98"/>
  </r>
  <r>
    <x v="0"/>
    <n v="539.98"/>
  </r>
  <r>
    <x v="0"/>
    <n v="1099.98"/>
  </r>
  <r>
    <x v="0"/>
    <n v="2999.99"/>
  </r>
  <r>
    <x v="0"/>
    <n v="858"/>
  </r>
  <r>
    <x v="0"/>
    <n v="299.99"/>
  </r>
  <r>
    <x v="0"/>
    <n v="1099.98"/>
  </r>
  <r>
    <x v="0"/>
    <n v="749.99"/>
  </r>
  <r>
    <x v="0"/>
    <n v="7999.98"/>
  </r>
  <r>
    <x v="0"/>
    <n v="429"/>
  </r>
  <r>
    <x v="0"/>
    <n v="749.99"/>
  </r>
  <r>
    <x v="0"/>
    <n v="539.98"/>
  </r>
  <r>
    <x v="0"/>
    <n v="1680.99"/>
  </r>
  <r>
    <x v="0"/>
    <n v="549.99"/>
  </r>
  <r>
    <x v="0"/>
    <n v="1999.98"/>
  </r>
  <r>
    <x v="0"/>
    <n v="1680.99"/>
  </r>
  <r>
    <x v="0"/>
    <n v="449"/>
  </r>
  <r>
    <x v="0"/>
    <n v="898"/>
  </r>
  <r>
    <x v="0"/>
    <n v="2899.99"/>
  </r>
  <r>
    <x v="0"/>
    <n v="539.98"/>
  </r>
  <r>
    <x v="0"/>
    <n v="599.99"/>
  </r>
  <r>
    <x v="0"/>
    <n v="2899.99"/>
  </r>
  <r>
    <x v="0"/>
    <n v="3599.98"/>
  </r>
  <r>
    <x v="0"/>
    <n v="549.99"/>
  </r>
  <r>
    <x v="0"/>
    <n v="898"/>
  </r>
  <r>
    <x v="0"/>
    <n v="1099.98"/>
  </r>
  <r>
    <x v="0"/>
    <n v="539.98"/>
  </r>
  <r>
    <x v="0"/>
    <n v="3999.99"/>
  </r>
  <r>
    <x v="0"/>
    <n v="939.98"/>
  </r>
  <r>
    <x v="0"/>
    <n v="999.98"/>
  </r>
  <r>
    <x v="0"/>
    <n v="898"/>
  </r>
  <r>
    <x v="0"/>
    <n v="469.99"/>
  </r>
  <r>
    <x v="0"/>
    <n v="7999.98"/>
  </r>
  <r>
    <x v="0"/>
    <n v="529.99"/>
  </r>
  <r>
    <x v="0"/>
    <n v="1320.99"/>
  </r>
  <r>
    <x v="0"/>
    <n v="449"/>
  </r>
  <r>
    <x v="0"/>
    <n v="1549"/>
  </r>
  <r>
    <x v="0"/>
    <n v="539.98"/>
  </r>
  <r>
    <x v="0"/>
    <n v="858"/>
  </r>
  <r>
    <x v="0"/>
    <n v="1680.99"/>
  </r>
  <r>
    <x v="0"/>
    <n v="449"/>
  </r>
  <r>
    <x v="0"/>
    <n v="5999.98"/>
  </r>
  <r>
    <x v="0"/>
    <n v="3098"/>
  </r>
  <r>
    <x v="0"/>
    <n v="499.99"/>
  </r>
  <r>
    <x v="0"/>
    <n v="3599.98"/>
  </r>
  <r>
    <x v="0"/>
    <n v="2899.99"/>
  </r>
  <r>
    <x v="0"/>
    <n v="1059.98"/>
  </r>
  <r>
    <x v="0"/>
    <n v="449"/>
  </r>
  <r>
    <x v="0"/>
    <n v="269.99"/>
  </r>
  <r>
    <x v="0"/>
    <n v="3599.98"/>
  </r>
  <r>
    <x v="0"/>
    <n v="269.99"/>
  </r>
  <r>
    <x v="0"/>
    <n v="539.98"/>
  </r>
  <r>
    <x v="0"/>
    <n v="529.99"/>
  </r>
  <r>
    <x v="0"/>
    <n v="539.98"/>
  </r>
  <r>
    <x v="0"/>
    <n v="599.99"/>
  </r>
  <r>
    <x v="0"/>
    <n v="898"/>
  </r>
  <r>
    <x v="0"/>
    <n v="1680.99"/>
  </r>
  <r>
    <x v="0"/>
    <n v="858"/>
  </r>
  <r>
    <x v="0"/>
    <n v="1199.98"/>
  </r>
  <r>
    <x v="0"/>
    <n v="499.99"/>
  </r>
  <r>
    <x v="0"/>
    <n v="539.98"/>
  </r>
  <r>
    <x v="0"/>
    <n v="5799.98"/>
  </r>
  <r>
    <x v="0"/>
    <n v="3361.98"/>
  </r>
  <r>
    <x v="0"/>
    <n v="1199.98"/>
  </r>
  <r>
    <x v="0"/>
    <n v="469.99"/>
  </r>
  <r>
    <x v="0"/>
    <n v="1549"/>
  </r>
  <r>
    <x v="0"/>
    <n v="539.98"/>
  </r>
  <r>
    <x v="0"/>
    <n v="599.99"/>
  </r>
  <r>
    <x v="0"/>
    <n v="549.99"/>
  </r>
  <r>
    <x v="0"/>
    <n v="269.99"/>
  </r>
  <r>
    <x v="0"/>
    <n v="3999.99"/>
  </r>
  <r>
    <x v="0"/>
    <n v="1549"/>
  </r>
  <r>
    <x v="0"/>
    <n v="2899.99"/>
  </r>
  <r>
    <x v="0"/>
    <n v="529.99"/>
  </r>
  <r>
    <x v="0"/>
    <n v="599.98"/>
  </r>
  <r>
    <x v="0"/>
    <n v="539.98"/>
  </r>
  <r>
    <x v="0"/>
    <n v="1199.98"/>
  </r>
  <r>
    <x v="0"/>
    <n v="5999.98"/>
  </r>
  <r>
    <x v="0"/>
    <n v="269.99"/>
  </r>
  <r>
    <x v="0"/>
    <n v="269.99"/>
  </r>
  <r>
    <x v="0"/>
    <n v="429"/>
  </r>
  <r>
    <x v="0"/>
    <n v="3599.98"/>
  </r>
  <r>
    <x v="0"/>
    <n v="549.99"/>
  </r>
  <r>
    <x v="0"/>
    <n v="5999.98"/>
  </r>
  <r>
    <x v="0"/>
    <n v="469.99"/>
  </r>
  <r>
    <x v="0"/>
    <n v="269.99"/>
  </r>
  <r>
    <x v="0"/>
    <n v="1199.98"/>
  </r>
  <r>
    <x v="0"/>
    <n v="2999.99"/>
  </r>
  <r>
    <x v="0"/>
    <n v="599.98"/>
  </r>
  <r>
    <x v="0"/>
    <n v="469.99"/>
  </r>
  <r>
    <x v="0"/>
    <n v="539.98"/>
  </r>
  <r>
    <x v="0"/>
    <n v="599.98"/>
  </r>
  <r>
    <x v="0"/>
    <n v="269.99"/>
  </r>
  <r>
    <x v="0"/>
    <n v="3599.98"/>
  </r>
  <r>
    <x v="0"/>
    <n v="549.99"/>
  </r>
  <r>
    <x v="0"/>
    <n v="299.99"/>
  </r>
  <r>
    <x v="0"/>
    <n v="269.99"/>
  </r>
  <r>
    <x v="0"/>
    <n v="539.98"/>
  </r>
  <r>
    <x v="0"/>
    <n v="5999.98"/>
  </r>
  <r>
    <x v="0"/>
    <n v="539.98"/>
  </r>
  <r>
    <x v="0"/>
    <n v="1059.98"/>
  </r>
  <r>
    <x v="0"/>
    <n v="469.99"/>
  </r>
  <r>
    <x v="0"/>
    <n v="539.98"/>
  </r>
  <r>
    <x v="0"/>
    <n v="599.99"/>
  </r>
  <r>
    <x v="0"/>
    <n v="529.99"/>
  </r>
  <r>
    <x v="0"/>
    <n v="898"/>
  </r>
  <r>
    <x v="0"/>
    <n v="599.99"/>
  </r>
  <r>
    <x v="0"/>
    <n v="299.99"/>
  </r>
  <r>
    <x v="0"/>
    <n v="269.99"/>
  </r>
  <r>
    <x v="0"/>
    <n v="2999.99"/>
  </r>
  <r>
    <x v="0"/>
    <n v="299.99"/>
  </r>
  <r>
    <x v="0"/>
    <n v="269.99"/>
  </r>
  <r>
    <x v="0"/>
    <n v="539.98"/>
  </r>
  <r>
    <x v="0"/>
    <n v="999.98"/>
  </r>
  <r>
    <x v="0"/>
    <n v="549.99"/>
  </r>
  <r>
    <x v="0"/>
    <n v="269.99"/>
  </r>
  <r>
    <x v="0"/>
    <n v="1549"/>
  </r>
  <r>
    <x v="0"/>
    <n v="1680.99"/>
  </r>
  <r>
    <x v="0"/>
    <n v="529.99"/>
  </r>
  <r>
    <x v="0"/>
    <n v="539.98"/>
  </r>
  <r>
    <x v="0"/>
    <n v="1199.98"/>
  </r>
  <r>
    <x v="0"/>
    <n v="1099.98"/>
  </r>
  <r>
    <x v="0"/>
    <n v="269.99"/>
  </r>
  <r>
    <x v="0"/>
    <n v="898"/>
  </r>
  <r>
    <x v="0"/>
    <n v="1799.99"/>
  </r>
  <r>
    <x v="0"/>
    <n v="269.99"/>
  </r>
  <r>
    <x v="0"/>
    <n v="599.98"/>
  </r>
  <r>
    <x v="0"/>
    <n v="269.99"/>
  </r>
  <r>
    <x v="0"/>
    <n v="539.98"/>
  </r>
  <r>
    <x v="0"/>
    <n v="1549"/>
  </r>
  <r>
    <x v="0"/>
    <n v="1099.98"/>
  </r>
  <r>
    <x v="0"/>
    <n v="1499.98"/>
  </r>
  <r>
    <x v="0"/>
    <n v="599.99"/>
  </r>
  <r>
    <x v="0"/>
    <n v="499.99"/>
  </r>
  <r>
    <x v="0"/>
    <n v="3999.99"/>
  </r>
  <r>
    <x v="0"/>
    <n v="3361.98"/>
  </r>
  <r>
    <x v="0"/>
    <n v="539.98"/>
  </r>
  <r>
    <x v="0"/>
    <n v="1199.98"/>
  </r>
  <r>
    <x v="0"/>
    <n v="1799.99"/>
  </r>
  <r>
    <x v="0"/>
    <n v="1499.98"/>
  </r>
  <r>
    <x v="0"/>
    <n v="3098"/>
  </r>
  <r>
    <x v="0"/>
    <n v="499.99"/>
  </r>
  <r>
    <x v="0"/>
    <n v="599.98"/>
  </r>
  <r>
    <x v="0"/>
    <n v="5799.98"/>
  </r>
  <r>
    <x v="0"/>
    <n v="429"/>
  </r>
  <r>
    <x v="0"/>
    <n v="539.98"/>
  </r>
  <r>
    <x v="0"/>
    <n v="269.99"/>
  </r>
  <r>
    <x v="0"/>
    <n v="269.99"/>
  </r>
  <r>
    <x v="0"/>
    <n v="3999.99"/>
  </r>
  <r>
    <x v="0"/>
    <n v="269.99"/>
  </r>
  <r>
    <x v="0"/>
    <n v="299.99"/>
  </r>
  <r>
    <x v="0"/>
    <n v="898"/>
  </r>
  <r>
    <x v="0"/>
    <n v="858"/>
  </r>
  <r>
    <x v="0"/>
    <n v="1799.99"/>
  </r>
  <r>
    <x v="0"/>
    <n v="1320.99"/>
  </r>
  <r>
    <x v="0"/>
    <n v="999.98"/>
  </r>
  <r>
    <x v="0"/>
    <n v="939.98"/>
  </r>
  <r>
    <x v="0"/>
    <n v="3999.99"/>
  </r>
  <r>
    <x v="0"/>
    <n v="2641.98"/>
  </r>
  <r>
    <x v="0"/>
    <n v="539.98"/>
  </r>
  <r>
    <x v="0"/>
    <n v="1199.98"/>
  </r>
  <r>
    <x v="0"/>
    <n v="2641.98"/>
  </r>
  <r>
    <x v="0"/>
    <n v="999.98"/>
  </r>
  <r>
    <x v="0"/>
    <n v="1059.98"/>
  </r>
  <r>
    <x v="0"/>
    <n v="3361.98"/>
  </r>
  <r>
    <x v="0"/>
    <n v="469.99"/>
  </r>
  <r>
    <x v="0"/>
    <n v="599.99"/>
  </r>
  <r>
    <x v="0"/>
    <n v="599.98"/>
  </r>
  <r>
    <x v="0"/>
    <n v="898"/>
  </r>
  <r>
    <x v="0"/>
    <n v="3999.99"/>
  </r>
  <r>
    <x v="0"/>
    <n v="599.99"/>
  </r>
  <r>
    <x v="0"/>
    <n v="549.99"/>
  </r>
  <r>
    <x v="0"/>
    <n v="1549"/>
  </r>
  <r>
    <x v="0"/>
    <n v="1320.99"/>
  </r>
  <r>
    <x v="0"/>
    <n v="269.99"/>
  </r>
  <r>
    <x v="0"/>
    <n v="5799.98"/>
  </r>
  <r>
    <x v="0"/>
    <n v="539.98"/>
  </r>
  <r>
    <x v="0"/>
    <n v="269.99"/>
  </r>
  <r>
    <x v="0"/>
    <n v="549.99"/>
  </r>
  <r>
    <x v="0"/>
    <n v="599.99"/>
  </r>
  <r>
    <x v="0"/>
    <n v="2641.98"/>
  </r>
  <r>
    <x v="0"/>
    <n v="1199.98"/>
  </r>
  <r>
    <x v="0"/>
    <n v="1680.99"/>
  </r>
  <r>
    <x v="0"/>
    <n v="749.99"/>
  </r>
  <r>
    <x v="0"/>
    <n v="2999.99"/>
  </r>
  <r>
    <x v="0"/>
    <n v="1999.98"/>
  </r>
  <r>
    <x v="0"/>
    <n v="599.99"/>
  </r>
  <r>
    <x v="0"/>
    <n v="5999.98"/>
  </r>
  <r>
    <x v="0"/>
    <n v="939.98"/>
  </r>
  <r>
    <x v="0"/>
    <n v="1549"/>
  </r>
  <r>
    <x v="0"/>
    <n v="1999.98"/>
  </r>
  <r>
    <x v="0"/>
    <n v="1799.99"/>
  </r>
  <r>
    <x v="0"/>
    <n v="269.99"/>
  </r>
  <r>
    <x v="0"/>
    <n v="529.99"/>
  </r>
  <r>
    <x v="0"/>
    <n v="898"/>
  </r>
  <r>
    <x v="0"/>
    <n v="2899.99"/>
  </r>
  <r>
    <x v="0"/>
    <n v="449"/>
  </r>
  <r>
    <x v="0"/>
    <n v="5999.98"/>
  </r>
  <r>
    <x v="0"/>
    <n v="539.98"/>
  </r>
  <r>
    <x v="0"/>
    <n v="1099.98"/>
  </r>
  <r>
    <x v="0"/>
    <n v="1499.98"/>
  </r>
  <r>
    <x v="0"/>
    <n v="2899.99"/>
  </r>
  <r>
    <x v="0"/>
    <n v="939.98"/>
  </r>
  <r>
    <x v="0"/>
    <n v="469.99"/>
  </r>
  <r>
    <x v="0"/>
    <n v="1099.98"/>
  </r>
  <r>
    <x v="0"/>
    <n v="499.99"/>
  </r>
  <r>
    <x v="0"/>
    <n v="858"/>
  </r>
  <r>
    <x v="0"/>
    <n v="1199.98"/>
  </r>
  <r>
    <x v="0"/>
    <n v="549.99"/>
  </r>
  <r>
    <x v="0"/>
    <n v="2899.99"/>
  </r>
  <r>
    <x v="0"/>
    <n v="1099.98"/>
  </r>
  <r>
    <x v="0"/>
    <n v="1549"/>
  </r>
  <r>
    <x v="0"/>
    <n v="499.99"/>
  </r>
  <r>
    <x v="0"/>
    <n v="539.98"/>
  </r>
  <r>
    <x v="0"/>
    <n v="5999.98"/>
  </r>
  <r>
    <x v="0"/>
    <n v="749.99"/>
  </r>
  <r>
    <x v="0"/>
    <n v="1099.98"/>
  </r>
  <r>
    <x v="0"/>
    <n v="549.99"/>
  </r>
  <r>
    <x v="0"/>
    <n v="529.99"/>
  </r>
  <r>
    <x v="0"/>
    <n v="539.98"/>
  </r>
  <r>
    <x v="0"/>
    <n v="269.99"/>
  </r>
  <r>
    <x v="0"/>
    <n v="749.99"/>
  </r>
  <r>
    <x v="0"/>
    <n v="1099.98"/>
  </r>
  <r>
    <x v="0"/>
    <n v="269.99"/>
  </r>
  <r>
    <x v="0"/>
    <n v="1549"/>
  </r>
  <r>
    <x v="0"/>
    <n v="599.99"/>
  </r>
  <r>
    <x v="0"/>
    <n v="858"/>
  </r>
  <r>
    <x v="0"/>
    <n v="999.98"/>
  </r>
  <r>
    <x v="0"/>
    <n v="1499.98"/>
  </r>
  <r>
    <x v="0"/>
    <n v="5999.98"/>
  </r>
  <r>
    <x v="0"/>
    <n v="299.99"/>
  </r>
  <r>
    <x v="0"/>
    <n v="539.98"/>
  </r>
  <r>
    <x v="0"/>
    <n v="449"/>
  </r>
  <r>
    <x v="0"/>
    <n v="1199.98"/>
  </r>
  <r>
    <x v="0"/>
    <n v="599.98"/>
  </r>
  <r>
    <x v="0"/>
    <n v="539.98"/>
  </r>
  <r>
    <x v="0"/>
    <n v="1199.98"/>
  </r>
  <r>
    <x v="0"/>
    <n v="2999.99"/>
  </r>
  <r>
    <x v="0"/>
    <n v="599.99"/>
  </r>
  <r>
    <x v="0"/>
    <n v="898"/>
  </r>
  <r>
    <x v="0"/>
    <n v="499.99"/>
  </r>
  <r>
    <x v="0"/>
    <n v="449"/>
  </r>
  <r>
    <x v="0"/>
    <n v="1199.98"/>
  </r>
  <r>
    <x v="0"/>
    <n v="549.99"/>
  </r>
  <r>
    <x v="0"/>
    <n v="429"/>
  </r>
  <r>
    <x v="0"/>
    <n v="269.99"/>
  </r>
  <r>
    <x v="0"/>
    <n v="999.98"/>
  </r>
  <r>
    <x v="0"/>
    <n v="469.99"/>
  </r>
  <r>
    <x v="0"/>
    <n v="549.99"/>
  </r>
  <r>
    <x v="0"/>
    <n v="1199.98"/>
  </r>
  <r>
    <x v="0"/>
    <n v="858"/>
  </r>
  <r>
    <x v="0"/>
    <n v="1799.99"/>
  </r>
  <r>
    <x v="0"/>
    <n v="898"/>
  </r>
  <r>
    <x v="0"/>
    <n v="3361.98"/>
  </r>
  <r>
    <x v="0"/>
    <n v="2999.99"/>
  </r>
  <r>
    <x v="0"/>
    <n v="1320.99"/>
  </r>
  <r>
    <x v="0"/>
    <n v="1799.99"/>
  </r>
  <r>
    <x v="0"/>
    <n v="3361.98"/>
  </r>
  <r>
    <x v="0"/>
    <n v="529.99"/>
  </r>
  <r>
    <x v="0"/>
    <n v="599.99"/>
  </r>
  <r>
    <x v="0"/>
    <n v="999.99"/>
  </r>
  <r>
    <x v="0"/>
    <n v="3999.99"/>
  </r>
  <r>
    <x v="0"/>
    <n v="539.98"/>
  </r>
  <r>
    <x v="0"/>
    <n v="2899.99"/>
  </r>
  <r>
    <x v="0"/>
    <n v="599.99"/>
  </r>
  <r>
    <x v="0"/>
    <n v="599.99"/>
  </r>
  <r>
    <x v="0"/>
    <n v="3361.98"/>
  </r>
  <r>
    <x v="0"/>
    <n v="1059.98"/>
  </r>
  <r>
    <x v="0"/>
    <n v="299.99"/>
  </r>
  <r>
    <x v="0"/>
    <n v="749.99"/>
  </r>
  <r>
    <x v="0"/>
    <n v="549.99"/>
  </r>
  <r>
    <x v="0"/>
    <n v="449"/>
  </r>
  <r>
    <x v="0"/>
    <n v="898"/>
  </r>
  <r>
    <x v="0"/>
    <n v="549.99"/>
  </r>
  <r>
    <x v="0"/>
    <n v="898"/>
  </r>
  <r>
    <x v="0"/>
    <n v="549.99"/>
  </r>
  <r>
    <x v="0"/>
    <n v="1999.98"/>
  </r>
  <r>
    <x v="0"/>
    <n v="269.99"/>
  </r>
  <r>
    <x v="0"/>
    <n v="5799.98"/>
  </r>
  <r>
    <x v="0"/>
    <n v="1799.99"/>
  </r>
  <r>
    <x v="0"/>
    <n v="3999.99"/>
  </r>
  <r>
    <x v="0"/>
    <n v="1199.98"/>
  </r>
  <r>
    <x v="0"/>
    <n v="599.99"/>
  </r>
  <r>
    <x v="0"/>
    <n v="5799.98"/>
  </r>
  <r>
    <x v="0"/>
    <n v="5999.98"/>
  </r>
  <r>
    <x v="0"/>
    <n v="1549"/>
  </r>
  <r>
    <x v="0"/>
    <n v="3999.99"/>
  </r>
  <r>
    <x v="0"/>
    <n v="599.99"/>
  </r>
  <r>
    <x v="0"/>
    <n v="2999.99"/>
  </r>
  <r>
    <x v="0"/>
    <n v="539.98"/>
  </r>
  <r>
    <x v="0"/>
    <n v="3098"/>
  </r>
  <r>
    <x v="0"/>
    <n v="1059.98"/>
  </r>
  <r>
    <x v="0"/>
    <n v="469.99"/>
  </r>
  <r>
    <x v="0"/>
    <n v="7999.98"/>
  </r>
  <r>
    <x v="0"/>
    <n v="599.99"/>
  </r>
  <r>
    <x v="0"/>
    <n v="1199.98"/>
  </r>
  <r>
    <x v="0"/>
    <n v="1059.98"/>
  </r>
  <r>
    <x v="0"/>
    <n v="449"/>
  </r>
  <r>
    <x v="0"/>
    <n v="1320.99"/>
  </r>
  <r>
    <x v="0"/>
    <n v="858"/>
  </r>
  <r>
    <x v="0"/>
    <n v="999.98"/>
  </r>
  <r>
    <x v="0"/>
    <n v="599.99"/>
  </r>
  <r>
    <x v="0"/>
    <n v="939.98"/>
  </r>
  <r>
    <x v="0"/>
    <n v="449"/>
  </r>
  <r>
    <x v="0"/>
    <n v="539.98"/>
  </r>
  <r>
    <x v="0"/>
    <n v="2899.99"/>
  </r>
  <r>
    <x v="0"/>
    <n v="529.99"/>
  </r>
  <r>
    <x v="0"/>
    <n v="449"/>
  </r>
  <r>
    <x v="0"/>
    <n v="999.98"/>
  </r>
  <r>
    <x v="0"/>
    <n v="2999.99"/>
  </r>
  <r>
    <x v="0"/>
    <n v="429"/>
  </r>
  <r>
    <x v="0"/>
    <n v="1099.98"/>
  </r>
  <r>
    <x v="0"/>
    <n v="7999.98"/>
  </r>
  <r>
    <x v="0"/>
    <n v="1799.99"/>
  </r>
  <r>
    <x v="0"/>
    <n v="539.98"/>
  </r>
  <r>
    <x v="0"/>
    <n v="2999.99"/>
  </r>
  <r>
    <x v="0"/>
    <n v="1320.99"/>
  </r>
  <r>
    <x v="0"/>
    <n v="1320.99"/>
  </r>
  <r>
    <x v="0"/>
    <n v="1549"/>
  </r>
  <r>
    <x v="0"/>
    <n v="599.99"/>
  </r>
  <r>
    <x v="0"/>
    <n v="1099.98"/>
  </r>
  <r>
    <x v="0"/>
    <n v="449"/>
  </r>
  <r>
    <x v="0"/>
    <n v="1099.98"/>
  </r>
  <r>
    <x v="0"/>
    <n v="1999.98"/>
  </r>
  <r>
    <x v="0"/>
    <n v="1680.99"/>
  </r>
  <r>
    <x v="0"/>
    <n v="599.99"/>
  </r>
  <r>
    <x v="0"/>
    <n v="2899.99"/>
  </r>
  <r>
    <x v="0"/>
    <n v="2999.99"/>
  </r>
  <r>
    <x v="0"/>
    <n v="999.99"/>
  </r>
  <r>
    <x v="0"/>
    <n v="539.98"/>
  </r>
  <r>
    <x v="0"/>
    <n v="3361.98"/>
  </r>
  <r>
    <x v="0"/>
    <n v="749.99"/>
  </r>
  <r>
    <x v="0"/>
    <n v="599.99"/>
  </r>
  <r>
    <x v="0"/>
    <n v="539.98"/>
  </r>
  <r>
    <x v="0"/>
    <n v="1099.98"/>
  </r>
  <r>
    <x v="0"/>
    <n v="599.98"/>
  </r>
  <r>
    <x v="0"/>
    <n v="3361.98"/>
  </r>
  <r>
    <x v="0"/>
    <n v="5799.98"/>
  </r>
  <r>
    <x v="0"/>
    <n v="549.99"/>
  </r>
  <r>
    <x v="0"/>
    <n v="2999.99"/>
  </r>
  <r>
    <x v="0"/>
    <n v="1999.98"/>
  </r>
  <r>
    <x v="0"/>
    <n v="269.99"/>
  </r>
  <r>
    <x v="0"/>
    <n v="999.98"/>
  </r>
  <r>
    <x v="0"/>
    <n v="898"/>
  </r>
  <r>
    <x v="0"/>
    <n v="3599.98"/>
  </r>
  <r>
    <x v="0"/>
    <n v="7999.98"/>
  </r>
  <r>
    <x v="0"/>
    <n v="469.99"/>
  </r>
  <r>
    <x v="0"/>
    <n v="1199.98"/>
  </r>
  <r>
    <x v="0"/>
    <n v="529.99"/>
  </r>
  <r>
    <x v="0"/>
    <n v="539.98"/>
  </r>
  <r>
    <x v="0"/>
    <n v="5999.98"/>
  </r>
  <r>
    <x v="0"/>
    <n v="449"/>
  </r>
  <r>
    <x v="0"/>
    <n v="3599.98"/>
  </r>
  <r>
    <x v="0"/>
    <n v="3098"/>
  </r>
  <r>
    <x v="0"/>
    <n v="858"/>
  </r>
  <r>
    <x v="0"/>
    <n v="1059.98"/>
  </r>
  <r>
    <x v="0"/>
    <n v="449"/>
  </r>
  <r>
    <x v="0"/>
    <n v="299.99"/>
  </r>
  <r>
    <x v="0"/>
    <n v="529.99"/>
  </r>
  <r>
    <x v="0"/>
    <n v="269.99"/>
  </r>
  <r>
    <x v="0"/>
    <n v="3599.98"/>
  </r>
  <r>
    <x v="0"/>
    <n v="1549"/>
  </r>
  <r>
    <x v="0"/>
    <n v="898"/>
  </r>
  <r>
    <x v="0"/>
    <n v="529.99"/>
  </r>
  <r>
    <x v="0"/>
    <n v="1099.98"/>
  </r>
  <r>
    <x v="0"/>
    <n v="3361.98"/>
  </r>
  <r>
    <x v="0"/>
    <n v="599.98"/>
  </r>
  <r>
    <x v="0"/>
    <n v="549.99"/>
  </r>
  <r>
    <x v="0"/>
    <n v="299.99"/>
  </r>
  <r>
    <x v="0"/>
    <n v="449"/>
  </r>
  <r>
    <x v="0"/>
    <n v="269.99"/>
  </r>
  <r>
    <x v="0"/>
    <n v="3098"/>
  </r>
  <r>
    <x v="0"/>
    <n v="299.99"/>
  </r>
  <r>
    <x v="0"/>
    <n v="1059.98"/>
  </r>
  <r>
    <x v="0"/>
    <n v="1499.98"/>
  </r>
  <r>
    <x v="0"/>
    <n v="599.99"/>
  </r>
  <r>
    <x v="0"/>
    <n v="3599.98"/>
  </r>
  <r>
    <x v="0"/>
    <n v="2641.98"/>
  </r>
  <r>
    <x v="0"/>
    <n v="549.99"/>
  </r>
  <r>
    <x v="0"/>
    <n v="1199.98"/>
  </r>
  <r>
    <x v="0"/>
    <n v="999.98"/>
  </r>
  <r>
    <x v="0"/>
    <n v="1499.98"/>
  </r>
  <r>
    <x v="0"/>
    <n v="539.98"/>
  </r>
  <r>
    <x v="0"/>
    <n v="599.99"/>
  </r>
  <r>
    <x v="0"/>
    <n v="898"/>
  </r>
  <r>
    <x v="0"/>
    <n v="1999.98"/>
  </r>
  <r>
    <x v="0"/>
    <n v="499.99"/>
  </r>
  <r>
    <x v="0"/>
    <n v="599.99"/>
  </r>
  <r>
    <x v="0"/>
    <n v="539.98"/>
  </r>
  <r>
    <x v="0"/>
    <n v="2899.99"/>
  </r>
  <r>
    <x v="0"/>
    <n v="898"/>
  </r>
  <r>
    <x v="0"/>
    <n v="999.99"/>
  </r>
  <r>
    <x v="0"/>
    <n v="1549"/>
  </r>
  <r>
    <x v="0"/>
    <n v="1199.98"/>
  </r>
  <r>
    <x v="0"/>
    <n v="1320.99"/>
  </r>
  <r>
    <x v="0"/>
    <n v="599.98"/>
  </r>
  <r>
    <x v="0"/>
    <n v="2999.99"/>
  </r>
  <r>
    <x v="0"/>
    <n v="858"/>
  </r>
  <r>
    <x v="0"/>
    <n v="1799.99"/>
  </r>
  <r>
    <x v="0"/>
    <n v="5799.98"/>
  </r>
  <r>
    <x v="0"/>
    <n v="1199.98"/>
  </r>
  <r>
    <x v="0"/>
    <n v="269.99"/>
  </r>
  <r>
    <x v="0"/>
    <n v="5999.98"/>
  </r>
  <r>
    <x v="0"/>
    <n v="539.98"/>
  </r>
  <r>
    <x v="0"/>
    <n v="299.99"/>
  </r>
  <r>
    <x v="0"/>
    <n v="3098"/>
  </r>
  <r>
    <x v="0"/>
    <n v="1199.98"/>
  </r>
  <r>
    <x v="0"/>
    <n v="2899.99"/>
  </r>
  <r>
    <x v="0"/>
    <n v="898"/>
  </r>
  <r>
    <x v="0"/>
    <n v="1099.98"/>
  </r>
  <r>
    <x v="0"/>
    <n v="1059.98"/>
  </r>
  <r>
    <x v="0"/>
    <n v="2641.98"/>
  </r>
  <r>
    <x v="0"/>
    <n v="549.99"/>
  </r>
  <r>
    <x v="0"/>
    <n v="2899.99"/>
  </r>
  <r>
    <x v="0"/>
    <n v="3098"/>
  </r>
  <r>
    <x v="0"/>
    <n v="5999.98"/>
  </r>
  <r>
    <x v="0"/>
    <n v="449"/>
  </r>
  <r>
    <x v="0"/>
    <n v="999.98"/>
  </r>
  <r>
    <x v="0"/>
    <n v="539.98"/>
  </r>
  <r>
    <x v="0"/>
    <n v="1680.99"/>
  </r>
  <r>
    <x v="0"/>
    <n v="939.98"/>
  </r>
  <r>
    <x v="0"/>
    <n v="898"/>
  </r>
  <r>
    <x v="0"/>
    <n v="3361.98"/>
  </r>
  <r>
    <x v="0"/>
    <n v="1199.98"/>
  </r>
  <r>
    <x v="0"/>
    <n v="269.99"/>
  </r>
  <r>
    <x v="0"/>
    <n v="5799.98"/>
  </r>
  <r>
    <x v="0"/>
    <n v="7999.98"/>
  </r>
  <r>
    <x v="0"/>
    <n v="549.99"/>
  </r>
  <r>
    <x v="0"/>
    <n v="1549"/>
  </r>
  <r>
    <x v="0"/>
    <n v="3999.99"/>
  </r>
  <r>
    <x v="0"/>
    <n v="539.98"/>
  </r>
  <r>
    <x v="0"/>
    <n v="1320.99"/>
  </r>
  <r>
    <x v="0"/>
    <n v="599.99"/>
  </r>
  <r>
    <x v="0"/>
    <n v="549.99"/>
  </r>
  <r>
    <x v="0"/>
    <n v="898"/>
  </r>
  <r>
    <x v="0"/>
    <n v="999.99"/>
  </r>
  <r>
    <x v="0"/>
    <n v="1799.99"/>
  </r>
  <r>
    <x v="0"/>
    <n v="1199.98"/>
  </r>
  <r>
    <x v="0"/>
    <n v="269.99"/>
  </r>
  <r>
    <x v="0"/>
    <n v="269.99"/>
  </r>
  <r>
    <x v="0"/>
    <n v="429"/>
  </r>
  <r>
    <x v="0"/>
    <n v="599.99"/>
  </r>
  <r>
    <x v="0"/>
    <n v="5999.98"/>
  </r>
  <r>
    <x v="0"/>
    <n v="898"/>
  </r>
  <r>
    <x v="0"/>
    <n v="549.99"/>
  </r>
  <r>
    <x v="0"/>
    <n v="449"/>
  </r>
  <r>
    <x v="0"/>
    <n v="269.99"/>
  </r>
  <r>
    <x v="0"/>
    <n v="1680.99"/>
  </r>
  <r>
    <x v="0"/>
    <n v="299.99"/>
  </r>
  <r>
    <x v="0"/>
    <n v="939.98"/>
  </r>
  <r>
    <x v="0"/>
    <n v="898"/>
  </r>
  <r>
    <x v="0"/>
    <n v="549.99"/>
  </r>
  <r>
    <x v="0"/>
    <n v="1199.98"/>
  </r>
  <r>
    <x v="0"/>
    <n v="1059.98"/>
  </r>
  <r>
    <x v="0"/>
    <n v="3361.98"/>
  </r>
  <r>
    <x v="0"/>
    <n v="858"/>
  </r>
  <r>
    <x v="0"/>
    <n v="1680.99"/>
  </r>
  <r>
    <x v="0"/>
    <n v="499.99"/>
  </r>
  <r>
    <x v="0"/>
    <n v="2641.98"/>
  </r>
  <r>
    <x v="0"/>
    <n v="858"/>
  </r>
  <r>
    <x v="0"/>
    <n v="5999.98"/>
  </r>
  <r>
    <x v="0"/>
    <n v="449"/>
  </r>
  <r>
    <x v="0"/>
    <n v="1549"/>
  </r>
  <r>
    <x v="0"/>
    <n v="499.99"/>
  </r>
  <r>
    <x v="0"/>
    <n v="1799.99"/>
  </r>
  <r>
    <x v="0"/>
    <n v="539.98"/>
  </r>
  <r>
    <x v="0"/>
    <n v="599.99"/>
  </r>
  <r>
    <x v="0"/>
    <n v="269.99"/>
  </r>
  <r>
    <x v="0"/>
    <n v="539.98"/>
  </r>
  <r>
    <x v="0"/>
    <n v="429"/>
  </r>
  <r>
    <x v="0"/>
    <n v="3361.98"/>
  </r>
  <r>
    <x v="0"/>
    <n v="599.99"/>
  </r>
  <r>
    <x v="0"/>
    <n v="599.98"/>
  </r>
  <r>
    <x v="0"/>
    <n v="529.99"/>
  </r>
  <r>
    <x v="0"/>
    <n v="449"/>
  </r>
  <r>
    <x v="0"/>
    <n v="5999.98"/>
  </r>
  <r>
    <x v="0"/>
    <n v="599.99"/>
  </r>
  <r>
    <x v="0"/>
    <n v="1059.98"/>
  </r>
  <r>
    <x v="0"/>
    <n v="449"/>
  </r>
  <r>
    <x v="0"/>
    <n v="2641.98"/>
  </r>
  <r>
    <x v="0"/>
    <n v="599.98"/>
  </r>
  <r>
    <x v="0"/>
    <n v="539.98"/>
  </r>
  <r>
    <x v="0"/>
    <n v="939.98"/>
  </r>
  <r>
    <x v="0"/>
    <n v="1320.99"/>
  </r>
  <r>
    <x v="0"/>
    <n v="499.99"/>
  </r>
  <r>
    <x v="0"/>
    <n v="898"/>
  </r>
  <r>
    <x v="0"/>
    <n v="539.98"/>
  </r>
  <r>
    <x v="0"/>
    <n v="1099.98"/>
  </r>
  <r>
    <x v="0"/>
    <n v="1059.98"/>
  </r>
  <r>
    <x v="0"/>
    <n v="499.99"/>
  </r>
  <r>
    <x v="0"/>
    <n v="3361.98"/>
  </r>
  <r>
    <x v="0"/>
    <n v="529.99"/>
  </r>
  <r>
    <x v="0"/>
    <n v="469.99"/>
  </r>
  <r>
    <x v="0"/>
    <n v="539.98"/>
  </r>
  <r>
    <x v="0"/>
    <n v="1099.98"/>
  </r>
  <r>
    <x v="0"/>
    <n v="539.98"/>
  </r>
  <r>
    <x v="0"/>
    <n v="2641.98"/>
  </r>
  <r>
    <x v="0"/>
    <n v="3098"/>
  </r>
  <r>
    <x v="0"/>
    <n v="5799.98"/>
  </r>
  <r>
    <x v="0"/>
    <n v="549.99"/>
  </r>
  <r>
    <x v="0"/>
    <n v="2899.99"/>
  </r>
  <r>
    <x v="1"/>
    <n v="659.98"/>
  </r>
  <r>
    <x v="1"/>
    <n v="2999.99"/>
  </r>
  <r>
    <x v="1"/>
    <n v="899.98"/>
  </r>
  <r>
    <x v="1"/>
    <n v="551.99"/>
  </r>
  <r>
    <x v="1"/>
    <n v="5499.99"/>
  </r>
  <r>
    <x v="1"/>
    <n v="1499.98"/>
  </r>
  <r>
    <x v="1"/>
    <n v="529.99"/>
  </r>
  <r>
    <x v="1"/>
    <n v="749.99"/>
  </r>
  <r>
    <x v="1"/>
    <n v="619.99"/>
  </r>
  <r>
    <x v="1"/>
    <n v="9999.98"/>
  </r>
  <r>
    <x v="1"/>
    <n v="899.98"/>
  </r>
  <r>
    <x v="1"/>
    <n v="469.99"/>
  </r>
  <r>
    <x v="1"/>
    <n v="999.99"/>
  </r>
  <r>
    <x v="1"/>
    <n v="599.98"/>
  </r>
  <r>
    <x v="1"/>
    <n v="833.98"/>
  </r>
  <r>
    <x v="1"/>
    <n v="529.99"/>
  </r>
  <r>
    <x v="1"/>
    <n v="3499.99"/>
  </r>
  <r>
    <x v="1"/>
    <n v="489.99"/>
  </r>
  <r>
    <x v="1"/>
    <n v="899.98"/>
  </r>
  <r>
    <x v="1"/>
    <n v="749.99"/>
  </r>
  <r>
    <x v="1"/>
    <n v="2999.99"/>
  </r>
  <r>
    <x v="1"/>
    <n v="299.99"/>
  </r>
  <r>
    <x v="1"/>
    <n v="4599.9799999999996"/>
  </r>
  <r>
    <x v="1"/>
    <n v="469.99"/>
  </r>
  <r>
    <x v="1"/>
    <n v="10599.98"/>
  </r>
  <r>
    <x v="1"/>
    <n v="539.98"/>
  </r>
  <r>
    <x v="1"/>
    <n v="1059.98"/>
  </r>
  <r>
    <x v="1"/>
    <n v="2899.99"/>
  </r>
  <r>
    <x v="1"/>
    <n v="299.99"/>
  </r>
  <r>
    <x v="1"/>
    <n v="549.99"/>
  </r>
  <r>
    <x v="1"/>
    <n v="999.98"/>
  </r>
  <r>
    <x v="1"/>
    <n v="269.99"/>
  </r>
  <r>
    <x v="1"/>
    <n v="549.99"/>
  </r>
  <r>
    <x v="1"/>
    <n v="699.98"/>
  </r>
  <r>
    <x v="1"/>
    <n v="209.99"/>
  </r>
  <r>
    <x v="1"/>
    <n v="3361.98"/>
  </r>
  <r>
    <x v="1"/>
    <n v="647.99"/>
  </r>
  <r>
    <x v="1"/>
    <n v="999.99"/>
  </r>
  <r>
    <x v="1"/>
    <n v="402.99"/>
  </r>
  <r>
    <x v="1"/>
    <n v="329.99"/>
  </r>
  <r>
    <x v="1"/>
    <n v="979.98"/>
  </r>
  <r>
    <x v="1"/>
    <n v="499.98"/>
  </r>
  <r>
    <x v="1"/>
    <n v="489.99"/>
  </r>
  <r>
    <x v="1"/>
    <n v="6999.98"/>
  </r>
  <r>
    <x v="1"/>
    <n v="501.98"/>
  </r>
  <r>
    <x v="1"/>
    <n v="299.99"/>
  </r>
  <r>
    <x v="1"/>
    <n v="439.99"/>
  </r>
  <r>
    <x v="1"/>
    <n v="469.99"/>
  </r>
  <r>
    <x v="1"/>
    <n v="5299.99"/>
  </r>
  <r>
    <x v="1"/>
    <n v="1499.98"/>
  </r>
  <r>
    <x v="1"/>
    <n v="761.99"/>
  </r>
  <r>
    <x v="1"/>
    <n v="379.98"/>
  </r>
  <r>
    <x v="1"/>
    <n v="2999.99"/>
  </r>
  <r>
    <x v="1"/>
    <n v="299.99"/>
  </r>
  <r>
    <x v="1"/>
    <n v="941.98"/>
  </r>
  <r>
    <x v="1"/>
    <n v="699.98"/>
  </r>
  <r>
    <x v="1"/>
    <n v="250.99"/>
  </r>
  <r>
    <x v="1"/>
    <n v="149.99"/>
  </r>
  <r>
    <x v="1"/>
    <n v="269.99"/>
  </r>
  <r>
    <x v="1"/>
    <n v="939.98"/>
  </r>
  <r>
    <x v="1"/>
    <n v="875.99"/>
  </r>
  <r>
    <x v="1"/>
    <n v="6399.98"/>
  </r>
  <r>
    <x v="1"/>
    <n v="6999.98"/>
  </r>
  <r>
    <x v="1"/>
    <n v="999.99"/>
  </r>
  <r>
    <x v="1"/>
    <n v="2999.99"/>
  </r>
  <r>
    <x v="1"/>
    <n v="4599.9799999999996"/>
  </r>
  <r>
    <x v="1"/>
    <n v="2999.98"/>
  </r>
  <r>
    <x v="1"/>
    <n v="659.99"/>
  </r>
  <r>
    <x v="1"/>
    <n v="9999.98"/>
  </r>
  <r>
    <x v="1"/>
    <n v="999.99"/>
  </r>
  <r>
    <x v="1"/>
    <n v="5199.9799999999996"/>
  </r>
  <r>
    <x v="1"/>
    <n v="10599.98"/>
  </r>
  <r>
    <x v="1"/>
    <n v="1999.98"/>
  </r>
  <r>
    <x v="1"/>
    <n v="6999.98"/>
  </r>
  <r>
    <x v="1"/>
    <n v="539.98"/>
  </r>
  <r>
    <x v="1"/>
    <n v="5399.98"/>
  </r>
  <r>
    <x v="1"/>
    <n v="599.98"/>
  </r>
  <r>
    <x v="1"/>
    <n v="979.98"/>
  </r>
  <r>
    <x v="1"/>
    <n v="269.99"/>
  </r>
  <r>
    <x v="1"/>
    <n v="899.98"/>
  </r>
  <r>
    <x v="1"/>
    <n v="2939.98"/>
  </r>
  <r>
    <x v="1"/>
    <n v="858"/>
  </r>
  <r>
    <x v="1"/>
    <n v="249.99"/>
  </r>
  <r>
    <x v="1"/>
    <n v="416.99"/>
  </r>
  <r>
    <x v="1"/>
    <n v="449.99"/>
  </r>
  <r>
    <x v="1"/>
    <n v="1751.98"/>
  </r>
  <r>
    <x v="1"/>
    <n v="1320.99"/>
  </r>
  <r>
    <x v="1"/>
    <n v="5999.99"/>
  </r>
  <r>
    <x v="1"/>
    <n v="679.98"/>
  </r>
  <r>
    <x v="1"/>
    <n v="5299.99"/>
  </r>
  <r>
    <x v="1"/>
    <n v="4999.99"/>
  </r>
  <r>
    <x v="1"/>
    <n v="4599.9799999999996"/>
  </r>
  <r>
    <x v="1"/>
    <n v="999.98"/>
  </r>
  <r>
    <x v="1"/>
    <n v="979.98"/>
  </r>
  <r>
    <x v="1"/>
    <n v="1499.99"/>
  </r>
  <r>
    <x v="1"/>
    <n v="402.99"/>
  </r>
  <r>
    <x v="1"/>
    <n v="109.99"/>
  </r>
  <r>
    <x v="1"/>
    <n v="999.99"/>
  </r>
  <r>
    <x v="1"/>
    <n v="299.99"/>
  </r>
  <r>
    <x v="1"/>
    <n v="329.99"/>
  </r>
  <r>
    <x v="1"/>
    <n v="2999.98"/>
  </r>
  <r>
    <x v="1"/>
    <n v="898"/>
  </r>
  <r>
    <x v="1"/>
    <n v="1199.98"/>
  </r>
  <r>
    <x v="1"/>
    <n v="619.99"/>
  </r>
  <r>
    <x v="1"/>
    <n v="449.99"/>
  </r>
  <r>
    <x v="1"/>
    <n v="2499.9899999999998"/>
  </r>
  <r>
    <x v="1"/>
    <n v="963.98"/>
  </r>
  <r>
    <x v="1"/>
    <n v="1739.98"/>
  </r>
  <r>
    <x v="1"/>
    <n v="999.99"/>
  </r>
  <r>
    <x v="1"/>
    <n v="416.99"/>
  </r>
  <r>
    <x v="1"/>
    <n v="2699.99"/>
  </r>
  <r>
    <x v="1"/>
    <n v="2899.99"/>
  </r>
  <r>
    <x v="1"/>
    <n v="833.98"/>
  </r>
  <r>
    <x v="1"/>
    <n v="12999.98"/>
  </r>
  <r>
    <x v="1"/>
    <n v="699.98"/>
  </r>
  <r>
    <x v="1"/>
    <n v="2999.98"/>
  </r>
  <r>
    <x v="1"/>
    <n v="250.99"/>
  </r>
  <r>
    <x v="1"/>
    <n v="549.99"/>
  </r>
  <r>
    <x v="1"/>
    <n v="1320.99"/>
  </r>
  <r>
    <x v="1"/>
    <n v="269.99"/>
  </r>
  <r>
    <x v="1"/>
    <n v="1199.98"/>
  </r>
  <r>
    <x v="1"/>
    <n v="429"/>
  </r>
  <r>
    <x v="1"/>
    <n v="419.98"/>
  </r>
  <r>
    <x v="1"/>
    <n v="449"/>
  </r>
  <r>
    <x v="1"/>
    <n v="469.99"/>
  </r>
  <r>
    <x v="1"/>
    <n v="659.99"/>
  </r>
  <r>
    <x v="1"/>
    <n v="963.98"/>
  </r>
  <r>
    <x v="1"/>
    <n v="549.99"/>
  </r>
  <r>
    <x v="1"/>
    <n v="999.99"/>
  </r>
  <r>
    <x v="1"/>
    <n v="599.99"/>
  </r>
  <r>
    <x v="1"/>
    <n v="7999.98"/>
  </r>
  <r>
    <x v="1"/>
    <n v="1067.98"/>
  </r>
  <r>
    <x v="1"/>
    <n v="699.98"/>
  </r>
  <r>
    <x v="1"/>
    <n v="6399.98"/>
  </r>
  <r>
    <x v="1"/>
    <n v="1751.98"/>
  </r>
  <r>
    <x v="1"/>
    <n v="759.98"/>
  </r>
  <r>
    <x v="1"/>
    <n v="1059.98"/>
  </r>
  <r>
    <x v="1"/>
    <n v="299.98"/>
  </r>
  <r>
    <x v="1"/>
    <n v="2199.98"/>
  </r>
  <r>
    <x v="1"/>
    <n v="3999.99"/>
  </r>
  <r>
    <x v="1"/>
    <n v="5999.99"/>
  </r>
  <r>
    <x v="1"/>
    <n v="659.99"/>
  </r>
  <r>
    <x v="1"/>
    <n v="3499.99"/>
  </r>
  <r>
    <x v="1"/>
    <n v="4999.99"/>
  </r>
  <r>
    <x v="1"/>
    <n v="939.98"/>
  </r>
  <r>
    <x v="1"/>
    <n v="999.99"/>
  </r>
  <r>
    <x v="1"/>
    <n v="1499.99"/>
  </r>
  <r>
    <x v="1"/>
    <n v="3119.98"/>
  </r>
  <r>
    <x v="1"/>
    <n v="299.99"/>
  </r>
  <r>
    <x v="1"/>
    <n v="1499.98"/>
  </r>
  <r>
    <x v="1"/>
    <n v="5499.99"/>
  </r>
  <r>
    <x v="1"/>
    <n v="469.99"/>
  </r>
  <r>
    <x v="1"/>
    <n v="2599.9899999999998"/>
  </r>
  <r>
    <x v="1"/>
    <n v="2999.98"/>
  </r>
  <r>
    <x v="1"/>
    <n v="416.99"/>
  </r>
  <r>
    <x v="1"/>
    <n v="979.98"/>
  </r>
  <r>
    <x v="1"/>
    <n v="10999.98"/>
  </r>
  <r>
    <x v="1"/>
    <n v="599.99"/>
  </r>
  <r>
    <x v="1"/>
    <n v="999.99"/>
  </r>
  <r>
    <x v="1"/>
    <n v="379.98"/>
  </r>
  <r>
    <x v="1"/>
    <n v="898"/>
  </r>
  <r>
    <x v="1"/>
    <n v="481.99"/>
  </r>
  <r>
    <x v="1"/>
    <n v="2999.98"/>
  </r>
  <r>
    <x v="1"/>
    <n v="299.99"/>
  </r>
  <r>
    <x v="1"/>
    <n v="2641.98"/>
  </r>
  <r>
    <x v="1"/>
    <n v="149.99"/>
  </r>
  <r>
    <x v="1"/>
    <n v="1799.99"/>
  </r>
  <r>
    <x v="1"/>
    <n v="189.99"/>
  </r>
  <r>
    <x v="1"/>
    <n v="939.98"/>
  </r>
  <r>
    <x v="1"/>
    <n v="109.99"/>
  </r>
  <r>
    <x v="1"/>
    <n v="3361.98"/>
  </r>
  <r>
    <x v="1"/>
    <n v="329.99"/>
  </r>
  <r>
    <x v="1"/>
    <n v="833.98"/>
  </r>
  <r>
    <x v="1"/>
    <n v="599.98"/>
  </r>
  <r>
    <x v="1"/>
    <n v="2641.98"/>
  </r>
  <r>
    <x v="1"/>
    <n v="5399.98"/>
  </r>
  <r>
    <x v="1"/>
    <n v="599.99"/>
  </r>
  <r>
    <x v="1"/>
    <n v="2599.9899999999998"/>
  </r>
  <r>
    <x v="1"/>
    <n v="599.99"/>
  </r>
  <r>
    <x v="1"/>
    <n v="1059.98"/>
  </r>
  <r>
    <x v="1"/>
    <n v="10999.98"/>
  </r>
  <r>
    <x v="1"/>
    <n v="963.98"/>
  </r>
  <r>
    <x v="1"/>
    <n v="269.99"/>
  </r>
  <r>
    <x v="1"/>
    <n v="2641.98"/>
  </r>
  <r>
    <x v="1"/>
    <n v="1632.99"/>
  </r>
  <r>
    <x v="1"/>
    <n v="1499.99"/>
  </r>
  <r>
    <x v="1"/>
    <n v="1499.99"/>
  </r>
  <r>
    <x v="1"/>
    <n v="5399.98"/>
  </r>
  <r>
    <x v="1"/>
    <n v="1103.98"/>
  </r>
  <r>
    <x v="1"/>
    <n v="1739.98"/>
  </r>
  <r>
    <x v="1"/>
    <n v="1319.98"/>
  </r>
  <r>
    <x v="1"/>
    <n v="3999.98"/>
  </r>
  <r>
    <x v="1"/>
    <n v="379.98"/>
  </r>
  <r>
    <x v="1"/>
    <n v="3999.99"/>
  </r>
  <r>
    <x v="1"/>
    <n v="869.99"/>
  </r>
  <r>
    <x v="1"/>
    <n v="2641.98"/>
  </r>
  <r>
    <x v="1"/>
    <n v="349.99"/>
  </r>
  <r>
    <x v="1"/>
    <n v="549.99"/>
  </r>
  <r>
    <x v="1"/>
    <n v="9999.98"/>
  </r>
  <r>
    <x v="1"/>
    <n v="899.98"/>
  </r>
  <r>
    <x v="1"/>
    <n v="1499.99"/>
  </r>
  <r>
    <x v="1"/>
    <n v="1632.99"/>
  </r>
  <r>
    <x v="1"/>
    <n v="1099.98"/>
  </r>
  <r>
    <x v="1"/>
    <n v="1319.98"/>
  </r>
  <r>
    <x v="1"/>
    <n v="7999.98"/>
  </r>
  <r>
    <x v="1"/>
    <n v="3499.99"/>
  </r>
  <r>
    <x v="1"/>
    <n v="109.99"/>
  </r>
  <r>
    <x v="1"/>
    <n v="999.98"/>
  </r>
  <r>
    <x v="1"/>
    <n v="481.99"/>
  </r>
  <r>
    <x v="1"/>
    <n v="1999.98"/>
  </r>
  <r>
    <x v="1"/>
    <n v="1739.98"/>
  </r>
  <r>
    <x v="1"/>
    <n v="501.98"/>
  </r>
  <r>
    <x v="1"/>
    <n v="619.99"/>
  </r>
  <r>
    <x v="1"/>
    <n v="5799.98"/>
  </r>
  <r>
    <x v="1"/>
    <n v="3098"/>
  </r>
  <r>
    <x v="1"/>
    <n v="3499.99"/>
  </r>
  <r>
    <x v="1"/>
    <n v="979.98"/>
  </r>
  <r>
    <x v="1"/>
    <n v="4999.99"/>
  </r>
  <r>
    <x v="1"/>
    <n v="999.99"/>
  </r>
  <r>
    <x v="1"/>
    <n v="599.98"/>
  </r>
  <r>
    <x v="1"/>
    <n v="1559.99"/>
  </r>
  <r>
    <x v="1"/>
    <n v="899.98"/>
  </r>
  <r>
    <x v="1"/>
    <n v="489.99"/>
  </r>
  <r>
    <x v="1"/>
    <n v="3361.98"/>
  </r>
  <r>
    <x v="1"/>
    <n v="1199.98"/>
  </r>
  <r>
    <x v="1"/>
    <n v="469.99"/>
  </r>
  <r>
    <x v="1"/>
    <n v="5299.99"/>
  </r>
  <r>
    <x v="1"/>
    <n v="939.98"/>
  </r>
  <r>
    <x v="1"/>
    <n v="5399.98"/>
  </r>
  <r>
    <x v="1"/>
    <n v="679.98"/>
  </r>
  <r>
    <x v="1"/>
    <n v="1499.99"/>
  </r>
  <r>
    <x v="1"/>
    <n v="2299.9899999999998"/>
  </r>
  <r>
    <x v="1"/>
    <n v="3119.98"/>
  </r>
  <r>
    <x v="1"/>
    <n v="2999.98"/>
  </r>
  <r>
    <x v="1"/>
    <n v="1999.99"/>
  </r>
  <r>
    <x v="1"/>
    <n v="2499.9899999999998"/>
  </r>
  <r>
    <x v="1"/>
    <n v="2641.98"/>
  </r>
  <r>
    <x v="1"/>
    <n v="599.98"/>
  </r>
  <r>
    <x v="1"/>
    <n v="1239.98"/>
  </r>
  <r>
    <x v="1"/>
    <n v="1079.98"/>
  </r>
  <r>
    <x v="1"/>
    <n v="879.98"/>
  </r>
  <r>
    <x v="1"/>
    <n v="832.99"/>
  </r>
  <r>
    <x v="1"/>
    <n v="299.99"/>
  </r>
  <r>
    <x v="1"/>
    <n v="5799.98"/>
  </r>
  <r>
    <x v="1"/>
    <n v="419.98"/>
  </r>
  <r>
    <x v="1"/>
    <n v="699.98"/>
  </r>
  <r>
    <x v="1"/>
    <n v="749.99"/>
  </r>
  <r>
    <x v="1"/>
    <n v="899.98"/>
  </r>
  <r>
    <x v="1"/>
    <n v="419.98"/>
  </r>
  <r>
    <x v="1"/>
    <n v="9999.98"/>
  </r>
  <r>
    <x v="1"/>
    <n v="5999.99"/>
  </r>
  <r>
    <x v="1"/>
    <n v="941.98"/>
  </r>
  <r>
    <x v="1"/>
    <n v="419.98"/>
  </r>
  <r>
    <x v="1"/>
    <n v="402.99"/>
  </r>
  <r>
    <x v="1"/>
    <n v="5799.98"/>
  </r>
  <r>
    <x v="1"/>
    <n v="10999.98"/>
  </r>
  <r>
    <x v="1"/>
    <n v="209.99"/>
  </r>
  <r>
    <x v="1"/>
    <n v="419.98"/>
  </r>
  <r>
    <x v="1"/>
    <n v="9999.98"/>
  </r>
  <r>
    <x v="1"/>
    <n v="979.98"/>
  </r>
  <r>
    <x v="1"/>
    <n v="489.99"/>
  </r>
  <r>
    <x v="1"/>
    <n v="470.99"/>
  </r>
  <r>
    <x v="1"/>
    <n v="469.99"/>
  </r>
  <r>
    <x v="1"/>
    <n v="1739.98"/>
  </r>
  <r>
    <x v="1"/>
    <n v="489.99"/>
  </r>
  <r>
    <x v="1"/>
    <n v="1499.98"/>
  </r>
  <r>
    <x v="1"/>
    <n v="469.99"/>
  </r>
  <r>
    <x v="1"/>
    <n v="539.98"/>
  </r>
  <r>
    <x v="1"/>
    <n v="999.99"/>
  </r>
  <r>
    <x v="1"/>
    <n v="963.98"/>
  </r>
  <r>
    <x v="1"/>
    <n v="1099.98"/>
  </r>
  <r>
    <x v="1"/>
    <n v="599.99"/>
  </r>
  <r>
    <x v="1"/>
    <n v="449.99"/>
  </r>
  <r>
    <x v="1"/>
    <n v="299.99"/>
  </r>
  <r>
    <x v="1"/>
    <n v="599.99"/>
  </r>
  <r>
    <x v="1"/>
    <n v="489.99"/>
  </r>
  <r>
    <x v="1"/>
    <n v="2699.99"/>
  </r>
  <r>
    <x v="1"/>
    <n v="209.99"/>
  </r>
  <r>
    <x v="1"/>
    <n v="349.99"/>
  </r>
  <r>
    <x v="1"/>
    <n v="1599.98"/>
  </r>
  <r>
    <x v="1"/>
    <n v="6999.98"/>
  </r>
  <r>
    <x v="1"/>
    <n v="489.99"/>
  </r>
  <r>
    <x v="1"/>
    <n v="647.99"/>
  </r>
  <r>
    <x v="1"/>
    <n v="1319.98"/>
  </r>
  <r>
    <x v="1"/>
    <n v="659.99"/>
  </r>
  <r>
    <x v="1"/>
    <n v="5499.99"/>
  </r>
  <r>
    <x v="1"/>
    <n v="349.99"/>
  </r>
  <r>
    <x v="1"/>
    <n v="4999.99"/>
  </r>
  <r>
    <x v="1"/>
    <n v="679.98"/>
  </r>
  <r>
    <x v="1"/>
    <n v="5199.9799999999996"/>
  </r>
  <r>
    <x v="1"/>
    <n v="402.99"/>
  </r>
  <r>
    <x v="1"/>
    <n v="699.98"/>
  </r>
  <r>
    <x v="1"/>
    <n v="269.99"/>
  </r>
  <r>
    <x v="1"/>
    <n v="349.99"/>
  </r>
  <r>
    <x v="1"/>
    <n v="3499.99"/>
  </r>
  <r>
    <x v="1"/>
    <n v="501.98"/>
  </r>
  <r>
    <x v="1"/>
    <n v="999.99"/>
  </r>
  <r>
    <x v="1"/>
    <n v="5299.99"/>
  </r>
  <r>
    <x v="1"/>
    <n v="5799.98"/>
  </r>
  <r>
    <x v="1"/>
    <n v="109.99"/>
  </r>
  <r>
    <x v="1"/>
    <n v="2699.99"/>
  </r>
  <r>
    <x v="1"/>
    <n v="979.98"/>
  </r>
  <r>
    <x v="1"/>
    <n v="599.99"/>
  </r>
  <r>
    <x v="1"/>
    <n v="999.99"/>
  </r>
  <r>
    <x v="1"/>
    <n v="219.98"/>
  </r>
  <r>
    <x v="1"/>
    <n v="693.98"/>
  </r>
  <r>
    <x v="1"/>
    <n v="833.98"/>
  </r>
  <r>
    <x v="1"/>
    <n v="3098"/>
  </r>
  <r>
    <x v="1"/>
    <n v="10999.98"/>
  </r>
  <r>
    <x v="1"/>
    <n v="429"/>
  </r>
  <r>
    <x v="1"/>
    <n v="6999.98"/>
  </r>
  <r>
    <x v="1"/>
    <n v="875.99"/>
  </r>
  <r>
    <x v="1"/>
    <n v="898"/>
  </r>
  <r>
    <x v="1"/>
    <n v="1599.98"/>
  </r>
  <r>
    <x v="1"/>
    <n v="469.99"/>
  </r>
  <r>
    <x v="1"/>
    <n v="1319.98"/>
  </r>
  <r>
    <x v="1"/>
    <n v="1099.98"/>
  </r>
  <r>
    <x v="1"/>
    <n v="499.99"/>
  </r>
  <r>
    <x v="1"/>
    <n v="3499.99"/>
  </r>
  <r>
    <x v="1"/>
    <n v="999.99"/>
  </r>
  <r>
    <x v="1"/>
    <n v="1099.99"/>
  </r>
  <r>
    <x v="1"/>
    <n v="499.98"/>
  </r>
  <r>
    <x v="1"/>
    <n v="1680.99"/>
  </r>
  <r>
    <x v="1"/>
    <n v="449"/>
  </r>
  <r>
    <x v="1"/>
    <n v="1099.98"/>
  </r>
  <r>
    <x v="1"/>
    <n v="4999.99"/>
  </r>
  <r>
    <x v="1"/>
    <n v="299.99"/>
  </r>
  <r>
    <x v="1"/>
    <n v="539.98"/>
  </r>
  <r>
    <x v="1"/>
    <n v="10999.98"/>
  </r>
  <r>
    <x v="1"/>
    <n v="833.98"/>
  </r>
  <r>
    <x v="1"/>
    <n v="869.99"/>
  </r>
  <r>
    <x v="1"/>
    <n v="761.99"/>
  </r>
  <r>
    <x v="1"/>
    <n v="939.98"/>
  </r>
  <r>
    <x v="1"/>
    <n v="599.98"/>
  </r>
  <r>
    <x v="1"/>
    <n v="539.98"/>
  </r>
  <r>
    <x v="1"/>
    <n v="647.99"/>
  </r>
  <r>
    <x v="1"/>
    <n v="299.99"/>
  </r>
  <r>
    <x v="1"/>
    <n v="470.99"/>
  </r>
  <r>
    <x v="1"/>
    <n v="149.99"/>
  </r>
  <r>
    <x v="1"/>
    <n v="939.98"/>
  </r>
  <r>
    <x v="1"/>
    <n v="1099.99"/>
  </r>
  <r>
    <x v="1"/>
    <n v="1199.98"/>
  </r>
  <r>
    <x v="1"/>
    <n v="299.98"/>
  </r>
  <r>
    <x v="1"/>
    <n v="1469.99"/>
  </r>
  <r>
    <x v="1"/>
    <n v="1665.98"/>
  </r>
  <r>
    <x v="1"/>
    <n v="2999.99"/>
  </r>
  <r>
    <x v="1"/>
    <n v="2499.9899999999998"/>
  </r>
  <r>
    <x v="1"/>
    <n v="402.99"/>
  </r>
  <r>
    <x v="1"/>
    <n v="549.99"/>
  </r>
  <r>
    <x v="1"/>
    <n v="4999.99"/>
  </r>
  <r>
    <x v="1"/>
    <n v="619.99"/>
  </r>
  <r>
    <x v="1"/>
    <n v="1295.98"/>
  </r>
  <r>
    <x v="1"/>
    <n v="1739.98"/>
  </r>
  <r>
    <x v="1"/>
    <n v="1099.98"/>
  </r>
  <r>
    <x v="1"/>
    <n v="3265.98"/>
  </r>
  <r>
    <x v="1"/>
    <n v="1067.98"/>
  </r>
  <r>
    <x v="1"/>
    <n v="7999.98"/>
  </r>
  <r>
    <x v="1"/>
    <n v="1665.98"/>
  </r>
  <r>
    <x v="1"/>
    <n v="299.99"/>
  </r>
  <r>
    <x v="1"/>
    <n v="250.99"/>
  </r>
  <r>
    <x v="1"/>
    <n v="879.98"/>
  </r>
  <r>
    <x v="1"/>
    <n v="1099.98"/>
  </r>
  <r>
    <x v="1"/>
    <n v="999.99"/>
  </r>
  <r>
    <x v="1"/>
    <n v="501.98"/>
  </r>
  <r>
    <x v="1"/>
    <n v="3999.99"/>
  </r>
  <r>
    <x v="1"/>
    <n v="1523.98"/>
  </r>
  <r>
    <x v="1"/>
    <n v="10599.98"/>
  </r>
  <r>
    <x v="1"/>
    <n v="3999.98"/>
  </r>
  <r>
    <x v="1"/>
    <n v="489.99"/>
  </r>
  <r>
    <x v="1"/>
    <n v="858"/>
  </r>
  <r>
    <x v="1"/>
    <n v="299.99"/>
  </r>
  <r>
    <x v="1"/>
    <n v="539.98"/>
  </r>
  <r>
    <x v="1"/>
    <n v="299.99"/>
  </r>
  <r>
    <x v="1"/>
    <n v="999.99"/>
  </r>
  <r>
    <x v="1"/>
    <n v="693.98"/>
  </r>
  <r>
    <x v="1"/>
    <n v="416.99"/>
  </r>
  <r>
    <x v="1"/>
    <n v="419.98"/>
  </r>
  <r>
    <x v="1"/>
    <n v="647.99"/>
  </r>
  <r>
    <x v="1"/>
    <n v="539.98"/>
  </r>
  <r>
    <x v="1"/>
    <n v="1999.98"/>
  </r>
  <r>
    <x v="1"/>
    <n v="5299.99"/>
  </r>
  <r>
    <x v="1"/>
    <n v="1751.98"/>
  </r>
  <r>
    <x v="1"/>
    <n v="979.98"/>
  </r>
  <r>
    <x v="1"/>
    <n v="209.99"/>
  </r>
  <r>
    <x v="1"/>
    <n v="551.99"/>
  </r>
  <r>
    <x v="1"/>
    <n v="2699.99"/>
  </r>
  <r>
    <x v="1"/>
    <n v="599.98"/>
  </r>
  <r>
    <x v="1"/>
    <n v="2199.98"/>
  </r>
  <r>
    <x v="1"/>
    <n v="4999.9799999999996"/>
  </r>
  <r>
    <x v="1"/>
    <n v="549.99"/>
  </r>
  <r>
    <x v="1"/>
    <n v="499.99"/>
  </r>
  <r>
    <x v="1"/>
    <n v="749.99"/>
  </r>
  <r>
    <x v="1"/>
    <n v="346.99"/>
  </r>
  <r>
    <x v="1"/>
    <n v="470.99"/>
  </r>
  <r>
    <x v="1"/>
    <n v="3499.99"/>
  </r>
  <r>
    <x v="1"/>
    <n v="999.99"/>
  </r>
  <r>
    <x v="1"/>
    <n v="2939.98"/>
  </r>
  <r>
    <x v="1"/>
    <n v="1599.98"/>
  </r>
  <r>
    <x v="1"/>
    <n v="1632.99"/>
  </r>
  <r>
    <x v="1"/>
    <n v="299.99"/>
  </r>
  <r>
    <x v="1"/>
    <n v="1799.99"/>
  </r>
  <r>
    <x v="1"/>
    <n v="939.98"/>
  </r>
  <r>
    <x v="1"/>
    <n v="1665.98"/>
  </r>
  <r>
    <x v="1"/>
    <n v="470.99"/>
  </r>
  <r>
    <x v="1"/>
    <n v="2299.9899999999998"/>
  </r>
  <r>
    <x v="1"/>
    <n v="551.99"/>
  </r>
  <r>
    <x v="1"/>
    <n v="3361.98"/>
  </r>
  <r>
    <x v="1"/>
    <n v="539.98"/>
  </r>
  <r>
    <x v="1"/>
    <n v="189.99"/>
  </r>
  <r>
    <x v="1"/>
    <n v="551.99"/>
  </r>
  <r>
    <x v="1"/>
    <n v="209.99"/>
  </r>
  <r>
    <x v="1"/>
    <n v="269.99"/>
  </r>
  <r>
    <x v="1"/>
    <n v="858"/>
  </r>
  <r>
    <x v="1"/>
    <n v="939.98"/>
  </r>
  <r>
    <x v="1"/>
    <n v="346.99"/>
  </r>
  <r>
    <x v="1"/>
    <n v="1665.98"/>
  </r>
  <r>
    <x v="1"/>
    <n v="599.99"/>
  </r>
  <r>
    <x v="1"/>
    <n v="749.99"/>
  </r>
  <r>
    <x v="1"/>
    <n v="9999.98"/>
  </r>
  <r>
    <x v="1"/>
    <n v="1499.99"/>
  </r>
  <r>
    <x v="1"/>
    <n v="2499.9899999999998"/>
  </r>
  <r>
    <x v="1"/>
    <n v="4599.9799999999996"/>
  </r>
  <r>
    <x v="1"/>
    <n v="416.99"/>
  </r>
  <r>
    <x v="1"/>
    <n v="832.99"/>
  </r>
  <r>
    <x v="1"/>
    <n v="1320.99"/>
  </r>
  <r>
    <x v="1"/>
    <n v="7999.98"/>
  </r>
  <r>
    <x v="1"/>
    <n v="749.99"/>
  </r>
  <r>
    <x v="1"/>
    <n v="489.99"/>
  </r>
  <r>
    <x v="1"/>
    <n v="329.99"/>
  </r>
  <r>
    <x v="1"/>
    <n v="339.99"/>
  </r>
  <r>
    <x v="1"/>
    <n v="419.98"/>
  </r>
  <r>
    <x v="1"/>
    <n v="5299.99"/>
  </r>
  <r>
    <x v="1"/>
    <n v="1799.99"/>
  </r>
  <r>
    <x v="1"/>
    <n v="329.99"/>
  </r>
  <r>
    <x v="1"/>
    <n v="469.99"/>
  </r>
  <r>
    <x v="1"/>
    <n v="833.98"/>
  </r>
  <r>
    <x v="1"/>
    <n v="7999.98"/>
  </r>
  <r>
    <x v="1"/>
    <n v="3999.98"/>
  </r>
  <r>
    <x v="1"/>
    <n v="1199.98"/>
  </r>
  <r>
    <x v="1"/>
    <n v="1999.99"/>
  </r>
  <r>
    <x v="1"/>
    <n v="299.99"/>
  </r>
  <r>
    <x v="1"/>
    <n v="1199.98"/>
  </r>
  <r>
    <x v="1"/>
    <n v="209.99"/>
  </r>
  <r>
    <x v="1"/>
    <n v="539.98"/>
  </r>
  <r>
    <x v="1"/>
    <n v="249.99"/>
  </r>
  <r>
    <x v="1"/>
    <n v="999.99"/>
  </r>
  <r>
    <x v="1"/>
    <n v="269.99"/>
  </r>
  <r>
    <x v="1"/>
    <n v="1239.98"/>
  </r>
  <r>
    <x v="1"/>
    <n v="599.99"/>
  </r>
  <r>
    <x v="1"/>
    <n v="5199.9799999999996"/>
  </r>
  <r>
    <x v="1"/>
    <n v="4999.99"/>
  </r>
  <r>
    <x v="1"/>
    <n v="499.99"/>
  </r>
  <r>
    <x v="1"/>
    <n v="761.99"/>
  </r>
  <r>
    <x v="1"/>
    <n v="12999.98"/>
  </r>
  <r>
    <x v="1"/>
    <n v="501.98"/>
  </r>
  <r>
    <x v="1"/>
    <n v="1499.99"/>
  </r>
  <r>
    <x v="1"/>
    <n v="449"/>
  </r>
  <r>
    <x v="1"/>
    <n v="269.99"/>
  </r>
  <r>
    <x v="1"/>
    <n v="979.98"/>
  </r>
  <r>
    <x v="1"/>
    <n v="419.98"/>
  </r>
  <r>
    <x v="1"/>
    <n v="6999.98"/>
  </r>
  <r>
    <x v="1"/>
    <n v="349.99"/>
  </r>
  <r>
    <x v="1"/>
    <n v="3199.99"/>
  </r>
  <r>
    <x v="1"/>
    <n v="999.98"/>
  </r>
  <r>
    <x v="1"/>
    <n v="1199.98"/>
  </r>
  <r>
    <x v="1"/>
    <n v="1499.99"/>
  </r>
  <r>
    <x v="1"/>
    <n v="5499.99"/>
  </r>
  <r>
    <x v="1"/>
    <n v="999.99"/>
  </r>
  <r>
    <x v="1"/>
    <n v="749.99"/>
  </r>
  <r>
    <x v="1"/>
    <n v="1559.99"/>
  </r>
  <r>
    <x v="1"/>
    <n v="599.98"/>
  </r>
  <r>
    <x v="1"/>
    <n v="1199.98"/>
  </r>
  <r>
    <x v="1"/>
    <n v="2939.98"/>
  </r>
  <r>
    <x v="1"/>
    <n v="449.99"/>
  </r>
  <r>
    <x v="1"/>
    <n v="429"/>
  </r>
  <r>
    <x v="1"/>
    <n v="2499.9899999999998"/>
  </r>
  <r>
    <x v="1"/>
    <n v="599.98"/>
  </r>
  <r>
    <x v="1"/>
    <n v="599.98"/>
  </r>
  <r>
    <x v="1"/>
    <n v="939.98"/>
  </r>
  <r>
    <x v="1"/>
    <n v="1680.99"/>
  </r>
  <r>
    <x v="1"/>
    <n v="416.99"/>
  </r>
  <r>
    <x v="1"/>
    <n v="439.99"/>
  </r>
  <r>
    <x v="1"/>
    <n v="6399.98"/>
  </r>
  <r>
    <x v="1"/>
    <n v="6999.98"/>
  </r>
  <r>
    <x v="1"/>
    <n v="299.99"/>
  </r>
  <r>
    <x v="1"/>
    <n v="209.99"/>
  </r>
  <r>
    <x v="1"/>
    <n v="699.98"/>
  </r>
  <r>
    <x v="1"/>
    <n v="2299.9899999999998"/>
  </r>
  <r>
    <x v="1"/>
    <n v="1199.98"/>
  </r>
  <r>
    <x v="1"/>
    <n v="2641.98"/>
  </r>
  <r>
    <x v="1"/>
    <n v="939.98"/>
  </r>
  <r>
    <x v="1"/>
    <n v="1999.98"/>
  </r>
  <r>
    <x v="1"/>
    <n v="3499.99"/>
  </r>
  <r>
    <x v="1"/>
    <n v="9999.98"/>
  </r>
  <r>
    <x v="1"/>
    <n v="693.98"/>
  </r>
  <r>
    <x v="1"/>
    <n v="3199.99"/>
  </r>
  <r>
    <x v="1"/>
    <n v="939.98"/>
  </r>
  <r>
    <x v="1"/>
    <n v="875.99"/>
  </r>
  <r>
    <x v="1"/>
    <n v="599.98"/>
  </r>
  <r>
    <x v="1"/>
    <n v="339.99"/>
  </r>
  <r>
    <x v="1"/>
    <n v="999.99"/>
  </r>
  <r>
    <x v="1"/>
    <n v="1665.98"/>
  </r>
  <r>
    <x v="1"/>
    <n v="4999.99"/>
  </r>
  <r>
    <x v="1"/>
    <n v="2499.9899999999998"/>
  </r>
  <r>
    <x v="1"/>
    <n v="470.99"/>
  </r>
  <r>
    <x v="1"/>
    <n v="1751.98"/>
  </r>
  <r>
    <x v="1"/>
    <n v="489.99"/>
  </r>
  <r>
    <x v="1"/>
    <n v="299.98"/>
  </r>
  <r>
    <x v="1"/>
    <n v="419.98"/>
  </r>
  <r>
    <x v="1"/>
    <n v="749.99"/>
  </r>
  <r>
    <x v="1"/>
    <n v="11999.98"/>
  </r>
  <r>
    <x v="1"/>
    <n v="549.99"/>
  </r>
  <r>
    <x v="1"/>
    <n v="939.98"/>
  </r>
  <r>
    <x v="1"/>
    <n v="6999.98"/>
  </r>
  <r>
    <x v="1"/>
    <n v="469.99"/>
  </r>
  <r>
    <x v="1"/>
    <n v="939.98"/>
  </r>
  <r>
    <x v="1"/>
    <n v="419.98"/>
  </r>
  <r>
    <x v="1"/>
    <n v="349.99"/>
  </r>
  <r>
    <x v="1"/>
    <n v="1599.98"/>
  </r>
  <r>
    <x v="1"/>
    <n v="1319.98"/>
  </r>
  <r>
    <x v="1"/>
    <n v="699.98"/>
  </r>
  <r>
    <x v="1"/>
    <n v="539.98"/>
  </r>
  <r>
    <x v="1"/>
    <n v="469.99"/>
  </r>
  <r>
    <x v="1"/>
    <n v="1999.98"/>
  </r>
  <r>
    <x v="1"/>
    <n v="5999.98"/>
  </r>
  <r>
    <x v="1"/>
    <n v="599.99"/>
  </r>
  <r>
    <x v="1"/>
    <n v="699.98"/>
  </r>
  <r>
    <x v="1"/>
    <n v="449"/>
  </r>
  <r>
    <x v="1"/>
    <n v="329.99"/>
  </r>
  <r>
    <x v="1"/>
    <n v="898"/>
  </r>
  <r>
    <x v="1"/>
    <n v="647.99"/>
  </r>
  <r>
    <x v="1"/>
    <n v="599.99"/>
  </r>
  <r>
    <x v="1"/>
    <n v="419.98"/>
  </r>
  <r>
    <x v="1"/>
    <n v="1103.98"/>
  </r>
  <r>
    <x v="1"/>
    <n v="489.99"/>
  </r>
  <r>
    <x v="1"/>
    <n v="5499.99"/>
  </r>
  <r>
    <x v="1"/>
    <n v="269.99"/>
  </r>
  <r>
    <x v="1"/>
    <n v="1739.98"/>
  </r>
  <r>
    <x v="1"/>
    <n v="3199.99"/>
  </r>
  <r>
    <x v="1"/>
    <n v="659.99"/>
  </r>
  <r>
    <x v="1"/>
    <n v="250.99"/>
  </r>
  <r>
    <x v="1"/>
    <n v="599.98"/>
  </r>
  <r>
    <x v="1"/>
    <n v="4999.99"/>
  </r>
  <r>
    <x v="1"/>
    <n v="699.98"/>
  </r>
  <r>
    <x v="1"/>
    <n v="659.98"/>
  </r>
  <r>
    <x v="1"/>
    <n v="939.98"/>
  </r>
  <r>
    <x v="1"/>
    <n v="1199.98"/>
  </r>
  <r>
    <x v="1"/>
    <n v="833.98"/>
  </r>
  <r>
    <x v="1"/>
    <n v="833.98"/>
  </r>
  <r>
    <x v="1"/>
    <n v="489.99"/>
  </r>
  <r>
    <x v="1"/>
    <n v="346.99"/>
  </r>
  <r>
    <x v="1"/>
    <n v="299.98"/>
  </r>
  <r>
    <x v="1"/>
    <n v="1067.98"/>
  </r>
  <r>
    <x v="1"/>
    <n v="979.98"/>
  </r>
  <r>
    <x v="1"/>
    <n v="379.98"/>
  </r>
  <r>
    <x v="1"/>
    <n v="299.99"/>
  </r>
  <r>
    <x v="1"/>
    <n v="1199.98"/>
  </r>
  <r>
    <x v="1"/>
    <n v="979.98"/>
  </r>
  <r>
    <x v="1"/>
    <n v="329.99"/>
  </r>
  <r>
    <x v="1"/>
    <n v="1067.98"/>
  </r>
  <r>
    <x v="1"/>
    <n v="2999.98"/>
  </r>
  <r>
    <x v="1"/>
    <n v="551.99"/>
  </r>
  <r>
    <x v="1"/>
    <n v="1079.98"/>
  </r>
  <r>
    <x v="1"/>
    <n v="898"/>
  </r>
  <r>
    <x v="1"/>
    <n v="2999.98"/>
  </r>
  <r>
    <x v="1"/>
    <n v="249.99"/>
  </r>
  <r>
    <x v="1"/>
    <n v="416.99"/>
  </r>
  <r>
    <x v="1"/>
    <n v="489.99"/>
  </r>
  <r>
    <x v="1"/>
    <n v="1319.98"/>
  </r>
  <r>
    <x v="1"/>
    <n v="469.99"/>
  </r>
  <r>
    <x v="1"/>
    <n v="416.99"/>
  </r>
  <r>
    <x v="1"/>
    <n v="749.99"/>
  </r>
  <r>
    <x v="1"/>
    <n v="619.99"/>
  </r>
  <r>
    <x v="1"/>
    <n v="10999.98"/>
  </r>
  <r>
    <x v="1"/>
    <n v="299.98"/>
  </r>
  <r>
    <x v="1"/>
    <n v="1099.99"/>
  </r>
  <r>
    <x v="1"/>
    <n v="419.98"/>
  </r>
  <r>
    <x v="1"/>
    <n v="449"/>
  </r>
  <r>
    <x v="1"/>
    <n v="1999.98"/>
  </r>
  <r>
    <x v="1"/>
    <n v="1739.98"/>
  </r>
  <r>
    <x v="1"/>
    <n v="832.99"/>
  </r>
  <r>
    <x v="1"/>
    <n v="5299.99"/>
  </r>
  <r>
    <x v="1"/>
    <n v="1469.99"/>
  </r>
  <r>
    <x v="1"/>
    <n v="2499.9899999999998"/>
  </r>
  <r>
    <x v="1"/>
    <n v="449.99"/>
  </r>
  <r>
    <x v="1"/>
    <n v="999.98"/>
  </r>
  <r>
    <x v="1"/>
    <n v="549.99"/>
  </r>
  <r>
    <x v="1"/>
    <n v="5399.98"/>
  </r>
  <r>
    <x v="1"/>
    <n v="551.99"/>
  </r>
  <r>
    <x v="1"/>
    <n v="1067.98"/>
  </r>
  <r>
    <x v="1"/>
    <n v="659.98"/>
  </r>
  <r>
    <x v="1"/>
    <n v="979.98"/>
  </r>
  <r>
    <x v="1"/>
    <n v="699.98"/>
  </r>
  <r>
    <x v="1"/>
    <n v="250.99"/>
  </r>
  <r>
    <x v="1"/>
    <n v="1680.99"/>
  </r>
  <r>
    <x v="1"/>
    <n v="449.99"/>
  </r>
  <r>
    <x v="1"/>
    <n v="3199.99"/>
  </r>
  <r>
    <x v="1"/>
    <n v="869.99"/>
  </r>
  <r>
    <x v="1"/>
    <n v="999.99"/>
  </r>
  <r>
    <x v="1"/>
    <n v="1199.98"/>
  </r>
  <r>
    <x v="1"/>
    <n v="1199.98"/>
  </r>
  <r>
    <x v="1"/>
    <n v="3199.99"/>
  </r>
  <r>
    <x v="1"/>
    <n v="269.99"/>
  </r>
  <r>
    <x v="1"/>
    <n v="647.99"/>
  </r>
  <r>
    <x v="1"/>
    <n v="693.98"/>
  </r>
  <r>
    <x v="1"/>
    <n v="659.99"/>
  </r>
  <r>
    <x v="1"/>
    <n v="749.99"/>
  </r>
  <r>
    <x v="1"/>
    <n v="899.98"/>
  </r>
  <r>
    <x v="1"/>
    <n v="6499.99"/>
  </r>
  <r>
    <x v="1"/>
    <n v="349.99"/>
  </r>
  <r>
    <x v="1"/>
    <n v="379.98"/>
  </r>
  <r>
    <x v="1"/>
    <n v="2499.9899999999998"/>
  </r>
  <r>
    <x v="1"/>
    <n v="1549"/>
  </r>
  <r>
    <x v="1"/>
    <n v="979.98"/>
  </r>
  <r>
    <x v="1"/>
    <n v="693.98"/>
  </r>
  <r>
    <x v="1"/>
    <n v="2699.99"/>
  </r>
  <r>
    <x v="1"/>
    <n v="329.99"/>
  </r>
  <r>
    <x v="1"/>
    <n v="9999.98"/>
  </r>
  <r>
    <x v="1"/>
    <n v="999.99"/>
  </r>
  <r>
    <x v="1"/>
    <n v="5299.99"/>
  </r>
  <r>
    <x v="1"/>
    <n v="899.98"/>
  </r>
  <r>
    <x v="1"/>
    <n v="539.98"/>
  </r>
  <r>
    <x v="1"/>
    <n v="2999.99"/>
  </r>
  <r>
    <x v="1"/>
    <n v="1680.99"/>
  </r>
  <r>
    <x v="1"/>
    <n v="419.98"/>
  </r>
  <r>
    <x v="1"/>
    <n v="489.99"/>
  </r>
  <r>
    <x v="1"/>
    <n v="2199.98"/>
  </r>
  <r>
    <x v="1"/>
    <n v="2299.9899999999998"/>
  </r>
  <r>
    <x v="1"/>
    <n v="619.99"/>
  </r>
  <r>
    <x v="1"/>
    <n v="1199.98"/>
  </r>
  <r>
    <x v="1"/>
    <n v="1099.99"/>
  </r>
  <r>
    <x v="1"/>
    <n v="599.98"/>
  </r>
  <r>
    <x v="1"/>
    <n v="805.98"/>
  </r>
  <r>
    <x v="1"/>
    <n v="549.99"/>
  </r>
  <r>
    <x v="1"/>
    <n v="299.98"/>
  </r>
  <r>
    <x v="1"/>
    <n v="1499.99"/>
  </r>
  <r>
    <x v="1"/>
    <n v="6999.98"/>
  </r>
  <r>
    <x v="1"/>
    <n v="1199.98"/>
  </r>
  <r>
    <x v="1"/>
    <n v="599.99"/>
  </r>
  <r>
    <x v="1"/>
    <n v="1199.98"/>
  </r>
  <r>
    <x v="1"/>
    <n v="1499.98"/>
  </r>
  <r>
    <x v="1"/>
    <n v="189.99"/>
  </r>
  <r>
    <x v="1"/>
    <n v="2819.98"/>
  </r>
  <r>
    <x v="1"/>
    <n v="5299.99"/>
  </r>
  <r>
    <x v="1"/>
    <n v="416.99"/>
  </r>
  <r>
    <x v="1"/>
    <n v="1239.98"/>
  </r>
  <r>
    <x v="1"/>
    <n v="1103.98"/>
  </r>
  <r>
    <x v="1"/>
    <n v="9999.98"/>
  </r>
  <r>
    <x v="1"/>
    <n v="209.99"/>
  </r>
  <r>
    <x v="1"/>
    <n v="979.98"/>
  </r>
  <r>
    <x v="1"/>
    <n v="379.98"/>
  </r>
  <r>
    <x v="1"/>
    <n v="2939.98"/>
  </r>
  <r>
    <x v="1"/>
    <n v="416.99"/>
  </r>
  <r>
    <x v="1"/>
    <n v="679.98"/>
  </r>
  <r>
    <x v="1"/>
    <n v="2641.98"/>
  </r>
  <r>
    <x v="1"/>
    <n v="379.99"/>
  </r>
  <r>
    <x v="1"/>
    <n v="999.99"/>
  </r>
  <r>
    <x v="1"/>
    <n v="209.99"/>
  </r>
  <r>
    <x v="1"/>
    <n v="2819.98"/>
  </r>
  <r>
    <x v="1"/>
    <n v="299.99"/>
  </r>
  <r>
    <x v="1"/>
    <n v="9999.98"/>
  </r>
  <r>
    <x v="1"/>
    <n v="4599.9799999999996"/>
  </r>
  <r>
    <x v="1"/>
    <n v="869.99"/>
  </r>
  <r>
    <x v="1"/>
    <n v="469.99"/>
  </r>
  <r>
    <x v="1"/>
    <n v="189.99"/>
  </r>
  <r>
    <x v="1"/>
    <n v="449"/>
  </r>
  <r>
    <x v="1"/>
    <n v="419.98"/>
  </r>
  <r>
    <x v="1"/>
    <n v="209.99"/>
  </r>
  <r>
    <x v="1"/>
    <n v="1099.98"/>
  </r>
  <r>
    <x v="1"/>
    <n v="999.99"/>
  </r>
  <r>
    <x v="1"/>
    <n v="1739.98"/>
  </r>
  <r>
    <x v="1"/>
    <n v="1320.99"/>
  </r>
  <r>
    <x v="1"/>
    <n v="269.99"/>
  </r>
  <r>
    <x v="1"/>
    <n v="1499.98"/>
  </r>
  <r>
    <x v="1"/>
    <n v="1099.98"/>
  </r>
  <r>
    <x v="1"/>
    <n v="269.99"/>
  </r>
  <r>
    <x v="1"/>
    <n v="539.98"/>
  </r>
  <r>
    <x v="1"/>
    <n v="833.98"/>
  </r>
  <r>
    <x v="1"/>
    <n v="1665.98"/>
  </r>
  <r>
    <x v="1"/>
    <n v="469.99"/>
  </r>
  <r>
    <x v="1"/>
    <n v="1099.98"/>
  </r>
  <r>
    <x v="1"/>
    <n v="499.99"/>
  </r>
  <r>
    <x v="1"/>
    <n v="9999.98"/>
  </r>
  <r>
    <x v="1"/>
    <n v="599.98"/>
  </r>
  <r>
    <x v="1"/>
    <n v="539.98"/>
  </r>
  <r>
    <x v="1"/>
    <n v="3499.99"/>
  </r>
  <r>
    <x v="1"/>
    <n v="329.99"/>
  </r>
  <r>
    <x v="1"/>
    <n v="299.99"/>
  </r>
  <r>
    <x v="1"/>
    <n v="6999.98"/>
  </r>
  <r>
    <x v="1"/>
    <n v="419.98"/>
  </r>
  <r>
    <x v="1"/>
    <n v="379.99"/>
  </r>
  <r>
    <x v="1"/>
    <n v="693.98"/>
  </r>
  <r>
    <x v="1"/>
    <n v="269.99"/>
  </r>
  <r>
    <x v="1"/>
    <n v="833.98"/>
  </r>
  <r>
    <x v="1"/>
    <n v="469.99"/>
  </r>
  <r>
    <x v="1"/>
    <n v="189.99"/>
  </r>
  <r>
    <x v="1"/>
    <n v="501.98"/>
  </r>
  <r>
    <x v="1"/>
    <n v="761.99"/>
  </r>
  <r>
    <x v="1"/>
    <n v="539.98"/>
  </r>
  <r>
    <x v="1"/>
    <n v="339.99"/>
  </r>
  <r>
    <x v="1"/>
    <n v="1409.99"/>
  </r>
  <r>
    <x v="1"/>
    <n v="3999.99"/>
  </r>
  <r>
    <x v="1"/>
    <n v="899.98"/>
  </r>
  <r>
    <x v="1"/>
    <n v="469.99"/>
  </r>
  <r>
    <x v="1"/>
    <n v="5399.98"/>
  </r>
  <r>
    <x v="1"/>
    <n v="693.98"/>
  </r>
  <r>
    <x v="1"/>
    <n v="3499.99"/>
  </r>
  <r>
    <x v="1"/>
    <n v="449.99"/>
  </r>
  <r>
    <x v="1"/>
    <n v="549.99"/>
  </r>
  <r>
    <x v="1"/>
    <n v="1999.98"/>
  </r>
  <r>
    <x v="1"/>
    <n v="833.98"/>
  </r>
  <r>
    <x v="1"/>
    <n v="6999.98"/>
  </r>
  <r>
    <x v="1"/>
    <n v="749.99"/>
  </r>
  <r>
    <x v="1"/>
    <n v="939.98"/>
  </r>
  <r>
    <x v="1"/>
    <n v="5499.99"/>
  </r>
  <r>
    <x v="1"/>
    <n v="1999.98"/>
  </r>
  <r>
    <x v="1"/>
    <n v="749.99"/>
  </r>
  <r>
    <x v="1"/>
    <n v="1599.98"/>
  </r>
  <r>
    <x v="1"/>
    <n v="2641.98"/>
  </r>
  <r>
    <x v="1"/>
    <n v="1059.98"/>
  </r>
  <r>
    <x v="1"/>
    <n v="269.99"/>
  </r>
  <r>
    <x v="1"/>
    <n v="470.99"/>
  </r>
  <r>
    <x v="1"/>
    <n v="858"/>
  </r>
  <r>
    <x v="1"/>
    <n v="501.98"/>
  </r>
  <r>
    <x v="1"/>
    <n v="349.99"/>
  </r>
  <r>
    <x v="1"/>
    <n v="833.98"/>
  </r>
  <r>
    <x v="1"/>
    <n v="749.99"/>
  </r>
  <r>
    <x v="1"/>
    <n v="551.99"/>
  </r>
  <r>
    <x v="1"/>
    <n v="551.99"/>
  </r>
  <r>
    <x v="1"/>
    <n v="269.99"/>
  </r>
  <r>
    <x v="1"/>
    <n v="939.98"/>
  </r>
  <r>
    <x v="1"/>
    <n v="898"/>
  </r>
  <r>
    <x v="1"/>
    <n v="979.98"/>
  </r>
  <r>
    <x v="1"/>
    <n v="1499.98"/>
  </r>
  <r>
    <x v="1"/>
    <n v="299.98"/>
  </r>
  <r>
    <x v="1"/>
    <n v="659.99"/>
  </r>
  <r>
    <x v="1"/>
    <n v="4999.9799999999996"/>
  </r>
  <r>
    <x v="1"/>
    <n v="299.99"/>
  </r>
  <r>
    <x v="1"/>
    <n v="1320.99"/>
  </r>
  <r>
    <x v="1"/>
    <n v="599.99"/>
  </r>
  <r>
    <x v="1"/>
    <n v="250.99"/>
  </r>
  <r>
    <x v="1"/>
    <n v="489.99"/>
  </r>
  <r>
    <x v="1"/>
    <n v="5999.99"/>
  </r>
  <r>
    <x v="1"/>
    <n v="979.98"/>
  </r>
  <r>
    <x v="1"/>
    <n v="250.99"/>
  </r>
  <r>
    <x v="1"/>
    <n v="6999.98"/>
  </r>
  <r>
    <x v="1"/>
    <n v="899.98"/>
  </r>
  <r>
    <x v="1"/>
    <n v="3999.98"/>
  </r>
  <r>
    <x v="1"/>
    <n v="539.99"/>
  </r>
  <r>
    <x v="1"/>
    <n v="2641.98"/>
  </r>
  <r>
    <x v="1"/>
    <n v="6999.98"/>
  </r>
  <r>
    <x v="1"/>
    <n v="833.98"/>
  </r>
  <r>
    <x v="1"/>
    <n v="2819.98"/>
  </r>
  <r>
    <x v="1"/>
    <n v="1549"/>
  </r>
  <r>
    <x v="1"/>
    <n v="539.98"/>
  </r>
  <r>
    <x v="1"/>
    <n v="449.99"/>
  </r>
  <r>
    <x v="1"/>
    <n v="5299.99"/>
  </r>
  <r>
    <x v="1"/>
    <n v="5299.99"/>
  </r>
  <r>
    <x v="1"/>
    <n v="999.99"/>
  </r>
  <r>
    <x v="1"/>
    <n v="11999.98"/>
  </r>
  <r>
    <x v="1"/>
    <n v="659.99"/>
  </r>
  <r>
    <x v="1"/>
    <n v="939.98"/>
  </r>
  <r>
    <x v="1"/>
    <n v="1199.98"/>
  </r>
  <r>
    <x v="1"/>
    <n v="1099.98"/>
  </r>
  <r>
    <x v="1"/>
    <n v="1199.98"/>
  </r>
  <r>
    <x v="1"/>
    <n v="1067.98"/>
  </r>
  <r>
    <x v="1"/>
    <n v="875.99"/>
  </r>
  <r>
    <x v="1"/>
    <n v="250.99"/>
  </r>
  <r>
    <x v="1"/>
    <n v="693.98"/>
  </r>
  <r>
    <x v="1"/>
    <n v="833.98"/>
  </r>
  <r>
    <x v="1"/>
    <n v="469.99"/>
  </r>
  <r>
    <x v="1"/>
    <n v="1665.98"/>
  </r>
  <r>
    <x v="1"/>
    <n v="5999.99"/>
  </r>
  <r>
    <x v="1"/>
    <n v="832.99"/>
  </r>
  <r>
    <x v="1"/>
    <n v="5999.98"/>
  </r>
  <r>
    <x v="1"/>
    <n v="11999.98"/>
  </r>
  <r>
    <x v="1"/>
    <n v="189.99"/>
  </r>
  <r>
    <x v="1"/>
    <n v="501.98"/>
  </r>
  <r>
    <x v="1"/>
    <n v="869.99"/>
  </r>
  <r>
    <x v="1"/>
    <n v="679.98"/>
  </r>
  <r>
    <x v="1"/>
    <n v="449.99"/>
  </r>
  <r>
    <x v="1"/>
    <n v="699.98"/>
  </r>
  <r>
    <x v="1"/>
    <n v="1549"/>
  </r>
  <r>
    <x v="1"/>
    <n v="533.99"/>
  </r>
  <r>
    <x v="1"/>
    <n v="349.99"/>
  </r>
  <r>
    <x v="1"/>
    <n v="1739.98"/>
  </r>
  <r>
    <x v="1"/>
    <n v="599.99"/>
  </r>
  <r>
    <x v="1"/>
    <n v="3999.98"/>
  </r>
  <r>
    <x v="1"/>
    <n v="833.98"/>
  </r>
  <r>
    <x v="1"/>
    <n v="5199.9799999999996"/>
  </r>
  <r>
    <x v="1"/>
    <n v="429"/>
  </r>
  <r>
    <x v="1"/>
    <n v="469.99"/>
  </r>
  <r>
    <x v="1"/>
    <n v="1199.98"/>
  </r>
  <r>
    <x v="1"/>
    <n v="449.99"/>
  </r>
  <r>
    <x v="1"/>
    <n v="209.99"/>
  </r>
  <r>
    <x v="1"/>
    <n v="9999.98"/>
  </r>
  <r>
    <x v="1"/>
    <n v="4999.9799999999996"/>
  </r>
  <r>
    <x v="1"/>
    <n v="5999.99"/>
  </r>
  <r>
    <x v="1"/>
    <n v="5299.99"/>
  </r>
  <r>
    <x v="1"/>
    <n v="1099.98"/>
  </r>
  <r>
    <x v="1"/>
    <n v="209.99"/>
  </r>
  <r>
    <x v="1"/>
    <n v="549.99"/>
  </r>
  <r>
    <x v="1"/>
    <n v="599.98"/>
  </r>
  <r>
    <x v="1"/>
    <n v="3265.98"/>
  </r>
  <r>
    <x v="1"/>
    <n v="2999.98"/>
  </r>
  <r>
    <x v="1"/>
    <n v="1665.98"/>
  </r>
  <r>
    <x v="1"/>
    <n v="12999.98"/>
  </r>
  <r>
    <x v="1"/>
    <n v="419.98"/>
  </r>
  <r>
    <x v="1"/>
    <n v="269.99"/>
  </r>
  <r>
    <x v="1"/>
    <n v="250.99"/>
  </r>
  <r>
    <x v="1"/>
    <n v="6999.98"/>
  </r>
  <r>
    <x v="1"/>
    <n v="4599.9799999999996"/>
  </r>
  <r>
    <x v="1"/>
    <n v="599.99"/>
  </r>
  <r>
    <x v="1"/>
    <n v="599.98"/>
  </r>
  <r>
    <x v="1"/>
    <n v="4999.9799999999996"/>
  </r>
  <r>
    <x v="1"/>
    <n v="1409.99"/>
  </r>
  <r>
    <x v="1"/>
    <n v="979.98"/>
  </r>
  <r>
    <x v="1"/>
    <n v="539.98"/>
  </r>
  <r>
    <x v="1"/>
    <n v="219.98"/>
  </r>
  <r>
    <x v="1"/>
    <n v="346.99"/>
  </r>
  <r>
    <x v="1"/>
    <n v="1469.99"/>
  </r>
  <r>
    <x v="1"/>
    <n v="249.99"/>
  </r>
  <r>
    <x v="1"/>
    <n v="979.98"/>
  </r>
  <r>
    <x v="1"/>
    <n v="1320.99"/>
  </r>
  <r>
    <x v="1"/>
    <n v="299.99"/>
  </r>
  <r>
    <x v="1"/>
    <n v="501.98"/>
  </r>
  <r>
    <x v="1"/>
    <n v="449.99"/>
  </r>
  <r>
    <x v="1"/>
    <n v="699.98"/>
  </r>
  <r>
    <x v="1"/>
    <n v="3499.99"/>
  </r>
  <r>
    <x v="1"/>
    <n v="539.98"/>
  </r>
  <r>
    <x v="1"/>
    <n v="833.98"/>
  </r>
  <r>
    <x v="1"/>
    <n v="339.99"/>
  </r>
  <r>
    <x v="1"/>
    <n v="1499.98"/>
  </r>
  <r>
    <x v="1"/>
    <n v="419.98"/>
  </r>
  <r>
    <x v="1"/>
    <n v="1099.98"/>
  </r>
  <r>
    <x v="1"/>
    <n v="549.99"/>
  </r>
  <r>
    <x v="1"/>
    <n v="1199.98"/>
  </r>
  <r>
    <x v="1"/>
    <n v="449.99"/>
  </r>
  <r>
    <x v="1"/>
    <n v="1409.99"/>
  </r>
  <r>
    <x v="1"/>
    <n v="489.99"/>
  </r>
  <r>
    <x v="1"/>
    <n v="1499.99"/>
  </r>
  <r>
    <x v="1"/>
    <n v="2299.9899999999998"/>
  </r>
  <r>
    <x v="1"/>
    <n v="749.99"/>
  </r>
  <r>
    <x v="1"/>
    <n v="209.99"/>
  </r>
  <r>
    <x v="1"/>
    <n v="1469.99"/>
  </r>
  <r>
    <x v="1"/>
    <n v="349.99"/>
  </r>
  <r>
    <x v="1"/>
    <n v="1632.99"/>
  </r>
  <r>
    <x v="1"/>
    <n v="5799.98"/>
  </r>
  <r>
    <x v="1"/>
    <n v="3999.99"/>
  </r>
  <r>
    <x v="1"/>
    <n v="539.99"/>
  </r>
  <r>
    <x v="1"/>
    <n v="299.99"/>
  </r>
  <r>
    <x v="1"/>
    <n v="2999.98"/>
  </r>
  <r>
    <x v="1"/>
    <n v="647.99"/>
  </r>
  <r>
    <x v="1"/>
    <n v="1523.98"/>
  </r>
  <r>
    <x v="1"/>
    <n v="799.99"/>
  </r>
  <r>
    <x v="1"/>
    <n v="1199.98"/>
  </r>
  <r>
    <x v="1"/>
    <n v="1499.99"/>
  </r>
  <r>
    <x v="1"/>
    <n v="449.99"/>
  </r>
  <r>
    <x v="1"/>
    <n v="749.99"/>
  </r>
  <r>
    <x v="1"/>
    <n v="149.99"/>
  </r>
  <r>
    <x v="1"/>
    <n v="879.98"/>
  </r>
  <r>
    <x v="1"/>
    <n v="469.99"/>
  </r>
  <r>
    <x v="1"/>
    <n v="699.98"/>
  </r>
  <r>
    <x v="1"/>
    <n v="832.99"/>
  </r>
  <r>
    <x v="1"/>
    <n v="349.99"/>
  </r>
  <r>
    <x v="1"/>
    <n v="6999.98"/>
  </r>
  <r>
    <x v="1"/>
    <n v="759.98"/>
  </r>
  <r>
    <x v="1"/>
    <n v="879.98"/>
  </r>
  <r>
    <x v="1"/>
    <n v="1199.98"/>
  </r>
  <r>
    <x v="1"/>
    <n v="5999.99"/>
  </r>
  <r>
    <x v="1"/>
    <n v="999.99"/>
  </r>
  <r>
    <x v="1"/>
    <n v="5299.99"/>
  </r>
  <r>
    <x v="1"/>
    <n v="833.98"/>
  </r>
  <r>
    <x v="1"/>
    <n v="149.99"/>
  </r>
  <r>
    <x v="1"/>
    <n v="659.99"/>
  </r>
  <r>
    <x v="1"/>
    <n v="6999.98"/>
  </r>
  <r>
    <x v="1"/>
    <n v="549.99"/>
  </r>
  <r>
    <x v="1"/>
    <n v="10999.98"/>
  </r>
  <r>
    <x v="1"/>
    <n v="659.99"/>
  </r>
  <r>
    <x v="1"/>
    <n v="1559.99"/>
  </r>
  <r>
    <x v="1"/>
    <n v="693.98"/>
  </r>
  <r>
    <x v="1"/>
    <n v="12999.98"/>
  </r>
  <r>
    <x v="1"/>
    <n v="6999.98"/>
  </r>
  <r>
    <x v="1"/>
    <n v="299.99"/>
  </r>
  <r>
    <x v="1"/>
    <n v="439.99"/>
  </r>
  <r>
    <x v="1"/>
    <n v="799.99"/>
  </r>
  <r>
    <x v="1"/>
    <n v="269.99"/>
  </r>
  <r>
    <x v="1"/>
    <n v="1199.98"/>
  </r>
  <r>
    <x v="1"/>
    <n v="1665.98"/>
  </r>
  <r>
    <x v="1"/>
    <n v="1499.99"/>
  </r>
  <r>
    <x v="1"/>
    <n v="449"/>
  </r>
  <r>
    <x v="1"/>
    <n v="4999.99"/>
  </r>
  <r>
    <x v="1"/>
    <n v="10999.98"/>
  </r>
  <r>
    <x v="1"/>
    <n v="693.98"/>
  </r>
  <r>
    <x v="1"/>
    <n v="599.98"/>
  </r>
  <r>
    <x v="1"/>
    <n v="469.99"/>
  </r>
  <r>
    <x v="1"/>
    <n v="549.99"/>
  </r>
  <r>
    <x v="1"/>
    <n v="659.99"/>
  </r>
  <r>
    <x v="1"/>
    <n v="539.99"/>
  </r>
  <r>
    <x v="1"/>
    <n v="899.98"/>
  </r>
  <r>
    <x v="1"/>
    <n v="12999.98"/>
  </r>
  <r>
    <x v="1"/>
    <n v="9999.98"/>
  </r>
  <r>
    <x v="1"/>
    <n v="4999.9799999999996"/>
  </r>
  <r>
    <x v="1"/>
    <n v="250.99"/>
  </r>
  <r>
    <x v="1"/>
    <n v="2899.99"/>
  </r>
  <r>
    <x v="1"/>
    <n v="269.99"/>
  </r>
  <r>
    <x v="1"/>
    <n v="1320.99"/>
  </r>
  <r>
    <x v="1"/>
    <n v="833.98"/>
  </r>
  <r>
    <x v="1"/>
    <n v="1199.98"/>
  </r>
  <r>
    <x v="1"/>
    <n v="499.99"/>
  </r>
  <r>
    <x v="1"/>
    <n v="979.98"/>
  </r>
  <r>
    <x v="1"/>
    <n v="3361.98"/>
  </r>
  <r>
    <x v="1"/>
    <n v="979.98"/>
  </r>
  <r>
    <x v="1"/>
    <n v="941.98"/>
  </r>
  <r>
    <x v="1"/>
    <n v="1665.98"/>
  </r>
  <r>
    <x v="1"/>
    <n v="551.99"/>
  </r>
  <r>
    <x v="1"/>
    <n v="489.99"/>
  </r>
  <r>
    <x v="1"/>
    <n v="499.99"/>
  </r>
  <r>
    <x v="1"/>
    <n v="659.99"/>
  </r>
  <r>
    <x v="1"/>
    <n v="1999.98"/>
  </r>
  <r>
    <x v="1"/>
    <n v="1199.98"/>
  </r>
  <r>
    <x v="1"/>
    <n v="1319.98"/>
  </r>
  <r>
    <x v="1"/>
    <n v="659.98"/>
  </r>
  <r>
    <x v="1"/>
    <n v="833.98"/>
  </r>
  <r>
    <x v="1"/>
    <n v="533.99"/>
  </r>
  <r>
    <x v="1"/>
    <n v="499.98"/>
  </r>
  <r>
    <x v="1"/>
    <n v="939.98"/>
  </r>
  <r>
    <x v="1"/>
    <n v="1079.98"/>
  </r>
  <r>
    <x v="1"/>
    <n v="11999.98"/>
  </r>
  <r>
    <x v="1"/>
    <n v="3999.99"/>
  </r>
  <r>
    <x v="1"/>
    <n v="659.98"/>
  </r>
  <r>
    <x v="1"/>
    <n v="3499.99"/>
  </r>
  <r>
    <x v="1"/>
    <n v="539.98"/>
  </r>
  <r>
    <x v="1"/>
    <n v="10999.98"/>
  </r>
  <r>
    <x v="1"/>
    <n v="469.99"/>
  </r>
  <r>
    <x v="1"/>
    <n v="4599.9799999999996"/>
  </r>
  <r>
    <x v="1"/>
    <n v="539.99"/>
  </r>
  <r>
    <x v="1"/>
    <n v="599.98"/>
  </r>
  <r>
    <x v="1"/>
    <n v="1199.98"/>
  </r>
  <r>
    <x v="1"/>
    <n v="339.99"/>
  </r>
  <r>
    <x v="1"/>
    <n v="419.98"/>
  </r>
  <r>
    <x v="1"/>
    <n v="1239.98"/>
  </r>
  <r>
    <x v="1"/>
    <n v="5999.98"/>
  </r>
  <r>
    <x v="1"/>
    <n v="5399.98"/>
  </r>
  <r>
    <x v="1"/>
    <n v="5499.99"/>
  </r>
  <r>
    <x v="1"/>
    <n v="2599.9899999999998"/>
  </r>
  <r>
    <x v="1"/>
    <n v="10599.98"/>
  </r>
  <r>
    <x v="1"/>
    <n v="6999.98"/>
  </r>
  <r>
    <x v="1"/>
    <n v="1199.98"/>
  </r>
  <r>
    <x v="1"/>
    <n v="1999.99"/>
  </r>
  <r>
    <x v="1"/>
    <n v="599.98"/>
  </r>
  <r>
    <x v="1"/>
    <n v="5799.98"/>
  </r>
  <r>
    <x v="1"/>
    <n v="5299.99"/>
  </r>
  <r>
    <x v="1"/>
    <n v="3265.98"/>
  </r>
  <r>
    <x v="1"/>
    <n v="349.99"/>
  </r>
  <r>
    <x v="1"/>
    <n v="3499.99"/>
  </r>
  <r>
    <x v="1"/>
    <n v="189.99"/>
  </r>
  <r>
    <x v="1"/>
    <n v="599.98"/>
  </r>
  <r>
    <x v="1"/>
    <n v="299.99"/>
  </r>
  <r>
    <x v="1"/>
    <n v="1499.98"/>
  </r>
  <r>
    <x v="1"/>
    <n v="539.98"/>
  </r>
  <r>
    <x v="1"/>
    <n v="805.98"/>
  </r>
  <r>
    <x v="1"/>
    <n v="899.98"/>
  </r>
  <r>
    <x v="1"/>
    <n v="539.98"/>
  </r>
  <r>
    <x v="1"/>
    <n v="1319.98"/>
  </r>
  <r>
    <x v="1"/>
    <n v="250.99"/>
  </r>
  <r>
    <x v="1"/>
    <n v="470.99"/>
  </r>
  <r>
    <x v="1"/>
    <n v="6499.99"/>
  </r>
  <r>
    <x v="1"/>
    <n v="299.99"/>
  </r>
  <r>
    <x v="1"/>
    <n v="529.99"/>
  </r>
  <r>
    <x v="1"/>
    <n v="619.99"/>
  </r>
  <r>
    <x v="1"/>
    <n v="1469.99"/>
  </r>
  <r>
    <x v="1"/>
    <n v="346.99"/>
  </r>
  <r>
    <x v="1"/>
    <n v="1499.98"/>
  </r>
  <r>
    <x v="1"/>
    <n v="875.99"/>
  </r>
  <r>
    <x v="1"/>
    <n v="2999.98"/>
  </r>
  <r>
    <x v="1"/>
    <n v="299.98"/>
  </r>
  <r>
    <x v="1"/>
    <n v="533.99"/>
  </r>
  <r>
    <x v="1"/>
    <n v="10599.98"/>
  </r>
  <r>
    <x v="1"/>
    <n v="693.98"/>
  </r>
  <r>
    <x v="1"/>
    <n v="693.98"/>
  </r>
  <r>
    <x v="1"/>
    <n v="979.98"/>
  </r>
  <r>
    <x v="1"/>
    <n v="2899.99"/>
  </r>
  <r>
    <x v="1"/>
    <n v="209.99"/>
  </r>
  <r>
    <x v="1"/>
    <n v="439.99"/>
  </r>
  <r>
    <x v="1"/>
    <n v="419.98"/>
  </r>
  <r>
    <x v="1"/>
    <n v="189.99"/>
  </r>
  <r>
    <x v="1"/>
    <n v="749.99"/>
  </r>
  <r>
    <x v="1"/>
    <n v="250.99"/>
  </r>
  <r>
    <x v="1"/>
    <n v="1599.98"/>
  </r>
  <r>
    <x v="1"/>
    <n v="189.99"/>
  </r>
  <r>
    <x v="1"/>
    <n v="551.99"/>
  </r>
  <r>
    <x v="1"/>
    <n v="189.99"/>
  </r>
  <r>
    <x v="1"/>
    <n v="9999.98"/>
  </r>
  <r>
    <x v="1"/>
    <n v="3098"/>
  </r>
  <r>
    <x v="1"/>
    <n v="439.99"/>
  </r>
  <r>
    <x v="1"/>
    <n v="832.99"/>
  </r>
  <r>
    <x v="1"/>
    <n v="329.99"/>
  </r>
  <r>
    <x v="1"/>
    <n v="2999.98"/>
  </r>
  <r>
    <x v="1"/>
    <n v="6399.98"/>
  </r>
  <r>
    <x v="1"/>
    <n v="449.99"/>
  </r>
  <r>
    <x v="1"/>
    <n v="1319.98"/>
  </r>
  <r>
    <x v="1"/>
    <n v="693.98"/>
  </r>
  <r>
    <x v="1"/>
    <n v="3599.98"/>
  </r>
  <r>
    <x v="1"/>
    <n v="1099.98"/>
  </r>
  <r>
    <x v="1"/>
    <n v="549.99"/>
  </r>
  <r>
    <x v="1"/>
    <n v="489.99"/>
  </r>
  <r>
    <x v="1"/>
    <n v="3499.99"/>
  </r>
  <r>
    <x v="1"/>
    <n v="5799.98"/>
  </r>
  <r>
    <x v="1"/>
    <n v="4999.9799999999996"/>
  </r>
  <r>
    <x v="1"/>
    <n v="10599.98"/>
  </r>
  <r>
    <x v="1"/>
    <n v="416.99"/>
  </r>
  <r>
    <x v="1"/>
    <n v="939.98"/>
  </r>
  <r>
    <x v="1"/>
    <n v="539.98"/>
  </r>
  <r>
    <x v="1"/>
    <n v="941.98"/>
  </r>
  <r>
    <x v="1"/>
    <n v="1199.98"/>
  </r>
  <r>
    <x v="1"/>
    <n v="1499.99"/>
  </r>
  <r>
    <x v="1"/>
    <n v="1751.98"/>
  </r>
  <r>
    <x v="1"/>
    <n v="833.98"/>
  </r>
  <r>
    <x v="1"/>
    <n v="999.99"/>
  </r>
  <r>
    <x v="1"/>
    <n v="1523.98"/>
  </r>
  <r>
    <x v="1"/>
    <n v="899.98"/>
  </r>
  <r>
    <x v="1"/>
    <n v="999.98"/>
  </r>
  <r>
    <x v="1"/>
    <n v="899.98"/>
  </r>
  <r>
    <x v="1"/>
    <n v="2699.99"/>
  </r>
  <r>
    <x v="1"/>
    <n v="833.98"/>
  </r>
  <r>
    <x v="1"/>
    <n v="1099.98"/>
  </r>
  <r>
    <x v="1"/>
    <n v="875.99"/>
  </r>
  <r>
    <x v="1"/>
    <n v="6999.98"/>
  </r>
  <r>
    <x v="1"/>
    <n v="2999.99"/>
  </r>
  <r>
    <x v="1"/>
    <n v="489.99"/>
  </r>
  <r>
    <x v="1"/>
    <n v="832.99"/>
  </r>
  <r>
    <x v="1"/>
    <n v="599.98"/>
  </r>
  <r>
    <x v="1"/>
    <n v="539.98"/>
  </r>
  <r>
    <x v="1"/>
    <n v="1665.98"/>
  </r>
  <r>
    <x v="1"/>
    <n v="4999.99"/>
  </r>
  <r>
    <x v="1"/>
    <n v="539.98"/>
  </r>
  <r>
    <x v="1"/>
    <n v="470.99"/>
  </r>
  <r>
    <x v="1"/>
    <n v="875.99"/>
  </r>
  <r>
    <x v="1"/>
    <n v="9999.98"/>
  </r>
  <r>
    <x v="1"/>
    <n v="3499.99"/>
  </r>
  <r>
    <x v="1"/>
    <n v="1199.98"/>
  </r>
  <r>
    <x v="1"/>
    <n v="449.99"/>
  </r>
  <r>
    <x v="1"/>
    <n v="2199.98"/>
  </r>
  <r>
    <x v="1"/>
    <n v="189.99"/>
  </r>
  <r>
    <x v="1"/>
    <n v="449.99"/>
  </r>
  <r>
    <x v="1"/>
    <n v="2199.98"/>
  </r>
  <r>
    <x v="1"/>
    <n v="549.99"/>
  </r>
  <r>
    <x v="1"/>
    <n v="470.99"/>
  </r>
  <r>
    <x v="1"/>
    <n v="2641.98"/>
  </r>
  <r>
    <x v="1"/>
    <n v="2599.9899999999998"/>
  </r>
  <r>
    <x v="1"/>
    <n v="1295.98"/>
  </r>
  <r>
    <x v="1"/>
    <n v="189.99"/>
  </r>
  <r>
    <x v="1"/>
    <n v="647.99"/>
  </r>
  <r>
    <x v="1"/>
    <n v="1199.98"/>
  </r>
  <r>
    <x v="1"/>
    <n v="12999.98"/>
  </r>
  <r>
    <x v="1"/>
    <n v="3119.98"/>
  </r>
  <r>
    <x v="1"/>
    <n v="761.99"/>
  </r>
  <r>
    <x v="1"/>
    <n v="832.99"/>
  </r>
  <r>
    <x v="1"/>
    <n v="549.99"/>
  </r>
  <r>
    <x v="1"/>
    <n v="1099.98"/>
  </r>
  <r>
    <x v="1"/>
    <n v="299.99"/>
  </r>
  <r>
    <x v="1"/>
    <n v="999.99"/>
  </r>
  <r>
    <x v="1"/>
    <n v="659.99"/>
  </r>
  <r>
    <x v="1"/>
    <n v="219.98"/>
  </r>
  <r>
    <x v="1"/>
    <n v="1320.99"/>
  </r>
  <r>
    <x v="1"/>
    <n v="939.98"/>
  </r>
  <r>
    <x v="1"/>
    <n v="999.99"/>
  </r>
  <r>
    <x v="1"/>
    <n v="349.99"/>
  </r>
  <r>
    <x v="1"/>
    <n v="539.98"/>
  </r>
  <r>
    <x v="1"/>
    <n v="5999.98"/>
  </r>
  <r>
    <x v="1"/>
    <n v="402.99"/>
  </r>
  <r>
    <x v="1"/>
    <n v="469.99"/>
  </r>
  <r>
    <x v="1"/>
    <n v="869.99"/>
  </r>
  <r>
    <x v="1"/>
    <n v="489.99"/>
  </r>
  <r>
    <x v="1"/>
    <n v="599.99"/>
  </r>
  <r>
    <x v="1"/>
    <n v="679.98"/>
  </r>
  <r>
    <x v="1"/>
    <n v="3999.99"/>
  </r>
  <r>
    <x v="1"/>
    <n v="4999.99"/>
  </r>
  <r>
    <x v="1"/>
    <n v="1665.98"/>
  </r>
  <r>
    <x v="1"/>
    <n v="3098"/>
  </r>
  <r>
    <x v="1"/>
    <n v="599.98"/>
  </r>
  <r>
    <x v="1"/>
    <n v="805.98"/>
  </r>
  <r>
    <x v="1"/>
    <n v="759.98"/>
  </r>
  <r>
    <x v="1"/>
    <n v="869.99"/>
  </r>
  <r>
    <x v="1"/>
    <n v="250.99"/>
  </r>
  <r>
    <x v="1"/>
    <n v="1199.98"/>
  </r>
  <r>
    <x v="1"/>
    <n v="209.99"/>
  </r>
  <r>
    <x v="1"/>
    <n v="339.99"/>
  </r>
  <r>
    <x v="1"/>
    <n v="899.98"/>
  </r>
  <r>
    <x v="1"/>
    <n v="469.99"/>
  </r>
  <r>
    <x v="1"/>
    <n v="299.98"/>
  </r>
  <r>
    <x v="1"/>
    <n v="1067.98"/>
  </r>
  <r>
    <x v="1"/>
    <n v="539.98"/>
  </r>
  <r>
    <x v="1"/>
    <n v="1199.98"/>
  </r>
  <r>
    <x v="1"/>
    <n v="533.99"/>
  </r>
  <r>
    <x v="1"/>
    <n v="1319.98"/>
  </r>
  <r>
    <x v="1"/>
    <n v="449.99"/>
  </r>
  <r>
    <x v="1"/>
    <n v="693.98"/>
  </r>
  <r>
    <x v="1"/>
    <n v="470.99"/>
  </r>
  <r>
    <x v="1"/>
    <n v="898"/>
  </r>
  <r>
    <x v="1"/>
    <n v="1999.98"/>
  </r>
  <r>
    <x v="1"/>
    <n v="619.99"/>
  </r>
  <r>
    <x v="1"/>
    <n v="1739.98"/>
  </r>
  <r>
    <x v="1"/>
    <n v="4999.99"/>
  </r>
  <r>
    <x v="1"/>
    <n v="470.99"/>
  </r>
  <r>
    <x v="1"/>
    <n v="489.99"/>
  </r>
  <r>
    <x v="1"/>
    <n v="149.99"/>
  </r>
  <r>
    <x v="1"/>
    <n v="3599.98"/>
  </r>
  <r>
    <x v="1"/>
    <n v="402.99"/>
  </r>
  <r>
    <x v="1"/>
    <n v="939.98"/>
  </r>
  <r>
    <x v="1"/>
    <n v="12999.98"/>
  </r>
  <r>
    <x v="1"/>
    <n v="1665.98"/>
  </r>
  <r>
    <x v="1"/>
    <n v="539.98"/>
  </r>
  <r>
    <x v="1"/>
    <n v="2199.98"/>
  </r>
  <r>
    <x v="1"/>
    <n v="299.99"/>
  </r>
  <r>
    <x v="1"/>
    <n v="599.99"/>
  </r>
  <r>
    <x v="1"/>
    <n v="449.99"/>
  </r>
  <r>
    <x v="1"/>
    <n v="10999.98"/>
  </r>
  <r>
    <x v="1"/>
    <n v="346.99"/>
  </r>
  <r>
    <x v="1"/>
    <n v="1409.99"/>
  </r>
  <r>
    <x v="1"/>
    <n v="599.99"/>
  </r>
  <r>
    <x v="1"/>
    <n v="1680.99"/>
  </r>
  <r>
    <x v="1"/>
    <n v="659.98"/>
  </r>
  <r>
    <x v="1"/>
    <n v="299.99"/>
  </r>
  <r>
    <x v="1"/>
    <n v="899.98"/>
  </r>
  <r>
    <x v="1"/>
    <n v="416.99"/>
  </r>
  <r>
    <x v="1"/>
    <n v="749.99"/>
  </r>
  <r>
    <x v="1"/>
    <n v="299.99"/>
  </r>
  <r>
    <x v="1"/>
    <n v="599.98"/>
  </r>
  <r>
    <x v="1"/>
    <n v="539.99"/>
  </r>
  <r>
    <x v="1"/>
    <n v="833.98"/>
  </r>
  <r>
    <x v="1"/>
    <n v="189.99"/>
  </r>
  <r>
    <x v="1"/>
    <n v="599.98"/>
  </r>
  <r>
    <x v="1"/>
    <n v="1199.98"/>
  </r>
  <r>
    <x v="1"/>
    <n v="899.98"/>
  </r>
  <r>
    <x v="1"/>
    <n v="1799.99"/>
  </r>
  <r>
    <x v="1"/>
    <n v="489.99"/>
  </r>
  <r>
    <x v="1"/>
    <n v="3119.98"/>
  </r>
  <r>
    <x v="1"/>
    <n v="349.99"/>
  </r>
  <r>
    <x v="1"/>
    <n v="1739.98"/>
  </r>
  <r>
    <x v="1"/>
    <n v="2199.98"/>
  </r>
  <r>
    <x v="1"/>
    <n v="2599.9899999999998"/>
  </r>
  <r>
    <x v="1"/>
    <n v="939.98"/>
  </r>
  <r>
    <x v="1"/>
    <n v="1499.98"/>
  </r>
  <r>
    <x v="1"/>
    <n v="679.98"/>
  </r>
  <r>
    <x v="1"/>
    <n v="269.99"/>
  </r>
  <r>
    <x v="1"/>
    <n v="599.98"/>
  </r>
  <r>
    <x v="1"/>
    <n v="209.99"/>
  </r>
  <r>
    <x v="1"/>
    <n v="1319.98"/>
  </r>
  <r>
    <x v="1"/>
    <n v="489.99"/>
  </r>
  <r>
    <x v="1"/>
    <n v="898"/>
  </r>
  <r>
    <x v="1"/>
    <n v="1599.98"/>
  </r>
  <r>
    <x v="1"/>
    <n v="599.98"/>
  </r>
  <r>
    <x v="1"/>
    <n v="699.98"/>
  </r>
  <r>
    <x v="1"/>
    <n v="349.99"/>
  </r>
  <r>
    <x v="1"/>
    <n v="999.99"/>
  </r>
  <r>
    <x v="1"/>
    <n v="875.99"/>
  </r>
  <r>
    <x v="1"/>
    <n v="379.99"/>
  </r>
  <r>
    <x v="1"/>
    <n v="419.98"/>
  </r>
  <r>
    <x v="1"/>
    <n v="1199.98"/>
  </r>
  <r>
    <x v="1"/>
    <n v="833.98"/>
  </r>
  <r>
    <x v="1"/>
    <n v="529.99"/>
  </r>
  <r>
    <x v="1"/>
    <n v="3999.98"/>
  </r>
  <r>
    <x v="1"/>
    <n v="9999.98"/>
  </r>
  <r>
    <x v="1"/>
    <n v="6999.98"/>
  </r>
  <r>
    <x v="1"/>
    <n v="599.98"/>
  </r>
  <r>
    <x v="1"/>
    <n v="469.99"/>
  </r>
  <r>
    <x v="1"/>
    <n v="1409.99"/>
  </r>
  <r>
    <x v="1"/>
    <n v="346.99"/>
  </r>
  <r>
    <x v="1"/>
    <n v="1320.99"/>
  </r>
  <r>
    <x v="1"/>
    <n v="349.99"/>
  </r>
  <r>
    <x v="1"/>
    <n v="10599.98"/>
  </r>
  <r>
    <x v="1"/>
    <n v="481.99"/>
  </r>
  <r>
    <x v="1"/>
    <n v="4999.9799999999996"/>
  </r>
  <r>
    <x v="1"/>
    <n v="979.98"/>
  </r>
  <r>
    <x v="1"/>
    <n v="699.98"/>
  </r>
  <r>
    <x v="1"/>
    <n v="349.99"/>
  </r>
  <r>
    <x v="1"/>
    <n v="209.99"/>
  </r>
  <r>
    <x v="1"/>
    <n v="489.99"/>
  </r>
  <r>
    <x v="1"/>
    <n v="1499.99"/>
  </r>
  <r>
    <x v="1"/>
    <n v="529.99"/>
  </r>
  <r>
    <x v="1"/>
    <n v="501.98"/>
  </r>
  <r>
    <x v="1"/>
    <n v="7999.98"/>
  </r>
  <r>
    <x v="1"/>
    <n v="599.98"/>
  </r>
  <r>
    <x v="1"/>
    <n v="539.98"/>
  </r>
  <r>
    <x v="1"/>
    <n v="941.98"/>
  </r>
  <r>
    <x v="1"/>
    <n v="1549"/>
  </r>
  <r>
    <x v="1"/>
    <n v="1469.99"/>
  </r>
  <r>
    <x v="1"/>
    <n v="1665.98"/>
  </r>
  <r>
    <x v="1"/>
    <n v="449.99"/>
  </r>
  <r>
    <x v="1"/>
    <n v="599.99"/>
  </r>
  <r>
    <x v="1"/>
    <n v="2699.99"/>
  </r>
  <r>
    <x v="1"/>
    <n v="4999.99"/>
  </r>
  <r>
    <x v="1"/>
    <n v="899.98"/>
  </r>
  <r>
    <x v="1"/>
    <n v="999.99"/>
  </r>
  <r>
    <x v="1"/>
    <n v="3098"/>
  </r>
  <r>
    <x v="1"/>
    <n v="619.99"/>
  </r>
  <r>
    <x v="1"/>
    <n v="1999.98"/>
  </r>
  <r>
    <x v="1"/>
    <n v="899.98"/>
  </r>
  <r>
    <x v="1"/>
    <n v="3119.98"/>
  </r>
  <r>
    <x v="1"/>
    <n v="429"/>
  </r>
  <r>
    <x v="1"/>
    <n v="599.99"/>
  </r>
  <r>
    <x v="1"/>
    <n v="833.98"/>
  </r>
  <r>
    <x v="1"/>
    <n v="1999.98"/>
  </r>
  <r>
    <x v="1"/>
    <n v="339.99"/>
  </r>
  <r>
    <x v="1"/>
    <n v="3599.98"/>
  </r>
  <r>
    <x v="1"/>
    <n v="3361.98"/>
  </r>
  <r>
    <x v="1"/>
    <n v="269.99"/>
  </r>
  <r>
    <x v="1"/>
    <n v="349.99"/>
  </r>
  <r>
    <x v="1"/>
    <n v="5399.98"/>
  </r>
  <r>
    <x v="1"/>
    <n v="299.99"/>
  </r>
  <r>
    <x v="1"/>
    <n v="898"/>
  </r>
  <r>
    <x v="1"/>
    <n v="693.98"/>
  </r>
  <r>
    <x v="1"/>
    <n v="549.99"/>
  </r>
  <r>
    <x v="1"/>
    <n v="879.98"/>
  </r>
  <r>
    <x v="1"/>
    <n v="999.99"/>
  </r>
  <r>
    <x v="1"/>
    <n v="693.98"/>
  </r>
  <r>
    <x v="1"/>
    <n v="209.99"/>
  </r>
  <r>
    <x v="1"/>
    <n v="219.98"/>
  </r>
  <r>
    <x v="1"/>
    <n v="149.99"/>
  </r>
  <r>
    <x v="1"/>
    <n v="2999.99"/>
  </r>
  <r>
    <x v="1"/>
    <n v="898"/>
  </r>
  <r>
    <x v="1"/>
    <n v="349.99"/>
  </r>
  <r>
    <x v="1"/>
    <n v="4999.9799999999996"/>
  </r>
  <r>
    <x v="1"/>
    <n v="489.99"/>
  </r>
  <r>
    <x v="1"/>
    <n v="1999.98"/>
  </r>
  <r>
    <x v="1"/>
    <n v="3599.98"/>
  </r>
  <r>
    <x v="1"/>
    <n v="209.99"/>
  </r>
  <r>
    <x v="1"/>
    <n v="9999.98"/>
  </r>
  <r>
    <x v="1"/>
    <n v="499.98"/>
  </r>
  <r>
    <x v="1"/>
    <n v="299.99"/>
  </r>
  <r>
    <x v="1"/>
    <n v="5399.98"/>
  </r>
  <r>
    <x v="1"/>
    <n v="599.99"/>
  </r>
  <r>
    <x v="1"/>
    <n v="699.98"/>
  </r>
  <r>
    <x v="1"/>
    <n v="2499.9899999999998"/>
  </r>
  <r>
    <x v="1"/>
    <n v="963.98"/>
  </r>
  <r>
    <x v="1"/>
    <n v="1559.99"/>
  </r>
  <r>
    <x v="1"/>
    <n v="402.99"/>
  </r>
  <r>
    <x v="1"/>
    <n v="469.99"/>
  </r>
  <r>
    <x v="1"/>
    <n v="2939.98"/>
  </r>
  <r>
    <x v="1"/>
    <n v="858"/>
  </r>
  <r>
    <x v="1"/>
    <n v="4999.9799999999996"/>
  </r>
  <r>
    <x v="1"/>
    <n v="647.99"/>
  </r>
  <r>
    <x v="1"/>
    <n v="832.99"/>
  </r>
  <r>
    <x v="1"/>
    <n v="3499.99"/>
  </r>
  <r>
    <x v="1"/>
    <n v="1999.98"/>
  </r>
  <r>
    <x v="1"/>
    <n v="379.99"/>
  </r>
  <r>
    <x v="1"/>
    <n v="249.99"/>
  </r>
  <r>
    <x v="1"/>
    <n v="2999.99"/>
  </r>
  <r>
    <x v="1"/>
    <n v="1665.98"/>
  </r>
  <r>
    <x v="1"/>
    <n v="999.99"/>
  </r>
  <r>
    <x v="1"/>
    <n v="599.99"/>
  </r>
  <r>
    <x v="1"/>
    <n v="3098"/>
  </r>
  <r>
    <x v="1"/>
    <n v="699.98"/>
  </r>
  <r>
    <x v="1"/>
    <n v="599.98"/>
  </r>
  <r>
    <x v="1"/>
    <n v="1739.98"/>
  </r>
  <r>
    <x v="1"/>
    <n v="539.98"/>
  </r>
  <r>
    <x v="1"/>
    <n v="1409.99"/>
  </r>
  <r>
    <x v="1"/>
    <n v="3999.99"/>
  </r>
  <r>
    <x v="1"/>
    <n v="551.99"/>
  </r>
  <r>
    <x v="1"/>
    <n v="1199.98"/>
  </r>
  <r>
    <x v="1"/>
    <n v="6999.98"/>
  </r>
  <r>
    <x v="1"/>
    <n v="1199.98"/>
  </r>
  <r>
    <x v="1"/>
    <n v="599.98"/>
  </r>
  <r>
    <x v="1"/>
    <n v="449.99"/>
  </r>
  <r>
    <x v="1"/>
    <n v="1499.98"/>
  </r>
  <r>
    <x v="1"/>
    <n v="1665.98"/>
  </r>
  <r>
    <x v="1"/>
    <n v="599.99"/>
  </r>
  <r>
    <x v="1"/>
    <n v="10599.98"/>
  </r>
  <r>
    <x v="1"/>
    <n v="679.98"/>
  </r>
  <r>
    <x v="1"/>
    <n v="1099.98"/>
  </r>
  <r>
    <x v="1"/>
    <n v="299.98"/>
  </r>
  <r>
    <x v="1"/>
    <n v="1559.99"/>
  </r>
  <r>
    <x v="1"/>
    <n v="999.99"/>
  </r>
  <r>
    <x v="1"/>
    <n v="533.99"/>
  </r>
  <r>
    <x v="1"/>
    <n v="349.99"/>
  </r>
  <r>
    <x v="1"/>
    <n v="979.98"/>
  </r>
  <r>
    <x v="1"/>
    <n v="5299.99"/>
  </r>
  <r>
    <x v="1"/>
    <n v="1999.98"/>
  </r>
  <r>
    <x v="1"/>
    <n v="551.99"/>
  </r>
  <r>
    <x v="1"/>
    <n v="2819.98"/>
  </r>
  <r>
    <x v="1"/>
    <n v="3999.99"/>
  </r>
  <r>
    <x v="1"/>
    <n v="269.99"/>
  </r>
  <r>
    <x v="1"/>
    <n v="3999.99"/>
  </r>
  <r>
    <x v="1"/>
    <n v="3361.98"/>
  </r>
  <r>
    <x v="1"/>
    <n v="9999.98"/>
  </r>
  <r>
    <x v="1"/>
    <n v="1999.98"/>
  </r>
  <r>
    <x v="1"/>
    <n v="269.99"/>
  </r>
  <r>
    <x v="1"/>
    <n v="449"/>
  </r>
  <r>
    <x v="1"/>
    <n v="269.99"/>
  </r>
  <r>
    <x v="1"/>
    <n v="941.98"/>
  </r>
  <r>
    <x v="1"/>
    <n v="1320.99"/>
  </r>
  <r>
    <x v="1"/>
    <n v="549.99"/>
  </r>
  <r>
    <x v="1"/>
    <n v="939.98"/>
  </r>
  <r>
    <x v="1"/>
    <n v="979.98"/>
  </r>
  <r>
    <x v="1"/>
    <n v="1239.98"/>
  </r>
  <r>
    <x v="1"/>
    <n v="449"/>
  </r>
  <r>
    <x v="1"/>
    <n v="3499.99"/>
  </r>
  <r>
    <x v="1"/>
    <n v="2999.98"/>
  </r>
  <r>
    <x v="1"/>
    <n v="1103.98"/>
  </r>
  <r>
    <x v="1"/>
    <n v="3499.99"/>
  </r>
  <r>
    <x v="1"/>
    <n v="1059.98"/>
  </r>
  <r>
    <x v="1"/>
    <n v="1409.99"/>
  </r>
  <r>
    <x v="1"/>
    <n v="549.99"/>
  </r>
  <r>
    <x v="1"/>
    <n v="879.98"/>
  </r>
  <r>
    <x v="1"/>
    <n v="5999.98"/>
  </r>
  <r>
    <x v="1"/>
    <n v="1239.98"/>
  </r>
  <r>
    <x v="1"/>
    <n v="939.98"/>
  </r>
  <r>
    <x v="1"/>
    <n v="379.98"/>
  </r>
  <r>
    <x v="1"/>
    <n v="659.99"/>
  </r>
  <r>
    <x v="1"/>
    <n v="6999.98"/>
  </r>
  <r>
    <x v="1"/>
    <n v="1739.98"/>
  </r>
  <r>
    <x v="1"/>
    <n v="416.99"/>
  </r>
  <r>
    <x v="1"/>
    <n v="209.99"/>
  </r>
  <r>
    <x v="1"/>
    <n v="470.99"/>
  </r>
  <r>
    <x v="1"/>
    <n v="898"/>
  </r>
  <r>
    <x v="1"/>
    <n v="249.99"/>
  </r>
  <r>
    <x v="1"/>
    <n v="999.98"/>
  </r>
  <r>
    <x v="1"/>
    <n v="149.99"/>
  </r>
  <r>
    <x v="1"/>
    <n v="419.98"/>
  </r>
  <r>
    <x v="1"/>
    <n v="1665.98"/>
  </r>
  <r>
    <x v="1"/>
    <n v="1099.99"/>
  </r>
  <r>
    <x v="1"/>
    <n v="269.99"/>
  </r>
  <r>
    <x v="1"/>
    <n v="599.99"/>
  </r>
  <r>
    <x v="1"/>
    <n v="2599.9899999999998"/>
  </r>
  <r>
    <x v="1"/>
    <n v="189.99"/>
  </r>
  <r>
    <x v="1"/>
    <n v="419.98"/>
  </r>
  <r>
    <x v="1"/>
    <n v="2999.98"/>
  </r>
  <r>
    <x v="1"/>
    <n v="941.98"/>
  </r>
  <r>
    <x v="1"/>
    <n v="299.99"/>
  </r>
  <r>
    <x v="1"/>
    <n v="489.99"/>
  </r>
  <r>
    <x v="1"/>
    <n v="1499.98"/>
  </r>
  <r>
    <x v="1"/>
    <n v="3119.98"/>
  </r>
  <r>
    <x v="1"/>
    <n v="599.98"/>
  </r>
  <r>
    <x v="1"/>
    <n v="3119.98"/>
  </r>
  <r>
    <x v="1"/>
    <n v="529.99"/>
  </r>
  <r>
    <x v="1"/>
    <n v="3098"/>
  </r>
  <r>
    <x v="1"/>
    <n v="1239.98"/>
  </r>
  <r>
    <x v="1"/>
    <n v="1319.98"/>
  </r>
  <r>
    <x v="1"/>
    <n v="1632.99"/>
  </r>
  <r>
    <x v="1"/>
    <n v="4999.99"/>
  </r>
  <r>
    <x v="1"/>
    <n v="5999.99"/>
  </r>
  <r>
    <x v="1"/>
    <n v="939.98"/>
  </r>
  <r>
    <x v="1"/>
    <n v="149.99"/>
  </r>
  <r>
    <x v="1"/>
    <n v="1751.98"/>
  </r>
  <r>
    <x v="1"/>
    <n v="1999.98"/>
  </r>
  <r>
    <x v="1"/>
    <n v="693.98"/>
  </r>
  <r>
    <x v="1"/>
    <n v="1599.98"/>
  </r>
  <r>
    <x v="1"/>
    <n v="4999.99"/>
  </r>
  <r>
    <x v="1"/>
    <n v="469.99"/>
  </r>
  <r>
    <x v="1"/>
    <n v="999.99"/>
  </r>
  <r>
    <x v="1"/>
    <n v="659.99"/>
  </r>
  <r>
    <x v="1"/>
    <n v="979.98"/>
  </r>
  <r>
    <x v="1"/>
    <n v="693.98"/>
  </r>
  <r>
    <x v="1"/>
    <n v="1559.99"/>
  </r>
  <r>
    <x v="1"/>
    <n v="501.98"/>
  </r>
  <r>
    <x v="1"/>
    <n v="489.99"/>
  </r>
  <r>
    <x v="1"/>
    <n v="439.99"/>
  </r>
  <r>
    <x v="1"/>
    <n v="449.99"/>
  </r>
  <r>
    <x v="1"/>
    <n v="250.99"/>
  </r>
  <r>
    <x v="1"/>
    <n v="2199.98"/>
  </r>
  <r>
    <x v="1"/>
    <n v="3098"/>
  </r>
  <r>
    <x v="1"/>
    <n v="1320.99"/>
  </r>
  <r>
    <x v="1"/>
    <n v="529.99"/>
  </r>
  <r>
    <x v="1"/>
    <n v="979.98"/>
  </r>
  <r>
    <x v="1"/>
    <n v="5199.9799999999996"/>
  </r>
  <r>
    <x v="1"/>
    <n v="539.98"/>
  </r>
  <r>
    <x v="1"/>
    <n v="833.98"/>
  </r>
  <r>
    <x v="1"/>
    <n v="489.99"/>
  </r>
  <r>
    <x v="1"/>
    <n v="999.99"/>
  </r>
  <r>
    <x v="1"/>
    <n v="469.99"/>
  </r>
  <r>
    <x v="1"/>
    <n v="1665.98"/>
  </r>
  <r>
    <x v="1"/>
    <n v="1319.98"/>
  </r>
  <r>
    <x v="1"/>
    <n v="1999.98"/>
  </r>
  <r>
    <x v="1"/>
    <n v="439.99"/>
  </r>
  <r>
    <x v="1"/>
    <n v="349.99"/>
  </r>
  <r>
    <x v="1"/>
    <n v="5499.99"/>
  </r>
  <r>
    <x v="1"/>
    <n v="449"/>
  </r>
  <r>
    <x v="1"/>
    <n v="469.99"/>
  </r>
  <r>
    <x v="1"/>
    <n v="1999.98"/>
  </r>
  <r>
    <x v="1"/>
    <n v="1499.98"/>
  </r>
  <r>
    <x v="1"/>
    <n v="449"/>
  </r>
  <r>
    <x v="1"/>
    <n v="1739.98"/>
  </r>
  <r>
    <x v="1"/>
    <n v="858"/>
  </r>
  <r>
    <x v="1"/>
    <n v="419.98"/>
  </r>
  <r>
    <x v="1"/>
    <n v="416.99"/>
  </r>
  <r>
    <x v="1"/>
    <n v="1680.99"/>
  </r>
  <r>
    <x v="1"/>
    <n v="549.99"/>
  </r>
  <r>
    <x v="1"/>
    <n v="416.99"/>
  </r>
  <r>
    <x v="1"/>
    <n v="1295.98"/>
  </r>
  <r>
    <x v="1"/>
    <n v="1999.98"/>
  </r>
  <r>
    <x v="1"/>
    <n v="1059.98"/>
  </r>
  <r>
    <x v="1"/>
    <n v="1632.99"/>
  </r>
  <r>
    <x v="1"/>
    <n v="11999.98"/>
  </r>
  <r>
    <x v="1"/>
    <n v="1680.99"/>
  </r>
  <r>
    <x v="1"/>
    <n v="299.99"/>
  </r>
  <r>
    <x v="1"/>
    <n v="899.98"/>
  </r>
  <r>
    <x v="1"/>
    <n v="979.98"/>
  </r>
  <r>
    <x v="1"/>
    <n v="449"/>
  </r>
  <r>
    <x v="1"/>
    <n v="1665.98"/>
  </r>
  <r>
    <x v="1"/>
    <n v="189.99"/>
  </r>
  <r>
    <x v="1"/>
    <n v="489.99"/>
  </r>
  <r>
    <x v="1"/>
    <n v="539.98"/>
  </r>
  <r>
    <x v="1"/>
    <n v="1409.99"/>
  </r>
  <r>
    <x v="1"/>
    <n v="419.98"/>
  </r>
  <r>
    <x v="1"/>
    <n v="549.99"/>
  </r>
  <r>
    <x v="1"/>
    <n v="5999.98"/>
  </r>
  <r>
    <x v="1"/>
    <n v="533.99"/>
  </r>
  <r>
    <x v="1"/>
    <n v="6499.99"/>
  </r>
  <r>
    <x v="1"/>
    <n v="349.99"/>
  </r>
  <r>
    <x v="1"/>
    <n v="449.99"/>
  </r>
  <r>
    <x v="1"/>
    <n v="2819.98"/>
  </r>
  <r>
    <x v="1"/>
    <n v="429"/>
  </r>
  <r>
    <x v="1"/>
    <n v="1319.98"/>
  </r>
  <r>
    <x v="1"/>
    <n v="5299.99"/>
  </r>
  <r>
    <x v="1"/>
    <n v="761.99"/>
  </r>
  <r>
    <x v="1"/>
    <n v="1559.99"/>
  </r>
  <r>
    <x v="1"/>
    <n v="10999.98"/>
  </r>
  <r>
    <x v="1"/>
    <n v="1665.98"/>
  </r>
  <r>
    <x v="1"/>
    <n v="349.99"/>
  </r>
  <r>
    <x v="1"/>
    <n v="5299.99"/>
  </r>
  <r>
    <x v="1"/>
    <n v="2939.98"/>
  </r>
  <r>
    <x v="1"/>
    <n v="1739.98"/>
  </r>
  <r>
    <x v="1"/>
    <n v="489.99"/>
  </r>
  <r>
    <x v="1"/>
    <n v="533.99"/>
  </r>
  <r>
    <x v="1"/>
    <n v="1239.98"/>
  </r>
  <r>
    <x v="1"/>
    <n v="5499.99"/>
  </r>
  <r>
    <x v="1"/>
    <n v="299.99"/>
  </r>
  <r>
    <x v="1"/>
    <n v="501.98"/>
  </r>
  <r>
    <x v="1"/>
    <n v="269.99"/>
  </r>
  <r>
    <x v="1"/>
    <n v="549.99"/>
  </r>
  <r>
    <x v="1"/>
    <n v="833.98"/>
  </r>
  <r>
    <x v="1"/>
    <n v="2299.9899999999998"/>
  </r>
  <r>
    <x v="1"/>
    <n v="2641.98"/>
  </r>
  <r>
    <x v="1"/>
    <n v="379.98"/>
  </r>
  <r>
    <x v="1"/>
    <n v="5999.98"/>
  </r>
  <r>
    <x v="1"/>
    <n v="449.99"/>
  </r>
  <r>
    <x v="1"/>
    <n v="875.99"/>
  </r>
  <r>
    <x v="1"/>
    <n v="699.98"/>
  </r>
  <r>
    <x v="1"/>
    <n v="11999.98"/>
  </r>
  <r>
    <x v="1"/>
    <n v="699.98"/>
  </r>
  <r>
    <x v="1"/>
    <n v="6999.98"/>
  </r>
  <r>
    <x v="1"/>
    <n v="3361.98"/>
  </r>
  <r>
    <x v="1"/>
    <n v="759.98"/>
  </r>
  <r>
    <x v="1"/>
    <n v="349.99"/>
  </r>
  <r>
    <x v="1"/>
    <n v="12999.98"/>
  </r>
  <r>
    <x v="1"/>
    <n v="5399.98"/>
  </r>
  <r>
    <x v="1"/>
    <n v="5999.99"/>
  </r>
  <r>
    <x v="1"/>
    <n v="999.99"/>
  </r>
  <r>
    <x v="1"/>
    <n v="10599.98"/>
  </r>
  <r>
    <x v="1"/>
    <n v="419.98"/>
  </r>
  <r>
    <x v="1"/>
    <n v="5399.98"/>
  </r>
  <r>
    <x v="1"/>
    <n v="481.99"/>
  </r>
  <r>
    <x v="1"/>
    <n v="419.98"/>
  </r>
  <r>
    <x v="1"/>
    <n v="1632.99"/>
  </r>
  <r>
    <x v="1"/>
    <n v="1999.98"/>
  </r>
  <r>
    <x v="1"/>
    <n v="209.99"/>
  </r>
  <r>
    <x v="1"/>
    <n v="249.99"/>
  </r>
  <r>
    <x v="1"/>
    <n v="3361.98"/>
  </r>
  <r>
    <x v="1"/>
    <n v="941.98"/>
  </r>
  <r>
    <x v="1"/>
    <n v="5999.98"/>
  </r>
  <r>
    <x v="1"/>
    <n v="749.99"/>
  </r>
  <r>
    <x v="1"/>
    <n v="6999.98"/>
  </r>
  <r>
    <x v="1"/>
    <n v="2939.98"/>
  </r>
  <r>
    <x v="1"/>
    <n v="619.99"/>
  </r>
  <r>
    <x v="1"/>
    <n v="693.98"/>
  </r>
  <r>
    <x v="1"/>
    <n v="9999.98"/>
  </r>
  <r>
    <x v="1"/>
    <n v="7999.98"/>
  </r>
  <r>
    <x v="1"/>
    <n v="469.99"/>
  </r>
  <r>
    <x v="1"/>
    <n v="833.98"/>
  </r>
  <r>
    <x v="1"/>
    <n v="1739.98"/>
  </r>
  <r>
    <x v="1"/>
    <n v="1499.98"/>
  </r>
  <r>
    <x v="1"/>
    <n v="1199.98"/>
  </r>
  <r>
    <x v="1"/>
    <n v="269.99"/>
  </r>
  <r>
    <x v="1"/>
    <n v="2199.98"/>
  </r>
  <r>
    <x v="1"/>
    <n v="549.99"/>
  </r>
  <r>
    <x v="1"/>
    <n v="939.98"/>
  </r>
  <r>
    <x v="1"/>
    <n v="939.98"/>
  </r>
  <r>
    <x v="1"/>
    <n v="4999.99"/>
  </r>
  <r>
    <x v="1"/>
    <n v="419.98"/>
  </r>
  <r>
    <x v="1"/>
    <n v="599.98"/>
  </r>
  <r>
    <x v="1"/>
    <n v="699.98"/>
  </r>
  <r>
    <x v="1"/>
    <n v="379.99"/>
  </r>
  <r>
    <x v="1"/>
    <n v="539.99"/>
  </r>
  <r>
    <x v="1"/>
    <n v="1549"/>
  </r>
  <r>
    <x v="1"/>
    <n v="693.98"/>
  </r>
  <r>
    <x v="1"/>
    <n v="833.98"/>
  </r>
  <r>
    <x v="1"/>
    <n v="5499.99"/>
  </r>
  <r>
    <x v="1"/>
    <n v="9999.98"/>
  </r>
  <r>
    <x v="1"/>
    <n v="6399.98"/>
  </r>
  <r>
    <x v="1"/>
    <n v="3119.98"/>
  </r>
  <r>
    <x v="1"/>
    <n v="1103.98"/>
  </r>
  <r>
    <x v="1"/>
    <n v="5299.99"/>
  </r>
  <r>
    <x v="1"/>
    <n v="1549"/>
  </r>
  <r>
    <x v="1"/>
    <n v="1665.98"/>
  </r>
  <r>
    <x v="1"/>
    <n v="599.99"/>
  </r>
  <r>
    <x v="1"/>
    <n v="5799.98"/>
  </r>
  <r>
    <x v="1"/>
    <n v="429"/>
  </r>
  <r>
    <x v="1"/>
    <n v="419.98"/>
  </r>
  <r>
    <x v="1"/>
    <n v="3499.99"/>
  </r>
  <r>
    <x v="1"/>
    <n v="349.99"/>
  </r>
  <r>
    <x v="1"/>
    <n v="832.99"/>
  </r>
  <r>
    <x v="1"/>
    <n v="679.98"/>
  </r>
  <r>
    <x v="1"/>
    <n v="6499.99"/>
  </r>
  <r>
    <x v="1"/>
    <n v="533.99"/>
  </r>
  <r>
    <x v="1"/>
    <n v="2499.9899999999998"/>
  </r>
  <r>
    <x v="1"/>
    <n v="9999.98"/>
  </r>
  <r>
    <x v="1"/>
    <n v="219.98"/>
  </r>
  <r>
    <x v="1"/>
    <n v="833.98"/>
  </r>
  <r>
    <x v="1"/>
    <n v="539.98"/>
  </r>
  <r>
    <x v="1"/>
    <n v="1067.98"/>
  </r>
  <r>
    <x v="1"/>
    <n v="209.99"/>
  </r>
  <r>
    <x v="1"/>
    <n v="899.98"/>
  </r>
  <r>
    <x v="1"/>
    <n v="1079.98"/>
  </r>
  <r>
    <x v="1"/>
    <n v="416.99"/>
  </r>
  <r>
    <x v="1"/>
    <n v="999.98"/>
  </r>
  <r>
    <x v="1"/>
    <n v="3999.99"/>
  </r>
  <r>
    <x v="1"/>
    <n v="2999.98"/>
  </r>
  <r>
    <x v="1"/>
    <n v="833.98"/>
  </r>
  <r>
    <x v="1"/>
    <n v="1099.98"/>
  </r>
  <r>
    <x v="1"/>
    <n v="9999.98"/>
  </r>
  <r>
    <x v="1"/>
    <n v="1799.99"/>
  </r>
  <r>
    <x v="1"/>
    <n v="1199.98"/>
  </r>
  <r>
    <x v="1"/>
    <n v="999.99"/>
  </r>
  <r>
    <x v="1"/>
    <n v="833.98"/>
  </r>
  <r>
    <x v="1"/>
    <n v="899.98"/>
  </r>
  <r>
    <x v="1"/>
    <n v="979.98"/>
  </r>
  <r>
    <x v="1"/>
    <n v="299.99"/>
  </r>
  <r>
    <x v="1"/>
    <n v="1499.99"/>
  </r>
  <r>
    <x v="1"/>
    <n v="833.98"/>
  </r>
  <r>
    <x v="1"/>
    <n v="189.99"/>
  </r>
  <r>
    <x v="1"/>
    <n v="1067.98"/>
  </r>
  <r>
    <x v="1"/>
    <n v="832.99"/>
  </r>
  <r>
    <x v="1"/>
    <n v="489.99"/>
  </r>
  <r>
    <x v="1"/>
    <n v="1680.99"/>
  </r>
  <r>
    <x v="1"/>
    <n v="659.99"/>
  </r>
  <r>
    <x v="1"/>
    <n v="2999.98"/>
  </r>
  <r>
    <x v="1"/>
    <n v="659.99"/>
  </r>
  <r>
    <x v="1"/>
    <n v="269.99"/>
  </r>
  <r>
    <x v="1"/>
    <n v="1599.98"/>
  </r>
  <r>
    <x v="1"/>
    <n v="499.98"/>
  </r>
  <r>
    <x v="1"/>
    <n v="979.98"/>
  </r>
  <r>
    <x v="1"/>
    <n v="1499.99"/>
  </r>
  <r>
    <x v="1"/>
    <n v="4999.99"/>
  </r>
  <r>
    <x v="1"/>
    <n v="329.99"/>
  </r>
  <r>
    <x v="1"/>
    <n v="249.99"/>
  </r>
  <r>
    <x v="1"/>
    <n v="999.99"/>
  </r>
  <r>
    <x v="1"/>
    <n v="349.99"/>
  </r>
  <r>
    <x v="1"/>
    <n v="963.98"/>
  </r>
  <r>
    <x v="1"/>
    <n v="539.98"/>
  </r>
  <r>
    <x v="1"/>
    <n v="1999.98"/>
  </r>
  <r>
    <x v="1"/>
    <n v="4999.99"/>
  </r>
  <r>
    <x v="1"/>
    <n v="699.98"/>
  </r>
  <r>
    <x v="1"/>
    <n v="549.99"/>
  </r>
  <r>
    <x v="1"/>
    <n v="551.99"/>
  </r>
  <r>
    <x v="1"/>
    <n v="939.98"/>
  </r>
  <r>
    <x v="1"/>
    <n v="429"/>
  </r>
  <r>
    <x v="1"/>
    <n v="1559.99"/>
  </r>
  <r>
    <x v="1"/>
    <n v="501.98"/>
  </r>
  <r>
    <x v="1"/>
    <n v="899.98"/>
  </r>
  <r>
    <x v="1"/>
    <n v="939.98"/>
  </r>
  <r>
    <x v="1"/>
    <n v="832.99"/>
  </r>
  <r>
    <x v="1"/>
    <n v="1599.98"/>
  </r>
  <r>
    <x v="1"/>
    <n v="941.98"/>
  </r>
  <r>
    <x v="1"/>
    <n v="149.99"/>
  </r>
  <r>
    <x v="1"/>
    <n v="599.99"/>
  </r>
  <r>
    <x v="1"/>
    <n v="3265.98"/>
  </r>
  <r>
    <x v="1"/>
    <n v="759.98"/>
  </r>
  <r>
    <x v="1"/>
    <n v="1469.99"/>
  </r>
  <r>
    <x v="1"/>
    <n v="599.98"/>
  </r>
  <r>
    <x v="1"/>
    <n v="439.99"/>
  </r>
  <r>
    <x v="1"/>
    <n v="1099.98"/>
  </r>
  <r>
    <x v="1"/>
    <n v="1469.99"/>
  </r>
  <r>
    <x v="1"/>
    <n v="2999.99"/>
  </r>
  <r>
    <x v="1"/>
    <n v="833.98"/>
  </r>
  <r>
    <x v="1"/>
    <n v="549.99"/>
  </r>
  <r>
    <x v="1"/>
    <n v="269.99"/>
  </r>
  <r>
    <x v="1"/>
    <n v="1999.98"/>
  </r>
  <r>
    <x v="1"/>
    <n v="189.99"/>
  </r>
  <r>
    <x v="1"/>
    <n v="9999.98"/>
  </r>
  <r>
    <x v="1"/>
    <n v="149.99"/>
  </r>
  <r>
    <x v="1"/>
    <n v="1469.99"/>
  </r>
  <r>
    <x v="1"/>
    <n v="1099.98"/>
  </r>
  <r>
    <x v="1"/>
    <n v="6999.98"/>
  </r>
  <r>
    <x v="1"/>
    <n v="1499.98"/>
  </r>
  <r>
    <x v="1"/>
    <n v="1799.99"/>
  </r>
  <r>
    <x v="1"/>
    <n v="647.99"/>
  </r>
  <r>
    <x v="1"/>
    <n v="1103.98"/>
  </r>
  <r>
    <x v="1"/>
    <n v="1079.98"/>
  </r>
  <r>
    <x v="1"/>
    <n v="693.98"/>
  </r>
  <r>
    <x v="1"/>
    <n v="449.99"/>
  </r>
  <r>
    <x v="1"/>
    <n v="1103.98"/>
  </r>
  <r>
    <x v="1"/>
    <n v="1999.98"/>
  </r>
  <r>
    <x v="1"/>
    <n v="2199.98"/>
  </r>
  <r>
    <x v="1"/>
    <n v="449.99"/>
  </r>
  <r>
    <x v="1"/>
    <n v="599.98"/>
  </r>
  <r>
    <x v="1"/>
    <n v="659.99"/>
  </r>
  <r>
    <x v="1"/>
    <n v="6499.99"/>
  </r>
  <r>
    <x v="1"/>
    <n v="833.98"/>
  </r>
  <r>
    <x v="1"/>
    <n v="1059.98"/>
  </r>
  <r>
    <x v="1"/>
    <n v="699.98"/>
  </r>
  <r>
    <x v="1"/>
    <n v="6499.99"/>
  </r>
  <r>
    <x v="1"/>
    <n v="9999.98"/>
  </r>
  <r>
    <x v="1"/>
    <n v="2199.98"/>
  </r>
  <r>
    <x v="1"/>
    <n v="529.99"/>
  </r>
  <r>
    <x v="1"/>
    <n v="10599.98"/>
  </r>
  <r>
    <x v="1"/>
    <n v="6999.98"/>
  </r>
  <r>
    <x v="1"/>
    <n v="499.98"/>
  </r>
  <r>
    <x v="1"/>
    <n v="419.98"/>
  </r>
  <r>
    <x v="1"/>
    <n v="3098"/>
  </r>
  <r>
    <x v="1"/>
    <n v="1295.98"/>
  </r>
  <r>
    <x v="1"/>
    <n v="481.99"/>
  </r>
  <r>
    <x v="1"/>
    <n v="299.99"/>
  </r>
  <r>
    <x v="1"/>
    <n v="429"/>
  </r>
  <r>
    <x v="1"/>
    <n v="449.99"/>
  </r>
  <r>
    <x v="1"/>
    <n v="1103.98"/>
  </r>
  <r>
    <x v="1"/>
    <n v="941.98"/>
  </r>
  <r>
    <x v="1"/>
    <n v="469.99"/>
  </r>
  <r>
    <x v="1"/>
    <n v="449.99"/>
  </r>
  <r>
    <x v="1"/>
    <n v="9999.98"/>
  </r>
  <r>
    <x v="1"/>
    <n v="346.99"/>
  </r>
  <r>
    <x v="1"/>
    <n v="599.99"/>
  </r>
  <r>
    <x v="1"/>
    <n v="999.99"/>
  </r>
  <r>
    <x v="1"/>
    <n v="2999.99"/>
  </r>
  <r>
    <x v="1"/>
    <n v="189.99"/>
  </r>
  <r>
    <x v="1"/>
    <n v="6999.98"/>
  </r>
  <r>
    <x v="1"/>
    <n v="439.99"/>
  </r>
  <r>
    <x v="1"/>
    <n v="1409.99"/>
  </r>
  <r>
    <x v="1"/>
    <n v="799.99"/>
  </r>
  <r>
    <x v="1"/>
    <n v="449.99"/>
  </r>
  <r>
    <x v="1"/>
    <n v="539.98"/>
  </r>
  <r>
    <x v="1"/>
    <n v="419.98"/>
  </r>
  <r>
    <x v="1"/>
    <n v="379.98"/>
  </r>
  <r>
    <x v="1"/>
    <n v="939.98"/>
  </r>
  <r>
    <x v="1"/>
    <n v="5999.99"/>
  </r>
  <r>
    <x v="1"/>
    <n v="501.98"/>
  </r>
  <r>
    <x v="1"/>
    <n v="489.99"/>
  </r>
  <r>
    <x v="1"/>
    <n v="832.99"/>
  </r>
  <r>
    <x v="1"/>
    <n v="6999.98"/>
  </r>
  <r>
    <x v="1"/>
    <n v="3499.99"/>
  </r>
  <r>
    <x v="1"/>
    <n v="1523.98"/>
  </r>
  <r>
    <x v="1"/>
    <n v="939.98"/>
  </r>
  <r>
    <x v="1"/>
    <n v="1199.98"/>
  </r>
  <r>
    <x v="1"/>
    <n v="416.99"/>
  </r>
  <r>
    <x v="1"/>
    <n v="898"/>
  </r>
  <r>
    <x v="1"/>
    <n v="269.99"/>
  </r>
  <r>
    <x v="1"/>
    <n v="6999.98"/>
  </r>
  <r>
    <x v="1"/>
    <n v="761.99"/>
  </r>
  <r>
    <x v="1"/>
    <n v="2999.98"/>
  </r>
  <r>
    <x v="1"/>
    <n v="3499.99"/>
  </r>
  <r>
    <x v="1"/>
    <n v="449.99"/>
  </r>
  <r>
    <x v="1"/>
    <n v="999.99"/>
  </r>
  <r>
    <x v="1"/>
    <n v="1665.98"/>
  </r>
  <r>
    <x v="1"/>
    <n v="402.99"/>
  </r>
  <r>
    <x v="1"/>
    <n v="2899.99"/>
  </r>
  <r>
    <x v="1"/>
    <n v="1499.98"/>
  </r>
  <r>
    <x v="1"/>
    <n v="501.98"/>
  </r>
  <r>
    <x v="1"/>
    <n v="699.98"/>
  </r>
  <r>
    <x v="1"/>
    <n v="379.98"/>
  </r>
  <r>
    <x v="1"/>
    <n v="2699.99"/>
  </r>
  <r>
    <x v="1"/>
    <n v="979.98"/>
  </r>
  <r>
    <x v="1"/>
    <n v="9999.98"/>
  </r>
  <r>
    <x v="1"/>
    <n v="416.99"/>
  </r>
  <r>
    <x v="1"/>
    <n v="9999.98"/>
  </r>
  <r>
    <x v="1"/>
    <n v="419.98"/>
  </r>
  <r>
    <x v="1"/>
    <n v="489.99"/>
  </r>
  <r>
    <x v="1"/>
    <n v="1099.98"/>
  </r>
  <r>
    <x v="1"/>
    <n v="379.98"/>
  </r>
  <r>
    <x v="1"/>
    <n v="759.98"/>
  </r>
  <r>
    <x v="1"/>
    <n v="299.98"/>
  </r>
  <r>
    <x v="1"/>
    <n v="999.99"/>
  </r>
  <r>
    <x v="1"/>
    <n v="416.99"/>
  </r>
  <r>
    <x v="1"/>
    <n v="7999.98"/>
  </r>
  <r>
    <x v="1"/>
    <n v="1067.98"/>
  </r>
  <r>
    <x v="1"/>
    <n v="109.99"/>
  </r>
  <r>
    <x v="1"/>
    <n v="875.99"/>
  </r>
  <r>
    <x v="1"/>
    <n v="749.99"/>
  </r>
  <r>
    <x v="1"/>
    <n v="269.99"/>
  </r>
  <r>
    <x v="1"/>
    <n v="899.98"/>
  </r>
  <r>
    <x v="1"/>
    <n v="5999.98"/>
  </r>
  <r>
    <x v="1"/>
    <n v="899.98"/>
  </r>
  <r>
    <x v="1"/>
    <n v="533.99"/>
  </r>
  <r>
    <x v="1"/>
    <n v="469.99"/>
  </r>
  <r>
    <x v="1"/>
    <n v="499.98"/>
  </r>
  <r>
    <x v="1"/>
    <n v="833.98"/>
  </r>
  <r>
    <x v="1"/>
    <n v="4599.9799999999996"/>
  </r>
  <r>
    <x v="1"/>
    <n v="299.99"/>
  </r>
  <r>
    <x v="1"/>
    <n v="269.99"/>
  </r>
  <r>
    <x v="1"/>
    <n v="599.99"/>
  </r>
  <r>
    <x v="1"/>
    <n v="858"/>
  </r>
  <r>
    <x v="1"/>
    <n v="898"/>
  </r>
  <r>
    <x v="1"/>
    <n v="219.98"/>
  </r>
  <r>
    <x v="1"/>
    <n v="939.98"/>
  </r>
  <r>
    <x v="1"/>
    <n v="2699.99"/>
  </r>
  <r>
    <x v="1"/>
    <n v="759.98"/>
  </r>
  <r>
    <x v="1"/>
    <n v="1067.98"/>
  </r>
  <r>
    <x v="1"/>
    <n v="2819.98"/>
  </r>
  <r>
    <x v="1"/>
    <n v="416.99"/>
  </r>
  <r>
    <x v="1"/>
    <n v="805.98"/>
  </r>
  <r>
    <x v="1"/>
    <n v="209.99"/>
  </r>
  <r>
    <x v="1"/>
    <n v="749.99"/>
  </r>
  <r>
    <x v="1"/>
    <n v="999.99"/>
  </r>
  <r>
    <x v="1"/>
    <n v="481.99"/>
  </r>
  <r>
    <x v="1"/>
    <n v="551.99"/>
  </r>
  <r>
    <x v="1"/>
    <n v="299.99"/>
  </r>
  <r>
    <x v="1"/>
    <n v="549.99"/>
  </r>
  <r>
    <x v="1"/>
    <n v="693.98"/>
  </r>
  <r>
    <x v="1"/>
    <n v="299.98"/>
  </r>
  <r>
    <x v="1"/>
    <n v="539.98"/>
  </r>
  <r>
    <x v="1"/>
    <n v="189.99"/>
  </r>
  <r>
    <x v="1"/>
    <n v="209.99"/>
  </r>
  <r>
    <x v="1"/>
    <n v="349.99"/>
  </r>
  <r>
    <x v="1"/>
    <n v="599.99"/>
  </r>
  <r>
    <x v="1"/>
    <n v="939.98"/>
  </r>
  <r>
    <x v="1"/>
    <n v="1295.98"/>
  </r>
  <r>
    <x v="1"/>
    <n v="109.99"/>
  </r>
  <r>
    <x v="1"/>
    <n v="1665.98"/>
  </r>
  <r>
    <x v="1"/>
    <n v="1059.98"/>
  </r>
  <r>
    <x v="1"/>
    <n v="2599.9899999999998"/>
  </r>
  <r>
    <x v="1"/>
    <n v="209.99"/>
  </r>
  <r>
    <x v="1"/>
    <n v="209.99"/>
  </r>
  <r>
    <x v="1"/>
    <n v="899.98"/>
  </r>
  <r>
    <x v="1"/>
    <n v="439.99"/>
  </r>
  <r>
    <x v="1"/>
    <n v="759.98"/>
  </r>
  <r>
    <x v="1"/>
    <n v="2999.98"/>
  </r>
  <r>
    <x v="1"/>
    <n v="899.98"/>
  </r>
  <r>
    <x v="1"/>
    <n v="979.98"/>
  </r>
  <r>
    <x v="1"/>
    <n v="647.99"/>
  </r>
  <r>
    <x v="1"/>
    <n v="979.98"/>
  </r>
  <r>
    <x v="1"/>
    <n v="529.99"/>
  </r>
  <r>
    <x v="1"/>
    <n v="5999.98"/>
  </r>
  <r>
    <x v="1"/>
    <n v="3999.99"/>
  </r>
  <r>
    <x v="1"/>
    <n v="269.99"/>
  </r>
  <r>
    <x v="1"/>
    <n v="1599.98"/>
  </r>
  <r>
    <x v="1"/>
    <n v="501.98"/>
  </r>
  <r>
    <x v="1"/>
    <n v="1499.98"/>
  </r>
  <r>
    <x v="1"/>
    <n v="3098"/>
  </r>
  <r>
    <x v="1"/>
    <n v="979.98"/>
  </r>
  <r>
    <x v="1"/>
    <n v="3199.99"/>
  </r>
  <r>
    <x v="1"/>
    <n v="449"/>
  </r>
  <r>
    <x v="1"/>
    <n v="941.98"/>
  </r>
  <r>
    <x v="1"/>
    <n v="5299.99"/>
  </r>
  <r>
    <x v="1"/>
    <n v="749.99"/>
  </r>
  <r>
    <x v="1"/>
    <n v="899.98"/>
  </r>
  <r>
    <x v="1"/>
    <n v="469.99"/>
  </r>
  <r>
    <x v="1"/>
    <n v="979.98"/>
  </r>
  <r>
    <x v="1"/>
    <n v="858"/>
  </r>
  <r>
    <x v="1"/>
    <n v="6999.98"/>
  </r>
  <r>
    <x v="1"/>
    <n v="9999.98"/>
  </r>
  <r>
    <x v="1"/>
    <n v="10599.98"/>
  </r>
  <r>
    <x v="1"/>
    <n v="3499.99"/>
  </r>
  <r>
    <x v="1"/>
    <n v="659.98"/>
  </r>
  <r>
    <x v="1"/>
    <n v="489.99"/>
  </r>
  <r>
    <x v="1"/>
    <n v="2199.98"/>
  </r>
  <r>
    <x v="1"/>
    <n v="4599.9799999999996"/>
  </r>
  <r>
    <x v="1"/>
    <n v="1099.98"/>
  </r>
  <r>
    <x v="1"/>
    <n v="699.98"/>
  </r>
  <r>
    <x v="1"/>
    <n v="349.99"/>
  </r>
  <r>
    <x v="1"/>
    <n v="551.99"/>
  </r>
  <r>
    <x v="1"/>
    <n v="3499.99"/>
  </r>
  <r>
    <x v="1"/>
    <n v="6499.99"/>
  </r>
  <r>
    <x v="1"/>
    <n v="449.99"/>
  </r>
  <r>
    <x v="1"/>
    <n v="469.99"/>
  </r>
  <r>
    <x v="1"/>
    <n v="1099.99"/>
  </r>
  <r>
    <x v="1"/>
    <n v="5199.9799999999996"/>
  </r>
  <r>
    <x v="1"/>
    <n v="939.98"/>
  </r>
  <r>
    <x v="1"/>
    <n v="1599.98"/>
  </r>
  <r>
    <x v="1"/>
    <n v="339.99"/>
  </r>
  <r>
    <x v="1"/>
    <n v="3361.98"/>
  </r>
  <r>
    <x v="1"/>
    <n v="6499.99"/>
  </r>
  <r>
    <x v="1"/>
    <n v="2299.9899999999998"/>
  </r>
  <r>
    <x v="1"/>
    <n v="419.98"/>
  </r>
  <r>
    <x v="1"/>
    <n v="539.99"/>
  </r>
  <r>
    <x v="1"/>
    <n v="599.99"/>
  </r>
  <r>
    <x v="1"/>
    <n v="1799.99"/>
  </r>
  <r>
    <x v="1"/>
    <n v="4599.9799999999996"/>
  </r>
  <r>
    <x v="1"/>
    <n v="209.99"/>
  </r>
  <r>
    <x v="1"/>
    <n v="5399.98"/>
  </r>
  <r>
    <x v="1"/>
    <n v="1199.98"/>
  </r>
  <r>
    <x v="1"/>
    <n v="1665.98"/>
  </r>
  <r>
    <x v="1"/>
    <n v="9999.98"/>
  </r>
  <r>
    <x v="1"/>
    <n v="939.98"/>
  </r>
  <r>
    <x v="1"/>
    <n v="1099.98"/>
  </r>
  <r>
    <x v="1"/>
    <n v="1199.98"/>
  </r>
  <r>
    <x v="1"/>
    <n v="659.99"/>
  </r>
  <r>
    <x v="1"/>
    <n v="5799.98"/>
  </r>
  <r>
    <x v="1"/>
    <n v="941.98"/>
  </r>
  <r>
    <x v="1"/>
    <n v="939.98"/>
  </r>
  <r>
    <x v="1"/>
    <n v="379.98"/>
  </r>
  <r>
    <x v="1"/>
    <n v="9999.98"/>
  </r>
  <r>
    <x v="1"/>
    <n v="2699.99"/>
  </r>
  <r>
    <x v="1"/>
    <n v="10999.98"/>
  </r>
  <r>
    <x v="1"/>
    <n v="833.98"/>
  </r>
  <r>
    <x v="1"/>
    <n v="3999.99"/>
  </r>
  <r>
    <x v="1"/>
    <n v="1559.99"/>
  </r>
  <r>
    <x v="1"/>
    <n v="939.98"/>
  </r>
  <r>
    <x v="1"/>
    <n v="349.99"/>
  </r>
  <r>
    <x v="1"/>
    <n v="299.99"/>
  </r>
  <r>
    <x v="1"/>
    <n v="379.98"/>
  </r>
  <r>
    <x v="1"/>
    <n v="599.98"/>
  </r>
  <r>
    <x v="1"/>
    <n v="5399.98"/>
  </r>
  <r>
    <x v="1"/>
    <n v="499.99"/>
  </r>
  <r>
    <x v="1"/>
    <n v="4999.99"/>
  </r>
  <r>
    <x v="1"/>
    <n v="269.99"/>
  </r>
  <r>
    <x v="1"/>
    <n v="599.98"/>
  </r>
  <r>
    <x v="1"/>
    <n v="339.99"/>
  </r>
  <r>
    <x v="1"/>
    <n v="1059.98"/>
  </r>
  <r>
    <x v="1"/>
    <n v="349.99"/>
  </r>
  <r>
    <x v="1"/>
    <n v="939.98"/>
  </r>
  <r>
    <x v="1"/>
    <n v="832.99"/>
  </r>
  <r>
    <x v="1"/>
    <n v="833.98"/>
  </r>
  <r>
    <x v="1"/>
    <n v="599.98"/>
  </r>
  <r>
    <x v="1"/>
    <n v="1059.98"/>
  </r>
  <r>
    <x v="1"/>
    <n v="1599.98"/>
  </r>
  <r>
    <x v="1"/>
    <n v="1999.99"/>
  </r>
  <r>
    <x v="1"/>
    <n v="439.99"/>
  </r>
  <r>
    <x v="1"/>
    <n v="833.98"/>
  </r>
  <r>
    <x v="1"/>
    <n v="249.99"/>
  </r>
  <r>
    <x v="1"/>
    <n v="999.99"/>
  </r>
  <r>
    <x v="1"/>
    <n v="1549"/>
  </r>
  <r>
    <x v="1"/>
    <n v="659.99"/>
  </r>
  <r>
    <x v="1"/>
    <n v="539.99"/>
  </r>
  <r>
    <x v="1"/>
    <n v="869.99"/>
  </r>
  <r>
    <x v="1"/>
    <n v="1099.98"/>
  </r>
  <r>
    <x v="1"/>
    <n v="469.99"/>
  </r>
  <r>
    <x v="1"/>
    <n v="759.98"/>
  </r>
  <r>
    <x v="1"/>
    <n v="269.99"/>
  </r>
  <r>
    <x v="1"/>
    <n v="1295.98"/>
  </r>
  <r>
    <x v="1"/>
    <n v="1409.99"/>
  </r>
  <r>
    <x v="1"/>
    <n v="1739.98"/>
  </r>
  <r>
    <x v="1"/>
    <n v="1059.98"/>
  </r>
  <r>
    <x v="1"/>
    <n v="4999.9799999999996"/>
  </r>
  <r>
    <x v="1"/>
    <n v="599.99"/>
  </r>
  <r>
    <x v="1"/>
    <n v="499.98"/>
  </r>
  <r>
    <x v="1"/>
    <n v="939.98"/>
  </r>
  <r>
    <x v="1"/>
    <n v="209.99"/>
  </r>
  <r>
    <x v="1"/>
    <n v="549.99"/>
  </r>
  <r>
    <x v="1"/>
    <n v="3499.99"/>
  </r>
  <r>
    <x v="1"/>
    <n v="481.99"/>
  </r>
  <r>
    <x v="1"/>
    <n v="4999.99"/>
  </r>
  <r>
    <x v="1"/>
    <n v="1295.98"/>
  </r>
  <r>
    <x v="1"/>
    <n v="501.98"/>
  </r>
  <r>
    <x v="1"/>
    <n v="1199.98"/>
  </r>
  <r>
    <x v="1"/>
    <n v="939.98"/>
  </r>
  <r>
    <x v="1"/>
    <n v="9999.98"/>
  </r>
  <r>
    <x v="1"/>
    <n v="5499.99"/>
  </r>
  <r>
    <x v="1"/>
    <n v="3999.99"/>
  </r>
  <r>
    <x v="1"/>
    <n v="402.99"/>
  </r>
  <r>
    <x v="1"/>
    <n v="109.99"/>
  </r>
  <r>
    <x v="1"/>
    <n v="3999.98"/>
  </r>
  <r>
    <x v="1"/>
    <n v="999.98"/>
  </r>
  <r>
    <x v="1"/>
    <n v="269.99"/>
  </r>
  <r>
    <x v="1"/>
    <n v="189.99"/>
  </r>
  <r>
    <x v="1"/>
    <n v="761.99"/>
  </r>
  <r>
    <x v="1"/>
    <n v="349.99"/>
  </r>
  <r>
    <x v="1"/>
    <n v="10599.98"/>
  </r>
  <r>
    <x v="1"/>
    <n v="749.99"/>
  </r>
  <r>
    <x v="1"/>
    <n v="539.98"/>
  </r>
  <r>
    <x v="1"/>
    <n v="1199.98"/>
  </r>
  <r>
    <x v="1"/>
    <n v="659.99"/>
  </r>
  <r>
    <x v="1"/>
    <n v="1079.98"/>
  </r>
  <r>
    <x v="1"/>
    <n v="489.99"/>
  </r>
  <r>
    <x v="1"/>
    <n v="1999.98"/>
  </r>
  <r>
    <x v="1"/>
    <n v="4999.99"/>
  </r>
  <r>
    <x v="1"/>
    <n v="858"/>
  </r>
  <r>
    <x v="1"/>
    <n v="1469.99"/>
  </r>
  <r>
    <x v="1"/>
    <n v="2899.99"/>
  </r>
  <r>
    <x v="1"/>
    <n v="499.98"/>
  </r>
  <r>
    <x v="1"/>
    <n v="599.98"/>
  </r>
  <r>
    <x v="1"/>
    <n v="1559.99"/>
  </r>
  <r>
    <x v="1"/>
    <n v="449"/>
  </r>
  <r>
    <x v="1"/>
    <n v="1799.99"/>
  </r>
  <r>
    <x v="1"/>
    <n v="250.99"/>
  </r>
  <r>
    <x v="1"/>
    <n v="749.99"/>
  </r>
  <r>
    <x v="1"/>
    <n v="379.98"/>
  </r>
  <r>
    <x v="1"/>
    <n v="489.99"/>
  </r>
  <r>
    <x v="1"/>
    <n v="2299.9899999999998"/>
  </r>
  <r>
    <x v="1"/>
    <n v="379.99"/>
  </r>
  <r>
    <x v="1"/>
    <n v="875.99"/>
  </r>
  <r>
    <x v="1"/>
    <n v="10599.98"/>
  </r>
  <r>
    <x v="1"/>
    <n v="799.99"/>
  </r>
  <r>
    <x v="1"/>
    <n v="869.99"/>
  </r>
  <r>
    <x v="1"/>
    <n v="3499.99"/>
  </r>
  <r>
    <x v="1"/>
    <n v="898"/>
  </r>
  <r>
    <x v="1"/>
    <n v="339.99"/>
  </r>
  <r>
    <x v="1"/>
    <n v="1599.98"/>
  </r>
  <r>
    <x v="1"/>
    <n v="1999.98"/>
  </r>
  <r>
    <x v="1"/>
    <n v="875.99"/>
  </r>
  <r>
    <x v="1"/>
    <n v="2939.98"/>
  </r>
  <r>
    <x v="1"/>
    <n v="1239.98"/>
  </r>
  <r>
    <x v="1"/>
    <n v="209.99"/>
  </r>
  <r>
    <x v="1"/>
    <n v="1499.99"/>
  </r>
  <r>
    <x v="1"/>
    <n v="869.99"/>
  </r>
  <r>
    <x v="1"/>
    <n v="999.99"/>
  </r>
  <r>
    <x v="1"/>
    <n v="449.99"/>
  </r>
  <r>
    <x v="1"/>
    <n v="299.99"/>
  </r>
  <r>
    <x v="1"/>
    <n v="899.98"/>
  </r>
  <r>
    <x v="1"/>
    <n v="379.98"/>
  </r>
  <r>
    <x v="1"/>
    <n v="5199.9799999999996"/>
  </r>
  <r>
    <x v="1"/>
    <n v="489.99"/>
  </r>
  <r>
    <x v="1"/>
    <n v="5799.98"/>
  </r>
  <r>
    <x v="1"/>
    <n v="3999.99"/>
  </r>
  <r>
    <x v="1"/>
    <n v="470.99"/>
  </r>
  <r>
    <x v="1"/>
    <n v="3199.99"/>
  </r>
  <r>
    <x v="1"/>
    <n v="999.98"/>
  </r>
  <r>
    <x v="1"/>
    <n v="11999.98"/>
  </r>
  <r>
    <x v="1"/>
    <n v="379.98"/>
  </r>
  <r>
    <x v="1"/>
    <n v="939.98"/>
  </r>
  <r>
    <x v="1"/>
    <n v="1199.98"/>
  </r>
  <r>
    <x v="1"/>
    <n v="833.98"/>
  </r>
  <r>
    <x v="1"/>
    <n v="149.99"/>
  </r>
  <r>
    <x v="1"/>
    <n v="599.98"/>
  </r>
  <r>
    <x v="1"/>
    <n v="599.99"/>
  </r>
  <r>
    <x v="1"/>
    <n v="4999.99"/>
  </r>
  <r>
    <x v="1"/>
    <n v="1099.99"/>
  </r>
  <r>
    <x v="1"/>
    <n v="4999.99"/>
  </r>
  <r>
    <x v="1"/>
    <n v="999.99"/>
  </r>
  <r>
    <x v="1"/>
    <n v="898"/>
  </r>
  <r>
    <x v="1"/>
    <n v="4999.99"/>
  </r>
  <r>
    <x v="1"/>
    <n v="2299.9899999999998"/>
  </r>
  <r>
    <x v="1"/>
    <n v="1099.98"/>
  </r>
  <r>
    <x v="1"/>
    <n v="1295.98"/>
  </r>
  <r>
    <x v="1"/>
    <n v="10999.98"/>
  </r>
  <r>
    <x v="1"/>
    <n v="419.98"/>
  </r>
  <r>
    <x v="1"/>
    <n v="5999.98"/>
  </r>
  <r>
    <x v="1"/>
    <n v="2899.99"/>
  </r>
  <r>
    <x v="1"/>
    <n v="1680.99"/>
  </r>
  <r>
    <x v="1"/>
    <n v="1103.98"/>
  </r>
  <r>
    <x v="1"/>
    <n v="469.99"/>
  </r>
  <r>
    <x v="1"/>
    <n v="5999.98"/>
  </r>
  <r>
    <x v="1"/>
    <n v="1239.98"/>
  </r>
  <r>
    <x v="1"/>
    <n v="439.99"/>
  </r>
  <r>
    <x v="1"/>
    <n v="875.99"/>
  </r>
  <r>
    <x v="1"/>
    <n v="3499.99"/>
  </r>
  <r>
    <x v="1"/>
    <n v="832.99"/>
  </r>
  <r>
    <x v="1"/>
    <n v="6999.98"/>
  </r>
  <r>
    <x v="1"/>
    <n v="599.99"/>
  </r>
  <r>
    <x v="1"/>
    <n v="470.99"/>
  </r>
  <r>
    <x v="1"/>
    <n v="11999.98"/>
  </r>
  <r>
    <x v="1"/>
    <n v="9999.98"/>
  </r>
  <r>
    <x v="1"/>
    <n v="1099.99"/>
  </r>
  <r>
    <x v="1"/>
    <n v="3999.99"/>
  </r>
  <r>
    <x v="1"/>
    <n v="469.99"/>
  </r>
  <r>
    <x v="1"/>
    <n v="1680.99"/>
  </r>
  <r>
    <x v="1"/>
    <n v="339.99"/>
  </r>
  <r>
    <x v="1"/>
    <n v="1799.99"/>
  </r>
  <r>
    <x v="1"/>
    <n v="5799.98"/>
  </r>
  <r>
    <x v="1"/>
    <n v="1295.98"/>
  </r>
  <r>
    <x v="1"/>
    <n v="209.99"/>
  </r>
  <r>
    <x v="1"/>
    <n v="833.98"/>
  </r>
  <r>
    <x v="1"/>
    <n v="469.99"/>
  </r>
  <r>
    <x v="1"/>
    <n v="833.98"/>
  </r>
  <r>
    <x v="1"/>
    <n v="2199.98"/>
  </r>
  <r>
    <x v="1"/>
    <n v="189.99"/>
  </r>
  <r>
    <x v="1"/>
    <n v="1999.98"/>
  </r>
  <r>
    <x v="1"/>
    <n v="6999.98"/>
  </r>
  <r>
    <x v="1"/>
    <n v="551.99"/>
  </r>
  <r>
    <x v="1"/>
    <n v="979.98"/>
  </r>
  <r>
    <x v="1"/>
    <n v="749.99"/>
  </r>
  <r>
    <x v="1"/>
    <n v="979.98"/>
  </r>
  <r>
    <x v="1"/>
    <n v="6999.98"/>
  </r>
  <r>
    <x v="1"/>
    <n v="858"/>
  </r>
  <r>
    <x v="1"/>
    <n v="209.99"/>
  </r>
  <r>
    <x v="1"/>
    <n v="999.99"/>
  </r>
  <r>
    <x v="1"/>
    <n v="1199.98"/>
  </r>
  <r>
    <x v="1"/>
    <n v="832.99"/>
  </r>
  <r>
    <x v="1"/>
    <n v="419.98"/>
  </r>
  <r>
    <x v="1"/>
    <n v="1999.99"/>
  </r>
  <r>
    <x v="1"/>
    <n v="9999.98"/>
  </r>
  <r>
    <x v="1"/>
    <n v="659.99"/>
  </r>
  <r>
    <x v="1"/>
    <n v="379.98"/>
  </r>
  <r>
    <x v="1"/>
    <n v="879.98"/>
  </r>
  <r>
    <x v="1"/>
    <n v="1099.98"/>
  </r>
  <r>
    <x v="1"/>
    <n v="599.98"/>
  </r>
  <r>
    <x v="1"/>
    <n v="539.99"/>
  </r>
  <r>
    <x v="1"/>
    <n v="2641.98"/>
  </r>
  <r>
    <x v="1"/>
    <n v="4999.99"/>
  </r>
  <r>
    <x v="1"/>
    <n v="875.99"/>
  </r>
  <r>
    <x v="1"/>
    <n v="999.98"/>
  </r>
  <r>
    <x v="1"/>
    <n v="209.99"/>
  </r>
  <r>
    <x v="1"/>
    <n v="599.99"/>
  </r>
  <r>
    <x v="1"/>
    <n v="1499.98"/>
  </r>
  <r>
    <x v="1"/>
    <n v="963.98"/>
  </r>
  <r>
    <x v="1"/>
    <n v="5299.99"/>
  </r>
  <r>
    <x v="1"/>
    <n v="12999.98"/>
  </r>
  <r>
    <x v="1"/>
    <n v="2599.9899999999998"/>
  </r>
  <r>
    <x v="1"/>
    <n v="941.98"/>
  </r>
  <r>
    <x v="1"/>
    <n v="539.98"/>
  </r>
  <r>
    <x v="1"/>
    <n v="339.99"/>
  </r>
  <r>
    <x v="1"/>
    <n v="599.99"/>
  </r>
  <r>
    <x v="1"/>
    <n v="1751.98"/>
  </r>
  <r>
    <x v="1"/>
    <n v="679.98"/>
  </r>
  <r>
    <x v="1"/>
    <n v="9999.98"/>
  </r>
  <r>
    <x v="1"/>
    <n v="1739.98"/>
  </r>
  <r>
    <x v="1"/>
    <n v="1067.98"/>
  </r>
  <r>
    <x v="1"/>
    <n v="1799.99"/>
  </r>
  <r>
    <x v="1"/>
    <n v="549.99"/>
  </r>
  <r>
    <x v="1"/>
    <n v="1199.98"/>
  </r>
  <r>
    <x v="1"/>
    <n v="10999.98"/>
  </r>
  <r>
    <x v="1"/>
    <n v="349.99"/>
  </r>
  <r>
    <x v="1"/>
    <n v="6999.98"/>
  </r>
  <r>
    <x v="1"/>
    <n v="449.99"/>
  </r>
  <r>
    <x v="1"/>
    <n v="749.99"/>
  </r>
  <r>
    <x v="1"/>
    <n v="1099.98"/>
  </r>
  <r>
    <x v="1"/>
    <n v="761.99"/>
  </r>
  <r>
    <x v="1"/>
    <n v="599.98"/>
  </r>
  <r>
    <x v="1"/>
    <n v="489.99"/>
  </r>
  <r>
    <x v="1"/>
    <n v="429"/>
  </r>
  <r>
    <x v="1"/>
    <n v="329.99"/>
  </r>
  <r>
    <x v="1"/>
    <n v="2999.99"/>
  </r>
  <r>
    <x v="1"/>
    <n v="1680.99"/>
  </r>
  <r>
    <x v="1"/>
    <n v="699.98"/>
  </r>
  <r>
    <x v="1"/>
    <n v="1103.98"/>
  </r>
  <r>
    <x v="1"/>
    <n v="2199.98"/>
  </r>
  <r>
    <x v="1"/>
    <n v="869.99"/>
  </r>
  <r>
    <x v="1"/>
    <n v="2299.9899999999998"/>
  </r>
  <r>
    <x v="1"/>
    <n v="5999.98"/>
  </r>
  <r>
    <x v="1"/>
    <n v="699.98"/>
  </r>
  <r>
    <x v="1"/>
    <n v="1499.98"/>
  </r>
  <r>
    <x v="1"/>
    <n v="833.98"/>
  </r>
  <r>
    <x v="1"/>
    <n v="3199.99"/>
  </r>
  <r>
    <x v="1"/>
    <n v="416.99"/>
  </r>
  <r>
    <x v="1"/>
    <n v="539.98"/>
  </r>
  <r>
    <x v="1"/>
    <n v="5499.99"/>
  </r>
  <r>
    <x v="1"/>
    <n v="469.99"/>
  </r>
  <r>
    <x v="1"/>
    <n v="346.99"/>
  </r>
  <r>
    <x v="1"/>
    <n v="379.98"/>
  </r>
  <r>
    <x v="1"/>
    <n v="2599.9899999999998"/>
  </r>
  <r>
    <x v="1"/>
    <n v="1599.98"/>
  </r>
  <r>
    <x v="1"/>
    <n v="3361.98"/>
  </r>
  <r>
    <x v="1"/>
    <n v="3199.99"/>
  </r>
  <r>
    <x v="1"/>
    <n v="416.99"/>
  </r>
  <r>
    <x v="1"/>
    <n v="1739.98"/>
  </r>
  <r>
    <x v="1"/>
    <n v="1999.98"/>
  </r>
  <r>
    <x v="1"/>
    <n v="2299.9899999999998"/>
  </r>
  <r>
    <x v="1"/>
    <n v="501.98"/>
  </r>
  <r>
    <x v="1"/>
    <n v="269.99"/>
  </r>
  <r>
    <x v="1"/>
    <n v="599.99"/>
  </r>
  <r>
    <x v="1"/>
    <n v="599.99"/>
  </r>
  <r>
    <x v="1"/>
    <n v="469.99"/>
  </r>
  <r>
    <x v="1"/>
    <n v="416.99"/>
  </r>
  <r>
    <x v="1"/>
    <n v="875.99"/>
  </r>
  <r>
    <x v="1"/>
    <n v="1239.98"/>
  </r>
  <r>
    <x v="1"/>
    <n v="249.99"/>
  </r>
  <r>
    <x v="1"/>
    <n v="963.98"/>
  </r>
  <r>
    <x v="1"/>
    <n v="1469.99"/>
  </r>
  <r>
    <x v="1"/>
    <n v="549.99"/>
  </r>
  <r>
    <x v="1"/>
    <n v="599.99"/>
  </r>
  <r>
    <x v="1"/>
    <n v="1199.98"/>
  </r>
  <r>
    <x v="1"/>
    <n v="599.98"/>
  </r>
  <r>
    <x v="1"/>
    <n v="209.99"/>
  </r>
  <r>
    <x v="1"/>
    <n v="659.99"/>
  </r>
  <r>
    <x v="1"/>
    <n v="1319.98"/>
  </r>
  <r>
    <x v="1"/>
    <n v="6999.98"/>
  </r>
  <r>
    <x v="1"/>
    <n v="470.99"/>
  </r>
  <r>
    <x v="1"/>
    <n v="209.99"/>
  </r>
  <r>
    <x v="1"/>
    <n v="599.99"/>
  </r>
  <r>
    <x v="1"/>
    <n v="349.99"/>
  </r>
  <r>
    <x v="1"/>
    <n v="481.99"/>
  </r>
  <r>
    <x v="1"/>
    <n v="209.99"/>
  </r>
  <r>
    <x v="1"/>
    <n v="599.98"/>
  </r>
  <r>
    <x v="1"/>
    <n v="469.99"/>
  </r>
  <r>
    <x v="1"/>
    <n v="416.99"/>
  </r>
  <r>
    <x v="1"/>
    <n v="3361.98"/>
  </r>
  <r>
    <x v="1"/>
    <n v="4999.9799999999996"/>
  </r>
  <r>
    <x v="1"/>
    <n v="963.98"/>
  </r>
  <r>
    <x v="1"/>
    <n v="1999.98"/>
  </r>
  <r>
    <x v="1"/>
    <n v="599.99"/>
  </r>
  <r>
    <x v="1"/>
    <n v="659.99"/>
  </r>
  <r>
    <x v="2"/>
    <n v="250.99"/>
  </r>
  <r>
    <x v="2"/>
    <n v="4999.9799999999996"/>
  </r>
  <r>
    <x v="2"/>
    <n v="899.99"/>
  </r>
  <r>
    <x v="2"/>
    <n v="999.99"/>
  </r>
  <r>
    <x v="2"/>
    <n v="2999.99"/>
  </r>
  <r>
    <x v="2"/>
    <n v="899.99"/>
  </r>
  <r>
    <x v="2"/>
    <n v="2999.99"/>
  </r>
  <r>
    <x v="2"/>
    <n v="2499.9899999999998"/>
  </r>
  <r>
    <x v="2"/>
    <n v="5599.98"/>
  </r>
  <r>
    <x v="2"/>
    <n v="399.98"/>
  </r>
  <r>
    <x v="2"/>
    <n v="3099.98"/>
  </r>
  <r>
    <x v="2"/>
    <n v="1799.98"/>
  </r>
  <r>
    <x v="2"/>
    <n v="2999.98"/>
  </r>
  <r>
    <x v="2"/>
    <n v="919.99"/>
  </r>
  <r>
    <x v="2"/>
    <n v="749.99"/>
  </r>
  <r>
    <x v="2"/>
    <n v="1839.98"/>
  </r>
  <r>
    <x v="2"/>
    <n v="319.99"/>
  </r>
  <r>
    <x v="2"/>
    <n v="749.99"/>
  </r>
  <r>
    <x v="2"/>
    <n v="599.99"/>
  </r>
  <r>
    <x v="2"/>
    <n v="1099.99"/>
  </r>
  <r>
    <x v="2"/>
    <n v="416.99"/>
  </r>
  <r>
    <x v="2"/>
    <n v="2699.99"/>
  </r>
  <r>
    <x v="2"/>
    <n v="639.98"/>
  </r>
  <r>
    <x v="2"/>
    <n v="269.99"/>
  </r>
  <r>
    <x v="2"/>
    <n v="479.99"/>
  </r>
  <r>
    <x v="2"/>
    <n v="1359.98"/>
  </r>
  <r>
    <x v="2"/>
    <n v="859.98"/>
  </r>
  <r>
    <x v="2"/>
    <n v="979.98"/>
  </r>
  <r>
    <x v="2"/>
    <n v="279.99"/>
  </r>
  <r>
    <x v="2"/>
    <n v="2599.9899999999998"/>
  </r>
  <r>
    <x v="2"/>
    <n v="369.99"/>
  </r>
  <r>
    <x v="2"/>
    <n v="3599.98"/>
  </r>
  <r>
    <x v="2"/>
    <n v="799.99"/>
  </r>
  <r>
    <x v="2"/>
    <n v="369.99"/>
  </r>
  <r>
    <x v="2"/>
    <n v="419.98"/>
  </r>
  <r>
    <x v="2"/>
    <n v="1839.98"/>
  </r>
  <r>
    <x v="2"/>
    <n v="279.99"/>
  </r>
  <r>
    <x v="2"/>
    <n v="9999.98"/>
  </r>
  <r>
    <x v="2"/>
    <n v="1359.98"/>
  </r>
  <r>
    <x v="2"/>
    <n v="599.98"/>
  </r>
  <r>
    <x v="2"/>
    <n v="549.99"/>
  </r>
  <r>
    <x v="2"/>
    <n v="647.99"/>
  </r>
  <r>
    <x v="2"/>
    <n v="9999.98"/>
  </r>
  <r>
    <x v="2"/>
    <n v="8999.98"/>
  </r>
  <r>
    <x v="2"/>
    <n v="219.98"/>
  </r>
  <r>
    <x v="2"/>
    <n v="269.99"/>
  </r>
  <r>
    <x v="2"/>
    <n v="2299.9899999999998"/>
  </r>
  <r>
    <x v="2"/>
    <n v="4499.9799999999996"/>
  </r>
  <r>
    <x v="2"/>
    <n v="1999.98"/>
  </r>
  <r>
    <x v="2"/>
    <n v="6499.99"/>
  </r>
  <r>
    <x v="2"/>
    <n v="539.98"/>
  </r>
  <r>
    <x v="2"/>
    <n v="3999.99"/>
  </r>
  <r>
    <x v="2"/>
    <n v="2799.99"/>
  </r>
  <r>
    <x v="2"/>
    <n v="4999.99"/>
  </r>
  <r>
    <x v="2"/>
    <n v="12999.98"/>
  </r>
  <r>
    <x v="2"/>
    <n v="3199.99"/>
  </r>
  <r>
    <x v="2"/>
    <n v="2599.9899999999998"/>
  </r>
  <r>
    <x v="2"/>
    <n v="419.98"/>
  </r>
  <r>
    <x v="2"/>
    <n v="1699.98"/>
  </r>
  <r>
    <x v="2"/>
    <n v="1499.98"/>
  </r>
  <r>
    <x v="2"/>
    <n v="10999.98"/>
  </r>
  <r>
    <x v="2"/>
    <n v="1799.98"/>
  </r>
  <r>
    <x v="2"/>
    <n v="501.98"/>
  </r>
  <r>
    <x v="2"/>
    <n v="1559.99"/>
  </r>
  <r>
    <x v="2"/>
    <n v="209.99"/>
  </r>
  <r>
    <x v="2"/>
    <n v="559.99"/>
  </r>
  <r>
    <x v="2"/>
    <n v="299.99"/>
  </r>
  <r>
    <x v="2"/>
    <n v="6999.98"/>
  </r>
  <r>
    <x v="2"/>
    <n v="693.98"/>
  </r>
  <r>
    <x v="2"/>
    <n v="3299.99"/>
  </r>
  <r>
    <x v="2"/>
    <n v="1599.98"/>
  </r>
  <r>
    <x v="2"/>
    <n v="1103.98"/>
  </r>
  <r>
    <x v="2"/>
    <n v="999.99"/>
  </r>
  <r>
    <x v="2"/>
    <n v="4999.99"/>
  </r>
  <r>
    <x v="2"/>
    <n v="9999.98"/>
  </r>
  <r>
    <x v="2"/>
    <n v="6399.98"/>
  </r>
  <r>
    <x v="2"/>
    <n v="3098"/>
  </r>
  <r>
    <x v="2"/>
    <n v="1499.98"/>
  </r>
  <r>
    <x v="2"/>
    <n v="2999.98"/>
  </r>
  <r>
    <x v="2"/>
    <n v="4499.99"/>
  </r>
  <r>
    <x v="2"/>
    <n v="898"/>
  </r>
  <r>
    <x v="2"/>
    <n v="749.99"/>
  </r>
  <r>
    <x v="2"/>
    <n v="179.98"/>
  </r>
  <r>
    <x v="2"/>
    <n v="10599.98"/>
  </r>
  <r>
    <x v="2"/>
    <n v="749.99"/>
  </r>
  <r>
    <x v="2"/>
    <n v="4999.99"/>
  </r>
  <r>
    <x v="2"/>
    <n v="5499.99"/>
  </r>
  <r>
    <x v="2"/>
    <n v="9999.98"/>
  </r>
  <r>
    <x v="2"/>
    <n v="1799.99"/>
  </r>
  <r>
    <x v="2"/>
    <n v="4499.9799999999996"/>
  </r>
  <r>
    <x v="2"/>
    <n v="9999.98"/>
  </r>
  <r>
    <x v="2"/>
    <n v="3098"/>
  </r>
  <r>
    <x v="2"/>
    <n v="3499.99"/>
  </r>
  <r>
    <x v="2"/>
    <n v="749.99"/>
  </r>
  <r>
    <x v="2"/>
    <n v="2599.9899999999998"/>
  </r>
  <r>
    <x v="2"/>
    <n v="2599.9899999999998"/>
  </r>
  <r>
    <x v="2"/>
    <n v="2299.9899999999998"/>
  </r>
  <r>
    <x v="2"/>
    <n v="539.98"/>
  </r>
  <r>
    <x v="2"/>
    <n v="559.98"/>
  </r>
  <r>
    <x v="2"/>
    <n v="1499.99"/>
  </r>
  <r>
    <x v="2"/>
    <n v="1799.99"/>
  </r>
  <r>
    <x v="2"/>
    <n v="1751.98"/>
  </r>
  <r>
    <x v="2"/>
    <n v="559.98"/>
  </r>
  <r>
    <x v="2"/>
    <n v="299.98"/>
  </r>
  <r>
    <x v="2"/>
    <n v="489.99"/>
  </r>
  <r>
    <x v="2"/>
    <n v="833.98"/>
  </r>
  <r>
    <x v="2"/>
    <n v="639.99"/>
  </r>
  <r>
    <x v="2"/>
    <n v="799.99"/>
  </r>
  <r>
    <x v="2"/>
    <n v="299.98"/>
  </r>
  <r>
    <x v="2"/>
    <n v="1499.98"/>
  </r>
  <r>
    <x v="2"/>
    <n v="279.99"/>
  </r>
  <r>
    <x v="2"/>
    <n v="2599.9899999999998"/>
  </r>
  <r>
    <x v="2"/>
    <n v="7499.99"/>
  </r>
  <r>
    <x v="2"/>
    <n v="899.98"/>
  </r>
  <r>
    <x v="2"/>
    <n v="2599.9899999999998"/>
  </r>
  <r>
    <x v="2"/>
    <n v="5999.98"/>
  </r>
  <r>
    <x v="2"/>
    <n v="639.98"/>
  </r>
  <r>
    <x v="2"/>
    <n v="3599.98"/>
  </r>
  <r>
    <x v="2"/>
    <n v="1559.99"/>
  </r>
  <r>
    <x v="2"/>
    <n v="919.99"/>
  </r>
  <r>
    <x v="2"/>
    <n v="1799.98"/>
  </r>
  <r>
    <x v="2"/>
    <n v="279.99"/>
  </r>
  <r>
    <x v="2"/>
    <n v="659.99"/>
  </r>
  <r>
    <x v="2"/>
    <n v="1632.99"/>
  </r>
  <r>
    <x v="2"/>
    <n v="1499.98"/>
  </r>
  <r>
    <x v="2"/>
    <n v="4999.99"/>
  </r>
  <r>
    <x v="2"/>
    <n v="2698"/>
  </r>
  <r>
    <x v="2"/>
    <n v="1999.98"/>
  </r>
  <r>
    <x v="2"/>
    <n v="7199.98"/>
  </r>
  <r>
    <x v="2"/>
    <n v="5799.98"/>
  </r>
  <r>
    <x v="2"/>
    <n v="501.98"/>
  </r>
  <r>
    <x v="2"/>
    <n v="647.99"/>
  </r>
  <r>
    <x v="2"/>
    <n v="23999.98"/>
  </r>
  <r>
    <x v="2"/>
    <n v="2499.9899999999998"/>
  </r>
  <r>
    <x v="2"/>
    <n v="470.99"/>
  </r>
  <r>
    <x v="2"/>
    <n v="1549.99"/>
  </r>
  <r>
    <x v="2"/>
    <n v="4999.99"/>
  </r>
  <r>
    <x v="2"/>
    <n v="749.99"/>
  </r>
  <r>
    <x v="2"/>
    <n v="3199.99"/>
  </r>
  <r>
    <x v="2"/>
    <n v="3798"/>
  </r>
  <r>
    <x v="2"/>
    <n v="3499.99"/>
  </r>
  <r>
    <x v="2"/>
    <n v="1499.99"/>
  </r>
  <r>
    <x v="2"/>
    <n v="5198"/>
  </r>
  <r>
    <x v="2"/>
    <n v="1499"/>
  </r>
  <r>
    <x v="2"/>
    <n v="1099.98"/>
  </r>
  <r>
    <x v="2"/>
    <n v="250.99"/>
  </r>
  <r>
    <x v="2"/>
    <n v="979.98"/>
  </r>
  <r>
    <x v="2"/>
    <n v="4499.99"/>
  </r>
  <r>
    <x v="2"/>
    <n v="539.98"/>
  </r>
  <r>
    <x v="2"/>
    <n v="3999.99"/>
  </r>
  <r>
    <x v="2"/>
    <n v="419.98"/>
  </r>
  <r>
    <x v="2"/>
    <n v="3599.98"/>
  </r>
  <r>
    <x v="2"/>
    <n v="1499.99"/>
  </r>
  <r>
    <x v="2"/>
    <n v="1059.98"/>
  </r>
  <r>
    <x v="2"/>
    <n v="3599.98"/>
  </r>
  <r>
    <x v="2"/>
    <n v="749.99"/>
  </r>
  <r>
    <x v="2"/>
    <n v="639.98"/>
  </r>
  <r>
    <x v="2"/>
    <n v="3499.99"/>
  </r>
  <r>
    <x v="2"/>
    <n v="4399.9799999999996"/>
  </r>
  <r>
    <x v="2"/>
    <n v="1839.98"/>
  </r>
  <r>
    <x v="2"/>
    <n v="3599.98"/>
  </r>
  <r>
    <x v="2"/>
    <n v="2499.9899999999998"/>
  </r>
  <r>
    <x v="2"/>
    <n v="1320.99"/>
  </r>
  <r>
    <x v="2"/>
    <n v="9999.98"/>
  </r>
  <r>
    <x v="2"/>
    <n v="919.99"/>
  </r>
  <r>
    <x v="2"/>
    <n v="1499.99"/>
  </r>
  <r>
    <x v="2"/>
    <n v="6999.98"/>
  </r>
  <r>
    <x v="2"/>
    <n v="699.98"/>
  </r>
  <r>
    <x v="2"/>
    <n v="6399.98"/>
  </r>
  <r>
    <x v="2"/>
    <n v="1499.98"/>
  </r>
  <r>
    <x v="2"/>
    <n v="470.99"/>
  </r>
  <r>
    <x v="2"/>
    <n v="1839.98"/>
  </r>
  <r>
    <x v="2"/>
    <n v="529.99"/>
  </r>
  <r>
    <x v="2"/>
    <n v="999.99"/>
  </r>
  <r>
    <x v="2"/>
    <n v="179.98"/>
  </r>
  <r>
    <x v="2"/>
    <n v="1799.98"/>
  </r>
  <r>
    <x v="2"/>
    <n v="859.98"/>
  </r>
  <r>
    <x v="2"/>
    <n v="459.98"/>
  </r>
  <r>
    <x v="2"/>
    <n v="1799.98"/>
  </r>
  <r>
    <x v="2"/>
    <n v="479.99"/>
  </r>
  <r>
    <x v="2"/>
    <n v="2199.98"/>
  </r>
  <r>
    <x v="2"/>
    <n v="959.99"/>
  </r>
  <r>
    <x v="2"/>
    <n v="1499.99"/>
  </r>
  <r>
    <x v="2"/>
    <n v="749.99"/>
  </r>
  <r>
    <x v="2"/>
    <n v="6999.98"/>
  </r>
  <r>
    <x v="2"/>
    <n v="693.98"/>
  </r>
  <r>
    <x v="2"/>
    <n v="469.99"/>
  </r>
  <r>
    <x v="2"/>
    <n v="6399.98"/>
  </r>
  <r>
    <x v="2"/>
    <n v="209.99"/>
  </r>
  <r>
    <x v="2"/>
    <n v="349.99"/>
  </r>
  <r>
    <x v="2"/>
    <n v="1099.98"/>
  </r>
  <r>
    <x v="2"/>
    <n v="1799.99"/>
  </r>
  <r>
    <x v="2"/>
    <n v="2999.98"/>
  </r>
  <r>
    <x v="2"/>
    <n v="1499.99"/>
  </r>
  <r>
    <x v="2"/>
    <n v="369.99"/>
  </r>
  <r>
    <x v="2"/>
    <n v="249.99"/>
  </r>
  <r>
    <x v="2"/>
    <n v="899.99"/>
  </r>
  <r>
    <x v="2"/>
    <n v="4499.99"/>
  </r>
  <r>
    <x v="2"/>
    <n v="449.99"/>
  </r>
  <r>
    <x v="2"/>
    <n v="2999.99"/>
  </r>
  <r>
    <x v="2"/>
    <n v="659.98"/>
  </r>
  <r>
    <x v="2"/>
    <n v="6399.98"/>
  </r>
  <r>
    <x v="2"/>
    <n v="319.99"/>
  </r>
  <r>
    <x v="2"/>
    <n v="2939.98"/>
  </r>
  <r>
    <x v="2"/>
    <n v="1999.98"/>
  </r>
  <r>
    <x v="2"/>
    <n v="899.99"/>
  </r>
  <r>
    <x v="2"/>
    <n v="481.99"/>
  </r>
  <r>
    <x v="2"/>
    <n v="3599.98"/>
  </r>
  <r>
    <x v="2"/>
    <n v="1059.98"/>
  </r>
  <r>
    <x v="2"/>
    <n v="639.98"/>
  </r>
  <r>
    <x v="2"/>
    <n v="369.99"/>
  </r>
  <r>
    <x v="2"/>
    <n v="379.98"/>
  </r>
  <r>
    <x v="2"/>
    <n v="1799.98"/>
  </r>
  <r>
    <x v="2"/>
    <n v="209.99"/>
  </r>
  <r>
    <x v="2"/>
    <n v="659.99"/>
  </r>
  <r>
    <x v="2"/>
    <n v="10599.98"/>
  </r>
  <r>
    <x v="2"/>
    <n v="319.98"/>
  </r>
  <r>
    <x v="2"/>
    <n v="4999.9799999999996"/>
  </r>
  <r>
    <x v="2"/>
    <n v="3599.99"/>
  </r>
  <r>
    <x v="2"/>
    <n v="2999.98"/>
  </r>
  <r>
    <x v="2"/>
    <n v="1839.98"/>
  </r>
  <r>
    <x v="2"/>
    <n v="679.99"/>
  </r>
  <r>
    <x v="2"/>
    <n v="1999.99"/>
  </r>
  <r>
    <x v="2"/>
    <n v="2199.9899999999998"/>
  </r>
  <r>
    <x v="2"/>
    <n v="939.98"/>
  </r>
  <r>
    <x v="2"/>
    <n v="2999.99"/>
  </r>
  <r>
    <x v="2"/>
    <n v="3999.99"/>
  </r>
  <r>
    <x v="2"/>
    <n v="749.99"/>
  </r>
  <r>
    <x v="2"/>
    <n v="1295.98"/>
  </r>
  <r>
    <x v="2"/>
    <n v="833.98"/>
  </r>
  <r>
    <x v="2"/>
    <n v="749.99"/>
  </r>
  <r>
    <x v="2"/>
    <n v="3098"/>
  </r>
  <r>
    <x v="2"/>
    <n v="479.99"/>
  </r>
  <r>
    <x v="2"/>
    <n v="939.98"/>
  </r>
  <r>
    <x v="2"/>
    <n v="2499.9899999999998"/>
  </r>
  <r>
    <x v="2"/>
    <n v="1099.98"/>
  </r>
  <r>
    <x v="2"/>
    <n v="1819.98"/>
  </r>
  <r>
    <x v="2"/>
    <n v="229.99"/>
  </r>
  <r>
    <x v="2"/>
    <n v="209.99"/>
  </r>
  <r>
    <x v="2"/>
    <n v="379.99"/>
  </r>
  <r>
    <x v="2"/>
    <n v="429.99"/>
  </r>
  <r>
    <x v="2"/>
    <n v="1499.98"/>
  </r>
  <r>
    <x v="2"/>
    <n v="5599.98"/>
  </r>
  <r>
    <x v="2"/>
    <n v="4999.9799999999996"/>
  </r>
  <r>
    <x v="2"/>
    <n v="4999.99"/>
  </r>
  <r>
    <x v="2"/>
    <n v="289.99"/>
  </r>
  <r>
    <x v="2"/>
    <n v="419.98"/>
  </r>
  <r>
    <x v="2"/>
    <n v="759.98"/>
  </r>
  <r>
    <x v="2"/>
    <n v="269.99"/>
  </r>
  <r>
    <x v="2"/>
    <n v="5599.98"/>
  </r>
  <r>
    <x v="2"/>
    <n v="5999.98"/>
  </r>
  <r>
    <x v="2"/>
    <n v="859.98"/>
  </r>
  <r>
    <x v="2"/>
    <n v="489.99"/>
  </r>
  <r>
    <x v="2"/>
    <n v="799.99"/>
  </r>
  <r>
    <x v="2"/>
    <n v="1665.98"/>
  </r>
  <r>
    <x v="2"/>
    <n v="399.99"/>
  </r>
  <r>
    <x v="2"/>
    <n v="832.99"/>
  </r>
  <r>
    <x v="2"/>
    <n v="599.98"/>
  </r>
  <r>
    <x v="2"/>
    <n v="749.99"/>
  </r>
  <r>
    <x v="2"/>
    <n v="579.99"/>
  </r>
  <r>
    <x v="2"/>
    <n v="5198"/>
  </r>
  <r>
    <x v="2"/>
    <n v="1799.98"/>
  </r>
  <r>
    <x v="2"/>
    <n v="1299.99"/>
  </r>
  <r>
    <x v="2"/>
    <n v="6399.98"/>
  </r>
  <r>
    <x v="2"/>
    <n v="289.99"/>
  </r>
  <r>
    <x v="2"/>
    <n v="269.99"/>
  </r>
  <r>
    <x v="2"/>
    <n v="9999.98"/>
  </r>
  <r>
    <x v="2"/>
    <n v="9999.98"/>
  </r>
  <r>
    <x v="2"/>
    <n v="679.99"/>
  </r>
  <r>
    <x v="2"/>
    <n v="2999.99"/>
  </r>
  <r>
    <x v="2"/>
    <n v="1499.98"/>
  </r>
  <r>
    <x v="2"/>
    <n v="1839.98"/>
  </r>
  <r>
    <x v="2"/>
    <n v="5299.99"/>
  </r>
  <r>
    <x v="2"/>
    <n v="833.98"/>
  </r>
  <r>
    <x v="2"/>
    <n v="559.98"/>
  </r>
  <r>
    <x v="2"/>
    <n v="5999.98"/>
  </r>
  <r>
    <x v="2"/>
    <n v="739.98"/>
  </r>
  <r>
    <x v="2"/>
    <n v="3265.98"/>
  </r>
  <r>
    <x v="2"/>
    <n v="429"/>
  </r>
  <r>
    <x v="2"/>
    <n v="499.98"/>
  </r>
  <r>
    <x v="2"/>
    <n v="659.99"/>
  </r>
  <r>
    <x v="2"/>
    <n v="3499.99"/>
  </r>
  <r>
    <x v="2"/>
    <n v="1399.98"/>
  </r>
  <r>
    <x v="2"/>
    <n v="419.98"/>
  </r>
  <r>
    <x v="2"/>
    <n v="1279.98"/>
  </r>
  <r>
    <x v="2"/>
    <n v="4999.9799999999996"/>
  </r>
  <r>
    <x v="2"/>
    <n v="1359.98"/>
  </r>
  <r>
    <x v="2"/>
    <n v="1499"/>
  </r>
  <r>
    <x v="2"/>
    <n v="1799.98"/>
  </r>
  <r>
    <x v="2"/>
    <n v="899.99"/>
  </r>
  <r>
    <x v="2"/>
    <n v="2299.9899999999998"/>
  </r>
  <r>
    <x v="2"/>
    <n v="6999.98"/>
  </r>
  <r>
    <x v="2"/>
    <n v="1899"/>
  </r>
  <r>
    <x v="2"/>
    <n v="559.98"/>
  </r>
  <r>
    <x v="2"/>
    <n v="1523.98"/>
  </r>
  <r>
    <x v="2"/>
    <n v="1839.98"/>
  </r>
  <r>
    <x v="2"/>
    <n v="679.99"/>
  </r>
  <r>
    <x v="2"/>
    <n v="749.99"/>
  </r>
  <r>
    <x v="2"/>
    <n v="416.99"/>
  </r>
  <r>
    <x v="2"/>
    <n v="449.99"/>
  </r>
  <r>
    <x v="2"/>
    <n v="979.98"/>
  </r>
  <r>
    <x v="2"/>
    <n v="9999.98"/>
  </r>
  <r>
    <x v="2"/>
    <n v="639.98"/>
  </r>
  <r>
    <x v="2"/>
    <n v="89.99"/>
  </r>
  <r>
    <x v="2"/>
    <n v="209.99"/>
  </r>
  <r>
    <x v="2"/>
    <n v="6399.98"/>
  </r>
  <r>
    <x v="2"/>
    <n v="3599.98"/>
  </r>
  <r>
    <x v="2"/>
    <n v="749.99"/>
  </r>
  <r>
    <x v="2"/>
    <n v="1199.98"/>
  </r>
  <r>
    <x v="2"/>
    <n v="319.99"/>
  </r>
  <r>
    <x v="2"/>
    <n v="859.98"/>
  </r>
  <r>
    <x v="2"/>
    <n v="2999.99"/>
  </r>
  <r>
    <x v="2"/>
    <n v="3098"/>
  </r>
  <r>
    <x v="2"/>
    <n v="1799.98"/>
  </r>
  <r>
    <x v="2"/>
    <n v="469.99"/>
  </r>
  <r>
    <x v="2"/>
    <n v="5599.98"/>
  </r>
  <r>
    <x v="2"/>
    <n v="2499.9899999999998"/>
  </r>
  <r>
    <x v="2"/>
    <n v="6999.98"/>
  </r>
  <r>
    <x v="2"/>
    <n v="1319.98"/>
  </r>
  <r>
    <x v="2"/>
    <n v="319.99"/>
  </r>
  <r>
    <x v="2"/>
    <n v="319.99"/>
  </r>
  <r>
    <x v="2"/>
    <n v="3999.99"/>
  </r>
  <r>
    <x v="2"/>
    <n v="749.99"/>
  </r>
  <r>
    <x v="2"/>
    <n v="2999.99"/>
  </r>
  <r>
    <x v="2"/>
    <n v="749.99"/>
  </r>
  <r>
    <x v="2"/>
    <n v="1899"/>
  </r>
  <r>
    <x v="2"/>
    <n v="249.99"/>
  </r>
  <r>
    <x v="2"/>
    <n v="859.98"/>
  </r>
  <r>
    <x v="2"/>
    <n v="2999.99"/>
  </r>
  <r>
    <x v="2"/>
    <n v="559.98"/>
  </r>
  <r>
    <x v="2"/>
    <n v="9999.98"/>
  </r>
  <r>
    <x v="2"/>
    <n v="3199.98"/>
  </r>
  <r>
    <x v="2"/>
    <n v="999.99"/>
  </r>
  <r>
    <x v="2"/>
    <n v="1559.99"/>
  </r>
  <r>
    <x v="2"/>
    <n v="799.99"/>
  </r>
  <r>
    <x v="2"/>
    <n v="1119.98"/>
  </r>
  <r>
    <x v="2"/>
    <n v="3199.98"/>
  </r>
  <r>
    <x v="2"/>
    <n v="959.99"/>
  </r>
  <r>
    <x v="2"/>
    <n v="4999.99"/>
  </r>
  <r>
    <x v="2"/>
    <n v="2199.98"/>
  </r>
  <r>
    <x v="2"/>
    <n v="2599"/>
  </r>
  <r>
    <x v="2"/>
    <n v="5599.98"/>
  </r>
  <r>
    <x v="2"/>
    <n v="2299.9899999999998"/>
  </r>
  <r>
    <x v="2"/>
    <n v="89.99"/>
  </r>
  <r>
    <x v="2"/>
    <n v="979.98"/>
  </r>
  <r>
    <x v="2"/>
    <n v="7499.99"/>
  </r>
  <r>
    <x v="2"/>
    <n v="1499.98"/>
  </r>
  <r>
    <x v="2"/>
    <n v="416.99"/>
  </r>
  <r>
    <x v="2"/>
    <n v="4499.99"/>
  </r>
  <r>
    <x v="2"/>
    <n v="1499.98"/>
  </r>
  <r>
    <x v="2"/>
    <n v="501.98"/>
  </r>
  <r>
    <x v="2"/>
    <n v="469.99"/>
  </r>
  <r>
    <x v="2"/>
    <n v="1399.98"/>
  </r>
  <r>
    <x v="2"/>
    <n v="1409.99"/>
  </r>
  <r>
    <x v="2"/>
    <n v="4499.99"/>
  </r>
  <r>
    <x v="2"/>
    <n v="269.99"/>
  </r>
  <r>
    <x v="2"/>
    <n v="419.98"/>
  </r>
  <r>
    <x v="2"/>
    <n v="4499.99"/>
  </r>
  <r>
    <x v="2"/>
    <n v="1999.99"/>
  </r>
  <r>
    <x v="2"/>
    <n v="679.98"/>
  </r>
  <r>
    <x v="2"/>
    <n v="209.99"/>
  </r>
  <r>
    <x v="2"/>
    <n v="3798"/>
  </r>
  <r>
    <x v="2"/>
    <n v="1279.98"/>
  </r>
  <r>
    <x v="2"/>
    <n v="875.99"/>
  </r>
  <r>
    <x v="2"/>
    <n v="1999.98"/>
  </r>
  <r>
    <x v="2"/>
    <n v="319.99"/>
  </r>
  <r>
    <x v="2"/>
    <n v="1279.98"/>
  </r>
  <r>
    <x v="2"/>
    <n v="1799.98"/>
  </r>
  <r>
    <x v="2"/>
    <n v="5499.99"/>
  </r>
  <r>
    <x v="2"/>
    <n v="749.99"/>
  </r>
  <r>
    <x v="2"/>
    <n v="2299.9899999999998"/>
  </r>
  <r>
    <x v="2"/>
    <n v="2699.99"/>
  </r>
  <r>
    <x v="2"/>
    <n v="1599.98"/>
  </r>
  <r>
    <x v="2"/>
    <n v="5999.98"/>
  </r>
  <r>
    <x v="2"/>
    <n v="539.98"/>
  </r>
  <r>
    <x v="2"/>
    <n v="489.99"/>
  </r>
  <r>
    <x v="2"/>
    <n v="6399.98"/>
  </r>
  <r>
    <x v="2"/>
    <n v="559.99"/>
  </r>
  <r>
    <x v="2"/>
    <n v="5999.98"/>
  </r>
  <r>
    <x v="2"/>
    <n v="1799.98"/>
  </r>
  <r>
    <x v="2"/>
    <n v="1469.99"/>
  </r>
  <r>
    <x v="2"/>
    <n v="599.98"/>
  </r>
  <r>
    <x v="2"/>
    <n v="899.99"/>
  </r>
  <r>
    <x v="2"/>
    <n v="299.98"/>
  </r>
  <r>
    <x v="2"/>
    <n v="833.98"/>
  </r>
  <r>
    <x v="2"/>
    <n v="419.98"/>
  </r>
  <r>
    <x v="2"/>
    <n v="319.99"/>
  </r>
  <r>
    <x v="2"/>
    <n v="1665.98"/>
  </r>
  <r>
    <x v="2"/>
    <n v="1499"/>
  </r>
  <r>
    <x v="2"/>
    <n v="1099.98"/>
  </r>
  <r>
    <x v="2"/>
    <n v="679.98"/>
  </r>
  <r>
    <x v="2"/>
    <n v="749.99"/>
  </r>
  <r>
    <x v="2"/>
    <n v="5599.98"/>
  </r>
  <r>
    <x v="2"/>
    <n v="639.99"/>
  </r>
  <r>
    <x v="2"/>
    <n v="319.98"/>
  </r>
  <r>
    <x v="2"/>
    <n v="289.99"/>
  </r>
  <r>
    <x v="2"/>
    <n v="469.99"/>
  </r>
  <r>
    <x v="2"/>
    <n v="489.99"/>
  </r>
  <r>
    <x v="2"/>
    <n v="470.99"/>
  </r>
  <r>
    <x v="2"/>
    <n v="159.99"/>
  </r>
  <r>
    <x v="2"/>
    <n v="4999.9799999999996"/>
  </r>
  <r>
    <x v="2"/>
    <n v="639.98"/>
  </r>
  <r>
    <x v="2"/>
    <n v="533.99"/>
  </r>
  <r>
    <x v="2"/>
    <n v="549.99"/>
  </r>
  <r>
    <x v="2"/>
    <n v="1295.98"/>
  </r>
  <r>
    <x v="2"/>
    <n v="1259.9000000000001"/>
  </r>
  <r>
    <x v="2"/>
    <n v="4499.99"/>
  </r>
  <r>
    <x v="2"/>
    <n v="299.99"/>
  </r>
  <r>
    <x v="2"/>
    <n v="749.99"/>
  </r>
  <r>
    <x v="2"/>
    <n v="7999.98"/>
  </r>
  <r>
    <x v="2"/>
    <n v="1999.98"/>
  </r>
  <r>
    <x v="2"/>
    <n v="1499.99"/>
  </r>
  <r>
    <x v="2"/>
    <n v="1399.98"/>
  </r>
  <r>
    <x v="2"/>
    <n v="89.99"/>
  </r>
  <r>
    <x v="2"/>
    <n v="499.99"/>
  </r>
  <r>
    <x v="2"/>
    <n v="529.99"/>
  </r>
  <r>
    <x v="2"/>
    <n v="369.99"/>
  </r>
  <r>
    <x v="2"/>
    <n v="2999.99"/>
  </r>
  <r>
    <x v="2"/>
    <n v="12999.98"/>
  </r>
  <r>
    <x v="2"/>
    <n v="1549"/>
  </r>
  <r>
    <x v="2"/>
    <n v="833.98"/>
  </r>
  <r>
    <x v="2"/>
    <n v="1499"/>
  </r>
  <r>
    <x v="2"/>
    <n v="4999.9799999999996"/>
  </r>
  <r>
    <x v="2"/>
    <n v="3099.98"/>
  </r>
  <r>
    <x v="2"/>
    <n v="1319.98"/>
  </r>
  <r>
    <x v="2"/>
    <n v="1799.98"/>
  </r>
  <r>
    <x v="2"/>
    <n v="2999.99"/>
  </r>
  <r>
    <x v="2"/>
    <n v="2698"/>
  </r>
  <r>
    <x v="2"/>
    <n v="2999.98"/>
  </r>
  <r>
    <x v="2"/>
    <n v="449"/>
  </r>
  <r>
    <x v="2"/>
    <n v="3199.99"/>
  </r>
  <r>
    <x v="2"/>
    <n v="739.98"/>
  </r>
  <r>
    <x v="2"/>
    <n v="199.99"/>
  </r>
  <r>
    <x v="2"/>
    <n v="4999.99"/>
  </r>
  <r>
    <x v="2"/>
    <n v="11999.98"/>
  </r>
  <r>
    <x v="2"/>
    <n v="1599.98"/>
  </r>
  <r>
    <x v="2"/>
    <n v="1699.98"/>
  </r>
  <r>
    <x v="2"/>
    <n v="2499.9899999999998"/>
  </r>
  <r>
    <x v="2"/>
    <n v="979.98"/>
  </r>
  <r>
    <x v="2"/>
    <n v="941.98"/>
  </r>
  <r>
    <x v="2"/>
    <n v="279.99"/>
  </r>
  <r>
    <x v="2"/>
    <n v="5999.98"/>
  </r>
  <r>
    <x v="2"/>
    <n v="5199.9799999999996"/>
  </r>
  <r>
    <x v="2"/>
    <n v="1799.99"/>
  </r>
  <r>
    <x v="2"/>
    <n v="109.99"/>
  </r>
  <r>
    <x v="2"/>
    <n v="799.99"/>
  </r>
  <r>
    <x v="2"/>
    <n v="219.98"/>
  </r>
  <r>
    <x v="2"/>
    <n v="489.99"/>
  </r>
  <r>
    <x v="2"/>
    <n v="899.99"/>
  </r>
  <r>
    <x v="2"/>
    <n v="999.99"/>
  </r>
  <r>
    <x v="2"/>
    <n v="1799.98"/>
  </r>
  <r>
    <x v="2"/>
    <n v="1799.98"/>
  </r>
  <r>
    <x v="2"/>
    <n v="3798"/>
  </r>
  <r>
    <x v="2"/>
    <n v="1199.98"/>
  </r>
  <r>
    <x v="2"/>
    <n v="6399.98"/>
  </r>
  <r>
    <x v="2"/>
    <n v="699.98"/>
  </r>
  <r>
    <x v="2"/>
    <n v="5299.99"/>
  </r>
  <r>
    <x v="2"/>
    <n v="2799.99"/>
  </r>
  <r>
    <x v="2"/>
    <n v="579.98"/>
  </r>
  <r>
    <x v="2"/>
    <n v="3098"/>
  </r>
  <r>
    <x v="2"/>
    <n v="979.98"/>
  </r>
  <r>
    <x v="2"/>
    <n v="999.99"/>
  </r>
  <r>
    <x v="2"/>
    <n v="2999.99"/>
  </r>
  <r>
    <x v="2"/>
    <n v="899.99"/>
  </r>
  <r>
    <x v="2"/>
    <n v="1499.98"/>
  </r>
  <r>
    <x v="2"/>
    <n v="1319.98"/>
  </r>
  <r>
    <x v="2"/>
    <n v="419.98"/>
  </r>
  <r>
    <x v="2"/>
    <n v="1919.98"/>
  </r>
  <r>
    <x v="2"/>
    <n v="1499.98"/>
  </r>
  <r>
    <x v="2"/>
    <n v="919.99"/>
  </r>
  <r>
    <x v="2"/>
    <n v="1499.99"/>
  </r>
  <r>
    <x v="2"/>
    <n v="489.99"/>
  </r>
  <r>
    <x v="2"/>
    <n v="9999.98"/>
  </r>
  <r>
    <x v="2"/>
    <n v="4999.99"/>
  </r>
  <r>
    <x v="2"/>
    <n v="9999.98"/>
  </r>
  <r>
    <x v="2"/>
    <n v="489.99"/>
  </r>
  <r>
    <x v="2"/>
    <n v="1359.98"/>
  </r>
  <r>
    <x v="2"/>
    <n v="639.98"/>
  </r>
  <r>
    <x v="2"/>
    <n v="6999.98"/>
  </r>
  <r>
    <x v="2"/>
    <n v="1359.98"/>
  </r>
  <r>
    <x v="2"/>
    <n v="4999.9799999999996"/>
  </r>
  <r>
    <x v="2"/>
    <n v="319.99"/>
  </r>
  <r>
    <x v="2"/>
    <n v="3119.98"/>
  </r>
  <r>
    <x v="2"/>
    <n v="489.99"/>
  </r>
  <r>
    <x v="2"/>
    <n v="489.99"/>
  </r>
  <r>
    <x v="2"/>
    <n v="199.99"/>
  </r>
  <r>
    <x v="2"/>
    <n v="4499.99"/>
  </r>
  <r>
    <x v="2"/>
    <n v="3099.98"/>
  </r>
  <r>
    <x v="2"/>
    <n v="2999.99"/>
  </r>
  <r>
    <x v="2"/>
    <n v="2299.9899999999998"/>
  </r>
  <r>
    <x v="2"/>
    <n v="699.98"/>
  </r>
  <r>
    <x v="2"/>
    <n v="2299.9899999999998"/>
  </r>
  <r>
    <x v="2"/>
    <n v="2499.9899999999998"/>
  </r>
  <r>
    <x v="2"/>
    <n v="2999.99"/>
  </r>
  <r>
    <x v="2"/>
    <n v="559.98"/>
  </r>
  <r>
    <x v="2"/>
    <n v="875.99"/>
  </r>
  <r>
    <x v="2"/>
    <n v="299.99"/>
  </r>
  <r>
    <x v="2"/>
    <n v="749.99"/>
  </r>
  <r>
    <x v="2"/>
    <n v="319.99"/>
  </r>
  <r>
    <x v="2"/>
    <n v="599.98"/>
  </r>
  <r>
    <x v="2"/>
    <n v="449.99"/>
  </r>
  <r>
    <x v="2"/>
    <n v="3119.98"/>
  </r>
  <r>
    <x v="2"/>
    <n v="5999.98"/>
  </r>
  <r>
    <x v="2"/>
    <n v="759.98"/>
  </r>
  <r>
    <x v="2"/>
    <n v="429.99"/>
  </r>
  <r>
    <x v="2"/>
    <n v="859.98"/>
  </r>
  <r>
    <x v="2"/>
    <n v="1499.98"/>
  </r>
  <r>
    <x v="2"/>
    <n v="499.98"/>
  </r>
  <r>
    <x v="2"/>
    <n v="739.98"/>
  </r>
  <r>
    <x v="2"/>
    <n v="1499.98"/>
  </r>
  <r>
    <x v="2"/>
    <n v="2599"/>
  </r>
  <r>
    <x v="2"/>
    <n v="599.99"/>
  </r>
  <r>
    <x v="2"/>
    <n v="899.99"/>
  </r>
  <r>
    <x v="2"/>
    <n v="959.98"/>
  </r>
  <r>
    <x v="2"/>
    <n v="449.99"/>
  </r>
  <r>
    <x v="2"/>
    <n v="1919.98"/>
  </r>
  <r>
    <x v="2"/>
    <n v="3199.98"/>
  </r>
  <r>
    <x v="2"/>
    <n v="5999.98"/>
  </r>
  <r>
    <x v="2"/>
    <n v="7199.98"/>
  </r>
  <r>
    <x v="2"/>
    <n v="3199.99"/>
  </r>
  <r>
    <x v="2"/>
    <n v="1599.98"/>
  </r>
  <r>
    <x v="2"/>
    <n v="470.99"/>
  </r>
  <r>
    <x v="2"/>
    <n v="1799.99"/>
  </r>
  <r>
    <x v="2"/>
    <n v="319.98"/>
  </r>
  <r>
    <x v="2"/>
    <n v="749.99"/>
  </r>
  <r>
    <x v="2"/>
    <n v="6399.98"/>
  </r>
  <r>
    <x v="2"/>
    <n v="2939.98"/>
  </r>
  <r>
    <x v="2"/>
    <n v="319.99"/>
  </r>
  <r>
    <x v="2"/>
    <n v="599.99"/>
  </r>
  <r>
    <x v="2"/>
    <n v="639.99"/>
  </r>
  <r>
    <x v="2"/>
    <n v="529.99"/>
  </r>
  <r>
    <x v="2"/>
    <n v="250.99"/>
  </r>
  <r>
    <x v="2"/>
    <n v="1549"/>
  </r>
  <r>
    <x v="2"/>
    <n v="1059.98"/>
  </r>
  <r>
    <x v="2"/>
    <n v="898"/>
  </r>
  <r>
    <x v="2"/>
    <n v="1199.98"/>
  </r>
  <r>
    <x v="2"/>
    <n v="159.99"/>
  </r>
  <r>
    <x v="2"/>
    <n v="899.99"/>
  </r>
  <r>
    <x v="2"/>
    <n v="909.99"/>
  </r>
  <r>
    <x v="2"/>
    <n v="899.98"/>
  </r>
  <r>
    <x v="2"/>
    <n v="319.99"/>
  </r>
  <r>
    <x v="2"/>
    <n v="1059.98"/>
  </r>
  <r>
    <x v="2"/>
    <n v="1099.98"/>
  </r>
  <r>
    <x v="2"/>
    <n v="10599.98"/>
  </r>
  <r>
    <x v="2"/>
    <n v="3499.99"/>
  </r>
  <r>
    <x v="2"/>
    <n v="9999.98"/>
  </r>
  <r>
    <x v="2"/>
    <n v="14999.98"/>
  </r>
  <r>
    <x v="2"/>
    <n v="2999.98"/>
  </r>
  <r>
    <x v="2"/>
    <n v="3361.98"/>
  </r>
  <r>
    <x v="2"/>
    <n v="1199.99"/>
  </r>
  <r>
    <x v="2"/>
    <n v="319.99"/>
  </r>
  <r>
    <x v="2"/>
    <n v="639.98"/>
  </r>
  <r>
    <x v="2"/>
    <n v="379.99"/>
  </r>
  <r>
    <x v="2"/>
    <n v="416.99"/>
  </r>
  <r>
    <x v="2"/>
    <n v="1751.98"/>
  </r>
  <r>
    <x v="2"/>
    <n v="189.99"/>
  </r>
  <r>
    <x v="2"/>
    <n v="1499.98"/>
  </r>
  <r>
    <x v="2"/>
    <n v="6399.98"/>
  </r>
  <r>
    <x v="2"/>
    <n v="449.99"/>
  </r>
  <r>
    <x v="2"/>
    <n v="5999.98"/>
  </r>
  <r>
    <x v="2"/>
    <n v="539.98"/>
  </r>
  <r>
    <x v="2"/>
    <n v="2599"/>
  </r>
  <r>
    <x v="2"/>
    <n v="3099.98"/>
  </r>
  <r>
    <x v="2"/>
    <n v="389.99"/>
  </r>
  <r>
    <x v="2"/>
    <n v="858"/>
  </r>
  <r>
    <x v="2"/>
    <n v="1469.99"/>
  </r>
  <r>
    <x v="2"/>
    <n v="2998"/>
  </r>
  <r>
    <x v="2"/>
    <n v="909.99"/>
  </r>
  <r>
    <x v="2"/>
    <n v="749.99"/>
  </r>
  <r>
    <x v="2"/>
    <n v="9999.98"/>
  </r>
  <r>
    <x v="2"/>
    <n v="4599.9799999999996"/>
  </r>
  <r>
    <x v="2"/>
    <n v="1799.98"/>
  </r>
  <r>
    <x v="2"/>
    <n v="9999.98"/>
  </r>
  <r>
    <x v="2"/>
    <n v="1999.98"/>
  </r>
  <r>
    <x v="2"/>
    <n v="6999.98"/>
  </r>
  <r>
    <x v="2"/>
    <n v="1799.98"/>
  </r>
  <r>
    <x v="2"/>
    <n v="4999.99"/>
  </r>
  <r>
    <x v="2"/>
    <n v="1919.98"/>
  </r>
  <r>
    <x v="2"/>
    <n v="6399.98"/>
  </r>
  <r>
    <x v="2"/>
    <n v="2599.9899999999998"/>
  </r>
  <r>
    <x v="2"/>
    <n v="4599.9799999999996"/>
  </r>
  <r>
    <x v="2"/>
    <n v="2399.98"/>
  </r>
  <r>
    <x v="2"/>
    <n v="419.98"/>
  </r>
  <r>
    <x v="2"/>
    <n v="5199.9799999999996"/>
  </r>
  <r>
    <x v="2"/>
    <n v="1359.98"/>
  </r>
  <r>
    <x v="2"/>
    <n v="1359.98"/>
  </r>
  <r>
    <x v="2"/>
    <n v="4999.9799999999996"/>
  </r>
  <r>
    <x v="2"/>
    <n v="5999.98"/>
  </r>
  <r>
    <x v="2"/>
    <n v="4499.99"/>
  </r>
  <r>
    <x v="2"/>
    <n v="659.98"/>
  </r>
  <r>
    <x v="2"/>
    <n v="2998"/>
  </r>
  <r>
    <x v="2"/>
    <n v="346.99"/>
  </r>
  <r>
    <x v="2"/>
    <n v="579.98"/>
  </r>
  <r>
    <x v="2"/>
    <n v="4499.99"/>
  </r>
  <r>
    <x v="2"/>
    <n v="6999.98"/>
  </r>
  <r>
    <x v="2"/>
    <n v="1799.98"/>
  </r>
  <r>
    <x v="2"/>
    <n v="179.98"/>
  </r>
  <r>
    <x v="2"/>
    <n v="489.99"/>
  </r>
  <r>
    <x v="2"/>
    <n v="1359.98"/>
  </r>
  <r>
    <x v="2"/>
    <n v="999.99"/>
  </r>
  <r>
    <x v="2"/>
    <n v="2999.98"/>
  </r>
  <r>
    <x v="2"/>
    <n v="299.99"/>
  </r>
  <r>
    <x v="2"/>
    <n v="1599.99"/>
  </r>
  <r>
    <x v="2"/>
    <n v="1469.99"/>
  </r>
  <r>
    <x v="2"/>
    <n v="1499.98"/>
  </r>
  <r>
    <x v="2"/>
    <n v="1549"/>
  </r>
  <r>
    <x v="2"/>
    <n v="639.98"/>
  </r>
  <r>
    <x v="2"/>
    <n v="449.99"/>
  </r>
  <r>
    <x v="2"/>
    <n v="5999.98"/>
  </r>
  <r>
    <x v="2"/>
    <n v="6499.99"/>
  </r>
  <r>
    <x v="2"/>
    <n v="2698"/>
  </r>
  <r>
    <x v="2"/>
    <n v="2799.99"/>
  </r>
  <r>
    <x v="2"/>
    <n v="1549.99"/>
  </r>
  <r>
    <x v="2"/>
    <n v="5499.99"/>
  </r>
  <r>
    <x v="2"/>
    <n v="749.99"/>
  </r>
  <r>
    <x v="2"/>
    <n v="679.99"/>
  </r>
  <r>
    <x v="2"/>
    <n v="469.99"/>
  </r>
  <r>
    <x v="2"/>
    <n v="551.99"/>
  </r>
  <r>
    <x v="2"/>
    <n v="3999.98"/>
  </r>
  <r>
    <x v="2"/>
    <n v="859.98"/>
  </r>
  <r>
    <x v="2"/>
    <n v="299.99"/>
  </r>
  <r>
    <x v="2"/>
    <n v="11999.98"/>
  </r>
  <r>
    <x v="2"/>
    <n v="539.98"/>
  </r>
  <r>
    <x v="2"/>
    <n v="749.99"/>
  </r>
  <r>
    <x v="2"/>
    <n v="1899"/>
  </r>
  <r>
    <x v="2"/>
    <n v="5999.98"/>
  </r>
  <r>
    <x v="2"/>
    <n v="459.98"/>
  </r>
  <r>
    <x v="2"/>
    <n v="647.99"/>
  </r>
  <r>
    <x v="2"/>
    <n v="349.99"/>
  </r>
  <r>
    <x v="2"/>
    <n v="1799.98"/>
  </r>
  <r>
    <x v="2"/>
    <n v="6499.99"/>
  </r>
  <r>
    <x v="2"/>
    <n v="3499.99"/>
  </r>
  <r>
    <x v="2"/>
    <n v="1469.99"/>
  </r>
  <r>
    <x v="2"/>
    <n v="399.98"/>
  </r>
  <r>
    <x v="2"/>
    <n v="6399.98"/>
  </r>
  <r>
    <x v="2"/>
    <n v="209.99"/>
  </r>
  <r>
    <x v="2"/>
    <n v="1199.98"/>
  </r>
  <r>
    <x v="2"/>
    <n v="2199.9899999999998"/>
  </r>
  <r>
    <x v="2"/>
    <n v="5599.98"/>
  </r>
  <r>
    <x v="2"/>
    <n v="4599.9799999999996"/>
  </r>
  <r>
    <x v="2"/>
    <n v="1699.98"/>
  </r>
  <r>
    <x v="2"/>
    <n v="3299.99"/>
  </r>
  <r>
    <x v="2"/>
    <n v="2819.98"/>
  </r>
  <r>
    <x v="2"/>
    <n v="1469.99"/>
  </r>
  <r>
    <x v="2"/>
    <n v="2299.9899999999998"/>
  </r>
  <r>
    <x v="2"/>
    <n v="1799.98"/>
  </r>
  <r>
    <x v="2"/>
    <n v="939.98"/>
  </r>
  <r>
    <x v="2"/>
    <n v="1099.98"/>
  </r>
  <r>
    <x v="2"/>
    <n v="833.98"/>
  </r>
  <r>
    <x v="2"/>
    <n v="749.99"/>
  </r>
  <r>
    <x v="2"/>
    <n v="479.99"/>
  </r>
  <r>
    <x v="2"/>
    <n v="10999.98"/>
  </r>
  <r>
    <x v="2"/>
    <n v="647.99"/>
  </r>
  <r>
    <x v="2"/>
    <n v="23999.98"/>
  </r>
  <r>
    <x v="2"/>
    <n v="1199.98"/>
  </r>
  <r>
    <x v="2"/>
    <n v="6399.98"/>
  </r>
  <r>
    <x v="2"/>
    <n v="429"/>
  </r>
  <r>
    <x v="2"/>
    <n v="299.98"/>
  </r>
  <r>
    <x v="2"/>
    <n v="402.99"/>
  </r>
  <r>
    <x v="2"/>
    <n v="4999.9799999999996"/>
  </r>
  <r>
    <x v="2"/>
    <n v="6999.98"/>
  </r>
  <r>
    <x v="2"/>
    <n v="759.98"/>
  </r>
  <r>
    <x v="2"/>
    <n v="279.99"/>
  </r>
  <r>
    <x v="2"/>
    <n v="899.98"/>
  </r>
  <r>
    <x v="2"/>
    <n v="209.99"/>
  </r>
  <r>
    <x v="2"/>
    <n v="1919.98"/>
  </r>
  <r>
    <x v="2"/>
    <n v="699.98"/>
  </r>
  <r>
    <x v="2"/>
    <n v="1799.99"/>
  </r>
  <r>
    <x v="2"/>
    <n v="6999.98"/>
  </r>
  <r>
    <x v="2"/>
    <n v="833.98"/>
  </r>
  <r>
    <x v="2"/>
    <n v="869.99"/>
  </r>
  <r>
    <x v="2"/>
    <n v="6499.99"/>
  </r>
  <r>
    <x v="2"/>
    <n v="5599.98"/>
  </r>
  <r>
    <x v="2"/>
    <n v="749.99"/>
  </r>
  <r>
    <x v="2"/>
    <n v="499.99"/>
  </r>
  <r>
    <x v="2"/>
    <n v="899.98"/>
  </r>
  <r>
    <x v="2"/>
    <n v="3599.99"/>
  </r>
  <r>
    <x v="2"/>
    <n v="469.99"/>
  </r>
  <r>
    <x v="2"/>
    <n v="3499.99"/>
  </r>
  <r>
    <x v="2"/>
    <n v="6999.98"/>
  </r>
  <r>
    <x v="2"/>
    <n v="959.99"/>
  </r>
  <r>
    <x v="2"/>
    <n v="469.99"/>
  </r>
  <r>
    <x v="2"/>
    <n v="1499.98"/>
  </r>
  <r>
    <x v="2"/>
    <n v="1399.98"/>
  </r>
  <r>
    <x v="2"/>
    <n v="1119.98"/>
  </r>
  <r>
    <x v="2"/>
    <n v="659.99"/>
  </r>
  <r>
    <x v="2"/>
    <n v="5599.98"/>
  </r>
  <r>
    <x v="2"/>
    <n v="5499.99"/>
  </r>
  <r>
    <x v="2"/>
    <n v="299.98"/>
  </r>
  <r>
    <x v="2"/>
    <n v="7999.98"/>
  </r>
  <r>
    <x v="2"/>
    <n v="2299.9899999999998"/>
  </r>
  <r>
    <x v="2"/>
    <n v="2939.98"/>
  </r>
  <r>
    <x v="2"/>
    <n v="489.99"/>
  </r>
  <r>
    <x v="2"/>
    <n v="549.99"/>
  </r>
  <r>
    <x v="2"/>
    <n v="2999.99"/>
  </r>
  <r>
    <x v="2"/>
    <n v="209.99"/>
  </r>
  <r>
    <x v="2"/>
    <n v="749.99"/>
  </r>
  <r>
    <x v="2"/>
    <n v="279.99"/>
  </r>
  <r>
    <x v="2"/>
    <n v="1099.98"/>
  </r>
  <r>
    <x v="2"/>
    <n v="6499.99"/>
  </r>
  <r>
    <x v="2"/>
    <n v="469.99"/>
  </r>
  <r>
    <x v="2"/>
    <n v="3798"/>
  </r>
  <r>
    <x v="2"/>
    <n v="3199.99"/>
  </r>
  <r>
    <x v="2"/>
    <n v="6999.98"/>
  </r>
  <r>
    <x v="2"/>
    <n v="659.99"/>
  </r>
  <r>
    <x v="2"/>
    <n v="289.99"/>
  </r>
  <r>
    <x v="2"/>
    <n v="939.98"/>
  </r>
  <r>
    <x v="2"/>
    <n v="1799.98"/>
  </r>
  <r>
    <x v="2"/>
    <n v="2698"/>
  </r>
  <r>
    <x v="2"/>
    <n v="2819.98"/>
  </r>
  <r>
    <x v="2"/>
    <n v="999.99"/>
  </r>
  <r>
    <x v="2"/>
    <n v="2899.99"/>
  </r>
  <r>
    <x v="2"/>
    <n v="2699.99"/>
  </r>
  <r>
    <x v="2"/>
    <n v="2599.9899999999998"/>
  </r>
  <r>
    <x v="2"/>
    <n v="679.98"/>
  </r>
  <r>
    <x v="2"/>
    <n v="449"/>
  </r>
  <r>
    <x v="2"/>
    <n v="6399.98"/>
  </r>
  <r>
    <x v="2"/>
    <n v="319.99"/>
  </r>
  <r>
    <x v="2"/>
    <n v="1999.98"/>
  </r>
  <r>
    <x v="2"/>
    <n v="1469.99"/>
  </r>
  <r>
    <x v="2"/>
    <n v="4399.9799999999996"/>
  </r>
  <r>
    <x v="2"/>
    <n v="559.98"/>
  </r>
  <r>
    <x v="2"/>
    <n v="3199.99"/>
  </r>
  <r>
    <x v="2"/>
    <n v="250.99"/>
  </r>
  <r>
    <x v="2"/>
    <n v="6399.98"/>
  </r>
  <r>
    <x v="2"/>
    <n v="3499.99"/>
  </r>
  <r>
    <x v="2"/>
    <n v="899.99"/>
  </r>
  <r>
    <x v="2"/>
    <n v="269.99"/>
  </r>
  <r>
    <x v="2"/>
    <n v="379.99"/>
  </r>
  <r>
    <x v="2"/>
    <n v="209.99"/>
  </r>
  <r>
    <x v="2"/>
    <n v="899.99"/>
  </r>
  <r>
    <x v="2"/>
    <n v="299.99"/>
  </r>
  <r>
    <x v="2"/>
    <n v="1359.98"/>
  </r>
  <r>
    <x v="2"/>
    <n v="919.99"/>
  </r>
  <r>
    <x v="2"/>
    <n v="9999.98"/>
  </r>
  <r>
    <x v="2"/>
    <n v="319.99"/>
  </r>
  <r>
    <x v="2"/>
    <n v="4999.99"/>
  </r>
  <r>
    <x v="2"/>
    <n v="533.99"/>
  </r>
  <r>
    <x v="2"/>
    <n v="899.99"/>
  </r>
  <r>
    <x v="2"/>
    <n v="2999.99"/>
  </r>
  <r>
    <x v="2"/>
    <n v="11999.99"/>
  </r>
  <r>
    <x v="2"/>
    <n v="1399.98"/>
  </r>
  <r>
    <x v="2"/>
    <n v="559.99"/>
  </r>
  <r>
    <x v="2"/>
    <n v="1199.98"/>
  </r>
  <r>
    <x v="2"/>
    <n v="1799.98"/>
  </r>
  <r>
    <x v="2"/>
    <n v="2999.99"/>
  </r>
  <r>
    <x v="2"/>
    <n v="3199.99"/>
  </r>
  <r>
    <x v="2"/>
    <n v="1359.98"/>
  </r>
  <r>
    <x v="2"/>
    <n v="2999.99"/>
  </r>
  <r>
    <x v="2"/>
    <n v="919.99"/>
  </r>
  <r>
    <x v="2"/>
    <n v="1059.98"/>
  </r>
  <r>
    <x v="2"/>
    <n v="1799.98"/>
  </r>
  <r>
    <x v="2"/>
    <n v="179.98"/>
  </r>
  <r>
    <x v="2"/>
    <n v="469.99"/>
  </r>
  <r>
    <x v="2"/>
    <n v="539.99"/>
  </r>
  <r>
    <x v="2"/>
    <n v="7999.98"/>
  </r>
  <r>
    <x v="2"/>
    <n v="269.99"/>
  </r>
  <r>
    <x v="2"/>
    <n v="939.98"/>
  </r>
  <r>
    <x v="2"/>
    <n v="419.98"/>
  </r>
  <r>
    <x v="2"/>
    <n v="416.99"/>
  </r>
  <r>
    <x v="2"/>
    <n v="319.99"/>
  </r>
  <r>
    <x v="2"/>
    <n v="6999.98"/>
  </r>
  <r>
    <x v="2"/>
    <n v="559.98"/>
  </r>
  <r>
    <x v="2"/>
    <n v="941.98"/>
  </r>
  <r>
    <x v="2"/>
    <n v="1599.98"/>
  </r>
  <r>
    <x v="2"/>
    <n v="5198"/>
  </r>
  <r>
    <x v="2"/>
    <n v="559.98"/>
  </r>
  <r>
    <x v="2"/>
    <n v="7199.98"/>
  </r>
  <r>
    <x v="2"/>
    <n v="899.99"/>
  </r>
  <r>
    <x v="2"/>
    <n v="1499.98"/>
  </r>
  <r>
    <x v="2"/>
    <n v="3499.99"/>
  </r>
  <r>
    <x v="2"/>
    <n v="899.99"/>
  </r>
  <r>
    <x v="2"/>
    <n v="279.99"/>
  </r>
  <r>
    <x v="2"/>
    <n v="693.98"/>
  </r>
  <r>
    <x v="2"/>
    <n v="939.98"/>
  </r>
  <r>
    <x v="2"/>
    <n v="299.98"/>
  </r>
  <r>
    <x v="2"/>
    <n v="489.99"/>
  </r>
  <r>
    <x v="2"/>
    <n v="289.99"/>
  </r>
  <r>
    <x v="2"/>
    <n v="599.99"/>
  </r>
  <r>
    <x v="2"/>
    <n v="2999.98"/>
  </r>
  <r>
    <x v="2"/>
    <n v="529.99"/>
  </r>
  <r>
    <x v="2"/>
    <n v="579.98"/>
  </r>
  <r>
    <x v="2"/>
    <n v="1739.98"/>
  </r>
  <r>
    <x v="2"/>
    <n v="1799.98"/>
  </r>
  <r>
    <x v="2"/>
    <n v="5299.99"/>
  </r>
  <r>
    <x v="2"/>
    <n v="2799.99"/>
  </r>
  <r>
    <x v="2"/>
    <n v="3599.98"/>
  </r>
  <r>
    <x v="2"/>
    <n v="449.99"/>
  </r>
  <r>
    <x v="2"/>
    <n v="899.98"/>
  </r>
  <r>
    <x v="2"/>
    <n v="7999.98"/>
  </r>
  <r>
    <x v="2"/>
    <n v="299.99"/>
  </r>
  <r>
    <x v="2"/>
    <n v="2799.99"/>
  </r>
  <r>
    <x v="2"/>
    <n v="539.98"/>
  </r>
  <r>
    <x v="2"/>
    <n v="369.99"/>
  </r>
  <r>
    <x v="2"/>
    <n v="319.99"/>
  </r>
  <r>
    <x v="2"/>
    <n v="3199.99"/>
  </r>
  <r>
    <x v="2"/>
    <n v="832.99"/>
  </r>
  <r>
    <x v="2"/>
    <n v="481.99"/>
  </r>
  <r>
    <x v="2"/>
    <n v="6999.98"/>
  </r>
  <r>
    <x v="2"/>
    <n v="1295.98"/>
  </r>
  <r>
    <x v="2"/>
    <n v="1599.98"/>
  </r>
  <r>
    <x v="2"/>
    <n v="419.98"/>
  </r>
  <r>
    <x v="2"/>
    <n v="1279.98"/>
  </r>
  <r>
    <x v="2"/>
    <n v="799.99"/>
  </r>
  <r>
    <x v="2"/>
    <n v="4999.9799999999996"/>
  </r>
  <r>
    <x v="2"/>
    <n v="6399.98"/>
  </r>
  <r>
    <x v="2"/>
    <n v="599.99"/>
  </r>
  <r>
    <x v="2"/>
    <n v="299.99"/>
  </r>
  <r>
    <x v="2"/>
    <n v="559.98"/>
  </r>
  <r>
    <x v="2"/>
    <n v="939.98"/>
  </r>
  <r>
    <x v="2"/>
    <n v="699.98"/>
  </r>
  <r>
    <x v="2"/>
    <n v="4499.9799999999996"/>
  </r>
  <r>
    <x v="2"/>
    <n v="289.99"/>
  </r>
  <r>
    <x v="2"/>
    <n v="3098"/>
  </r>
  <r>
    <x v="2"/>
    <n v="2299.9899999999998"/>
  </r>
  <r>
    <x v="2"/>
    <n v="9999.98"/>
  </r>
  <r>
    <x v="2"/>
    <n v="2999.99"/>
  </r>
  <r>
    <x v="2"/>
    <n v="419.98"/>
  </r>
  <r>
    <x v="2"/>
    <n v="699.98"/>
  </r>
  <r>
    <x v="2"/>
    <n v="469.99"/>
  </r>
  <r>
    <x v="2"/>
    <n v="5599.98"/>
  </r>
  <r>
    <x v="2"/>
    <n v="416.99"/>
  </r>
  <r>
    <x v="2"/>
    <n v="12999.98"/>
  </r>
  <r>
    <x v="2"/>
    <n v="805.98"/>
  </r>
  <r>
    <x v="2"/>
    <n v="533.99"/>
  </r>
  <r>
    <x v="2"/>
    <n v="379.99"/>
  </r>
  <r>
    <x v="2"/>
    <n v="349.99"/>
  </r>
  <r>
    <x v="2"/>
    <n v="449"/>
  </r>
  <r>
    <x v="2"/>
    <n v="3199.99"/>
  </r>
  <r>
    <x v="2"/>
    <n v="2599.9899999999998"/>
  </r>
  <r>
    <x v="2"/>
    <n v="599.99"/>
  </r>
  <r>
    <x v="2"/>
    <n v="6999.98"/>
  </r>
  <r>
    <x v="2"/>
    <n v="189.99"/>
  </r>
  <r>
    <x v="2"/>
    <n v="963.98"/>
  </r>
  <r>
    <x v="2"/>
    <n v="4999.99"/>
  </r>
  <r>
    <x v="2"/>
    <n v="319.99"/>
  </r>
  <r>
    <x v="2"/>
    <n v="832.99"/>
  </r>
  <r>
    <x v="2"/>
    <n v="1159.98"/>
  </r>
  <r>
    <x v="2"/>
    <n v="1549"/>
  </r>
  <r>
    <x v="2"/>
    <n v="539.98"/>
  </r>
  <r>
    <x v="2"/>
    <n v="7999.98"/>
  </r>
  <r>
    <x v="2"/>
    <n v="919.99"/>
  </r>
  <r>
    <x v="2"/>
    <n v="833.98"/>
  </r>
  <r>
    <x v="2"/>
    <n v="379.99"/>
  </r>
  <r>
    <x v="2"/>
    <n v="459.98"/>
  </r>
  <r>
    <x v="2"/>
    <n v="1799.98"/>
  </r>
  <r>
    <x v="2"/>
    <n v="459.98"/>
  </r>
  <r>
    <x v="2"/>
    <n v="209.99"/>
  </r>
  <r>
    <x v="2"/>
    <n v="619.99"/>
  </r>
  <r>
    <x v="2"/>
    <n v="4499.99"/>
  </r>
  <r>
    <x v="2"/>
    <n v="2999.98"/>
  </r>
  <r>
    <x v="2"/>
    <n v="899.99"/>
  </r>
  <r>
    <x v="2"/>
    <n v="999.99"/>
  </r>
  <r>
    <x v="2"/>
    <n v="659.99"/>
  </r>
  <r>
    <x v="2"/>
    <n v="209.99"/>
  </r>
  <r>
    <x v="2"/>
    <n v="999.99"/>
  </r>
  <r>
    <x v="2"/>
    <n v="1059.98"/>
  </r>
  <r>
    <x v="2"/>
    <n v="349.99"/>
  </r>
  <r>
    <x v="2"/>
    <n v="1499.98"/>
  </r>
  <r>
    <x v="2"/>
    <n v="639.98"/>
  </r>
  <r>
    <x v="2"/>
    <n v="533.99"/>
  </r>
  <r>
    <x v="2"/>
    <n v="832.99"/>
  </r>
  <r>
    <x v="2"/>
    <n v="6399.98"/>
  </r>
  <r>
    <x v="2"/>
    <n v="2799.99"/>
  </r>
  <r>
    <x v="2"/>
    <n v="6399.98"/>
  </r>
  <r>
    <x v="2"/>
    <n v="749.99"/>
  </r>
  <r>
    <x v="2"/>
    <n v="699.99"/>
  </r>
  <r>
    <x v="2"/>
    <n v="639.98"/>
  </r>
  <r>
    <x v="2"/>
    <n v="679.98"/>
  </r>
  <r>
    <x v="2"/>
    <n v="639.98"/>
  </r>
  <r>
    <x v="2"/>
    <n v="1559.99"/>
  </r>
  <r>
    <x v="2"/>
    <n v="4999.99"/>
  </r>
  <r>
    <x v="2"/>
    <n v="639.98"/>
  </r>
  <r>
    <x v="2"/>
    <n v="1499"/>
  </r>
  <r>
    <x v="2"/>
    <n v="4599.9799999999996"/>
  </r>
  <r>
    <x v="2"/>
    <n v="539.98"/>
  </r>
  <r>
    <x v="2"/>
    <n v="4599.9799999999996"/>
  </r>
  <r>
    <x v="2"/>
    <n v="899.99"/>
  </r>
  <r>
    <x v="2"/>
    <n v="2499.989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1"/>
    <x v="0"/>
    <x v="0"/>
    <n v="1"/>
    <s v="fabiola.jackson@bikes.shop"/>
    <x v="0"/>
    <x v="0"/>
    <n v="259"/>
    <s v="johnathan.velazquez@hotmail.com"/>
    <n v="94566"/>
    <x v="0"/>
    <s v="Electra"/>
    <d v="2016-01-01T00:00:00"/>
    <n v="1"/>
    <n v="599.99"/>
    <n v="0.2"/>
    <n v="599.99"/>
  </r>
  <r>
    <n v="1"/>
    <n v="2"/>
    <x v="0"/>
    <x v="1"/>
    <n v="1"/>
    <s v="fabiola.jackson@bikes.shop"/>
    <x v="1"/>
    <x v="1"/>
    <n v="259"/>
    <s v="johnathan.velazquez@hotmail.com"/>
    <n v="94566"/>
    <x v="0"/>
    <s v="Trek"/>
    <d v="2016-01-01T00:00:00"/>
    <n v="2"/>
    <n v="1799.99"/>
    <n v="7.0000000000000007E-2"/>
    <n v="3599.98"/>
  </r>
  <r>
    <n v="1"/>
    <n v="3"/>
    <x v="0"/>
    <x v="2"/>
    <n v="1"/>
    <s v="fabiola.jackson@bikes.shop"/>
    <x v="2"/>
    <x v="2"/>
    <n v="259"/>
    <s v="johnathan.velazquez@hotmail.com"/>
    <n v="94566"/>
    <x v="0"/>
    <s v="Surly"/>
    <d v="2016-01-01T00:00:00"/>
    <n v="2"/>
    <n v="1549"/>
    <n v="0.05"/>
    <n v="3098"/>
  </r>
  <r>
    <n v="1"/>
    <n v="4"/>
    <x v="0"/>
    <x v="3"/>
    <n v="1"/>
    <s v="fabiola.jackson@bikes.shop"/>
    <x v="0"/>
    <x v="0"/>
    <n v="259"/>
    <s v="johnathan.velazquez@hotmail.com"/>
    <n v="94566"/>
    <x v="0"/>
    <s v="Electra"/>
    <d v="2016-01-01T00:00:00"/>
    <n v="2"/>
    <n v="599.99"/>
    <n v="0.05"/>
    <n v="1199.98"/>
  </r>
  <r>
    <n v="1"/>
    <n v="5"/>
    <x v="0"/>
    <x v="4"/>
    <n v="1"/>
    <s v="fabiola.jackson@bikes.shop"/>
    <x v="1"/>
    <x v="1"/>
    <n v="259"/>
    <s v="johnathan.velazquez@hotmail.com"/>
    <n v="94566"/>
    <x v="0"/>
    <s v="Trek"/>
    <d v="2016-01-01T00:00:00"/>
    <n v="1"/>
    <n v="2899.99"/>
    <n v="0.2"/>
    <n v="2899.99"/>
  </r>
  <r>
    <n v="2"/>
    <n v="1"/>
    <x v="1"/>
    <x v="0"/>
    <n v="2"/>
    <s v="mireya.copeland@bikes.shop"/>
    <x v="0"/>
    <x v="0"/>
    <n v="1212"/>
    <s v="jaqueline.cummings@hotmail.com"/>
    <n v="11746"/>
    <x v="1"/>
    <s v="Electra"/>
    <d v="2016-01-01T00:00:00"/>
    <n v="1"/>
    <n v="599.99"/>
    <n v="7.0000000000000007E-2"/>
    <n v="599.99"/>
  </r>
  <r>
    <n v="2"/>
    <n v="2"/>
    <x v="1"/>
    <x v="3"/>
    <n v="2"/>
    <s v="mireya.copeland@bikes.shop"/>
    <x v="0"/>
    <x v="0"/>
    <n v="1212"/>
    <s v="jaqueline.cummings@hotmail.com"/>
    <n v="11746"/>
    <x v="1"/>
    <s v="Electra"/>
    <d v="2016-01-01T00:00:00"/>
    <n v="2"/>
    <n v="599.99"/>
    <n v="0.05"/>
    <n v="1199.98"/>
  </r>
  <r>
    <n v="3"/>
    <n v="1"/>
    <x v="1"/>
    <x v="5"/>
    <n v="2"/>
    <s v="mireya.copeland@bikes.shop"/>
    <x v="1"/>
    <x v="1"/>
    <n v="523"/>
    <s v="joshua.robertson@gmail.com"/>
    <n v="11772"/>
    <x v="1"/>
    <s v="Surly"/>
    <d v="2016-01-02T00:00:00"/>
    <n v="1"/>
    <n v="999.99"/>
    <n v="0.05"/>
    <n v="999.99"/>
  </r>
  <r>
    <n v="3"/>
    <n v="2"/>
    <x v="1"/>
    <x v="0"/>
    <n v="2"/>
    <s v="mireya.copeland@bikes.shop"/>
    <x v="0"/>
    <x v="0"/>
    <n v="523"/>
    <s v="joshua.robertson@gmail.com"/>
    <n v="11772"/>
    <x v="1"/>
    <s v="Electra"/>
    <d v="2016-01-02T00:00:00"/>
    <n v="1"/>
    <n v="599.99"/>
    <n v="0.05"/>
    <n v="599.99"/>
  </r>
  <r>
    <n v="4"/>
    <n v="1"/>
    <x v="0"/>
    <x v="6"/>
    <n v="1"/>
    <s v="fabiola.jackson@bikes.shop"/>
    <x v="1"/>
    <x v="1"/>
    <n v="175"/>
    <s v="nova.hess@msn.com"/>
    <n v="91010"/>
    <x v="0"/>
    <s v="Ritchey"/>
    <d v="2016-01-03T00:00:00"/>
    <n v="2"/>
    <n v="749.99"/>
    <n v="0.1"/>
    <n v="1499.98"/>
  </r>
  <r>
    <n v="5"/>
    <n v="1"/>
    <x v="1"/>
    <x v="2"/>
    <n v="2"/>
    <s v="mireya.copeland@bikes.shop"/>
    <x v="2"/>
    <x v="2"/>
    <n v="1324"/>
    <s v="arla.ellis@yahoo.com"/>
    <n v="13501"/>
    <x v="1"/>
    <s v="Surly"/>
    <d v="2016-01-03T00:00:00"/>
    <n v="2"/>
    <n v="1549"/>
    <n v="0.05"/>
    <n v="3098"/>
  </r>
  <r>
    <n v="5"/>
    <n v="2"/>
    <x v="1"/>
    <x v="7"/>
    <n v="2"/>
    <s v="mireya.copeland@bikes.shop"/>
    <x v="0"/>
    <x v="0"/>
    <n v="1324"/>
    <s v="arla.ellis@yahoo.com"/>
    <n v="13501"/>
    <x v="1"/>
    <s v="Pure Cycles"/>
    <d v="2016-01-03T00:00:00"/>
    <n v="1"/>
    <n v="429"/>
    <n v="7.0000000000000007E-2"/>
    <n v="429"/>
  </r>
  <r>
    <n v="5"/>
    <n v="3"/>
    <x v="1"/>
    <x v="8"/>
    <n v="2"/>
    <s v="mireya.copeland@bikes.shop"/>
    <x v="3"/>
    <x v="3"/>
    <n v="1324"/>
    <s v="arla.ellis@yahoo.com"/>
    <n v="13501"/>
    <x v="1"/>
    <s v="Electra"/>
    <d v="2016-01-03T00:00:00"/>
    <n v="1"/>
    <n v="599.99"/>
    <n v="7.0000000000000007E-2"/>
    <n v="599.99"/>
  </r>
  <r>
    <n v="6"/>
    <n v="1"/>
    <x v="1"/>
    <x v="9"/>
    <n v="2"/>
    <s v="mireya.copeland@bikes.shop"/>
    <x v="0"/>
    <x v="0"/>
    <n v="94"/>
    <s v="sharyn.hopkins@hotmail.com"/>
    <n v="13027"/>
    <x v="1"/>
    <s v="Pure Cycles"/>
    <d v="2016-01-04T00:00:00"/>
    <n v="1"/>
    <n v="449"/>
    <n v="7.0000000000000007E-2"/>
    <n v="449"/>
  </r>
  <r>
    <n v="6"/>
    <n v="2"/>
    <x v="1"/>
    <x v="10"/>
    <n v="2"/>
    <s v="mireya.copeland@bikes.shop"/>
    <x v="0"/>
    <x v="0"/>
    <n v="94"/>
    <s v="sharyn.hopkins@hotmail.com"/>
    <n v="13027"/>
    <x v="1"/>
    <s v="Electra"/>
    <d v="2016-01-04T00:00:00"/>
    <n v="2"/>
    <n v="549.99"/>
    <n v="0.05"/>
    <n v="1099.98"/>
  </r>
  <r>
    <n v="6"/>
    <n v="3"/>
    <x v="1"/>
    <x v="0"/>
    <n v="2"/>
    <s v="mireya.copeland@bikes.shop"/>
    <x v="0"/>
    <x v="0"/>
    <n v="94"/>
    <s v="sharyn.hopkins@hotmail.com"/>
    <n v="13027"/>
    <x v="1"/>
    <s v="Electra"/>
    <d v="2016-01-04T00:00:00"/>
    <n v="1"/>
    <n v="599.99"/>
    <n v="0.1"/>
    <n v="599.99"/>
  </r>
  <r>
    <n v="6"/>
    <n v="4"/>
    <x v="1"/>
    <x v="5"/>
    <n v="2"/>
    <s v="mireya.copeland@bikes.shop"/>
    <x v="1"/>
    <x v="1"/>
    <n v="94"/>
    <s v="sharyn.hopkins@hotmail.com"/>
    <n v="13027"/>
    <x v="1"/>
    <s v="Surly"/>
    <d v="2016-01-04T00:00:00"/>
    <n v="2"/>
    <n v="999.99"/>
    <n v="7.0000000000000007E-2"/>
    <n v="1999.98"/>
  </r>
  <r>
    <n v="6"/>
    <n v="5"/>
    <x v="1"/>
    <x v="11"/>
    <n v="2"/>
    <s v="mireya.copeland@bikes.shop"/>
    <x v="4"/>
    <x v="4"/>
    <n v="94"/>
    <s v="sharyn.hopkins@hotmail.com"/>
    <n v="13027"/>
    <x v="1"/>
    <s v="Trek"/>
    <d v="2016-01-04T00:00:00"/>
    <n v="2"/>
    <n v="2999.99"/>
    <n v="7.0000000000000007E-2"/>
    <n v="5999.98"/>
  </r>
  <r>
    <n v="7"/>
    <n v="1"/>
    <x v="1"/>
    <x v="12"/>
    <n v="2"/>
    <s v="mireya.copeland@bikes.shop"/>
    <x v="0"/>
    <x v="0"/>
    <n v="324"/>
    <s v="laureen.paul@yahoo.com"/>
    <n v="11710"/>
    <x v="1"/>
    <s v="Electra"/>
    <d v="2016-01-04T00:00:00"/>
    <n v="1"/>
    <n v="529.99"/>
    <n v="7.0000000000000007E-2"/>
    <n v="529.99"/>
  </r>
  <r>
    <n v="7"/>
    <n v="2"/>
    <x v="1"/>
    <x v="5"/>
    <n v="2"/>
    <s v="mireya.copeland@bikes.shop"/>
    <x v="1"/>
    <x v="1"/>
    <n v="324"/>
    <s v="laureen.paul@yahoo.com"/>
    <n v="11710"/>
    <x v="1"/>
    <s v="Surly"/>
    <d v="2016-01-04T00:00:00"/>
    <n v="1"/>
    <n v="999.99"/>
    <n v="0.1"/>
    <n v="999.99"/>
  </r>
  <r>
    <n v="7"/>
    <n v="3"/>
    <x v="1"/>
    <x v="7"/>
    <n v="2"/>
    <s v="mireya.copeland@bikes.shop"/>
    <x v="0"/>
    <x v="0"/>
    <n v="324"/>
    <s v="laureen.paul@yahoo.com"/>
    <n v="11710"/>
    <x v="1"/>
    <s v="Pure Cycles"/>
    <d v="2016-01-04T00:00:00"/>
    <n v="2"/>
    <n v="429"/>
    <n v="0.1"/>
    <n v="858"/>
  </r>
  <r>
    <n v="8"/>
    <n v="1"/>
    <x v="1"/>
    <x v="13"/>
    <n v="2"/>
    <s v="mireya.copeland@bikes.shop"/>
    <x v="5"/>
    <x v="5"/>
    <n v="1204"/>
    <s v="leslie.higgins@hotmail.com"/>
    <n v="12866"/>
    <x v="1"/>
    <s v="Electra"/>
    <d v="2016-01-04T00:00:00"/>
    <n v="1"/>
    <n v="269.99"/>
    <n v="0.05"/>
    <n v="269.99"/>
  </r>
  <r>
    <n v="8"/>
    <n v="2"/>
    <x v="1"/>
    <x v="0"/>
    <n v="2"/>
    <s v="mireya.copeland@bikes.shop"/>
    <x v="0"/>
    <x v="0"/>
    <n v="1204"/>
    <s v="leslie.higgins@hotmail.com"/>
    <n v="12866"/>
    <x v="1"/>
    <s v="Electra"/>
    <d v="2016-01-04T00:00:00"/>
    <n v="2"/>
    <n v="599.99"/>
    <n v="7.0000000000000007E-2"/>
    <n v="1199.98"/>
  </r>
  <r>
    <n v="9"/>
    <n v="1"/>
    <x v="0"/>
    <x v="14"/>
    <n v="1"/>
    <s v="fabiola.jackson@bikes.shop"/>
    <x v="1"/>
    <x v="1"/>
    <n v="60"/>
    <s v="neil.mccall@gmail.com"/>
    <n v="94070"/>
    <x v="0"/>
    <s v="Trek"/>
    <d v="2016-01-05T00:00:00"/>
    <n v="2"/>
    <n v="3999.99"/>
    <n v="0.1"/>
    <n v="7999.98"/>
  </r>
  <r>
    <n v="10"/>
    <n v="1"/>
    <x v="1"/>
    <x v="15"/>
    <n v="2"/>
    <s v="mireya.copeland@bikes.shop"/>
    <x v="0"/>
    <x v="0"/>
    <n v="442"/>
    <s v="alane.munoz@gmail.com"/>
    <n v="10701"/>
    <x v="1"/>
    <s v="Electra"/>
    <d v="2016-01-05T00:00:00"/>
    <n v="1"/>
    <n v="269.99"/>
    <n v="0.1"/>
    <n v="269.99"/>
  </r>
  <r>
    <n v="11"/>
    <n v="1"/>
    <x v="1"/>
    <x v="1"/>
    <n v="2"/>
    <s v="mireya.copeland@bikes.shop"/>
    <x v="1"/>
    <x v="1"/>
    <n v="1326"/>
    <s v="tarra.guerrero@aol.com"/>
    <n v="13021"/>
    <x v="1"/>
    <s v="Trek"/>
    <d v="2016-01-05T00:00:00"/>
    <n v="1"/>
    <n v="1799.99"/>
    <n v="0.05"/>
    <n v="1799.99"/>
  </r>
  <r>
    <n v="11"/>
    <n v="2"/>
    <x v="1"/>
    <x v="13"/>
    <n v="2"/>
    <s v="mireya.copeland@bikes.shop"/>
    <x v="5"/>
    <x v="5"/>
    <n v="1326"/>
    <s v="tarra.guerrero@aol.com"/>
    <n v="13021"/>
    <x v="1"/>
    <s v="Electra"/>
    <d v="2016-01-05T00:00:00"/>
    <n v="2"/>
    <n v="269.99"/>
    <n v="0.1"/>
    <n v="539.98"/>
  </r>
  <r>
    <n v="11"/>
    <n v="3"/>
    <x v="1"/>
    <x v="3"/>
    <n v="2"/>
    <s v="mireya.copeland@bikes.shop"/>
    <x v="0"/>
    <x v="0"/>
    <n v="1326"/>
    <s v="tarra.guerrero@aol.com"/>
    <n v="13021"/>
    <x v="1"/>
    <s v="Electra"/>
    <d v="2016-01-05T00:00:00"/>
    <n v="2"/>
    <n v="599.99"/>
    <n v="0.2"/>
    <n v="1199.98"/>
  </r>
  <r>
    <n v="12"/>
    <n v="1"/>
    <x v="0"/>
    <x v="4"/>
    <n v="1"/>
    <s v="fabiola.jackson@bikes.shop"/>
    <x v="1"/>
    <x v="1"/>
    <n v="91"/>
    <s v="marvin.mullins@aol.com"/>
    <n v="92111"/>
    <x v="0"/>
    <s v="Trek"/>
    <d v="2016-01-06T00:00:00"/>
    <n v="2"/>
    <n v="2899.99"/>
    <n v="0.1"/>
    <n v="5799.98"/>
  </r>
  <r>
    <n v="12"/>
    <n v="2"/>
    <x v="0"/>
    <x v="16"/>
    <n v="1"/>
    <s v="fabiola.jackson@bikes.shop"/>
    <x v="2"/>
    <x v="2"/>
    <n v="91"/>
    <s v="marvin.mullins@aol.com"/>
    <n v="92111"/>
    <x v="0"/>
    <s v="Surly"/>
    <d v="2016-01-06T00:00:00"/>
    <n v="1"/>
    <n v="1680.99"/>
    <n v="0.05"/>
    <n v="1680.99"/>
  </r>
  <r>
    <n v="13"/>
    <n v="1"/>
    <x v="1"/>
    <x v="17"/>
    <n v="2"/>
    <s v="mireya.copeland@bikes.shop"/>
    <x v="0"/>
    <x v="0"/>
    <n v="873"/>
    <s v="patience.clayton@hotmail.com"/>
    <n v="14304"/>
    <x v="1"/>
    <s v="Electra"/>
    <d v="2016-01-08T00:00:00"/>
    <n v="1"/>
    <n v="269.99"/>
    <n v="0.1"/>
    <n v="269.99"/>
  </r>
  <r>
    <n v="13"/>
    <n v="2"/>
    <x v="1"/>
    <x v="7"/>
    <n v="2"/>
    <s v="mireya.copeland@bikes.shop"/>
    <x v="0"/>
    <x v="0"/>
    <n v="873"/>
    <s v="patience.clayton@hotmail.com"/>
    <n v="14304"/>
    <x v="1"/>
    <s v="Pure Cycles"/>
    <d v="2016-01-08T00:00:00"/>
    <n v="2"/>
    <n v="429"/>
    <n v="0.05"/>
    <n v="858"/>
  </r>
  <r>
    <n v="13"/>
    <n v="3"/>
    <x v="1"/>
    <x v="0"/>
    <n v="2"/>
    <s v="mireya.copeland@bikes.shop"/>
    <x v="0"/>
    <x v="0"/>
    <n v="873"/>
    <s v="patience.clayton@hotmail.com"/>
    <n v="14304"/>
    <x v="1"/>
    <s v="Electra"/>
    <d v="2016-01-08T00:00:00"/>
    <n v="2"/>
    <n v="599.99"/>
    <n v="0.1"/>
    <n v="1199.98"/>
  </r>
  <r>
    <n v="13"/>
    <n v="4"/>
    <x v="1"/>
    <x v="3"/>
    <n v="2"/>
    <s v="mireya.copeland@bikes.shop"/>
    <x v="0"/>
    <x v="0"/>
    <n v="873"/>
    <s v="patience.clayton@hotmail.com"/>
    <n v="14304"/>
    <x v="1"/>
    <s v="Electra"/>
    <d v="2016-01-08T00:00:00"/>
    <n v="2"/>
    <n v="599.99"/>
    <n v="0.05"/>
    <n v="1199.98"/>
  </r>
  <r>
    <n v="14"/>
    <n v="1"/>
    <x v="0"/>
    <x v="18"/>
    <n v="1"/>
    <s v="fabiola.jackson@bikes.shop"/>
    <x v="1"/>
    <x v="1"/>
    <n v="258"/>
    <s v="maribel.william@aol.com"/>
    <n v="90505"/>
    <x v="0"/>
    <s v="Surly"/>
    <d v="2016-01-09T00:00:00"/>
    <n v="1"/>
    <n v="469.99"/>
    <n v="7.0000000000000007E-2"/>
    <n v="469.99"/>
  </r>
  <r>
    <n v="15"/>
    <n v="1"/>
    <x v="1"/>
    <x v="10"/>
    <n v="2"/>
    <s v="mireya.copeland@bikes.shop"/>
    <x v="0"/>
    <x v="0"/>
    <n v="450"/>
    <s v="ellsworth.michael@yahoo.com"/>
    <n v="10512"/>
    <x v="1"/>
    <s v="Electra"/>
    <d v="2016-01-09T00:00:00"/>
    <n v="2"/>
    <n v="549.99"/>
    <n v="7.0000000000000007E-2"/>
    <n v="1099.98"/>
  </r>
  <r>
    <n v="15"/>
    <n v="2"/>
    <x v="1"/>
    <x v="1"/>
    <n v="2"/>
    <s v="mireya.copeland@bikes.shop"/>
    <x v="1"/>
    <x v="1"/>
    <n v="450"/>
    <s v="ellsworth.michael@yahoo.com"/>
    <n v="10512"/>
    <x v="1"/>
    <s v="Trek"/>
    <d v="2016-01-09T00:00:00"/>
    <n v="1"/>
    <n v="1799.99"/>
    <n v="7.0000000000000007E-2"/>
    <n v="1799.99"/>
  </r>
  <r>
    <n v="15"/>
    <n v="3"/>
    <x v="1"/>
    <x v="9"/>
    <n v="2"/>
    <s v="mireya.copeland@bikes.shop"/>
    <x v="0"/>
    <x v="0"/>
    <n v="450"/>
    <s v="ellsworth.michael@yahoo.com"/>
    <n v="10512"/>
    <x v="1"/>
    <s v="Pure Cycles"/>
    <d v="2016-01-09T00:00:00"/>
    <n v="2"/>
    <n v="449"/>
    <n v="0.05"/>
    <n v="898"/>
  </r>
  <r>
    <n v="15"/>
    <n v="4"/>
    <x v="1"/>
    <x v="19"/>
    <n v="2"/>
    <s v="mireya.copeland@bikes.shop"/>
    <x v="5"/>
    <x v="5"/>
    <n v="450"/>
    <s v="ellsworth.michael@yahoo.com"/>
    <n v="10512"/>
    <x v="1"/>
    <s v="Electra"/>
    <d v="2016-01-09T00:00:00"/>
    <n v="2"/>
    <n v="299.99"/>
    <n v="0.2"/>
    <n v="599.98"/>
  </r>
  <r>
    <n v="16"/>
    <n v="1"/>
    <x v="0"/>
    <x v="1"/>
    <n v="1"/>
    <s v="fabiola.jackson@bikes.shop"/>
    <x v="1"/>
    <x v="1"/>
    <n v="552"/>
    <s v="lea.key@yahoo.com"/>
    <n v="92220"/>
    <x v="0"/>
    <s v="Trek"/>
    <d v="2016-01-12T00:00:00"/>
    <n v="1"/>
    <n v="1799.99"/>
    <n v="0.2"/>
    <n v="1799.99"/>
  </r>
  <r>
    <n v="16"/>
    <n v="2"/>
    <x v="0"/>
    <x v="20"/>
    <n v="1"/>
    <s v="fabiola.jackson@bikes.shop"/>
    <x v="5"/>
    <x v="5"/>
    <n v="552"/>
    <s v="lea.key@yahoo.com"/>
    <n v="92220"/>
    <x v="0"/>
    <s v="Electra"/>
    <d v="2016-01-12T00:00:00"/>
    <n v="1"/>
    <n v="269.99"/>
    <n v="0.05"/>
    <n v="269.99"/>
  </r>
  <r>
    <n v="16"/>
    <n v="3"/>
    <x v="0"/>
    <x v="17"/>
    <n v="1"/>
    <s v="fabiola.jackson@bikes.shop"/>
    <x v="0"/>
    <x v="0"/>
    <n v="552"/>
    <s v="lea.key@yahoo.com"/>
    <n v="92220"/>
    <x v="0"/>
    <s v="Electra"/>
    <d v="2016-01-12T00:00:00"/>
    <n v="2"/>
    <n v="269.99"/>
    <n v="7.0000000000000007E-2"/>
    <n v="539.98"/>
  </r>
  <r>
    <n v="16"/>
    <n v="4"/>
    <x v="0"/>
    <x v="15"/>
    <n v="1"/>
    <s v="fabiola.jackson@bikes.shop"/>
    <x v="0"/>
    <x v="0"/>
    <n v="552"/>
    <s v="lea.key@yahoo.com"/>
    <n v="92220"/>
    <x v="0"/>
    <s v="Electra"/>
    <d v="2016-01-12T00:00:00"/>
    <n v="1"/>
    <n v="269.99"/>
    <n v="7.0000000000000007E-2"/>
    <n v="269.99"/>
  </r>
  <r>
    <n v="17"/>
    <n v="1"/>
    <x v="0"/>
    <x v="1"/>
    <n v="1"/>
    <s v="fabiola.jackson@bikes.shop"/>
    <x v="1"/>
    <x v="1"/>
    <n v="1175"/>
    <s v="sindy.anderson@gmail.com"/>
    <n v="91768"/>
    <x v="0"/>
    <s v="Trek"/>
    <d v="2016-01-12T00:00:00"/>
    <n v="1"/>
    <n v="1799.99"/>
    <n v="7.0000000000000007E-2"/>
    <n v="1799.99"/>
  </r>
  <r>
    <n v="17"/>
    <n v="2"/>
    <x v="0"/>
    <x v="19"/>
    <n v="1"/>
    <s v="fabiola.jackson@bikes.shop"/>
    <x v="5"/>
    <x v="5"/>
    <n v="1175"/>
    <s v="sindy.anderson@gmail.com"/>
    <n v="91768"/>
    <x v="0"/>
    <s v="Electra"/>
    <d v="2016-01-12T00:00:00"/>
    <n v="1"/>
    <n v="299.99"/>
    <n v="0.1"/>
    <n v="299.99"/>
  </r>
  <r>
    <n v="17"/>
    <n v="3"/>
    <x v="0"/>
    <x v="21"/>
    <n v="1"/>
    <s v="fabiola.jackson@bikes.shop"/>
    <x v="1"/>
    <x v="1"/>
    <n v="1175"/>
    <s v="sindy.anderson@gmail.com"/>
    <n v="91768"/>
    <x v="0"/>
    <s v="Heller"/>
    <d v="2016-01-12T00:00:00"/>
    <n v="1"/>
    <n v="1320.99"/>
    <n v="0.1"/>
    <n v="1320.99"/>
  </r>
  <r>
    <n v="17"/>
    <n v="4"/>
    <x v="0"/>
    <x v="0"/>
    <n v="1"/>
    <s v="fabiola.jackson@bikes.shop"/>
    <x v="0"/>
    <x v="0"/>
    <n v="1175"/>
    <s v="sindy.anderson@gmail.com"/>
    <n v="91768"/>
    <x v="0"/>
    <s v="Electra"/>
    <d v="2016-01-12T00:00:00"/>
    <n v="2"/>
    <n v="599.99"/>
    <n v="0.2"/>
    <n v="1199.98"/>
  </r>
  <r>
    <n v="18"/>
    <n v="1"/>
    <x v="0"/>
    <x v="6"/>
    <n v="1"/>
    <s v="fabiola.jackson@bikes.shop"/>
    <x v="1"/>
    <x v="1"/>
    <n v="541"/>
    <s v="lanita.burton@msn.com"/>
    <n v="92236"/>
    <x v="0"/>
    <s v="Ritchey"/>
    <d v="2016-01-14T00:00:00"/>
    <n v="2"/>
    <n v="749.99"/>
    <n v="0.2"/>
    <n v="1499.98"/>
  </r>
  <r>
    <n v="18"/>
    <n v="2"/>
    <x v="0"/>
    <x v="13"/>
    <n v="1"/>
    <s v="fabiola.jackson@bikes.shop"/>
    <x v="5"/>
    <x v="5"/>
    <n v="541"/>
    <s v="lanita.burton@msn.com"/>
    <n v="92236"/>
    <x v="0"/>
    <s v="Electra"/>
    <d v="2016-01-14T00:00:00"/>
    <n v="1"/>
    <n v="269.99"/>
    <n v="0.05"/>
    <n v="269.99"/>
  </r>
  <r>
    <n v="18"/>
    <n v="3"/>
    <x v="0"/>
    <x v="14"/>
    <n v="1"/>
    <s v="fabiola.jackson@bikes.shop"/>
    <x v="1"/>
    <x v="1"/>
    <n v="541"/>
    <s v="lanita.burton@msn.com"/>
    <n v="92236"/>
    <x v="0"/>
    <s v="Trek"/>
    <d v="2016-01-14T00:00:00"/>
    <n v="1"/>
    <n v="3999.99"/>
    <n v="0.1"/>
    <n v="3999.99"/>
  </r>
  <r>
    <n v="18"/>
    <n v="4"/>
    <x v="0"/>
    <x v="22"/>
    <n v="1"/>
    <s v="fabiola.jackson@bikes.shop"/>
    <x v="3"/>
    <x v="3"/>
    <n v="541"/>
    <s v="lanita.burton@msn.com"/>
    <n v="92236"/>
    <x v="0"/>
    <s v="Electra"/>
    <d v="2016-01-14T00:00:00"/>
    <n v="2"/>
    <n v="499.99"/>
    <n v="0.05"/>
    <n v="999.98"/>
  </r>
  <r>
    <n v="18"/>
    <n v="5"/>
    <x v="0"/>
    <x v="11"/>
    <n v="1"/>
    <s v="fabiola.jackson@bikes.shop"/>
    <x v="4"/>
    <x v="4"/>
    <n v="541"/>
    <s v="lanita.burton@msn.com"/>
    <n v="92236"/>
    <x v="0"/>
    <s v="Trek"/>
    <d v="2016-01-14T00:00:00"/>
    <n v="2"/>
    <n v="2999.99"/>
    <n v="0.1"/>
    <n v="5999.98"/>
  </r>
  <r>
    <n v="19"/>
    <n v="1"/>
    <x v="0"/>
    <x v="2"/>
    <n v="1"/>
    <s v="fabiola.jackson@bikes.shop"/>
    <x v="2"/>
    <x v="2"/>
    <n v="696"/>
    <s v="norine.huffman@aol.com"/>
    <n v="91316"/>
    <x v="0"/>
    <s v="Surly"/>
    <d v="2016-01-14T00:00:00"/>
    <n v="1"/>
    <n v="1549"/>
    <n v="7.0000000000000007E-2"/>
    <n v="1549"/>
  </r>
  <r>
    <n v="19"/>
    <n v="2"/>
    <x v="0"/>
    <x v="11"/>
    <n v="1"/>
    <s v="fabiola.jackson@bikes.shop"/>
    <x v="4"/>
    <x v="4"/>
    <n v="696"/>
    <s v="norine.huffman@aol.com"/>
    <n v="91316"/>
    <x v="0"/>
    <s v="Trek"/>
    <d v="2016-01-14T00:00:00"/>
    <n v="2"/>
    <n v="2999.99"/>
    <n v="0.2"/>
    <n v="5999.98"/>
  </r>
  <r>
    <n v="20"/>
    <n v="1"/>
    <x v="0"/>
    <x v="11"/>
    <n v="1"/>
    <s v="fabiola.jackson@bikes.shop"/>
    <x v="4"/>
    <x v="4"/>
    <n v="923"/>
    <s v="randee.pitts@msn.com"/>
    <n v="91387"/>
    <x v="0"/>
    <s v="Trek"/>
    <d v="2016-01-14T00:00:00"/>
    <n v="1"/>
    <n v="2999.99"/>
    <n v="7.0000000000000007E-2"/>
    <n v="2999.99"/>
  </r>
  <r>
    <n v="20"/>
    <n v="2"/>
    <x v="0"/>
    <x v="2"/>
    <n v="1"/>
    <s v="fabiola.jackson@bikes.shop"/>
    <x v="2"/>
    <x v="2"/>
    <n v="923"/>
    <s v="randee.pitts@msn.com"/>
    <n v="91387"/>
    <x v="0"/>
    <s v="Surly"/>
    <d v="2016-01-14T00:00:00"/>
    <n v="2"/>
    <n v="1549"/>
    <n v="7.0000000000000007E-2"/>
    <n v="3098"/>
  </r>
  <r>
    <n v="21"/>
    <n v="1"/>
    <x v="1"/>
    <x v="15"/>
    <n v="2"/>
    <s v="mireya.copeland@bikes.shop"/>
    <x v="0"/>
    <x v="0"/>
    <n v="1250"/>
    <s v="neoma.daugherty@gmail.com"/>
    <n v="10550"/>
    <x v="1"/>
    <s v="Electra"/>
    <d v="2016-01-15T00:00:00"/>
    <n v="1"/>
    <n v="269.99"/>
    <n v="0.05"/>
    <n v="269.99"/>
  </r>
  <r>
    <n v="21"/>
    <n v="2"/>
    <x v="1"/>
    <x v="7"/>
    <n v="2"/>
    <s v="mireya.copeland@bikes.shop"/>
    <x v="0"/>
    <x v="0"/>
    <n v="1250"/>
    <s v="neoma.daugherty@gmail.com"/>
    <n v="10550"/>
    <x v="1"/>
    <s v="Pure Cycles"/>
    <d v="2016-01-15T00:00:00"/>
    <n v="1"/>
    <n v="429"/>
    <n v="0.1"/>
    <n v="429"/>
  </r>
  <r>
    <n v="21"/>
    <n v="3"/>
    <x v="1"/>
    <x v="2"/>
    <n v="2"/>
    <s v="mireya.copeland@bikes.shop"/>
    <x v="2"/>
    <x v="2"/>
    <n v="1250"/>
    <s v="neoma.daugherty@gmail.com"/>
    <n v="10550"/>
    <x v="1"/>
    <s v="Surly"/>
    <d v="2016-01-15T00:00:00"/>
    <n v="1"/>
    <n v="1549"/>
    <n v="7.0000000000000007E-2"/>
    <n v="1549"/>
  </r>
  <r>
    <n v="22"/>
    <n v="1"/>
    <x v="0"/>
    <x v="12"/>
    <n v="1"/>
    <s v="fabiola.jackson@bikes.shop"/>
    <x v="0"/>
    <x v="0"/>
    <n v="1035"/>
    <s v="tangela.hurley@msn.com"/>
    <n v="95008"/>
    <x v="0"/>
    <s v="Electra"/>
    <d v="2016-01-16T00:00:00"/>
    <n v="2"/>
    <n v="529.99"/>
    <n v="0.2"/>
    <n v="1059.98"/>
  </r>
  <r>
    <n v="22"/>
    <n v="2"/>
    <x v="0"/>
    <x v="13"/>
    <n v="1"/>
    <s v="fabiola.jackson@bikes.shop"/>
    <x v="5"/>
    <x v="5"/>
    <n v="1035"/>
    <s v="tangela.hurley@msn.com"/>
    <n v="95008"/>
    <x v="0"/>
    <s v="Electra"/>
    <d v="2016-01-16T00:00:00"/>
    <n v="1"/>
    <n v="269.99"/>
    <n v="0.05"/>
    <n v="269.99"/>
  </r>
  <r>
    <n v="23"/>
    <n v="1"/>
    <x v="0"/>
    <x v="4"/>
    <n v="1"/>
    <s v="fabiola.jackson@bikes.shop"/>
    <x v="1"/>
    <x v="1"/>
    <n v="1149"/>
    <s v="drucilla.gilliam@hotmail.com"/>
    <n v="95050"/>
    <x v="0"/>
    <s v="Trek"/>
    <d v="2016-01-16T00:00:00"/>
    <n v="2"/>
    <n v="2899.99"/>
    <n v="0.05"/>
    <n v="5799.98"/>
  </r>
  <r>
    <n v="23"/>
    <n v="2"/>
    <x v="0"/>
    <x v="19"/>
    <n v="1"/>
    <s v="fabiola.jackson@bikes.shop"/>
    <x v="5"/>
    <x v="5"/>
    <n v="1149"/>
    <s v="drucilla.gilliam@hotmail.com"/>
    <n v="95050"/>
    <x v="0"/>
    <s v="Electra"/>
    <d v="2016-01-16T00:00:00"/>
    <n v="2"/>
    <n v="299.99"/>
    <n v="0.1"/>
    <n v="599.98"/>
  </r>
  <r>
    <n v="23"/>
    <n v="3"/>
    <x v="0"/>
    <x v="17"/>
    <n v="1"/>
    <s v="fabiola.jackson@bikes.shop"/>
    <x v="0"/>
    <x v="0"/>
    <n v="1149"/>
    <s v="drucilla.gilliam@hotmail.com"/>
    <n v="95050"/>
    <x v="0"/>
    <s v="Electra"/>
    <d v="2016-01-16T00:00:00"/>
    <n v="1"/>
    <n v="269.99"/>
    <n v="0.2"/>
    <n v="269.99"/>
  </r>
  <r>
    <n v="24"/>
    <n v="1"/>
    <x v="1"/>
    <x v="5"/>
    <n v="2"/>
    <s v="mireya.copeland@bikes.shop"/>
    <x v="1"/>
    <x v="1"/>
    <n v="636"/>
    <s v="ashton.lott@hotmail.com"/>
    <n v="11001"/>
    <x v="1"/>
    <s v="Surly"/>
    <d v="2016-01-18T00:00:00"/>
    <n v="2"/>
    <n v="999.99"/>
    <n v="0.1"/>
    <n v="1999.98"/>
  </r>
  <r>
    <n v="24"/>
    <n v="2"/>
    <x v="1"/>
    <x v="9"/>
    <n v="2"/>
    <s v="mireya.copeland@bikes.shop"/>
    <x v="0"/>
    <x v="0"/>
    <n v="636"/>
    <s v="ashton.lott@hotmail.com"/>
    <n v="11001"/>
    <x v="1"/>
    <s v="Pure Cycles"/>
    <d v="2016-01-18T00:00:00"/>
    <n v="2"/>
    <n v="449"/>
    <n v="7.0000000000000007E-2"/>
    <n v="898"/>
  </r>
  <r>
    <n v="25"/>
    <n v="1"/>
    <x v="1"/>
    <x v="19"/>
    <n v="2"/>
    <s v="mireya.copeland@bikes.shop"/>
    <x v="5"/>
    <x v="5"/>
    <n v="657"/>
    <s v="sam.lester@gmail.com"/>
    <n v="11510"/>
    <x v="1"/>
    <s v="Electra"/>
    <d v="2016-01-18T00:00:00"/>
    <n v="2"/>
    <n v="299.99"/>
    <n v="0.2"/>
    <n v="599.98"/>
  </r>
  <r>
    <n v="25"/>
    <n v="2"/>
    <x v="1"/>
    <x v="2"/>
    <n v="2"/>
    <s v="mireya.copeland@bikes.shop"/>
    <x v="2"/>
    <x v="2"/>
    <n v="657"/>
    <s v="sam.lester@gmail.com"/>
    <n v="11510"/>
    <x v="1"/>
    <s v="Surly"/>
    <d v="2016-01-18T00:00:00"/>
    <n v="2"/>
    <n v="1549"/>
    <n v="0.2"/>
    <n v="3098"/>
  </r>
  <r>
    <n v="25"/>
    <n v="3"/>
    <x v="1"/>
    <x v="13"/>
    <n v="2"/>
    <s v="mireya.copeland@bikes.shop"/>
    <x v="5"/>
    <x v="5"/>
    <n v="657"/>
    <s v="sam.lester@gmail.com"/>
    <n v="11510"/>
    <x v="1"/>
    <s v="Electra"/>
    <d v="2016-01-18T00:00:00"/>
    <n v="1"/>
    <n v="269.99"/>
    <n v="0.2"/>
    <n v="269.99"/>
  </r>
  <r>
    <n v="25"/>
    <n v="4"/>
    <x v="1"/>
    <x v="15"/>
    <n v="2"/>
    <s v="mireya.copeland@bikes.shop"/>
    <x v="0"/>
    <x v="0"/>
    <n v="657"/>
    <s v="sam.lester@gmail.com"/>
    <n v="11510"/>
    <x v="1"/>
    <s v="Electra"/>
    <d v="2016-01-18T00:00:00"/>
    <n v="1"/>
    <n v="269.99"/>
    <n v="0.2"/>
    <n v="269.99"/>
  </r>
  <r>
    <n v="25"/>
    <n v="5"/>
    <x v="1"/>
    <x v="20"/>
    <n v="2"/>
    <s v="mireya.copeland@bikes.shop"/>
    <x v="5"/>
    <x v="5"/>
    <n v="657"/>
    <s v="sam.lester@gmail.com"/>
    <n v="11510"/>
    <x v="1"/>
    <s v="Electra"/>
    <d v="2016-01-18T00:00:00"/>
    <n v="1"/>
    <n v="269.99"/>
    <n v="0.1"/>
    <n v="269.99"/>
  </r>
  <r>
    <n v="26"/>
    <n v="1"/>
    <x v="1"/>
    <x v="14"/>
    <n v="2"/>
    <s v="mireya.copeland@bikes.shop"/>
    <x v="1"/>
    <x v="1"/>
    <n v="1280"/>
    <s v="jackeline.colon@msn.com"/>
    <n v="12590"/>
    <x v="1"/>
    <s v="Trek"/>
    <d v="2016-01-18T00:00:00"/>
    <n v="1"/>
    <n v="3999.99"/>
    <n v="0.05"/>
    <n v="3999.99"/>
  </r>
  <r>
    <n v="26"/>
    <n v="2"/>
    <x v="1"/>
    <x v="6"/>
    <n v="2"/>
    <s v="mireya.copeland@bikes.shop"/>
    <x v="1"/>
    <x v="1"/>
    <n v="1280"/>
    <s v="jackeline.colon@msn.com"/>
    <n v="12590"/>
    <x v="1"/>
    <s v="Ritchey"/>
    <d v="2016-01-18T00:00:00"/>
    <n v="1"/>
    <n v="749.99"/>
    <n v="0.2"/>
    <n v="749.99"/>
  </r>
  <r>
    <n v="26"/>
    <n v="3"/>
    <x v="1"/>
    <x v="10"/>
    <n v="2"/>
    <s v="mireya.copeland@bikes.shop"/>
    <x v="0"/>
    <x v="0"/>
    <n v="1280"/>
    <s v="jackeline.colon@msn.com"/>
    <n v="12590"/>
    <x v="1"/>
    <s v="Electra"/>
    <d v="2016-01-18T00:00:00"/>
    <n v="1"/>
    <n v="549.99"/>
    <n v="0.2"/>
    <n v="549.99"/>
  </r>
  <r>
    <n v="26"/>
    <n v="4"/>
    <x v="1"/>
    <x v="20"/>
    <n v="2"/>
    <s v="mireya.copeland@bikes.shop"/>
    <x v="5"/>
    <x v="5"/>
    <n v="1280"/>
    <s v="jackeline.colon@msn.com"/>
    <n v="12590"/>
    <x v="1"/>
    <s v="Electra"/>
    <d v="2016-01-18T00:00:00"/>
    <n v="2"/>
    <n v="269.99"/>
    <n v="7.0000000000000007E-2"/>
    <n v="539.98"/>
  </r>
  <r>
    <n v="27"/>
    <n v="1"/>
    <x v="1"/>
    <x v="21"/>
    <n v="2"/>
    <s v="mireya.copeland@bikes.shop"/>
    <x v="1"/>
    <x v="1"/>
    <n v="57"/>
    <s v="pamala.henry@aol.com"/>
    <n v="10451"/>
    <x v="1"/>
    <s v="Heller"/>
    <d v="2016-01-19T00:00:00"/>
    <n v="1"/>
    <n v="1320.99"/>
    <n v="0.2"/>
    <n v="1320.99"/>
  </r>
  <r>
    <n v="27"/>
    <n v="2"/>
    <x v="1"/>
    <x v="23"/>
    <n v="2"/>
    <s v="mireya.copeland@bikes.shop"/>
    <x v="0"/>
    <x v="0"/>
    <n v="57"/>
    <s v="pamala.henry@aol.com"/>
    <n v="10451"/>
    <x v="1"/>
    <s v="Pure Cycles"/>
    <d v="2016-01-19T00:00:00"/>
    <n v="1"/>
    <n v="449"/>
    <n v="0.2"/>
    <n v="449"/>
  </r>
  <r>
    <n v="27"/>
    <n v="3"/>
    <x v="1"/>
    <x v="8"/>
    <n v="2"/>
    <s v="mireya.copeland@bikes.shop"/>
    <x v="3"/>
    <x v="3"/>
    <n v="57"/>
    <s v="pamala.henry@aol.com"/>
    <n v="10451"/>
    <x v="1"/>
    <s v="Electra"/>
    <d v="2016-01-19T00:00:00"/>
    <n v="2"/>
    <n v="599.99"/>
    <n v="7.0000000000000007E-2"/>
    <n v="1199.98"/>
  </r>
  <r>
    <n v="27"/>
    <n v="4"/>
    <x v="1"/>
    <x v="1"/>
    <n v="2"/>
    <s v="mireya.copeland@bikes.shop"/>
    <x v="1"/>
    <x v="1"/>
    <n v="57"/>
    <s v="pamala.henry@aol.com"/>
    <n v="10451"/>
    <x v="1"/>
    <s v="Trek"/>
    <d v="2016-01-19T00:00:00"/>
    <n v="1"/>
    <n v="1799.99"/>
    <n v="7.0000000000000007E-2"/>
    <n v="1799.99"/>
  </r>
  <r>
    <n v="28"/>
    <n v="1"/>
    <x v="1"/>
    <x v="21"/>
    <n v="2"/>
    <s v="mireya.copeland@bikes.shop"/>
    <x v="1"/>
    <x v="1"/>
    <n v="252"/>
    <s v="eleni.gordon@hotmail.com"/>
    <n v="11418"/>
    <x v="1"/>
    <s v="Heller"/>
    <d v="2016-01-19T00:00:00"/>
    <n v="1"/>
    <n v="1320.99"/>
    <n v="0.05"/>
    <n v="1320.99"/>
  </r>
  <r>
    <n v="28"/>
    <n v="2"/>
    <x v="1"/>
    <x v="14"/>
    <n v="2"/>
    <s v="mireya.copeland@bikes.shop"/>
    <x v="1"/>
    <x v="1"/>
    <n v="252"/>
    <s v="eleni.gordon@hotmail.com"/>
    <n v="11418"/>
    <x v="1"/>
    <s v="Trek"/>
    <d v="2016-01-19T00:00:00"/>
    <n v="2"/>
    <n v="3999.99"/>
    <n v="0.2"/>
    <n v="7999.98"/>
  </r>
  <r>
    <n v="28"/>
    <n v="3"/>
    <x v="1"/>
    <x v="15"/>
    <n v="2"/>
    <s v="mireya.copeland@bikes.shop"/>
    <x v="0"/>
    <x v="0"/>
    <n v="252"/>
    <s v="eleni.gordon@hotmail.com"/>
    <n v="11418"/>
    <x v="1"/>
    <s v="Electra"/>
    <d v="2016-01-19T00:00:00"/>
    <n v="2"/>
    <n v="269.99"/>
    <n v="0.1"/>
    <n v="539.98"/>
  </r>
  <r>
    <n v="28"/>
    <n v="4"/>
    <x v="1"/>
    <x v="18"/>
    <n v="2"/>
    <s v="mireya.copeland@bikes.shop"/>
    <x v="1"/>
    <x v="1"/>
    <n v="252"/>
    <s v="eleni.gordon@hotmail.com"/>
    <n v="11418"/>
    <x v="1"/>
    <s v="Surly"/>
    <d v="2016-01-19T00:00:00"/>
    <n v="1"/>
    <n v="469.99"/>
    <n v="0.05"/>
    <n v="469.99"/>
  </r>
  <r>
    <n v="29"/>
    <n v="1"/>
    <x v="1"/>
    <x v="24"/>
    <n v="2"/>
    <s v="mireya.copeland@bikes.shop"/>
    <x v="3"/>
    <x v="3"/>
    <n v="437"/>
    <s v="laureen.barry@yahoo.com"/>
    <n v="14127"/>
    <x v="1"/>
    <s v="Electra"/>
    <d v="2016-01-20T00:00:00"/>
    <n v="2"/>
    <n v="549.99"/>
    <n v="0.05"/>
    <n v="1099.98"/>
  </r>
  <r>
    <n v="29"/>
    <n v="2"/>
    <x v="1"/>
    <x v="18"/>
    <n v="2"/>
    <s v="mireya.copeland@bikes.shop"/>
    <x v="1"/>
    <x v="1"/>
    <n v="437"/>
    <s v="laureen.barry@yahoo.com"/>
    <n v="14127"/>
    <x v="1"/>
    <s v="Surly"/>
    <d v="2016-01-20T00:00:00"/>
    <n v="1"/>
    <n v="469.99"/>
    <n v="0.2"/>
    <n v="469.99"/>
  </r>
  <r>
    <n v="29"/>
    <n v="3"/>
    <x v="1"/>
    <x v="20"/>
    <n v="2"/>
    <s v="mireya.copeland@bikes.shop"/>
    <x v="5"/>
    <x v="5"/>
    <n v="437"/>
    <s v="laureen.barry@yahoo.com"/>
    <n v="14127"/>
    <x v="1"/>
    <s v="Electra"/>
    <d v="2016-01-20T00:00:00"/>
    <n v="2"/>
    <n v="269.99"/>
    <n v="0.1"/>
    <n v="539.98"/>
  </r>
  <r>
    <n v="29"/>
    <n v="4"/>
    <x v="1"/>
    <x v="1"/>
    <n v="2"/>
    <s v="mireya.copeland@bikes.shop"/>
    <x v="1"/>
    <x v="1"/>
    <n v="437"/>
    <s v="laureen.barry@yahoo.com"/>
    <n v="14127"/>
    <x v="1"/>
    <s v="Trek"/>
    <d v="2016-01-20T00:00:00"/>
    <n v="1"/>
    <n v="1799.99"/>
    <n v="0.2"/>
    <n v="1799.99"/>
  </r>
  <r>
    <n v="29"/>
    <n v="5"/>
    <x v="1"/>
    <x v="15"/>
    <n v="2"/>
    <s v="mireya.copeland@bikes.shop"/>
    <x v="0"/>
    <x v="0"/>
    <n v="437"/>
    <s v="laureen.barry@yahoo.com"/>
    <n v="14127"/>
    <x v="1"/>
    <s v="Electra"/>
    <d v="2016-01-20T00:00:00"/>
    <n v="2"/>
    <n v="269.99"/>
    <n v="0.05"/>
    <n v="539.98"/>
  </r>
  <r>
    <n v="30"/>
    <n v="1"/>
    <x v="1"/>
    <x v="8"/>
    <n v="2"/>
    <s v="mireya.copeland@bikes.shop"/>
    <x v="3"/>
    <x v="3"/>
    <n v="1348"/>
    <s v="yvone.guerrero@aol.com"/>
    <n v="11566"/>
    <x v="1"/>
    <s v="Electra"/>
    <d v="2016-01-20T00:00:00"/>
    <n v="1"/>
    <n v="599.99"/>
    <n v="0.05"/>
    <n v="599.99"/>
  </r>
  <r>
    <n v="30"/>
    <n v="2"/>
    <x v="1"/>
    <x v="7"/>
    <n v="2"/>
    <s v="mireya.copeland@bikes.shop"/>
    <x v="0"/>
    <x v="0"/>
    <n v="1348"/>
    <s v="yvone.guerrero@aol.com"/>
    <n v="11566"/>
    <x v="1"/>
    <s v="Pure Cycles"/>
    <d v="2016-01-20T00:00:00"/>
    <n v="1"/>
    <n v="429"/>
    <n v="7.0000000000000007E-2"/>
    <n v="429"/>
  </r>
  <r>
    <n v="30"/>
    <n v="3"/>
    <x v="1"/>
    <x v="23"/>
    <n v="2"/>
    <s v="mireya.copeland@bikes.shop"/>
    <x v="0"/>
    <x v="0"/>
    <n v="1348"/>
    <s v="yvone.guerrero@aol.com"/>
    <n v="11566"/>
    <x v="1"/>
    <s v="Pure Cycles"/>
    <d v="2016-01-20T00:00:00"/>
    <n v="1"/>
    <n v="449"/>
    <n v="0.1"/>
    <n v="449"/>
  </r>
  <r>
    <n v="30"/>
    <n v="4"/>
    <x v="1"/>
    <x v="4"/>
    <n v="2"/>
    <s v="mireya.copeland@bikes.shop"/>
    <x v="1"/>
    <x v="1"/>
    <n v="1348"/>
    <s v="yvone.guerrero@aol.com"/>
    <n v="11566"/>
    <x v="1"/>
    <s v="Trek"/>
    <d v="2016-01-20T00:00:00"/>
    <n v="1"/>
    <n v="2899.99"/>
    <n v="0.1"/>
    <n v="2899.99"/>
  </r>
  <r>
    <n v="30"/>
    <n v="5"/>
    <x v="1"/>
    <x v="14"/>
    <n v="2"/>
    <s v="mireya.copeland@bikes.shop"/>
    <x v="1"/>
    <x v="1"/>
    <n v="1348"/>
    <s v="yvone.guerrero@aol.com"/>
    <n v="11566"/>
    <x v="1"/>
    <s v="Trek"/>
    <d v="2016-01-20T00:00:00"/>
    <n v="2"/>
    <n v="3999.99"/>
    <n v="0.1"/>
    <n v="7999.98"/>
  </r>
  <r>
    <n v="31"/>
    <n v="1"/>
    <x v="2"/>
    <x v="16"/>
    <n v="3"/>
    <s v="genna.serrano@bikes.shop"/>
    <x v="2"/>
    <x v="2"/>
    <n v="1238"/>
    <s v="edgar.quinn@aol.com"/>
    <n v="78552"/>
    <x v="2"/>
    <s v="Surly"/>
    <d v="2016-01-20T00:00:00"/>
    <n v="2"/>
    <n v="1680.99"/>
    <n v="0.05"/>
    <n v="3361.98"/>
  </r>
  <r>
    <n v="31"/>
    <n v="2"/>
    <x v="2"/>
    <x v="11"/>
    <n v="3"/>
    <s v="genna.serrano@bikes.shop"/>
    <x v="4"/>
    <x v="4"/>
    <n v="1238"/>
    <s v="edgar.quinn@aol.com"/>
    <n v="78552"/>
    <x v="2"/>
    <s v="Trek"/>
    <d v="2016-01-20T00:00:00"/>
    <n v="2"/>
    <n v="2999.99"/>
    <n v="0.2"/>
    <n v="5999.98"/>
  </r>
  <r>
    <n v="32"/>
    <n v="1"/>
    <x v="0"/>
    <x v="1"/>
    <n v="1"/>
    <s v="fabiola.jackson@bikes.shop"/>
    <x v="1"/>
    <x v="1"/>
    <n v="1259"/>
    <s v="kimbery.nieves@msn.com"/>
    <n v="94070"/>
    <x v="0"/>
    <s v="Trek"/>
    <d v="2016-01-21T00:00:00"/>
    <n v="2"/>
    <n v="1799.99"/>
    <n v="7.0000000000000007E-2"/>
    <n v="3599.98"/>
  </r>
  <r>
    <n v="32"/>
    <n v="2"/>
    <x v="0"/>
    <x v="10"/>
    <n v="1"/>
    <s v="fabiola.jackson@bikes.shop"/>
    <x v="0"/>
    <x v="0"/>
    <n v="1259"/>
    <s v="kimbery.nieves@msn.com"/>
    <n v="94070"/>
    <x v="0"/>
    <s v="Electra"/>
    <d v="2016-01-21T00:00:00"/>
    <n v="2"/>
    <n v="549.99"/>
    <n v="7.0000000000000007E-2"/>
    <n v="1099.98"/>
  </r>
  <r>
    <n v="32"/>
    <n v="3"/>
    <x v="0"/>
    <x v="22"/>
    <n v="1"/>
    <s v="fabiola.jackson@bikes.shop"/>
    <x v="3"/>
    <x v="3"/>
    <n v="1259"/>
    <s v="kimbery.nieves@msn.com"/>
    <n v="94070"/>
    <x v="0"/>
    <s v="Electra"/>
    <d v="2016-01-21T00:00:00"/>
    <n v="2"/>
    <n v="499.99"/>
    <n v="0.1"/>
    <n v="999.98"/>
  </r>
  <r>
    <n v="33"/>
    <n v="1"/>
    <x v="1"/>
    <x v="19"/>
    <n v="2"/>
    <s v="mireya.copeland@bikes.shop"/>
    <x v="5"/>
    <x v="5"/>
    <n v="236"/>
    <s v="verona.o'neill@hotmail.com"/>
    <n v="11784"/>
    <x v="1"/>
    <s v="Electra"/>
    <d v="2016-01-21T00:00:00"/>
    <n v="2"/>
    <n v="299.99"/>
    <n v="7.0000000000000007E-2"/>
    <n v="599.98"/>
  </r>
  <r>
    <n v="33"/>
    <n v="2"/>
    <x v="1"/>
    <x v="14"/>
    <n v="2"/>
    <s v="mireya.copeland@bikes.shop"/>
    <x v="1"/>
    <x v="1"/>
    <n v="236"/>
    <s v="verona.o'neill@hotmail.com"/>
    <n v="11784"/>
    <x v="1"/>
    <s v="Trek"/>
    <d v="2016-01-21T00:00:00"/>
    <n v="1"/>
    <n v="3999.99"/>
    <n v="0.1"/>
    <n v="3999.99"/>
  </r>
  <r>
    <n v="34"/>
    <n v="1"/>
    <x v="1"/>
    <x v="1"/>
    <n v="2"/>
    <s v="mireya.copeland@bikes.shop"/>
    <x v="1"/>
    <x v="1"/>
    <n v="80"/>
    <s v="sarai.mckee@msn.com"/>
    <n v="14215"/>
    <x v="1"/>
    <s v="Trek"/>
    <d v="2016-01-22T00:00:00"/>
    <n v="2"/>
    <n v="1799.99"/>
    <n v="7.0000000000000007E-2"/>
    <n v="3599.98"/>
  </r>
  <r>
    <n v="34"/>
    <n v="2"/>
    <x v="1"/>
    <x v="2"/>
    <n v="2"/>
    <s v="mireya.copeland@bikes.shop"/>
    <x v="2"/>
    <x v="2"/>
    <n v="80"/>
    <s v="sarai.mckee@msn.com"/>
    <n v="14215"/>
    <x v="1"/>
    <s v="Surly"/>
    <d v="2016-01-22T00:00:00"/>
    <n v="2"/>
    <n v="1549"/>
    <n v="0.1"/>
    <n v="3098"/>
  </r>
  <r>
    <n v="34"/>
    <n v="3"/>
    <x v="1"/>
    <x v="7"/>
    <n v="2"/>
    <s v="mireya.copeland@bikes.shop"/>
    <x v="0"/>
    <x v="0"/>
    <n v="80"/>
    <s v="sarai.mckee@msn.com"/>
    <n v="14215"/>
    <x v="1"/>
    <s v="Pure Cycles"/>
    <d v="2016-01-22T00:00:00"/>
    <n v="2"/>
    <n v="429"/>
    <n v="0.2"/>
    <n v="858"/>
  </r>
  <r>
    <n v="35"/>
    <n v="1"/>
    <x v="1"/>
    <x v="9"/>
    <n v="2"/>
    <s v="mireya.copeland@bikes.shop"/>
    <x v="0"/>
    <x v="0"/>
    <n v="813"/>
    <s v="neville.mcclain@yahoo.com"/>
    <n v="11552"/>
    <x v="1"/>
    <s v="Pure Cycles"/>
    <d v="2016-01-22T00:00:00"/>
    <n v="1"/>
    <n v="449"/>
    <n v="0.05"/>
    <n v="449"/>
  </r>
  <r>
    <n v="35"/>
    <n v="2"/>
    <x v="1"/>
    <x v="0"/>
    <n v="2"/>
    <s v="mireya.copeland@bikes.shop"/>
    <x v="0"/>
    <x v="0"/>
    <n v="813"/>
    <s v="neville.mcclain@yahoo.com"/>
    <n v="11552"/>
    <x v="1"/>
    <s v="Electra"/>
    <d v="2016-01-22T00:00:00"/>
    <n v="2"/>
    <n v="599.99"/>
    <n v="0.05"/>
    <n v="1199.98"/>
  </r>
  <r>
    <n v="35"/>
    <n v="3"/>
    <x v="1"/>
    <x v="21"/>
    <n v="2"/>
    <s v="mireya.copeland@bikes.shop"/>
    <x v="1"/>
    <x v="1"/>
    <n v="813"/>
    <s v="neville.mcclain@yahoo.com"/>
    <n v="11552"/>
    <x v="1"/>
    <s v="Heller"/>
    <d v="2016-01-22T00:00:00"/>
    <n v="1"/>
    <n v="1320.99"/>
    <n v="0.2"/>
    <n v="1320.99"/>
  </r>
  <r>
    <n v="35"/>
    <n v="4"/>
    <x v="1"/>
    <x v="20"/>
    <n v="2"/>
    <s v="mireya.copeland@bikes.shop"/>
    <x v="5"/>
    <x v="5"/>
    <n v="813"/>
    <s v="neville.mcclain@yahoo.com"/>
    <n v="11552"/>
    <x v="1"/>
    <s v="Electra"/>
    <d v="2016-01-22T00:00:00"/>
    <n v="2"/>
    <n v="269.99"/>
    <n v="7.0000000000000007E-2"/>
    <n v="539.98"/>
  </r>
  <r>
    <n v="35"/>
    <n v="5"/>
    <x v="1"/>
    <x v="13"/>
    <n v="2"/>
    <s v="mireya.copeland@bikes.shop"/>
    <x v="5"/>
    <x v="5"/>
    <n v="813"/>
    <s v="neville.mcclain@yahoo.com"/>
    <n v="11552"/>
    <x v="1"/>
    <s v="Electra"/>
    <d v="2016-01-22T00:00:00"/>
    <n v="1"/>
    <n v="269.99"/>
    <n v="7.0000000000000007E-2"/>
    <n v="269.99"/>
  </r>
  <r>
    <n v="36"/>
    <n v="1"/>
    <x v="1"/>
    <x v="11"/>
    <n v="2"/>
    <s v="mireya.copeland@bikes.shop"/>
    <x v="4"/>
    <x v="4"/>
    <n v="1321"/>
    <s v="shantel.gregory@yahoo.com"/>
    <n v="11795"/>
    <x v="1"/>
    <s v="Trek"/>
    <d v="2016-01-23T00:00:00"/>
    <n v="1"/>
    <n v="2999.99"/>
    <n v="7.0000000000000007E-2"/>
    <n v="2999.99"/>
  </r>
  <r>
    <n v="36"/>
    <n v="2"/>
    <x v="1"/>
    <x v="21"/>
    <n v="2"/>
    <s v="mireya.copeland@bikes.shop"/>
    <x v="1"/>
    <x v="1"/>
    <n v="1321"/>
    <s v="shantel.gregory@yahoo.com"/>
    <n v="11795"/>
    <x v="1"/>
    <s v="Heller"/>
    <d v="2016-01-23T00:00:00"/>
    <n v="1"/>
    <n v="1320.99"/>
    <n v="0.05"/>
    <n v="1320.99"/>
  </r>
  <r>
    <n v="36"/>
    <n v="3"/>
    <x v="1"/>
    <x v="5"/>
    <n v="2"/>
    <s v="mireya.copeland@bikes.shop"/>
    <x v="1"/>
    <x v="1"/>
    <n v="1321"/>
    <s v="shantel.gregory@yahoo.com"/>
    <n v="11795"/>
    <x v="1"/>
    <s v="Surly"/>
    <d v="2016-01-23T00:00:00"/>
    <n v="2"/>
    <n v="999.99"/>
    <n v="0.2"/>
    <n v="1999.98"/>
  </r>
  <r>
    <n v="37"/>
    <n v="1"/>
    <x v="1"/>
    <x v="3"/>
    <n v="2"/>
    <s v="mireya.copeland@bikes.shop"/>
    <x v="0"/>
    <x v="0"/>
    <n v="164"/>
    <s v="tomika.larson@yahoo.com"/>
    <n v="11377"/>
    <x v="1"/>
    <s v="Electra"/>
    <d v="2016-01-25T00:00:00"/>
    <n v="2"/>
    <n v="599.99"/>
    <n v="0.05"/>
    <n v="1199.98"/>
  </r>
  <r>
    <n v="38"/>
    <n v="1"/>
    <x v="1"/>
    <x v="14"/>
    <n v="2"/>
    <s v="mireya.copeland@bikes.shop"/>
    <x v="1"/>
    <x v="1"/>
    <n v="583"/>
    <s v="lashandra.turner@hotmail.com"/>
    <n v="11561"/>
    <x v="1"/>
    <s v="Trek"/>
    <d v="2016-01-25T00:00:00"/>
    <n v="2"/>
    <n v="3999.99"/>
    <n v="0.05"/>
    <n v="7999.98"/>
  </r>
  <r>
    <n v="38"/>
    <n v="2"/>
    <x v="1"/>
    <x v="19"/>
    <n v="2"/>
    <s v="mireya.copeland@bikes.shop"/>
    <x v="5"/>
    <x v="5"/>
    <n v="583"/>
    <s v="lashandra.turner@hotmail.com"/>
    <n v="11561"/>
    <x v="1"/>
    <s v="Electra"/>
    <d v="2016-01-25T00:00:00"/>
    <n v="1"/>
    <n v="299.99"/>
    <n v="7.0000000000000007E-2"/>
    <n v="299.99"/>
  </r>
  <r>
    <n v="38"/>
    <n v="3"/>
    <x v="1"/>
    <x v="22"/>
    <n v="2"/>
    <s v="mireya.copeland@bikes.shop"/>
    <x v="3"/>
    <x v="3"/>
    <n v="583"/>
    <s v="lashandra.turner@hotmail.com"/>
    <n v="11561"/>
    <x v="1"/>
    <s v="Electra"/>
    <d v="2016-01-25T00:00:00"/>
    <n v="1"/>
    <n v="499.99"/>
    <n v="0.2"/>
    <n v="499.99"/>
  </r>
  <r>
    <n v="38"/>
    <n v="4"/>
    <x v="1"/>
    <x v="2"/>
    <n v="2"/>
    <s v="mireya.copeland@bikes.shop"/>
    <x v="2"/>
    <x v="2"/>
    <n v="583"/>
    <s v="lashandra.turner@hotmail.com"/>
    <n v="11561"/>
    <x v="1"/>
    <s v="Surly"/>
    <d v="2016-01-25T00:00:00"/>
    <n v="2"/>
    <n v="1549"/>
    <n v="0.1"/>
    <n v="3098"/>
  </r>
  <r>
    <n v="38"/>
    <n v="5"/>
    <x v="1"/>
    <x v="24"/>
    <n v="2"/>
    <s v="mireya.copeland@bikes.shop"/>
    <x v="3"/>
    <x v="3"/>
    <n v="583"/>
    <s v="lashandra.turner@hotmail.com"/>
    <n v="11561"/>
    <x v="1"/>
    <s v="Electra"/>
    <d v="2016-01-25T00:00:00"/>
    <n v="1"/>
    <n v="549.99"/>
    <n v="7.0000000000000007E-2"/>
    <n v="549.99"/>
  </r>
  <r>
    <n v="39"/>
    <n v="1"/>
    <x v="1"/>
    <x v="13"/>
    <n v="2"/>
    <s v="mireya.copeland@bikes.shop"/>
    <x v="5"/>
    <x v="5"/>
    <n v="1296"/>
    <s v="travis.whitley@aol.com"/>
    <n v="11412"/>
    <x v="1"/>
    <s v="Electra"/>
    <d v="2016-01-25T00:00:00"/>
    <n v="2"/>
    <n v="269.99"/>
    <n v="0.2"/>
    <n v="539.98"/>
  </r>
  <r>
    <n v="39"/>
    <n v="2"/>
    <x v="1"/>
    <x v="3"/>
    <n v="2"/>
    <s v="mireya.copeland@bikes.shop"/>
    <x v="0"/>
    <x v="0"/>
    <n v="1296"/>
    <s v="travis.whitley@aol.com"/>
    <n v="11412"/>
    <x v="1"/>
    <s v="Electra"/>
    <d v="2016-01-25T00:00:00"/>
    <n v="2"/>
    <n v="599.99"/>
    <n v="0.2"/>
    <n v="1199.98"/>
  </r>
  <r>
    <n v="39"/>
    <n v="3"/>
    <x v="1"/>
    <x v="5"/>
    <n v="2"/>
    <s v="mireya.copeland@bikes.shop"/>
    <x v="1"/>
    <x v="1"/>
    <n v="1296"/>
    <s v="travis.whitley@aol.com"/>
    <n v="11412"/>
    <x v="1"/>
    <s v="Surly"/>
    <d v="2016-01-25T00:00:00"/>
    <n v="2"/>
    <n v="999.99"/>
    <n v="0.05"/>
    <n v="1999.98"/>
  </r>
  <r>
    <n v="39"/>
    <n v="4"/>
    <x v="1"/>
    <x v="12"/>
    <n v="2"/>
    <s v="mireya.copeland@bikes.shop"/>
    <x v="0"/>
    <x v="0"/>
    <n v="1296"/>
    <s v="travis.whitley@aol.com"/>
    <n v="11412"/>
    <x v="1"/>
    <s v="Electra"/>
    <d v="2016-01-25T00:00:00"/>
    <n v="1"/>
    <n v="529.99"/>
    <n v="0.1"/>
    <n v="529.99"/>
  </r>
  <r>
    <n v="40"/>
    <n v="1"/>
    <x v="0"/>
    <x v="7"/>
    <n v="1"/>
    <s v="fabiola.jackson@bikes.shop"/>
    <x v="0"/>
    <x v="0"/>
    <n v="348"/>
    <s v="darren.witt@aol.com"/>
    <n v="92236"/>
    <x v="0"/>
    <s v="Pure Cycles"/>
    <d v="2016-01-27T00:00:00"/>
    <n v="1"/>
    <n v="429"/>
    <n v="0.2"/>
    <n v="429"/>
  </r>
  <r>
    <n v="40"/>
    <n v="2"/>
    <x v="0"/>
    <x v="1"/>
    <n v="1"/>
    <s v="fabiola.jackson@bikes.shop"/>
    <x v="1"/>
    <x v="1"/>
    <n v="348"/>
    <s v="darren.witt@aol.com"/>
    <n v="92236"/>
    <x v="0"/>
    <s v="Trek"/>
    <d v="2016-01-27T00:00:00"/>
    <n v="2"/>
    <n v="1799.99"/>
    <n v="0.2"/>
    <n v="3599.98"/>
  </r>
  <r>
    <n v="41"/>
    <n v="1"/>
    <x v="1"/>
    <x v="21"/>
    <n v="2"/>
    <s v="mireya.copeland@bikes.shop"/>
    <x v="1"/>
    <x v="1"/>
    <n v="979"/>
    <s v="ingeborg.ellison@yahoo.com"/>
    <n v="14850"/>
    <x v="1"/>
    <s v="Heller"/>
    <d v="2016-01-27T00:00:00"/>
    <n v="1"/>
    <n v="1320.99"/>
    <n v="0.1"/>
    <n v="1320.99"/>
  </r>
  <r>
    <n v="41"/>
    <n v="2"/>
    <x v="1"/>
    <x v="23"/>
    <n v="2"/>
    <s v="mireya.copeland@bikes.shop"/>
    <x v="0"/>
    <x v="0"/>
    <n v="979"/>
    <s v="ingeborg.ellison@yahoo.com"/>
    <n v="14850"/>
    <x v="1"/>
    <s v="Pure Cycles"/>
    <d v="2016-01-27T00:00:00"/>
    <n v="2"/>
    <n v="449"/>
    <n v="0.2"/>
    <n v="898"/>
  </r>
  <r>
    <n v="41"/>
    <n v="3"/>
    <x v="1"/>
    <x v="8"/>
    <n v="2"/>
    <s v="mireya.copeland@bikes.shop"/>
    <x v="3"/>
    <x v="3"/>
    <n v="979"/>
    <s v="ingeborg.ellison@yahoo.com"/>
    <n v="14850"/>
    <x v="1"/>
    <s v="Electra"/>
    <d v="2016-01-27T00:00:00"/>
    <n v="2"/>
    <n v="599.99"/>
    <n v="0.2"/>
    <n v="1199.98"/>
  </r>
  <r>
    <n v="42"/>
    <n v="1"/>
    <x v="1"/>
    <x v="23"/>
    <n v="2"/>
    <s v="mireya.copeland@bikes.shop"/>
    <x v="0"/>
    <x v="0"/>
    <n v="1095"/>
    <s v="corene.swanson@aol.com"/>
    <n v="11374"/>
    <x v="1"/>
    <s v="Pure Cycles"/>
    <d v="2016-01-27T00:00:00"/>
    <n v="1"/>
    <n v="449"/>
    <n v="0.05"/>
    <n v="449"/>
  </r>
  <r>
    <n v="43"/>
    <n v="1"/>
    <x v="1"/>
    <x v="17"/>
    <n v="2"/>
    <s v="mireya.copeland@bikes.shop"/>
    <x v="0"/>
    <x v="0"/>
    <n v="1434"/>
    <s v="elana.miles@yahoo.com"/>
    <n v="13090"/>
    <x v="1"/>
    <s v="Electra"/>
    <d v="2016-01-27T00:00:00"/>
    <n v="2"/>
    <n v="269.99"/>
    <n v="0.1"/>
    <n v="539.98"/>
  </r>
  <r>
    <n v="43"/>
    <n v="2"/>
    <x v="1"/>
    <x v="10"/>
    <n v="2"/>
    <s v="mireya.copeland@bikes.shop"/>
    <x v="0"/>
    <x v="0"/>
    <n v="1434"/>
    <s v="elana.miles@yahoo.com"/>
    <n v="13090"/>
    <x v="1"/>
    <s v="Electra"/>
    <d v="2016-01-27T00:00:00"/>
    <n v="2"/>
    <n v="549.99"/>
    <n v="0.05"/>
    <n v="1099.98"/>
  </r>
  <r>
    <n v="44"/>
    <n v="1"/>
    <x v="1"/>
    <x v="14"/>
    <n v="2"/>
    <s v="mireya.copeland@bikes.shop"/>
    <x v="1"/>
    <x v="1"/>
    <n v="861"/>
    <s v="olympia.figueroa@hotmail.com"/>
    <n v="12533"/>
    <x v="1"/>
    <s v="Trek"/>
    <d v="2016-01-28T00:00:00"/>
    <n v="1"/>
    <n v="3999.99"/>
    <n v="0.1"/>
    <n v="3999.99"/>
  </r>
  <r>
    <n v="44"/>
    <n v="2"/>
    <x v="1"/>
    <x v="3"/>
    <n v="2"/>
    <s v="mireya.copeland@bikes.shop"/>
    <x v="0"/>
    <x v="0"/>
    <n v="861"/>
    <s v="olympia.figueroa@hotmail.com"/>
    <n v="12533"/>
    <x v="1"/>
    <s v="Electra"/>
    <d v="2016-01-28T00:00:00"/>
    <n v="1"/>
    <n v="599.99"/>
    <n v="0.05"/>
    <n v="599.99"/>
  </r>
  <r>
    <n v="45"/>
    <n v="1"/>
    <x v="1"/>
    <x v="4"/>
    <n v="2"/>
    <s v="mireya.copeland@bikes.shop"/>
    <x v="1"/>
    <x v="1"/>
    <n v="1220"/>
    <s v="carissa.cross@yahoo.com"/>
    <n v="11746"/>
    <x v="1"/>
    <s v="Trek"/>
    <d v="2016-01-28T00:00:00"/>
    <n v="2"/>
    <n v="2899.99"/>
    <n v="0.2"/>
    <n v="5799.98"/>
  </r>
  <r>
    <n v="45"/>
    <n v="2"/>
    <x v="1"/>
    <x v="13"/>
    <n v="2"/>
    <s v="mireya.copeland@bikes.shop"/>
    <x v="5"/>
    <x v="5"/>
    <n v="1220"/>
    <s v="carissa.cross@yahoo.com"/>
    <n v="11746"/>
    <x v="1"/>
    <s v="Electra"/>
    <d v="2016-01-28T00:00:00"/>
    <n v="1"/>
    <n v="269.99"/>
    <n v="7.0000000000000007E-2"/>
    <n v="269.99"/>
  </r>
  <r>
    <n v="45"/>
    <n v="3"/>
    <x v="1"/>
    <x v="20"/>
    <n v="2"/>
    <s v="mireya.copeland@bikes.shop"/>
    <x v="5"/>
    <x v="5"/>
    <n v="1220"/>
    <s v="carissa.cross@yahoo.com"/>
    <n v="11746"/>
    <x v="1"/>
    <s v="Electra"/>
    <d v="2016-01-28T00:00:00"/>
    <n v="2"/>
    <n v="269.99"/>
    <n v="0.05"/>
    <n v="539.98"/>
  </r>
  <r>
    <n v="46"/>
    <n v="1"/>
    <x v="1"/>
    <x v="7"/>
    <n v="2"/>
    <s v="mireya.copeland@bikes.shop"/>
    <x v="0"/>
    <x v="0"/>
    <n v="746"/>
    <s v="eldridge.greer@aol.com"/>
    <n v="11722"/>
    <x v="1"/>
    <s v="Pure Cycles"/>
    <d v="2016-01-29T00:00:00"/>
    <n v="1"/>
    <n v="429"/>
    <n v="0.1"/>
    <n v="429"/>
  </r>
  <r>
    <n v="47"/>
    <n v="1"/>
    <x v="1"/>
    <x v="18"/>
    <n v="2"/>
    <s v="mireya.copeland@bikes.shop"/>
    <x v="1"/>
    <x v="1"/>
    <n v="1234"/>
    <s v="joshua.berg@hotmail.com"/>
    <n v="10562"/>
    <x v="1"/>
    <s v="Surly"/>
    <d v="2016-01-29T00:00:00"/>
    <n v="1"/>
    <n v="469.99"/>
    <n v="0.05"/>
    <n v="469.99"/>
  </r>
  <r>
    <n v="47"/>
    <n v="2"/>
    <x v="1"/>
    <x v="12"/>
    <n v="2"/>
    <s v="mireya.copeland@bikes.shop"/>
    <x v="0"/>
    <x v="0"/>
    <n v="1234"/>
    <s v="joshua.berg@hotmail.com"/>
    <n v="10562"/>
    <x v="1"/>
    <s v="Electra"/>
    <d v="2016-01-29T00:00:00"/>
    <n v="1"/>
    <n v="529.99"/>
    <n v="0.1"/>
    <n v="529.99"/>
  </r>
  <r>
    <n v="47"/>
    <n v="3"/>
    <x v="1"/>
    <x v="22"/>
    <n v="2"/>
    <s v="mireya.copeland@bikes.shop"/>
    <x v="3"/>
    <x v="3"/>
    <n v="1234"/>
    <s v="joshua.berg@hotmail.com"/>
    <n v="10562"/>
    <x v="1"/>
    <s v="Electra"/>
    <d v="2016-01-29T00:00:00"/>
    <n v="2"/>
    <n v="499.99"/>
    <n v="7.0000000000000007E-2"/>
    <n v="999.98"/>
  </r>
  <r>
    <n v="47"/>
    <n v="4"/>
    <x v="1"/>
    <x v="17"/>
    <n v="2"/>
    <s v="mireya.copeland@bikes.shop"/>
    <x v="0"/>
    <x v="0"/>
    <n v="1234"/>
    <s v="joshua.berg@hotmail.com"/>
    <n v="10562"/>
    <x v="1"/>
    <s v="Electra"/>
    <d v="2016-01-29T00:00:00"/>
    <n v="1"/>
    <n v="269.99"/>
    <n v="0.2"/>
    <n v="269.99"/>
  </r>
  <r>
    <n v="48"/>
    <n v="1"/>
    <x v="1"/>
    <x v="16"/>
    <n v="2"/>
    <s v="mireya.copeland@bikes.shop"/>
    <x v="2"/>
    <x v="2"/>
    <n v="1012"/>
    <s v="josephine.dale@aol.com"/>
    <n v="13027"/>
    <x v="1"/>
    <s v="Surly"/>
    <d v="2016-01-30T00:00:00"/>
    <n v="1"/>
    <n v="1680.99"/>
    <n v="0.1"/>
    <n v="1680.99"/>
  </r>
  <r>
    <n v="48"/>
    <n v="2"/>
    <x v="1"/>
    <x v="4"/>
    <n v="2"/>
    <s v="mireya.copeland@bikes.shop"/>
    <x v="1"/>
    <x v="1"/>
    <n v="1012"/>
    <s v="josephine.dale@aol.com"/>
    <n v="13027"/>
    <x v="1"/>
    <s v="Trek"/>
    <d v="2016-01-30T00:00:00"/>
    <n v="1"/>
    <n v="2899.99"/>
    <n v="0.2"/>
    <n v="2899.99"/>
  </r>
  <r>
    <n v="48"/>
    <n v="3"/>
    <x v="1"/>
    <x v="21"/>
    <n v="2"/>
    <s v="mireya.copeland@bikes.shop"/>
    <x v="1"/>
    <x v="1"/>
    <n v="1012"/>
    <s v="josephine.dale@aol.com"/>
    <n v="13027"/>
    <x v="1"/>
    <s v="Heller"/>
    <d v="2016-01-30T00:00:00"/>
    <n v="2"/>
    <n v="1320.99"/>
    <n v="0.1"/>
    <n v="2641.98"/>
  </r>
  <r>
    <n v="48"/>
    <n v="4"/>
    <x v="1"/>
    <x v="15"/>
    <n v="2"/>
    <s v="mireya.copeland@bikes.shop"/>
    <x v="0"/>
    <x v="0"/>
    <n v="1012"/>
    <s v="josephine.dale@aol.com"/>
    <n v="13027"/>
    <x v="1"/>
    <s v="Electra"/>
    <d v="2016-01-30T00:00:00"/>
    <n v="2"/>
    <n v="269.99"/>
    <n v="7.0000000000000007E-2"/>
    <n v="539.98"/>
  </r>
  <r>
    <n v="49"/>
    <n v="1"/>
    <x v="1"/>
    <x v="17"/>
    <n v="2"/>
    <s v="mireya.copeland@bikes.shop"/>
    <x v="0"/>
    <x v="0"/>
    <n v="608"/>
    <s v="taisha.vang@yahoo.com"/>
    <n v="11967"/>
    <x v="1"/>
    <s v="Electra"/>
    <d v="2016-01-31T00:00:00"/>
    <n v="2"/>
    <n v="269.99"/>
    <n v="7.0000000000000007E-2"/>
    <n v="539.98"/>
  </r>
  <r>
    <n v="50"/>
    <n v="1"/>
    <x v="2"/>
    <x v="5"/>
    <n v="3"/>
    <s v="genna.serrano@bikes.shop"/>
    <x v="1"/>
    <x v="1"/>
    <n v="872"/>
    <s v="silas.tate@yahoo.com"/>
    <n v="78418"/>
    <x v="2"/>
    <s v="Surly"/>
    <d v="2016-01-31T00:00:00"/>
    <n v="1"/>
    <n v="999.99"/>
    <n v="0.05"/>
    <n v="999.99"/>
  </r>
  <r>
    <n v="50"/>
    <n v="2"/>
    <x v="2"/>
    <x v="8"/>
    <n v="3"/>
    <s v="genna.serrano@bikes.shop"/>
    <x v="3"/>
    <x v="3"/>
    <n v="872"/>
    <s v="silas.tate@yahoo.com"/>
    <n v="78418"/>
    <x v="2"/>
    <s v="Electra"/>
    <d v="2016-01-31T00:00:00"/>
    <n v="2"/>
    <n v="599.99"/>
    <n v="7.0000000000000007E-2"/>
    <n v="1199.98"/>
  </r>
  <r>
    <n v="50"/>
    <n v="3"/>
    <x v="2"/>
    <x v="17"/>
    <n v="3"/>
    <s v="genna.serrano@bikes.shop"/>
    <x v="0"/>
    <x v="0"/>
    <n v="872"/>
    <s v="silas.tate@yahoo.com"/>
    <n v="78418"/>
    <x v="2"/>
    <s v="Electra"/>
    <d v="2016-01-31T00:00:00"/>
    <n v="2"/>
    <n v="269.99"/>
    <n v="0.2"/>
    <n v="539.98"/>
  </r>
  <r>
    <n v="51"/>
    <n v="1"/>
    <x v="1"/>
    <x v="17"/>
    <n v="2"/>
    <s v="mireya.copeland@bikes.shop"/>
    <x v="0"/>
    <x v="0"/>
    <n v="1047"/>
    <s v="jamaal.baker@hotmail.com"/>
    <n v="11373"/>
    <x v="1"/>
    <s v="Electra"/>
    <d v="2016-02-01T00:00:00"/>
    <n v="1"/>
    <n v="269.99"/>
    <n v="0.05"/>
    <n v="269.99"/>
  </r>
  <r>
    <n v="51"/>
    <n v="2"/>
    <x v="1"/>
    <x v="0"/>
    <n v="2"/>
    <s v="mireya.copeland@bikes.shop"/>
    <x v="0"/>
    <x v="0"/>
    <n v="1047"/>
    <s v="jamaal.baker@hotmail.com"/>
    <n v="11373"/>
    <x v="1"/>
    <s v="Electra"/>
    <d v="2016-02-01T00:00:00"/>
    <n v="1"/>
    <n v="599.99"/>
    <n v="0.05"/>
    <n v="599.99"/>
  </r>
  <r>
    <n v="51"/>
    <n v="3"/>
    <x v="1"/>
    <x v="8"/>
    <n v="2"/>
    <s v="mireya.copeland@bikes.shop"/>
    <x v="3"/>
    <x v="3"/>
    <n v="1047"/>
    <s v="jamaal.baker@hotmail.com"/>
    <n v="11373"/>
    <x v="1"/>
    <s v="Electra"/>
    <d v="2016-02-01T00:00:00"/>
    <n v="2"/>
    <n v="599.99"/>
    <n v="0.2"/>
    <n v="1199.98"/>
  </r>
  <r>
    <n v="52"/>
    <n v="1"/>
    <x v="0"/>
    <x v="22"/>
    <n v="1"/>
    <s v="fabiola.jackson@bikes.shop"/>
    <x v="3"/>
    <x v="3"/>
    <n v="767"/>
    <s v="twana.arnold@msn.com"/>
    <n v="92806"/>
    <x v="0"/>
    <s v="Electra"/>
    <d v="2016-02-03T00:00:00"/>
    <n v="1"/>
    <n v="499.99"/>
    <n v="7.0000000000000007E-2"/>
    <n v="499.99"/>
  </r>
  <r>
    <n v="53"/>
    <n v="1"/>
    <x v="1"/>
    <x v="1"/>
    <n v="2"/>
    <s v="mireya.copeland@bikes.shop"/>
    <x v="1"/>
    <x v="1"/>
    <n v="965"/>
    <s v="margit.osborn@yahoo.com"/>
    <n v="11803"/>
    <x v="1"/>
    <s v="Trek"/>
    <d v="2016-02-03T00:00:00"/>
    <n v="2"/>
    <n v="1799.99"/>
    <n v="0.2"/>
    <n v="3599.98"/>
  </r>
  <r>
    <n v="53"/>
    <n v="2"/>
    <x v="1"/>
    <x v="19"/>
    <n v="2"/>
    <s v="mireya.copeland@bikes.shop"/>
    <x v="5"/>
    <x v="5"/>
    <n v="965"/>
    <s v="margit.osborn@yahoo.com"/>
    <n v="11803"/>
    <x v="1"/>
    <s v="Electra"/>
    <d v="2016-02-03T00:00:00"/>
    <n v="2"/>
    <n v="299.99"/>
    <n v="0.05"/>
    <n v="599.98"/>
  </r>
  <r>
    <n v="53"/>
    <n v="3"/>
    <x v="1"/>
    <x v="15"/>
    <n v="2"/>
    <s v="mireya.copeland@bikes.shop"/>
    <x v="0"/>
    <x v="0"/>
    <n v="965"/>
    <s v="margit.osborn@yahoo.com"/>
    <n v="11803"/>
    <x v="1"/>
    <s v="Electra"/>
    <d v="2016-02-03T00:00:00"/>
    <n v="2"/>
    <n v="269.99"/>
    <n v="0.2"/>
    <n v="539.98"/>
  </r>
  <r>
    <n v="53"/>
    <n v="4"/>
    <x v="1"/>
    <x v="22"/>
    <n v="2"/>
    <s v="mireya.copeland@bikes.shop"/>
    <x v="3"/>
    <x v="3"/>
    <n v="965"/>
    <s v="margit.osborn@yahoo.com"/>
    <n v="11803"/>
    <x v="1"/>
    <s v="Electra"/>
    <d v="2016-02-03T00:00:00"/>
    <n v="2"/>
    <n v="499.99"/>
    <n v="0.1"/>
    <n v="999.98"/>
  </r>
  <r>
    <n v="54"/>
    <n v="1"/>
    <x v="1"/>
    <x v="8"/>
    <n v="2"/>
    <s v="mireya.copeland@bikes.shop"/>
    <x v="3"/>
    <x v="3"/>
    <n v="535"/>
    <s v="inge.olsen@msn.com"/>
    <n v="11561"/>
    <x v="1"/>
    <s v="Electra"/>
    <d v="2016-02-04T00:00:00"/>
    <n v="2"/>
    <n v="599.99"/>
    <n v="0.2"/>
    <n v="1199.98"/>
  </r>
  <r>
    <n v="54"/>
    <n v="2"/>
    <x v="1"/>
    <x v="5"/>
    <n v="2"/>
    <s v="mireya.copeland@bikes.shop"/>
    <x v="1"/>
    <x v="1"/>
    <n v="535"/>
    <s v="inge.olsen@msn.com"/>
    <n v="11561"/>
    <x v="1"/>
    <s v="Surly"/>
    <d v="2016-02-04T00:00:00"/>
    <n v="1"/>
    <n v="999.99"/>
    <n v="0.2"/>
    <n v="999.99"/>
  </r>
  <r>
    <n v="55"/>
    <n v="1"/>
    <x v="1"/>
    <x v="20"/>
    <n v="2"/>
    <s v="mireya.copeland@bikes.shop"/>
    <x v="5"/>
    <x v="5"/>
    <n v="1173"/>
    <s v="chanel.may@msn.com"/>
    <n v="11530"/>
    <x v="1"/>
    <s v="Electra"/>
    <d v="2016-02-04T00:00:00"/>
    <n v="1"/>
    <n v="269.99"/>
    <n v="0.05"/>
    <n v="269.99"/>
  </r>
  <r>
    <n v="55"/>
    <n v="2"/>
    <x v="1"/>
    <x v="22"/>
    <n v="2"/>
    <s v="mireya.copeland@bikes.shop"/>
    <x v="3"/>
    <x v="3"/>
    <n v="1173"/>
    <s v="chanel.may@msn.com"/>
    <n v="11530"/>
    <x v="1"/>
    <s v="Electra"/>
    <d v="2016-02-04T00:00:00"/>
    <n v="2"/>
    <n v="499.99"/>
    <n v="0.2"/>
    <n v="999.98"/>
  </r>
  <r>
    <n v="55"/>
    <n v="3"/>
    <x v="1"/>
    <x v="12"/>
    <n v="2"/>
    <s v="mireya.copeland@bikes.shop"/>
    <x v="0"/>
    <x v="0"/>
    <n v="1173"/>
    <s v="chanel.may@msn.com"/>
    <n v="11530"/>
    <x v="1"/>
    <s v="Electra"/>
    <d v="2016-02-04T00:00:00"/>
    <n v="2"/>
    <n v="529.99"/>
    <n v="0.2"/>
    <n v="1059.98"/>
  </r>
  <r>
    <n v="56"/>
    <n v="1"/>
    <x v="1"/>
    <x v="0"/>
    <n v="2"/>
    <s v="mireya.copeland@bikes.shop"/>
    <x v="0"/>
    <x v="0"/>
    <n v="1241"/>
    <s v="nathaniel.davidson@hotmail.com"/>
    <n v="13440"/>
    <x v="1"/>
    <s v="Electra"/>
    <d v="2016-02-04T00:00:00"/>
    <n v="2"/>
    <n v="599.99"/>
    <n v="7.0000000000000007E-2"/>
    <n v="1199.98"/>
  </r>
  <r>
    <n v="57"/>
    <n v="1"/>
    <x v="1"/>
    <x v="19"/>
    <n v="2"/>
    <s v="mireya.copeland@bikes.shop"/>
    <x v="5"/>
    <x v="5"/>
    <n v="1305"/>
    <s v="dalia.carson@aol.com"/>
    <n v="14606"/>
    <x v="1"/>
    <s v="Electra"/>
    <d v="2016-02-04T00:00:00"/>
    <n v="2"/>
    <n v="299.99"/>
    <n v="0.1"/>
    <n v="599.98"/>
  </r>
  <r>
    <n v="57"/>
    <n v="2"/>
    <x v="1"/>
    <x v="23"/>
    <n v="2"/>
    <s v="mireya.copeland@bikes.shop"/>
    <x v="0"/>
    <x v="0"/>
    <n v="1305"/>
    <s v="dalia.carson@aol.com"/>
    <n v="14606"/>
    <x v="1"/>
    <s v="Pure Cycles"/>
    <d v="2016-02-04T00:00:00"/>
    <n v="2"/>
    <n v="449"/>
    <n v="0.2"/>
    <n v="898"/>
  </r>
  <r>
    <n v="57"/>
    <n v="3"/>
    <x v="1"/>
    <x v="17"/>
    <n v="2"/>
    <s v="mireya.copeland@bikes.shop"/>
    <x v="0"/>
    <x v="0"/>
    <n v="1305"/>
    <s v="dalia.carson@aol.com"/>
    <n v="14606"/>
    <x v="1"/>
    <s v="Electra"/>
    <d v="2016-02-04T00:00:00"/>
    <n v="1"/>
    <n v="269.99"/>
    <n v="7.0000000000000007E-2"/>
    <n v="269.99"/>
  </r>
  <r>
    <n v="58"/>
    <n v="1"/>
    <x v="1"/>
    <x v="15"/>
    <n v="2"/>
    <s v="mireya.copeland@bikes.shop"/>
    <x v="0"/>
    <x v="0"/>
    <n v="504"/>
    <s v="tiana.henderson@aol.com"/>
    <n v="11010"/>
    <x v="1"/>
    <s v="Electra"/>
    <d v="2016-02-05T00:00:00"/>
    <n v="2"/>
    <n v="269.99"/>
    <n v="0.05"/>
    <n v="539.98"/>
  </r>
  <r>
    <n v="58"/>
    <n v="2"/>
    <x v="1"/>
    <x v="9"/>
    <n v="2"/>
    <s v="mireya.copeland@bikes.shop"/>
    <x v="0"/>
    <x v="0"/>
    <n v="504"/>
    <s v="tiana.henderson@aol.com"/>
    <n v="11010"/>
    <x v="1"/>
    <s v="Pure Cycles"/>
    <d v="2016-02-05T00:00:00"/>
    <n v="1"/>
    <n v="449"/>
    <n v="7.0000000000000007E-2"/>
    <n v="449"/>
  </r>
  <r>
    <n v="58"/>
    <n v="3"/>
    <x v="1"/>
    <x v="19"/>
    <n v="2"/>
    <s v="mireya.copeland@bikes.shop"/>
    <x v="5"/>
    <x v="5"/>
    <n v="504"/>
    <s v="tiana.henderson@aol.com"/>
    <n v="11010"/>
    <x v="1"/>
    <s v="Electra"/>
    <d v="2016-02-05T00:00:00"/>
    <n v="1"/>
    <n v="299.99"/>
    <n v="0.1"/>
    <n v="299.99"/>
  </r>
  <r>
    <n v="59"/>
    <n v="1"/>
    <x v="1"/>
    <x v="20"/>
    <n v="2"/>
    <s v="mireya.copeland@bikes.shop"/>
    <x v="5"/>
    <x v="5"/>
    <n v="563"/>
    <s v="rodney.odom@yahoo.com"/>
    <n v="11418"/>
    <x v="1"/>
    <s v="Electra"/>
    <d v="2016-02-05T00:00:00"/>
    <n v="1"/>
    <n v="269.99"/>
    <n v="0.05"/>
    <n v="269.99"/>
  </r>
  <r>
    <n v="59"/>
    <n v="2"/>
    <x v="1"/>
    <x v="6"/>
    <n v="2"/>
    <s v="mireya.copeland@bikes.shop"/>
    <x v="1"/>
    <x v="1"/>
    <n v="563"/>
    <s v="rodney.odom@yahoo.com"/>
    <n v="11418"/>
    <x v="1"/>
    <s v="Ritchey"/>
    <d v="2016-02-05T00:00:00"/>
    <n v="1"/>
    <n v="749.99"/>
    <n v="0.1"/>
    <n v="749.99"/>
  </r>
  <r>
    <n v="59"/>
    <n v="3"/>
    <x v="1"/>
    <x v="7"/>
    <n v="2"/>
    <s v="mireya.copeland@bikes.shop"/>
    <x v="0"/>
    <x v="0"/>
    <n v="563"/>
    <s v="rodney.odom@yahoo.com"/>
    <n v="11418"/>
    <x v="1"/>
    <s v="Pure Cycles"/>
    <d v="2016-02-05T00:00:00"/>
    <n v="2"/>
    <n v="429"/>
    <n v="0.1"/>
    <n v="858"/>
  </r>
  <r>
    <n v="60"/>
    <n v="1"/>
    <x v="0"/>
    <x v="15"/>
    <n v="1"/>
    <s v="fabiola.jackson@bikes.shop"/>
    <x v="0"/>
    <x v="0"/>
    <n v="151"/>
    <s v="joesph.delacruz@aol.com"/>
    <n v="95301"/>
    <x v="0"/>
    <s v="Electra"/>
    <d v="2016-02-06T00:00:00"/>
    <n v="2"/>
    <n v="269.99"/>
    <n v="0.05"/>
    <n v="539.98"/>
  </r>
  <r>
    <n v="60"/>
    <n v="2"/>
    <x v="0"/>
    <x v="4"/>
    <n v="1"/>
    <s v="fabiola.jackson@bikes.shop"/>
    <x v="1"/>
    <x v="1"/>
    <n v="151"/>
    <s v="joesph.delacruz@aol.com"/>
    <n v="95301"/>
    <x v="0"/>
    <s v="Trek"/>
    <d v="2016-02-06T00:00:00"/>
    <n v="1"/>
    <n v="2899.99"/>
    <n v="0.1"/>
    <n v="2899.99"/>
  </r>
  <r>
    <n v="60"/>
    <n v="3"/>
    <x v="0"/>
    <x v="12"/>
    <n v="1"/>
    <s v="fabiola.jackson@bikes.shop"/>
    <x v="0"/>
    <x v="0"/>
    <n v="151"/>
    <s v="joesph.delacruz@aol.com"/>
    <n v="95301"/>
    <x v="0"/>
    <s v="Electra"/>
    <d v="2016-02-06T00:00:00"/>
    <n v="1"/>
    <n v="529.99"/>
    <n v="7.0000000000000007E-2"/>
    <n v="529.99"/>
  </r>
  <r>
    <n v="60"/>
    <n v="4"/>
    <x v="0"/>
    <x v="13"/>
    <n v="1"/>
    <s v="fabiola.jackson@bikes.shop"/>
    <x v="5"/>
    <x v="5"/>
    <n v="151"/>
    <s v="joesph.delacruz@aol.com"/>
    <n v="95301"/>
    <x v="0"/>
    <s v="Electra"/>
    <d v="2016-02-06T00:00:00"/>
    <n v="1"/>
    <n v="269.99"/>
    <n v="0.2"/>
    <n v="269.99"/>
  </r>
  <r>
    <n v="61"/>
    <n v="1"/>
    <x v="1"/>
    <x v="22"/>
    <n v="2"/>
    <s v="mireya.copeland@bikes.shop"/>
    <x v="3"/>
    <x v="3"/>
    <n v="277"/>
    <s v="mark.garrett@msn.com"/>
    <n v="10950"/>
    <x v="1"/>
    <s v="Electra"/>
    <d v="2016-02-06T00:00:00"/>
    <n v="1"/>
    <n v="499.99"/>
    <n v="0.1"/>
    <n v="499.99"/>
  </r>
  <r>
    <n v="61"/>
    <n v="2"/>
    <x v="1"/>
    <x v="12"/>
    <n v="2"/>
    <s v="mireya.copeland@bikes.shop"/>
    <x v="0"/>
    <x v="0"/>
    <n v="277"/>
    <s v="mark.garrett@msn.com"/>
    <n v="10950"/>
    <x v="1"/>
    <s v="Electra"/>
    <d v="2016-02-06T00:00:00"/>
    <n v="2"/>
    <n v="529.99"/>
    <n v="0.05"/>
    <n v="1059.98"/>
  </r>
  <r>
    <n v="61"/>
    <n v="3"/>
    <x v="1"/>
    <x v="21"/>
    <n v="2"/>
    <s v="mireya.copeland@bikes.shop"/>
    <x v="1"/>
    <x v="1"/>
    <n v="277"/>
    <s v="mark.garrett@msn.com"/>
    <n v="10950"/>
    <x v="1"/>
    <s v="Heller"/>
    <d v="2016-02-06T00:00:00"/>
    <n v="2"/>
    <n v="1320.99"/>
    <n v="0.2"/>
    <n v="2641.98"/>
  </r>
  <r>
    <n v="62"/>
    <n v="1"/>
    <x v="0"/>
    <x v="15"/>
    <n v="1"/>
    <s v="fabiola.jackson@bikes.shop"/>
    <x v="0"/>
    <x v="0"/>
    <n v="208"/>
    <s v="denis.logan@msn.com"/>
    <n v="93555"/>
    <x v="0"/>
    <s v="Electra"/>
    <d v="2016-02-07T00:00:00"/>
    <n v="1"/>
    <n v="269.99"/>
    <n v="7.0000000000000007E-2"/>
    <n v="269.99"/>
  </r>
  <r>
    <n v="62"/>
    <n v="2"/>
    <x v="0"/>
    <x v="1"/>
    <n v="1"/>
    <s v="fabiola.jackson@bikes.shop"/>
    <x v="1"/>
    <x v="1"/>
    <n v="208"/>
    <s v="denis.logan@msn.com"/>
    <n v="93555"/>
    <x v="0"/>
    <s v="Trek"/>
    <d v="2016-02-07T00:00:00"/>
    <n v="2"/>
    <n v="1799.99"/>
    <n v="0.1"/>
    <n v="3599.98"/>
  </r>
  <r>
    <n v="62"/>
    <n v="3"/>
    <x v="0"/>
    <x v="13"/>
    <n v="1"/>
    <s v="fabiola.jackson@bikes.shop"/>
    <x v="5"/>
    <x v="5"/>
    <n v="208"/>
    <s v="denis.logan@msn.com"/>
    <n v="93555"/>
    <x v="0"/>
    <s v="Electra"/>
    <d v="2016-02-07T00:00:00"/>
    <n v="2"/>
    <n v="269.99"/>
    <n v="0.1"/>
    <n v="539.98"/>
  </r>
  <r>
    <n v="63"/>
    <n v="1"/>
    <x v="1"/>
    <x v="22"/>
    <n v="2"/>
    <s v="mireya.copeland@bikes.shop"/>
    <x v="3"/>
    <x v="3"/>
    <n v="1075"/>
    <s v="dann.huff@gmail.com"/>
    <n v="11746"/>
    <x v="1"/>
    <s v="Electra"/>
    <d v="2016-02-07T00:00:00"/>
    <n v="2"/>
    <n v="499.99"/>
    <n v="0.1"/>
    <n v="999.98"/>
  </r>
  <r>
    <n v="63"/>
    <n v="2"/>
    <x v="1"/>
    <x v="23"/>
    <n v="2"/>
    <s v="mireya.copeland@bikes.shop"/>
    <x v="0"/>
    <x v="0"/>
    <n v="1075"/>
    <s v="dann.huff@gmail.com"/>
    <n v="11746"/>
    <x v="1"/>
    <s v="Pure Cycles"/>
    <d v="2016-02-07T00:00:00"/>
    <n v="2"/>
    <n v="449"/>
    <n v="0.05"/>
    <n v="898"/>
  </r>
  <r>
    <n v="63"/>
    <n v="3"/>
    <x v="1"/>
    <x v="5"/>
    <n v="2"/>
    <s v="mireya.copeland@bikes.shop"/>
    <x v="1"/>
    <x v="1"/>
    <n v="1075"/>
    <s v="dann.huff@gmail.com"/>
    <n v="11746"/>
    <x v="1"/>
    <s v="Surly"/>
    <d v="2016-02-07T00:00:00"/>
    <n v="1"/>
    <n v="999.99"/>
    <n v="0.1"/>
    <n v="999.99"/>
  </r>
  <r>
    <n v="64"/>
    <n v="1"/>
    <x v="1"/>
    <x v="22"/>
    <n v="2"/>
    <s v="mireya.copeland@bikes.shop"/>
    <x v="3"/>
    <x v="3"/>
    <n v="1185"/>
    <s v="corine.stuart@msn.com"/>
    <n v="12065"/>
    <x v="1"/>
    <s v="Electra"/>
    <d v="2016-02-07T00:00:00"/>
    <n v="2"/>
    <n v="499.99"/>
    <n v="0.1"/>
    <n v="999.98"/>
  </r>
  <r>
    <n v="64"/>
    <n v="2"/>
    <x v="1"/>
    <x v="13"/>
    <n v="2"/>
    <s v="mireya.copeland@bikes.shop"/>
    <x v="5"/>
    <x v="5"/>
    <n v="1185"/>
    <s v="corine.stuart@msn.com"/>
    <n v="12065"/>
    <x v="1"/>
    <s v="Electra"/>
    <d v="2016-02-07T00:00:00"/>
    <n v="2"/>
    <n v="269.99"/>
    <n v="0.2"/>
    <n v="539.98"/>
  </r>
  <r>
    <n v="64"/>
    <n v="3"/>
    <x v="1"/>
    <x v="19"/>
    <n v="2"/>
    <s v="mireya.copeland@bikes.shop"/>
    <x v="5"/>
    <x v="5"/>
    <n v="1185"/>
    <s v="corine.stuart@msn.com"/>
    <n v="12065"/>
    <x v="1"/>
    <s v="Electra"/>
    <d v="2016-02-07T00:00:00"/>
    <n v="2"/>
    <n v="299.99"/>
    <n v="0.2"/>
    <n v="599.98"/>
  </r>
  <r>
    <n v="64"/>
    <n v="4"/>
    <x v="1"/>
    <x v="24"/>
    <n v="2"/>
    <s v="mireya.copeland@bikes.shop"/>
    <x v="3"/>
    <x v="3"/>
    <n v="1185"/>
    <s v="corine.stuart@msn.com"/>
    <n v="12065"/>
    <x v="1"/>
    <s v="Electra"/>
    <d v="2016-02-07T00:00:00"/>
    <n v="2"/>
    <n v="549.99"/>
    <n v="0.1"/>
    <n v="1099.98"/>
  </r>
  <r>
    <n v="65"/>
    <n v="1"/>
    <x v="1"/>
    <x v="10"/>
    <n v="2"/>
    <s v="mireya.copeland@bikes.shop"/>
    <x v="0"/>
    <x v="0"/>
    <n v="996"/>
    <s v="serafina.clemons@gmail.com"/>
    <n v="11967"/>
    <x v="1"/>
    <s v="Electra"/>
    <d v="2016-02-08T00:00:00"/>
    <n v="1"/>
    <n v="549.99"/>
    <n v="0.1"/>
    <n v="549.99"/>
  </r>
  <r>
    <n v="66"/>
    <n v="1"/>
    <x v="1"/>
    <x v="6"/>
    <n v="2"/>
    <s v="mireya.copeland@bikes.shop"/>
    <x v="1"/>
    <x v="1"/>
    <n v="1253"/>
    <s v="susannah.fields@hotmail.com"/>
    <n v="11691"/>
    <x v="1"/>
    <s v="Ritchey"/>
    <d v="2016-02-09T00:00:00"/>
    <n v="1"/>
    <n v="749.99"/>
    <n v="0.2"/>
    <n v="749.99"/>
  </r>
  <r>
    <n v="66"/>
    <n v="2"/>
    <x v="1"/>
    <x v="19"/>
    <n v="2"/>
    <s v="mireya.copeland@bikes.shop"/>
    <x v="5"/>
    <x v="5"/>
    <n v="1253"/>
    <s v="susannah.fields@hotmail.com"/>
    <n v="11691"/>
    <x v="1"/>
    <s v="Electra"/>
    <d v="2016-02-09T00:00:00"/>
    <n v="1"/>
    <n v="299.99"/>
    <n v="7.0000000000000007E-2"/>
    <n v="299.99"/>
  </r>
  <r>
    <n v="66"/>
    <n v="3"/>
    <x v="1"/>
    <x v="10"/>
    <n v="2"/>
    <s v="mireya.copeland@bikes.shop"/>
    <x v="0"/>
    <x v="0"/>
    <n v="1253"/>
    <s v="susannah.fields@hotmail.com"/>
    <n v="11691"/>
    <x v="1"/>
    <s v="Electra"/>
    <d v="2016-02-09T00:00:00"/>
    <n v="1"/>
    <n v="549.99"/>
    <n v="7.0000000000000007E-2"/>
    <n v="549.99"/>
  </r>
  <r>
    <n v="67"/>
    <n v="1"/>
    <x v="2"/>
    <x v="19"/>
    <n v="3"/>
    <s v="genna.serrano@bikes.shop"/>
    <x v="5"/>
    <x v="5"/>
    <n v="526"/>
    <s v="lazaro.moran@gmail.com"/>
    <n v="77478"/>
    <x v="2"/>
    <s v="Electra"/>
    <d v="2016-02-09T00:00:00"/>
    <n v="2"/>
    <n v="299.99"/>
    <n v="0.2"/>
    <n v="599.98"/>
  </r>
  <r>
    <n v="67"/>
    <n v="2"/>
    <x v="2"/>
    <x v="10"/>
    <n v="3"/>
    <s v="genna.serrano@bikes.shop"/>
    <x v="0"/>
    <x v="0"/>
    <n v="526"/>
    <s v="lazaro.moran@gmail.com"/>
    <n v="77478"/>
    <x v="2"/>
    <s v="Electra"/>
    <d v="2016-02-09T00:00:00"/>
    <n v="2"/>
    <n v="549.99"/>
    <n v="0.1"/>
    <n v="1099.98"/>
  </r>
  <r>
    <n v="67"/>
    <n v="3"/>
    <x v="2"/>
    <x v="20"/>
    <n v="3"/>
    <s v="genna.serrano@bikes.shop"/>
    <x v="5"/>
    <x v="5"/>
    <n v="526"/>
    <s v="lazaro.moran@gmail.com"/>
    <n v="77478"/>
    <x v="2"/>
    <s v="Electra"/>
    <d v="2016-02-09T00:00:00"/>
    <n v="1"/>
    <n v="269.99"/>
    <n v="0.2"/>
    <n v="269.99"/>
  </r>
  <r>
    <n v="67"/>
    <n v="4"/>
    <x v="2"/>
    <x v="21"/>
    <n v="3"/>
    <s v="genna.serrano@bikes.shop"/>
    <x v="1"/>
    <x v="1"/>
    <n v="526"/>
    <s v="lazaro.moran@gmail.com"/>
    <n v="77478"/>
    <x v="2"/>
    <s v="Heller"/>
    <d v="2016-02-09T00:00:00"/>
    <n v="2"/>
    <n v="1320.99"/>
    <n v="0.1"/>
    <n v="2641.98"/>
  </r>
  <r>
    <n v="67"/>
    <n v="5"/>
    <x v="2"/>
    <x v="23"/>
    <n v="3"/>
    <s v="genna.serrano@bikes.shop"/>
    <x v="0"/>
    <x v="0"/>
    <n v="526"/>
    <s v="lazaro.moran@gmail.com"/>
    <n v="77478"/>
    <x v="2"/>
    <s v="Pure Cycles"/>
    <d v="2016-02-09T00:00:00"/>
    <n v="1"/>
    <n v="449"/>
    <n v="0.2"/>
    <n v="449"/>
  </r>
  <r>
    <n v="68"/>
    <n v="1"/>
    <x v="1"/>
    <x v="17"/>
    <n v="2"/>
    <s v="mireya.copeland@bikes.shop"/>
    <x v="0"/>
    <x v="0"/>
    <n v="381"/>
    <s v="kristen.alvarez@aol.com"/>
    <n v="10451"/>
    <x v="1"/>
    <s v="Electra"/>
    <d v="2016-02-10T00:00:00"/>
    <n v="2"/>
    <n v="269.99"/>
    <n v="7.0000000000000007E-2"/>
    <n v="539.98"/>
  </r>
  <r>
    <n v="68"/>
    <n v="2"/>
    <x v="1"/>
    <x v="7"/>
    <n v="2"/>
    <s v="mireya.copeland@bikes.shop"/>
    <x v="0"/>
    <x v="0"/>
    <n v="381"/>
    <s v="kristen.alvarez@aol.com"/>
    <n v="10451"/>
    <x v="1"/>
    <s v="Pure Cycles"/>
    <d v="2016-02-10T00:00:00"/>
    <n v="1"/>
    <n v="429"/>
    <n v="0.1"/>
    <n v="429"/>
  </r>
  <r>
    <n v="69"/>
    <n v="1"/>
    <x v="1"/>
    <x v="13"/>
    <n v="2"/>
    <s v="mireya.copeland@bikes.shop"/>
    <x v="5"/>
    <x v="5"/>
    <n v="1413"/>
    <s v="ophelia.decker@yahoo.com"/>
    <n v="12553"/>
    <x v="1"/>
    <s v="Electra"/>
    <d v="2016-02-10T00:00:00"/>
    <n v="2"/>
    <n v="269.99"/>
    <n v="0.1"/>
    <n v="539.98"/>
  </r>
  <r>
    <n v="69"/>
    <n v="2"/>
    <x v="1"/>
    <x v="21"/>
    <n v="2"/>
    <s v="mireya.copeland@bikes.shop"/>
    <x v="1"/>
    <x v="1"/>
    <n v="1413"/>
    <s v="ophelia.decker@yahoo.com"/>
    <n v="12553"/>
    <x v="1"/>
    <s v="Heller"/>
    <d v="2016-02-10T00:00:00"/>
    <n v="1"/>
    <n v="1320.99"/>
    <n v="0.2"/>
    <n v="1320.99"/>
  </r>
  <r>
    <n v="69"/>
    <n v="3"/>
    <x v="1"/>
    <x v="2"/>
    <n v="2"/>
    <s v="mireya.copeland@bikes.shop"/>
    <x v="2"/>
    <x v="2"/>
    <n v="1413"/>
    <s v="ophelia.decker@yahoo.com"/>
    <n v="12553"/>
    <x v="1"/>
    <s v="Surly"/>
    <d v="2016-02-10T00:00:00"/>
    <n v="1"/>
    <n v="1549"/>
    <n v="0.05"/>
    <n v="1549"/>
  </r>
  <r>
    <n v="70"/>
    <n v="1"/>
    <x v="2"/>
    <x v="5"/>
    <n v="3"/>
    <s v="genna.serrano@bikes.shop"/>
    <x v="1"/>
    <x v="1"/>
    <n v="50"/>
    <s v="cleotilde.booth@gmail.com"/>
    <n v="77478"/>
    <x v="2"/>
    <s v="Surly"/>
    <d v="2016-02-11T00:00:00"/>
    <n v="2"/>
    <n v="999.99"/>
    <n v="0.05"/>
    <n v="1999.98"/>
  </r>
  <r>
    <n v="70"/>
    <n v="2"/>
    <x v="2"/>
    <x v="9"/>
    <n v="3"/>
    <s v="genna.serrano@bikes.shop"/>
    <x v="0"/>
    <x v="0"/>
    <n v="50"/>
    <s v="cleotilde.booth@gmail.com"/>
    <n v="77478"/>
    <x v="2"/>
    <s v="Pure Cycles"/>
    <d v="2016-02-11T00:00:00"/>
    <n v="1"/>
    <n v="449"/>
    <n v="0.2"/>
    <n v="449"/>
  </r>
  <r>
    <n v="70"/>
    <n v="3"/>
    <x v="2"/>
    <x v="0"/>
    <n v="3"/>
    <s v="genna.serrano@bikes.shop"/>
    <x v="0"/>
    <x v="0"/>
    <n v="50"/>
    <s v="cleotilde.booth@gmail.com"/>
    <n v="77478"/>
    <x v="2"/>
    <s v="Electra"/>
    <d v="2016-02-11T00:00:00"/>
    <n v="1"/>
    <n v="599.99"/>
    <n v="0.05"/>
    <n v="599.99"/>
  </r>
  <r>
    <n v="71"/>
    <n v="1"/>
    <x v="1"/>
    <x v="8"/>
    <n v="2"/>
    <s v="mireya.copeland@bikes.shop"/>
    <x v="3"/>
    <x v="3"/>
    <n v="797"/>
    <s v="cathey.lamb@msn.com"/>
    <n v="11361"/>
    <x v="1"/>
    <s v="Electra"/>
    <d v="2016-02-11T00:00:00"/>
    <n v="2"/>
    <n v="599.99"/>
    <n v="0.05"/>
    <n v="1199.98"/>
  </r>
  <r>
    <n v="71"/>
    <n v="2"/>
    <x v="1"/>
    <x v="24"/>
    <n v="2"/>
    <s v="mireya.copeland@bikes.shop"/>
    <x v="3"/>
    <x v="3"/>
    <n v="797"/>
    <s v="cathey.lamb@msn.com"/>
    <n v="11361"/>
    <x v="1"/>
    <s v="Electra"/>
    <d v="2016-02-11T00:00:00"/>
    <n v="1"/>
    <n v="549.99"/>
    <n v="0.2"/>
    <n v="549.99"/>
  </r>
  <r>
    <n v="71"/>
    <n v="3"/>
    <x v="1"/>
    <x v="9"/>
    <n v="2"/>
    <s v="mireya.copeland@bikes.shop"/>
    <x v="0"/>
    <x v="0"/>
    <n v="797"/>
    <s v="cathey.lamb@msn.com"/>
    <n v="11361"/>
    <x v="1"/>
    <s v="Pure Cycles"/>
    <d v="2016-02-11T00:00:00"/>
    <n v="1"/>
    <n v="449"/>
    <n v="0.1"/>
    <n v="449"/>
  </r>
  <r>
    <n v="72"/>
    <n v="1"/>
    <x v="0"/>
    <x v="7"/>
    <n v="1"/>
    <s v="fabiola.jackson@bikes.shop"/>
    <x v="0"/>
    <x v="0"/>
    <n v="1386"/>
    <s v="cesar.wilkins@hotmail.com"/>
    <n v="92111"/>
    <x v="0"/>
    <s v="Pure Cycles"/>
    <d v="2016-02-12T00:00:00"/>
    <n v="2"/>
    <n v="429"/>
    <n v="7.0000000000000007E-2"/>
    <n v="858"/>
  </r>
  <r>
    <n v="72"/>
    <n v="2"/>
    <x v="0"/>
    <x v="10"/>
    <n v="1"/>
    <s v="fabiola.jackson@bikes.shop"/>
    <x v="0"/>
    <x v="0"/>
    <n v="1386"/>
    <s v="cesar.wilkins@hotmail.com"/>
    <n v="92111"/>
    <x v="0"/>
    <s v="Electra"/>
    <d v="2016-02-12T00:00:00"/>
    <n v="1"/>
    <n v="549.99"/>
    <n v="0.05"/>
    <n v="549.99"/>
  </r>
  <r>
    <n v="72"/>
    <n v="3"/>
    <x v="0"/>
    <x v="17"/>
    <n v="1"/>
    <s v="fabiola.jackson@bikes.shop"/>
    <x v="0"/>
    <x v="0"/>
    <n v="1386"/>
    <s v="cesar.wilkins@hotmail.com"/>
    <n v="92111"/>
    <x v="0"/>
    <s v="Electra"/>
    <d v="2016-02-12T00:00:00"/>
    <n v="2"/>
    <n v="269.99"/>
    <n v="0.1"/>
    <n v="539.98"/>
  </r>
  <r>
    <n v="73"/>
    <n v="1"/>
    <x v="1"/>
    <x v="13"/>
    <n v="2"/>
    <s v="mireya.copeland@bikes.shop"/>
    <x v="5"/>
    <x v="5"/>
    <n v="612"/>
    <s v="gabriel.wagner@msn.com"/>
    <n v="12020"/>
    <x v="1"/>
    <s v="Electra"/>
    <d v="2016-02-12T00:00:00"/>
    <n v="1"/>
    <n v="269.99"/>
    <n v="7.0000000000000007E-2"/>
    <n v="269.99"/>
  </r>
  <r>
    <n v="73"/>
    <n v="2"/>
    <x v="1"/>
    <x v="8"/>
    <n v="2"/>
    <s v="mireya.copeland@bikes.shop"/>
    <x v="3"/>
    <x v="3"/>
    <n v="612"/>
    <s v="gabriel.wagner@msn.com"/>
    <n v="12020"/>
    <x v="1"/>
    <s v="Electra"/>
    <d v="2016-02-12T00:00:00"/>
    <n v="2"/>
    <n v="599.99"/>
    <n v="0.05"/>
    <n v="1199.98"/>
  </r>
  <r>
    <n v="73"/>
    <n v="3"/>
    <x v="1"/>
    <x v="5"/>
    <n v="2"/>
    <s v="mireya.copeland@bikes.shop"/>
    <x v="1"/>
    <x v="1"/>
    <n v="612"/>
    <s v="gabriel.wagner@msn.com"/>
    <n v="12020"/>
    <x v="1"/>
    <s v="Surly"/>
    <d v="2016-02-12T00:00:00"/>
    <n v="2"/>
    <n v="999.99"/>
    <n v="7.0000000000000007E-2"/>
    <n v="1999.98"/>
  </r>
  <r>
    <n v="73"/>
    <n v="4"/>
    <x v="1"/>
    <x v="22"/>
    <n v="2"/>
    <s v="mireya.copeland@bikes.shop"/>
    <x v="3"/>
    <x v="3"/>
    <n v="612"/>
    <s v="gabriel.wagner@msn.com"/>
    <n v="12020"/>
    <x v="1"/>
    <s v="Electra"/>
    <d v="2016-02-12T00:00:00"/>
    <n v="1"/>
    <n v="499.99"/>
    <n v="7.0000000000000007E-2"/>
    <n v="499.99"/>
  </r>
  <r>
    <n v="73"/>
    <n v="5"/>
    <x v="1"/>
    <x v="19"/>
    <n v="2"/>
    <s v="mireya.copeland@bikes.shop"/>
    <x v="5"/>
    <x v="5"/>
    <n v="612"/>
    <s v="gabriel.wagner@msn.com"/>
    <n v="12020"/>
    <x v="1"/>
    <s v="Electra"/>
    <d v="2016-02-12T00:00:00"/>
    <n v="2"/>
    <n v="299.99"/>
    <n v="0.2"/>
    <n v="599.98"/>
  </r>
  <r>
    <n v="74"/>
    <n v="1"/>
    <x v="1"/>
    <x v="3"/>
    <n v="2"/>
    <s v="mireya.copeland@bikes.shop"/>
    <x v="0"/>
    <x v="0"/>
    <n v="264"/>
    <s v="mariela.huffman@gmail.com"/>
    <n v="11530"/>
    <x v="1"/>
    <s v="Electra"/>
    <d v="2016-02-13T00:00:00"/>
    <n v="2"/>
    <n v="599.99"/>
    <n v="0.05"/>
    <n v="1199.98"/>
  </r>
  <r>
    <n v="74"/>
    <n v="2"/>
    <x v="1"/>
    <x v="18"/>
    <n v="2"/>
    <s v="mireya.copeland@bikes.shop"/>
    <x v="1"/>
    <x v="1"/>
    <n v="264"/>
    <s v="mariela.huffman@gmail.com"/>
    <n v="11530"/>
    <x v="1"/>
    <s v="Surly"/>
    <d v="2016-02-13T00:00:00"/>
    <n v="1"/>
    <n v="469.99"/>
    <n v="7.0000000000000007E-2"/>
    <n v="469.99"/>
  </r>
  <r>
    <n v="75"/>
    <n v="1"/>
    <x v="1"/>
    <x v="5"/>
    <n v="2"/>
    <s v="mireya.copeland@bikes.shop"/>
    <x v="1"/>
    <x v="1"/>
    <n v="587"/>
    <s v="euna.lopez@gmail.com"/>
    <n v="10512"/>
    <x v="1"/>
    <s v="Surly"/>
    <d v="2016-02-14T00:00:00"/>
    <n v="1"/>
    <n v="999.99"/>
    <n v="0.1"/>
    <n v="999.99"/>
  </r>
  <r>
    <n v="75"/>
    <n v="2"/>
    <x v="1"/>
    <x v="14"/>
    <n v="2"/>
    <s v="mireya.copeland@bikes.shop"/>
    <x v="1"/>
    <x v="1"/>
    <n v="587"/>
    <s v="euna.lopez@gmail.com"/>
    <n v="10512"/>
    <x v="1"/>
    <s v="Trek"/>
    <d v="2016-02-14T00:00:00"/>
    <n v="2"/>
    <n v="3999.99"/>
    <n v="7.0000000000000007E-2"/>
    <n v="7999.98"/>
  </r>
  <r>
    <n v="75"/>
    <n v="3"/>
    <x v="1"/>
    <x v="12"/>
    <n v="2"/>
    <s v="mireya.copeland@bikes.shop"/>
    <x v="0"/>
    <x v="0"/>
    <n v="587"/>
    <s v="euna.lopez@gmail.com"/>
    <n v="10512"/>
    <x v="1"/>
    <s v="Electra"/>
    <d v="2016-02-14T00:00:00"/>
    <n v="1"/>
    <n v="529.99"/>
    <n v="0.2"/>
    <n v="529.99"/>
  </r>
  <r>
    <n v="76"/>
    <n v="1"/>
    <x v="1"/>
    <x v="10"/>
    <n v="2"/>
    <s v="mireya.copeland@bikes.shop"/>
    <x v="0"/>
    <x v="0"/>
    <n v="9"/>
    <s v="genoveva.baldwin@msn.com"/>
    <n v="11050"/>
    <x v="1"/>
    <s v="Electra"/>
    <d v="2016-02-16T00:00:00"/>
    <n v="1"/>
    <n v="549.99"/>
    <n v="0.05"/>
    <n v="549.99"/>
  </r>
  <r>
    <n v="76"/>
    <n v="2"/>
    <x v="1"/>
    <x v="16"/>
    <n v="2"/>
    <s v="mireya.copeland@bikes.shop"/>
    <x v="2"/>
    <x v="2"/>
    <n v="9"/>
    <s v="genoveva.baldwin@msn.com"/>
    <n v="11050"/>
    <x v="1"/>
    <s v="Surly"/>
    <d v="2016-02-16T00:00:00"/>
    <n v="2"/>
    <n v="1680.99"/>
    <n v="0.1"/>
    <n v="3361.98"/>
  </r>
  <r>
    <n v="76"/>
    <n v="3"/>
    <x v="1"/>
    <x v="21"/>
    <n v="2"/>
    <s v="mireya.copeland@bikes.shop"/>
    <x v="1"/>
    <x v="1"/>
    <n v="9"/>
    <s v="genoveva.baldwin@msn.com"/>
    <n v="11050"/>
    <x v="1"/>
    <s v="Heller"/>
    <d v="2016-02-16T00:00:00"/>
    <n v="1"/>
    <n v="1320.99"/>
    <n v="7.0000000000000007E-2"/>
    <n v="1320.99"/>
  </r>
  <r>
    <n v="77"/>
    <n v="1"/>
    <x v="0"/>
    <x v="0"/>
    <n v="1"/>
    <s v="fabiola.jackson@bikes.shop"/>
    <x v="0"/>
    <x v="0"/>
    <n v="385"/>
    <s v="rochelle.ward@yahoo.com"/>
    <n v="91740"/>
    <x v="0"/>
    <s v="Electra"/>
    <d v="2016-02-16T00:00:00"/>
    <n v="1"/>
    <n v="599.99"/>
    <n v="7.0000000000000007E-2"/>
    <n v="599.99"/>
  </r>
  <r>
    <n v="77"/>
    <n v="2"/>
    <x v="0"/>
    <x v="24"/>
    <n v="1"/>
    <s v="fabiola.jackson@bikes.shop"/>
    <x v="3"/>
    <x v="3"/>
    <n v="385"/>
    <s v="rochelle.ward@yahoo.com"/>
    <n v="91740"/>
    <x v="0"/>
    <s v="Electra"/>
    <d v="2016-02-16T00:00:00"/>
    <n v="2"/>
    <n v="549.99"/>
    <n v="0.1"/>
    <n v="1099.98"/>
  </r>
  <r>
    <n v="77"/>
    <n v="3"/>
    <x v="0"/>
    <x v="8"/>
    <n v="1"/>
    <s v="fabiola.jackson@bikes.shop"/>
    <x v="3"/>
    <x v="3"/>
    <n v="385"/>
    <s v="rochelle.ward@yahoo.com"/>
    <n v="91740"/>
    <x v="0"/>
    <s v="Electra"/>
    <d v="2016-02-16T00:00:00"/>
    <n v="1"/>
    <n v="599.99"/>
    <n v="0.2"/>
    <n v="599.99"/>
  </r>
  <r>
    <n v="77"/>
    <n v="4"/>
    <x v="0"/>
    <x v="22"/>
    <n v="1"/>
    <s v="fabiola.jackson@bikes.shop"/>
    <x v="3"/>
    <x v="3"/>
    <n v="385"/>
    <s v="rochelle.ward@yahoo.com"/>
    <n v="91740"/>
    <x v="0"/>
    <s v="Electra"/>
    <d v="2016-02-16T00:00:00"/>
    <n v="1"/>
    <n v="499.99"/>
    <n v="0.2"/>
    <n v="499.99"/>
  </r>
  <r>
    <n v="78"/>
    <n v="1"/>
    <x v="1"/>
    <x v="7"/>
    <n v="2"/>
    <s v="mireya.copeland@bikes.shop"/>
    <x v="0"/>
    <x v="0"/>
    <n v="1182"/>
    <s v="trinidad.chapman@aol.com"/>
    <n v="11779"/>
    <x v="1"/>
    <s v="Pure Cycles"/>
    <d v="2016-02-16T00:00:00"/>
    <n v="1"/>
    <n v="429"/>
    <n v="7.0000000000000007E-2"/>
    <n v="429"/>
  </r>
  <r>
    <n v="78"/>
    <n v="2"/>
    <x v="1"/>
    <x v="23"/>
    <n v="2"/>
    <s v="mireya.copeland@bikes.shop"/>
    <x v="0"/>
    <x v="0"/>
    <n v="1182"/>
    <s v="trinidad.chapman@aol.com"/>
    <n v="11779"/>
    <x v="1"/>
    <s v="Pure Cycles"/>
    <d v="2016-02-16T00:00:00"/>
    <n v="1"/>
    <n v="449"/>
    <n v="0.2"/>
    <n v="449"/>
  </r>
  <r>
    <n v="78"/>
    <n v="3"/>
    <x v="1"/>
    <x v="9"/>
    <n v="2"/>
    <s v="mireya.copeland@bikes.shop"/>
    <x v="0"/>
    <x v="0"/>
    <n v="1182"/>
    <s v="trinidad.chapman@aol.com"/>
    <n v="11779"/>
    <x v="1"/>
    <s v="Pure Cycles"/>
    <d v="2016-02-16T00:00:00"/>
    <n v="2"/>
    <n v="449"/>
    <n v="0.1"/>
    <n v="898"/>
  </r>
  <r>
    <n v="78"/>
    <n v="4"/>
    <x v="1"/>
    <x v="15"/>
    <n v="2"/>
    <s v="mireya.copeland@bikes.shop"/>
    <x v="0"/>
    <x v="0"/>
    <n v="1182"/>
    <s v="trinidad.chapman@aol.com"/>
    <n v="11779"/>
    <x v="1"/>
    <s v="Electra"/>
    <d v="2016-02-16T00:00:00"/>
    <n v="2"/>
    <n v="269.99"/>
    <n v="0.1"/>
    <n v="539.98"/>
  </r>
  <r>
    <n v="79"/>
    <n v="1"/>
    <x v="0"/>
    <x v="11"/>
    <n v="1"/>
    <s v="fabiola.jackson@bikes.shop"/>
    <x v="4"/>
    <x v="4"/>
    <n v="529"/>
    <s v="ellena.clements@aol.com"/>
    <n v="90403"/>
    <x v="0"/>
    <s v="Trek"/>
    <d v="2016-02-17T00:00:00"/>
    <n v="2"/>
    <n v="2999.99"/>
    <n v="0.1"/>
    <n v="5999.98"/>
  </r>
  <r>
    <n v="79"/>
    <n v="2"/>
    <x v="0"/>
    <x v="7"/>
    <n v="1"/>
    <s v="fabiola.jackson@bikes.shop"/>
    <x v="0"/>
    <x v="0"/>
    <n v="529"/>
    <s v="ellena.clements@aol.com"/>
    <n v="90403"/>
    <x v="0"/>
    <s v="Pure Cycles"/>
    <d v="2016-02-17T00:00:00"/>
    <n v="2"/>
    <n v="429"/>
    <n v="0.05"/>
    <n v="858"/>
  </r>
  <r>
    <n v="79"/>
    <n v="3"/>
    <x v="0"/>
    <x v="18"/>
    <n v="1"/>
    <s v="fabiola.jackson@bikes.shop"/>
    <x v="1"/>
    <x v="1"/>
    <n v="529"/>
    <s v="ellena.clements@aol.com"/>
    <n v="90403"/>
    <x v="0"/>
    <s v="Surly"/>
    <d v="2016-02-17T00:00:00"/>
    <n v="1"/>
    <n v="469.99"/>
    <n v="0.1"/>
    <n v="469.99"/>
  </r>
  <r>
    <n v="79"/>
    <n v="4"/>
    <x v="0"/>
    <x v="22"/>
    <n v="1"/>
    <s v="fabiola.jackson@bikes.shop"/>
    <x v="3"/>
    <x v="3"/>
    <n v="529"/>
    <s v="ellena.clements@aol.com"/>
    <n v="90403"/>
    <x v="0"/>
    <s v="Electra"/>
    <d v="2016-02-17T00:00:00"/>
    <n v="2"/>
    <n v="499.99"/>
    <n v="7.0000000000000007E-2"/>
    <n v="999.98"/>
  </r>
  <r>
    <n v="80"/>
    <n v="1"/>
    <x v="1"/>
    <x v="8"/>
    <n v="2"/>
    <s v="mireya.copeland@bikes.shop"/>
    <x v="3"/>
    <x v="3"/>
    <n v="397"/>
    <s v="jeannie.wilcox@yahoo.com"/>
    <n v="11010"/>
    <x v="1"/>
    <s v="Electra"/>
    <d v="2016-02-17T00:00:00"/>
    <n v="1"/>
    <n v="599.99"/>
    <n v="0.1"/>
    <n v="599.99"/>
  </r>
  <r>
    <n v="80"/>
    <n v="2"/>
    <x v="1"/>
    <x v="24"/>
    <n v="2"/>
    <s v="mireya.copeland@bikes.shop"/>
    <x v="3"/>
    <x v="3"/>
    <n v="397"/>
    <s v="jeannie.wilcox@yahoo.com"/>
    <n v="11010"/>
    <x v="1"/>
    <s v="Electra"/>
    <d v="2016-02-17T00:00:00"/>
    <n v="1"/>
    <n v="549.99"/>
    <n v="0.1"/>
    <n v="549.99"/>
  </r>
  <r>
    <n v="80"/>
    <n v="3"/>
    <x v="1"/>
    <x v="7"/>
    <n v="2"/>
    <s v="mireya.copeland@bikes.shop"/>
    <x v="0"/>
    <x v="0"/>
    <n v="397"/>
    <s v="jeannie.wilcox@yahoo.com"/>
    <n v="11010"/>
    <x v="1"/>
    <s v="Pure Cycles"/>
    <d v="2016-02-17T00:00:00"/>
    <n v="1"/>
    <n v="429"/>
    <n v="0.2"/>
    <n v="429"/>
  </r>
  <r>
    <n v="81"/>
    <n v="1"/>
    <x v="1"/>
    <x v="2"/>
    <n v="2"/>
    <s v="mireya.copeland@bikes.shop"/>
    <x v="2"/>
    <x v="2"/>
    <n v="521"/>
    <s v="max.charles@gmail.com"/>
    <n v="11542"/>
    <x v="1"/>
    <s v="Surly"/>
    <d v="2016-02-17T00:00:00"/>
    <n v="2"/>
    <n v="1549"/>
    <n v="0.2"/>
    <n v="3098"/>
  </r>
  <r>
    <n v="81"/>
    <n v="2"/>
    <x v="1"/>
    <x v="19"/>
    <n v="2"/>
    <s v="mireya.copeland@bikes.shop"/>
    <x v="5"/>
    <x v="5"/>
    <n v="521"/>
    <s v="max.charles@gmail.com"/>
    <n v="11542"/>
    <x v="1"/>
    <s v="Electra"/>
    <d v="2016-02-17T00:00:00"/>
    <n v="2"/>
    <n v="299.99"/>
    <n v="0.05"/>
    <n v="599.98"/>
  </r>
  <r>
    <n v="81"/>
    <n v="3"/>
    <x v="1"/>
    <x v="22"/>
    <n v="2"/>
    <s v="mireya.copeland@bikes.shop"/>
    <x v="3"/>
    <x v="3"/>
    <n v="521"/>
    <s v="max.charles@gmail.com"/>
    <n v="11542"/>
    <x v="1"/>
    <s v="Electra"/>
    <d v="2016-02-17T00:00:00"/>
    <n v="2"/>
    <n v="499.99"/>
    <n v="0.05"/>
    <n v="999.98"/>
  </r>
  <r>
    <n v="82"/>
    <n v="1"/>
    <x v="1"/>
    <x v="22"/>
    <n v="2"/>
    <s v="mireya.copeland@bikes.shop"/>
    <x v="3"/>
    <x v="3"/>
    <n v="1223"/>
    <s v="bronwyn.vargas@msn.com"/>
    <n v="12553"/>
    <x v="1"/>
    <s v="Electra"/>
    <d v="2016-02-18T00:00:00"/>
    <n v="2"/>
    <n v="499.99"/>
    <n v="0.1"/>
    <n v="999.98"/>
  </r>
  <r>
    <n v="82"/>
    <n v="2"/>
    <x v="1"/>
    <x v="16"/>
    <n v="2"/>
    <s v="mireya.copeland@bikes.shop"/>
    <x v="2"/>
    <x v="2"/>
    <n v="1223"/>
    <s v="bronwyn.vargas@msn.com"/>
    <n v="12553"/>
    <x v="1"/>
    <s v="Surly"/>
    <d v="2016-02-18T00:00:00"/>
    <n v="2"/>
    <n v="1680.99"/>
    <n v="0.2"/>
    <n v="3361.98"/>
  </r>
  <r>
    <n v="83"/>
    <n v="1"/>
    <x v="0"/>
    <x v="0"/>
    <n v="1"/>
    <s v="fabiola.jackson@bikes.shop"/>
    <x v="0"/>
    <x v="0"/>
    <n v="393"/>
    <s v="gertrude.terry@hotmail.com"/>
    <n v="91784"/>
    <x v="0"/>
    <s v="Electra"/>
    <d v="2016-02-19T00:00:00"/>
    <n v="1"/>
    <n v="599.99"/>
    <n v="0.2"/>
    <n v="599.99"/>
  </r>
  <r>
    <n v="83"/>
    <n v="2"/>
    <x v="0"/>
    <x v="5"/>
    <n v="1"/>
    <s v="fabiola.jackson@bikes.shop"/>
    <x v="1"/>
    <x v="1"/>
    <n v="393"/>
    <s v="gertrude.terry@hotmail.com"/>
    <n v="91784"/>
    <x v="0"/>
    <s v="Surly"/>
    <d v="2016-02-19T00:00:00"/>
    <n v="2"/>
    <n v="999.99"/>
    <n v="0.05"/>
    <n v="1999.98"/>
  </r>
  <r>
    <n v="84"/>
    <n v="1"/>
    <x v="1"/>
    <x v="19"/>
    <n v="2"/>
    <s v="mireya.copeland@bikes.shop"/>
    <x v="5"/>
    <x v="5"/>
    <n v="317"/>
    <s v="christia.wilkins@msn.com"/>
    <n v="11377"/>
    <x v="1"/>
    <s v="Electra"/>
    <d v="2016-02-20T00:00:00"/>
    <n v="2"/>
    <n v="299.99"/>
    <n v="7.0000000000000007E-2"/>
    <n v="599.98"/>
  </r>
  <r>
    <n v="84"/>
    <n v="2"/>
    <x v="1"/>
    <x v="12"/>
    <n v="2"/>
    <s v="mireya.copeland@bikes.shop"/>
    <x v="0"/>
    <x v="0"/>
    <n v="317"/>
    <s v="christia.wilkins@msn.com"/>
    <n v="11377"/>
    <x v="1"/>
    <s v="Electra"/>
    <d v="2016-02-20T00:00:00"/>
    <n v="2"/>
    <n v="529.99"/>
    <n v="7.0000000000000007E-2"/>
    <n v="1059.98"/>
  </r>
  <r>
    <n v="85"/>
    <n v="1"/>
    <x v="1"/>
    <x v="4"/>
    <n v="2"/>
    <s v="mireya.copeland@bikes.shop"/>
    <x v="1"/>
    <x v="1"/>
    <n v="1174"/>
    <s v="aaron.knapp@yahoo.com"/>
    <n v="10701"/>
    <x v="1"/>
    <s v="Trek"/>
    <d v="2016-02-20T00:00:00"/>
    <n v="2"/>
    <n v="2899.99"/>
    <n v="0.05"/>
    <n v="5799.98"/>
  </r>
  <r>
    <n v="85"/>
    <n v="2"/>
    <x v="1"/>
    <x v="9"/>
    <n v="2"/>
    <s v="mireya.copeland@bikes.shop"/>
    <x v="0"/>
    <x v="0"/>
    <n v="1174"/>
    <s v="aaron.knapp@yahoo.com"/>
    <n v="10701"/>
    <x v="1"/>
    <s v="Pure Cycles"/>
    <d v="2016-02-20T00:00:00"/>
    <n v="1"/>
    <n v="449"/>
    <n v="7.0000000000000007E-2"/>
    <n v="449"/>
  </r>
  <r>
    <n v="86"/>
    <n v="1"/>
    <x v="1"/>
    <x v="11"/>
    <n v="2"/>
    <s v="mireya.copeland@bikes.shop"/>
    <x v="4"/>
    <x v="4"/>
    <n v="276"/>
    <s v="lavette.wright@msn.com"/>
    <n v="11779"/>
    <x v="1"/>
    <s v="Trek"/>
    <d v="2016-02-21T00:00:00"/>
    <n v="2"/>
    <n v="2999.99"/>
    <n v="0.1"/>
    <n v="5999.98"/>
  </r>
  <r>
    <n v="86"/>
    <n v="2"/>
    <x v="1"/>
    <x v="19"/>
    <n v="2"/>
    <s v="mireya.copeland@bikes.shop"/>
    <x v="5"/>
    <x v="5"/>
    <n v="276"/>
    <s v="lavette.wright@msn.com"/>
    <n v="11779"/>
    <x v="1"/>
    <s v="Electra"/>
    <d v="2016-02-21T00:00:00"/>
    <n v="2"/>
    <n v="299.99"/>
    <n v="7.0000000000000007E-2"/>
    <n v="599.98"/>
  </r>
  <r>
    <n v="86"/>
    <n v="3"/>
    <x v="1"/>
    <x v="20"/>
    <n v="2"/>
    <s v="mireya.copeland@bikes.shop"/>
    <x v="5"/>
    <x v="5"/>
    <n v="276"/>
    <s v="lavette.wright@msn.com"/>
    <n v="11779"/>
    <x v="1"/>
    <s v="Electra"/>
    <d v="2016-02-21T00:00:00"/>
    <n v="2"/>
    <n v="269.99"/>
    <n v="0.2"/>
    <n v="539.98"/>
  </r>
  <r>
    <n v="86"/>
    <n v="4"/>
    <x v="1"/>
    <x v="12"/>
    <n v="2"/>
    <s v="mireya.copeland@bikes.shop"/>
    <x v="0"/>
    <x v="0"/>
    <n v="276"/>
    <s v="lavette.wright@msn.com"/>
    <n v="11779"/>
    <x v="1"/>
    <s v="Electra"/>
    <d v="2016-02-21T00:00:00"/>
    <n v="1"/>
    <n v="529.99"/>
    <n v="0.1"/>
    <n v="529.99"/>
  </r>
  <r>
    <n v="87"/>
    <n v="1"/>
    <x v="1"/>
    <x v="0"/>
    <n v="2"/>
    <s v="mireya.copeland@bikes.shop"/>
    <x v="0"/>
    <x v="0"/>
    <n v="516"/>
    <s v="rosa.kinney@yahoo.com"/>
    <n v="11201"/>
    <x v="1"/>
    <s v="Electra"/>
    <d v="2016-02-21T00:00:00"/>
    <n v="2"/>
    <n v="599.99"/>
    <n v="0.2"/>
    <n v="1199.98"/>
  </r>
  <r>
    <n v="87"/>
    <n v="2"/>
    <x v="1"/>
    <x v="19"/>
    <n v="2"/>
    <s v="mireya.copeland@bikes.shop"/>
    <x v="5"/>
    <x v="5"/>
    <n v="516"/>
    <s v="rosa.kinney@yahoo.com"/>
    <n v="11201"/>
    <x v="1"/>
    <s v="Electra"/>
    <d v="2016-02-21T00:00:00"/>
    <n v="2"/>
    <n v="299.99"/>
    <n v="0.1"/>
    <n v="599.98"/>
  </r>
  <r>
    <n v="88"/>
    <n v="1"/>
    <x v="1"/>
    <x v="2"/>
    <n v="2"/>
    <s v="mireya.copeland@bikes.shop"/>
    <x v="2"/>
    <x v="2"/>
    <n v="1069"/>
    <s v="rodolfo.buck@gmail.com"/>
    <n v="11967"/>
    <x v="1"/>
    <s v="Surly"/>
    <d v="2016-02-21T00:00:00"/>
    <n v="1"/>
    <n v="1549"/>
    <n v="7.0000000000000007E-2"/>
    <n v="1549"/>
  </r>
  <r>
    <n v="88"/>
    <n v="2"/>
    <x v="1"/>
    <x v="1"/>
    <n v="2"/>
    <s v="mireya.copeland@bikes.shop"/>
    <x v="1"/>
    <x v="1"/>
    <n v="1069"/>
    <s v="rodolfo.buck@gmail.com"/>
    <n v="11967"/>
    <x v="1"/>
    <s v="Trek"/>
    <d v="2016-02-21T00:00:00"/>
    <n v="2"/>
    <n v="1799.99"/>
    <n v="0.1"/>
    <n v="3599.98"/>
  </r>
  <r>
    <n v="88"/>
    <n v="3"/>
    <x v="1"/>
    <x v="14"/>
    <n v="2"/>
    <s v="mireya.copeland@bikes.shop"/>
    <x v="1"/>
    <x v="1"/>
    <n v="1069"/>
    <s v="rodolfo.buck@gmail.com"/>
    <n v="11967"/>
    <x v="1"/>
    <s v="Trek"/>
    <d v="2016-02-21T00:00:00"/>
    <n v="1"/>
    <n v="3999.99"/>
    <n v="0.1"/>
    <n v="3999.99"/>
  </r>
  <r>
    <n v="89"/>
    <n v="1"/>
    <x v="2"/>
    <x v="21"/>
    <n v="3"/>
    <s v="genna.serrano@bikes.shop"/>
    <x v="1"/>
    <x v="1"/>
    <n v="668"/>
    <s v="calandra.stanton@aol.com"/>
    <n v="77566"/>
    <x v="2"/>
    <s v="Heller"/>
    <d v="2016-02-21T00:00:00"/>
    <n v="1"/>
    <n v="1320.99"/>
    <n v="0.05"/>
    <n v="1320.99"/>
  </r>
  <r>
    <n v="89"/>
    <n v="2"/>
    <x v="2"/>
    <x v="18"/>
    <n v="3"/>
    <s v="genna.serrano@bikes.shop"/>
    <x v="1"/>
    <x v="1"/>
    <n v="668"/>
    <s v="calandra.stanton@aol.com"/>
    <n v="77566"/>
    <x v="2"/>
    <s v="Surly"/>
    <d v="2016-02-21T00:00:00"/>
    <n v="2"/>
    <n v="469.99"/>
    <n v="0.1"/>
    <n v="939.98"/>
  </r>
  <r>
    <n v="90"/>
    <n v="1"/>
    <x v="1"/>
    <x v="5"/>
    <n v="2"/>
    <s v="mireya.copeland@bikes.shop"/>
    <x v="1"/>
    <x v="1"/>
    <n v="414"/>
    <s v="romaine.haley@aol.com"/>
    <n v="14850"/>
    <x v="1"/>
    <s v="Surly"/>
    <d v="2016-02-23T00:00:00"/>
    <n v="1"/>
    <n v="999.99"/>
    <n v="0.1"/>
    <n v="999.99"/>
  </r>
  <r>
    <n v="90"/>
    <n v="2"/>
    <x v="1"/>
    <x v="18"/>
    <n v="2"/>
    <s v="mireya.copeland@bikes.shop"/>
    <x v="1"/>
    <x v="1"/>
    <n v="414"/>
    <s v="romaine.haley@aol.com"/>
    <n v="14850"/>
    <x v="1"/>
    <s v="Surly"/>
    <d v="2016-02-23T00:00:00"/>
    <n v="1"/>
    <n v="469.99"/>
    <n v="7.0000000000000007E-2"/>
    <n v="469.99"/>
  </r>
  <r>
    <n v="91"/>
    <n v="1"/>
    <x v="0"/>
    <x v="16"/>
    <n v="1"/>
    <s v="fabiola.jackson@bikes.shop"/>
    <x v="2"/>
    <x v="2"/>
    <n v="648"/>
    <s v="catrice.hicks@yahoo.com"/>
    <n v="94806"/>
    <x v="0"/>
    <s v="Surly"/>
    <d v="2016-02-25T00:00:00"/>
    <n v="1"/>
    <n v="1680.99"/>
    <n v="0.1"/>
    <n v="1680.99"/>
  </r>
  <r>
    <n v="91"/>
    <n v="2"/>
    <x v="0"/>
    <x v="22"/>
    <n v="1"/>
    <s v="fabiola.jackson@bikes.shop"/>
    <x v="3"/>
    <x v="3"/>
    <n v="648"/>
    <s v="catrice.hicks@yahoo.com"/>
    <n v="94806"/>
    <x v="0"/>
    <s v="Electra"/>
    <d v="2016-02-25T00:00:00"/>
    <n v="1"/>
    <n v="499.99"/>
    <n v="0.05"/>
    <n v="499.99"/>
  </r>
  <r>
    <n v="91"/>
    <n v="3"/>
    <x v="0"/>
    <x v="12"/>
    <n v="1"/>
    <s v="fabiola.jackson@bikes.shop"/>
    <x v="0"/>
    <x v="0"/>
    <n v="648"/>
    <s v="catrice.hicks@yahoo.com"/>
    <n v="94806"/>
    <x v="0"/>
    <s v="Electra"/>
    <d v="2016-02-25T00:00:00"/>
    <n v="2"/>
    <n v="529.99"/>
    <n v="7.0000000000000007E-2"/>
    <n v="1059.98"/>
  </r>
  <r>
    <n v="91"/>
    <n v="4"/>
    <x v="0"/>
    <x v="17"/>
    <n v="1"/>
    <s v="fabiola.jackson@bikes.shop"/>
    <x v="0"/>
    <x v="0"/>
    <n v="648"/>
    <s v="catrice.hicks@yahoo.com"/>
    <n v="94806"/>
    <x v="0"/>
    <s v="Electra"/>
    <d v="2016-02-25T00:00:00"/>
    <n v="2"/>
    <n v="269.99"/>
    <n v="7.0000000000000007E-2"/>
    <n v="539.98"/>
  </r>
  <r>
    <n v="92"/>
    <n v="1"/>
    <x v="1"/>
    <x v="1"/>
    <n v="2"/>
    <s v="mireya.copeland@bikes.shop"/>
    <x v="1"/>
    <x v="1"/>
    <n v="1309"/>
    <s v="kimberli.cline@yahoo.com"/>
    <n v="11720"/>
    <x v="1"/>
    <s v="Trek"/>
    <d v="2016-02-25T00:00:00"/>
    <n v="1"/>
    <n v="1799.99"/>
    <n v="0.1"/>
    <n v="1799.99"/>
  </r>
  <r>
    <n v="93"/>
    <n v="1"/>
    <x v="0"/>
    <x v="13"/>
    <n v="1"/>
    <s v="fabiola.jackson@bikes.shop"/>
    <x v="5"/>
    <x v="5"/>
    <n v="1328"/>
    <s v="cindie.franklin@yahoo.com"/>
    <n v="90260"/>
    <x v="0"/>
    <s v="Electra"/>
    <d v="2016-02-26T00:00:00"/>
    <n v="2"/>
    <n v="269.99"/>
    <n v="7.0000000000000007E-2"/>
    <n v="539.98"/>
  </r>
  <r>
    <n v="93"/>
    <n v="2"/>
    <x v="0"/>
    <x v="7"/>
    <n v="1"/>
    <s v="fabiola.jackson@bikes.shop"/>
    <x v="0"/>
    <x v="0"/>
    <n v="1328"/>
    <s v="cindie.franklin@yahoo.com"/>
    <n v="90260"/>
    <x v="0"/>
    <s v="Pure Cycles"/>
    <d v="2016-02-26T00:00:00"/>
    <n v="1"/>
    <n v="429"/>
    <n v="0.05"/>
    <n v="429"/>
  </r>
  <r>
    <n v="93"/>
    <n v="3"/>
    <x v="0"/>
    <x v="20"/>
    <n v="1"/>
    <s v="fabiola.jackson@bikes.shop"/>
    <x v="5"/>
    <x v="5"/>
    <n v="1328"/>
    <s v="cindie.franklin@yahoo.com"/>
    <n v="90260"/>
    <x v="0"/>
    <s v="Electra"/>
    <d v="2016-02-26T00:00:00"/>
    <n v="1"/>
    <n v="269.99"/>
    <n v="0.1"/>
    <n v="269.99"/>
  </r>
  <r>
    <n v="93"/>
    <n v="4"/>
    <x v="0"/>
    <x v="6"/>
    <n v="1"/>
    <s v="fabiola.jackson@bikes.shop"/>
    <x v="1"/>
    <x v="1"/>
    <n v="1328"/>
    <s v="cindie.franklin@yahoo.com"/>
    <n v="90260"/>
    <x v="0"/>
    <s v="Ritchey"/>
    <d v="2016-02-26T00:00:00"/>
    <n v="1"/>
    <n v="749.99"/>
    <n v="0.2"/>
    <n v="749.99"/>
  </r>
  <r>
    <n v="93"/>
    <n v="5"/>
    <x v="0"/>
    <x v="2"/>
    <n v="1"/>
    <s v="fabiola.jackson@bikes.shop"/>
    <x v="2"/>
    <x v="2"/>
    <n v="1328"/>
    <s v="cindie.franklin@yahoo.com"/>
    <n v="90260"/>
    <x v="0"/>
    <s v="Surly"/>
    <d v="2016-02-26T00:00:00"/>
    <n v="2"/>
    <n v="1549"/>
    <n v="7.0000000000000007E-2"/>
    <n v="3098"/>
  </r>
  <r>
    <n v="94"/>
    <n v="1"/>
    <x v="0"/>
    <x v="10"/>
    <n v="1"/>
    <s v="fabiola.jackson@bikes.shop"/>
    <x v="0"/>
    <x v="0"/>
    <n v="929"/>
    <s v="thurman.ellis@gmail.com"/>
    <n v="94566"/>
    <x v="0"/>
    <s v="Electra"/>
    <d v="2016-02-27T00:00:00"/>
    <n v="1"/>
    <n v="549.99"/>
    <n v="0.05"/>
    <n v="549.99"/>
  </r>
  <r>
    <n v="94"/>
    <n v="2"/>
    <x v="0"/>
    <x v="4"/>
    <n v="1"/>
    <s v="fabiola.jackson@bikes.shop"/>
    <x v="1"/>
    <x v="1"/>
    <n v="929"/>
    <s v="thurman.ellis@gmail.com"/>
    <n v="94566"/>
    <x v="0"/>
    <s v="Trek"/>
    <d v="2016-02-27T00:00:00"/>
    <n v="1"/>
    <n v="2899.99"/>
    <n v="0.2"/>
    <n v="2899.99"/>
  </r>
  <r>
    <n v="94"/>
    <n v="3"/>
    <x v="0"/>
    <x v="16"/>
    <n v="1"/>
    <s v="fabiola.jackson@bikes.shop"/>
    <x v="2"/>
    <x v="2"/>
    <n v="929"/>
    <s v="thurman.ellis@gmail.com"/>
    <n v="94566"/>
    <x v="0"/>
    <s v="Surly"/>
    <d v="2016-02-27T00:00:00"/>
    <n v="1"/>
    <n v="1680.99"/>
    <n v="0.2"/>
    <n v="1680.99"/>
  </r>
  <r>
    <n v="94"/>
    <n v="4"/>
    <x v="0"/>
    <x v="20"/>
    <n v="1"/>
    <s v="fabiola.jackson@bikes.shop"/>
    <x v="5"/>
    <x v="5"/>
    <n v="929"/>
    <s v="thurman.ellis@gmail.com"/>
    <n v="94566"/>
    <x v="0"/>
    <s v="Electra"/>
    <d v="2016-02-27T00:00:00"/>
    <n v="2"/>
    <n v="269.99"/>
    <n v="7.0000000000000007E-2"/>
    <n v="539.98"/>
  </r>
  <r>
    <n v="95"/>
    <n v="1"/>
    <x v="1"/>
    <x v="2"/>
    <n v="2"/>
    <s v="mireya.copeland@bikes.shop"/>
    <x v="2"/>
    <x v="2"/>
    <n v="218"/>
    <s v="casey.gill@gmail.com"/>
    <n v="11050"/>
    <x v="1"/>
    <s v="Surly"/>
    <d v="2016-02-27T00:00:00"/>
    <n v="2"/>
    <n v="1549"/>
    <n v="0.2"/>
    <n v="3098"/>
  </r>
  <r>
    <n v="95"/>
    <n v="2"/>
    <x v="1"/>
    <x v="23"/>
    <n v="2"/>
    <s v="mireya.copeland@bikes.shop"/>
    <x v="0"/>
    <x v="0"/>
    <n v="218"/>
    <s v="casey.gill@gmail.com"/>
    <n v="11050"/>
    <x v="1"/>
    <s v="Pure Cycles"/>
    <d v="2016-02-27T00:00:00"/>
    <n v="1"/>
    <n v="449"/>
    <n v="0.1"/>
    <n v="449"/>
  </r>
  <r>
    <n v="95"/>
    <n v="3"/>
    <x v="1"/>
    <x v="1"/>
    <n v="2"/>
    <s v="mireya.copeland@bikes.shop"/>
    <x v="1"/>
    <x v="1"/>
    <n v="218"/>
    <s v="casey.gill@gmail.com"/>
    <n v="11050"/>
    <x v="1"/>
    <s v="Trek"/>
    <d v="2016-02-27T00:00:00"/>
    <n v="2"/>
    <n v="1799.99"/>
    <n v="0.2"/>
    <n v="3599.98"/>
  </r>
  <r>
    <n v="95"/>
    <n v="4"/>
    <x v="1"/>
    <x v="0"/>
    <n v="2"/>
    <s v="mireya.copeland@bikes.shop"/>
    <x v="0"/>
    <x v="0"/>
    <n v="218"/>
    <s v="casey.gill@gmail.com"/>
    <n v="11050"/>
    <x v="1"/>
    <s v="Electra"/>
    <d v="2016-02-27T00:00:00"/>
    <n v="2"/>
    <n v="599.99"/>
    <n v="0.05"/>
    <n v="1199.98"/>
  </r>
  <r>
    <n v="96"/>
    <n v="1"/>
    <x v="1"/>
    <x v="8"/>
    <n v="2"/>
    <s v="mireya.copeland@bikes.shop"/>
    <x v="3"/>
    <x v="3"/>
    <n v="1094"/>
    <s v="keitha.black@yahoo.com"/>
    <n v="11757"/>
    <x v="1"/>
    <s v="Electra"/>
    <d v="2016-02-27T00:00:00"/>
    <n v="1"/>
    <n v="599.99"/>
    <n v="0.1"/>
    <n v="599.99"/>
  </r>
  <r>
    <n v="96"/>
    <n v="2"/>
    <x v="1"/>
    <x v="19"/>
    <n v="2"/>
    <s v="mireya.copeland@bikes.shop"/>
    <x v="5"/>
    <x v="5"/>
    <n v="1094"/>
    <s v="keitha.black@yahoo.com"/>
    <n v="11757"/>
    <x v="1"/>
    <s v="Electra"/>
    <d v="2016-02-27T00:00:00"/>
    <n v="1"/>
    <n v="299.99"/>
    <n v="0.05"/>
    <n v="299.99"/>
  </r>
  <r>
    <n v="97"/>
    <n v="1"/>
    <x v="1"/>
    <x v="0"/>
    <n v="2"/>
    <s v="mireya.copeland@bikes.shop"/>
    <x v="0"/>
    <x v="0"/>
    <n v="204"/>
    <s v="alpha.king@hotmail.com"/>
    <n v="11570"/>
    <x v="1"/>
    <s v="Electra"/>
    <d v="2016-02-28T00:00:00"/>
    <n v="2"/>
    <n v="599.99"/>
    <n v="0.2"/>
    <n v="1199.98"/>
  </r>
  <r>
    <n v="97"/>
    <n v="2"/>
    <x v="1"/>
    <x v="6"/>
    <n v="2"/>
    <s v="mireya.copeland@bikes.shop"/>
    <x v="1"/>
    <x v="1"/>
    <n v="204"/>
    <s v="alpha.king@hotmail.com"/>
    <n v="11570"/>
    <x v="1"/>
    <s v="Ritchey"/>
    <d v="2016-02-28T00:00:00"/>
    <n v="1"/>
    <n v="749.99"/>
    <n v="7.0000000000000007E-2"/>
    <n v="749.99"/>
  </r>
  <r>
    <n v="97"/>
    <n v="3"/>
    <x v="1"/>
    <x v="18"/>
    <n v="2"/>
    <s v="mireya.copeland@bikes.shop"/>
    <x v="1"/>
    <x v="1"/>
    <n v="204"/>
    <s v="alpha.king@hotmail.com"/>
    <n v="11570"/>
    <x v="1"/>
    <s v="Surly"/>
    <d v="2016-02-28T00:00:00"/>
    <n v="2"/>
    <n v="469.99"/>
    <n v="0.2"/>
    <n v="939.98"/>
  </r>
  <r>
    <n v="97"/>
    <n v="4"/>
    <x v="1"/>
    <x v="23"/>
    <n v="2"/>
    <s v="mireya.copeland@bikes.shop"/>
    <x v="0"/>
    <x v="0"/>
    <n v="204"/>
    <s v="alpha.king@hotmail.com"/>
    <n v="11570"/>
    <x v="1"/>
    <s v="Pure Cycles"/>
    <d v="2016-02-28T00:00:00"/>
    <n v="1"/>
    <n v="449"/>
    <n v="0.1"/>
    <n v="449"/>
  </r>
  <r>
    <n v="98"/>
    <n v="1"/>
    <x v="1"/>
    <x v="23"/>
    <n v="2"/>
    <s v="mireya.copeland@bikes.shop"/>
    <x v="0"/>
    <x v="0"/>
    <n v="1194"/>
    <s v="leticia.snyder@yahoo.com"/>
    <n v="14534"/>
    <x v="1"/>
    <s v="Pure Cycles"/>
    <d v="2016-02-28T00:00:00"/>
    <n v="1"/>
    <n v="449"/>
    <n v="7.0000000000000007E-2"/>
    <n v="449"/>
  </r>
  <r>
    <n v="98"/>
    <n v="2"/>
    <x v="1"/>
    <x v="20"/>
    <n v="2"/>
    <s v="mireya.copeland@bikes.shop"/>
    <x v="5"/>
    <x v="5"/>
    <n v="1194"/>
    <s v="leticia.snyder@yahoo.com"/>
    <n v="14534"/>
    <x v="1"/>
    <s v="Electra"/>
    <d v="2016-02-28T00:00:00"/>
    <n v="1"/>
    <n v="269.99"/>
    <n v="0.1"/>
    <n v="269.99"/>
  </r>
  <r>
    <n v="98"/>
    <n v="3"/>
    <x v="1"/>
    <x v="6"/>
    <n v="2"/>
    <s v="mireya.copeland@bikes.shop"/>
    <x v="1"/>
    <x v="1"/>
    <n v="1194"/>
    <s v="leticia.snyder@yahoo.com"/>
    <n v="14534"/>
    <x v="1"/>
    <s v="Ritchey"/>
    <d v="2016-02-28T00:00:00"/>
    <n v="1"/>
    <n v="749.99"/>
    <n v="0.2"/>
    <n v="749.99"/>
  </r>
  <r>
    <n v="98"/>
    <n v="4"/>
    <x v="1"/>
    <x v="13"/>
    <n v="2"/>
    <s v="mireya.copeland@bikes.shop"/>
    <x v="5"/>
    <x v="5"/>
    <n v="1194"/>
    <s v="leticia.snyder@yahoo.com"/>
    <n v="14534"/>
    <x v="1"/>
    <s v="Electra"/>
    <d v="2016-02-28T00:00:00"/>
    <n v="2"/>
    <n v="269.99"/>
    <n v="0.2"/>
    <n v="539.98"/>
  </r>
  <r>
    <n v="99"/>
    <n v="1"/>
    <x v="2"/>
    <x v="17"/>
    <n v="3"/>
    <s v="genna.serrano@bikes.shop"/>
    <x v="0"/>
    <x v="0"/>
    <n v="1165"/>
    <s v="rikki.morrow@hotmail.com"/>
    <n v="76110"/>
    <x v="2"/>
    <s v="Electra"/>
    <d v="2016-02-29T00:00:00"/>
    <n v="1"/>
    <n v="269.99"/>
    <n v="0.2"/>
    <n v="269.99"/>
  </r>
  <r>
    <n v="99"/>
    <n v="2"/>
    <x v="2"/>
    <x v="20"/>
    <n v="3"/>
    <s v="genna.serrano@bikes.shop"/>
    <x v="5"/>
    <x v="5"/>
    <n v="1165"/>
    <s v="rikki.morrow@hotmail.com"/>
    <n v="76110"/>
    <x v="2"/>
    <s v="Electra"/>
    <d v="2016-02-29T00:00:00"/>
    <n v="1"/>
    <n v="269.99"/>
    <n v="0.2"/>
    <n v="269.99"/>
  </r>
  <r>
    <n v="99"/>
    <n v="3"/>
    <x v="2"/>
    <x v="22"/>
    <n v="3"/>
    <s v="genna.serrano@bikes.shop"/>
    <x v="3"/>
    <x v="3"/>
    <n v="1165"/>
    <s v="rikki.morrow@hotmail.com"/>
    <n v="76110"/>
    <x v="2"/>
    <s v="Electra"/>
    <d v="2016-02-29T00:00:00"/>
    <n v="2"/>
    <n v="499.99"/>
    <n v="0.05"/>
    <n v="999.98"/>
  </r>
  <r>
    <n v="99"/>
    <n v="4"/>
    <x v="2"/>
    <x v="14"/>
    <n v="3"/>
    <s v="genna.serrano@bikes.shop"/>
    <x v="1"/>
    <x v="1"/>
    <n v="1165"/>
    <s v="rikki.morrow@hotmail.com"/>
    <n v="76110"/>
    <x v="2"/>
    <s v="Trek"/>
    <d v="2016-02-29T00:00:00"/>
    <n v="2"/>
    <n v="3999.99"/>
    <n v="7.0000000000000007E-2"/>
    <n v="7999.98"/>
  </r>
  <r>
    <n v="99"/>
    <n v="5"/>
    <x v="2"/>
    <x v="19"/>
    <n v="3"/>
    <s v="genna.serrano@bikes.shop"/>
    <x v="5"/>
    <x v="5"/>
    <n v="1165"/>
    <s v="rikki.morrow@hotmail.com"/>
    <n v="76110"/>
    <x v="2"/>
    <s v="Electra"/>
    <d v="2016-02-29T00:00:00"/>
    <n v="2"/>
    <n v="299.99"/>
    <n v="0.2"/>
    <n v="599.98"/>
  </r>
  <r>
    <n v="100"/>
    <n v="1"/>
    <x v="1"/>
    <x v="10"/>
    <n v="2"/>
    <s v="mireya.copeland@bikes.shop"/>
    <x v="0"/>
    <x v="0"/>
    <n v="1237"/>
    <s v="luke.kramer@hotmail.com"/>
    <n v="11714"/>
    <x v="1"/>
    <s v="Electra"/>
    <d v="2016-03-01T00:00:00"/>
    <n v="2"/>
    <n v="549.99"/>
    <n v="0.05"/>
    <n v="1099.98"/>
  </r>
  <r>
    <n v="100"/>
    <n v="2"/>
    <x v="1"/>
    <x v="16"/>
    <n v="2"/>
    <s v="mireya.copeland@bikes.shop"/>
    <x v="2"/>
    <x v="2"/>
    <n v="1237"/>
    <s v="luke.kramer@hotmail.com"/>
    <n v="11714"/>
    <x v="1"/>
    <s v="Surly"/>
    <d v="2016-03-01T00:00:00"/>
    <n v="2"/>
    <n v="1680.99"/>
    <n v="0.1"/>
    <n v="3361.98"/>
  </r>
  <r>
    <n v="100"/>
    <n v="3"/>
    <x v="1"/>
    <x v="14"/>
    <n v="2"/>
    <s v="mireya.copeland@bikes.shop"/>
    <x v="1"/>
    <x v="1"/>
    <n v="1237"/>
    <s v="luke.kramer@hotmail.com"/>
    <n v="11714"/>
    <x v="1"/>
    <s v="Trek"/>
    <d v="2016-03-01T00:00:00"/>
    <n v="2"/>
    <n v="3999.99"/>
    <n v="0.2"/>
    <n v="7999.98"/>
  </r>
  <r>
    <n v="100"/>
    <n v="4"/>
    <x v="1"/>
    <x v="3"/>
    <n v="2"/>
    <s v="mireya.copeland@bikes.shop"/>
    <x v="0"/>
    <x v="0"/>
    <n v="1237"/>
    <s v="luke.kramer@hotmail.com"/>
    <n v="11714"/>
    <x v="1"/>
    <s v="Electra"/>
    <d v="2016-03-01T00:00:00"/>
    <n v="2"/>
    <n v="599.99"/>
    <n v="0.2"/>
    <n v="1199.98"/>
  </r>
  <r>
    <n v="100"/>
    <n v="5"/>
    <x v="1"/>
    <x v="24"/>
    <n v="2"/>
    <s v="mireya.copeland@bikes.shop"/>
    <x v="3"/>
    <x v="3"/>
    <n v="1237"/>
    <s v="luke.kramer@hotmail.com"/>
    <n v="11714"/>
    <x v="1"/>
    <s v="Electra"/>
    <d v="2016-03-01T00:00:00"/>
    <n v="2"/>
    <n v="549.99"/>
    <n v="0.1"/>
    <n v="1099.98"/>
  </r>
  <r>
    <n v="101"/>
    <n v="1"/>
    <x v="2"/>
    <x v="10"/>
    <n v="3"/>
    <s v="genna.serrano@bikes.shop"/>
    <x v="0"/>
    <x v="0"/>
    <n v="271"/>
    <s v="katheleen.marks@yahoo.com"/>
    <n v="75604"/>
    <x v="2"/>
    <s v="Electra"/>
    <d v="2016-03-01T00:00:00"/>
    <n v="2"/>
    <n v="549.99"/>
    <n v="0.2"/>
    <n v="1099.98"/>
  </r>
  <r>
    <n v="102"/>
    <n v="1"/>
    <x v="1"/>
    <x v="12"/>
    <n v="2"/>
    <s v="mireya.copeland@bikes.shop"/>
    <x v="0"/>
    <x v="0"/>
    <n v="336"/>
    <s v="trisha.johnson@msn.com"/>
    <n v="14086"/>
    <x v="1"/>
    <s v="Electra"/>
    <d v="2016-03-02T00:00:00"/>
    <n v="1"/>
    <n v="529.99"/>
    <n v="0.05"/>
    <n v="529.99"/>
  </r>
  <r>
    <n v="102"/>
    <n v="2"/>
    <x v="1"/>
    <x v="13"/>
    <n v="2"/>
    <s v="mireya.copeland@bikes.shop"/>
    <x v="5"/>
    <x v="5"/>
    <n v="336"/>
    <s v="trisha.johnson@msn.com"/>
    <n v="14086"/>
    <x v="1"/>
    <s v="Electra"/>
    <d v="2016-03-02T00:00:00"/>
    <n v="1"/>
    <n v="269.99"/>
    <n v="7.0000000000000007E-2"/>
    <n v="269.99"/>
  </r>
  <r>
    <n v="103"/>
    <n v="1"/>
    <x v="0"/>
    <x v="7"/>
    <n v="1"/>
    <s v="fabiola.jackson@bikes.shop"/>
    <x v="0"/>
    <x v="0"/>
    <n v="991"/>
    <s v="brigida.larson@hotmail.com"/>
    <n v="91387"/>
    <x v="0"/>
    <s v="Pure Cycles"/>
    <d v="2016-03-03T00:00:00"/>
    <n v="1"/>
    <n v="429"/>
    <n v="7.0000000000000007E-2"/>
    <n v="429"/>
  </r>
  <r>
    <n v="103"/>
    <n v="2"/>
    <x v="0"/>
    <x v="5"/>
    <n v="1"/>
    <s v="fabiola.jackson@bikes.shop"/>
    <x v="1"/>
    <x v="1"/>
    <n v="991"/>
    <s v="brigida.larson@hotmail.com"/>
    <n v="91387"/>
    <x v="0"/>
    <s v="Surly"/>
    <d v="2016-03-03T00:00:00"/>
    <n v="1"/>
    <n v="999.99"/>
    <n v="0.05"/>
    <n v="999.99"/>
  </r>
  <r>
    <n v="103"/>
    <n v="3"/>
    <x v="0"/>
    <x v="9"/>
    <n v="1"/>
    <s v="fabiola.jackson@bikes.shop"/>
    <x v="0"/>
    <x v="0"/>
    <n v="991"/>
    <s v="brigida.larson@hotmail.com"/>
    <n v="91387"/>
    <x v="0"/>
    <s v="Pure Cycles"/>
    <d v="2016-03-03T00:00:00"/>
    <n v="1"/>
    <n v="449"/>
    <n v="0.2"/>
    <n v="449"/>
  </r>
  <r>
    <n v="103"/>
    <n v="4"/>
    <x v="0"/>
    <x v="12"/>
    <n v="1"/>
    <s v="fabiola.jackson@bikes.shop"/>
    <x v="0"/>
    <x v="0"/>
    <n v="991"/>
    <s v="brigida.larson@hotmail.com"/>
    <n v="91387"/>
    <x v="0"/>
    <s v="Electra"/>
    <d v="2016-03-03T00:00:00"/>
    <n v="2"/>
    <n v="529.99"/>
    <n v="0.1"/>
    <n v="1059.98"/>
  </r>
  <r>
    <n v="103"/>
    <n v="5"/>
    <x v="0"/>
    <x v="11"/>
    <n v="1"/>
    <s v="fabiola.jackson@bikes.shop"/>
    <x v="4"/>
    <x v="4"/>
    <n v="991"/>
    <s v="brigida.larson@hotmail.com"/>
    <n v="91387"/>
    <x v="0"/>
    <s v="Trek"/>
    <d v="2016-03-03T00:00:00"/>
    <n v="2"/>
    <n v="2999.99"/>
    <n v="0.1"/>
    <n v="5999.98"/>
  </r>
  <r>
    <n v="104"/>
    <n v="1"/>
    <x v="1"/>
    <x v="23"/>
    <n v="2"/>
    <s v="mireya.copeland@bikes.shop"/>
    <x v="0"/>
    <x v="0"/>
    <n v="7"/>
    <s v="latasha.hays@hotmail.com"/>
    <n v="14215"/>
    <x v="1"/>
    <s v="Pure Cycles"/>
    <d v="2016-03-03T00:00:00"/>
    <n v="2"/>
    <n v="449"/>
    <n v="0.1"/>
    <n v="898"/>
  </r>
  <r>
    <n v="104"/>
    <n v="2"/>
    <x v="1"/>
    <x v="8"/>
    <n v="2"/>
    <s v="mireya.copeland@bikes.shop"/>
    <x v="3"/>
    <x v="3"/>
    <n v="7"/>
    <s v="latasha.hays@hotmail.com"/>
    <n v="14215"/>
    <x v="1"/>
    <s v="Electra"/>
    <d v="2016-03-03T00:00:00"/>
    <n v="1"/>
    <n v="599.99"/>
    <n v="0.05"/>
    <n v="599.99"/>
  </r>
  <r>
    <n v="105"/>
    <n v="1"/>
    <x v="1"/>
    <x v="16"/>
    <n v="2"/>
    <s v="mireya.copeland@bikes.shop"/>
    <x v="2"/>
    <x v="2"/>
    <n v="306"/>
    <s v="vikki.erickson@yahoo.com"/>
    <n v="12401"/>
    <x v="1"/>
    <s v="Surly"/>
    <d v="2016-03-03T00:00:00"/>
    <n v="2"/>
    <n v="1680.99"/>
    <n v="0.2"/>
    <n v="3361.98"/>
  </r>
  <r>
    <n v="105"/>
    <n v="2"/>
    <x v="1"/>
    <x v="5"/>
    <n v="2"/>
    <s v="mireya.copeland@bikes.shop"/>
    <x v="1"/>
    <x v="1"/>
    <n v="306"/>
    <s v="vikki.erickson@yahoo.com"/>
    <n v="12401"/>
    <x v="1"/>
    <s v="Surly"/>
    <d v="2016-03-03T00:00:00"/>
    <n v="1"/>
    <n v="999.99"/>
    <n v="0.05"/>
    <n v="999.99"/>
  </r>
  <r>
    <n v="105"/>
    <n v="3"/>
    <x v="1"/>
    <x v="11"/>
    <n v="2"/>
    <s v="mireya.copeland@bikes.shop"/>
    <x v="4"/>
    <x v="4"/>
    <n v="306"/>
    <s v="vikki.erickson@yahoo.com"/>
    <n v="12401"/>
    <x v="1"/>
    <s v="Trek"/>
    <d v="2016-03-03T00:00:00"/>
    <n v="1"/>
    <n v="2999.99"/>
    <n v="0.05"/>
    <n v="2999.99"/>
  </r>
  <r>
    <n v="106"/>
    <n v="1"/>
    <x v="2"/>
    <x v="7"/>
    <n v="3"/>
    <s v="genna.serrano@bikes.shop"/>
    <x v="0"/>
    <x v="0"/>
    <n v="422"/>
    <s v="valery.saunders@msn.com"/>
    <n v="77904"/>
    <x v="2"/>
    <s v="Pure Cycles"/>
    <d v="2016-03-04T00:00:00"/>
    <n v="1"/>
    <n v="429"/>
    <n v="0.1"/>
    <n v="429"/>
  </r>
  <r>
    <n v="106"/>
    <n v="2"/>
    <x v="2"/>
    <x v="17"/>
    <n v="3"/>
    <s v="genna.serrano@bikes.shop"/>
    <x v="0"/>
    <x v="0"/>
    <n v="422"/>
    <s v="valery.saunders@msn.com"/>
    <n v="77904"/>
    <x v="2"/>
    <s v="Electra"/>
    <d v="2016-03-04T00:00:00"/>
    <n v="2"/>
    <n v="269.99"/>
    <n v="0.1"/>
    <n v="539.98"/>
  </r>
  <r>
    <n v="107"/>
    <n v="1"/>
    <x v="0"/>
    <x v="23"/>
    <n v="1"/>
    <s v="fabiola.jackson@bikes.shop"/>
    <x v="0"/>
    <x v="0"/>
    <n v="633"/>
    <s v="kiara.deleon@gmail.com"/>
    <n v="92806"/>
    <x v="0"/>
    <s v="Pure Cycles"/>
    <d v="2016-03-06T00:00:00"/>
    <n v="1"/>
    <n v="449"/>
    <n v="0.2"/>
    <n v="449"/>
  </r>
  <r>
    <n v="107"/>
    <n v="2"/>
    <x v="0"/>
    <x v="17"/>
    <n v="1"/>
    <s v="fabiola.jackson@bikes.shop"/>
    <x v="0"/>
    <x v="0"/>
    <n v="633"/>
    <s v="kiara.deleon@gmail.com"/>
    <n v="92806"/>
    <x v="0"/>
    <s v="Electra"/>
    <d v="2016-03-06T00:00:00"/>
    <n v="2"/>
    <n v="269.99"/>
    <n v="0.1"/>
    <n v="539.98"/>
  </r>
  <r>
    <n v="108"/>
    <n v="1"/>
    <x v="1"/>
    <x v="16"/>
    <n v="2"/>
    <s v="mireya.copeland@bikes.shop"/>
    <x v="2"/>
    <x v="2"/>
    <n v="12"/>
    <s v="robby.sykes@hotmail.com"/>
    <n v="11550"/>
    <x v="1"/>
    <s v="Surly"/>
    <d v="2016-03-06T00:00:00"/>
    <n v="1"/>
    <n v="1680.99"/>
    <n v="0.1"/>
    <n v="1680.99"/>
  </r>
  <r>
    <n v="108"/>
    <n v="2"/>
    <x v="1"/>
    <x v="13"/>
    <n v="2"/>
    <s v="mireya.copeland@bikes.shop"/>
    <x v="5"/>
    <x v="5"/>
    <n v="12"/>
    <s v="robby.sykes@hotmail.com"/>
    <n v="11550"/>
    <x v="1"/>
    <s v="Electra"/>
    <d v="2016-03-06T00:00:00"/>
    <n v="2"/>
    <n v="269.99"/>
    <n v="7.0000000000000007E-2"/>
    <n v="539.98"/>
  </r>
  <r>
    <n v="108"/>
    <n v="3"/>
    <x v="1"/>
    <x v="3"/>
    <n v="2"/>
    <s v="mireya.copeland@bikes.shop"/>
    <x v="0"/>
    <x v="0"/>
    <n v="12"/>
    <s v="robby.sykes@hotmail.com"/>
    <n v="11550"/>
    <x v="1"/>
    <s v="Electra"/>
    <d v="2016-03-06T00:00:00"/>
    <n v="2"/>
    <n v="599.99"/>
    <n v="0.05"/>
    <n v="1199.98"/>
  </r>
  <r>
    <n v="109"/>
    <n v="1"/>
    <x v="1"/>
    <x v="13"/>
    <n v="2"/>
    <s v="mireya.copeland@bikes.shop"/>
    <x v="5"/>
    <x v="5"/>
    <n v="1255"/>
    <s v="ben.stone@gmail.com"/>
    <n v="14850"/>
    <x v="1"/>
    <s v="Electra"/>
    <d v="2016-03-06T00:00:00"/>
    <n v="2"/>
    <n v="269.99"/>
    <n v="0.1"/>
    <n v="539.98"/>
  </r>
  <r>
    <n v="109"/>
    <n v="2"/>
    <x v="1"/>
    <x v="18"/>
    <n v="2"/>
    <s v="mireya.copeland@bikes.shop"/>
    <x v="1"/>
    <x v="1"/>
    <n v="1255"/>
    <s v="ben.stone@gmail.com"/>
    <n v="14850"/>
    <x v="1"/>
    <s v="Surly"/>
    <d v="2016-03-06T00:00:00"/>
    <n v="1"/>
    <n v="469.99"/>
    <n v="7.0000000000000007E-2"/>
    <n v="469.99"/>
  </r>
  <r>
    <n v="110"/>
    <n v="1"/>
    <x v="2"/>
    <x v="15"/>
    <n v="3"/>
    <s v="genna.serrano@bikes.shop"/>
    <x v="0"/>
    <x v="0"/>
    <n v="677"/>
    <s v="launa.hull@yahoo.com"/>
    <n v="78023"/>
    <x v="2"/>
    <s v="Electra"/>
    <d v="2016-03-06T00:00:00"/>
    <n v="1"/>
    <n v="269.99"/>
    <n v="0.1"/>
    <n v="269.99"/>
  </r>
  <r>
    <n v="111"/>
    <n v="1"/>
    <x v="1"/>
    <x v="15"/>
    <n v="2"/>
    <s v="mireya.copeland@bikes.shop"/>
    <x v="0"/>
    <x v="0"/>
    <n v="630"/>
    <s v="zulema.browning@gmail.com"/>
    <n v="12010"/>
    <x v="1"/>
    <s v="Electra"/>
    <d v="2016-03-07T00:00:00"/>
    <n v="1"/>
    <n v="269.99"/>
    <n v="0.1"/>
    <n v="269.99"/>
  </r>
  <r>
    <n v="111"/>
    <n v="2"/>
    <x v="1"/>
    <x v="10"/>
    <n v="2"/>
    <s v="mireya.copeland@bikes.shop"/>
    <x v="0"/>
    <x v="0"/>
    <n v="630"/>
    <s v="zulema.browning@gmail.com"/>
    <n v="12010"/>
    <x v="1"/>
    <s v="Electra"/>
    <d v="2016-03-07T00:00:00"/>
    <n v="2"/>
    <n v="549.99"/>
    <n v="7.0000000000000007E-2"/>
    <n v="1099.98"/>
  </r>
  <r>
    <n v="112"/>
    <n v="1"/>
    <x v="1"/>
    <x v="19"/>
    <n v="2"/>
    <s v="mireya.copeland@bikes.shop"/>
    <x v="5"/>
    <x v="5"/>
    <n v="469"/>
    <s v="micki.rutledge@aol.com"/>
    <n v="11418"/>
    <x v="1"/>
    <s v="Electra"/>
    <d v="2016-03-08T00:00:00"/>
    <n v="2"/>
    <n v="299.99"/>
    <n v="0.2"/>
    <n v="599.98"/>
  </r>
  <r>
    <n v="112"/>
    <n v="2"/>
    <x v="1"/>
    <x v="22"/>
    <n v="2"/>
    <s v="mireya.copeland@bikes.shop"/>
    <x v="3"/>
    <x v="3"/>
    <n v="469"/>
    <s v="micki.rutledge@aol.com"/>
    <n v="11418"/>
    <x v="1"/>
    <s v="Electra"/>
    <d v="2016-03-08T00:00:00"/>
    <n v="2"/>
    <n v="499.99"/>
    <n v="7.0000000000000007E-2"/>
    <n v="999.98"/>
  </r>
  <r>
    <n v="112"/>
    <n v="3"/>
    <x v="1"/>
    <x v="24"/>
    <n v="2"/>
    <s v="mireya.copeland@bikes.shop"/>
    <x v="3"/>
    <x v="3"/>
    <n v="469"/>
    <s v="micki.rutledge@aol.com"/>
    <n v="11418"/>
    <x v="1"/>
    <s v="Electra"/>
    <d v="2016-03-08T00:00:00"/>
    <n v="2"/>
    <n v="549.99"/>
    <n v="0.05"/>
    <n v="1099.98"/>
  </r>
  <r>
    <n v="112"/>
    <n v="4"/>
    <x v="1"/>
    <x v="21"/>
    <n v="2"/>
    <s v="mireya.copeland@bikes.shop"/>
    <x v="1"/>
    <x v="1"/>
    <n v="469"/>
    <s v="micki.rutledge@aol.com"/>
    <n v="11418"/>
    <x v="1"/>
    <s v="Heller"/>
    <d v="2016-03-08T00:00:00"/>
    <n v="1"/>
    <n v="1320.99"/>
    <n v="0.2"/>
    <n v="1320.99"/>
  </r>
  <r>
    <n v="113"/>
    <n v="1"/>
    <x v="1"/>
    <x v="10"/>
    <n v="2"/>
    <s v="mireya.copeland@bikes.shop"/>
    <x v="0"/>
    <x v="0"/>
    <n v="1078"/>
    <s v="theresia.barron@aol.com"/>
    <n v="11375"/>
    <x v="1"/>
    <s v="Electra"/>
    <d v="2016-03-08T00:00:00"/>
    <n v="2"/>
    <n v="549.99"/>
    <n v="7.0000000000000007E-2"/>
    <n v="1099.98"/>
  </r>
  <r>
    <n v="113"/>
    <n v="2"/>
    <x v="1"/>
    <x v="24"/>
    <n v="2"/>
    <s v="mireya.copeland@bikes.shop"/>
    <x v="3"/>
    <x v="3"/>
    <n v="1078"/>
    <s v="theresia.barron@aol.com"/>
    <n v="11375"/>
    <x v="1"/>
    <s v="Electra"/>
    <d v="2016-03-08T00:00:00"/>
    <n v="2"/>
    <n v="549.99"/>
    <n v="0.1"/>
    <n v="1099.98"/>
  </r>
  <r>
    <n v="113"/>
    <n v="3"/>
    <x v="1"/>
    <x v="18"/>
    <n v="2"/>
    <s v="mireya.copeland@bikes.shop"/>
    <x v="1"/>
    <x v="1"/>
    <n v="1078"/>
    <s v="theresia.barron@aol.com"/>
    <n v="11375"/>
    <x v="1"/>
    <s v="Surly"/>
    <d v="2016-03-08T00:00:00"/>
    <n v="1"/>
    <n v="469.99"/>
    <n v="7.0000000000000007E-2"/>
    <n v="469.99"/>
  </r>
  <r>
    <n v="113"/>
    <n v="4"/>
    <x v="1"/>
    <x v="19"/>
    <n v="2"/>
    <s v="mireya.copeland@bikes.shop"/>
    <x v="5"/>
    <x v="5"/>
    <n v="1078"/>
    <s v="theresia.barron@aol.com"/>
    <n v="11375"/>
    <x v="1"/>
    <s v="Electra"/>
    <d v="2016-03-08T00:00:00"/>
    <n v="1"/>
    <n v="299.99"/>
    <n v="0.2"/>
    <n v="299.99"/>
  </r>
  <r>
    <n v="113"/>
    <n v="5"/>
    <x v="1"/>
    <x v="21"/>
    <n v="2"/>
    <s v="mireya.copeland@bikes.shop"/>
    <x v="1"/>
    <x v="1"/>
    <n v="1078"/>
    <s v="theresia.barron@aol.com"/>
    <n v="11375"/>
    <x v="1"/>
    <s v="Heller"/>
    <d v="2016-03-08T00:00:00"/>
    <n v="2"/>
    <n v="1320.99"/>
    <n v="0.2"/>
    <n v="2641.98"/>
  </r>
  <r>
    <n v="114"/>
    <n v="1"/>
    <x v="1"/>
    <x v="10"/>
    <n v="2"/>
    <s v="mireya.copeland@bikes.shop"/>
    <x v="0"/>
    <x v="0"/>
    <n v="1431"/>
    <s v="mark.benton@aol.com"/>
    <n v="11369"/>
    <x v="1"/>
    <s v="Electra"/>
    <d v="2016-03-08T00:00:00"/>
    <n v="1"/>
    <n v="549.99"/>
    <n v="0.05"/>
    <n v="549.99"/>
  </r>
  <r>
    <n v="114"/>
    <n v="2"/>
    <x v="1"/>
    <x v="6"/>
    <n v="2"/>
    <s v="mireya.copeland@bikes.shop"/>
    <x v="1"/>
    <x v="1"/>
    <n v="1431"/>
    <s v="mark.benton@aol.com"/>
    <n v="11369"/>
    <x v="1"/>
    <s v="Ritchey"/>
    <d v="2016-03-08T00:00:00"/>
    <n v="1"/>
    <n v="749.99"/>
    <n v="7.0000000000000007E-2"/>
    <n v="749.99"/>
  </r>
  <r>
    <n v="114"/>
    <n v="3"/>
    <x v="1"/>
    <x v="17"/>
    <n v="2"/>
    <s v="mireya.copeland@bikes.shop"/>
    <x v="0"/>
    <x v="0"/>
    <n v="1431"/>
    <s v="mark.benton@aol.com"/>
    <n v="11369"/>
    <x v="1"/>
    <s v="Electra"/>
    <d v="2016-03-08T00:00:00"/>
    <n v="2"/>
    <n v="269.99"/>
    <n v="0.1"/>
    <n v="539.98"/>
  </r>
  <r>
    <n v="115"/>
    <n v="1"/>
    <x v="1"/>
    <x v="13"/>
    <n v="2"/>
    <s v="mireya.copeland@bikes.shop"/>
    <x v="5"/>
    <x v="5"/>
    <n v="1369"/>
    <s v="starr.schneider@aol.com"/>
    <n v="11967"/>
    <x v="1"/>
    <s v="Electra"/>
    <d v="2016-03-09T00:00:00"/>
    <n v="1"/>
    <n v="269.99"/>
    <n v="0.2"/>
    <n v="269.99"/>
  </r>
  <r>
    <n v="115"/>
    <n v="2"/>
    <x v="1"/>
    <x v="23"/>
    <n v="2"/>
    <s v="mireya.copeland@bikes.shop"/>
    <x v="0"/>
    <x v="0"/>
    <n v="1369"/>
    <s v="starr.schneider@aol.com"/>
    <n v="11967"/>
    <x v="1"/>
    <s v="Pure Cycles"/>
    <d v="2016-03-09T00:00:00"/>
    <n v="1"/>
    <n v="449"/>
    <n v="0.1"/>
    <n v="449"/>
  </r>
  <r>
    <n v="116"/>
    <n v="1"/>
    <x v="1"/>
    <x v="8"/>
    <n v="2"/>
    <s v="mireya.copeland@bikes.shop"/>
    <x v="3"/>
    <x v="3"/>
    <n v="471"/>
    <s v="burma.summers@yahoo.com"/>
    <n v="11520"/>
    <x v="1"/>
    <s v="Electra"/>
    <d v="2016-03-10T00:00:00"/>
    <n v="1"/>
    <n v="599.99"/>
    <n v="0.05"/>
    <n v="599.99"/>
  </r>
  <r>
    <n v="117"/>
    <n v="1"/>
    <x v="1"/>
    <x v="13"/>
    <n v="2"/>
    <s v="mireya.copeland@bikes.shop"/>
    <x v="5"/>
    <x v="5"/>
    <n v="740"/>
    <s v="gwenn.melton@yahoo.com"/>
    <n v="11720"/>
    <x v="1"/>
    <s v="Electra"/>
    <d v="2016-03-10T00:00:00"/>
    <n v="2"/>
    <n v="269.99"/>
    <n v="0.2"/>
    <n v="539.98"/>
  </r>
  <r>
    <n v="117"/>
    <n v="2"/>
    <x v="1"/>
    <x v="8"/>
    <n v="2"/>
    <s v="mireya.copeland@bikes.shop"/>
    <x v="3"/>
    <x v="3"/>
    <n v="740"/>
    <s v="gwenn.melton@yahoo.com"/>
    <n v="11720"/>
    <x v="1"/>
    <s v="Electra"/>
    <d v="2016-03-10T00:00:00"/>
    <n v="1"/>
    <n v="599.99"/>
    <n v="0.05"/>
    <n v="599.99"/>
  </r>
  <r>
    <n v="117"/>
    <n v="3"/>
    <x v="1"/>
    <x v="15"/>
    <n v="2"/>
    <s v="mireya.copeland@bikes.shop"/>
    <x v="0"/>
    <x v="0"/>
    <n v="740"/>
    <s v="gwenn.melton@yahoo.com"/>
    <n v="11720"/>
    <x v="1"/>
    <s v="Electra"/>
    <d v="2016-03-10T00:00:00"/>
    <n v="1"/>
    <n v="269.99"/>
    <n v="0.2"/>
    <n v="269.99"/>
  </r>
  <r>
    <n v="117"/>
    <n v="4"/>
    <x v="1"/>
    <x v="23"/>
    <n v="2"/>
    <s v="mireya.copeland@bikes.shop"/>
    <x v="0"/>
    <x v="0"/>
    <n v="740"/>
    <s v="gwenn.melton@yahoo.com"/>
    <n v="11720"/>
    <x v="1"/>
    <s v="Pure Cycles"/>
    <d v="2016-03-10T00:00:00"/>
    <n v="1"/>
    <n v="449"/>
    <n v="0.05"/>
    <n v="449"/>
  </r>
  <r>
    <n v="118"/>
    <n v="1"/>
    <x v="0"/>
    <x v="9"/>
    <n v="1"/>
    <s v="fabiola.jackson@bikes.shop"/>
    <x v="0"/>
    <x v="0"/>
    <n v="577"/>
    <s v="danille.mcfarland@msn.com"/>
    <n v="95677"/>
    <x v="0"/>
    <s v="Pure Cycles"/>
    <d v="2016-03-12T00:00:00"/>
    <n v="1"/>
    <n v="449"/>
    <n v="7.0000000000000007E-2"/>
    <n v="449"/>
  </r>
  <r>
    <n v="118"/>
    <n v="2"/>
    <x v="0"/>
    <x v="4"/>
    <n v="1"/>
    <s v="fabiola.jackson@bikes.shop"/>
    <x v="1"/>
    <x v="1"/>
    <n v="577"/>
    <s v="danille.mcfarland@msn.com"/>
    <n v="95677"/>
    <x v="0"/>
    <s v="Trek"/>
    <d v="2016-03-12T00:00:00"/>
    <n v="1"/>
    <n v="2899.99"/>
    <n v="7.0000000000000007E-2"/>
    <n v="2899.99"/>
  </r>
  <r>
    <n v="118"/>
    <n v="3"/>
    <x v="0"/>
    <x v="18"/>
    <n v="1"/>
    <s v="fabiola.jackson@bikes.shop"/>
    <x v="1"/>
    <x v="1"/>
    <n v="577"/>
    <s v="danille.mcfarland@msn.com"/>
    <n v="95677"/>
    <x v="0"/>
    <s v="Surly"/>
    <d v="2016-03-12T00:00:00"/>
    <n v="1"/>
    <n v="469.99"/>
    <n v="7.0000000000000007E-2"/>
    <n v="469.99"/>
  </r>
  <r>
    <n v="118"/>
    <n v="4"/>
    <x v="0"/>
    <x v="5"/>
    <n v="1"/>
    <s v="fabiola.jackson@bikes.shop"/>
    <x v="1"/>
    <x v="1"/>
    <n v="577"/>
    <s v="danille.mcfarland@msn.com"/>
    <n v="95677"/>
    <x v="0"/>
    <s v="Surly"/>
    <d v="2016-03-12T00:00:00"/>
    <n v="2"/>
    <n v="999.99"/>
    <n v="0.1"/>
    <n v="1999.98"/>
  </r>
  <r>
    <n v="118"/>
    <n v="5"/>
    <x v="0"/>
    <x v="19"/>
    <n v="1"/>
    <s v="fabiola.jackson@bikes.shop"/>
    <x v="5"/>
    <x v="5"/>
    <n v="577"/>
    <s v="danille.mcfarland@msn.com"/>
    <n v="95677"/>
    <x v="0"/>
    <s v="Electra"/>
    <d v="2016-03-12T00:00:00"/>
    <n v="2"/>
    <n v="299.99"/>
    <n v="7.0000000000000007E-2"/>
    <n v="599.98"/>
  </r>
  <r>
    <n v="119"/>
    <n v="1"/>
    <x v="1"/>
    <x v="22"/>
    <n v="2"/>
    <s v="mireya.copeland@bikes.shop"/>
    <x v="3"/>
    <x v="3"/>
    <n v="925"/>
    <s v="bryce.monroe@aol.com"/>
    <n v="12401"/>
    <x v="1"/>
    <s v="Electra"/>
    <d v="2016-03-12T00:00:00"/>
    <n v="1"/>
    <n v="499.99"/>
    <n v="0.05"/>
    <n v="499.99"/>
  </r>
  <r>
    <n v="120"/>
    <n v="1"/>
    <x v="1"/>
    <x v="17"/>
    <n v="2"/>
    <s v="mireya.copeland@bikes.shop"/>
    <x v="0"/>
    <x v="0"/>
    <n v="327"/>
    <s v="sharie.alvarez@msn.com"/>
    <n v="10002"/>
    <x v="1"/>
    <s v="Electra"/>
    <d v="2016-03-14T00:00:00"/>
    <n v="2"/>
    <n v="269.99"/>
    <n v="0.05"/>
    <n v="539.98"/>
  </r>
  <r>
    <n v="120"/>
    <n v="2"/>
    <x v="1"/>
    <x v="18"/>
    <n v="2"/>
    <s v="mireya.copeland@bikes.shop"/>
    <x v="1"/>
    <x v="1"/>
    <n v="327"/>
    <s v="sharie.alvarez@msn.com"/>
    <n v="10002"/>
    <x v="1"/>
    <s v="Surly"/>
    <d v="2016-03-14T00:00:00"/>
    <n v="2"/>
    <n v="469.99"/>
    <n v="0.05"/>
    <n v="939.98"/>
  </r>
  <r>
    <n v="120"/>
    <n v="3"/>
    <x v="1"/>
    <x v="2"/>
    <n v="2"/>
    <s v="mireya.copeland@bikes.shop"/>
    <x v="2"/>
    <x v="2"/>
    <n v="327"/>
    <s v="sharie.alvarez@msn.com"/>
    <n v="10002"/>
    <x v="1"/>
    <s v="Surly"/>
    <d v="2016-03-14T00:00:00"/>
    <n v="2"/>
    <n v="1549"/>
    <n v="0.05"/>
    <n v="3098"/>
  </r>
  <r>
    <n v="120"/>
    <n v="4"/>
    <x v="1"/>
    <x v="7"/>
    <n v="2"/>
    <s v="mireya.copeland@bikes.shop"/>
    <x v="0"/>
    <x v="0"/>
    <n v="327"/>
    <s v="sharie.alvarez@msn.com"/>
    <n v="10002"/>
    <x v="1"/>
    <s v="Pure Cycles"/>
    <d v="2016-03-14T00:00:00"/>
    <n v="1"/>
    <n v="429"/>
    <n v="0.05"/>
    <n v="429"/>
  </r>
  <r>
    <n v="120"/>
    <n v="5"/>
    <x v="1"/>
    <x v="3"/>
    <n v="2"/>
    <s v="mireya.copeland@bikes.shop"/>
    <x v="0"/>
    <x v="0"/>
    <n v="327"/>
    <s v="sharie.alvarez@msn.com"/>
    <n v="10002"/>
    <x v="1"/>
    <s v="Electra"/>
    <d v="2016-03-14T00:00:00"/>
    <n v="2"/>
    <n v="599.99"/>
    <n v="0.2"/>
    <n v="1199.98"/>
  </r>
  <r>
    <n v="121"/>
    <n v="1"/>
    <x v="1"/>
    <x v="21"/>
    <n v="2"/>
    <s v="mireya.copeland@bikes.shop"/>
    <x v="1"/>
    <x v="1"/>
    <n v="755"/>
    <s v="tomika.wilder@aol.com"/>
    <n v="11040"/>
    <x v="1"/>
    <s v="Heller"/>
    <d v="2016-03-14T00:00:00"/>
    <n v="1"/>
    <n v="1320.99"/>
    <n v="0.2"/>
    <n v="1320.99"/>
  </r>
  <r>
    <n v="121"/>
    <n v="2"/>
    <x v="1"/>
    <x v="15"/>
    <n v="2"/>
    <s v="mireya.copeland@bikes.shop"/>
    <x v="0"/>
    <x v="0"/>
    <n v="755"/>
    <s v="tomika.wilder@aol.com"/>
    <n v="11040"/>
    <x v="1"/>
    <s v="Electra"/>
    <d v="2016-03-14T00:00:00"/>
    <n v="2"/>
    <n v="269.99"/>
    <n v="0.1"/>
    <n v="539.98"/>
  </r>
  <r>
    <n v="121"/>
    <n v="3"/>
    <x v="1"/>
    <x v="4"/>
    <n v="2"/>
    <s v="mireya.copeland@bikes.shop"/>
    <x v="1"/>
    <x v="1"/>
    <n v="755"/>
    <s v="tomika.wilder@aol.com"/>
    <n v="11040"/>
    <x v="1"/>
    <s v="Trek"/>
    <d v="2016-03-14T00:00:00"/>
    <n v="2"/>
    <n v="2899.99"/>
    <n v="0.1"/>
    <n v="5799.98"/>
  </r>
  <r>
    <n v="121"/>
    <n v="4"/>
    <x v="1"/>
    <x v="24"/>
    <n v="2"/>
    <s v="mireya.copeland@bikes.shop"/>
    <x v="3"/>
    <x v="3"/>
    <n v="755"/>
    <s v="tomika.wilder@aol.com"/>
    <n v="11040"/>
    <x v="1"/>
    <s v="Electra"/>
    <d v="2016-03-14T00:00:00"/>
    <n v="2"/>
    <n v="549.99"/>
    <n v="7.0000000000000007E-2"/>
    <n v="1099.98"/>
  </r>
  <r>
    <n v="121"/>
    <n v="5"/>
    <x v="1"/>
    <x v="6"/>
    <n v="2"/>
    <s v="mireya.copeland@bikes.shop"/>
    <x v="1"/>
    <x v="1"/>
    <n v="755"/>
    <s v="tomika.wilder@aol.com"/>
    <n v="11040"/>
    <x v="1"/>
    <s v="Ritchey"/>
    <d v="2016-03-14T00:00:00"/>
    <n v="2"/>
    <n v="749.99"/>
    <n v="0.05"/>
    <n v="1499.98"/>
  </r>
  <r>
    <n v="122"/>
    <n v="1"/>
    <x v="1"/>
    <x v="3"/>
    <n v="2"/>
    <s v="mireya.copeland@bikes.shop"/>
    <x v="0"/>
    <x v="0"/>
    <n v="786"/>
    <s v="wallace.lane@aol.com"/>
    <n v="11419"/>
    <x v="1"/>
    <s v="Electra"/>
    <d v="2016-03-14T00:00:00"/>
    <n v="1"/>
    <n v="599.99"/>
    <n v="0.1"/>
    <n v="599.99"/>
  </r>
  <r>
    <n v="123"/>
    <n v="1"/>
    <x v="1"/>
    <x v="10"/>
    <n v="2"/>
    <s v="mireya.copeland@bikes.shop"/>
    <x v="0"/>
    <x v="0"/>
    <n v="766"/>
    <s v="lecia.hancock@hotmail.com"/>
    <n v="12302"/>
    <x v="1"/>
    <s v="Electra"/>
    <d v="2016-03-15T00:00:00"/>
    <n v="2"/>
    <n v="549.99"/>
    <n v="0.1"/>
    <n v="1099.98"/>
  </r>
  <r>
    <n v="124"/>
    <n v="1"/>
    <x v="0"/>
    <x v="3"/>
    <n v="1"/>
    <s v="fabiola.jackson@bikes.shop"/>
    <x v="0"/>
    <x v="0"/>
    <n v="403"/>
    <s v="elouise.fry@aol.com"/>
    <n v="91387"/>
    <x v="0"/>
    <s v="Electra"/>
    <d v="2016-03-16T00:00:00"/>
    <n v="1"/>
    <n v="599.99"/>
    <n v="0.05"/>
    <n v="599.99"/>
  </r>
  <r>
    <n v="124"/>
    <n v="2"/>
    <x v="0"/>
    <x v="4"/>
    <n v="1"/>
    <s v="fabiola.jackson@bikes.shop"/>
    <x v="1"/>
    <x v="1"/>
    <n v="403"/>
    <s v="elouise.fry@aol.com"/>
    <n v="91387"/>
    <x v="0"/>
    <s v="Trek"/>
    <d v="2016-03-16T00:00:00"/>
    <n v="1"/>
    <n v="2899.99"/>
    <n v="7.0000000000000007E-2"/>
    <n v="2899.99"/>
  </r>
  <r>
    <n v="124"/>
    <n v="3"/>
    <x v="0"/>
    <x v="14"/>
    <n v="1"/>
    <s v="fabiola.jackson@bikes.shop"/>
    <x v="1"/>
    <x v="1"/>
    <n v="403"/>
    <s v="elouise.fry@aol.com"/>
    <n v="91387"/>
    <x v="0"/>
    <s v="Trek"/>
    <d v="2016-03-16T00:00:00"/>
    <n v="2"/>
    <n v="3999.99"/>
    <n v="0.05"/>
    <n v="7999.98"/>
  </r>
  <r>
    <n v="125"/>
    <n v="1"/>
    <x v="1"/>
    <x v="7"/>
    <n v="2"/>
    <s v="mireya.copeland@bikes.shop"/>
    <x v="0"/>
    <x v="0"/>
    <n v="685"/>
    <s v="laverne.craft@aol.com"/>
    <n v="11375"/>
    <x v="1"/>
    <s v="Pure Cycles"/>
    <d v="2016-03-16T00:00:00"/>
    <n v="1"/>
    <n v="429"/>
    <n v="0.1"/>
    <n v="429"/>
  </r>
  <r>
    <n v="126"/>
    <n v="1"/>
    <x v="1"/>
    <x v="11"/>
    <n v="2"/>
    <s v="mireya.copeland@bikes.shop"/>
    <x v="4"/>
    <x v="4"/>
    <n v="1365"/>
    <s v="shenna.espinoza@gmail.com"/>
    <n v="12804"/>
    <x v="1"/>
    <s v="Trek"/>
    <d v="2016-03-16T00:00:00"/>
    <n v="2"/>
    <n v="2999.99"/>
    <n v="0.05"/>
    <n v="5999.98"/>
  </r>
  <r>
    <n v="127"/>
    <n v="1"/>
    <x v="2"/>
    <x v="7"/>
    <n v="3"/>
    <s v="genna.serrano@bikes.shop"/>
    <x v="0"/>
    <x v="0"/>
    <n v="484"/>
    <s v="chelsey.boyd@yahoo.com"/>
    <n v="76039"/>
    <x v="2"/>
    <s v="Pure Cycles"/>
    <d v="2016-03-17T00:00:00"/>
    <n v="1"/>
    <n v="429"/>
    <n v="7.0000000000000007E-2"/>
    <n v="429"/>
  </r>
  <r>
    <n v="127"/>
    <n v="2"/>
    <x v="2"/>
    <x v="0"/>
    <n v="3"/>
    <s v="genna.serrano@bikes.shop"/>
    <x v="0"/>
    <x v="0"/>
    <n v="484"/>
    <s v="chelsey.boyd@yahoo.com"/>
    <n v="76039"/>
    <x v="2"/>
    <s v="Electra"/>
    <d v="2016-03-17T00:00:00"/>
    <n v="1"/>
    <n v="599.99"/>
    <n v="0.1"/>
    <n v="599.99"/>
  </r>
  <r>
    <n v="127"/>
    <n v="3"/>
    <x v="2"/>
    <x v="4"/>
    <n v="3"/>
    <s v="genna.serrano@bikes.shop"/>
    <x v="1"/>
    <x v="1"/>
    <n v="484"/>
    <s v="chelsey.boyd@yahoo.com"/>
    <n v="76039"/>
    <x v="2"/>
    <s v="Trek"/>
    <d v="2016-03-17T00:00:00"/>
    <n v="2"/>
    <n v="2899.99"/>
    <n v="7.0000000000000007E-2"/>
    <n v="5799.98"/>
  </r>
  <r>
    <n v="128"/>
    <n v="1"/>
    <x v="1"/>
    <x v="24"/>
    <n v="2"/>
    <s v="mireya.copeland@bikes.shop"/>
    <x v="3"/>
    <x v="3"/>
    <n v="86"/>
    <s v="lissa.vargas@yahoo.com"/>
    <n v="13126"/>
    <x v="1"/>
    <s v="Electra"/>
    <d v="2016-03-18T00:00:00"/>
    <n v="2"/>
    <n v="549.99"/>
    <n v="0.1"/>
    <n v="1099.98"/>
  </r>
  <r>
    <n v="128"/>
    <n v="2"/>
    <x v="1"/>
    <x v="3"/>
    <n v="2"/>
    <s v="mireya.copeland@bikes.shop"/>
    <x v="0"/>
    <x v="0"/>
    <n v="86"/>
    <s v="lissa.vargas@yahoo.com"/>
    <n v="13126"/>
    <x v="1"/>
    <s v="Electra"/>
    <d v="2016-03-18T00:00:00"/>
    <n v="2"/>
    <n v="599.99"/>
    <n v="0.1"/>
    <n v="1199.98"/>
  </r>
  <r>
    <n v="128"/>
    <n v="3"/>
    <x v="1"/>
    <x v="4"/>
    <n v="2"/>
    <s v="mireya.copeland@bikes.shop"/>
    <x v="1"/>
    <x v="1"/>
    <n v="86"/>
    <s v="lissa.vargas@yahoo.com"/>
    <n v="13126"/>
    <x v="1"/>
    <s v="Trek"/>
    <d v="2016-03-18T00:00:00"/>
    <n v="2"/>
    <n v="2899.99"/>
    <n v="0.2"/>
    <n v="5799.98"/>
  </r>
  <r>
    <n v="128"/>
    <n v="4"/>
    <x v="1"/>
    <x v="5"/>
    <n v="2"/>
    <s v="mireya.copeland@bikes.shop"/>
    <x v="1"/>
    <x v="1"/>
    <n v="86"/>
    <s v="lissa.vargas@yahoo.com"/>
    <n v="13126"/>
    <x v="1"/>
    <s v="Surly"/>
    <d v="2016-03-18T00:00:00"/>
    <n v="2"/>
    <n v="999.99"/>
    <n v="0.2"/>
    <n v="1999.98"/>
  </r>
  <r>
    <n v="129"/>
    <n v="1"/>
    <x v="1"/>
    <x v="9"/>
    <n v="2"/>
    <s v="mireya.copeland@bikes.shop"/>
    <x v="0"/>
    <x v="0"/>
    <n v="84"/>
    <s v="armand.whitehead@hotmail.com"/>
    <n v="11757"/>
    <x v="1"/>
    <s v="Pure Cycles"/>
    <d v="2016-03-19T00:00:00"/>
    <n v="1"/>
    <n v="449"/>
    <n v="0.1"/>
    <n v="449"/>
  </r>
  <r>
    <n v="129"/>
    <n v="2"/>
    <x v="1"/>
    <x v="11"/>
    <n v="2"/>
    <s v="mireya.copeland@bikes.shop"/>
    <x v="4"/>
    <x v="4"/>
    <n v="84"/>
    <s v="armand.whitehead@hotmail.com"/>
    <n v="11757"/>
    <x v="1"/>
    <s v="Trek"/>
    <d v="2016-03-19T00:00:00"/>
    <n v="1"/>
    <n v="2999.99"/>
    <n v="0.1"/>
    <n v="2999.99"/>
  </r>
  <r>
    <n v="130"/>
    <n v="1"/>
    <x v="1"/>
    <x v="8"/>
    <n v="2"/>
    <s v="mireya.copeland@bikes.shop"/>
    <x v="3"/>
    <x v="3"/>
    <n v="1049"/>
    <s v="marcelino.mcbride@hotmail.com"/>
    <n v="12065"/>
    <x v="1"/>
    <s v="Electra"/>
    <d v="2016-03-19T00:00:00"/>
    <n v="1"/>
    <n v="599.99"/>
    <n v="0.05"/>
    <n v="599.99"/>
  </r>
  <r>
    <n v="130"/>
    <n v="2"/>
    <x v="1"/>
    <x v="21"/>
    <n v="2"/>
    <s v="mireya.copeland@bikes.shop"/>
    <x v="1"/>
    <x v="1"/>
    <n v="1049"/>
    <s v="marcelino.mcbride@hotmail.com"/>
    <n v="12065"/>
    <x v="1"/>
    <s v="Heller"/>
    <d v="2016-03-19T00:00:00"/>
    <n v="2"/>
    <n v="1320.99"/>
    <n v="7.0000000000000007E-2"/>
    <n v="2641.98"/>
  </r>
  <r>
    <n v="131"/>
    <n v="1"/>
    <x v="2"/>
    <x v="13"/>
    <n v="3"/>
    <s v="genna.serrano@bikes.shop"/>
    <x v="5"/>
    <x v="5"/>
    <n v="316"/>
    <s v="hortencia.graham@aol.com"/>
    <n v="76039"/>
    <x v="2"/>
    <s v="Electra"/>
    <d v="2016-03-19T00:00:00"/>
    <n v="2"/>
    <n v="269.99"/>
    <n v="0.2"/>
    <n v="539.98"/>
  </r>
  <r>
    <n v="131"/>
    <n v="2"/>
    <x v="2"/>
    <x v="4"/>
    <n v="3"/>
    <s v="genna.serrano@bikes.shop"/>
    <x v="1"/>
    <x v="1"/>
    <n v="316"/>
    <s v="hortencia.graham@aol.com"/>
    <n v="76039"/>
    <x v="2"/>
    <s v="Trek"/>
    <d v="2016-03-19T00:00:00"/>
    <n v="2"/>
    <n v="2899.99"/>
    <n v="7.0000000000000007E-2"/>
    <n v="5799.98"/>
  </r>
  <r>
    <n v="131"/>
    <n v="3"/>
    <x v="2"/>
    <x v="24"/>
    <n v="3"/>
    <s v="genna.serrano@bikes.shop"/>
    <x v="3"/>
    <x v="3"/>
    <n v="316"/>
    <s v="hortencia.graham@aol.com"/>
    <n v="76039"/>
    <x v="2"/>
    <s v="Electra"/>
    <d v="2016-03-19T00:00:00"/>
    <n v="2"/>
    <n v="549.99"/>
    <n v="0.1"/>
    <n v="1099.98"/>
  </r>
  <r>
    <n v="132"/>
    <n v="1"/>
    <x v="0"/>
    <x v="6"/>
    <n v="1"/>
    <s v="fabiola.jackson@bikes.shop"/>
    <x v="1"/>
    <x v="1"/>
    <n v="46"/>
    <s v="monika.berg@gmail.com"/>
    <n v="91316"/>
    <x v="0"/>
    <s v="Ritchey"/>
    <d v="2016-03-20T00:00:00"/>
    <n v="2"/>
    <n v="749.99"/>
    <n v="0.05"/>
    <n v="1499.98"/>
  </r>
  <r>
    <n v="132"/>
    <n v="2"/>
    <x v="0"/>
    <x v="0"/>
    <n v="1"/>
    <s v="fabiola.jackson@bikes.shop"/>
    <x v="0"/>
    <x v="0"/>
    <n v="46"/>
    <s v="monika.berg@gmail.com"/>
    <n v="91316"/>
    <x v="0"/>
    <s v="Electra"/>
    <d v="2016-03-20T00:00:00"/>
    <n v="1"/>
    <n v="599.99"/>
    <n v="0.05"/>
    <n v="599.99"/>
  </r>
  <r>
    <n v="132"/>
    <n v="3"/>
    <x v="0"/>
    <x v="11"/>
    <n v="1"/>
    <s v="fabiola.jackson@bikes.shop"/>
    <x v="4"/>
    <x v="4"/>
    <n v="46"/>
    <s v="monika.berg@gmail.com"/>
    <n v="91316"/>
    <x v="0"/>
    <s v="Trek"/>
    <d v="2016-03-20T00:00:00"/>
    <n v="1"/>
    <n v="2999.99"/>
    <n v="0.1"/>
    <n v="2999.99"/>
  </r>
  <r>
    <n v="133"/>
    <n v="1"/>
    <x v="1"/>
    <x v="17"/>
    <n v="2"/>
    <s v="mireya.copeland@bikes.shop"/>
    <x v="0"/>
    <x v="0"/>
    <n v="409"/>
    <s v="jerome.bolton@msn.com"/>
    <n v="10512"/>
    <x v="1"/>
    <s v="Electra"/>
    <d v="2016-03-20T00:00:00"/>
    <n v="2"/>
    <n v="269.99"/>
    <n v="0.05"/>
    <n v="539.98"/>
  </r>
  <r>
    <n v="133"/>
    <n v="2"/>
    <x v="1"/>
    <x v="13"/>
    <n v="2"/>
    <s v="mireya.copeland@bikes.shop"/>
    <x v="5"/>
    <x v="5"/>
    <n v="409"/>
    <s v="jerome.bolton@msn.com"/>
    <n v="10512"/>
    <x v="1"/>
    <s v="Electra"/>
    <d v="2016-03-20T00:00:00"/>
    <n v="1"/>
    <n v="269.99"/>
    <n v="0.2"/>
    <n v="269.99"/>
  </r>
  <r>
    <n v="134"/>
    <n v="1"/>
    <x v="1"/>
    <x v="23"/>
    <n v="2"/>
    <s v="mireya.copeland@bikes.shop"/>
    <x v="0"/>
    <x v="0"/>
    <n v="679"/>
    <s v="tuan.wolfe@aol.com"/>
    <n v="11704"/>
    <x v="1"/>
    <s v="Pure Cycles"/>
    <d v="2016-03-20T00:00:00"/>
    <n v="2"/>
    <n v="449"/>
    <n v="0.1"/>
    <n v="898"/>
  </r>
  <r>
    <n v="134"/>
    <n v="2"/>
    <x v="1"/>
    <x v="6"/>
    <n v="2"/>
    <s v="mireya.copeland@bikes.shop"/>
    <x v="1"/>
    <x v="1"/>
    <n v="679"/>
    <s v="tuan.wolfe@aol.com"/>
    <n v="11704"/>
    <x v="1"/>
    <s v="Ritchey"/>
    <d v="2016-03-20T00:00:00"/>
    <n v="2"/>
    <n v="749.99"/>
    <n v="7.0000000000000007E-2"/>
    <n v="1499.98"/>
  </r>
  <r>
    <n v="134"/>
    <n v="3"/>
    <x v="1"/>
    <x v="9"/>
    <n v="2"/>
    <s v="mireya.copeland@bikes.shop"/>
    <x v="0"/>
    <x v="0"/>
    <n v="679"/>
    <s v="tuan.wolfe@aol.com"/>
    <n v="11704"/>
    <x v="1"/>
    <s v="Pure Cycles"/>
    <d v="2016-03-20T00:00:00"/>
    <n v="2"/>
    <n v="449"/>
    <n v="7.0000000000000007E-2"/>
    <n v="898"/>
  </r>
  <r>
    <n v="135"/>
    <n v="1"/>
    <x v="1"/>
    <x v="21"/>
    <n v="2"/>
    <s v="mireya.copeland@bikes.shop"/>
    <x v="1"/>
    <x v="1"/>
    <n v="1354"/>
    <s v="alexandria.zamora@yahoo.com"/>
    <n v="12302"/>
    <x v="1"/>
    <s v="Heller"/>
    <d v="2016-03-21T00:00:00"/>
    <n v="2"/>
    <n v="1320.99"/>
    <n v="0.05"/>
    <n v="2641.98"/>
  </r>
  <r>
    <n v="135"/>
    <n v="2"/>
    <x v="1"/>
    <x v="9"/>
    <n v="2"/>
    <s v="mireya.copeland@bikes.shop"/>
    <x v="0"/>
    <x v="0"/>
    <n v="1354"/>
    <s v="alexandria.zamora@yahoo.com"/>
    <n v="12302"/>
    <x v="1"/>
    <s v="Pure Cycles"/>
    <d v="2016-03-21T00:00:00"/>
    <n v="2"/>
    <n v="449"/>
    <n v="0.05"/>
    <n v="898"/>
  </r>
  <r>
    <n v="135"/>
    <n v="3"/>
    <x v="1"/>
    <x v="22"/>
    <n v="2"/>
    <s v="mireya.copeland@bikes.shop"/>
    <x v="3"/>
    <x v="3"/>
    <n v="1354"/>
    <s v="alexandria.zamora@yahoo.com"/>
    <n v="12302"/>
    <x v="1"/>
    <s v="Electra"/>
    <d v="2016-03-21T00:00:00"/>
    <n v="1"/>
    <n v="499.99"/>
    <n v="0.2"/>
    <n v="499.99"/>
  </r>
  <r>
    <n v="135"/>
    <n v="4"/>
    <x v="1"/>
    <x v="6"/>
    <n v="2"/>
    <s v="mireya.copeland@bikes.shop"/>
    <x v="1"/>
    <x v="1"/>
    <n v="1354"/>
    <s v="alexandria.zamora@yahoo.com"/>
    <n v="12302"/>
    <x v="1"/>
    <s v="Ritchey"/>
    <d v="2016-03-21T00:00:00"/>
    <n v="1"/>
    <n v="749.99"/>
    <n v="0.05"/>
    <n v="749.99"/>
  </r>
  <r>
    <n v="136"/>
    <n v="1"/>
    <x v="2"/>
    <x v="14"/>
    <n v="3"/>
    <s v="genna.serrano@bikes.shop"/>
    <x v="1"/>
    <x v="1"/>
    <n v="1192"/>
    <s v="gena.owens@gmail.com"/>
    <n v="75115"/>
    <x v="2"/>
    <s v="Trek"/>
    <d v="2016-03-21T00:00:00"/>
    <n v="2"/>
    <n v="3999.99"/>
    <n v="0.2"/>
    <n v="7999.98"/>
  </r>
  <r>
    <n v="136"/>
    <n v="2"/>
    <x v="2"/>
    <x v="5"/>
    <n v="3"/>
    <s v="genna.serrano@bikes.shop"/>
    <x v="1"/>
    <x v="1"/>
    <n v="1192"/>
    <s v="gena.owens@gmail.com"/>
    <n v="75115"/>
    <x v="2"/>
    <s v="Surly"/>
    <d v="2016-03-21T00:00:00"/>
    <n v="2"/>
    <n v="999.99"/>
    <n v="0.05"/>
    <n v="1999.98"/>
  </r>
  <r>
    <n v="137"/>
    <n v="1"/>
    <x v="1"/>
    <x v="19"/>
    <n v="2"/>
    <s v="mireya.copeland@bikes.shop"/>
    <x v="5"/>
    <x v="5"/>
    <n v="370"/>
    <s v="jina.cooper@aol.com"/>
    <n v="11414"/>
    <x v="1"/>
    <s v="Electra"/>
    <d v="2016-03-23T00:00:00"/>
    <n v="1"/>
    <n v="299.99"/>
    <n v="7.0000000000000007E-2"/>
    <n v="299.99"/>
  </r>
  <r>
    <n v="137"/>
    <n v="2"/>
    <x v="1"/>
    <x v="13"/>
    <n v="2"/>
    <s v="mireya.copeland@bikes.shop"/>
    <x v="5"/>
    <x v="5"/>
    <n v="370"/>
    <s v="jina.cooper@aol.com"/>
    <n v="11414"/>
    <x v="1"/>
    <s v="Electra"/>
    <d v="2016-03-23T00:00:00"/>
    <n v="1"/>
    <n v="269.99"/>
    <n v="0.1"/>
    <n v="269.99"/>
  </r>
  <r>
    <n v="138"/>
    <n v="1"/>
    <x v="1"/>
    <x v="3"/>
    <n v="2"/>
    <s v="mireya.copeland@bikes.shop"/>
    <x v="0"/>
    <x v="0"/>
    <n v="438"/>
    <s v="katharine.herrera@hotmail.com"/>
    <n v="12804"/>
    <x v="1"/>
    <s v="Electra"/>
    <d v="2016-03-23T00:00:00"/>
    <n v="2"/>
    <n v="599.99"/>
    <n v="0.1"/>
    <n v="1199.98"/>
  </r>
  <r>
    <n v="138"/>
    <n v="2"/>
    <x v="1"/>
    <x v="18"/>
    <n v="2"/>
    <s v="mireya.copeland@bikes.shop"/>
    <x v="1"/>
    <x v="1"/>
    <n v="438"/>
    <s v="katharine.herrera@hotmail.com"/>
    <n v="12804"/>
    <x v="1"/>
    <s v="Surly"/>
    <d v="2016-03-23T00:00:00"/>
    <n v="1"/>
    <n v="469.99"/>
    <n v="0.2"/>
    <n v="469.99"/>
  </r>
  <r>
    <n v="139"/>
    <n v="1"/>
    <x v="1"/>
    <x v="23"/>
    <n v="2"/>
    <s v="mireya.copeland@bikes.shop"/>
    <x v="0"/>
    <x v="0"/>
    <n v="710"/>
    <s v="ezra.silva@msn.com"/>
    <n v="12553"/>
    <x v="1"/>
    <s v="Pure Cycles"/>
    <d v="2016-03-23T00:00:00"/>
    <n v="2"/>
    <n v="449"/>
    <n v="7.0000000000000007E-2"/>
    <n v="898"/>
  </r>
  <r>
    <n v="139"/>
    <n v="2"/>
    <x v="1"/>
    <x v="5"/>
    <n v="2"/>
    <s v="mireya.copeland@bikes.shop"/>
    <x v="1"/>
    <x v="1"/>
    <n v="710"/>
    <s v="ezra.silva@msn.com"/>
    <n v="12553"/>
    <x v="1"/>
    <s v="Surly"/>
    <d v="2016-03-23T00:00:00"/>
    <n v="1"/>
    <n v="999.99"/>
    <n v="7.0000000000000007E-2"/>
    <n v="999.99"/>
  </r>
  <r>
    <n v="140"/>
    <n v="1"/>
    <x v="1"/>
    <x v="12"/>
    <n v="2"/>
    <s v="mireya.copeland@bikes.shop"/>
    <x v="0"/>
    <x v="0"/>
    <n v="1264"/>
    <s v="devin.velazquez@aol.com"/>
    <n v="11717"/>
    <x v="1"/>
    <s v="Electra"/>
    <d v="2016-03-23T00:00:00"/>
    <n v="1"/>
    <n v="529.99"/>
    <n v="0.2"/>
    <n v="529.99"/>
  </r>
  <r>
    <n v="140"/>
    <n v="2"/>
    <x v="1"/>
    <x v="20"/>
    <n v="2"/>
    <s v="mireya.copeland@bikes.shop"/>
    <x v="5"/>
    <x v="5"/>
    <n v="1264"/>
    <s v="devin.velazquez@aol.com"/>
    <n v="11717"/>
    <x v="1"/>
    <s v="Electra"/>
    <d v="2016-03-23T00:00:00"/>
    <n v="1"/>
    <n v="269.99"/>
    <n v="0.2"/>
    <n v="269.99"/>
  </r>
  <r>
    <n v="140"/>
    <n v="3"/>
    <x v="1"/>
    <x v="10"/>
    <n v="2"/>
    <s v="mireya.copeland@bikes.shop"/>
    <x v="0"/>
    <x v="0"/>
    <n v="1264"/>
    <s v="devin.velazquez@aol.com"/>
    <n v="11717"/>
    <x v="1"/>
    <s v="Electra"/>
    <d v="2016-03-23T00:00:00"/>
    <n v="2"/>
    <n v="549.99"/>
    <n v="0.2"/>
    <n v="1099.98"/>
  </r>
  <r>
    <n v="140"/>
    <n v="4"/>
    <x v="1"/>
    <x v="5"/>
    <n v="2"/>
    <s v="mireya.copeland@bikes.shop"/>
    <x v="1"/>
    <x v="1"/>
    <n v="1264"/>
    <s v="devin.velazquez@aol.com"/>
    <n v="11717"/>
    <x v="1"/>
    <s v="Surly"/>
    <d v="2016-03-23T00:00:00"/>
    <n v="1"/>
    <n v="999.99"/>
    <n v="0.05"/>
    <n v="999.99"/>
  </r>
  <r>
    <n v="141"/>
    <n v="1"/>
    <x v="1"/>
    <x v="9"/>
    <n v="2"/>
    <s v="mireya.copeland@bikes.shop"/>
    <x v="0"/>
    <x v="0"/>
    <n v="557"/>
    <s v="erlene.cook@gmail.com"/>
    <n v="10550"/>
    <x v="1"/>
    <s v="Pure Cycles"/>
    <d v="2016-03-25T00:00:00"/>
    <n v="1"/>
    <n v="449"/>
    <n v="0.2"/>
    <n v="449"/>
  </r>
  <r>
    <n v="142"/>
    <n v="1"/>
    <x v="0"/>
    <x v="3"/>
    <n v="1"/>
    <s v="fabiola.jackson@bikes.shop"/>
    <x v="0"/>
    <x v="0"/>
    <n v="170"/>
    <s v="regine.gonzales@gmail.com"/>
    <n v="93035"/>
    <x v="0"/>
    <s v="Electra"/>
    <d v="2016-03-26T00:00:00"/>
    <n v="2"/>
    <n v="599.99"/>
    <n v="0.1"/>
    <n v="1199.98"/>
  </r>
  <r>
    <n v="142"/>
    <n v="2"/>
    <x v="0"/>
    <x v="16"/>
    <n v="1"/>
    <s v="fabiola.jackson@bikes.shop"/>
    <x v="2"/>
    <x v="2"/>
    <n v="170"/>
    <s v="regine.gonzales@gmail.com"/>
    <n v="93035"/>
    <x v="0"/>
    <s v="Surly"/>
    <d v="2016-03-26T00:00:00"/>
    <n v="2"/>
    <n v="1680.99"/>
    <n v="0.1"/>
    <n v="3361.98"/>
  </r>
  <r>
    <n v="142"/>
    <n v="3"/>
    <x v="0"/>
    <x v="23"/>
    <n v="1"/>
    <s v="fabiola.jackson@bikes.shop"/>
    <x v="0"/>
    <x v="0"/>
    <n v="170"/>
    <s v="regine.gonzales@gmail.com"/>
    <n v="93035"/>
    <x v="0"/>
    <s v="Pure Cycles"/>
    <d v="2016-03-26T00:00:00"/>
    <n v="1"/>
    <n v="449"/>
    <n v="7.0000000000000007E-2"/>
    <n v="449"/>
  </r>
  <r>
    <n v="143"/>
    <n v="1"/>
    <x v="1"/>
    <x v="18"/>
    <n v="2"/>
    <s v="mireya.copeland@bikes.shop"/>
    <x v="1"/>
    <x v="1"/>
    <n v="693"/>
    <s v="merlin.foreman@msn.com"/>
    <n v="11550"/>
    <x v="1"/>
    <s v="Surly"/>
    <d v="2016-03-26T00:00:00"/>
    <n v="1"/>
    <n v="469.99"/>
    <n v="0.2"/>
    <n v="469.99"/>
  </r>
  <r>
    <n v="144"/>
    <n v="1"/>
    <x v="1"/>
    <x v="1"/>
    <n v="2"/>
    <s v="mireya.copeland@bikes.shop"/>
    <x v="1"/>
    <x v="1"/>
    <n v="1124"/>
    <s v="hubert.reilly@hotmail.com"/>
    <n v="11701"/>
    <x v="1"/>
    <s v="Trek"/>
    <d v="2016-03-26T00:00:00"/>
    <n v="2"/>
    <n v="1799.99"/>
    <n v="0.05"/>
    <n v="3599.98"/>
  </r>
  <r>
    <n v="145"/>
    <n v="1"/>
    <x v="1"/>
    <x v="16"/>
    <n v="2"/>
    <s v="mireya.copeland@bikes.shop"/>
    <x v="2"/>
    <x v="2"/>
    <n v="366"/>
    <s v="lavonne.anderson@aol.com"/>
    <n v="11001"/>
    <x v="1"/>
    <s v="Surly"/>
    <d v="2016-03-27T00:00:00"/>
    <n v="1"/>
    <n v="1680.99"/>
    <n v="0.2"/>
    <n v="1680.99"/>
  </r>
  <r>
    <n v="145"/>
    <n v="2"/>
    <x v="1"/>
    <x v="11"/>
    <n v="2"/>
    <s v="mireya.copeland@bikes.shop"/>
    <x v="4"/>
    <x v="4"/>
    <n v="366"/>
    <s v="lavonne.anderson@aol.com"/>
    <n v="11001"/>
    <x v="1"/>
    <s v="Trek"/>
    <d v="2016-03-27T00:00:00"/>
    <n v="2"/>
    <n v="2999.99"/>
    <n v="0.1"/>
    <n v="5999.98"/>
  </r>
  <r>
    <n v="146"/>
    <n v="1"/>
    <x v="0"/>
    <x v="5"/>
    <n v="1"/>
    <s v="fabiola.jackson@bikes.shop"/>
    <x v="1"/>
    <x v="1"/>
    <n v="288"/>
    <s v="keturah.massey@msn.com"/>
    <n v="92220"/>
    <x v="0"/>
    <s v="Surly"/>
    <d v="2016-03-28T00:00:00"/>
    <n v="2"/>
    <n v="999.99"/>
    <n v="0.2"/>
    <n v="1999.98"/>
  </r>
  <r>
    <n v="146"/>
    <n v="2"/>
    <x v="0"/>
    <x v="10"/>
    <n v="1"/>
    <s v="fabiola.jackson@bikes.shop"/>
    <x v="0"/>
    <x v="0"/>
    <n v="288"/>
    <s v="keturah.massey@msn.com"/>
    <n v="92220"/>
    <x v="0"/>
    <s v="Electra"/>
    <d v="2016-03-28T00:00:00"/>
    <n v="1"/>
    <n v="549.99"/>
    <n v="0.1"/>
    <n v="549.99"/>
  </r>
  <r>
    <n v="146"/>
    <n v="3"/>
    <x v="0"/>
    <x v="0"/>
    <n v="1"/>
    <s v="fabiola.jackson@bikes.shop"/>
    <x v="0"/>
    <x v="0"/>
    <n v="288"/>
    <s v="keturah.massey@msn.com"/>
    <n v="92220"/>
    <x v="0"/>
    <s v="Electra"/>
    <d v="2016-03-28T00:00:00"/>
    <n v="2"/>
    <n v="599.99"/>
    <n v="0.1"/>
    <n v="1199.98"/>
  </r>
  <r>
    <n v="146"/>
    <n v="4"/>
    <x v="0"/>
    <x v="18"/>
    <n v="1"/>
    <s v="fabiola.jackson@bikes.shop"/>
    <x v="1"/>
    <x v="1"/>
    <n v="288"/>
    <s v="keturah.massey@msn.com"/>
    <n v="92220"/>
    <x v="0"/>
    <s v="Surly"/>
    <d v="2016-03-28T00:00:00"/>
    <n v="2"/>
    <n v="469.99"/>
    <n v="0.05"/>
    <n v="939.98"/>
  </r>
  <r>
    <n v="146"/>
    <n v="5"/>
    <x v="0"/>
    <x v="6"/>
    <n v="1"/>
    <s v="fabiola.jackson@bikes.shop"/>
    <x v="1"/>
    <x v="1"/>
    <n v="288"/>
    <s v="keturah.massey@msn.com"/>
    <n v="92220"/>
    <x v="0"/>
    <s v="Ritchey"/>
    <d v="2016-03-28T00:00:00"/>
    <n v="1"/>
    <n v="749.99"/>
    <n v="7.0000000000000007E-2"/>
    <n v="749.99"/>
  </r>
  <r>
    <n v="147"/>
    <n v="1"/>
    <x v="1"/>
    <x v="8"/>
    <n v="2"/>
    <s v="mireya.copeland@bikes.shop"/>
    <x v="3"/>
    <x v="3"/>
    <n v="55"/>
    <s v="diana.guerra@hotmail.com"/>
    <n v="11566"/>
    <x v="1"/>
    <s v="Electra"/>
    <d v="2016-03-28T00:00:00"/>
    <n v="2"/>
    <n v="599.99"/>
    <n v="0.2"/>
    <n v="1199.98"/>
  </r>
  <r>
    <n v="148"/>
    <n v="1"/>
    <x v="1"/>
    <x v="15"/>
    <n v="2"/>
    <s v="mireya.copeland@bikes.shop"/>
    <x v="0"/>
    <x v="0"/>
    <n v="714"/>
    <s v="senaida.thompson@msn.com"/>
    <n v="10451"/>
    <x v="1"/>
    <s v="Electra"/>
    <d v="2016-03-28T00:00:00"/>
    <n v="1"/>
    <n v="269.99"/>
    <n v="0.05"/>
    <n v="269.99"/>
  </r>
  <r>
    <n v="149"/>
    <n v="1"/>
    <x v="1"/>
    <x v="10"/>
    <n v="2"/>
    <s v="mireya.copeland@bikes.shop"/>
    <x v="0"/>
    <x v="0"/>
    <n v="763"/>
    <s v="han.schneider@gmail.com"/>
    <n v="11373"/>
    <x v="1"/>
    <s v="Electra"/>
    <d v="2016-03-28T00:00:00"/>
    <n v="2"/>
    <n v="549.99"/>
    <n v="7.0000000000000007E-2"/>
    <n v="1099.98"/>
  </r>
  <r>
    <n v="149"/>
    <n v="2"/>
    <x v="1"/>
    <x v="20"/>
    <n v="2"/>
    <s v="mireya.copeland@bikes.shop"/>
    <x v="5"/>
    <x v="5"/>
    <n v="763"/>
    <s v="han.schneider@gmail.com"/>
    <n v="11373"/>
    <x v="1"/>
    <s v="Electra"/>
    <d v="2016-03-28T00:00:00"/>
    <n v="2"/>
    <n v="269.99"/>
    <n v="7.0000000000000007E-2"/>
    <n v="539.98"/>
  </r>
  <r>
    <n v="150"/>
    <n v="1"/>
    <x v="0"/>
    <x v="14"/>
    <n v="1"/>
    <s v="fabiola.jackson@bikes.shop"/>
    <x v="1"/>
    <x v="1"/>
    <n v="332"/>
    <s v="reena.higgins@gmail.com"/>
    <n v="91387"/>
    <x v="0"/>
    <s v="Trek"/>
    <d v="2016-03-29T00:00:00"/>
    <n v="1"/>
    <n v="3999.99"/>
    <n v="0.1"/>
    <n v="3999.99"/>
  </r>
  <r>
    <n v="150"/>
    <n v="2"/>
    <x v="0"/>
    <x v="5"/>
    <n v="1"/>
    <s v="fabiola.jackson@bikes.shop"/>
    <x v="1"/>
    <x v="1"/>
    <n v="332"/>
    <s v="reena.higgins@gmail.com"/>
    <n v="91387"/>
    <x v="0"/>
    <s v="Surly"/>
    <d v="2016-03-29T00:00:00"/>
    <n v="1"/>
    <n v="999.99"/>
    <n v="0.2"/>
    <n v="999.99"/>
  </r>
  <r>
    <n v="150"/>
    <n v="3"/>
    <x v="0"/>
    <x v="7"/>
    <n v="1"/>
    <s v="fabiola.jackson@bikes.shop"/>
    <x v="0"/>
    <x v="0"/>
    <n v="332"/>
    <s v="reena.higgins@gmail.com"/>
    <n v="91387"/>
    <x v="0"/>
    <s v="Pure Cycles"/>
    <d v="2016-03-29T00:00:00"/>
    <n v="1"/>
    <n v="429"/>
    <n v="7.0000000000000007E-2"/>
    <n v="429"/>
  </r>
  <r>
    <n v="150"/>
    <n v="4"/>
    <x v="0"/>
    <x v="22"/>
    <n v="1"/>
    <s v="fabiola.jackson@bikes.shop"/>
    <x v="3"/>
    <x v="3"/>
    <n v="332"/>
    <s v="reena.higgins@gmail.com"/>
    <n v="91387"/>
    <x v="0"/>
    <s v="Electra"/>
    <d v="2016-03-29T00:00:00"/>
    <n v="2"/>
    <n v="499.99"/>
    <n v="7.0000000000000007E-2"/>
    <n v="999.98"/>
  </r>
  <r>
    <n v="151"/>
    <n v="1"/>
    <x v="0"/>
    <x v="7"/>
    <n v="1"/>
    <s v="fabiola.jackson@bikes.shop"/>
    <x v="0"/>
    <x v="0"/>
    <n v="926"/>
    <s v="katina.mcintosh@yahoo.com"/>
    <n v="93306"/>
    <x v="0"/>
    <s v="Pure Cycles"/>
    <d v="2016-03-29T00:00:00"/>
    <n v="1"/>
    <n v="429"/>
    <n v="0.1"/>
    <n v="429"/>
  </r>
  <r>
    <n v="151"/>
    <n v="2"/>
    <x v="0"/>
    <x v="8"/>
    <n v="1"/>
    <s v="fabiola.jackson@bikes.shop"/>
    <x v="3"/>
    <x v="3"/>
    <n v="926"/>
    <s v="katina.mcintosh@yahoo.com"/>
    <n v="93306"/>
    <x v="0"/>
    <s v="Electra"/>
    <d v="2016-03-29T00:00:00"/>
    <n v="1"/>
    <n v="599.99"/>
    <n v="0.1"/>
    <n v="599.99"/>
  </r>
  <r>
    <n v="152"/>
    <n v="1"/>
    <x v="1"/>
    <x v="18"/>
    <n v="2"/>
    <s v="mireya.copeland@bikes.shop"/>
    <x v="1"/>
    <x v="1"/>
    <n v="76"/>
    <s v="parker.prince@hotmail.com"/>
    <n v="11776"/>
    <x v="1"/>
    <s v="Surly"/>
    <d v="2016-03-29T00:00:00"/>
    <n v="2"/>
    <n v="469.99"/>
    <n v="0.2"/>
    <n v="939.98"/>
  </r>
  <r>
    <n v="152"/>
    <n v="2"/>
    <x v="1"/>
    <x v="13"/>
    <n v="2"/>
    <s v="mireya.copeland@bikes.shop"/>
    <x v="5"/>
    <x v="5"/>
    <n v="76"/>
    <s v="parker.prince@hotmail.com"/>
    <n v="11776"/>
    <x v="1"/>
    <s v="Electra"/>
    <d v="2016-03-29T00:00:00"/>
    <n v="2"/>
    <n v="269.99"/>
    <n v="0.2"/>
    <n v="539.98"/>
  </r>
  <r>
    <n v="152"/>
    <n v="3"/>
    <x v="1"/>
    <x v="3"/>
    <n v="2"/>
    <s v="mireya.copeland@bikes.shop"/>
    <x v="0"/>
    <x v="0"/>
    <n v="76"/>
    <s v="parker.prince@hotmail.com"/>
    <n v="11776"/>
    <x v="1"/>
    <s v="Electra"/>
    <d v="2016-03-29T00:00:00"/>
    <n v="2"/>
    <n v="599.99"/>
    <n v="7.0000000000000007E-2"/>
    <n v="1199.98"/>
  </r>
  <r>
    <n v="153"/>
    <n v="1"/>
    <x v="1"/>
    <x v="3"/>
    <n v="2"/>
    <s v="mireya.copeland@bikes.shop"/>
    <x v="0"/>
    <x v="0"/>
    <n v="498"/>
    <s v="edda.young@gmail.com"/>
    <n v="14120"/>
    <x v="1"/>
    <s v="Electra"/>
    <d v="2016-03-30T00:00:00"/>
    <n v="1"/>
    <n v="599.99"/>
    <n v="7.0000000000000007E-2"/>
    <n v="599.99"/>
  </r>
  <r>
    <n v="153"/>
    <n v="2"/>
    <x v="1"/>
    <x v="1"/>
    <n v="2"/>
    <s v="mireya.copeland@bikes.shop"/>
    <x v="1"/>
    <x v="1"/>
    <n v="498"/>
    <s v="edda.young@gmail.com"/>
    <n v="14120"/>
    <x v="1"/>
    <s v="Trek"/>
    <d v="2016-03-30T00:00:00"/>
    <n v="1"/>
    <n v="1799.99"/>
    <n v="7.0000000000000007E-2"/>
    <n v="1799.99"/>
  </r>
  <r>
    <n v="153"/>
    <n v="3"/>
    <x v="1"/>
    <x v="12"/>
    <n v="2"/>
    <s v="mireya.copeland@bikes.shop"/>
    <x v="0"/>
    <x v="0"/>
    <n v="498"/>
    <s v="edda.young@gmail.com"/>
    <n v="14120"/>
    <x v="1"/>
    <s v="Electra"/>
    <d v="2016-03-30T00:00:00"/>
    <n v="2"/>
    <n v="529.99"/>
    <n v="0.05"/>
    <n v="1059.98"/>
  </r>
  <r>
    <n v="154"/>
    <n v="1"/>
    <x v="0"/>
    <x v="10"/>
    <n v="1"/>
    <s v="fabiola.jackson@bikes.shop"/>
    <x v="0"/>
    <x v="0"/>
    <n v="1286"/>
    <s v="dione.pratt@msn.com"/>
    <n v="94566"/>
    <x v="0"/>
    <s v="Electra"/>
    <d v="2016-03-31T00:00:00"/>
    <n v="1"/>
    <n v="549.99"/>
    <n v="0.1"/>
    <n v="549.99"/>
  </r>
  <r>
    <n v="155"/>
    <n v="1"/>
    <x v="1"/>
    <x v="1"/>
    <n v="2"/>
    <s v="mireya.copeland@bikes.shop"/>
    <x v="1"/>
    <x v="1"/>
    <n v="371"/>
    <s v="loni.duncan@gmail.com"/>
    <n v="11422"/>
    <x v="1"/>
    <s v="Trek"/>
    <d v="2016-04-02T00:00:00"/>
    <n v="1"/>
    <n v="1799.99"/>
    <n v="0.1"/>
    <n v="1799.99"/>
  </r>
  <r>
    <n v="156"/>
    <n v="1"/>
    <x v="0"/>
    <x v="9"/>
    <n v="1"/>
    <s v="fabiola.jackson@bikes.shop"/>
    <x v="0"/>
    <x v="0"/>
    <n v="357"/>
    <s v="sheri.cole@aol.com"/>
    <n v="95127"/>
    <x v="0"/>
    <s v="Pure Cycles"/>
    <d v="2016-04-03T00:00:00"/>
    <n v="2"/>
    <n v="449"/>
    <n v="0.2"/>
    <n v="898"/>
  </r>
  <r>
    <n v="156"/>
    <n v="2"/>
    <x v="0"/>
    <x v="7"/>
    <n v="1"/>
    <s v="fabiola.jackson@bikes.shop"/>
    <x v="0"/>
    <x v="0"/>
    <n v="357"/>
    <s v="sheri.cole@aol.com"/>
    <n v="95127"/>
    <x v="0"/>
    <s v="Pure Cycles"/>
    <d v="2016-04-03T00:00:00"/>
    <n v="2"/>
    <n v="429"/>
    <n v="0.05"/>
    <n v="858"/>
  </r>
  <r>
    <n v="156"/>
    <n v="3"/>
    <x v="0"/>
    <x v="18"/>
    <n v="1"/>
    <s v="fabiola.jackson@bikes.shop"/>
    <x v="1"/>
    <x v="1"/>
    <n v="357"/>
    <s v="sheri.cole@aol.com"/>
    <n v="95127"/>
    <x v="0"/>
    <s v="Surly"/>
    <d v="2016-04-03T00:00:00"/>
    <n v="1"/>
    <n v="469.99"/>
    <n v="7.0000000000000007E-2"/>
    <n v="469.99"/>
  </r>
  <r>
    <n v="157"/>
    <n v="1"/>
    <x v="2"/>
    <x v="4"/>
    <n v="3"/>
    <s v="genna.serrano@bikes.shop"/>
    <x v="1"/>
    <x v="1"/>
    <n v="43"/>
    <s v="mozelle.carter@aol.com"/>
    <n v="77016"/>
    <x v="2"/>
    <s v="Trek"/>
    <d v="2016-04-03T00:00:00"/>
    <n v="1"/>
    <n v="2899.99"/>
    <n v="0.1"/>
    <n v="2899.99"/>
  </r>
  <r>
    <n v="157"/>
    <n v="2"/>
    <x v="2"/>
    <x v="14"/>
    <n v="3"/>
    <s v="genna.serrano@bikes.shop"/>
    <x v="1"/>
    <x v="1"/>
    <n v="43"/>
    <s v="mozelle.carter@aol.com"/>
    <n v="77016"/>
    <x v="2"/>
    <s v="Trek"/>
    <d v="2016-04-03T00:00:00"/>
    <n v="2"/>
    <n v="3999.99"/>
    <n v="7.0000000000000007E-2"/>
    <n v="7999.98"/>
  </r>
  <r>
    <n v="158"/>
    <n v="1"/>
    <x v="2"/>
    <x v="24"/>
    <n v="3"/>
    <s v="genna.serrano@bikes.shop"/>
    <x v="3"/>
    <x v="3"/>
    <n v="117"/>
    <s v="dacia.william@msn.com"/>
    <n v="77478"/>
    <x v="2"/>
    <s v="Electra"/>
    <d v="2016-04-04T00:00:00"/>
    <n v="1"/>
    <n v="549.99"/>
    <n v="0.1"/>
    <n v="549.99"/>
  </r>
  <r>
    <n v="159"/>
    <n v="1"/>
    <x v="0"/>
    <x v="17"/>
    <n v="1"/>
    <s v="fabiola.jackson@bikes.shop"/>
    <x v="0"/>
    <x v="0"/>
    <n v="32"/>
    <s v="araceli.golden@msn.com"/>
    <n v="92831"/>
    <x v="0"/>
    <s v="Electra"/>
    <d v="2016-04-04T00:00:00"/>
    <n v="1"/>
    <n v="269.99"/>
    <n v="0.2"/>
    <n v="269.99"/>
  </r>
  <r>
    <n v="160"/>
    <n v="1"/>
    <x v="1"/>
    <x v="20"/>
    <n v="2"/>
    <s v="mireya.copeland@bikes.shop"/>
    <x v="5"/>
    <x v="5"/>
    <n v="205"/>
    <s v="harris.pittman@yahoo.com"/>
    <n v="11432"/>
    <x v="1"/>
    <s v="Electra"/>
    <d v="2016-04-04T00:00:00"/>
    <n v="1"/>
    <n v="269.99"/>
    <n v="7.0000000000000007E-2"/>
    <n v="269.99"/>
  </r>
  <r>
    <n v="160"/>
    <n v="2"/>
    <x v="1"/>
    <x v="12"/>
    <n v="2"/>
    <s v="mireya.copeland@bikes.shop"/>
    <x v="0"/>
    <x v="0"/>
    <n v="205"/>
    <s v="harris.pittman@yahoo.com"/>
    <n v="11432"/>
    <x v="1"/>
    <s v="Electra"/>
    <d v="2016-04-04T00:00:00"/>
    <n v="2"/>
    <n v="529.99"/>
    <n v="7.0000000000000007E-2"/>
    <n v="1059.98"/>
  </r>
  <r>
    <n v="160"/>
    <n v="3"/>
    <x v="1"/>
    <x v="9"/>
    <n v="2"/>
    <s v="mireya.copeland@bikes.shop"/>
    <x v="0"/>
    <x v="0"/>
    <n v="205"/>
    <s v="harris.pittman@yahoo.com"/>
    <n v="11432"/>
    <x v="1"/>
    <s v="Pure Cycles"/>
    <d v="2016-04-04T00:00:00"/>
    <n v="2"/>
    <n v="449"/>
    <n v="0.1"/>
    <n v="898"/>
  </r>
  <r>
    <n v="160"/>
    <n v="4"/>
    <x v="1"/>
    <x v="16"/>
    <n v="2"/>
    <s v="mireya.copeland@bikes.shop"/>
    <x v="2"/>
    <x v="2"/>
    <n v="205"/>
    <s v="harris.pittman@yahoo.com"/>
    <n v="11432"/>
    <x v="1"/>
    <s v="Surly"/>
    <d v="2016-04-04T00:00:00"/>
    <n v="1"/>
    <n v="1680.99"/>
    <n v="0.05"/>
    <n v="1680.99"/>
  </r>
  <r>
    <n v="161"/>
    <n v="1"/>
    <x v="1"/>
    <x v="24"/>
    <n v="2"/>
    <s v="mireya.copeland@bikes.shop"/>
    <x v="3"/>
    <x v="3"/>
    <n v="251"/>
    <s v="kasie.rodriquez@aol.com"/>
    <n v="12020"/>
    <x v="1"/>
    <s v="Electra"/>
    <d v="2016-04-04T00:00:00"/>
    <n v="2"/>
    <n v="549.99"/>
    <n v="7.0000000000000007E-2"/>
    <n v="1099.98"/>
  </r>
  <r>
    <n v="161"/>
    <n v="2"/>
    <x v="1"/>
    <x v="13"/>
    <n v="2"/>
    <s v="mireya.copeland@bikes.shop"/>
    <x v="5"/>
    <x v="5"/>
    <n v="251"/>
    <s v="kasie.rodriquez@aol.com"/>
    <n v="12020"/>
    <x v="1"/>
    <s v="Electra"/>
    <d v="2016-04-04T00:00:00"/>
    <n v="1"/>
    <n v="269.99"/>
    <n v="0.05"/>
    <n v="269.99"/>
  </r>
  <r>
    <n v="161"/>
    <n v="3"/>
    <x v="1"/>
    <x v="14"/>
    <n v="2"/>
    <s v="mireya.copeland@bikes.shop"/>
    <x v="1"/>
    <x v="1"/>
    <n v="251"/>
    <s v="kasie.rodriquez@aol.com"/>
    <n v="12020"/>
    <x v="1"/>
    <s v="Trek"/>
    <d v="2016-04-04T00:00:00"/>
    <n v="2"/>
    <n v="3999.99"/>
    <n v="0.05"/>
    <n v="7999.98"/>
  </r>
  <r>
    <n v="162"/>
    <n v="1"/>
    <x v="0"/>
    <x v="9"/>
    <n v="1"/>
    <s v="fabiola.jackson@bikes.shop"/>
    <x v="0"/>
    <x v="0"/>
    <n v="31"/>
    <s v="williemae.holloway@msn.com"/>
    <n v="94603"/>
    <x v="0"/>
    <s v="Pure Cycles"/>
    <d v="2016-04-06T00:00:00"/>
    <n v="1"/>
    <n v="449"/>
    <n v="7.0000000000000007E-2"/>
    <n v="449"/>
  </r>
  <r>
    <n v="162"/>
    <n v="2"/>
    <x v="0"/>
    <x v="20"/>
    <n v="1"/>
    <s v="fabiola.jackson@bikes.shop"/>
    <x v="5"/>
    <x v="5"/>
    <n v="31"/>
    <s v="williemae.holloway@msn.com"/>
    <n v="94603"/>
    <x v="0"/>
    <s v="Electra"/>
    <d v="2016-04-06T00:00:00"/>
    <n v="2"/>
    <n v="269.99"/>
    <n v="7.0000000000000007E-2"/>
    <n v="539.98"/>
  </r>
  <r>
    <n v="162"/>
    <n v="3"/>
    <x v="0"/>
    <x v="5"/>
    <n v="1"/>
    <s v="fabiola.jackson@bikes.shop"/>
    <x v="1"/>
    <x v="1"/>
    <n v="31"/>
    <s v="williemae.holloway@msn.com"/>
    <n v="94603"/>
    <x v="0"/>
    <s v="Surly"/>
    <d v="2016-04-06T00:00:00"/>
    <n v="2"/>
    <n v="999.99"/>
    <n v="0.1"/>
    <n v="1999.98"/>
  </r>
  <r>
    <n v="163"/>
    <n v="1"/>
    <x v="1"/>
    <x v="10"/>
    <n v="2"/>
    <s v="mireya.copeland@bikes.shop"/>
    <x v="0"/>
    <x v="0"/>
    <n v="1325"/>
    <s v="magdalena.sherman@gmail.com"/>
    <n v="13126"/>
    <x v="1"/>
    <s v="Electra"/>
    <d v="2016-04-06T00:00:00"/>
    <n v="1"/>
    <n v="549.99"/>
    <n v="0.1"/>
    <n v="549.99"/>
  </r>
  <r>
    <n v="163"/>
    <n v="2"/>
    <x v="1"/>
    <x v="9"/>
    <n v="2"/>
    <s v="mireya.copeland@bikes.shop"/>
    <x v="0"/>
    <x v="0"/>
    <n v="1325"/>
    <s v="magdalena.sherman@gmail.com"/>
    <n v="13126"/>
    <x v="1"/>
    <s v="Pure Cycles"/>
    <d v="2016-04-06T00:00:00"/>
    <n v="1"/>
    <n v="449"/>
    <n v="0.2"/>
    <n v="449"/>
  </r>
  <r>
    <n v="164"/>
    <n v="1"/>
    <x v="1"/>
    <x v="4"/>
    <n v="2"/>
    <s v="mireya.copeland@bikes.shop"/>
    <x v="1"/>
    <x v="1"/>
    <n v="610"/>
    <s v="leonore.dorsey@yahoo.com"/>
    <n v="11372"/>
    <x v="1"/>
    <s v="Trek"/>
    <d v="2016-04-07T00:00:00"/>
    <n v="2"/>
    <n v="2899.99"/>
    <n v="0.05"/>
    <n v="5799.98"/>
  </r>
  <r>
    <n v="164"/>
    <n v="2"/>
    <x v="1"/>
    <x v="2"/>
    <n v="2"/>
    <s v="mireya.copeland@bikes.shop"/>
    <x v="2"/>
    <x v="2"/>
    <n v="610"/>
    <s v="leonore.dorsey@yahoo.com"/>
    <n v="11372"/>
    <x v="1"/>
    <s v="Surly"/>
    <d v="2016-04-07T00:00:00"/>
    <n v="2"/>
    <n v="1549"/>
    <n v="0.05"/>
    <n v="3098"/>
  </r>
  <r>
    <n v="164"/>
    <n v="3"/>
    <x v="1"/>
    <x v="15"/>
    <n v="2"/>
    <s v="mireya.copeland@bikes.shop"/>
    <x v="0"/>
    <x v="0"/>
    <n v="610"/>
    <s v="leonore.dorsey@yahoo.com"/>
    <n v="11372"/>
    <x v="1"/>
    <s v="Electra"/>
    <d v="2016-04-07T00:00:00"/>
    <n v="1"/>
    <n v="269.99"/>
    <n v="0.1"/>
    <n v="269.99"/>
  </r>
  <r>
    <n v="165"/>
    <n v="1"/>
    <x v="0"/>
    <x v="4"/>
    <n v="1"/>
    <s v="fabiola.jackson@bikes.shop"/>
    <x v="1"/>
    <x v="1"/>
    <n v="574"/>
    <s v="adriene.rivera@hotmail.com"/>
    <n v="91316"/>
    <x v="0"/>
    <s v="Trek"/>
    <d v="2016-04-08T00:00:00"/>
    <n v="2"/>
    <n v="2899.99"/>
    <n v="0.05"/>
    <n v="5799.98"/>
  </r>
  <r>
    <n v="165"/>
    <n v="2"/>
    <x v="0"/>
    <x v="19"/>
    <n v="1"/>
    <s v="fabiola.jackson@bikes.shop"/>
    <x v="5"/>
    <x v="5"/>
    <n v="574"/>
    <s v="adriene.rivera@hotmail.com"/>
    <n v="91316"/>
    <x v="0"/>
    <s v="Electra"/>
    <d v="2016-04-08T00:00:00"/>
    <n v="1"/>
    <n v="299.99"/>
    <n v="0.2"/>
    <n v="299.99"/>
  </r>
  <r>
    <n v="165"/>
    <n v="3"/>
    <x v="0"/>
    <x v="6"/>
    <n v="1"/>
    <s v="fabiola.jackson@bikes.shop"/>
    <x v="1"/>
    <x v="1"/>
    <n v="574"/>
    <s v="adriene.rivera@hotmail.com"/>
    <n v="91316"/>
    <x v="0"/>
    <s v="Ritchey"/>
    <d v="2016-04-08T00:00:00"/>
    <n v="1"/>
    <n v="749.99"/>
    <n v="0.05"/>
    <n v="749.99"/>
  </r>
  <r>
    <n v="166"/>
    <n v="1"/>
    <x v="1"/>
    <x v="2"/>
    <n v="2"/>
    <s v="mireya.copeland@bikes.shop"/>
    <x v="2"/>
    <x v="2"/>
    <n v="338"/>
    <s v="abbey.pugh@gmail.com"/>
    <n v="11375"/>
    <x v="1"/>
    <s v="Surly"/>
    <d v="2016-04-08T00:00:00"/>
    <n v="2"/>
    <n v="1549"/>
    <n v="0.1"/>
    <n v="3098"/>
  </r>
  <r>
    <n v="166"/>
    <n v="2"/>
    <x v="1"/>
    <x v="16"/>
    <n v="2"/>
    <s v="mireya.copeland@bikes.shop"/>
    <x v="2"/>
    <x v="2"/>
    <n v="338"/>
    <s v="abbey.pugh@gmail.com"/>
    <n v="11375"/>
    <x v="1"/>
    <s v="Surly"/>
    <d v="2016-04-08T00:00:00"/>
    <n v="1"/>
    <n v="1680.99"/>
    <n v="0.2"/>
    <n v="1680.99"/>
  </r>
  <r>
    <n v="167"/>
    <n v="1"/>
    <x v="1"/>
    <x v="10"/>
    <n v="2"/>
    <s v="mireya.copeland@bikes.shop"/>
    <x v="0"/>
    <x v="0"/>
    <n v="1034"/>
    <s v="rico.salas@msn.com"/>
    <n v="11720"/>
    <x v="1"/>
    <s v="Electra"/>
    <d v="2016-04-08T00:00:00"/>
    <n v="1"/>
    <n v="549.99"/>
    <n v="0.05"/>
    <n v="549.99"/>
  </r>
  <r>
    <n v="167"/>
    <n v="2"/>
    <x v="1"/>
    <x v="2"/>
    <n v="2"/>
    <s v="mireya.copeland@bikes.shop"/>
    <x v="2"/>
    <x v="2"/>
    <n v="1034"/>
    <s v="rico.salas@msn.com"/>
    <n v="11720"/>
    <x v="1"/>
    <s v="Surly"/>
    <d v="2016-04-08T00:00:00"/>
    <n v="1"/>
    <n v="1549"/>
    <n v="0.2"/>
    <n v="1549"/>
  </r>
  <r>
    <n v="167"/>
    <n v="3"/>
    <x v="1"/>
    <x v="17"/>
    <n v="2"/>
    <s v="mireya.copeland@bikes.shop"/>
    <x v="0"/>
    <x v="0"/>
    <n v="1034"/>
    <s v="rico.salas@msn.com"/>
    <n v="11720"/>
    <x v="1"/>
    <s v="Electra"/>
    <d v="2016-04-08T00:00:00"/>
    <n v="2"/>
    <n v="269.99"/>
    <n v="0.05"/>
    <n v="539.98"/>
  </r>
  <r>
    <n v="167"/>
    <n v="4"/>
    <x v="1"/>
    <x v="14"/>
    <n v="2"/>
    <s v="mireya.copeland@bikes.shop"/>
    <x v="1"/>
    <x v="1"/>
    <n v="1034"/>
    <s v="rico.salas@msn.com"/>
    <n v="11720"/>
    <x v="1"/>
    <s v="Trek"/>
    <d v="2016-04-08T00:00:00"/>
    <n v="2"/>
    <n v="3999.99"/>
    <n v="0.05"/>
    <n v="7999.98"/>
  </r>
  <r>
    <n v="168"/>
    <n v="1"/>
    <x v="0"/>
    <x v="18"/>
    <n v="1"/>
    <s v="fabiola.jackson@bikes.shop"/>
    <x v="1"/>
    <x v="1"/>
    <n v="1147"/>
    <s v="kandace.ayers@gmail.com"/>
    <n v="90403"/>
    <x v="0"/>
    <s v="Surly"/>
    <d v="2016-04-09T00:00:00"/>
    <n v="1"/>
    <n v="469.99"/>
    <n v="0.1"/>
    <n v="469.99"/>
  </r>
  <r>
    <n v="168"/>
    <n v="2"/>
    <x v="0"/>
    <x v="16"/>
    <n v="1"/>
    <s v="fabiola.jackson@bikes.shop"/>
    <x v="2"/>
    <x v="2"/>
    <n v="1147"/>
    <s v="kandace.ayers@gmail.com"/>
    <n v="90403"/>
    <x v="0"/>
    <s v="Surly"/>
    <d v="2016-04-09T00:00:00"/>
    <n v="2"/>
    <n v="1680.99"/>
    <n v="7.0000000000000007E-2"/>
    <n v="3361.98"/>
  </r>
  <r>
    <n v="168"/>
    <n v="3"/>
    <x v="0"/>
    <x v="10"/>
    <n v="1"/>
    <s v="fabiola.jackson@bikes.shop"/>
    <x v="0"/>
    <x v="0"/>
    <n v="1147"/>
    <s v="kandace.ayers@gmail.com"/>
    <n v="90403"/>
    <x v="0"/>
    <s v="Electra"/>
    <d v="2016-04-09T00:00:00"/>
    <n v="2"/>
    <n v="549.99"/>
    <n v="7.0000000000000007E-2"/>
    <n v="1099.98"/>
  </r>
  <r>
    <n v="168"/>
    <n v="4"/>
    <x v="0"/>
    <x v="13"/>
    <n v="1"/>
    <s v="fabiola.jackson@bikes.shop"/>
    <x v="5"/>
    <x v="5"/>
    <n v="1147"/>
    <s v="kandace.ayers@gmail.com"/>
    <n v="90403"/>
    <x v="0"/>
    <s v="Electra"/>
    <d v="2016-04-09T00:00:00"/>
    <n v="2"/>
    <n v="269.99"/>
    <n v="0.2"/>
    <n v="539.98"/>
  </r>
  <r>
    <n v="169"/>
    <n v="1"/>
    <x v="1"/>
    <x v="0"/>
    <n v="2"/>
    <s v="mireya.copeland@bikes.shop"/>
    <x v="0"/>
    <x v="0"/>
    <n v="99"/>
    <s v="carie.kidd@yahoo.com"/>
    <n v="10950"/>
    <x v="1"/>
    <s v="Electra"/>
    <d v="2016-04-10T00:00:00"/>
    <n v="2"/>
    <n v="599.99"/>
    <n v="0.1"/>
    <n v="1199.98"/>
  </r>
  <r>
    <n v="169"/>
    <n v="2"/>
    <x v="1"/>
    <x v="21"/>
    <n v="2"/>
    <s v="mireya.copeland@bikes.shop"/>
    <x v="1"/>
    <x v="1"/>
    <n v="99"/>
    <s v="carie.kidd@yahoo.com"/>
    <n v="10950"/>
    <x v="1"/>
    <s v="Heller"/>
    <d v="2016-04-10T00:00:00"/>
    <n v="1"/>
    <n v="1320.99"/>
    <n v="0.05"/>
    <n v="1320.99"/>
  </r>
  <r>
    <n v="169"/>
    <n v="3"/>
    <x v="1"/>
    <x v="2"/>
    <n v="2"/>
    <s v="mireya.copeland@bikes.shop"/>
    <x v="2"/>
    <x v="2"/>
    <n v="99"/>
    <s v="carie.kidd@yahoo.com"/>
    <n v="10950"/>
    <x v="1"/>
    <s v="Surly"/>
    <d v="2016-04-10T00:00:00"/>
    <n v="1"/>
    <n v="1549"/>
    <n v="0.2"/>
    <n v="1549"/>
  </r>
  <r>
    <n v="169"/>
    <n v="4"/>
    <x v="1"/>
    <x v="16"/>
    <n v="2"/>
    <s v="mireya.copeland@bikes.shop"/>
    <x v="2"/>
    <x v="2"/>
    <n v="99"/>
    <s v="carie.kidd@yahoo.com"/>
    <n v="10950"/>
    <x v="1"/>
    <s v="Surly"/>
    <d v="2016-04-10T00:00:00"/>
    <n v="1"/>
    <n v="1680.99"/>
    <n v="0.2"/>
    <n v="1680.99"/>
  </r>
  <r>
    <n v="169"/>
    <n v="5"/>
    <x v="1"/>
    <x v="15"/>
    <n v="2"/>
    <s v="mireya.copeland@bikes.shop"/>
    <x v="0"/>
    <x v="0"/>
    <n v="99"/>
    <s v="carie.kidd@yahoo.com"/>
    <n v="10950"/>
    <x v="1"/>
    <s v="Electra"/>
    <d v="2016-04-10T00:00:00"/>
    <n v="2"/>
    <n v="269.99"/>
    <n v="0.05"/>
    <n v="539.98"/>
  </r>
  <r>
    <n v="170"/>
    <n v="1"/>
    <x v="1"/>
    <x v="10"/>
    <n v="2"/>
    <s v="mireya.copeland@bikes.shop"/>
    <x v="0"/>
    <x v="0"/>
    <n v="1200"/>
    <s v="aubrey.durham@aol.com"/>
    <n v="11050"/>
    <x v="1"/>
    <s v="Electra"/>
    <d v="2016-04-10T00:00:00"/>
    <n v="2"/>
    <n v="549.99"/>
    <n v="0.1"/>
    <n v="1099.98"/>
  </r>
  <r>
    <n v="170"/>
    <n v="2"/>
    <x v="1"/>
    <x v="24"/>
    <n v="2"/>
    <s v="mireya.copeland@bikes.shop"/>
    <x v="3"/>
    <x v="3"/>
    <n v="1200"/>
    <s v="aubrey.durham@aol.com"/>
    <n v="11050"/>
    <x v="1"/>
    <s v="Electra"/>
    <d v="2016-04-10T00:00:00"/>
    <n v="1"/>
    <n v="549.99"/>
    <n v="0.05"/>
    <n v="549.99"/>
  </r>
  <r>
    <n v="170"/>
    <n v="3"/>
    <x v="1"/>
    <x v="14"/>
    <n v="2"/>
    <s v="mireya.copeland@bikes.shop"/>
    <x v="1"/>
    <x v="1"/>
    <n v="1200"/>
    <s v="aubrey.durham@aol.com"/>
    <n v="11050"/>
    <x v="1"/>
    <s v="Trek"/>
    <d v="2016-04-10T00:00:00"/>
    <n v="1"/>
    <n v="3999.99"/>
    <n v="0.2"/>
    <n v="3999.99"/>
  </r>
  <r>
    <n v="170"/>
    <n v="4"/>
    <x v="1"/>
    <x v="9"/>
    <n v="2"/>
    <s v="mireya.copeland@bikes.shop"/>
    <x v="0"/>
    <x v="0"/>
    <n v="1200"/>
    <s v="aubrey.durham@aol.com"/>
    <n v="11050"/>
    <x v="1"/>
    <s v="Pure Cycles"/>
    <d v="2016-04-10T00:00:00"/>
    <n v="2"/>
    <n v="449"/>
    <n v="0.05"/>
    <n v="898"/>
  </r>
  <r>
    <n v="171"/>
    <n v="1"/>
    <x v="0"/>
    <x v="1"/>
    <n v="1"/>
    <s v="fabiola.jackson@bikes.shop"/>
    <x v="1"/>
    <x v="1"/>
    <n v="237"/>
    <s v="elvera.peck@yahoo.com"/>
    <n v="92220"/>
    <x v="0"/>
    <s v="Trek"/>
    <d v="2016-04-11T00:00:00"/>
    <n v="1"/>
    <n v="1799.99"/>
    <n v="0.05"/>
    <n v="1799.99"/>
  </r>
  <r>
    <n v="172"/>
    <n v="1"/>
    <x v="1"/>
    <x v="19"/>
    <n v="2"/>
    <s v="mireya.copeland@bikes.shop"/>
    <x v="5"/>
    <x v="5"/>
    <n v="1079"/>
    <s v="cindi.ellis@yahoo.com"/>
    <n v="11001"/>
    <x v="1"/>
    <s v="Electra"/>
    <d v="2016-04-11T00:00:00"/>
    <n v="1"/>
    <n v="299.99"/>
    <n v="7.0000000000000007E-2"/>
    <n v="299.99"/>
  </r>
  <r>
    <n v="172"/>
    <n v="2"/>
    <x v="1"/>
    <x v="3"/>
    <n v="2"/>
    <s v="mireya.copeland@bikes.shop"/>
    <x v="0"/>
    <x v="0"/>
    <n v="1079"/>
    <s v="cindi.ellis@yahoo.com"/>
    <n v="11001"/>
    <x v="1"/>
    <s v="Electra"/>
    <d v="2016-04-11T00:00:00"/>
    <n v="1"/>
    <n v="599.99"/>
    <n v="0.2"/>
    <n v="599.99"/>
  </r>
  <r>
    <n v="173"/>
    <n v="1"/>
    <x v="2"/>
    <x v="15"/>
    <n v="3"/>
    <s v="genna.serrano@bikes.shop"/>
    <x v="0"/>
    <x v="0"/>
    <n v="117"/>
    <s v="dacia.william@msn.com"/>
    <n v="77478"/>
    <x v="2"/>
    <s v="Electra"/>
    <d v="2016-04-11T00:00:00"/>
    <n v="1"/>
    <n v="269.99"/>
    <n v="0.05"/>
    <n v="269.99"/>
  </r>
  <r>
    <n v="173"/>
    <n v="2"/>
    <x v="2"/>
    <x v="3"/>
    <n v="3"/>
    <s v="genna.serrano@bikes.shop"/>
    <x v="0"/>
    <x v="0"/>
    <n v="117"/>
    <s v="dacia.william@msn.com"/>
    <n v="77478"/>
    <x v="2"/>
    <s v="Electra"/>
    <d v="2016-04-11T00:00:00"/>
    <n v="1"/>
    <n v="599.99"/>
    <n v="0.2"/>
    <n v="599.99"/>
  </r>
  <r>
    <n v="173"/>
    <n v="3"/>
    <x v="2"/>
    <x v="0"/>
    <n v="3"/>
    <s v="genna.serrano@bikes.shop"/>
    <x v="0"/>
    <x v="0"/>
    <n v="117"/>
    <s v="dacia.william@msn.com"/>
    <n v="77478"/>
    <x v="2"/>
    <s v="Electra"/>
    <d v="2016-04-11T00:00:00"/>
    <n v="2"/>
    <n v="599.99"/>
    <n v="0.05"/>
    <n v="1199.98"/>
  </r>
  <r>
    <n v="174"/>
    <n v="1"/>
    <x v="1"/>
    <x v="13"/>
    <n v="2"/>
    <s v="mireya.copeland@bikes.shop"/>
    <x v="5"/>
    <x v="5"/>
    <n v="1361"/>
    <s v="destiny.goodman@msn.com"/>
    <n v="11590"/>
    <x v="1"/>
    <s v="Electra"/>
    <d v="2016-04-12T00:00:00"/>
    <n v="2"/>
    <n v="269.99"/>
    <n v="0.2"/>
    <n v="539.98"/>
  </r>
  <r>
    <n v="174"/>
    <n v="2"/>
    <x v="1"/>
    <x v="23"/>
    <n v="2"/>
    <s v="mireya.copeland@bikes.shop"/>
    <x v="0"/>
    <x v="0"/>
    <n v="1361"/>
    <s v="destiny.goodman@msn.com"/>
    <n v="11590"/>
    <x v="1"/>
    <s v="Pure Cycles"/>
    <d v="2016-04-12T00:00:00"/>
    <n v="2"/>
    <n v="449"/>
    <n v="0.1"/>
    <n v="898"/>
  </r>
  <r>
    <n v="175"/>
    <n v="1"/>
    <x v="1"/>
    <x v="21"/>
    <n v="2"/>
    <s v="mireya.copeland@bikes.shop"/>
    <x v="1"/>
    <x v="1"/>
    <n v="951"/>
    <s v="steve.bender@gmail.com"/>
    <n v="10583"/>
    <x v="1"/>
    <s v="Heller"/>
    <d v="2016-04-13T00:00:00"/>
    <n v="1"/>
    <n v="1320.99"/>
    <n v="0.1"/>
    <n v="1320.99"/>
  </r>
  <r>
    <n v="175"/>
    <n v="2"/>
    <x v="1"/>
    <x v="6"/>
    <n v="2"/>
    <s v="mireya.copeland@bikes.shop"/>
    <x v="1"/>
    <x v="1"/>
    <n v="951"/>
    <s v="steve.bender@gmail.com"/>
    <n v="10583"/>
    <x v="1"/>
    <s v="Ritchey"/>
    <d v="2016-04-13T00:00:00"/>
    <n v="2"/>
    <n v="749.99"/>
    <n v="0.2"/>
    <n v="1499.98"/>
  </r>
  <r>
    <n v="175"/>
    <n v="3"/>
    <x v="1"/>
    <x v="20"/>
    <n v="2"/>
    <s v="mireya.copeland@bikes.shop"/>
    <x v="5"/>
    <x v="5"/>
    <n v="951"/>
    <s v="steve.bender@gmail.com"/>
    <n v="10583"/>
    <x v="1"/>
    <s v="Electra"/>
    <d v="2016-04-13T00:00:00"/>
    <n v="2"/>
    <n v="269.99"/>
    <n v="0.1"/>
    <n v="539.98"/>
  </r>
  <r>
    <n v="175"/>
    <n v="4"/>
    <x v="1"/>
    <x v="23"/>
    <n v="2"/>
    <s v="mireya.copeland@bikes.shop"/>
    <x v="0"/>
    <x v="0"/>
    <n v="951"/>
    <s v="steve.bender@gmail.com"/>
    <n v="10583"/>
    <x v="1"/>
    <s v="Pure Cycles"/>
    <d v="2016-04-13T00:00:00"/>
    <n v="1"/>
    <n v="449"/>
    <n v="7.0000000000000007E-2"/>
    <n v="449"/>
  </r>
  <r>
    <n v="176"/>
    <n v="1"/>
    <x v="1"/>
    <x v="6"/>
    <n v="2"/>
    <s v="mireya.copeland@bikes.shop"/>
    <x v="1"/>
    <x v="1"/>
    <n v="643"/>
    <s v="melba.wilkinson@gmail.com"/>
    <n v="11001"/>
    <x v="1"/>
    <s v="Ritchey"/>
    <d v="2016-04-15T00:00:00"/>
    <n v="2"/>
    <n v="749.99"/>
    <n v="7.0000000000000007E-2"/>
    <n v="1499.98"/>
  </r>
  <r>
    <n v="176"/>
    <n v="2"/>
    <x v="1"/>
    <x v="16"/>
    <n v="2"/>
    <s v="mireya.copeland@bikes.shop"/>
    <x v="2"/>
    <x v="2"/>
    <n v="643"/>
    <s v="melba.wilkinson@gmail.com"/>
    <n v="11001"/>
    <x v="1"/>
    <s v="Surly"/>
    <d v="2016-04-15T00:00:00"/>
    <n v="2"/>
    <n v="1680.99"/>
    <n v="0.2"/>
    <n v="3361.98"/>
  </r>
  <r>
    <n v="176"/>
    <n v="3"/>
    <x v="1"/>
    <x v="3"/>
    <n v="2"/>
    <s v="mireya.copeland@bikes.shop"/>
    <x v="0"/>
    <x v="0"/>
    <n v="643"/>
    <s v="melba.wilkinson@gmail.com"/>
    <n v="11001"/>
    <x v="1"/>
    <s v="Electra"/>
    <d v="2016-04-15T00:00:00"/>
    <n v="2"/>
    <n v="599.99"/>
    <n v="0.05"/>
    <n v="1199.98"/>
  </r>
  <r>
    <n v="177"/>
    <n v="1"/>
    <x v="0"/>
    <x v="0"/>
    <n v="1"/>
    <s v="fabiola.jackson@bikes.shop"/>
    <x v="0"/>
    <x v="0"/>
    <n v="121"/>
    <s v="lucy.woods@gmail.com"/>
    <n v="90274"/>
    <x v="0"/>
    <s v="Electra"/>
    <d v="2016-04-16T00:00:00"/>
    <n v="2"/>
    <n v="599.99"/>
    <n v="0.1"/>
    <n v="1199.98"/>
  </r>
  <r>
    <n v="178"/>
    <n v="1"/>
    <x v="1"/>
    <x v="2"/>
    <n v="2"/>
    <s v="mireya.copeland@bikes.shop"/>
    <x v="2"/>
    <x v="2"/>
    <n v="756"/>
    <s v="graig.roth@aol.com"/>
    <n v="11704"/>
    <x v="1"/>
    <s v="Surly"/>
    <d v="2016-04-16T00:00:00"/>
    <n v="2"/>
    <n v="1549"/>
    <n v="0.2"/>
    <n v="3098"/>
  </r>
  <r>
    <n v="178"/>
    <n v="2"/>
    <x v="1"/>
    <x v="10"/>
    <n v="2"/>
    <s v="mireya.copeland@bikes.shop"/>
    <x v="0"/>
    <x v="0"/>
    <n v="756"/>
    <s v="graig.roth@aol.com"/>
    <n v="11704"/>
    <x v="1"/>
    <s v="Electra"/>
    <d v="2016-04-16T00:00:00"/>
    <n v="1"/>
    <n v="549.99"/>
    <n v="0.05"/>
    <n v="549.99"/>
  </r>
  <r>
    <n v="178"/>
    <n v="3"/>
    <x v="1"/>
    <x v="5"/>
    <n v="2"/>
    <s v="mireya.copeland@bikes.shop"/>
    <x v="1"/>
    <x v="1"/>
    <n v="756"/>
    <s v="graig.roth@aol.com"/>
    <n v="11704"/>
    <x v="1"/>
    <s v="Surly"/>
    <d v="2016-04-16T00:00:00"/>
    <n v="1"/>
    <n v="999.99"/>
    <n v="0.1"/>
    <n v="999.99"/>
  </r>
  <r>
    <n v="178"/>
    <n v="4"/>
    <x v="1"/>
    <x v="9"/>
    <n v="2"/>
    <s v="mireya.copeland@bikes.shop"/>
    <x v="0"/>
    <x v="0"/>
    <n v="756"/>
    <s v="graig.roth@aol.com"/>
    <n v="11704"/>
    <x v="1"/>
    <s v="Pure Cycles"/>
    <d v="2016-04-16T00:00:00"/>
    <n v="1"/>
    <n v="449"/>
    <n v="7.0000000000000007E-2"/>
    <n v="449"/>
  </r>
  <r>
    <n v="179"/>
    <n v="1"/>
    <x v="1"/>
    <x v="17"/>
    <n v="2"/>
    <s v="mireya.copeland@bikes.shop"/>
    <x v="0"/>
    <x v="0"/>
    <n v="616"/>
    <s v="shery.acosta@yahoo.com"/>
    <n v="12866"/>
    <x v="1"/>
    <s v="Electra"/>
    <d v="2016-04-17T00:00:00"/>
    <n v="2"/>
    <n v="269.99"/>
    <n v="0.05"/>
    <n v="539.98"/>
  </r>
  <r>
    <n v="179"/>
    <n v="2"/>
    <x v="1"/>
    <x v="8"/>
    <n v="2"/>
    <s v="mireya.copeland@bikes.shop"/>
    <x v="3"/>
    <x v="3"/>
    <n v="616"/>
    <s v="shery.acosta@yahoo.com"/>
    <n v="12866"/>
    <x v="1"/>
    <s v="Electra"/>
    <d v="2016-04-17T00:00:00"/>
    <n v="1"/>
    <n v="599.99"/>
    <n v="0.1"/>
    <n v="599.99"/>
  </r>
  <r>
    <n v="179"/>
    <n v="3"/>
    <x v="1"/>
    <x v="9"/>
    <n v="2"/>
    <s v="mireya.copeland@bikes.shop"/>
    <x v="0"/>
    <x v="0"/>
    <n v="616"/>
    <s v="shery.acosta@yahoo.com"/>
    <n v="12866"/>
    <x v="1"/>
    <s v="Pure Cycles"/>
    <d v="2016-04-17T00:00:00"/>
    <n v="1"/>
    <n v="449"/>
    <n v="0.2"/>
    <n v="449"/>
  </r>
  <r>
    <n v="179"/>
    <n v="4"/>
    <x v="1"/>
    <x v="10"/>
    <n v="2"/>
    <s v="mireya.copeland@bikes.shop"/>
    <x v="0"/>
    <x v="0"/>
    <n v="616"/>
    <s v="shery.acosta@yahoo.com"/>
    <n v="12866"/>
    <x v="1"/>
    <s v="Electra"/>
    <d v="2016-04-17T00:00:00"/>
    <n v="2"/>
    <n v="549.99"/>
    <n v="0.2"/>
    <n v="1099.98"/>
  </r>
  <r>
    <n v="179"/>
    <n v="5"/>
    <x v="1"/>
    <x v="0"/>
    <n v="2"/>
    <s v="mireya.copeland@bikes.shop"/>
    <x v="0"/>
    <x v="0"/>
    <n v="616"/>
    <s v="shery.acosta@yahoo.com"/>
    <n v="12866"/>
    <x v="1"/>
    <s v="Electra"/>
    <d v="2016-04-17T00:00:00"/>
    <n v="2"/>
    <n v="599.99"/>
    <n v="0.1"/>
    <n v="1199.98"/>
  </r>
  <r>
    <n v="180"/>
    <n v="1"/>
    <x v="1"/>
    <x v="3"/>
    <n v="2"/>
    <s v="mireya.copeland@bikes.shop"/>
    <x v="0"/>
    <x v="0"/>
    <n v="918"/>
    <s v="kristel.bullock@yahoo.com"/>
    <n v="11787"/>
    <x v="1"/>
    <s v="Electra"/>
    <d v="2016-04-17T00:00:00"/>
    <n v="1"/>
    <n v="599.99"/>
    <n v="7.0000000000000007E-2"/>
    <n v="599.99"/>
  </r>
  <r>
    <n v="181"/>
    <n v="1"/>
    <x v="0"/>
    <x v="2"/>
    <n v="1"/>
    <s v="fabiola.jackson@bikes.shop"/>
    <x v="2"/>
    <x v="2"/>
    <n v="459"/>
    <s v="latosha.dalton@yahoo.com"/>
    <n v="93306"/>
    <x v="0"/>
    <s v="Surly"/>
    <d v="2016-04-18T00:00:00"/>
    <n v="1"/>
    <n v="1549"/>
    <n v="0.05"/>
    <n v="1549"/>
  </r>
  <r>
    <n v="181"/>
    <n v="2"/>
    <x v="0"/>
    <x v="16"/>
    <n v="1"/>
    <s v="fabiola.jackson@bikes.shop"/>
    <x v="2"/>
    <x v="2"/>
    <n v="459"/>
    <s v="latosha.dalton@yahoo.com"/>
    <n v="93306"/>
    <x v="0"/>
    <s v="Surly"/>
    <d v="2016-04-18T00:00:00"/>
    <n v="1"/>
    <n v="1680.99"/>
    <n v="0.1"/>
    <n v="1680.99"/>
  </r>
  <r>
    <n v="181"/>
    <n v="3"/>
    <x v="0"/>
    <x v="12"/>
    <n v="1"/>
    <s v="fabiola.jackson@bikes.shop"/>
    <x v="0"/>
    <x v="0"/>
    <n v="459"/>
    <s v="latosha.dalton@yahoo.com"/>
    <n v="93306"/>
    <x v="0"/>
    <s v="Electra"/>
    <d v="2016-04-18T00:00:00"/>
    <n v="2"/>
    <n v="529.99"/>
    <n v="0.2"/>
    <n v="1059.98"/>
  </r>
  <r>
    <n v="181"/>
    <n v="4"/>
    <x v="0"/>
    <x v="24"/>
    <n v="1"/>
    <s v="fabiola.jackson@bikes.shop"/>
    <x v="3"/>
    <x v="3"/>
    <n v="459"/>
    <s v="latosha.dalton@yahoo.com"/>
    <n v="93306"/>
    <x v="0"/>
    <s v="Electra"/>
    <d v="2016-04-18T00:00:00"/>
    <n v="2"/>
    <n v="549.99"/>
    <n v="0.05"/>
    <n v="1099.98"/>
  </r>
  <r>
    <n v="182"/>
    <n v="1"/>
    <x v="1"/>
    <x v="22"/>
    <n v="2"/>
    <s v="mireya.copeland@bikes.shop"/>
    <x v="3"/>
    <x v="3"/>
    <n v="854"/>
    <s v="phylis.adkins@msn.com"/>
    <n v="10002"/>
    <x v="1"/>
    <s v="Electra"/>
    <d v="2016-04-18T00:00:00"/>
    <n v="2"/>
    <n v="499.99"/>
    <n v="0.05"/>
    <n v="999.98"/>
  </r>
  <r>
    <n v="182"/>
    <n v="2"/>
    <x v="1"/>
    <x v="24"/>
    <n v="2"/>
    <s v="mireya.copeland@bikes.shop"/>
    <x v="3"/>
    <x v="3"/>
    <n v="854"/>
    <s v="phylis.adkins@msn.com"/>
    <n v="10002"/>
    <x v="1"/>
    <s v="Electra"/>
    <d v="2016-04-18T00:00:00"/>
    <n v="2"/>
    <n v="549.99"/>
    <n v="7.0000000000000007E-2"/>
    <n v="1099.98"/>
  </r>
  <r>
    <n v="183"/>
    <n v="1"/>
    <x v="1"/>
    <x v="16"/>
    <n v="2"/>
    <s v="mireya.copeland@bikes.shop"/>
    <x v="2"/>
    <x v="2"/>
    <n v="22"/>
    <s v="adelle.larsen@gmail.com"/>
    <n v="11731"/>
    <x v="1"/>
    <s v="Surly"/>
    <d v="2016-04-19T00:00:00"/>
    <n v="2"/>
    <n v="1680.99"/>
    <n v="0.2"/>
    <n v="3361.98"/>
  </r>
  <r>
    <n v="183"/>
    <n v="2"/>
    <x v="1"/>
    <x v="10"/>
    <n v="2"/>
    <s v="mireya.copeland@bikes.shop"/>
    <x v="0"/>
    <x v="0"/>
    <n v="22"/>
    <s v="adelle.larsen@gmail.com"/>
    <n v="11731"/>
    <x v="1"/>
    <s v="Electra"/>
    <d v="2016-04-19T00:00:00"/>
    <n v="2"/>
    <n v="549.99"/>
    <n v="0.05"/>
    <n v="1099.98"/>
  </r>
  <r>
    <n v="183"/>
    <n v="3"/>
    <x v="1"/>
    <x v="23"/>
    <n v="2"/>
    <s v="mireya.copeland@bikes.shop"/>
    <x v="0"/>
    <x v="0"/>
    <n v="22"/>
    <s v="adelle.larsen@gmail.com"/>
    <n v="11731"/>
    <x v="1"/>
    <s v="Pure Cycles"/>
    <d v="2016-04-19T00:00:00"/>
    <n v="1"/>
    <n v="449"/>
    <n v="7.0000000000000007E-2"/>
    <n v="449"/>
  </r>
  <r>
    <n v="183"/>
    <n v="4"/>
    <x v="1"/>
    <x v="7"/>
    <n v="2"/>
    <s v="mireya.copeland@bikes.shop"/>
    <x v="0"/>
    <x v="0"/>
    <n v="22"/>
    <s v="adelle.larsen@gmail.com"/>
    <n v="11731"/>
    <x v="1"/>
    <s v="Pure Cycles"/>
    <d v="2016-04-19T00:00:00"/>
    <n v="1"/>
    <n v="429"/>
    <n v="7.0000000000000007E-2"/>
    <n v="429"/>
  </r>
  <r>
    <n v="184"/>
    <n v="1"/>
    <x v="1"/>
    <x v="4"/>
    <n v="2"/>
    <s v="mireya.copeland@bikes.shop"/>
    <x v="1"/>
    <x v="1"/>
    <n v="134"/>
    <s v="brianna.moss@msn.com"/>
    <n v="11550"/>
    <x v="1"/>
    <s v="Trek"/>
    <d v="2016-04-19T00:00:00"/>
    <n v="1"/>
    <n v="2899.99"/>
    <n v="0.2"/>
    <n v="2899.99"/>
  </r>
  <r>
    <n v="184"/>
    <n v="2"/>
    <x v="1"/>
    <x v="21"/>
    <n v="2"/>
    <s v="mireya.copeland@bikes.shop"/>
    <x v="1"/>
    <x v="1"/>
    <n v="134"/>
    <s v="brianna.moss@msn.com"/>
    <n v="11550"/>
    <x v="1"/>
    <s v="Heller"/>
    <d v="2016-04-19T00:00:00"/>
    <n v="1"/>
    <n v="1320.99"/>
    <n v="0.1"/>
    <n v="1320.99"/>
  </r>
  <r>
    <n v="184"/>
    <n v="3"/>
    <x v="1"/>
    <x v="15"/>
    <n v="2"/>
    <s v="mireya.copeland@bikes.shop"/>
    <x v="0"/>
    <x v="0"/>
    <n v="134"/>
    <s v="brianna.moss@msn.com"/>
    <n v="11550"/>
    <x v="1"/>
    <s v="Electra"/>
    <d v="2016-04-19T00:00:00"/>
    <n v="1"/>
    <n v="269.99"/>
    <n v="0.1"/>
    <n v="269.99"/>
  </r>
  <r>
    <n v="185"/>
    <n v="1"/>
    <x v="0"/>
    <x v="0"/>
    <n v="1"/>
    <s v="fabiola.jackson@bikes.shop"/>
    <x v="0"/>
    <x v="0"/>
    <n v="24"/>
    <s v="corene.wall@msn.com"/>
    <n v="95301"/>
    <x v="0"/>
    <s v="Electra"/>
    <d v="2016-04-20T00:00:00"/>
    <n v="1"/>
    <n v="599.99"/>
    <n v="0.1"/>
    <n v="599.99"/>
  </r>
  <r>
    <n v="185"/>
    <n v="2"/>
    <x v="0"/>
    <x v="1"/>
    <n v="1"/>
    <s v="fabiola.jackson@bikes.shop"/>
    <x v="1"/>
    <x v="1"/>
    <n v="24"/>
    <s v="corene.wall@msn.com"/>
    <n v="95301"/>
    <x v="0"/>
    <s v="Trek"/>
    <d v="2016-04-20T00:00:00"/>
    <n v="1"/>
    <n v="1799.99"/>
    <n v="0.05"/>
    <n v="1799.99"/>
  </r>
  <r>
    <n v="186"/>
    <n v="1"/>
    <x v="1"/>
    <x v="4"/>
    <n v="2"/>
    <s v="mireya.copeland@bikes.shop"/>
    <x v="1"/>
    <x v="1"/>
    <n v="1127"/>
    <s v="waldo.hart@yahoo.com"/>
    <n v="12804"/>
    <x v="1"/>
    <s v="Trek"/>
    <d v="2016-04-21T00:00:00"/>
    <n v="1"/>
    <n v="2899.99"/>
    <n v="0.1"/>
    <n v="2899.99"/>
  </r>
  <r>
    <n v="186"/>
    <n v="2"/>
    <x v="1"/>
    <x v="18"/>
    <n v="2"/>
    <s v="mireya.copeland@bikes.shop"/>
    <x v="1"/>
    <x v="1"/>
    <n v="1127"/>
    <s v="waldo.hart@yahoo.com"/>
    <n v="12804"/>
    <x v="1"/>
    <s v="Surly"/>
    <d v="2016-04-21T00:00:00"/>
    <n v="1"/>
    <n v="469.99"/>
    <n v="0.1"/>
    <n v="469.99"/>
  </r>
  <r>
    <n v="187"/>
    <n v="1"/>
    <x v="1"/>
    <x v="21"/>
    <n v="2"/>
    <s v="mireya.copeland@bikes.shop"/>
    <x v="1"/>
    <x v="1"/>
    <n v="183"/>
    <s v="jeniffer.ratliff@gmail.com"/>
    <n v="11001"/>
    <x v="1"/>
    <s v="Heller"/>
    <d v="2016-04-22T00:00:00"/>
    <n v="1"/>
    <n v="1320.99"/>
    <n v="0.05"/>
    <n v="1320.99"/>
  </r>
  <r>
    <n v="188"/>
    <n v="1"/>
    <x v="1"/>
    <x v="14"/>
    <n v="2"/>
    <s v="mireya.copeland@bikes.shop"/>
    <x v="1"/>
    <x v="1"/>
    <n v="390"/>
    <s v="lorrie.pollard@yahoo.com"/>
    <n v="11779"/>
    <x v="1"/>
    <s v="Trek"/>
    <d v="2016-04-22T00:00:00"/>
    <n v="2"/>
    <n v="3999.99"/>
    <n v="7.0000000000000007E-2"/>
    <n v="7999.98"/>
  </r>
  <r>
    <n v="189"/>
    <n v="1"/>
    <x v="0"/>
    <x v="3"/>
    <n v="1"/>
    <s v="fabiola.jackson@bikes.shop"/>
    <x v="0"/>
    <x v="0"/>
    <n v="1288"/>
    <s v="allie.conley@msn.com"/>
    <n v="90260"/>
    <x v="0"/>
    <s v="Electra"/>
    <d v="2016-04-23T00:00:00"/>
    <n v="2"/>
    <n v="599.99"/>
    <n v="0.2"/>
    <n v="1199.98"/>
  </r>
  <r>
    <n v="190"/>
    <n v="1"/>
    <x v="1"/>
    <x v="24"/>
    <n v="2"/>
    <s v="mireya.copeland@bikes.shop"/>
    <x v="3"/>
    <x v="3"/>
    <n v="98"/>
    <s v="violet.valenzuela@msn.com"/>
    <n v="12901"/>
    <x v="1"/>
    <s v="Electra"/>
    <d v="2016-04-23T00:00:00"/>
    <n v="1"/>
    <n v="549.99"/>
    <n v="0.05"/>
    <n v="549.99"/>
  </r>
  <r>
    <n v="190"/>
    <n v="2"/>
    <x v="1"/>
    <x v="12"/>
    <n v="2"/>
    <s v="mireya.copeland@bikes.shop"/>
    <x v="0"/>
    <x v="0"/>
    <n v="98"/>
    <s v="violet.valenzuela@msn.com"/>
    <n v="12901"/>
    <x v="1"/>
    <s v="Electra"/>
    <d v="2016-04-23T00:00:00"/>
    <n v="1"/>
    <n v="529.99"/>
    <n v="0.2"/>
    <n v="529.99"/>
  </r>
  <r>
    <n v="190"/>
    <n v="3"/>
    <x v="1"/>
    <x v="5"/>
    <n v="2"/>
    <s v="mireya.copeland@bikes.shop"/>
    <x v="1"/>
    <x v="1"/>
    <n v="98"/>
    <s v="violet.valenzuela@msn.com"/>
    <n v="12901"/>
    <x v="1"/>
    <s v="Surly"/>
    <d v="2016-04-23T00:00:00"/>
    <n v="2"/>
    <n v="999.99"/>
    <n v="0.2"/>
    <n v="1999.98"/>
  </r>
  <r>
    <n v="191"/>
    <n v="1"/>
    <x v="0"/>
    <x v="22"/>
    <n v="1"/>
    <s v="fabiola.jackson@bikes.shop"/>
    <x v="3"/>
    <x v="3"/>
    <n v="919"/>
    <s v="ruthanne.hoover@aol.com"/>
    <n v="90505"/>
    <x v="0"/>
    <s v="Electra"/>
    <d v="2016-04-27T00:00:00"/>
    <n v="1"/>
    <n v="499.99"/>
    <n v="0.05"/>
    <n v="499.99"/>
  </r>
  <r>
    <n v="191"/>
    <n v="2"/>
    <x v="0"/>
    <x v="10"/>
    <n v="1"/>
    <s v="fabiola.jackson@bikes.shop"/>
    <x v="0"/>
    <x v="0"/>
    <n v="919"/>
    <s v="ruthanne.hoover@aol.com"/>
    <n v="90505"/>
    <x v="0"/>
    <s v="Electra"/>
    <d v="2016-04-27T00:00:00"/>
    <n v="2"/>
    <n v="549.99"/>
    <n v="0.2"/>
    <n v="1099.98"/>
  </r>
  <r>
    <n v="191"/>
    <n v="3"/>
    <x v="0"/>
    <x v="5"/>
    <n v="1"/>
    <s v="fabiola.jackson@bikes.shop"/>
    <x v="1"/>
    <x v="1"/>
    <n v="919"/>
    <s v="ruthanne.hoover@aol.com"/>
    <n v="90505"/>
    <x v="0"/>
    <s v="Surly"/>
    <d v="2016-04-27T00:00:00"/>
    <n v="1"/>
    <n v="999.99"/>
    <n v="7.0000000000000007E-2"/>
    <n v="999.99"/>
  </r>
  <r>
    <n v="191"/>
    <n v="4"/>
    <x v="0"/>
    <x v="1"/>
    <n v="1"/>
    <s v="fabiola.jackson@bikes.shop"/>
    <x v="1"/>
    <x v="1"/>
    <n v="919"/>
    <s v="ruthanne.hoover@aol.com"/>
    <n v="90505"/>
    <x v="0"/>
    <s v="Trek"/>
    <d v="2016-04-27T00:00:00"/>
    <n v="2"/>
    <n v="1799.99"/>
    <n v="0.05"/>
    <n v="3599.98"/>
  </r>
  <r>
    <n v="191"/>
    <n v="5"/>
    <x v="0"/>
    <x v="19"/>
    <n v="1"/>
    <s v="fabiola.jackson@bikes.shop"/>
    <x v="5"/>
    <x v="5"/>
    <n v="919"/>
    <s v="ruthanne.hoover@aol.com"/>
    <n v="90505"/>
    <x v="0"/>
    <s v="Electra"/>
    <d v="2016-04-27T00:00:00"/>
    <n v="1"/>
    <n v="299.99"/>
    <n v="0.05"/>
    <n v="299.99"/>
  </r>
  <r>
    <n v="192"/>
    <n v="1"/>
    <x v="1"/>
    <x v="1"/>
    <n v="2"/>
    <s v="mireya.copeland@bikes.shop"/>
    <x v="1"/>
    <x v="1"/>
    <n v="728"/>
    <s v="viva.dawson@yahoo.com"/>
    <n v="14127"/>
    <x v="1"/>
    <s v="Trek"/>
    <d v="2016-04-27T00:00:00"/>
    <n v="2"/>
    <n v="1799.99"/>
    <n v="0.1"/>
    <n v="3599.98"/>
  </r>
  <r>
    <n v="192"/>
    <n v="2"/>
    <x v="1"/>
    <x v="22"/>
    <n v="2"/>
    <s v="mireya.copeland@bikes.shop"/>
    <x v="3"/>
    <x v="3"/>
    <n v="728"/>
    <s v="viva.dawson@yahoo.com"/>
    <n v="14127"/>
    <x v="1"/>
    <s v="Electra"/>
    <d v="2016-04-27T00:00:00"/>
    <n v="1"/>
    <n v="499.99"/>
    <n v="7.0000000000000007E-2"/>
    <n v="499.99"/>
  </r>
  <r>
    <n v="192"/>
    <n v="3"/>
    <x v="1"/>
    <x v="6"/>
    <n v="2"/>
    <s v="mireya.copeland@bikes.shop"/>
    <x v="1"/>
    <x v="1"/>
    <n v="728"/>
    <s v="viva.dawson@yahoo.com"/>
    <n v="14127"/>
    <x v="1"/>
    <s v="Ritchey"/>
    <d v="2016-04-27T00:00:00"/>
    <n v="1"/>
    <n v="749.99"/>
    <n v="0.05"/>
    <n v="749.99"/>
  </r>
  <r>
    <n v="192"/>
    <n v="4"/>
    <x v="1"/>
    <x v="24"/>
    <n v="2"/>
    <s v="mireya.copeland@bikes.shop"/>
    <x v="3"/>
    <x v="3"/>
    <n v="728"/>
    <s v="viva.dawson@yahoo.com"/>
    <n v="14127"/>
    <x v="1"/>
    <s v="Electra"/>
    <d v="2016-04-27T00:00:00"/>
    <n v="2"/>
    <n v="549.99"/>
    <n v="7.0000000000000007E-2"/>
    <n v="1099.98"/>
  </r>
  <r>
    <n v="192"/>
    <n v="5"/>
    <x v="1"/>
    <x v="2"/>
    <n v="2"/>
    <s v="mireya.copeland@bikes.shop"/>
    <x v="2"/>
    <x v="2"/>
    <n v="728"/>
    <s v="viva.dawson@yahoo.com"/>
    <n v="14127"/>
    <x v="1"/>
    <s v="Surly"/>
    <d v="2016-04-27T00:00:00"/>
    <n v="2"/>
    <n v="1549"/>
    <n v="0.2"/>
    <n v="3098"/>
  </r>
  <r>
    <n v="193"/>
    <n v="1"/>
    <x v="0"/>
    <x v="10"/>
    <n v="1"/>
    <s v="fabiola.jackson@bikes.shop"/>
    <x v="0"/>
    <x v="0"/>
    <n v="1366"/>
    <s v="trena.rogers@aol.com"/>
    <n v="95008"/>
    <x v="0"/>
    <s v="Electra"/>
    <d v="2016-04-28T00:00:00"/>
    <n v="2"/>
    <n v="549.99"/>
    <n v="0.1"/>
    <n v="1099.98"/>
  </r>
  <r>
    <n v="194"/>
    <n v="1"/>
    <x v="1"/>
    <x v="20"/>
    <n v="2"/>
    <s v="mireya.copeland@bikes.shop"/>
    <x v="5"/>
    <x v="5"/>
    <n v="558"/>
    <s v="carroll.kelly@yahoo.com"/>
    <n v="10950"/>
    <x v="1"/>
    <s v="Electra"/>
    <d v="2016-04-28T00:00:00"/>
    <n v="2"/>
    <n v="269.99"/>
    <n v="0.2"/>
    <n v="539.98"/>
  </r>
  <r>
    <n v="195"/>
    <n v="1"/>
    <x v="1"/>
    <x v="9"/>
    <n v="2"/>
    <s v="mireya.copeland@bikes.shop"/>
    <x v="0"/>
    <x v="0"/>
    <n v="727"/>
    <s v="kasha.sullivan@hotmail.com"/>
    <n v="10583"/>
    <x v="1"/>
    <s v="Pure Cycles"/>
    <d v="2016-04-28T00:00:00"/>
    <n v="1"/>
    <n v="449"/>
    <n v="0.2"/>
    <n v="449"/>
  </r>
  <r>
    <n v="195"/>
    <n v="2"/>
    <x v="1"/>
    <x v="15"/>
    <n v="2"/>
    <s v="mireya.copeland@bikes.shop"/>
    <x v="0"/>
    <x v="0"/>
    <n v="727"/>
    <s v="kasha.sullivan@hotmail.com"/>
    <n v="10583"/>
    <x v="1"/>
    <s v="Electra"/>
    <d v="2016-04-28T00:00:00"/>
    <n v="1"/>
    <n v="269.99"/>
    <n v="0.05"/>
    <n v="269.99"/>
  </r>
  <r>
    <n v="195"/>
    <n v="3"/>
    <x v="1"/>
    <x v="21"/>
    <n v="2"/>
    <s v="mireya.copeland@bikes.shop"/>
    <x v="1"/>
    <x v="1"/>
    <n v="727"/>
    <s v="kasha.sullivan@hotmail.com"/>
    <n v="10583"/>
    <x v="1"/>
    <s v="Heller"/>
    <d v="2016-04-28T00:00:00"/>
    <n v="2"/>
    <n v="1320.99"/>
    <n v="0.2"/>
    <n v="2641.98"/>
  </r>
  <r>
    <n v="195"/>
    <n v="4"/>
    <x v="1"/>
    <x v="4"/>
    <n v="2"/>
    <s v="mireya.copeland@bikes.shop"/>
    <x v="1"/>
    <x v="1"/>
    <n v="727"/>
    <s v="kasha.sullivan@hotmail.com"/>
    <n v="10583"/>
    <x v="1"/>
    <s v="Trek"/>
    <d v="2016-04-28T00:00:00"/>
    <n v="2"/>
    <n v="2899.99"/>
    <n v="0.2"/>
    <n v="5799.98"/>
  </r>
  <r>
    <n v="195"/>
    <n v="5"/>
    <x v="1"/>
    <x v="20"/>
    <n v="2"/>
    <s v="mireya.copeland@bikes.shop"/>
    <x v="5"/>
    <x v="5"/>
    <n v="727"/>
    <s v="kasha.sullivan@hotmail.com"/>
    <n v="10583"/>
    <x v="1"/>
    <s v="Electra"/>
    <d v="2016-04-28T00:00:00"/>
    <n v="2"/>
    <n v="269.99"/>
    <n v="0.1"/>
    <n v="539.98"/>
  </r>
  <r>
    <n v="196"/>
    <n v="1"/>
    <x v="1"/>
    <x v="18"/>
    <n v="2"/>
    <s v="mireya.copeland@bikes.shop"/>
    <x v="1"/>
    <x v="1"/>
    <n v="1247"/>
    <s v="tammie.cherry@hotmail.com"/>
    <n v="11758"/>
    <x v="1"/>
    <s v="Surly"/>
    <d v="2016-04-28T00:00:00"/>
    <n v="1"/>
    <n v="469.99"/>
    <n v="0.05"/>
    <n v="469.99"/>
  </r>
  <r>
    <n v="196"/>
    <n v="2"/>
    <x v="1"/>
    <x v="5"/>
    <n v="2"/>
    <s v="mireya.copeland@bikes.shop"/>
    <x v="1"/>
    <x v="1"/>
    <n v="1247"/>
    <s v="tammie.cherry@hotmail.com"/>
    <n v="11758"/>
    <x v="1"/>
    <s v="Surly"/>
    <d v="2016-04-28T00:00:00"/>
    <n v="2"/>
    <n v="999.99"/>
    <n v="7.0000000000000007E-2"/>
    <n v="1999.98"/>
  </r>
  <r>
    <n v="196"/>
    <n v="3"/>
    <x v="1"/>
    <x v="2"/>
    <n v="2"/>
    <s v="mireya.copeland@bikes.shop"/>
    <x v="2"/>
    <x v="2"/>
    <n v="1247"/>
    <s v="tammie.cherry@hotmail.com"/>
    <n v="11758"/>
    <x v="1"/>
    <s v="Surly"/>
    <d v="2016-04-28T00:00:00"/>
    <n v="2"/>
    <n v="1549"/>
    <n v="7.0000000000000007E-2"/>
    <n v="3098"/>
  </r>
  <r>
    <n v="196"/>
    <n v="4"/>
    <x v="1"/>
    <x v="10"/>
    <n v="2"/>
    <s v="mireya.copeland@bikes.shop"/>
    <x v="0"/>
    <x v="0"/>
    <n v="1247"/>
    <s v="tammie.cherry@hotmail.com"/>
    <n v="11758"/>
    <x v="1"/>
    <s v="Electra"/>
    <d v="2016-04-28T00:00:00"/>
    <n v="1"/>
    <n v="549.99"/>
    <n v="7.0000000000000007E-2"/>
    <n v="549.99"/>
  </r>
  <r>
    <n v="196"/>
    <n v="5"/>
    <x v="1"/>
    <x v="0"/>
    <n v="2"/>
    <s v="mireya.copeland@bikes.shop"/>
    <x v="0"/>
    <x v="0"/>
    <n v="1247"/>
    <s v="tammie.cherry@hotmail.com"/>
    <n v="11758"/>
    <x v="1"/>
    <s v="Electra"/>
    <d v="2016-04-28T00:00:00"/>
    <n v="1"/>
    <n v="599.99"/>
    <n v="0.1"/>
    <n v="599.99"/>
  </r>
  <r>
    <n v="197"/>
    <n v="1"/>
    <x v="1"/>
    <x v="4"/>
    <n v="2"/>
    <s v="mireya.copeland@bikes.shop"/>
    <x v="1"/>
    <x v="1"/>
    <n v="127"/>
    <s v="erlinda.nielsen@aol.com"/>
    <n v="11378"/>
    <x v="1"/>
    <s v="Trek"/>
    <d v="2016-04-30T00:00:00"/>
    <n v="2"/>
    <n v="2899.99"/>
    <n v="0.2"/>
    <n v="5799.98"/>
  </r>
  <r>
    <n v="197"/>
    <n v="2"/>
    <x v="1"/>
    <x v="6"/>
    <n v="2"/>
    <s v="mireya.copeland@bikes.shop"/>
    <x v="1"/>
    <x v="1"/>
    <n v="127"/>
    <s v="erlinda.nielsen@aol.com"/>
    <n v="11378"/>
    <x v="1"/>
    <s v="Ritchey"/>
    <d v="2016-04-30T00:00:00"/>
    <n v="2"/>
    <n v="749.99"/>
    <n v="7.0000000000000007E-2"/>
    <n v="1499.98"/>
  </r>
  <r>
    <n v="198"/>
    <n v="1"/>
    <x v="1"/>
    <x v="18"/>
    <n v="2"/>
    <s v="mireya.copeland@bikes.shop"/>
    <x v="1"/>
    <x v="1"/>
    <n v="640"/>
    <s v="allison.nolan@gmail.com"/>
    <n v="10956"/>
    <x v="1"/>
    <s v="Surly"/>
    <d v="2016-05-01T00:00:00"/>
    <n v="2"/>
    <n v="469.99"/>
    <n v="0.05"/>
    <n v="939.98"/>
  </r>
  <r>
    <n v="198"/>
    <n v="2"/>
    <x v="1"/>
    <x v="0"/>
    <n v="2"/>
    <s v="mireya.copeland@bikes.shop"/>
    <x v="0"/>
    <x v="0"/>
    <n v="640"/>
    <s v="allison.nolan@gmail.com"/>
    <n v="10956"/>
    <x v="1"/>
    <s v="Electra"/>
    <d v="2016-05-01T00:00:00"/>
    <n v="2"/>
    <n v="599.99"/>
    <n v="7.0000000000000007E-2"/>
    <n v="1199.98"/>
  </r>
  <r>
    <n v="198"/>
    <n v="3"/>
    <x v="1"/>
    <x v="1"/>
    <n v="2"/>
    <s v="mireya.copeland@bikes.shop"/>
    <x v="1"/>
    <x v="1"/>
    <n v="640"/>
    <s v="allison.nolan@gmail.com"/>
    <n v="10956"/>
    <x v="1"/>
    <s v="Trek"/>
    <d v="2016-05-01T00:00:00"/>
    <n v="2"/>
    <n v="1799.99"/>
    <n v="0.2"/>
    <n v="3599.98"/>
  </r>
  <r>
    <n v="198"/>
    <n v="4"/>
    <x v="1"/>
    <x v="17"/>
    <n v="2"/>
    <s v="mireya.copeland@bikes.shop"/>
    <x v="0"/>
    <x v="0"/>
    <n v="640"/>
    <s v="allison.nolan@gmail.com"/>
    <n v="10956"/>
    <x v="1"/>
    <s v="Electra"/>
    <d v="2016-05-01T00:00:00"/>
    <n v="2"/>
    <n v="269.99"/>
    <n v="0.05"/>
    <n v="539.98"/>
  </r>
  <r>
    <n v="198"/>
    <n v="5"/>
    <x v="1"/>
    <x v="7"/>
    <n v="2"/>
    <s v="mireya.copeland@bikes.shop"/>
    <x v="0"/>
    <x v="0"/>
    <n v="640"/>
    <s v="allison.nolan@gmail.com"/>
    <n v="10956"/>
    <x v="1"/>
    <s v="Pure Cycles"/>
    <d v="2016-05-01T00:00:00"/>
    <n v="1"/>
    <n v="429"/>
    <n v="0.05"/>
    <n v="429"/>
  </r>
  <r>
    <n v="199"/>
    <n v="1"/>
    <x v="1"/>
    <x v="22"/>
    <n v="2"/>
    <s v="mireya.copeland@bikes.shop"/>
    <x v="3"/>
    <x v="3"/>
    <n v="760"/>
    <s v="marisa.chambers@msn.com"/>
    <n v="11701"/>
    <x v="1"/>
    <s v="Electra"/>
    <d v="2016-05-01T00:00:00"/>
    <n v="2"/>
    <n v="499.99"/>
    <n v="0.05"/>
    <n v="999.98"/>
  </r>
  <r>
    <n v="199"/>
    <n v="2"/>
    <x v="1"/>
    <x v="9"/>
    <n v="2"/>
    <s v="mireya.copeland@bikes.shop"/>
    <x v="0"/>
    <x v="0"/>
    <n v="760"/>
    <s v="marisa.chambers@msn.com"/>
    <n v="11701"/>
    <x v="1"/>
    <s v="Pure Cycles"/>
    <d v="2016-05-01T00:00:00"/>
    <n v="2"/>
    <n v="449"/>
    <n v="7.0000000000000007E-2"/>
    <n v="898"/>
  </r>
  <r>
    <n v="199"/>
    <n v="3"/>
    <x v="1"/>
    <x v="4"/>
    <n v="2"/>
    <s v="mireya.copeland@bikes.shop"/>
    <x v="1"/>
    <x v="1"/>
    <n v="760"/>
    <s v="marisa.chambers@msn.com"/>
    <n v="11701"/>
    <x v="1"/>
    <s v="Trek"/>
    <d v="2016-05-01T00:00:00"/>
    <n v="1"/>
    <n v="2899.99"/>
    <n v="0.2"/>
    <n v="2899.99"/>
  </r>
  <r>
    <n v="200"/>
    <n v="1"/>
    <x v="1"/>
    <x v="19"/>
    <n v="2"/>
    <s v="mireya.copeland@bikes.shop"/>
    <x v="5"/>
    <x v="5"/>
    <n v="1074"/>
    <s v="lanelle.guerra@yahoo.com"/>
    <n v="11001"/>
    <x v="1"/>
    <s v="Electra"/>
    <d v="2016-05-01T00:00:00"/>
    <n v="2"/>
    <n v="299.99"/>
    <n v="0.05"/>
    <n v="599.98"/>
  </r>
  <r>
    <n v="200"/>
    <n v="2"/>
    <x v="1"/>
    <x v="13"/>
    <n v="2"/>
    <s v="mireya.copeland@bikes.shop"/>
    <x v="5"/>
    <x v="5"/>
    <n v="1074"/>
    <s v="lanelle.guerra@yahoo.com"/>
    <n v="11001"/>
    <x v="1"/>
    <s v="Electra"/>
    <d v="2016-05-01T00:00:00"/>
    <n v="2"/>
    <n v="269.99"/>
    <n v="7.0000000000000007E-2"/>
    <n v="539.98"/>
  </r>
  <r>
    <n v="201"/>
    <n v="1"/>
    <x v="2"/>
    <x v="24"/>
    <n v="3"/>
    <s v="genna.serrano@bikes.shop"/>
    <x v="3"/>
    <x v="3"/>
    <n v="280"/>
    <s v="brenda.tate@msn.com"/>
    <n v="76901"/>
    <x v="2"/>
    <s v="Electra"/>
    <d v="2016-05-01T00:00:00"/>
    <n v="1"/>
    <n v="549.99"/>
    <n v="0.05"/>
    <n v="549.99"/>
  </r>
  <r>
    <n v="201"/>
    <n v="2"/>
    <x v="2"/>
    <x v="14"/>
    <n v="3"/>
    <s v="genna.serrano@bikes.shop"/>
    <x v="1"/>
    <x v="1"/>
    <n v="280"/>
    <s v="brenda.tate@msn.com"/>
    <n v="76901"/>
    <x v="2"/>
    <s v="Trek"/>
    <d v="2016-05-01T00:00:00"/>
    <n v="1"/>
    <n v="3999.99"/>
    <n v="0.2"/>
    <n v="3999.99"/>
  </r>
  <r>
    <n v="201"/>
    <n v="3"/>
    <x v="2"/>
    <x v="15"/>
    <n v="3"/>
    <s v="genna.serrano@bikes.shop"/>
    <x v="0"/>
    <x v="0"/>
    <n v="280"/>
    <s v="brenda.tate@msn.com"/>
    <n v="76901"/>
    <x v="2"/>
    <s v="Electra"/>
    <d v="2016-05-01T00:00:00"/>
    <n v="2"/>
    <n v="269.99"/>
    <n v="0.1"/>
    <n v="539.98"/>
  </r>
  <r>
    <n v="201"/>
    <n v="4"/>
    <x v="2"/>
    <x v="7"/>
    <n v="3"/>
    <s v="genna.serrano@bikes.shop"/>
    <x v="0"/>
    <x v="0"/>
    <n v="280"/>
    <s v="brenda.tate@msn.com"/>
    <n v="76901"/>
    <x v="2"/>
    <s v="Pure Cycles"/>
    <d v="2016-05-01T00:00:00"/>
    <n v="1"/>
    <n v="429"/>
    <n v="0.05"/>
    <n v="429"/>
  </r>
  <r>
    <n v="202"/>
    <n v="1"/>
    <x v="0"/>
    <x v="1"/>
    <n v="1"/>
    <s v="fabiola.jackson@bikes.shop"/>
    <x v="1"/>
    <x v="1"/>
    <n v="600"/>
    <s v="joi.reeves@msn.com"/>
    <n v="92111"/>
    <x v="0"/>
    <s v="Trek"/>
    <d v="2016-05-03T00:00:00"/>
    <n v="1"/>
    <n v="1799.99"/>
    <n v="7.0000000000000007E-2"/>
    <n v="1799.99"/>
  </r>
  <r>
    <n v="202"/>
    <n v="2"/>
    <x v="0"/>
    <x v="7"/>
    <n v="1"/>
    <s v="fabiola.jackson@bikes.shop"/>
    <x v="0"/>
    <x v="0"/>
    <n v="600"/>
    <s v="joi.reeves@msn.com"/>
    <n v="92111"/>
    <x v="0"/>
    <s v="Pure Cycles"/>
    <d v="2016-05-03T00:00:00"/>
    <n v="1"/>
    <n v="429"/>
    <n v="0.05"/>
    <n v="429"/>
  </r>
  <r>
    <n v="202"/>
    <n v="3"/>
    <x v="0"/>
    <x v="12"/>
    <n v="1"/>
    <s v="fabiola.jackson@bikes.shop"/>
    <x v="0"/>
    <x v="0"/>
    <n v="600"/>
    <s v="joi.reeves@msn.com"/>
    <n v="92111"/>
    <x v="0"/>
    <s v="Electra"/>
    <d v="2016-05-03T00:00:00"/>
    <n v="2"/>
    <n v="529.99"/>
    <n v="0.05"/>
    <n v="1059.98"/>
  </r>
  <r>
    <n v="202"/>
    <n v="4"/>
    <x v="0"/>
    <x v="22"/>
    <n v="1"/>
    <s v="fabiola.jackson@bikes.shop"/>
    <x v="3"/>
    <x v="3"/>
    <n v="600"/>
    <s v="joi.reeves@msn.com"/>
    <n v="92111"/>
    <x v="0"/>
    <s v="Electra"/>
    <d v="2016-05-03T00:00:00"/>
    <n v="2"/>
    <n v="499.99"/>
    <n v="0.05"/>
    <n v="999.98"/>
  </r>
  <r>
    <n v="203"/>
    <n v="1"/>
    <x v="2"/>
    <x v="8"/>
    <n v="3"/>
    <s v="genna.serrano@bikes.shop"/>
    <x v="3"/>
    <x v="3"/>
    <n v="1102"/>
    <s v="henrietta.wagner@hotmail.com"/>
    <n v="76110"/>
    <x v="2"/>
    <s v="Electra"/>
    <d v="2016-05-03T00:00:00"/>
    <n v="1"/>
    <n v="599.99"/>
    <n v="0.05"/>
    <n v="599.99"/>
  </r>
  <r>
    <n v="203"/>
    <n v="2"/>
    <x v="2"/>
    <x v="5"/>
    <n v="3"/>
    <s v="genna.serrano@bikes.shop"/>
    <x v="1"/>
    <x v="1"/>
    <n v="1102"/>
    <s v="henrietta.wagner@hotmail.com"/>
    <n v="76110"/>
    <x v="2"/>
    <s v="Surly"/>
    <d v="2016-05-03T00:00:00"/>
    <n v="2"/>
    <n v="999.99"/>
    <n v="0.1"/>
    <n v="1999.98"/>
  </r>
  <r>
    <n v="203"/>
    <n v="3"/>
    <x v="2"/>
    <x v="7"/>
    <n v="3"/>
    <s v="genna.serrano@bikes.shop"/>
    <x v="0"/>
    <x v="0"/>
    <n v="1102"/>
    <s v="henrietta.wagner@hotmail.com"/>
    <n v="76110"/>
    <x v="2"/>
    <s v="Pure Cycles"/>
    <d v="2016-05-03T00:00:00"/>
    <n v="2"/>
    <n v="429"/>
    <n v="0.2"/>
    <n v="858"/>
  </r>
  <r>
    <n v="203"/>
    <n v="4"/>
    <x v="2"/>
    <x v="23"/>
    <n v="3"/>
    <s v="genna.serrano@bikes.shop"/>
    <x v="0"/>
    <x v="0"/>
    <n v="1102"/>
    <s v="henrietta.wagner@hotmail.com"/>
    <n v="76110"/>
    <x v="2"/>
    <s v="Pure Cycles"/>
    <d v="2016-05-03T00:00:00"/>
    <n v="2"/>
    <n v="449"/>
    <n v="7.0000000000000007E-2"/>
    <n v="898"/>
  </r>
  <r>
    <n v="204"/>
    <n v="1"/>
    <x v="1"/>
    <x v="18"/>
    <n v="2"/>
    <s v="mireya.copeland@bikes.shop"/>
    <x v="1"/>
    <x v="1"/>
    <n v="591"/>
    <s v="danilo.holmes@gmail.com"/>
    <n v="11801"/>
    <x v="1"/>
    <s v="Surly"/>
    <d v="2016-05-04T00:00:00"/>
    <n v="2"/>
    <n v="469.99"/>
    <n v="7.0000000000000007E-2"/>
    <n v="939.98"/>
  </r>
  <r>
    <n v="204"/>
    <n v="2"/>
    <x v="1"/>
    <x v="7"/>
    <n v="2"/>
    <s v="mireya.copeland@bikes.shop"/>
    <x v="0"/>
    <x v="0"/>
    <n v="591"/>
    <s v="danilo.holmes@gmail.com"/>
    <n v="11801"/>
    <x v="1"/>
    <s v="Pure Cycles"/>
    <d v="2016-05-04T00:00:00"/>
    <n v="2"/>
    <n v="429"/>
    <n v="0.1"/>
    <n v="858"/>
  </r>
  <r>
    <n v="205"/>
    <n v="1"/>
    <x v="1"/>
    <x v="13"/>
    <n v="2"/>
    <s v="mireya.copeland@bikes.shop"/>
    <x v="5"/>
    <x v="5"/>
    <n v="635"/>
    <s v="myrtie.james@yahoo.com"/>
    <n v="11566"/>
    <x v="1"/>
    <s v="Electra"/>
    <d v="2016-05-04T00:00:00"/>
    <n v="2"/>
    <n v="269.99"/>
    <n v="0.05"/>
    <n v="539.98"/>
  </r>
  <r>
    <n v="205"/>
    <n v="2"/>
    <x v="1"/>
    <x v="24"/>
    <n v="2"/>
    <s v="mireya.copeland@bikes.shop"/>
    <x v="3"/>
    <x v="3"/>
    <n v="635"/>
    <s v="myrtie.james@yahoo.com"/>
    <n v="11566"/>
    <x v="1"/>
    <s v="Electra"/>
    <d v="2016-05-04T00:00:00"/>
    <n v="2"/>
    <n v="549.99"/>
    <n v="0.1"/>
    <n v="1099.98"/>
  </r>
  <r>
    <n v="206"/>
    <n v="1"/>
    <x v="2"/>
    <x v="22"/>
    <n v="3"/>
    <s v="genna.serrano@bikes.shop"/>
    <x v="3"/>
    <x v="3"/>
    <n v="743"/>
    <s v="tania.swanson@yahoo.com"/>
    <n v="75604"/>
    <x v="2"/>
    <s v="Electra"/>
    <d v="2016-05-04T00:00:00"/>
    <n v="1"/>
    <n v="499.99"/>
    <n v="0.05"/>
    <n v="499.99"/>
  </r>
  <r>
    <n v="206"/>
    <n v="2"/>
    <x v="2"/>
    <x v="0"/>
    <n v="3"/>
    <s v="genna.serrano@bikes.shop"/>
    <x v="0"/>
    <x v="0"/>
    <n v="743"/>
    <s v="tania.swanson@yahoo.com"/>
    <n v="75604"/>
    <x v="2"/>
    <s v="Electra"/>
    <d v="2016-05-04T00:00:00"/>
    <n v="1"/>
    <n v="599.99"/>
    <n v="0.2"/>
    <n v="599.99"/>
  </r>
  <r>
    <n v="207"/>
    <n v="1"/>
    <x v="1"/>
    <x v="10"/>
    <n v="2"/>
    <s v="mireya.copeland@bikes.shop"/>
    <x v="0"/>
    <x v="0"/>
    <n v="105"/>
    <s v="marget.hodge@msn.com"/>
    <n v="11421"/>
    <x v="1"/>
    <s v="Electra"/>
    <d v="2016-05-05T00:00:00"/>
    <n v="2"/>
    <n v="549.99"/>
    <n v="0.2"/>
    <n v="1099.98"/>
  </r>
  <r>
    <n v="207"/>
    <n v="2"/>
    <x v="1"/>
    <x v="21"/>
    <n v="2"/>
    <s v="mireya.copeland@bikes.shop"/>
    <x v="1"/>
    <x v="1"/>
    <n v="105"/>
    <s v="marget.hodge@msn.com"/>
    <n v="11421"/>
    <x v="1"/>
    <s v="Heller"/>
    <d v="2016-05-05T00:00:00"/>
    <n v="1"/>
    <n v="1320.99"/>
    <n v="0.05"/>
    <n v="1320.99"/>
  </r>
  <r>
    <n v="207"/>
    <n v="3"/>
    <x v="1"/>
    <x v="16"/>
    <n v="2"/>
    <s v="mireya.copeland@bikes.shop"/>
    <x v="2"/>
    <x v="2"/>
    <n v="105"/>
    <s v="marget.hodge@msn.com"/>
    <n v="11421"/>
    <x v="1"/>
    <s v="Surly"/>
    <d v="2016-05-05T00:00:00"/>
    <n v="2"/>
    <n v="1680.99"/>
    <n v="7.0000000000000007E-2"/>
    <n v="3361.98"/>
  </r>
  <r>
    <n v="207"/>
    <n v="4"/>
    <x v="1"/>
    <x v="14"/>
    <n v="2"/>
    <s v="mireya.copeland@bikes.shop"/>
    <x v="1"/>
    <x v="1"/>
    <n v="105"/>
    <s v="marget.hodge@msn.com"/>
    <n v="11421"/>
    <x v="1"/>
    <s v="Trek"/>
    <d v="2016-05-05T00:00:00"/>
    <n v="2"/>
    <n v="3999.99"/>
    <n v="0.1"/>
    <n v="7999.98"/>
  </r>
  <r>
    <n v="208"/>
    <n v="1"/>
    <x v="1"/>
    <x v="18"/>
    <n v="2"/>
    <s v="mireya.copeland@bikes.shop"/>
    <x v="1"/>
    <x v="1"/>
    <n v="815"/>
    <s v="leanna.manning@yahoo.com"/>
    <n v="11801"/>
    <x v="1"/>
    <s v="Surly"/>
    <d v="2016-05-06T00:00:00"/>
    <n v="2"/>
    <n v="469.99"/>
    <n v="0.05"/>
    <n v="939.98"/>
  </r>
  <r>
    <n v="208"/>
    <n v="2"/>
    <x v="1"/>
    <x v="4"/>
    <n v="2"/>
    <s v="mireya.copeland@bikes.shop"/>
    <x v="1"/>
    <x v="1"/>
    <n v="815"/>
    <s v="leanna.manning@yahoo.com"/>
    <n v="11801"/>
    <x v="1"/>
    <s v="Trek"/>
    <d v="2016-05-06T00:00:00"/>
    <n v="2"/>
    <n v="2899.99"/>
    <n v="7.0000000000000007E-2"/>
    <n v="5799.98"/>
  </r>
  <r>
    <n v="208"/>
    <n v="3"/>
    <x v="1"/>
    <x v="5"/>
    <n v="2"/>
    <s v="mireya.copeland@bikes.shop"/>
    <x v="1"/>
    <x v="1"/>
    <n v="815"/>
    <s v="leanna.manning@yahoo.com"/>
    <n v="11801"/>
    <x v="1"/>
    <s v="Surly"/>
    <d v="2016-05-06T00:00:00"/>
    <n v="1"/>
    <n v="999.99"/>
    <n v="0.05"/>
    <n v="999.99"/>
  </r>
  <r>
    <n v="208"/>
    <n v="4"/>
    <x v="1"/>
    <x v="10"/>
    <n v="2"/>
    <s v="mireya.copeland@bikes.shop"/>
    <x v="0"/>
    <x v="0"/>
    <n v="815"/>
    <s v="leanna.manning@yahoo.com"/>
    <n v="11801"/>
    <x v="1"/>
    <s v="Electra"/>
    <d v="2016-05-06T00:00:00"/>
    <n v="1"/>
    <n v="549.99"/>
    <n v="0.2"/>
    <n v="549.99"/>
  </r>
  <r>
    <n v="208"/>
    <n v="5"/>
    <x v="1"/>
    <x v="2"/>
    <n v="2"/>
    <s v="mireya.copeland@bikes.shop"/>
    <x v="2"/>
    <x v="2"/>
    <n v="815"/>
    <s v="leanna.manning@yahoo.com"/>
    <n v="11801"/>
    <x v="1"/>
    <s v="Surly"/>
    <d v="2016-05-06T00:00:00"/>
    <n v="2"/>
    <n v="1549"/>
    <n v="0.05"/>
    <n v="3098"/>
  </r>
  <r>
    <n v="209"/>
    <n v="1"/>
    <x v="1"/>
    <x v="17"/>
    <n v="2"/>
    <s v="mireya.copeland@bikes.shop"/>
    <x v="0"/>
    <x v="0"/>
    <n v="514"/>
    <s v="clarita.curry@hotmail.com"/>
    <n v="11423"/>
    <x v="1"/>
    <s v="Electra"/>
    <d v="2016-05-07T00:00:00"/>
    <n v="1"/>
    <n v="269.99"/>
    <n v="0.1"/>
    <n v="269.99"/>
  </r>
  <r>
    <n v="210"/>
    <n v="1"/>
    <x v="1"/>
    <x v="15"/>
    <n v="2"/>
    <s v="mireya.copeland@bikes.shop"/>
    <x v="0"/>
    <x v="0"/>
    <n v="943"/>
    <s v="lynn.mcmahon@msn.com"/>
    <n v="10583"/>
    <x v="1"/>
    <s v="Electra"/>
    <d v="2016-05-07T00:00:00"/>
    <n v="1"/>
    <n v="269.99"/>
    <n v="7.0000000000000007E-2"/>
    <n v="269.99"/>
  </r>
  <r>
    <n v="210"/>
    <n v="2"/>
    <x v="1"/>
    <x v="17"/>
    <n v="2"/>
    <s v="mireya.copeland@bikes.shop"/>
    <x v="0"/>
    <x v="0"/>
    <n v="943"/>
    <s v="lynn.mcmahon@msn.com"/>
    <n v="10583"/>
    <x v="1"/>
    <s v="Electra"/>
    <d v="2016-05-07T00:00:00"/>
    <n v="2"/>
    <n v="269.99"/>
    <n v="0.2"/>
    <n v="539.98"/>
  </r>
  <r>
    <n v="211"/>
    <n v="1"/>
    <x v="1"/>
    <x v="2"/>
    <n v="2"/>
    <s v="mireya.copeland@bikes.shop"/>
    <x v="2"/>
    <x v="2"/>
    <n v="1140"/>
    <s v="penney.hall@msn.com"/>
    <n v="13090"/>
    <x v="1"/>
    <s v="Surly"/>
    <d v="2016-05-07T00:00:00"/>
    <n v="1"/>
    <n v="1549"/>
    <n v="7.0000000000000007E-2"/>
    <n v="1549"/>
  </r>
  <r>
    <n v="211"/>
    <n v="2"/>
    <x v="1"/>
    <x v="6"/>
    <n v="2"/>
    <s v="mireya.copeland@bikes.shop"/>
    <x v="1"/>
    <x v="1"/>
    <n v="1140"/>
    <s v="penney.hall@msn.com"/>
    <n v="13090"/>
    <x v="1"/>
    <s v="Ritchey"/>
    <d v="2016-05-07T00:00:00"/>
    <n v="2"/>
    <n v="749.99"/>
    <n v="7.0000000000000007E-2"/>
    <n v="1499.98"/>
  </r>
  <r>
    <n v="212"/>
    <n v="1"/>
    <x v="1"/>
    <x v="3"/>
    <n v="2"/>
    <s v="mireya.copeland@bikes.shop"/>
    <x v="0"/>
    <x v="0"/>
    <n v="1373"/>
    <s v="lanora.robbins@hotmail.com"/>
    <n v="11704"/>
    <x v="1"/>
    <s v="Electra"/>
    <d v="2016-05-08T00:00:00"/>
    <n v="2"/>
    <n v="599.99"/>
    <n v="7.0000000000000007E-2"/>
    <n v="1199.98"/>
  </r>
  <r>
    <n v="212"/>
    <n v="2"/>
    <x v="1"/>
    <x v="10"/>
    <n v="2"/>
    <s v="mireya.copeland@bikes.shop"/>
    <x v="0"/>
    <x v="0"/>
    <n v="1373"/>
    <s v="lanora.robbins@hotmail.com"/>
    <n v="11704"/>
    <x v="1"/>
    <s v="Electra"/>
    <d v="2016-05-08T00:00:00"/>
    <n v="2"/>
    <n v="549.99"/>
    <n v="0.2"/>
    <n v="1099.98"/>
  </r>
  <r>
    <n v="212"/>
    <n v="3"/>
    <x v="1"/>
    <x v="23"/>
    <n v="2"/>
    <s v="mireya.copeland@bikes.shop"/>
    <x v="0"/>
    <x v="0"/>
    <n v="1373"/>
    <s v="lanora.robbins@hotmail.com"/>
    <n v="11704"/>
    <x v="1"/>
    <s v="Pure Cycles"/>
    <d v="2016-05-08T00:00:00"/>
    <n v="1"/>
    <n v="449"/>
    <n v="0.1"/>
    <n v="449"/>
  </r>
  <r>
    <n v="212"/>
    <n v="4"/>
    <x v="1"/>
    <x v="14"/>
    <n v="2"/>
    <s v="mireya.copeland@bikes.shop"/>
    <x v="1"/>
    <x v="1"/>
    <n v="1373"/>
    <s v="lanora.robbins@hotmail.com"/>
    <n v="11704"/>
    <x v="1"/>
    <s v="Trek"/>
    <d v="2016-05-08T00:00:00"/>
    <n v="1"/>
    <n v="3999.99"/>
    <n v="0.2"/>
    <n v="3999.99"/>
  </r>
  <r>
    <n v="213"/>
    <n v="1"/>
    <x v="2"/>
    <x v="17"/>
    <n v="3"/>
    <s v="genna.serrano@bikes.shop"/>
    <x v="0"/>
    <x v="0"/>
    <n v="788"/>
    <s v="lilliam.nolan@msn.com"/>
    <n v="76522"/>
    <x v="2"/>
    <s v="Electra"/>
    <d v="2016-05-08T00:00:00"/>
    <n v="1"/>
    <n v="269.99"/>
    <n v="0.1"/>
    <n v="269.99"/>
  </r>
  <r>
    <n v="214"/>
    <n v="1"/>
    <x v="1"/>
    <x v="20"/>
    <n v="2"/>
    <s v="mireya.copeland@bikes.shop"/>
    <x v="5"/>
    <x v="5"/>
    <n v="363"/>
    <s v="kaci.gallegos@gmail.com"/>
    <n v="12020"/>
    <x v="1"/>
    <s v="Electra"/>
    <d v="2016-05-10T00:00:00"/>
    <n v="1"/>
    <n v="269.99"/>
    <n v="0.1"/>
    <n v="269.99"/>
  </r>
  <r>
    <n v="215"/>
    <n v="1"/>
    <x v="1"/>
    <x v="23"/>
    <n v="2"/>
    <s v="mireya.copeland@bikes.shop"/>
    <x v="0"/>
    <x v="0"/>
    <n v="1420"/>
    <s v="kelsey.noble@hotmail.com"/>
    <n v="10550"/>
    <x v="1"/>
    <s v="Pure Cycles"/>
    <d v="2016-05-10T00:00:00"/>
    <n v="1"/>
    <n v="449"/>
    <n v="7.0000000000000007E-2"/>
    <n v="449"/>
  </r>
  <r>
    <n v="215"/>
    <n v="2"/>
    <x v="1"/>
    <x v="10"/>
    <n v="2"/>
    <s v="mireya.copeland@bikes.shop"/>
    <x v="0"/>
    <x v="0"/>
    <n v="1420"/>
    <s v="kelsey.noble@hotmail.com"/>
    <n v="10550"/>
    <x v="1"/>
    <s v="Electra"/>
    <d v="2016-05-10T00:00:00"/>
    <n v="2"/>
    <n v="549.99"/>
    <n v="0.1"/>
    <n v="1099.98"/>
  </r>
  <r>
    <n v="216"/>
    <n v="1"/>
    <x v="0"/>
    <x v="13"/>
    <n v="1"/>
    <s v="fabiola.jackson@bikes.shop"/>
    <x v="5"/>
    <x v="5"/>
    <n v="267"/>
    <s v="angelina.lloyd@yahoo.com"/>
    <n v="92307"/>
    <x v="0"/>
    <s v="Electra"/>
    <d v="2016-05-11T00:00:00"/>
    <n v="2"/>
    <n v="269.99"/>
    <n v="0.1"/>
    <n v="539.98"/>
  </r>
  <r>
    <n v="216"/>
    <n v="2"/>
    <x v="0"/>
    <x v="3"/>
    <n v="1"/>
    <s v="fabiola.jackson@bikes.shop"/>
    <x v="0"/>
    <x v="0"/>
    <n v="267"/>
    <s v="angelina.lloyd@yahoo.com"/>
    <n v="92307"/>
    <x v="0"/>
    <s v="Electra"/>
    <d v="2016-05-11T00:00:00"/>
    <n v="2"/>
    <n v="599.99"/>
    <n v="0.05"/>
    <n v="1199.98"/>
  </r>
  <r>
    <n v="217"/>
    <n v="1"/>
    <x v="1"/>
    <x v="9"/>
    <n v="2"/>
    <s v="mireya.copeland@bikes.shop"/>
    <x v="0"/>
    <x v="0"/>
    <n v="716"/>
    <s v="sebrina.hart@yahoo.com"/>
    <n v="11727"/>
    <x v="1"/>
    <s v="Pure Cycles"/>
    <d v="2016-05-11T00:00:00"/>
    <n v="1"/>
    <n v="449"/>
    <n v="0.1"/>
    <n v="449"/>
  </r>
  <r>
    <n v="217"/>
    <n v="2"/>
    <x v="1"/>
    <x v="2"/>
    <n v="2"/>
    <s v="mireya.copeland@bikes.shop"/>
    <x v="2"/>
    <x v="2"/>
    <n v="716"/>
    <s v="sebrina.hart@yahoo.com"/>
    <n v="11727"/>
    <x v="1"/>
    <s v="Surly"/>
    <d v="2016-05-11T00:00:00"/>
    <n v="2"/>
    <n v="1549"/>
    <n v="0.1"/>
    <n v="3098"/>
  </r>
  <r>
    <n v="217"/>
    <n v="3"/>
    <x v="1"/>
    <x v="7"/>
    <n v="2"/>
    <s v="mireya.copeland@bikes.shop"/>
    <x v="0"/>
    <x v="0"/>
    <n v="716"/>
    <s v="sebrina.hart@yahoo.com"/>
    <n v="11727"/>
    <x v="1"/>
    <s v="Pure Cycles"/>
    <d v="2016-05-11T00:00:00"/>
    <n v="1"/>
    <n v="429"/>
    <n v="7.0000000000000007E-2"/>
    <n v="429"/>
  </r>
  <r>
    <n v="218"/>
    <n v="1"/>
    <x v="1"/>
    <x v="6"/>
    <n v="2"/>
    <s v="mireya.copeland@bikes.shop"/>
    <x v="1"/>
    <x v="1"/>
    <n v="1179"/>
    <s v="vernetta.banks@aol.com"/>
    <n v="11201"/>
    <x v="1"/>
    <s v="Ritchey"/>
    <d v="2016-05-12T00:00:00"/>
    <n v="2"/>
    <n v="749.99"/>
    <n v="0.1"/>
    <n v="1499.98"/>
  </r>
  <r>
    <n v="218"/>
    <n v="2"/>
    <x v="1"/>
    <x v="17"/>
    <n v="2"/>
    <s v="mireya.copeland@bikes.shop"/>
    <x v="0"/>
    <x v="0"/>
    <n v="1179"/>
    <s v="vernetta.banks@aol.com"/>
    <n v="11201"/>
    <x v="1"/>
    <s v="Electra"/>
    <d v="2016-05-12T00:00:00"/>
    <n v="1"/>
    <n v="269.99"/>
    <n v="7.0000000000000007E-2"/>
    <n v="269.99"/>
  </r>
  <r>
    <n v="218"/>
    <n v="3"/>
    <x v="1"/>
    <x v="10"/>
    <n v="2"/>
    <s v="mireya.copeland@bikes.shop"/>
    <x v="0"/>
    <x v="0"/>
    <n v="1179"/>
    <s v="vernetta.banks@aol.com"/>
    <n v="11201"/>
    <x v="1"/>
    <s v="Electra"/>
    <d v="2016-05-12T00:00:00"/>
    <n v="1"/>
    <n v="549.99"/>
    <n v="0.05"/>
    <n v="549.99"/>
  </r>
  <r>
    <n v="219"/>
    <n v="1"/>
    <x v="1"/>
    <x v="8"/>
    <n v="2"/>
    <s v="mireya.copeland@bikes.shop"/>
    <x v="3"/>
    <x v="3"/>
    <n v="1338"/>
    <s v="inez.snider@gmail.com"/>
    <n v="11779"/>
    <x v="1"/>
    <s v="Electra"/>
    <d v="2016-05-12T00:00:00"/>
    <n v="1"/>
    <n v="599.99"/>
    <n v="0.05"/>
    <n v="599.99"/>
  </r>
  <r>
    <n v="219"/>
    <n v="2"/>
    <x v="1"/>
    <x v="21"/>
    <n v="2"/>
    <s v="mireya.copeland@bikes.shop"/>
    <x v="1"/>
    <x v="1"/>
    <n v="1338"/>
    <s v="inez.snider@gmail.com"/>
    <n v="11779"/>
    <x v="1"/>
    <s v="Heller"/>
    <d v="2016-05-12T00:00:00"/>
    <n v="1"/>
    <n v="1320.99"/>
    <n v="0.2"/>
    <n v="1320.99"/>
  </r>
  <r>
    <n v="220"/>
    <n v="1"/>
    <x v="1"/>
    <x v="18"/>
    <n v="2"/>
    <s v="mireya.copeland@bikes.shop"/>
    <x v="1"/>
    <x v="1"/>
    <n v="1358"/>
    <s v="noble.glover@gmail.com"/>
    <n v="14127"/>
    <x v="1"/>
    <s v="Surly"/>
    <d v="2016-05-12T00:00:00"/>
    <n v="2"/>
    <n v="469.99"/>
    <n v="0.05"/>
    <n v="939.98"/>
  </r>
  <r>
    <n v="220"/>
    <n v="2"/>
    <x v="1"/>
    <x v="22"/>
    <n v="2"/>
    <s v="mireya.copeland@bikes.shop"/>
    <x v="3"/>
    <x v="3"/>
    <n v="1358"/>
    <s v="noble.glover@gmail.com"/>
    <n v="14127"/>
    <x v="1"/>
    <s v="Electra"/>
    <d v="2016-05-12T00:00:00"/>
    <n v="1"/>
    <n v="499.99"/>
    <n v="7.0000000000000007E-2"/>
    <n v="499.99"/>
  </r>
  <r>
    <n v="220"/>
    <n v="3"/>
    <x v="1"/>
    <x v="13"/>
    <n v="2"/>
    <s v="mireya.copeland@bikes.shop"/>
    <x v="5"/>
    <x v="5"/>
    <n v="1358"/>
    <s v="noble.glover@gmail.com"/>
    <n v="14127"/>
    <x v="1"/>
    <s v="Electra"/>
    <d v="2016-05-12T00:00:00"/>
    <n v="2"/>
    <n v="269.99"/>
    <n v="0.1"/>
    <n v="539.98"/>
  </r>
  <r>
    <n v="220"/>
    <n v="4"/>
    <x v="1"/>
    <x v="5"/>
    <n v="2"/>
    <s v="mireya.copeland@bikes.shop"/>
    <x v="1"/>
    <x v="1"/>
    <n v="1358"/>
    <s v="noble.glover@gmail.com"/>
    <n v="14127"/>
    <x v="1"/>
    <s v="Surly"/>
    <d v="2016-05-12T00:00:00"/>
    <n v="2"/>
    <n v="999.99"/>
    <n v="0.2"/>
    <n v="1999.98"/>
  </r>
  <r>
    <n v="221"/>
    <n v="1"/>
    <x v="0"/>
    <x v="16"/>
    <n v="1"/>
    <s v="fabiola.jackson@bikes.shop"/>
    <x v="2"/>
    <x v="2"/>
    <n v="1218"/>
    <s v="donovan.cantrell@msn.com"/>
    <n v="94603"/>
    <x v="0"/>
    <s v="Surly"/>
    <d v="2016-05-13T00:00:00"/>
    <n v="2"/>
    <n v="1680.99"/>
    <n v="7.0000000000000007E-2"/>
    <n v="3361.98"/>
  </r>
  <r>
    <n v="222"/>
    <n v="1"/>
    <x v="1"/>
    <x v="2"/>
    <n v="2"/>
    <s v="mireya.copeland@bikes.shop"/>
    <x v="2"/>
    <x v="2"/>
    <n v="51"/>
    <s v="gertrud.rhodes@aol.com"/>
    <n v="11566"/>
    <x v="1"/>
    <s v="Surly"/>
    <d v="2016-05-13T00:00:00"/>
    <n v="1"/>
    <n v="1549"/>
    <n v="0.1"/>
    <n v="1549"/>
  </r>
  <r>
    <n v="222"/>
    <n v="2"/>
    <x v="1"/>
    <x v="6"/>
    <n v="2"/>
    <s v="mireya.copeland@bikes.shop"/>
    <x v="1"/>
    <x v="1"/>
    <n v="51"/>
    <s v="gertrud.rhodes@aol.com"/>
    <n v="11566"/>
    <x v="1"/>
    <s v="Ritchey"/>
    <d v="2016-05-13T00:00:00"/>
    <n v="2"/>
    <n v="749.99"/>
    <n v="0.1"/>
    <n v="1499.98"/>
  </r>
  <r>
    <n v="223"/>
    <n v="1"/>
    <x v="1"/>
    <x v="14"/>
    <n v="2"/>
    <s v="mireya.copeland@bikes.shop"/>
    <x v="1"/>
    <x v="1"/>
    <n v="1368"/>
    <s v="veronique.fulton@yahoo.com"/>
    <n v="12020"/>
    <x v="1"/>
    <s v="Trek"/>
    <d v="2016-05-15T00:00:00"/>
    <n v="2"/>
    <n v="3999.99"/>
    <n v="0.05"/>
    <n v="7999.98"/>
  </r>
  <r>
    <n v="223"/>
    <n v="2"/>
    <x v="1"/>
    <x v="21"/>
    <n v="2"/>
    <s v="mireya.copeland@bikes.shop"/>
    <x v="1"/>
    <x v="1"/>
    <n v="1368"/>
    <s v="veronique.fulton@yahoo.com"/>
    <n v="12020"/>
    <x v="1"/>
    <s v="Heller"/>
    <d v="2016-05-15T00:00:00"/>
    <n v="1"/>
    <n v="1320.99"/>
    <n v="0.2"/>
    <n v="1320.99"/>
  </r>
  <r>
    <n v="223"/>
    <n v="3"/>
    <x v="1"/>
    <x v="20"/>
    <n v="2"/>
    <s v="mireya.copeland@bikes.shop"/>
    <x v="5"/>
    <x v="5"/>
    <n v="1368"/>
    <s v="veronique.fulton@yahoo.com"/>
    <n v="12020"/>
    <x v="1"/>
    <s v="Electra"/>
    <d v="2016-05-15T00:00:00"/>
    <n v="2"/>
    <n v="269.99"/>
    <n v="0.1"/>
    <n v="539.98"/>
  </r>
  <r>
    <n v="223"/>
    <n v="4"/>
    <x v="1"/>
    <x v="0"/>
    <n v="2"/>
    <s v="mireya.copeland@bikes.shop"/>
    <x v="0"/>
    <x v="0"/>
    <n v="1368"/>
    <s v="veronique.fulton@yahoo.com"/>
    <n v="12020"/>
    <x v="1"/>
    <s v="Electra"/>
    <d v="2016-05-15T00:00:00"/>
    <n v="1"/>
    <n v="599.99"/>
    <n v="0.05"/>
    <n v="599.99"/>
  </r>
  <r>
    <n v="223"/>
    <n v="5"/>
    <x v="1"/>
    <x v="12"/>
    <n v="2"/>
    <s v="mireya.copeland@bikes.shop"/>
    <x v="0"/>
    <x v="0"/>
    <n v="1368"/>
    <s v="veronique.fulton@yahoo.com"/>
    <n v="12020"/>
    <x v="1"/>
    <s v="Electra"/>
    <d v="2016-05-15T00:00:00"/>
    <n v="1"/>
    <n v="529.99"/>
    <n v="0.05"/>
    <n v="529.99"/>
  </r>
  <r>
    <n v="224"/>
    <n v="1"/>
    <x v="0"/>
    <x v="18"/>
    <n v="1"/>
    <s v="fabiola.jackson@bikes.shop"/>
    <x v="1"/>
    <x v="1"/>
    <n v="157"/>
    <s v="carola.rodriquez@hotmail.com"/>
    <n v="92220"/>
    <x v="0"/>
    <s v="Surly"/>
    <d v="2016-05-17T00:00:00"/>
    <n v="1"/>
    <n v="469.99"/>
    <n v="7.0000000000000007E-2"/>
    <n v="469.99"/>
  </r>
  <r>
    <n v="224"/>
    <n v="2"/>
    <x v="0"/>
    <x v="16"/>
    <n v="1"/>
    <s v="fabiola.jackson@bikes.shop"/>
    <x v="2"/>
    <x v="2"/>
    <n v="157"/>
    <s v="carola.rodriquez@hotmail.com"/>
    <n v="92220"/>
    <x v="0"/>
    <s v="Surly"/>
    <d v="2016-05-17T00:00:00"/>
    <n v="2"/>
    <n v="1680.99"/>
    <n v="0.1"/>
    <n v="3361.98"/>
  </r>
  <r>
    <n v="224"/>
    <n v="3"/>
    <x v="0"/>
    <x v="2"/>
    <n v="1"/>
    <s v="fabiola.jackson@bikes.shop"/>
    <x v="2"/>
    <x v="2"/>
    <n v="157"/>
    <s v="carola.rodriquez@hotmail.com"/>
    <n v="92220"/>
    <x v="0"/>
    <s v="Surly"/>
    <d v="2016-05-17T00:00:00"/>
    <n v="2"/>
    <n v="1549"/>
    <n v="0.2"/>
    <n v="3098"/>
  </r>
  <r>
    <n v="224"/>
    <n v="4"/>
    <x v="0"/>
    <x v="22"/>
    <n v="1"/>
    <s v="fabiola.jackson@bikes.shop"/>
    <x v="3"/>
    <x v="3"/>
    <n v="157"/>
    <s v="carola.rodriquez@hotmail.com"/>
    <n v="92220"/>
    <x v="0"/>
    <s v="Electra"/>
    <d v="2016-05-17T00:00:00"/>
    <n v="1"/>
    <n v="499.99"/>
    <n v="0.05"/>
    <n v="499.99"/>
  </r>
  <r>
    <n v="225"/>
    <n v="1"/>
    <x v="0"/>
    <x v="20"/>
    <n v="1"/>
    <s v="fabiola.jackson@bikes.shop"/>
    <x v="5"/>
    <x v="5"/>
    <n v="307"/>
    <s v="fransisca.nicholson@aol.com"/>
    <n v="91740"/>
    <x v="0"/>
    <s v="Electra"/>
    <d v="2016-05-17T00:00:00"/>
    <n v="1"/>
    <n v="269.99"/>
    <n v="0.1"/>
    <n v="269.99"/>
  </r>
  <r>
    <n v="225"/>
    <n v="2"/>
    <x v="0"/>
    <x v="11"/>
    <n v="1"/>
    <s v="fabiola.jackson@bikes.shop"/>
    <x v="4"/>
    <x v="4"/>
    <n v="307"/>
    <s v="fransisca.nicholson@aol.com"/>
    <n v="91740"/>
    <x v="0"/>
    <s v="Trek"/>
    <d v="2016-05-17T00:00:00"/>
    <n v="1"/>
    <n v="2999.99"/>
    <n v="0.1"/>
    <n v="2999.99"/>
  </r>
  <r>
    <n v="226"/>
    <n v="1"/>
    <x v="0"/>
    <x v="6"/>
    <n v="1"/>
    <s v="fabiola.jackson@bikes.shop"/>
    <x v="1"/>
    <x v="1"/>
    <n v="501"/>
    <s v="tony.hicks@gmail.com"/>
    <n v="92806"/>
    <x v="0"/>
    <s v="Ritchey"/>
    <d v="2016-05-17T00:00:00"/>
    <n v="1"/>
    <n v="749.99"/>
    <n v="0.05"/>
    <n v="749.99"/>
  </r>
  <r>
    <n v="227"/>
    <n v="1"/>
    <x v="1"/>
    <x v="5"/>
    <n v="2"/>
    <s v="mireya.copeland@bikes.shop"/>
    <x v="1"/>
    <x v="1"/>
    <n v="489"/>
    <s v="kirstie.vazquez@gmail.com"/>
    <n v="12866"/>
    <x v="1"/>
    <s v="Surly"/>
    <d v="2016-05-17T00:00:00"/>
    <n v="2"/>
    <n v="999.99"/>
    <n v="0.05"/>
    <n v="1999.98"/>
  </r>
  <r>
    <n v="227"/>
    <n v="2"/>
    <x v="1"/>
    <x v="12"/>
    <n v="2"/>
    <s v="mireya.copeland@bikes.shop"/>
    <x v="0"/>
    <x v="0"/>
    <n v="489"/>
    <s v="kirstie.vazquez@gmail.com"/>
    <n v="12866"/>
    <x v="1"/>
    <s v="Electra"/>
    <d v="2016-05-17T00:00:00"/>
    <n v="2"/>
    <n v="529.99"/>
    <n v="0.1"/>
    <n v="1059.98"/>
  </r>
  <r>
    <n v="228"/>
    <n v="1"/>
    <x v="1"/>
    <x v="22"/>
    <n v="2"/>
    <s v="mireya.copeland@bikes.shop"/>
    <x v="3"/>
    <x v="3"/>
    <n v="615"/>
    <s v="jamika.blanchard@gmail.com"/>
    <n v="11365"/>
    <x v="1"/>
    <s v="Electra"/>
    <d v="2016-05-17T00:00:00"/>
    <n v="1"/>
    <n v="499.99"/>
    <n v="0.2"/>
    <n v="499.99"/>
  </r>
  <r>
    <n v="228"/>
    <n v="2"/>
    <x v="1"/>
    <x v="6"/>
    <n v="2"/>
    <s v="mireya.copeland@bikes.shop"/>
    <x v="1"/>
    <x v="1"/>
    <n v="615"/>
    <s v="jamika.blanchard@gmail.com"/>
    <n v="11365"/>
    <x v="1"/>
    <s v="Ritchey"/>
    <d v="2016-05-17T00:00:00"/>
    <n v="2"/>
    <n v="749.99"/>
    <n v="7.0000000000000007E-2"/>
    <n v="1499.98"/>
  </r>
  <r>
    <n v="228"/>
    <n v="3"/>
    <x v="1"/>
    <x v="19"/>
    <n v="2"/>
    <s v="mireya.copeland@bikes.shop"/>
    <x v="5"/>
    <x v="5"/>
    <n v="615"/>
    <s v="jamika.blanchard@gmail.com"/>
    <n v="11365"/>
    <x v="1"/>
    <s v="Electra"/>
    <d v="2016-05-17T00:00:00"/>
    <n v="2"/>
    <n v="299.99"/>
    <n v="0.1"/>
    <n v="599.98"/>
  </r>
  <r>
    <n v="228"/>
    <n v="4"/>
    <x v="1"/>
    <x v="4"/>
    <n v="2"/>
    <s v="mireya.copeland@bikes.shop"/>
    <x v="1"/>
    <x v="1"/>
    <n v="615"/>
    <s v="jamika.blanchard@gmail.com"/>
    <n v="11365"/>
    <x v="1"/>
    <s v="Trek"/>
    <d v="2016-05-17T00:00:00"/>
    <n v="1"/>
    <n v="2899.99"/>
    <n v="0.2"/>
    <n v="2899.99"/>
  </r>
  <r>
    <n v="228"/>
    <n v="5"/>
    <x v="1"/>
    <x v="13"/>
    <n v="2"/>
    <s v="mireya.copeland@bikes.shop"/>
    <x v="5"/>
    <x v="5"/>
    <n v="615"/>
    <s v="jamika.blanchard@gmail.com"/>
    <n v="11365"/>
    <x v="1"/>
    <s v="Electra"/>
    <d v="2016-05-17T00:00:00"/>
    <n v="1"/>
    <n v="269.99"/>
    <n v="0.05"/>
    <n v="269.99"/>
  </r>
  <r>
    <n v="229"/>
    <n v="1"/>
    <x v="1"/>
    <x v="22"/>
    <n v="2"/>
    <s v="mireya.copeland@bikes.shop"/>
    <x v="3"/>
    <x v="3"/>
    <n v="742"/>
    <s v="evelina.manning@aol.com"/>
    <n v="10550"/>
    <x v="1"/>
    <s v="Electra"/>
    <d v="2016-05-19T00:00:00"/>
    <n v="2"/>
    <n v="499.99"/>
    <n v="0.2"/>
    <n v="999.98"/>
  </r>
  <r>
    <n v="229"/>
    <n v="2"/>
    <x v="1"/>
    <x v="21"/>
    <n v="2"/>
    <s v="mireya.copeland@bikes.shop"/>
    <x v="1"/>
    <x v="1"/>
    <n v="742"/>
    <s v="evelina.manning@aol.com"/>
    <n v="10550"/>
    <x v="1"/>
    <s v="Heller"/>
    <d v="2016-05-19T00:00:00"/>
    <n v="2"/>
    <n v="1320.99"/>
    <n v="0.1"/>
    <n v="2641.98"/>
  </r>
  <r>
    <n v="229"/>
    <n v="3"/>
    <x v="1"/>
    <x v="1"/>
    <n v="2"/>
    <s v="mireya.copeland@bikes.shop"/>
    <x v="1"/>
    <x v="1"/>
    <n v="742"/>
    <s v="evelina.manning@aol.com"/>
    <n v="10550"/>
    <x v="1"/>
    <s v="Trek"/>
    <d v="2016-05-19T00:00:00"/>
    <n v="1"/>
    <n v="1799.99"/>
    <n v="0.2"/>
    <n v="1799.99"/>
  </r>
  <r>
    <n v="230"/>
    <n v="1"/>
    <x v="1"/>
    <x v="16"/>
    <n v="2"/>
    <s v="mireya.copeland@bikes.shop"/>
    <x v="2"/>
    <x v="2"/>
    <n v="1167"/>
    <s v="ryan.carter@yahoo.com"/>
    <n v="10954"/>
    <x v="1"/>
    <s v="Surly"/>
    <d v="2016-05-19T00:00:00"/>
    <n v="2"/>
    <n v="1680.99"/>
    <n v="7.0000000000000007E-2"/>
    <n v="3361.98"/>
  </r>
  <r>
    <n v="231"/>
    <n v="1"/>
    <x v="1"/>
    <x v="1"/>
    <n v="2"/>
    <s v="mireya.copeland@bikes.shop"/>
    <x v="1"/>
    <x v="1"/>
    <n v="1257"/>
    <s v="rosamaria.meyer@yahoo.com"/>
    <n v="14580"/>
    <x v="1"/>
    <s v="Trek"/>
    <d v="2016-05-19T00:00:00"/>
    <n v="2"/>
    <n v="1799.99"/>
    <n v="7.0000000000000007E-2"/>
    <n v="3599.98"/>
  </r>
  <r>
    <n v="231"/>
    <n v="2"/>
    <x v="1"/>
    <x v="15"/>
    <n v="2"/>
    <s v="mireya.copeland@bikes.shop"/>
    <x v="0"/>
    <x v="0"/>
    <n v="1257"/>
    <s v="rosamaria.meyer@yahoo.com"/>
    <n v="14580"/>
    <x v="1"/>
    <s v="Electra"/>
    <d v="2016-05-19T00:00:00"/>
    <n v="2"/>
    <n v="269.99"/>
    <n v="0.2"/>
    <n v="539.98"/>
  </r>
  <r>
    <n v="231"/>
    <n v="3"/>
    <x v="1"/>
    <x v="21"/>
    <n v="2"/>
    <s v="mireya.copeland@bikes.shop"/>
    <x v="1"/>
    <x v="1"/>
    <n v="1257"/>
    <s v="rosamaria.meyer@yahoo.com"/>
    <n v="14580"/>
    <x v="1"/>
    <s v="Heller"/>
    <d v="2016-05-19T00:00:00"/>
    <n v="2"/>
    <n v="1320.99"/>
    <n v="0.2"/>
    <n v="2641.98"/>
  </r>
  <r>
    <n v="232"/>
    <n v="1"/>
    <x v="0"/>
    <x v="9"/>
    <n v="1"/>
    <s v="fabiola.jackson@bikes.shop"/>
    <x v="0"/>
    <x v="0"/>
    <n v="1360"/>
    <s v="latashia.travis@yahoo.com"/>
    <n v="91784"/>
    <x v="0"/>
    <s v="Pure Cycles"/>
    <d v="2016-05-20T00:00:00"/>
    <n v="1"/>
    <n v="449"/>
    <n v="7.0000000000000007E-2"/>
    <n v="449"/>
  </r>
  <r>
    <n v="232"/>
    <n v="2"/>
    <x v="0"/>
    <x v="16"/>
    <n v="1"/>
    <s v="fabiola.jackson@bikes.shop"/>
    <x v="2"/>
    <x v="2"/>
    <n v="1360"/>
    <s v="latashia.travis@yahoo.com"/>
    <n v="91784"/>
    <x v="0"/>
    <s v="Surly"/>
    <d v="2016-05-20T00:00:00"/>
    <n v="2"/>
    <n v="1680.99"/>
    <n v="0.05"/>
    <n v="3361.98"/>
  </r>
  <r>
    <n v="232"/>
    <n v="3"/>
    <x v="0"/>
    <x v="8"/>
    <n v="1"/>
    <s v="fabiola.jackson@bikes.shop"/>
    <x v="3"/>
    <x v="3"/>
    <n v="1360"/>
    <s v="latashia.travis@yahoo.com"/>
    <n v="91784"/>
    <x v="0"/>
    <s v="Electra"/>
    <d v="2016-05-20T00:00:00"/>
    <n v="2"/>
    <n v="599.99"/>
    <n v="7.0000000000000007E-2"/>
    <n v="1199.98"/>
  </r>
  <r>
    <n v="232"/>
    <n v="4"/>
    <x v="0"/>
    <x v="1"/>
    <n v="1"/>
    <s v="fabiola.jackson@bikes.shop"/>
    <x v="1"/>
    <x v="1"/>
    <n v="1360"/>
    <s v="latashia.travis@yahoo.com"/>
    <n v="91784"/>
    <x v="0"/>
    <s v="Trek"/>
    <d v="2016-05-20T00:00:00"/>
    <n v="2"/>
    <n v="1799.99"/>
    <n v="0.1"/>
    <n v="3599.98"/>
  </r>
  <r>
    <n v="233"/>
    <n v="1"/>
    <x v="1"/>
    <x v="15"/>
    <n v="2"/>
    <s v="mireya.copeland@bikes.shop"/>
    <x v="0"/>
    <x v="0"/>
    <n v="737"/>
    <s v="melita.dominguez@msn.com"/>
    <n v="13021"/>
    <x v="1"/>
    <s v="Electra"/>
    <d v="2016-05-21T00:00:00"/>
    <n v="1"/>
    <n v="269.99"/>
    <n v="0.1"/>
    <n v="269.99"/>
  </r>
  <r>
    <n v="233"/>
    <n v="2"/>
    <x v="1"/>
    <x v="3"/>
    <n v="2"/>
    <s v="mireya.copeland@bikes.shop"/>
    <x v="0"/>
    <x v="0"/>
    <n v="737"/>
    <s v="melita.dominguez@msn.com"/>
    <n v="13021"/>
    <x v="1"/>
    <s v="Electra"/>
    <d v="2016-05-21T00:00:00"/>
    <n v="2"/>
    <n v="599.99"/>
    <n v="0.1"/>
    <n v="1199.98"/>
  </r>
  <r>
    <n v="233"/>
    <n v="3"/>
    <x v="1"/>
    <x v="10"/>
    <n v="2"/>
    <s v="mireya.copeland@bikes.shop"/>
    <x v="0"/>
    <x v="0"/>
    <n v="737"/>
    <s v="melita.dominguez@msn.com"/>
    <n v="13021"/>
    <x v="1"/>
    <s v="Electra"/>
    <d v="2016-05-21T00:00:00"/>
    <n v="1"/>
    <n v="549.99"/>
    <n v="0.2"/>
    <n v="549.99"/>
  </r>
  <r>
    <n v="233"/>
    <n v="4"/>
    <x v="1"/>
    <x v="12"/>
    <n v="2"/>
    <s v="mireya.copeland@bikes.shop"/>
    <x v="0"/>
    <x v="0"/>
    <n v="737"/>
    <s v="melita.dominguez@msn.com"/>
    <n v="13021"/>
    <x v="1"/>
    <s v="Electra"/>
    <d v="2016-05-21T00:00:00"/>
    <n v="2"/>
    <n v="529.99"/>
    <n v="7.0000000000000007E-2"/>
    <n v="1059.98"/>
  </r>
  <r>
    <n v="234"/>
    <n v="1"/>
    <x v="1"/>
    <x v="16"/>
    <n v="2"/>
    <s v="mireya.copeland@bikes.shop"/>
    <x v="2"/>
    <x v="2"/>
    <n v="1435"/>
    <s v="merrie.fowler@aol.com"/>
    <n v="10583"/>
    <x v="1"/>
    <s v="Surly"/>
    <d v="2016-05-22T00:00:00"/>
    <n v="2"/>
    <n v="1680.99"/>
    <n v="0.2"/>
    <n v="3361.98"/>
  </r>
  <r>
    <n v="234"/>
    <n v="2"/>
    <x v="1"/>
    <x v="7"/>
    <n v="2"/>
    <s v="mireya.copeland@bikes.shop"/>
    <x v="0"/>
    <x v="0"/>
    <n v="1435"/>
    <s v="merrie.fowler@aol.com"/>
    <n v="10583"/>
    <x v="1"/>
    <s v="Pure Cycles"/>
    <d v="2016-05-22T00:00:00"/>
    <n v="2"/>
    <n v="429"/>
    <n v="0.05"/>
    <n v="858"/>
  </r>
  <r>
    <n v="234"/>
    <n v="3"/>
    <x v="1"/>
    <x v="10"/>
    <n v="2"/>
    <s v="mireya.copeland@bikes.shop"/>
    <x v="0"/>
    <x v="0"/>
    <n v="1435"/>
    <s v="merrie.fowler@aol.com"/>
    <n v="10583"/>
    <x v="1"/>
    <s v="Electra"/>
    <d v="2016-05-22T00:00:00"/>
    <n v="1"/>
    <n v="549.99"/>
    <n v="0.1"/>
    <n v="549.99"/>
  </r>
  <r>
    <n v="234"/>
    <n v="4"/>
    <x v="1"/>
    <x v="14"/>
    <n v="2"/>
    <s v="mireya.copeland@bikes.shop"/>
    <x v="1"/>
    <x v="1"/>
    <n v="1435"/>
    <s v="merrie.fowler@aol.com"/>
    <n v="10583"/>
    <x v="1"/>
    <s v="Trek"/>
    <d v="2016-05-22T00:00:00"/>
    <n v="1"/>
    <n v="3999.99"/>
    <n v="0.05"/>
    <n v="3999.99"/>
  </r>
  <r>
    <n v="234"/>
    <n v="5"/>
    <x v="1"/>
    <x v="19"/>
    <n v="2"/>
    <s v="mireya.copeland@bikes.shop"/>
    <x v="5"/>
    <x v="5"/>
    <n v="1435"/>
    <s v="merrie.fowler@aol.com"/>
    <n v="10583"/>
    <x v="1"/>
    <s v="Electra"/>
    <d v="2016-05-22T00:00:00"/>
    <n v="1"/>
    <n v="299.99"/>
    <n v="0.1"/>
    <n v="299.99"/>
  </r>
  <r>
    <n v="235"/>
    <n v="1"/>
    <x v="1"/>
    <x v="18"/>
    <n v="2"/>
    <s v="mireya.copeland@bikes.shop"/>
    <x v="1"/>
    <x v="1"/>
    <n v="649"/>
    <s v="eli.contreras@hotmail.com"/>
    <n v="11779"/>
    <x v="1"/>
    <s v="Surly"/>
    <d v="2016-05-24T00:00:00"/>
    <n v="1"/>
    <n v="469.99"/>
    <n v="7.0000000000000007E-2"/>
    <n v="469.99"/>
  </r>
  <r>
    <n v="235"/>
    <n v="2"/>
    <x v="1"/>
    <x v="17"/>
    <n v="2"/>
    <s v="mireya.copeland@bikes.shop"/>
    <x v="0"/>
    <x v="0"/>
    <n v="649"/>
    <s v="eli.contreras@hotmail.com"/>
    <n v="11779"/>
    <x v="1"/>
    <s v="Electra"/>
    <d v="2016-05-24T00:00:00"/>
    <n v="2"/>
    <n v="269.99"/>
    <n v="0.05"/>
    <n v="539.98"/>
  </r>
  <r>
    <n v="235"/>
    <n v="3"/>
    <x v="1"/>
    <x v="14"/>
    <n v="2"/>
    <s v="mireya.copeland@bikes.shop"/>
    <x v="1"/>
    <x v="1"/>
    <n v="649"/>
    <s v="eli.contreras@hotmail.com"/>
    <n v="11779"/>
    <x v="1"/>
    <s v="Trek"/>
    <d v="2016-05-24T00:00:00"/>
    <n v="2"/>
    <n v="3999.99"/>
    <n v="0.05"/>
    <n v="7999.98"/>
  </r>
  <r>
    <n v="236"/>
    <n v="1"/>
    <x v="1"/>
    <x v="5"/>
    <n v="2"/>
    <s v="mireya.copeland@bikes.shop"/>
    <x v="1"/>
    <x v="1"/>
    <n v="206"/>
    <s v="stephaine.riddle@hotmail.com"/>
    <n v="11201"/>
    <x v="1"/>
    <s v="Surly"/>
    <d v="2016-05-25T00:00:00"/>
    <n v="2"/>
    <n v="999.99"/>
    <n v="7.0000000000000007E-2"/>
    <n v="1999.98"/>
  </r>
  <r>
    <n v="236"/>
    <n v="2"/>
    <x v="1"/>
    <x v="6"/>
    <n v="2"/>
    <s v="mireya.copeland@bikes.shop"/>
    <x v="1"/>
    <x v="1"/>
    <n v="206"/>
    <s v="stephaine.riddle@hotmail.com"/>
    <n v="11201"/>
    <x v="1"/>
    <s v="Ritchey"/>
    <d v="2016-05-25T00:00:00"/>
    <n v="2"/>
    <n v="749.99"/>
    <n v="0.1"/>
    <n v="1499.98"/>
  </r>
  <r>
    <n v="236"/>
    <n v="3"/>
    <x v="1"/>
    <x v="4"/>
    <n v="2"/>
    <s v="mireya.copeland@bikes.shop"/>
    <x v="1"/>
    <x v="1"/>
    <n v="206"/>
    <s v="stephaine.riddle@hotmail.com"/>
    <n v="11201"/>
    <x v="1"/>
    <s v="Trek"/>
    <d v="2016-05-25T00:00:00"/>
    <n v="2"/>
    <n v="2899.99"/>
    <n v="0.1"/>
    <n v="5799.98"/>
  </r>
  <r>
    <n v="237"/>
    <n v="1"/>
    <x v="1"/>
    <x v="12"/>
    <n v="2"/>
    <s v="mireya.copeland@bikes.shop"/>
    <x v="0"/>
    <x v="0"/>
    <n v="1351"/>
    <s v="carman.hardy@yahoo.com"/>
    <n v="14701"/>
    <x v="1"/>
    <s v="Electra"/>
    <d v="2016-05-25T00:00:00"/>
    <n v="1"/>
    <n v="529.99"/>
    <n v="0.2"/>
    <n v="529.99"/>
  </r>
  <r>
    <n v="237"/>
    <n v="2"/>
    <x v="1"/>
    <x v="24"/>
    <n v="2"/>
    <s v="mireya.copeland@bikes.shop"/>
    <x v="3"/>
    <x v="3"/>
    <n v="1351"/>
    <s v="carman.hardy@yahoo.com"/>
    <n v="14701"/>
    <x v="1"/>
    <s v="Electra"/>
    <d v="2016-05-25T00:00:00"/>
    <n v="1"/>
    <n v="549.99"/>
    <n v="7.0000000000000007E-2"/>
    <n v="549.99"/>
  </r>
  <r>
    <n v="237"/>
    <n v="3"/>
    <x v="1"/>
    <x v="0"/>
    <n v="2"/>
    <s v="mireya.copeland@bikes.shop"/>
    <x v="0"/>
    <x v="0"/>
    <n v="1351"/>
    <s v="carman.hardy@yahoo.com"/>
    <n v="14701"/>
    <x v="1"/>
    <s v="Electra"/>
    <d v="2016-05-25T00:00:00"/>
    <n v="2"/>
    <n v="599.99"/>
    <n v="0.2"/>
    <n v="1199.98"/>
  </r>
  <r>
    <n v="237"/>
    <n v="4"/>
    <x v="1"/>
    <x v="8"/>
    <n v="2"/>
    <s v="mireya.copeland@bikes.shop"/>
    <x v="3"/>
    <x v="3"/>
    <n v="1351"/>
    <s v="carman.hardy@yahoo.com"/>
    <n v="14701"/>
    <x v="1"/>
    <s v="Electra"/>
    <d v="2016-05-25T00:00:00"/>
    <n v="1"/>
    <n v="599.99"/>
    <n v="0.05"/>
    <n v="599.99"/>
  </r>
  <r>
    <n v="238"/>
    <n v="1"/>
    <x v="1"/>
    <x v="0"/>
    <n v="2"/>
    <s v="mireya.copeland@bikes.shop"/>
    <x v="0"/>
    <x v="0"/>
    <n v="1350"/>
    <s v="annett.rush@hotmail.com"/>
    <n v="11422"/>
    <x v="1"/>
    <s v="Electra"/>
    <d v="2016-05-26T00:00:00"/>
    <n v="2"/>
    <n v="599.99"/>
    <n v="0.2"/>
    <n v="1199.98"/>
  </r>
  <r>
    <n v="238"/>
    <n v="2"/>
    <x v="1"/>
    <x v="22"/>
    <n v="2"/>
    <s v="mireya.copeland@bikes.shop"/>
    <x v="3"/>
    <x v="3"/>
    <n v="1350"/>
    <s v="annett.rush@hotmail.com"/>
    <n v="11422"/>
    <x v="1"/>
    <s v="Electra"/>
    <d v="2016-05-26T00:00:00"/>
    <n v="1"/>
    <n v="499.99"/>
    <n v="7.0000000000000007E-2"/>
    <n v="499.99"/>
  </r>
  <r>
    <n v="238"/>
    <n v="3"/>
    <x v="1"/>
    <x v="17"/>
    <n v="2"/>
    <s v="mireya.copeland@bikes.shop"/>
    <x v="0"/>
    <x v="0"/>
    <n v="1350"/>
    <s v="annett.rush@hotmail.com"/>
    <n v="11422"/>
    <x v="1"/>
    <s v="Electra"/>
    <d v="2016-05-26T00:00:00"/>
    <n v="2"/>
    <n v="269.99"/>
    <n v="0.2"/>
    <n v="539.98"/>
  </r>
  <r>
    <n v="238"/>
    <n v="4"/>
    <x v="1"/>
    <x v="13"/>
    <n v="2"/>
    <s v="mireya.copeland@bikes.shop"/>
    <x v="5"/>
    <x v="5"/>
    <n v="1350"/>
    <s v="annett.rush@hotmail.com"/>
    <n v="11422"/>
    <x v="1"/>
    <s v="Electra"/>
    <d v="2016-05-26T00:00:00"/>
    <n v="2"/>
    <n v="269.99"/>
    <n v="0.05"/>
    <n v="539.98"/>
  </r>
  <r>
    <n v="238"/>
    <n v="5"/>
    <x v="1"/>
    <x v="14"/>
    <n v="2"/>
    <s v="mireya.copeland@bikes.shop"/>
    <x v="1"/>
    <x v="1"/>
    <n v="1350"/>
    <s v="annett.rush@hotmail.com"/>
    <n v="11422"/>
    <x v="1"/>
    <s v="Trek"/>
    <d v="2016-05-26T00:00:00"/>
    <n v="1"/>
    <n v="3999.99"/>
    <n v="7.0000000000000007E-2"/>
    <n v="3999.99"/>
  </r>
  <r>
    <n v="239"/>
    <n v="1"/>
    <x v="2"/>
    <x v="3"/>
    <n v="3"/>
    <s v="genna.serrano@bikes.shop"/>
    <x v="0"/>
    <x v="0"/>
    <n v="13"/>
    <s v="lashawn.ortiz@msn.com"/>
    <n v="75604"/>
    <x v="2"/>
    <s v="Electra"/>
    <d v="2016-05-27T00:00:00"/>
    <n v="2"/>
    <n v="599.99"/>
    <n v="0.1"/>
    <n v="1199.98"/>
  </r>
  <r>
    <n v="239"/>
    <n v="2"/>
    <x v="2"/>
    <x v="20"/>
    <n v="3"/>
    <s v="genna.serrano@bikes.shop"/>
    <x v="5"/>
    <x v="5"/>
    <n v="13"/>
    <s v="lashawn.ortiz@msn.com"/>
    <n v="75604"/>
    <x v="2"/>
    <s v="Electra"/>
    <d v="2016-05-27T00:00:00"/>
    <n v="2"/>
    <n v="269.99"/>
    <n v="0.05"/>
    <n v="539.98"/>
  </r>
  <r>
    <n v="239"/>
    <n v="3"/>
    <x v="2"/>
    <x v="9"/>
    <n v="3"/>
    <s v="genna.serrano@bikes.shop"/>
    <x v="0"/>
    <x v="0"/>
    <n v="13"/>
    <s v="lashawn.ortiz@msn.com"/>
    <n v="75604"/>
    <x v="2"/>
    <s v="Pure Cycles"/>
    <d v="2016-05-27T00:00:00"/>
    <n v="1"/>
    <n v="449"/>
    <n v="7.0000000000000007E-2"/>
    <n v="449"/>
  </r>
  <r>
    <n v="239"/>
    <n v="4"/>
    <x v="2"/>
    <x v="4"/>
    <n v="3"/>
    <s v="genna.serrano@bikes.shop"/>
    <x v="1"/>
    <x v="1"/>
    <n v="13"/>
    <s v="lashawn.ortiz@msn.com"/>
    <n v="75604"/>
    <x v="2"/>
    <s v="Trek"/>
    <d v="2016-05-27T00:00:00"/>
    <n v="2"/>
    <n v="2899.99"/>
    <n v="7.0000000000000007E-2"/>
    <n v="5799.98"/>
  </r>
  <r>
    <n v="240"/>
    <n v="1"/>
    <x v="1"/>
    <x v="11"/>
    <n v="2"/>
    <s v="mireya.copeland@bikes.shop"/>
    <x v="4"/>
    <x v="4"/>
    <n v="65"/>
    <s v="kanesha.vega@gmail.com"/>
    <n v="13440"/>
    <x v="1"/>
    <s v="Trek"/>
    <d v="2016-05-27T00:00:00"/>
    <n v="1"/>
    <n v="2999.99"/>
    <n v="7.0000000000000007E-2"/>
    <n v="2999.99"/>
  </r>
  <r>
    <n v="240"/>
    <n v="2"/>
    <x v="1"/>
    <x v="1"/>
    <n v="2"/>
    <s v="mireya.copeland@bikes.shop"/>
    <x v="1"/>
    <x v="1"/>
    <n v="65"/>
    <s v="kanesha.vega@gmail.com"/>
    <n v="13440"/>
    <x v="1"/>
    <s v="Trek"/>
    <d v="2016-05-27T00:00:00"/>
    <n v="1"/>
    <n v="1799.99"/>
    <n v="7.0000000000000007E-2"/>
    <n v="1799.99"/>
  </r>
  <r>
    <n v="240"/>
    <n v="3"/>
    <x v="1"/>
    <x v="21"/>
    <n v="2"/>
    <s v="mireya.copeland@bikes.shop"/>
    <x v="1"/>
    <x v="1"/>
    <n v="65"/>
    <s v="kanesha.vega@gmail.com"/>
    <n v="13440"/>
    <x v="1"/>
    <s v="Heller"/>
    <d v="2016-05-27T00:00:00"/>
    <n v="1"/>
    <n v="1320.99"/>
    <n v="7.0000000000000007E-2"/>
    <n v="1320.99"/>
  </r>
  <r>
    <n v="240"/>
    <n v="4"/>
    <x v="1"/>
    <x v="9"/>
    <n v="2"/>
    <s v="mireya.copeland@bikes.shop"/>
    <x v="0"/>
    <x v="0"/>
    <n v="65"/>
    <s v="kanesha.vega@gmail.com"/>
    <n v="13440"/>
    <x v="1"/>
    <s v="Pure Cycles"/>
    <d v="2016-05-27T00:00:00"/>
    <n v="2"/>
    <n v="449"/>
    <n v="7.0000000000000007E-2"/>
    <n v="898"/>
  </r>
  <r>
    <n v="241"/>
    <n v="1"/>
    <x v="1"/>
    <x v="14"/>
    <n v="2"/>
    <s v="mireya.copeland@bikes.shop"/>
    <x v="1"/>
    <x v="1"/>
    <n v="1082"/>
    <s v="divina.madden@gmail.com"/>
    <n v="11561"/>
    <x v="1"/>
    <s v="Trek"/>
    <d v="2016-05-27T00:00:00"/>
    <n v="1"/>
    <n v="3999.99"/>
    <n v="0.2"/>
    <n v="3999.99"/>
  </r>
  <r>
    <n v="242"/>
    <n v="1"/>
    <x v="1"/>
    <x v="5"/>
    <n v="2"/>
    <s v="mireya.copeland@bikes.shop"/>
    <x v="1"/>
    <x v="1"/>
    <n v="1168"/>
    <s v="almeta.benjamin@aol.com"/>
    <n v="11104"/>
    <x v="1"/>
    <s v="Surly"/>
    <d v="2016-05-27T00:00:00"/>
    <n v="1"/>
    <n v="999.99"/>
    <n v="0.2"/>
    <n v="999.99"/>
  </r>
  <r>
    <n v="243"/>
    <n v="1"/>
    <x v="2"/>
    <x v="22"/>
    <n v="3"/>
    <s v="genna.serrano@bikes.shop"/>
    <x v="3"/>
    <x v="3"/>
    <n v="802"/>
    <s v="barrett.sanders@aol.com"/>
    <n v="75604"/>
    <x v="2"/>
    <s v="Electra"/>
    <d v="2016-05-27T00:00:00"/>
    <n v="2"/>
    <n v="499.99"/>
    <n v="0.05"/>
    <n v="999.98"/>
  </r>
  <r>
    <n v="243"/>
    <n v="2"/>
    <x v="2"/>
    <x v="23"/>
    <n v="3"/>
    <s v="genna.serrano@bikes.shop"/>
    <x v="0"/>
    <x v="0"/>
    <n v="802"/>
    <s v="barrett.sanders@aol.com"/>
    <n v="75604"/>
    <x v="2"/>
    <s v="Pure Cycles"/>
    <d v="2016-05-27T00:00:00"/>
    <n v="2"/>
    <n v="449"/>
    <n v="7.0000000000000007E-2"/>
    <n v="898"/>
  </r>
  <r>
    <n v="243"/>
    <n v="3"/>
    <x v="2"/>
    <x v="14"/>
    <n v="3"/>
    <s v="genna.serrano@bikes.shop"/>
    <x v="1"/>
    <x v="1"/>
    <n v="802"/>
    <s v="barrett.sanders@aol.com"/>
    <n v="75604"/>
    <x v="2"/>
    <s v="Trek"/>
    <d v="2016-05-27T00:00:00"/>
    <n v="2"/>
    <n v="3999.99"/>
    <n v="0.05"/>
    <n v="7999.98"/>
  </r>
  <r>
    <n v="244"/>
    <n v="1"/>
    <x v="1"/>
    <x v="23"/>
    <n v="2"/>
    <s v="mireya.copeland@bikes.shop"/>
    <x v="0"/>
    <x v="0"/>
    <n v="956"/>
    <s v="venus.hewitt@msn.com"/>
    <n v="11735"/>
    <x v="1"/>
    <s v="Pure Cycles"/>
    <d v="2016-05-28T00:00:00"/>
    <n v="1"/>
    <n v="449"/>
    <n v="7.0000000000000007E-2"/>
    <n v="449"/>
  </r>
  <r>
    <n v="244"/>
    <n v="2"/>
    <x v="1"/>
    <x v="22"/>
    <n v="2"/>
    <s v="mireya.copeland@bikes.shop"/>
    <x v="3"/>
    <x v="3"/>
    <n v="956"/>
    <s v="venus.hewitt@msn.com"/>
    <n v="11735"/>
    <x v="1"/>
    <s v="Electra"/>
    <d v="2016-05-28T00:00:00"/>
    <n v="1"/>
    <n v="499.99"/>
    <n v="0.2"/>
    <n v="499.99"/>
  </r>
  <r>
    <n v="244"/>
    <n v="3"/>
    <x v="1"/>
    <x v="13"/>
    <n v="2"/>
    <s v="mireya.copeland@bikes.shop"/>
    <x v="5"/>
    <x v="5"/>
    <n v="956"/>
    <s v="venus.hewitt@msn.com"/>
    <n v="11735"/>
    <x v="1"/>
    <s v="Electra"/>
    <d v="2016-05-28T00:00:00"/>
    <n v="1"/>
    <n v="269.99"/>
    <n v="0.1"/>
    <n v="269.99"/>
  </r>
  <r>
    <n v="245"/>
    <n v="1"/>
    <x v="1"/>
    <x v="2"/>
    <n v="2"/>
    <s v="mireya.copeland@bikes.shop"/>
    <x v="2"/>
    <x v="2"/>
    <n v="223"/>
    <s v="scarlet.yates@hotmail.com"/>
    <n v="11772"/>
    <x v="1"/>
    <s v="Surly"/>
    <d v="2016-05-29T00:00:00"/>
    <n v="2"/>
    <n v="1549"/>
    <n v="0.05"/>
    <n v="3098"/>
  </r>
  <r>
    <n v="245"/>
    <n v="2"/>
    <x v="1"/>
    <x v="1"/>
    <n v="2"/>
    <s v="mireya.copeland@bikes.shop"/>
    <x v="1"/>
    <x v="1"/>
    <n v="223"/>
    <s v="scarlet.yates@hotmail.com"/>
    <n v="11772"/>
    <x v="1"/>
    <s v="Trek"/>
    <d v="2016-05-29T00:00:00"/>
    <n v="1"/>
    <n v="1799.99"/>
    <n v="0.1"/>
    <n v="1799.99"/>
  </r>
  <r>
    <n v="246"/>
    <n v="1"/>
    <x v="1"/>
    <x v="7"/>
    <n v="2"/>
    <s v="mireya.copeland@bikes.shop"/>
    <x v="0"/>
    <x v="0"/>
    <n v="17"/>
    <s v="caren.stephens@msn.com"/>
    <n v="10583"/>
    <x v="1"/>
    <s v="Pure Cycles"/>
    <d v="2016-05-30T00:00:00"/>
    <n v="2"/>
    <n v="429"/>
    <n v="0.2"/>
    <n v="858"/>
  </r>
  <r>
    <n v="247"/>
    <n v="1"/>
    <x v="0"/>
    <x v="22"/>
    <n v="1"/>
    <s v="fabiola.jackson@bikes.shop"/>
    <x v="3"/>
    <x v="3"/>
    <n v="928"/>
    <s v="joann.barber@gmail.com"/>
    <n v="90403"/>
    <x v="0"/>
    <s v="Electra"/>
    <d v="2016-05-30T00:00:00"/>
    <n v="1"/>
    <n v="499.99"/>
    <n v="7.0000000000000007E-2"/>
    <n v="499.99"/>
  </r>
  <r>
    <n v="247"/>
    <n v="2"/>
    <x v="0"/>
    <x v="5"/>
    <n v="1"/>
    <s v="fabiola.jackson@bikes.shop"/>
    <x v="1"/>
    <x v="1"/>
    <n v="928"/>
    <s v="joann.barber@gmail.com"/>
    <n v="90403"/>
    <x v="0"/>
    <s v="Surly"/>
    <d v="2016-05-30T00:00:00"/>
    <n v="1"/>
    <n v="999.99"/>
    <n v="0.2"/>
    <n v="999.99"/>
  </r>
  <r>
    <n v="248"/>
    <n v="1"/>
    <x v="1"/>
    <x v="17"/>
    <n v="2"/>
    <s v="mireya.copeland@bikes.shop"/>
    <x v="0"/>
    <x v="0"/>
    <n v="1376"/>
    <s v="kimberley.reynolds@aol.com"/>
    <n v="11050"/>
    <x v="1"/>
    <s v="Electra"/>
    <d v="2016-05-30T00:00:00"/>
    <n v="1"/>
    <n v="269.99"/>
    <n v="0.1"/>
    <n v="269.99"/>
  </r>
  <r>
    <n v="248"/>
    <n v="2"/>
    <x v="1"/>
    <x v="8"/>
    <n v="2"/>
    <s v="mireya.copeland@bikes.shop"/>
    <x v="3"/>
    <x v="3"/>
    <n v="1376"/>
    <s v="kimberley.reynolds@aol.com"/>
    <n v="11050"/>
    <x v="1"/>
    <s v="Electra"/>
    <d v="2016-05-30T00:00:00"/>
    <n v="2"/>
    <n v="599.99"/>
    <n v="0.1"/>
    <n v="1199.98"/>
  </r>
  <r>
    <n v="248"/>
    <n v="3"/>
    <x v="1"/>
    <x v="7"/>
    <n v="2"/>
    <s v="mireya.copeland@bikes.shop"/>
    <x v="0"/>
    <x v="0"/>
    <n v="1376"/>
    <s v="kimberley.reynolds@aol.com"/>
    <n v="11050"/>
    <x v="1"/>
    <s v="Pure Cycles"/>
    <d v="2016-05-30T00:00:00"/>
    <n v="1"/>
    <n v="429"/>
    <n v="0.1"/>
    <n v="429"/>
  </r>
  <r>
    <n v="248"/>
    <n v="4"/>
    <x v="1"/>
    <x v="11"/>
    <n v="2"/>
    <s v="mireya.copeland@bikes.shop"/>
    <x v="4"/>
    <x v="4"/>
    <n v="1376"/>
    <s v="kimberley.reynolds@aol.com"/>
    <n v="11050"/>
    <x v="1"/>
    <s v="Trek"/>
    <d v="2016-05-30T00:00:00"/>
    <n v="1"/>
    <n v="2999.99"/>
    <n v="0.2"/>
    <n v="2999.99"/>
  </r>
  <r>
    <n v="249"/>
    <n v="1"/>
    <x v="1"/>
    <x v="14"/>
    <n v="2"/>
    <s v="mireya.copeland@bikes.shop"/>
    <x v="1"/>
    <x v="1"/>
    <n v="145"/>
    <s v="miquel.neal@hotmail.com"/>
    <n v="10301"/>
    <x v="1"/>
    <s v="Trek"/>
    <d v="2016-06-01T00:00:00"/>
    <n v="2"/>
    <n v="3999.99"/>
    <n v="0.05"/>
    <n v="7999.98"/>
  </r>
  <r>
    <n v="249"/>
    <n v="2"/>
    <x v="1"/>
    <x v="9"/>
    <n v="2"/>
    <s v="mireya.copeland@bikes.shop"/>
    <x v="0"/>
    <x v="0"/>
    <n v="145"/>
    <s v="miquel.neal@hotmail.com"/>
    <n v="10301"/>
    <x v="1"/>
    <s v="Pure Cycles"/>
    <d v="2016-06-01T00:00:00"/>
    <n v="2"/>
    <n v="449"/>
    <n v="0.05"/>
    <n v="898"/>
  </r>
  <r>
    <n v="249"/>
    <n v="3"/>
    <x v="1"/>
    <x v="13"/>
    <n v="2"/>
    <s v="mireya.copeland@bikes.shop"/>
    <x v="5"/>
    <x v="5"/>
    <n v="145"/>
    <s v="miquel.neal@hotmail.com"/>
    <n v="10301"/>
    <x v="1"/>
    <s v="Electra"/>
    <d v="2016-06-01T00:00:00"/>
    <n v="1"/>
    <n v="269.99"/>
    <n v="0.1"/>
    <n v="269.99"/>
  </r>
  <r>
    <n v="250"/>
    <n v="1"/>
    <x v="1"/>
    <x v="7"/>
    <n v="2"/>
    <s v="mireya.copeland@bikes.shop"/>
    <x v="0"/>
    <x v="0"/>
    <n v="150"/>
    <s v="weldon.michael@hotmail.com"/>
    <n v="11743"/>
    <x v="1"/>
    <s v="Pure Cycles"/>
    <d v="2016-06-01T00:00:00"/>
    <n v="2"/>
    <n v="429"/>
    <n v="0.05"/>
    <n v="858"/>
  </r>
  <r>
    <n v="250"/>
    <n v="2"/>
    <x v="1"/>
    <x v="16"/>
    <n v="2"/>
    <s v="mireya.copeland@bikes.shop"/>
    <x v="2"/>
    <x v="2"/>
    <n v="150"/>
    <s v="weldon.michael@hotmail.com"/>
    <n v="11743"/>
    <x v="1"/>
    <s v="Surly"/>
    <d v="2016-06-01T00:00:00"/>
    <n v="2"/>
    <n v="1680.99"/>
    <n v="0.1"/>
    <n v="3361.98"/>
  </r>
  <r>
    <n v="251"/>
    <n v="1"/>
    <x v="1"/>
    <x v="19"/>
    <n v="2"/>
    <s v="mireya.copeland@bikes.shop"/>
    <x v="5"/>
    <x v="5"/>
    <n v="851"/>
    <s v="arlena.buckner@hotmail.com"/>
    <n v="11040"/>
    <x v="1"/>
    <s v="Electra"/>
    <d v="2016-06-01T00:00:00"/>
    <n v="2"/>
    <n v="299.99"/>
    <n v="0.2"/>
    <n v="599.98"/>
  </r>
  <r>
    <n v="251"/>
    <n v="2"/>
    <x v="1"/>
    <x v="13"/>
    <n v="2"/>
    <s v="mireya.copeland@bikes.shop"/>
    <x v="5"/>
    <x v="5"/>
    <n v="851"/>
    <s v="arlena.buckner@hotmail.com"/>
    <n v="11040"/>
    <x v="1"/>
    <s v="Electra"/>
    <d v="2016-06-01T00:00:00"/>
    <n v="2"/>
    <n v="269.99"/>
    <n v="0.05"/>
    <n v="539.98"/>
  </r>
  <r>
    <n v="252"/>
    <n v="1"/>
    <x v="2"/>
    <x v="16"/>
    <n v="3"/>
    <s v="genna.serrano@bikes.shop"/>
    <x v="2"/>
    <x v="2"/>
    <n v="66"/>
    <s v="lorrie.becker@yahoo.com"/>
    <n v="75043"/>
    <x v="2"/>
    <s v="Surly"/>
    <d v="2016-06-01T00:00:00"/>
    <n v="2"/>
    <n v="1680.99"/>
    <n v="0.1"/>
    <n v="3361.98"/>
  </r>
  <r>
    <n v="252"/>
    <n v="2"/>
    <x v="2"/>
    <x v="4"/>
    <n v="3"/>
    <s v="genna.serrano@bikes.shop"/>
    <x v="1"/>
    <x v="1"/>
    <n v="66"/>
    <s v="lorrie.becker@yahoo.com"/>
    <n v="75043"/>
    <x v="2"/>
    <s v="Trek"/>
    <d v="2016-06-01T00:00:00"/>
    <n v="1"/>
    <n v="2899.99"/>
    <n v="7.0000000000000007E-2"/>
    <n v="2899.99"/>
  </r>
  <r>
    <n v="252"/>
    <n v="3"/>
    <x v="2"/>
    <x v="23"/>
    <n v="3"/>
    <s v="genna.serrano@bikes.shop"/>
    <x v="0"/>
    <x v="0"/>
    <n v="66"/>
    <s v="lorrie.becker@yahoo.com"/>
    <n v="75043"/>
    <x v="2"/>
    <s v="Pure Cycles"/>
    <d v="2016-06-01T00:00:00"/>
    <n v="1"/>
    <n v="449"/>
    <n v="0.1"/>
    <n v="449"/>
  </r>
  <r>
    <n v="253"/>
    <n v="1"/>
    <x v="1"/>
    <x v="16"/>
    <n v="2"/>
    <s v="mireya.copeland@bikes.shop"/>
    <x v="2"/>
    <x v="2"/>
    <n v="1267"/>
    <s v="earline.gordon@gmail.com"/>
    <n v="11779"/>
    <x v="1"/>
    <s v="Surly"/>
    <d v="2016-06-02T00:00:00"/>
    <n v="2"/>
    <n v="1680.99"/>
    <n v="7.0000000000000007E-2"/>
    <n v="3361.98"/>
  </r>
  <r>
    <n v="254"/>
    <n v="1"/>
    <x v="1"/>
    <x v="18"/>
    <n v="2"/>
    <s v="mireya.copeland@bikes.shop"/>
    <x v="1"/>
    <x v="1"/>
    <n v="510"/>
    <s v="faustino.delacruz@msn.com"/>
    <n v="11419"/>
    <x v="1"/>
    <s v="Surly"/>
    <d v="2016-06-03T00:00:00"/>
    <n v="2"/>
    <n v="469.99"/>
    <n v="7.0000000000000007E-2"/>
    <n v="939.98"/>
  </r>
  <r>
    <n v="254"/>
    <n v="2"/>
    <x v="1"/>
    <x v="5"/>
    <n v="2"/>
    <s v="mireya.copeland@bikes.shop"/>
    <x v="1"/>
    <x v="1"/>
    <n v="510"/>
    <s v="faustino.delacruz@msn.com"/>
    <n v="11419"/>
    <x v="1"/>
    <s v="Surly"/>
    <d v="2016-06-03T00:00:00"/>
    <n v="1"/>
    <n v="999.99"/>
    <n v="0.05"/>
    <n v="999.99"/>
  </r>
  <r>
    <n v="254"/>
    <n v="3"/>
    <x v="1"/>
    <x v="10"/>
    <n v="2"/>
    <s v="mireya.copeland@bikes.shop"/>
    <x v="0"/>
    <x v="0"/>
    <n v="510"/>
    <s v="faustino.delacruz@msn.com"/>
    <n v="11419"/>
    <x v="1"/>
    <s v="Electra"/>
    <d v="2016-06-03T00:00:00"/>
    <n v="1"/>
    <n v="549.99"/>
    <n v="0.05"/>
    <n v="549.99"/>
  </r>
  <r>
    <n v="255"/>
    <n v="1"/>
    <x v="1"/>
    <x v="21"/>
    <n v="2"/>
    <s v="mireya.copeland@bikes.shop"/>
    <x v="1"/>
    <x v="1"/>
    <n v="801"/>
    <s v="ophelia.rodgers@gmail.com"/>
    <n v="12533"/>
    <x v="1"/>
    <s v="Heller"/>
    <d v="2016-06-03T00:00:00"/>
    <n v="2"/>
    <n v="1320.99"/>
    <n v="0.1"/>
    <n v="2641.98"/>
  </r>
  <r>
    <n v="255"/>
    <n v="2"/>
    <x v="1"/>
    <x v="15"/>
    <n v="2"/>
    <s v="mireya.copeland@bikes.shop"/>
    <x v="0"/>
    <x v="0"/>
    <n v="801"/>
    <s v="ophelia.rodgers@gmail.com"/>
    <n v="12533"/>
    <x v="1"/>
    <s v="Electra"/>
    <d v="2016-06-03T00:00:00"/>
    <n v="1"/>
    <n v="269.99"/>
    <n v="0.2"/>
    <n v="269.99"/>
  </r>
  <r>
    <n v="255"/>
    <n v="3"/>
    <x v="1"/>
    <x v="6"/>
    <n v="2"/>
    <s v="mireya.copeland@bikes.shop"/>
    <x v="1"/>
    <x v="1"/>
    <n v="801"/>
    <s v="ophelia.rodgers@gmail.com"/>
    <n v="12533"/>
    <x v="1"/>
    <s v="Ritchey"/>
    <d v="2016-06-03T00:00:00"/>
    <n v="2"/>
    <n v="749.99"/>
    <n v="0.2"/>
    <n v="1499.98"/>
  </r>
  <r>
    <n v="255"/>
    <n v="4"/>
    <x v="1"/>
    <x v="20"/>
    <n v="2"/>
    <s v="mireya.copeland@bikes.shop"/>
    <x v="5"/>
    <x v="5"/>
    <n v="801"/>
    <s v="ophelia.rodgers@gmail.com"/>
    <n v="12533"/>
    <x v="1"/>
    <s v="Electra"/>
    <d v="2016-06-03T00:00:00"/>
    <n v="1"/>
    <n v="269.99"/>
    <n v="7.0000000000000007E-2"/>
    <n v="269.99"/>
  </r>
  <r>
    <n v="256"/>
    <n v="1"/>
    <x v="1"/>
    <x v="16"/>
    <n v="2"/>
    <s v="mireya.copeland@bikes.shop"/>
    <x v="2"/>
    <x v="2"/>
    <n v="26"/>
    <s v="theo.reese@gmail.com"/>
    <n v="11561"/>
    <x v="1"/>
    <s v="Surly"/>
    <d v="2016-06-04T00:00:00"/>
    <n v="1"/>
    <n v="1680.99"/>
    <n v="0.1"/>
    <n v="1680.99"/>
  </r>
  <r>
    <n v="256"/>
    <n v="2"/>
    <x v="1"/>
    <x v="20"/>
    <n v="2"/>
    <s v="mireya.copeland@bikes.shop"/>
    <x v="5"/>
    <x v="5"/>
    <n v="26"/>
    <s v="theo.reese@gmail.com"/>
    <n v="11561"/>
    <x v="1"/>
    <s v="Electra"/>
    <d v="2016-06-04T00:00:00"/>
    <n v="1"/>
    <n v="269.99"/>
    <n v="0.05"/>
    <n v="269.99"/>
  </r>
  <r>
    <n v="257"/>
    <n v="1"/>
    <x v="0"/>
    <x v="1"/>
    <n v="1"/>
    <s v="fabiola.jackson@bikes.shop"/>
    <x v="1"/>
    <x v="1"/>
    <n v="1314"/>
    <s v="joeann.garrison@yahoo.com"/>
    <n v="91762"/>
    <x v="0"/>
    <s v="Trek"/>
    <d v="2016-06-05T00:00:00"/>
    <n v="2"/>
    <n v="1799.99"/>
    <n v="7.0000000000000007E-2"/>
    <n v="3599.98"/>
  </r>
  <r>
    <n v="257"/>
    <n v="2"/>
    <x v="0"/>
    <x v="17"/>
    <n v="1"/>
    <s v="fabiola.jackson@bikes.shop"/>
    <x v="0"/>
    <x v="0"/>
    <n v="1314"/>
    <s v="joeann.garrison@yahoo.com"/>
    <n v="91762"/>
    <x v="0"/>
    <s v="Electra"/>
    <d v="2016-06-05T00:00:00"/>
    <n v="2"/>
    <n v="269.99"/>
    <n v="0.2"/>
    <n v="539.98"/>
  </r>
  <r>
    <n v="257"/>
    <n v="3"/>
    <x v="0"/>
    <x v="2"/>
    <n v="1"/>
    <s v="fabiola.jackson@bikes.shop"/>
    <x v="2"/>
    <x v="2"/>
    <n v="1314"/>
    <s v="joeann.garrison@yahoo.com"/>
    <n v="91762"/>
    <x v="0"/>
    <s v="Surly"/>
    <d v="2016-06-05T00:00:00"/>
    <n v="2"/>
    <n v="1549"/>
    <n v="0.1"/>
    <n v="3098"/>
  </r>
  <r>
    <n v="257"/>
    <n v="4"/>
    <x v="0"/>
    <x v="12"/>
    <n v="1"/>
    <s v="fabiola.jackson@bikes.shop"/>
    <x v="0"/>
    <x v="0"/>
    <n v="1314"/>
    <s v="joeann.garrison@yahoo.com"/>
    <n v="91762"/>
    <x v="0"/>
    <s v="Electra"/>
    <d v="2016-06-05T00:00:00"/>
    <n v="1"/>
    <n v="529.99"/>
    <n v="0.1"/>
    <n v="529.99"/>
  </r>
  <r>
    <n v="258"/>
    <n v="1"/>
    <x v="1"/>
    <x v="1"/>
    <n v="2"/>
    <s v="mireya.copeland@bikes.shop"/>
    <x v="1"/>
    <x v="1"/>
    <n v="107"/>
    <s v="cecil.hopper@yahoo.com"/>
    <n v="11722"/>
    <x v="1"/>
    <s v="Trek"/>
    <d v="2016-06-06T00:00:00"/>
    <n v="2"/>
    <n v="1799.99"/>
    <n v="0.05"/>
    <n v="3599.98"/>
  </r>
  <r>
    <n v="258"/>
    <n v="2"/>
    <x v="1"/>
    <x v="4"/>
    <n v="2"/>
    <s v="mireya.copeland@bikes.shop"/>
    <x v="1"/>
    <x v="1"/>
    <n v="107"/>
    <s v="cecil.hopper@yahoo.com"/>
    <n v="11722"/>
    <x v="1"/>
    <s v="Trek"/>
    <d v="2016-06-06T00:00:00"/>
    <n v="1"/>
    <n v="2899.99"/>
    <n v="7.0000000000000007E-2"/>
    <n v="2899.99"/>
  </r>
  <r>
    <n v="258"/>
    <n v="3"/>
    <x v="1"/>
    <x v="23"/>
    <n v="2"/>
    <s v="mireya.copeland@bikes.shop"/>
    <x v="0"/>
    <x v="0"/>
    <n v="107"/>
    <s v="cecil.hopper@yahoo.com"/>
    <n v="11722"/>
    <x v="1"/>
    <s v="Pure Cycles"/>
    <d v="2016-06-06T00:00:00"/>
    <n v="1"/>
    <n v="449"/>
    <n v="7.0000000000000007E-2"/>
    <n v="449"/>
  </r>
  <r>
    <n v="258"/>
    <n v="4"/>
    <x v="1"/>
    <x v="9"/>
    <n v="2"/>
    <s v="mireya.copeland@bikes.shop"/>
    <x v="0"/>
    <x v="0"/>
    <n v="107"/>
    <s v="cecil.hopper@yahoo.com"/>
    <n v="11722"/>
    <x v="1"/>
    <s v="Pure Cycles"/>
    <d v="2016-06-06T00:00:00"/>
    <n v="1"/>
    <n v="449"/>
    <n v="0.05"/>
    <n v="449"/>
  </r>
  <r>
    <n v="259"/>
    <n v="1"/>
    <x v="1"/>
    <x v="8"/>
    <n v="2"/>
    <s v="mireya.copeland@bikes.shop"/>
    <x v="3"/>
    <x v="3"/>
    <n v="413"/>
    <s v="ginette.edwards@hotmail.com"/>
    <n v="11510"/>
    <x v="1"/>
    <s v="Electra"/>
    <d v="2016-06-06T00:00:00"/>
    <n v="1"/>
    <n v="599.99"/>
    <n v="0.05"/>
    <n v="599.99"/>
  </r>
  <r>
    <n v="259"/>
    <n v="2"/>
    <x v="1"/>
    <x v="18"/>
    <n v="2"/>
    <s v="mireya.copeland@bikes.shop"/>
    <x v="1"/>
    <x v="1"/>
    <n v="413"/>
    <s v="ginette.edwards@hotmail.com"/>
    <n v="11510"/>
    <x v="1"/>
    <s v="Surly"/>
    <d v="2016-06-06T00:00:00"/>
    <n v="2"/>
    <n v="469.99"/>
    <n v="0.1"/>
    <n v="939.98"/>
  </r>
  <r>
    <n v="259"/>
    <n v="3"/>
    <x v="1"/>
    <x v="6"/>
    <n v="2"/>
    <s v="mireya.copeland@bikes.shop"/>
    <x v="1"/>
    <x v="1"/>
    <n v="413"/>
    <s v="ginette.edwards@hotmail.com"/>
    <n v="11510"/>
    <x v="1"/>
    <s v="Ritchey"/>
    <d v="2016-06-06T00:00:00"/>
    <n v="2"/>
    <n v="749.99"/>
    <n v="0.2"/>
    <n v="1499.98"/>
  </r>
  <r>
    <n v="259"/>
    <n v="4"/>
    <x v="1"/>
    <x v="4"/>
    <n v="2"/>
    <s v="mireya.copeland@bikes.shop"/>
    <x v="1"/>
    <x v="1"/>
    <n v="413"/>
    <s v="ginette.edwards@hotmail.com"/>
    <n v="11510"/>
    <x v="1"/>
    <s v="Trek"/>
    <d v="2016-06-06T00:00:00"/>
    <n v="1"/>
    <n v="2899.99"/>
    <n v="0.1"/>
    <n v="2899.99"/>
  </r>
  <r>
    <n v="260"/>
    <n v="1"/>
    <x v="1"/>
    <x v="19"/>
    <n v="2"/>
    <s v="mireya.copeland@bikes.shop"/>
    <x v="5"/>
    <x v="5"/>
    <n v="632"/>
    <s v="yvette.rogers@aol.com"/>
    <n v="11010"/>
    <x v="1"/>
    <s v="Electra"/>
    <d v="2016-06-06T00:00:00"/>
    <n v="2"/>
    <n v="299.99"/>
    <n v="0.2"/>
    <n v="599.98"/>
  </r>
  <r>
    <n v="260"/>
    <n v="2"/>
    <x v="1"/>
    <x v="2"/>
    <n v="2"/>
    <s v="mireya.copeland@bikes.shop"/>
    <x v="2"/>
    <x v="2"/>
    <n v="632"/>
    <s v="yvette.rogers@aol.com"/>
    <n v="11010"/>
    <x v="1"/>
    <s v="Surly"/>
    <d v="2016-06-06T00:00:00"/>
    <n v="1"/>
    <n v="1549"/>
    <n v="0.2"/>
    <n v="1549"/>
  </r>
  <r>
    <n v="260"/>
    <n v="3"/>
    <x v="1"/>
    <x v="24"/>
    <n v="2"/>
    <s v="mireya.copeland@bikes.shop"/>
    <x v="3"/>
    <x v="3"/>
    <n v="632"/>
    <s v="yvette.rogers@aol.com"/>
    <n v="11010"/>
    <x v="1"/>
    <s v="Electra"/>
    <d v="2016-06-06T00:00:00"/>
    <n v="2"/>
    <n v="549.99"/>
    <n v="0.2"/>
    <n v="1099.98"/>
  </r>
  <r>
    <n v="261"/>
    <n v="1"/>
    <x v="0"/>
    <x v="3"/>
    <n v="1"/>
    <s v="fabiola.jackson@bikes.shop"/>
    <x v="0"/>
    <x v="0"/>
    <n v="1045"/>
    <s v="pasquale.hogan@aol.com"/>
    <n v="92083"/>
    <x v="0"/>
    <s v="Electra"/>
    <d v="2016-06-08T00:00:00"/>
    <n v="2"/>
    <n v="599.99"/>
    <n v="0.05"/>
    <n v="1199.98"/>
  </r>
  <r>
    <n v="261"/>
    <n v="2"/>
    <x v="0"/>
    <x v="15"/>
    <n v="1"/>
    <s v="fabiola.jackson@bikes.shop"/>
    <x v="0"/>
    <x v="0"/>
    <n v="1045"/>
    <s v="pasquale.hogan@aol.com"/>
    <n v="92083"/>
    <x v="0"/>
    <s v="Electra"/>
    <d v="2016-06-08T00:00:00"/>
    <n v="1"/>
    <n v="269.99"/>
    <n v="0.1"/>
    <n v="269.99"/>
  </r>
  <r>
    <n v="261"/>
    <n v="3"/>
    <x v="0"/>
    <x v="7"/>
    <n v="1"/>
    <s v="fabiola.jackson@bikes.shop"/>
    <x v="0"/>
    <x v="0"/>
    <n v="1045"/>
    <s v="pasquale.hogan@aol.com"/>
    <n v="92083"/>
    <x v="0"/>
    <s v="Pure Cycles"/>
    <d v="2016-06-08T00:00:00"/>
    <n v="2"/>
    <n v="429"/>
    <n v="0.1"/>
    <n v="858"/>
  </r>
  <r>
    <n v="262"/>
    <n v="1"/>
    <x v="2"/>
    <x v="6"/>
    <n v="3"/>
    <s v="genna.serrano@bikes.shop"/>
    <x v="1"/>
    <x v="1"/>
    <n v="579"/>
    <s v="matilda.larson@hotmail.com"/>
    <n v="78552"/>
    <x v="2"/>
    <s v="Ritchey"/>
    <d v="2016-06-08T00:00:00"/>
    <n v="1"/>
    <n v="749.99"/>
    <n v="7.0000000000000007E-2"/>
    <n v="749.99"/>
  </r>
  <r>
    <n v="262"/>
    <n v="2"/>
    <x v="2"/>
    <x v="11"/>
    <n v="3"/>
    <s v="genna.serrano@bikes.shop"/>
    <x v="4"/>
    <x v="4"/>
    <n v="579"/>
    <s v="matilda.larson@hotmail.com"/>
    <n v="78552"/>
    <x v="2"/>
    <s v="Trek"/>
    <d v="2016-06-08T00:00:00"/>
    <n v="2"/>
    <n v="2999.99"/>
    <n v="0.05"/>
    <n v="5999.98"/>
  </r>
  <r>
    <n v="263"/>
    <n v="1"/>
    <x v="1"/>
    <x v="11"/>
    <n v="2"/>
    <s v="mireya.copeland@bikes.shop"/>
    <x v="4"/>
    <x v="4"/>
    <n v="1322"/>
    <s v="ai.forbes@yahoo.com"/>
    <n v="11010"/>
    <x v="1"/>
    <s v="Trek"/>
    <d v="2016-06-09T00:00:00"/>
    <n v="1"/>
    <n v="2999.99"/>
    <n v="7.0000000000000007E-2"/>
    <n v="2999.99"/>
  </r>
  <r>
    <n v="263"/>
    <n v="2"/>
    <x v="1"/>
    <x v="5"/>
    <n v="2"/>
    <s v="mireya.copeland@bikes.shop"/>
    <x v="1"/>
    <x v="1"/>
    <n v="1322"/>
    <s v="ai.forbes@yahoo.com"/>
    <n v="11010"/>
    <x v="1"/>
    <s v="Surly"/>
    <d v="2016-06-09T00:00:00"/>
    <n v="1"/>
    <n v="999.99"/>
    <n v="0.2"/>
    <n v="999.99"/>
  </r>
  <r>
    <n v="263"/>
    <n v="3"/>
    <x v="1"/>
    <x v="6"/>
    <n v="2"/>
    <s v="mireya.copeland@bikes.shop"/>
    <x v="1"/>
    <x v="1"/>
    <n v="1322"/>
    <s v="ai.forbes@yahoo.com"/>
    <n v="11010"/>
    <x v="1"/>
    <s v="Ritchey"/>
    <d v="2016-06-09T00:00:00"/>
    <n v="2"/>
    <n v="749.99"/>
    <n v="0.05"/>
    <n v="1499.98"/>
  </r>
  <r>
    <n v="264"/>
    <n v="1"/>
    <x v="0"/>
    <x v="2"/>
    <n v="1"/>
    <s v="fabiola.jackson@bikes.shop"/>
    <x v="2"/>
    <x v="2"/>
    <n v="5"/>
    <s v="charolette.rice@msn.com"/>
    <n v="95820"/>
    <x v="0"/>
    <s v="Surly"/>
    <d v="2016-06-10T00:00:00"/>
    <n v="1"/>
    <n v="1549"/>
    <n v="0.2"/>
    <n v="1549"/>
  </r>
  <r>
    <n v="264"/>
    <n v="2"/>
    <x v="0"/>
    <x v="24"/>
    <n v="1"/>
    <s v="fabiola.jackson@bikes.shop"/>
    <x v="3"/>
    <x v="3"/>
    <n v="5"/>
    <s v="charolette.rice@msn.com"/>
    <n v="95820"/>
    <x v="0"/>
    <s v="Electra"/>
    <d v="2016-06-10T00:00:00"/>
    <n v="2"/>
    <n v="549.99"/>
    <n v="0.05"/>
    <n v="1099.98"/>
  </r>
  <r>
    <n v="264"/>
    <n v="3"/>
    <x v="0"/>
    <x v="12"/>
    <n v="1"/>
    <s v="fabiola.jackson@bikes.shop"/>
    <x v="0"/>
    <x v="0"/>
    <n v="5"/>
    <s v="charolette.rice@msn.com"/>
    <n v="95820"/>
    <x v="0"/>
    <s v="Electra"/>
    <d v="2016-06-10T00:00:00"/>
    <n v="2"/>
    <n v="529.99"/>
    <n v="0.1"/>
    <n v="1059.98"/>
  </r>
  <r>
    <n v="264"/>
    <n v="4"/>
    <x v="0"/>
    <x v="5"/>
    <n v="1"/>
    <s v="fabiola.jackson@bikes.shop"/>
    <x v="1"/>
    <x v="1"/>
    <n v="5"/>
    <s v="charolette.rice@msn.com"/>
    <n v="95820"/>
    <x v="0"/>
    <s v="Surly"/>
    <d v="2016-06-10T00:00:00"/>
    <n v="2"/>
    <n v="999.99"/>
    <n v="7.0000000000000007E-2"/>
    <n v="1999.98"/>
  </r>
  <r>
    <n v="265"/>
    <n v="1"/>
    <x v="1"/>
    <x v="11"/>
    <n v="2"/>
    <s v="mireya.copeland@bikes.shop"/>
    <x v="4"/>
    <x v="4"/>
    <n v="682"/>
    <s v="arnita.thomas@gmail.com"/>
    <n v="14127"/>
    <x v="1"/>
    <s v="Trek"/>
    <d v="2016-06-10T00:00:00"/>
    <n v="2"/>
    <n v="2999.99"/>
    <n v="0.2"/>
    <n v="5999.98"/>
  </r>
  <r>
    <n v="266"/>
    <n v="1"/>
    <x v="1"/>
    <x v="18"/>
    <n v="2"/>
    <s v="mireya.copeland@bikes.shop"/>
    <x v="1"/>
    <x v="1"/>
    <n v="933"/>
    <s v="lurline.rivers@msn.com"/>
    <n v="11414"/>
    <x v="1"/>
    <s v="Surly"/>
    <d v="2016-06-10T00:00:00"/>
    <n v="2"/>
    <n v="469.99"/>
    <n v="7.0000000000000007E-2"/>
    <n v="939.98"/>
  </r>
  <r>
    <n v="266"/>
    <n v="2"/>
    <x v="1"/>
    <x v="23"/>
    <n v="2"/>
    <s v="mireya.copeland@bikes.shop"/>
    <x v="0"/>
    <x v="0"/>
    <n v="933"/>
    <s v="lurline.rivers@msn.com"/>
    <n v="11414"/>
    <x v="1"/>
    <s v="Pure Cycles"/>
    <d v="2016-06-10T00:00:00"/>
    <n v="1"/>
    <n v="449"/>
    <n v="0.2"/>
    <n v="449"/>
  </r>
  <r>
    <n v="266"/>
    <n v="3"/>
    <x v="1"/>
    <x v="22"/>
    <n v="2"/>
    <s v="mireya.copeland@bikes.shop"/>
    <x v="3"/>
    <x v="3"/>
    <n v="933"/>
    <s v="lurline.rivers@msn.com"/>
    <n v="11414"/>
    <x v="1"/>
    <s v="Electra"/>
    <d v="2016-06-10T00:00:00"/>
    <n v="1"/>
    <n v="499.99"/>
    <n v="0.05"/>
    <n v="499.99"/>
  </r>
  <r>
    <n v="267"/>
    <n v="1"/>
    <x v="0"/>
    <x v="13"/>
    <n v="1"/>
    <s v="fabiola.jackson@bikes.shop"/>
    <x v="5"/>
    <x v="5"/>
    <n v="282"/>
    <s v="randolph.chase@yahoo.com"/>
    <n v="94580"/>
    <x v="0"/>
    <s v="Electra"/>
    <d v="2016-06-11T00:00:00"/>
    <n v="2"/>
    <n v="269.99"/>
    <n v="0.2"/>
    <n v="539.98"/>
  </r>
  <r>
    <n v="267"/>
    <n v="2"/>
    <x v="0"/>
    <x v="19"/>
    <n v="1"/>
    <s v="fabiola.jackson@bikes.shop"/>
    <x v="5"/>
    <x v="5"/>
    <n v="282"/>
    <s v="randolph.chase@yahoo.com"/>
    <n v="94580"/>
    <x v="0"/>
    <s v="Electra"/>
    <d v="2016-06-11T00:00:00"/>
    <n v="2"/>
    <n v="299.99"/>
    <n v="0.1"/>
    <n v="599.98"/>
  </r>
  <r>
    <n v="267"/>
    <n v="3"/>
    <x v="0"/>
    <x v="24"/>
    <n v="1"/>
    <s v="fabiola.jackson@bikes.shop"/>
    <x v="3"/>
    <x v="3"/>
    <n v="282"/>
    <s v="randolph.chase@yahoo.com"/>
    <n v="94580"/>
    <x v="0"/>
    <s v="Electra"/>
    <d v="2016-06-11T00:00:00"/>
    <n v="1"/>
    <n v="549.99"/>
    <n v="0.1"/>
    <n v="549.99"/>
  </r>
  <r>
    <n v="267"/>
    <n v="4"/>
    <x v="0"/>
    <x v="14"/>
    <n v="1"/>
    <s v="fabiola.jackson@bikes.shop"/>
    <x v="1"/>
    <x v="1"/>
    <n v="282"/>
    <s v="randolph.chase@yahoo.com"/>
    <n v="94580"/>
    <x v="0"/>
    <s v="Trek"/>
    <d v="2016-06-11T00:00:00"/>
    <n v="2"/>
    <n v="3999.99"/>
    <n v="7.0000000000000007E-2"/>
    <n v="7999.98"/>
  </r>
  <r>
    <n v="267"/>
    <n v="5"/>
    <x v="0"/>
    <x v="20"/>
    <n v="1"/>
    <s v="fabiola.jackson@bikes.shop"/>
    <x v="5"/>
    <x v="5"/>
    <n v="282"/>
    <s v="randolph.chase@yahoo.com"/>
    <n v="94580"/>
    <x v="0"/>
    <s v="Electra"/>
    <d v="2016-06-11T00:00:00"/>
    <n v="1"/>
    <n v="269.99"/>
    <n v="0.05"/>
    <n v="269.99"/>
  </r>
  <r>
    <n v="268"/>
    <n v="1"/>
    <x v="0"/>
    <x v="14"/>
    <n v="1"/>
    <s v="fabiola.jackson@bikes.shop"/>
    <x v="1"/>
    <x v="1"/>
    <n v="540"/>
    <s v="shery.randolph@hotmail.com"/>
    <n v="91762"/>
    <x v="0"/>
    <s v="Trek"/>
    <d v="2016-06-11T00:00:00"/>
    <n v="1"/>
    <n v="3999.99"/>
    <n v="0.05"/>
    <n v="3999.99"/>
  </r>
  <r>
    <n v="268"/>
    <n v="2"/>
    <x v="0"/>
    <x v="18"/>
    <n v="1"/>
    <s v="fabiola.jackson@bikes.shop"/>
    <x v="1"/>
    <x v="1"/>
    <n v="540"/>
    <s v="shery.randolph@hotmail.com"/>
    <n v="91762"/>
    <x v="0"/>
    <s v="Surly"/>
    <d v="2016-06-11T00:00:00"/>
    <n v="2"/>
    <n v="469.99"/>
    <n v="0.2"/>
    <n v="939.98"/>
  </r>
  <r>
    <n v="268"/>
    <n v="3"/>
    <x v="0"/>
    <x v="11"/>
    <n v="1"/>
    <s v="fabiola.jackson@bikes.shop"/>
    <x v="4"/>
    <x v="4"/>
    <n v="540"/>
    <s v="shery.randolph@hotmail.com"/>
    <n v="91762"/>
    <x v="0"/>
    <s v="Trek"/>
    <d v="2016-06-11T00:00:00"/>
    <n v="1"/>
    <n v="2999.99"/>
    <n v="0.1"/>
    <n v="2999.99"/>
  </r>
  <r>
    <n v="269"/>
    <n v="1"/>
    <x v="1"/>
    <x v="21"/>
    <n v="2"/>
    <s v="mireya.copeland@bikes.shop"/>
    <x v="1"/>
    <x v="1"/>
    <n v="764"/>
    <s v="terrell.mathis@aol.com"/>
    <n v="11784"/>
    <x v="1"/>
    <s v="Heller"/>
    <d v="2016-06-12T00:00:00"/>
    <n v="1"/>
    <n v="1320.99"/>
    <n v="7.0000000000000007E-2"/>
    <n v="1320.99"/>
  </r>
  <r>
    <n v="269"/>
    <n v="2"/>
    <x v="1"/>
    <x v="19"/>
    <n v="2"/>
    <s v="mireya.copeland@bikes.shop"/>
    <x v="5"/>
    <x v="5"/>
    <n v="764"/>
    <s v="terrell.mathis@aol.com"/>
    <n v="11784"/>
    <x v="1"/>
    <s v="Electra"/>
    <d v="2016-06-12T00:00:00"/>
    <n v="2"/>
    <n v="299.99"/>
    <n v="7.0000000000000007E-2"/>
    <n v="599.98"/>
  </r>
  <r>
    <n v="269"/>
    <n v="3"/>
    <x v="1"/>
    <x v="9"/>
    <n v="2"/>
    <s v="mireya.copeland@bikes.shop"/>
    <x v="0"/>
    <x v="0"/>
    <n v="764"/>
    <s v="terrell.mathis@aol.com"/>
    <n v="11784"/>
    <x v="1"/>
    <s v="Pure Cycles"/>
    <d v="2016-06-12T00:00:00"/>
    <n v="1"/>
    <n v="449"/>
    <n v="0.05"/>
    <n v="449"/>
  </r>
  <r>
    <n v="269"/>
    <n v="4"/>
    <x v="1"/>
    <x v="5"/>
    <n v="2"/>
    <s v="mireya.copeland@bikes.shop"/>
    <x v="1"/>
    <x v="1"/>
    <n v="764"/>
    <s v="terrell.mathis@aol.com"/>
    <n v="11784"/>
    <x v="1"/>
    <s v="Surly"/>
    <d v="2016-06-12T00:00:00"/>
    <n v="1"/>
    <n v="999.99"/>
    <n v="0.05"/>
    <n v="999.99"/>
  </r>
  <r>
    <n v="270"/>
    <n v="1"/>
    <x v="1"/>
    <x v="22"/>
    <n v="2"/>
    <s v="mireya.copeland@bikes.shop"/>
    <x v="3"/>
    <x v="3"/>
    <n v="879"/>
    <s v="ethelyn.ray@yahoo.com"/>
    <n v="11530"/>
    <x v="1"/>
    <s v="Electra"/>
    <d v="2016-06-12T00:00:00"/>
    <n v="2"/>
    <n v="499.99"/>
    <n v="0.2"/>
    <n v="999.98"/>
  </r>
  <r>
    <n v="270"/>
    <n v="2"/>
    <x v="1"/>
    <x v="12"/>
    <n v="2"/>
    <s v="mireya.copeland@bikes.shop"/>
    <x v="0"/>
    <x v="0"/>
    <n v="879"/>
    <s v="ethelyn.ray@yahoo.com"/>
    <n v="11530"/>
    <x v="1"/>
    <s v="Electra"/>
    <d v="2016-06-12T00:00:00"/>
    <n v="1"/>
    <n v="529.99"/>
    <n v="0.1"/>
    <n v="529.99"/>
  </r>
  <r>
    <n v="271"/>
    <n v="1"/>
    <x v="1"/>
    <x v="16"/>
    <n v="2"/>
    <s v="mireya.copeland@bikes.shop"/>
    <x v="2"/>
    <x v="2"/>
    <n v="350"/>
    <s v="christoper.mccall@msn.com"/>
    <n v="11706"/>
    <x v="1"/>
    <s v="Surly"/>
    <d v="2016-06-13T00:00:00"/>
    <n v="2"/>
    <n v="1680.99"/>
    <n v="7.0000000000000007E-2"/>
    <n v="3361.98"/>
  </r>
  <r>
    <n v="271"/>
    <n v="2"/>
    <x v="1"/>
    <x v="18"/>
    <n v="2"/>
    <s v="mireya.copeland@bikes.shop"/>
    <x v="1"/>
    <x v="1"/>
    <n v="350"/>
    <s v="christoper.mccall@msn.com"/>
    <n v="11706"/>
    <x v="1"/>
    <s v="Surly"/>
    <d v="2016-06-13T00:00:00"/>
    <n v="2"/>
    <n v="469.99"/>
    <n v="0.05"/>
    <n v="939.98"/>
  </r>
  <r>
    <n v="271"/>
    <n v="3"/>
    <x v="1"/>
    <x v="17"/>
    <n v="2"/>
    <s v="mireya.copeland@bikes.shop"/>
    <x v="0"/>
    <x v="0"/>
    <n v="350"/>
    <s v="christoper.mccall@msn.com"/>
    <n v="11706"/>
    <x v="1"/>
    <s v="Electra"/>
    <d v="2016-06-13T00:00:00"/>
    <n v="1"/>
    <n v="269.99"/>
    <n v="0.1"/>
    <n v="269.99"/>
  </r>
  <r>
    <n v="271"/>
    <n v="4"/>
    <x v="1"/>
    <x v="14"/>
    <n v="2"/>
    <s v="mireya.copeland@bikes.shop"/>
    <x v="1"/>
    <x v="1"/>
    <n v="350"/>
    <s v="christoper.mccall@msn.com"/>
    <n v="11706"/>
    <x v="1"/>
    <s v="Trek"/>
    <d v="2016-06-13T00:00:00"/>
    <n v="2"/>
    <n v="3999.99"/>
    <n v="0.1"/>
    <n v="7999.98"/>
  </r>
  <r>
    <n v="272"/>
    <n v="1"/>
    <x v="1"/>
    <x v="6"/>
    <n v="2"/>
    <s v="mireya.copeland@bikes.shop"/>
    <x v="1"/>
    <x v="1"/>
    <n v="497"/>
    <s v="ezra.fowler@hotmail.com"/>
    <n v="10954"/>
    <x v="1"/>
    <s v="Ritchey"/>
    <d v="2016-06-15T00:00:00"/>
    <n v="2"/>
    <n v="749.99"/>
    <n v="7.0000000000000007E-2"/>
    <n v="1499.98"/>
  </r>
  <r>
    <n v="272"/>
    <n v="2"/>
    <x v="1"/>
    <x v="16"/>
    <n v="2"/>
    <s v="mireya.copeland@bikes.shop"/>
    <x v="2"/>
    <x v="2"/>
    <n v="497"/>
    <s v="ezra.fowler@hotmail.com"/>
    <n v="10954"/>
    <x v="1"/>
    <s v="Surly"/>
    <d v="2016-06-15T00:00:00"/>
    <n v="1"/>
    <n v="1680.99"/>
    <n v="7.0000000000000007E-2"/>
    <n v="1680.99"/>
  </r>
  <r>
    <n v="273"/>
    <n v="1"/>
    <x v="1"/>
    <x v="20"/>
    <n v="2"/>
    <s v="mireya.copeland@bikes.shop"/>
    <x v="5"/>
    <x v="5"/>
    <n v="1340"/>
    <s v="tona.velasquez@msn.com"/>
    <n v="11357"/>
    <x v="1"/>
    <s v="Electra"/>
    <d v="2016-06-16T00:00:00"/>
    <n v="1"/>
    <n v="269.99"/>
    <n v="0.1"/>
    <n v="269.99"/>
  </r>
  <r>
    <n v="274"/>
    <n v="1"/>
    <x v="1"/>
    <x v="16"/>
    <n v="2"/>
    <s v="mireya.copeland@bikes.shop"/>
    <x v="2"/>
    <x v="2"/>
    <n v="411"/>
    <s v="octavia.case@aol.com"/>
    <n v="10002"/>
    <x v="1"/>
    <s v="Surly"/>
    <d v="2016-06-17T00:00:00"/>
    <n v="2"/>
    <n v="1680.99"/>
    <n v="0.05"/>
    <n v="3361.98"/>
  </r>
  <r>
    <n v="274"/>
    <n v="2"/>
    <x v="1"/>
    <x v="22"/>
    <n v="2"/>
    <s v="mireya.copeland@bikes.shop"/>
    <x v="3"/>
    <x v="3"/>
    <n v="411"/>
    <s v="octavia.case@aol.com"/>
    <n v="10002"/>
    <x v="1"/>
    <s v="Electra"/>
    <d v="2016-06-17T00:00:00"/>
    <n v="2"/>
    <n v="499.99"/>
    <n v="0.1"/>
    <n v="999.98"/>
  </r>
  <r>
    <n v="274"/>
    <n v="3"/>
    <x v="1"/>
    <x v="11"/>
    <n v="2"/>
    <s v="mireya.copeland@bikes.shop"/>
    <x v="4"/>
    <x v="4"/>
    <n v="411"/>
    <s v="octavia.case@aol.com"/>
    <n v="10002"/>
    <x v="1"/>
    <s v="Trek"/>
    <d v="2016-06-17T00:00:00"/>
    <n v="2"/>
    <n v="2999.99"/>
    <n v="7.0000000000000007E-2"/>
    <n v="5999.98"/>
  </r>
  <r>
    <n v="275"/>
    <n v="1"/>
    <x v="1"/>
    <x v="9"/>
    <n v="2"/>
    <s v="mireya.copeland@bikes.shop"/>
    <x v="0"/>
    <x v="0"/>
    <n v="1341"/>
    <s v="rozanne.reyes@aol.com"/>
    <n v="11530"/>
    <x v="1"/>
    <s v="Pure Cycles"/>
    <d v="2016-06-17T00:00:00"/>
    <n v="1"/>
    <n v="449"/>
    <n v="0.05"/>
    <n v="449"/>
  </r>
  <r>
    <n v="275"/>
    <n v="2"/>
    <x v="1"/>
    <x v="22"/>
    <n v="2"/>
    <s v="mireya.copeland@bikes.shop"/>
    <x v="3"/>
    <x v="3"/>
    <n v="1341"/>
    <s v="rozanne.reyes@aol.com"/>
    <n v="11530"/>
    <x v="1"/>
    <s v="Electra"/>
    <d v="2016-06-17T00:00:00"/>
    <n v="1"/>
    <n v="499.99"/>
    <n v="0.1"/>
    <n v="499.99"/>
  </r>
  <r>
    <n v="275"/>
    <n v="3"/>
    <x v="1"/>
    <x v="14"/>
    <n v="2"/>
    <s v="mireya.copeland@bikes.shop"/>
    <x v="1"/>
    <x v="1"/>
    <n v="1341"/>
    <s v="rozanne.reyes@aol.com"/>
    <n v="11530"/>
    <x v="1"/>
    <s v="Trek"/>
    <d v="2016-06-17T00:00:00"/>
    <n v="2"/>
    <n v="3999.99"/>
    <n v="0.05"/>
    <n v="7999.98"/>
  </r>
  <r>
    <n v="276"/>
    <n v="1"/>
    <x v="1"/>
    <x v="5"/>
    <n v="2"/>
    <s v="mireya.copeland@bikes.shop"/>
    <x v="1"/>
    <x v="1"/>
    <n v="1227"/>
    <s v="magali.dixon@msn.com"/>
    <n v="12180"/>
    <x v="1"/>
    <s v="Surly"/>
    <d v="2016-06-18T00:00:00"/>
    <n v="2"/>
    <n v="999.99"/>
    <n v="0.2"/>
    <n v="1999.98"/>
  </r>
  <r>
    <n v="276"/>
    <n v="2"/>
    <x v="1"/>
    <x v="7"/>
    <n v="2"/>
    <s v="mireya.copeland@bikes.shop"/>
    <x v="0"/>
    <x v="0"/>
    <n v="1227"/>
    <s v="magali.dixon@msn.com"/>
    <n v="12180"/>
    <x v="1"/>
    <s v="Pure Cycles"/>
    <d v="2016-06-18T00:00:00"/>
    <n v="1"/>
    <n v="429"/>
    <n v="0.05"/>
    <n v="429"/>
  </r>
  <r>
    <n v="276"/>
    <n v="3"/>
    <x v="1"/>
    <x v="11"/>
    <n v="2"/>
    <s v="mireya.copeland@bikes.shop"/>
    <x v="4"/>
    <x v="4"/>
    <n v="1227"/>
    <s v="magali.dixon@msn.com"/>
    <n v="12180"/>
    <x v="1"/>
    <s v="Trek"/>
    <d v="2016-06-18T00:00:00"/>
    <n v="2"/>
    <n v="2999.99"/>
    <n v="7.0000000000000007E-2"/>
    <n v="5999.98"/>
  </r>
  <r>
    <n v="277"/>
    <n v="1"/>
    <x v="1"/>
    <x v="0"/>
    <n v="2"/>
    <s v="mireya.copeland@bikes.shop"/>
    <x v="0"/>
    <x v="0"/>
    <n v="546"/>
    <s v="thad.castro@msn.com"/>
    <n v="11717"/>
    <x v="1"/>
    <s v="Electra"/>
    <d v="2016-06-19T00:00:00"/>
    <n v="2"/>
    <n v="599.99"/>
    <n v="0.2"/>
    <n v="1199.98"/>
  </r>
  <r>
    <n v="277"/>
    <n v="2"/>
    <x v="1"/>
    <x v="18"/>
    <n v="2"/>
    <s v="mireya.copeland@bikes.shop"/>
    <x v="1"/>
    <x v="1"/>
    <n v="546"/>
    <s v="thad.castro@msn.com"/>
    <n v="11717"/>
    <x v="1"/>
    <s v="Surly"/>
    <d v="2016-06-19T00:00:00"/>
    <n v="2"/>
    <n v="469.99"/>
    <n v="0.2"/>
    <n v="939.98"/>
  </r>
  <r>
    <n v="277"/>
    <n v="3"/>
    <x v="1"/>
    <x v="17"/>
    <n v="2"/>
    <s v="mireya.copeland@bikes.shop"/>
    <x v="0"/>
    <x v="0"/>
    <n v="546"/>
    <s v="thad.castro@msn.com"/>
    <n v="11717"/>
    <x v="1"/>
    <s v="Electra"/>
    <d v="2016-06-19T00:00:00"/>
    <n v="2"/>
    <n v="269.99"/>
    <n v="0.1"/>
    <n v="539.98"/>
  </r>
  <r>
    <n v="278"/>
    <n v="1"/>
    <x v="0"/>
    <x v="3"/>
    <n v="1"/>
    <s v="fabiola.jackson@bikes.shop"/>
    <x v="0"/>
    <x v="0"/>
    <n v="1301"/>
    <s v="raven.curtis@aol.com"/>
    <n v="90260"/>
    <x v="0"/>
    <s v="Electra"/>
    <d v="2016-06-20T00:00:00"/>
    <n v="1"/>
    <n v="599.99"/>
    <n v="0.2"/>
    <n v="599.99"/>
  </r>
  <r>
    <n v="278"/>
    <n v="2"/>
    <x v="0"/>
    <x v="23"/>
    <n v="1"/>
    <s v="fabiola.jackson@bikes.shop"/>
    <x v="0"/>
    <x v="0"/>
    <n v="1301"/>
    <s v="raven.curtis@aol.com"/>
    <n v="90260"/>
    <x v="0"/>
    <s v="Pure Cycles"/>
    <d v="2016-06-20T00:00:00"/>
    <n v="2"/>
    <n v="449"/>
    <n v="7.0000000000000007E-2"/>
    <n v="898"/>
  </r>
  <r>
    <n v="278"/>
    <n v="3"/>
    <x v="0"/>
    <x v="17"/>
    <n v="1"/>
    <s v="fabiola.jackson@bikes.shop"/>
    <x v="0"/>
    <x v="0"/>
    <n v="1301"/>
    <s v="raven.curtis@aol.com"/>
    <n v="90260"/>
    <x v="0"/>
    <s v="Electra"/>
    <d v="2016-06-20T00:00:00"/>
    <n v="1"/>
    <n v="269.99"/>
    <n v="7.0000000000000007E-2"/>
    <n v="269.99"/>
  </r>
  <r>
    <n v="278"/>
    <n v="4"/>
    <x v="0"/>
    <x v="16"/>
    <n v="1"/>
    <s v="fabiola.jackson@bikes.shop"/>
    <x v="2"/>
    <x v="2"/>
    <n v="1301"/>
    <s v="raven.curtis@aol.com"/>
    <n v="90260"/>
    <x v="0"/>
    <s v="Surly"/>
    <d v="2016-06-20T00:00:00"/>
    <n v="2"/>
    <n v="1680.99"/>
    <n v="7.0000000000000007E-2"/>
    <n v="3361.98"/>
  </r>
  <r>
    <n v="279"/>
    <n v="1"/>
    <x v="1"/>
    <x v="22"/>
    <n v="2"/>
    <s v="mireya.copeland@bikes.shop"/>
    <x v="3"/>
    <x v="3"/>
    <n v="378"/>
    <s v="rosalba.o'neal@yahoo.com"/>
    <n v="10550"/>
    <x v="1"/>
    <s v="Electra"/>
    <d v="2016-06-21T00:00:00"/>
    <n v="1"/>
    <n v="499.99"/>
    <n v="7.0000000000000007E-2"/>
    <n v="499.99"/>
  </r>
  <r>
    <n v="280"/>
    <n v="1"/>
    <x v="1"/>
    <x v="22"/>
    <n v="2"/>
    <s v="mireya.copeland@bikes.shop"/>
    <x v="3"/>
    <x v="3"/>
    <n v="638"/>
    <s v="tomeka.higgins@msn.com"/>
    <n v="12601"/>
    <x v="1"/>
    <s v="Electra"/>
    <d v="2016-06-21T00:00:00"/>
    <n v="1"/>
    <n v="499.99"/>
    <n v="7.0000000000000007E-2"/>
    <n v="499.99"/>
  </r>
  <r>
    <n v="280"/>
    <n v="2"/>
    <x v="1"/>
    <x v="8"/>
    <n v="2"/>
    <s v="mireya.copeland@bikes.shop"/>
    <x v="3"/>
    <x v="3"/>
    <n v="638"/>
    <s v="tomeka.higgins@msn.com"/>
    <n v="12601"/>
    <x v="1"/>
    <s v="Electra"/>
    <d v="2016-06-21T00:00:00"/>
    <n v="2"/>
    <n v="599.99"/>
    <n v="7.0000000000000007E-2"/>
    <n v="1199.98"/>
  </r>
  <r>
    <n v="280"/>
    <n v="3"/>
    <x v="1"/>
    <x v="17"/>
    <n v="2"/>
    <s v="mireya.copeland@bikes.shop"/>
    <x v="0"/>
    <x v="0"/>
    <n v="638"/>
    <s v="tomeka.higgins@msn.com"/>
    <n v="12601"/>
    <x v="1"/>
    <s v="Electra"/>
    <d v="2016-06-21T00:00:00"/>
    <n v="1"/>
    <n v="269.99"/>
    <n v="7.0000000000000007E-2"/>
    <n v="269.99"/>
  </r>
  <r>
    <n v="281"/>
    <n v="1"/>
    <x v="1"/>
    <x v="13"/>
    <n v="2"/>
    <s v="mireya.copeland@bikes.shop"/>
    <x v="5"/>
    <x v="5"/>
    <n v="800"/>
    <s v="cris.dunn@yahoo.com"/>
    <n v="14534"/>
    <x v="1"/>
    <s v="Electra"/>
    <d v="2016-06-21T00:00:00"/>
    <n v="1"/>
    <n v="269.99"/>
    <n v="7.0000000000000007E-2"/>
    <n v="269.99"/>
  </r>
  <r>
    <n v="281"/>
    <n v="2"/>
    <x v="1"/>
    <x v="15"/>
    <n v="2"/>
    <s v="mireya.copeland@bikes.shop"/>
    <x v="0"/>
    <x v="0"/>
    <n v="800"/>
    <s v="cris.dunn@yahoo.com"/>
    <n v="14534"/>
    <x v="1"/>
    <s v="Electra"/>
    <d v="2016-06-21T00:00:00"/>
    <n v="2"/>
    <n v="269.99"/>
    <n v="0.1"/>
    <n v="539.98"/>
  </r>
  <r>
    <n v="281"/>
    <n v="3"/>
    <x v="1"/>
    <x v="14"/>
    <n v="2"/>
    <s v="mireya.copeland@bikes.shop"/>
    <x v="1"/>
    <x v="1"/>
    <n v="800"/>
    <s v="cris.dunn@yahoo.com"/>
    <n v="14534"/>
    <x v="1"/>
    <s v="Trek"/>
    <d v="2016-06-21T00:00:00"/>
    <n v="2"/>
    <n v="3999.99"/>
    <n v="7.0000000000000007E-2"/>
    <n v="7999.98"/>
  </r>
  <r>
    <n v="282"/>
    <n v="1"/>
    <x v="2"/>
    <x v="0"/>
    <n v="3"/>
    <s v="genna.serrano@bikes.shop"/>
    <x v="0"/>
    <x v="0"/>
    <n v="159"/>
    <s v="regina.burns@aol.com"/>
    <n v="75043"/>
    <x v="2"/>
    <s v="Electra"/>
    <d v="2016-06-22T00:00:00"/>
    <n v="1"/>
    <n v="599.99"/>
    <n v="7.0000000000000007E-2"/>
    <n v="599.99"/>
  </r>
  <r>
    <n v="282"/>
    <n v="2"/>
    <x v="2"/>
    <x v="14"/>
    <n v="3"/>
    <s v="genna.serrano@bikes.shop"/>
    <x v="1"/>
    <x v="1"/>
    <n v="159"/>
    <s v="regina.burns@aol.com"/>
    <n v="75043"/>
    <x v="2"/>
    <s v="Trek"/>
    <d v="2016-06-22T00:00:00"/>
    <n v="2"/>
    <n v="3999.99"/>
    <n v="7.0000000000000007E-2"/>
    <n v="7999.98"/>
  </r>
  <r>
    <n v="282"/>
    <n v="3"/>
    <x v="2"/>
    <x v="5"/>
    <n v="3"/>
    <s v="genna.serrano@bikes.shop"/>
    <x v="1"/>
    <x v="1"/>
    <n v="159"/>
    <s v="regina.burns@aol.com"/>
    <n v="75043"/>
    <x v="2"/>
    <s v="Surly"/>
    <d v="2016-06-22T00:00:00"/>
    <n v="2"/>
    <n v="999.99"/>
    <n v="0.05"/>
    <n v="1999.98"/>
  </r>
  <r>
    <n v="282"/>
    <n v="4"/>
    <x v="2"/>
    <x v="3"/>
    <n v="3"/>
    <s v="genna.serrano@bikes.shop"/>
    <x v="0"/>
    <x v="0"/>
    <n v="159"/>
    <s v="regina.burns@aol.com"/>
    <n v="75043"/>
    <x v="2"/>
    <s v="Electra"/>
    <d v="2016-06-22T00:00:00"/>
    <n v="2"/>
    <n v="599.99"/>
    <n v="7.0000000000000007E-2"/>
    <n v="1199.98"/>
  </r>
  <r>
    <n v="283"/>
    <n v="1"/>
    <x v="0"/>
    <x v="11"/>
    <n v="1"/>
    <s v="fabiola.jackson@bikes.shop"/>
    <x v="4"/>
    <x v="4"/>
    <n v="181"/>
    <s v="olevia.pitts@gmail.com"/>
    <n v="90278"/>
    <x v="0"/>
    <s v="Trek"/>
    <d v="2016-06-23T00:00:00"/>
    <n v="1"/>
    <n v="2999.99"/>
    <n v="0.05"/>
    <n v="2999.99"/>
  </r>
  <r>
    <n v="283"/>
    <n v="2"/>
    <x v="0"/>
    <x v="3"/>
    <n v="1"/>
    <s v="fabiola.jackson@bikes.shop"/>
    <x v="0"/>
    <x v="0"/>
    <n v="181"/>
    <s v="olevia.pitts@gmail.com"/>
    <n v="90278"/>
    <x v="0"/>
    <s v="Electra"/>
    <d v="2016-06-23T00:00:00"/>
    <n v="2"/>
    <n v="599.99"/>
    <n v="0.2"/>
    <n v="1199.98"/>
  </r>
  <r>
    <n v="284"/>
    <n v="1"/>
    <x v="1"/>
    <x v="24"/>
    <n v="2"/>
    <s v="mireya.copeland@bikes.shop"/>
    <x v="3"/>
    <x v="3"/>
    <n v="1356"/>
    <s v="inger.jennings@yahoo.com"/>
    <n v="11772"/>
    <x v="1"/>
    <s v="Electra"/>
    <d v="2016-06-23T00:00:00"/>
    <n v="2"/>
    <n v="549.99"/>
    <n v="0.2"/>
    <n v="1099.98"/>
  </r>
  <r>
    <n v="284"/>
    <n v="2"/>
    <x v="1"/>
    <x v="0"/>
    <n v="2"/>
    <s v="mireya.copeland@bikes.shop"/>
    <x v="0"/>
    <x v="0"/>
    <n v="1356"/>
    <s v="inger.jennings@yahoo.com"/>
    <n v="11772"/>
    <x v="1"/>
    <s v="Electra"/>
    <d v="2016-06-23T00:00:00"/>
    <n v="1"/>
    <n v="599.99"/>
    <n v="0.2"/>
    <n v="599.99"/>
  </r>
  <r>
    <n v="285"/>
    <n v="1"/>
    <x v="0"/>
    <x v="3"/>
    <n v="1"/>
    <s v="fabiola.jackson@bikes.shop"/>
    <x v="0"/>
    <x v="0"/>
    <n v="319"/>
    <s v="justin.newton@hotmail.com"/>
    <n v="92307"/>
    <x v="0"/>
    <s v="Electra"/>
    <d v="2016-06-25T00:00:00"/>
    <n v="2"/>
    <n v="599.99"/>
    <n v="0.05"/>
    <n v="1199.98"/>
  </r>
  <r>
    <n v="285"/>
    <n v="2"/>
    <x v="0"/>
    <x v="10"/>
    <n v="1"/>
    <s v="fabiola.jackson@bikes.shop"/>
    <x v="0"/>
    <x v="0"/>
    <n v="319"/>
    <s v="justin.newton@hotmail.com"/>
    <n v="92307"/>
    <x v="0"/>
    <s v="Electra"/>
    <d v="2016-06-25T00:00:00"/>
    <n v="1"/>
    <n v="549.99"/>
    <n v="0.05"/>
    <n v="549.99"/>
  </r>
  <r>
    <n v="285"/>
    <n v="3"/>
    <x v="0"/>
    <x v="6"/>
    <n v="1"/>
    <s v="fabiola.jackson@bikes.shop"/>
    <x v="1"/>
    <x v="1"/>
    <n v="319"/>
    <s v="justin.newton@hotmail.com"/>
    <n v="92307"/>
    <x v="0"/>
    <s v="Ritchey"/>
    <d v="2016-06-25T00:00:00"/>
    <n v="1"/>
    <n v="749.99"/>
    <n v="0.1"/>
    <n v="749.99"/>
  </r>
  <r>
    <n v="286"/>
    <n v="1"/>
    <x v="1"/>
    <x v="8"/>
    <n v="2"/>
    <s v="mireya.copeland@bikes.shop"/>
    <x v="3"/>
    <x v="3"/>
    <n v="59"/>
    <s v="latasha.stanley@gmail.com"/>
    <n v="11570"/>
    <x v="1"/>
    <s v="Electra"/>
    <d v="2016-06-25T00:00:00"/>
    <n v="2"/>
    <n v="599.99"/>
    <n v="0.2"/>
    <n v="1199.98"/>
  </r>
  <r>
    <n v="286"/>
    <n v="2"/>
    <x v="1"/>
    <x v="20"/>
    <n v="2"/>
    <s v="mireya.copeland@bikes.shop"/>
    <x v="5"/>
    <x v="5"/>
    <n v="59"/>
    <s v="latasha.stanley@gmail.com"/>
    <n v="11570"/>
    <x v="1"/>
    <s v="Electra"/>
    <d v="2016-06-25T00:00:00"/>
    <n v="2"/>
    <n v="269.99"/>
    <n v="7.0000000000000007E-2"/>
    <n v="539.98"/>
  </r>
  <r>
    <n v="286"/>
    <n v="3"/>
    <x v="1"/>
    <x v="3"/>
    <n v="2"/>
    <s v="mireya.copeland@bikes.shop"/>
    <x v="0"/>
    <x v="0"/>
    <n v="59"/>
    <s v="latasha.stanley@gmail.com"/>
    <n v="11570"/>
    <x v="1"/>
    <s v="Electra"/>
    <d v="2016-06-25T00:00:00"/>
    <n v="2"/>
    <n v="599.99"/>
    <n v="0.1"/>
    <n v="1199.98"/>
  </r>
  <r>
    <n v="286"/>
    <n v="4"/>
    <x v="1"/>
    <x v="14"/>
    <n v="2"/>
    <s v="mireya.copeland@bikes.shop"/>
    <x v="1"/>
    <x v="1"/>
    <n v="59"/>
    <s v="latasha.stanley@gmail.com"/>
    <n v="11570"/>
    <x v="1"/>
    <s v="Trek"/>
    <d v="2016-06-25T00:00:00"/>
    <n v="1"/>
    <n v="3999.99"/>
    <n v="0.1"/>
    <n v="3999.99"/>
  </r>
  <r>
    <n v="287"/>
    <n v="1"/>
    <x v="1"/>
    <x v="21"/>
    <n v="2"/>
    <s v="mireya.copeland@bikes.shop"/>
    <x v="1"/>
    <x v="1"/>
    <n v="133"/>
    <s v="delbert.wilkins@aol.com"/>
    <n v="11727"/>
    <x v="1"/>
    <s v="Heller"/>
    <d v="2016-06-25T00:00:00"/>
    <n v="1"/>
    <n v="1320.99"/>
    <n v="0.2"/>
    <n v="1320.99"/>
  </r>
  <r>
    <n v="287"/>
    <n v="2"/>
    <x v="1"/>
    <x v="2"/>
    <n v="2"/>
    <s v="mireya.copeland@bikes.shop"/>
    <x v="2"/>
    <x v="2"/>
    <n v="133"/>
    <s v="delbert.wilkins@aol.com"/>
    <n v="11727"/>
    <x v="1"/>
    <s v="Surly"/>
    <d v="2016-06-25T00:00:00"/>
    <n v="1"/>
    <n v="1549"/>
    <n v="0.05"/>
    <n v="1549"/>
  </r>
  <r>
    <n v="287"/>
    <n v="3"/>
    <x v="1"/>
    <x v="6"/>
    <n v="2"/>
    <s v="mireya.copeland@bikes.shop"/>
    <x v="1"/>
    <x v="1"/>
    <n v="133"/>
    <s v="delbert.wilkins@aol.com"/>
    <n v="11727"/>
    <x v="1"/>
    <s v="Ritchey"/>
    <d v="2016-06-25T00:00:00"/>
    <n v="1"/>
    <n v="749.99"/>
    <n v="0.05"/>
    <n v="749.99"/>
  </r>
  <r>
    <n v="287"/>
    <n v="4"/>
    <x v="1"/>
    <x v="0"/>
    <n v="2"/>
    <s v="mireya.copeland@bikes.shop"/>
    <x v="0"/>
    <x v="0"/>
    <n v="133"/>
    <s v="delbert.wilkins@aol.com"/>
    <n v="11727"/>
    <x v="1"/>
    <s v="Electra"/>
    <d v="2016-06-25T00:00:00"/>
    <n v="1"/>
    <n v="599.99"/>
    <n v="0.05"/>
    <n v="599.99"/>
  </r>
  <r>
    <n v="288"/>
    <n v="1"/>
    <x v="1"/>
    <x v="4"/>
    <n v="2"/>
    <s v="mireya.copeland@bikes.shop"/>
    <x v="1"/>
    <x v="1"/>
    <n v="780"/>
    <s v="ouida.gregory@aol.com"/>
    <n v="11566"/>
    <x v="1"/>
    <s v="Trek"/>
    <d v="2016-06-25T00:00:00"/>
    <n v="1"/>
    <n v="2899.99"/>
    <n v="0.2"/>
    <n v="2899.99"/>
  </r>
  <r>
    <n v="288"/>
    <n v="2"/>
    <x v="1"/>
    <x v="2"/>
    <n v="2"/>
    <s v="mireya.copeland@bikes.shop"/>
    <x v="2"/>
    <x v="2"/>
    <n v="780"/>
    <s v="ouida.gregory@aol.com"/>
    <n v="11566"/>
    <x v="1"/>
    <s v="Surly"/>
    <d v="2016-06-25T00:00:00"/>
    <n v="1"/>
    <n v="1549"/>
    <n v="0.1"/>
    <n v="1549"/>
  </r>
  <r>
    <n v="288"/>
    <n v="3"/>
    <x v="1"/>
    <x v="14"/>
    <n v="2"/>
    <s v="mireya.copeland@bikes.shop"/>
    <x v="1"/>
    <x v="1"/>
    <n v="780"/>
    <s v="ouida.gregory@aol.com"/>
    <n v="11566"/>
    <x v="1"/>
    <s v="Trek"/>
    <d v="2016-06-25T00:00:00"/>
    <n v="2"/>
    <n v="3999.99"/>
    <n v="0.05"/>
    <n v="7999.98"/>
  </r>
  <r>
    <n v="289"/>
    <n v="1"/>
    <x v="1"/>
    <x v="17"/>
    <n v="2"/>
    <s v="mireya.copeland@bikes.shop"/>
    <x v="0"/>
    <x v="0"/>
    <n v="849"/>
    <s v="phyllis.hill@yahoo.com"/>
    <n v="11791"/>
    <x v="1"/>
    <s v="Electra"/>
    <d v="2016-06-27T00:00:00"/>
    <n v="1"/>
    <n v="269.99"/>
    <n v="7.0000000000000007E-2"/>
    <n v="269.99"/>
  </r>
  <r>
    <n v="289"/>
    <n v="2"/>
    <x v="1"/>
    <x v="24"/>
    <n v="2"/>
    <s v="mireya.copeland@bikes.shop"/>
    <x v="3"/>
    <x v="3"/>
    <n v="849"/>
    <s v="phyllis.hill@yahoo.com"/>
    <n v="11791"/>
    <x v="1"/>
    <s v="Electra"/>
    <d v="2016-06-27T00:00:00"/>
    <n v="1"/>
    <n v="549.99"/>
    <n v="0.2"/>
    <n v="549.99"/>
  </r>
  <r>
    <n v="289"/>
    <n v="3"/>
    <x v="1"/>
    <x v="7"/>
    <n v="2"/>
    <s v="mireya.copeland@bikes.shop"/>
    <x v="0"/>
    <x v="0"/>
    <n v="849"/>
    <s v="phyllis.hill@yahoo.com"/>
    <n v="11791"/>
    <x v="1"/>
    <s v="Pure Cycles"/>
    <d v="2016-06-27T00:00:00"/>
    <n v="1"/>
    <n v="429"/>
    <n v="0.2"/>
    <n v="429"/>
  </r>
  <r>
    <n v="290"/>
    <n v="1"/>
    <x v="1"/>
    <x v="6"/>
    <n v="2"/>
    <s v="mireya.copeland@bikes.shop"/>
    <x v="1"/>
    <x v="1"/>
    <n v="202"/>
    <s v="marni.bolton@msn.com"/>
    <n v="14086"/>
    <x v="1"/>
    <s v="Ritchey"/>
    <d v="2016-06-28T00:00:00"/>
    <n v="2"/>
    <n v="749.99"/>
    <n v="7.0000000000000007E-2"/>
    <n v="1499.98"/>
  </r>
  <r>
    <n v="290"/>
    <n v="2"/>
    <x v="1"/>
    <x v="21"/>
    <n v="2"/>
    <s v="mireya.copeland@bikes.shop"/>
    <x v="1"/>
    <x v="1"/>
    <n v="202"/>
    <s v="marni.bolton@msn.com"/>
    <n v="14086"/>
    <x v="1"/>
    <s v="Heller"/>
    <d v="2016-06-28T00:00:00"/>
    <n v="2"/>
    <n v="1320.99"/>
    <n v="7.0000000000000007E-2"/>
    <n v="2641.98"/>
  </r>
  <r>
    <n v="290"/>
    <n v="3"/>
    <x v="1"/>
    <x v="20"/>
    <n v="2"/>
    <s v="mireya.copeland@bikes.shop"/>
    <x v="5"/>
    <x v="5"/>
    <n v="202"/>
    <s v="marni.bolton@msn.com"/>
    <n v="14086"/>
    <x v="1"/>
    <s v="Electra"/>
    <d v="2016-06-28T00:00:00"/>
    <n v="1"/>
    <n v="269.99"/>
    <n v="0.1"/>
    <n v="269.99"/>
  </r>
  <r>
    <n v="291"/>
    <n v="1"/>
    <x v="1"/>
    <x v="18"/>
    <n v="2"/>
    <s v="mireya.copeland@bikes.shop"/>
    <x v="1"/>
    <x v="1"/>
    <n v="158"/>
    <s v="alane.kennedy@yahoo.com"/>
    <n v="10977"/>
    <x v="1"/>
    <s v="Surly"/>
    <d v="2016-06-29T00:00:00"/>
    <n v="2"/>
    <n v="469.99"/>
    <n v="0.05"/>
    <n v="939.98"/>
  </r>
  <r>
    <n v="291"/>
    <n v="2"/>
    <x v="1"/>
    <x v="20"/>
    <n v="2"/>
    <s v="mireya.copeland@bikes.shop"/>
    <x v="5"/>
    <x v="5"/>
    <n v="158"/>
    <s v="alane.kennedy@yahoo.com"/>
    <n v="10977"/>
    <x v="1"/>
    <s v="Electra"/>
    <d v="2016-06-29T00:00:00"/>
    <n v="2"/>
    <n v="269.99"/>
    <n v="7.0000000000000007E-2"/>
    <n v="539.98"/>
  </r>
  <r>
    <n v="292"/>
    <n v="1"/>
    <x v="2"/>
    <x v="9"/>
    <n v="3"/>
    <s v="genna.serrano@bikes.shop"/>
    <x v="0"/>
    <x v="0"/>
    <n v="360"/>
    <s v="van.peters@yahoo.com"/>
    <n v="77016"/>
    <x v="2"/>
    <s v="Pure Cycles"/>
    <d v="2016-06-29T00:00:00"/>
    <n v="2"/>
    <n v="449"/>
    <n v="0.1"/>
    <n v="898"/>
  </r>
  <r>
    <n v="292"/>
    <n v="2"/>
    <x v="2"/>
    <x v="4"/>
    <n v="3"/>
    <s v="genna.serrano@bikes.shop"/>
    <x v="1"/>
    <x v="1"/>
    <n v="360"/>
    <s v="van.peters@yahoo.com"/>
    <n v="77016"/>
    <x v="2"/>
    <s v="Trek"/>
    <d v="2016-06-29T00:00:00"/>
    <n v="1"/>
    <n v="2899.99"/>
    <n v="7.0000000000000007E-2"/>
    <n v="2899.99"/>
  </r>
  <r>
    <n v="292"/>
    <n v="3"/>
    <x v="2"/>
    <x v="2"/>
    <n v="3"/>
    <s v="genna.serrano@bikes.shop"/>
    <x v="2"/>
    <x v="2"/>
    <n v="360"/>
    <s v="van.peters@yahoo.com"/>
    <n v="77016"/>
    <x v="2"/>
    <s v="Surly"/>
    <d v="2016-06-29T00:00:00"/>
    <n v="2"/>
    <n v="1549"/>
    <n v="0.05"/>
    <n v="3098"/>
  </r>
  <r>
    <n v="293"/>
    <n v="1"/>
    <x v="1"/>
    <x v="23"/>
    <n v="2"/>
    <s v="mireya.copeland@bikes.shop"/>
    <x v="0"/>
    <x v="0"/>
    <n v="573"/>
    <s v="rubye.mccall@hotmail.com"/>
    <n v="12180"/>
    <x v="1"/>
    <s v="Pure Cycles"/>
    <d v="2016-06-30T00:00:00"/>
    <n v="2"/>
    <n v="449"/>
    <n v="0.05"/>
    <n v="898"/>
  </r>
  <r>
    <n v="293"/>
    <n v="2"/>
    <x v="1"/>
    <x v="18"/>
    <n v="2"/>
    <s v="mireya.copeland@bikes.shop"/>
    <x v="1"/>
    <x v="1"/>
    <n v="573"/>
    <s v="rubye.mccall@hotmail.com"/>
    <n v="12180"/>
    <x v="1"/>
    <s v="Surly"/>
    <d v="2016-06-30T00:00:00"/>
    <n v="1"/>
    <n v="469.99"/>
    <n v="0.2"/>
    <n v="469.99"/>
  </r>
  <r>
    <n v="294"/>
    <n v="1"/>
    <x v="1"/>
    <x v="9"/>
    <n v="2"/>
    <s v="mireya.copeland@bikes.shop"/>
    <x v="0"/>
    <x v="0"/>
    <n v="732"/>
    <s v="lavona.austin@yahoo.com"/>
    <n v="13501"/>
    <x v="1"/>
    <s v="Pure Cycles"/>
    <d v="2016-07-01T00:00:00"/>
    <n v="1"/>
    <n v="449"/>
    <n v="0.2"/>
    <n v="449"/>
  </r>
  <r>
    <n v="294"/>
    <n v="2"/>
    <x v="1"/>
    <x v="15"/>
    <n v="2"/>
    <s v="mireya.copeland@bikes.shop"/>
    <x v="0"/>
    <x v="0"/>
    <n v="732"/>
    <s v="lavona.austin@yahoo.com"/>
    <n v="13501"/>
    <x v="1"/>
    <s v="Electra"/>
    <d v="2016-07-01T00:00:00"/>
    <n v="1"/>
    <n v="269.99"/>
    <n v="0.2"/>
    <n v="269.99"/>
  </r>
  <r>
    <n v="294"/>
    <n v="3"/>
    <x v="1"/>
    <x v="14"/>
    <n v="2"/>
    <s v="mireya.copeland@bikes.shop"/>
    <x v="1"/>
    <x v="1"/>
    <n v="732"/>
    <s v="lavona.austin@yahoo.com"/>
    <n v="13501"/>
    <x v="1"/>
    <s v="Trek"/>
    <d v="2016-07-01T00:00:00"/>
    <n v="2"/>
    <n v="3999.99"/>
    <n v="0.05"/>
    <n v="7999.98"/>
  </r>
  <r>
    <n v="294"/>
    <n v="4"/>
    <x v="1"/>
    <x v="22"/>
    <n v="2"/>
    <s v="mireya.copeland@bikes.shop"/>
    <x v="3"/>
    <x v="3"/>
    <n v="732"/>
    <s v="lavona.austin@yahoo.com"/>
    <n v="13501"/>
    <x v="1"/>
    <s v="Electra"/>
    <d v="2016-07-01T00:00:00"/>
    <n v="2"/>
    <n v="499.99"/>
    <n v="0.2"/>
    <n v="999.98"/>
  </r>
  <r>
    <n v="295"/>
    <n v="1"/>
    <x v="1"/>
    <x v="13"/>
    <n v="2"/>
    <s v="mireya.copeland@bikes.shop"/>
    <x v="5"/>
    <x v="5"/>
    <n v="1130"/>
    <s v="benny.bender@aol.com"/>
    <n v="11003"/>
    <x v="1"/>
    <s v="Electra"/>
    <d v="2016-07-01T00:00:00"/>
    <n v="2"/>
    <n v="269.99"/>
    <n v="7.0000000000000007E-2"/>
    <n v="539.98"/>
  </r>
  <r>
    <n v="296"/>
    <n v="1"/>
    <x v="1"/>
    <x v="22"/>
    <n v="2"/>
    <s v="mireya.copeland@bikes.shop"/>
    <x v="3"/>
    <x v="3"/>
    <n v="1245"/>
    <s v="gabriela.warren@aol.com"/>
    <n v="11561"/>
    <x v="1"/>
    <s v="Electra"/>
    <d v="2016-07-04T00:00:00"/>
    <n v="2"/>
    <n v="499.99"/>
    <n v="7.0000000000000007E-2"/>
    <n v="999.98"/>
  </r>
  <r>
    <n v="296"/>
    <n v="2"/>
    <x v="1"/>
    <x v="10"/>
    <n v="2"/>
    <s v="mireya.copeland@bikes.shop"/>
    <x v="0"/>
    <x v="0"/>
    <n v="1245"/>
    <s v="gabriela.warren@aol.com"/>
    <n v="11561"/>
    <x v="1"/>
    <s v="Electra"/>
    <d v="2016-07-04T00:00:00"/>
    <n v="2"/>
    <n v="549.99"/>
    <n v="0.1"/>
    <n v="1099.98"/>
  </r>
  <r>
    <n v="296"/>
    <n v="3"/>
    <x v="1"/>
    <x v="16"/>
    <n v="2"/>
    <s v="mireya.copeland@bikes.shop"/>
    <x v="2"/>
    <x v="2"/>
    <n v="1245"/>
    <s v="gabriela.warren@aol.com"/>
    <n v="11561"/>
    <x v="1"/>
    <s v="Surly"/>
    <d v="2016-07-04T00:00:00"/>
    <n v="2"/>
    <n v="1680.99"/>
    <n v="0.1"/>
    <n v="3361.98"/>
  </r>
  <r>
    <n v="296"/>
    <n v="4"/>
    <x v="1"/>
    <x v="11"/>
    <n v="2"/>
    <s v="mireya.copeland@bikes.shop"/>
    <x v="4"/>
    <x v="4"/>
    <n v="1245"/>
    <s v="gabriela.warren@aol.com"/>
    <n v="11561"/>
    <x v="1"/>
    <s v="Trek"/>
    <d v="2016-07-04T00:00:00"/>
    <n v="1"/>
    <n v="2999.99"/>
    <n v="0.2"/>
    <n v="2999.99"/>
  </r>
  <r>
    <n v="297"/>
    <n v="1"/>
    <x v="1"/>
    <x v="4"/>
    <n v="2"/>
    <s v="mireya.copeland@bikes.shop"/>
    <x v="1"/>
    <x v="1"/>
    <n v="1425"/>
    <s v="justina.jenkins@msn.com"/>
    <n v="11967"/>
    <x v="1"/>
    <s v="Trek"/>
    <d v="2016-07-04T00:00:00"/>
    <n v="2"/>
    <n v="2899.99"/>
    <n v="0.2"/>
    <n v="5799.98"/>
  </r>
  <r>
    <n v="298"/>
    <n v="1"/>
    <x v="2"/>
    <x v="19"/>
    <n v="3"/>
    <s v="genna.serrano@bikes.shop"/>
    <x v="5"/>
    <x v="5"/>
    <n v="885"/>
    <s v="janna.hayden@msn.com"/>
    <n v="75604"/>
    <x v="2"/>
    <s v="Electra"/>
    <d v="2016-07-04T00:00:00"/>
    <n v="1"/>
    <n v="299.99"/>
    <n v="0.2"/>
    <n v="299.99"/>
  </r>
  <r>
    <n v="298"/>
    <n v="2"/>
    <x v="2"/>
    <x v="18"/>
    <n v="3"/>
    <s v="genna.serrano@bikes.shop"/>
    <x v="1"/>
    <x v="1"/>
    <n v="885"/>
    <s v="janna.hayden@msn.com"/>
    <n v="75604"/>
    <x v="2"/>
    <s v="Surly"/>
    <d v="2016-07-04T00:00:00"/>
    <n v="2"/>
    <n v="469.99"/>
    <n v="0.05"/>
    <n v="939.98"/>
  </r>
  <r>
    <n v="298"/>
    <n v="3"/>
    <x v="2"/>
    <x v="13"/>
    <n v="3"/>
    <s v="genna.serrano@bikes.shop"/>
    <x v="5"/>
    <x v="5"/>
    <n v="885"/>
    <s v="janna.hayden@msn.com"/>
    <n v="75604"/>
    <x v="2"/>
    <s v="Electra"/>
    <d v="2016-07-04T00:00:00"/>
    <n v="1"/>
    <n v="269.99"/>
    <n v="0.2"/>
    <n v="269.99"/>
  </r>
  <r>
    <n v="298"/>
    <n v="4"/>
    <x v="2"/>
    <x v="11"/>
    <n v="3"/>
    <s v="genna.serrano@bikes.shop"/>
    <x v="4"/>
    <x v="4"/>
    <n v="885"/>
    <s v="janna.hayden@msn.com"/>
    <n v="75604"/>
    <x v="2"/>
    <s v="Trek"/>
    <d v="2016-07-04T00:00:00"/>
    <n v="1"/>
    <n v="2999.99"/>
    <n v="7.0000000000000007E-2"/>
    <n v="2999.99"/>
  </r>
  <r>
    <n v="298"/>
    <n v="5"/>
    <x v="2"/>
    <x v="15"/>
    <n v="3"/>
    <s v="genna.serrano@bikes.shop"/>
    <x v="0"/>
    <x v="0"/>
    <n v="885"/>
    <s v="janna.hayden@msn.com"/>
    <n v="75604"/>
    <x v="2"/>
    <s v="Electra"/>
    <d v="2016-07-04T00:00:00"/>
    <n v="2"/>
    <n v="269.99"/>
    <n v="0.1"/>
    <n v="539.98"/>
  </r>
  <r>
    <n v="299"/>
    <n v="1"/>
    <x v="1"/>
    <x v="16"/>
    <n v="2"/>
    <s v="mireya.copeland@bikes.shop"/>
    <x v="2"/>
    <x v="2"/>
    <n v="281"/>
    <s v="rayna.perry@hotmail.com"/>
    <n v="11417"/>
    <x v="1"/>
    <s v="Surly"/>
    <d v="2016-07-05T00:00:00"/>
    <n v="2"/>
    <n v="1680.99"/>
    <n v="0.05"/>
    <n v="3361.98"/>
  </r>
  <r>
    <n v="299"/>
    <n v="2"/>
    <x v="1"/>
    <x v="2"/>
    <n v="2"/>
    <s v="mireya.copeland@bikes.shop"/>
    <x v="2"/>
    <x v="2"/>
    <n v="281"/>
    <s v="rayna.perry@hotmail.com"/>
    <n v="11417"/>
    <x v="1"/>
    <s v="Surly"/>
    <d v="2016-07-05T00:00:00"/>
    <n v="2"/>
    <n v="1549"/>
    <n v="0.2"/>
    <n v="3098"/>
  </r>
  <r>
    <n v="300"/>
    <n v="1"/>
    <x v="1"/>
    <x v="3"/>
    <n v="2"/>
    <s v="mireya.copeland@bikes.shop"/>
    <x v="0"/>
    <x v="0"/>
    <n v="1205"/>
    <s v="emmaline.huber@gmail.com"/>
    <n v="10550"/>
    <x v="1"/>
    <s v="Electra"/>
    <d v="2016-07-05T00:00:00"/>
    <n v="2"/>
    <n v="599.99"/>
    <n v="0.1"/>
    <n v="1199.98"/>
  </r>
  <r>
    <n v="300"/>
    <n v="2"/>
    <x v="1"/>
    <x v="11"/>
    <n v="2"/>
    <s v="mireya.copeland@bikes.shop"/>
    <x v="4"/>
    <x v="4"/>
    <n v="1205"/>
    <s v="emmaline.huber@gmail.com"/>
    <n v="10550"/>
    <x v="1"/>
    <s v="Trek"/>
    <d v="2016-07-05T00:00:00"/>
    <n v="2"/>
    <n v="2999.99"/>
    <n v="0.1"/>
    <n v="5999.98"/>
  </r>
  <r>
    <n v="300"/>
    <n v="3"/>
    <x v="1"/>
    <x v="2"/>
    <n v="2"/>
    <s v="mireya.copeland@bikes.shop"/>
    <x v="2"/>
    <x v="2"/>
    <n v="1205"/>
    <s v="emmaline.huber@gmail.com"/>
    <n v="10550"/>
    <x v="1"/>
    <s v="Surly"/>
    <d v="2016-07-05T00:00:00"/>
    <n v="1"/>
    <n v="1549"/>
    <n v="0.1"/>
    <n v="1549"/>
  </r>
  <r>
    <n v="300"/>
    <n v="4"/>
    <x v="1"/>
    <x v="16"/>
    <n v="2"/>
    <s v="mireya.copeland@bikes.shop"/>
    <x v="2"/>
    <x v="2"/>
    <n v="1205"/>
    <s v="emmaline.huber@gmail.com"/>
    <n v="10550"/>
    <x v="1"/>
    <s v="Surly"/>
    <d v="2016-07-05T00:00:00"/>
    <n v="2"/>
    <n v="1680.99"/>
    <n v="0.2"/>
    <n v="3361.98"/>
  </r>
  <r>
    <n v="301"/>
    <n v="1"/>
    <x v="1"/>
    <x v="18"/>
    <n v="2"/>
    <s v="mireya.copeland@bikes.shop"/>
    <x v="1"/>
    <x v="1"/>
    <n v="17"/>
    <s v="caren.stephens@msn.com"/>
    <n v="10583"/>
    <x v="1"/>
    <s v="Surly"/>
    <d v="2016-07-06T00:00:00"/>
    <n v="1"/>
    <n v="469.99"/>
    <n v="0.05"/>
    <n v="469.99"/>
  </r>
  <r>
    <n v="301"/>
    <n v="2"/>
    <x v="1"/>
    <x v="13"/>
    <n v="2"/>
    <s v="mireya.copeland@bikes.shop"/>
    <x v="5"/>
    <x v="5"/>
    <n v="17"/>
    <s v="caren.stephens@msn.com"/>
    <n v="10583"/>
    <x v="1"/>
    <s v="Electra"/>
    <d v="2016-07-06T00:00:00"/>
    <n v="1"/>
    <n v="269.99"/>
    <n v="0.1"/>
    <n v="269.99"/>
  </r>
  <r>
    <n v="302"/>
    <n v="1"/>
    <x v="1"/>
    <x v="24"/>
    <n v="2"/>
    <s v="mireya.copeland@bikes.shop"/>
    <x v="3"/>
    <x v="3"/>
    <n v="1375"/>
    <s v="carlena.salinas@gmail.com"/>
    <n v="11432"/>
    <x v="1"/>
    <s v="Electra"/>
    <d v="2016-07-06T00:00:00"/>
    <n v="2"/>
    <n v="549.99"/>
    <n v="0.2"/>
    <n v="1099.98"/>
  </r>
  <r>
    <n v="302"/>
    <n v="2"/>
    <x v="1"/>
    <x v="9"/>
    <n v="2"/>
    <s v="mireya.copeland@bikes.shop"/>
    <x v="0"/>
    <x v="0"/>
    <n v="1375"/>
    <s v="carlena.salinas@gmail.com"/>
    <n v="11432"/>
    <x v="1"/>
    <s v="Pure Cycles"/>
    <d v="2016-07-06T00:00:00"/>
    <n v="2"/>
    <n v="449"/>
    <n v="7.0000000000000007E-2"/>
    <n v="898"/>
  </r>
  <r>
    <n v="302"/>
    <n v="3"/>
    <x v="1"/>
    <x v="6"/>
    <n v="2"/>
    <s v="mireya.copeland@bikes.shop"/>
    <x v="1"/>
    <x v="1"/>
    <n v="1375"/>
    <s v="carlena.salinas@gmail.com"/>
    <n v="11432"/>
    <x v="1"/>
    <s v="Ritchey"/>
    <d v="2016-07-06T00:00:00"/>
    <n v="2"/>
    <n v="749.99"/>
    <n v="0.2"/>
    <n v="1499.98"/>
  </r>
  <r>
    <n v="303"/>
    <n v="1"/>
    <x v="1"/>
    <x v="1"/>
    <n v="2"/>
    <s v="mireya.copeland@bikes.shop"/>
    <x v="1"/>
    <x v="1"/>
    <n v="36"/>
    <s v="bernita.mcdaniel@hotmail.com"/>
    <n v="13090"/>
    <x v="1"/>
    <s v="Trek"/>
    <d v="2016-07-07T00:00:00"/>
    <n v="2"/>
    <n v="1799.99"/>
    <n v="0.05"/>
    <n v="3599.98"/>
  </r>
  <r>
    <n v="303"/>
    <n v="2"/>
    <x v="1"/>
    <x v="24"/>
    <n v="2"/>
    <s v="mireya.copeland@bikes.shop"/>
    <x v="3"/>
    <x v="3"/>
    <n v="36"/>
    <s v="bernita.mcdaniel@hotmail.com"/>
    <n v="13090"/>
    <x v="1"/>
    <s v="Electra"/>
    <d v="2016-07-07T00:00:00"/>
    <n v="2"/>
    <n v="549.99"/>
    <n v="0.05"/>
    <n v="1099.98"/>
  </r>
  <r>
    <n v="304"/>
    <n v="1"/>
    <x v="1"/>
    <x v="2"/>
    <n v="2"/>
    <s v="mireya.copeland@bikes.shop"/>
    <x v="2"/>
    <x v="2"/>
    <n v="230"/>
    <s v="chelsey.hardin@hotmail.com"/>
    <n v="11729"/>
    <x v="1"/>
    <s v="Surly"/>
    <d v="2016-07-07T00:00:00"/>
    <n v="1"/>
    <n v="1549"/>
    <n v="0.05"/>
    <n v="1549"/>
  </r>
  <r>
    <n v="304"/>
    <n v="2"/>
    <x v="1"/>
    <x v="14"/>
    <n v="2"/>
    <s v="mireya.copeland@bikes.shop"/>
    <x v="1"/>
    <x v="1"/>
    <n v="230"/>
    <s v="chelsey.hardin@hotmail.com"/>
    <n v="11729"/>
    <x v="1"/>
    <s v="Trek"/>
    <d v="2016-07-07T00:00:00"/>
    <n v="2"/>
    <n v="3999.99"/>
    <n v="0.1"/>
    <n v="7999.98"/>
  </r>
  <r>
    <n v="304"/>
    <n v="3"/>
    <x v="1"/>
    <x v="0"/>
    <n v="2"/>
    <s v="mireya.copeland@bikes.shop"/>
    <x v="0"/>
    <x v="0"/>
    <n v="230"/>
    <s v="chelsey.hardin@hotmail.com"/>
    <n v="11729"/>
    <x v="1"/>
    <s v="Electra"/>
    <d v="2016-07-07T00:00:00"/>
    <n v="1"/>
    <n v="599.99"/>
    <n v="0.1"/>
    <n v="599.99"/>
  </r>
  <r>
    <n v="305"/>
    <n v="1"/>
    <x v="1"/>
    <x v="2"/>
    <n v="2"/>
    <s v="mireya.copeland@bikes.shop"/>
    <x v="2"/>
    <x v="2"/>
    <n v="705"/>
    <s v="camille.harvey@hotmail.com"/>
    <n v="11743"/>
    <x v="1"/>
    <s v="Surly"/>
    <d v="2016-07-07T00:00:00"/>
    <n v="1"/>
    <n v="1549"/>
    <n v="7.0000000000000007E-2"/>
    <n v="1549"/>
  </r>
  <r>
    <n v="305"/>
    <n v="2"/>
    <x v="1"/>
    <x v="18"/>
    <n v="2"/>
    <s v="mireya.copeland@bikes.shop"/>
    <x v="1"/>
    <x v="1"/>
    <n v="705"/>
    <s v="camille.harvey@hotmail.com"/>
    <n v="11743"/>
    <x v="1"/>
    <s v="Surly"/>
    <d v="2016-07-07T00:00:00"/>
    <n v="1"/>
    <n v="469.99"/>
    <n v="0.1"/>
    <n v="469.99"/>
  </r>
  <r>
    <n v="305"/>
    <n v="3"/>
    <x v="1"/>
    <x v="5"/>
    <n v="2"/>
    <s v="mireya.copeland@bikes.shop"/>
    <x v="1"/>
    <x v="1"/>
    <n v="705"/>
    <s v="camille.harvey@hotmail.com"/>
    <n v="11743"/>
    <x v="1"/>
    <s v="Surly"/>
    <d v="2016-07-07T00:00:00"/>
    <n v="2"/>
    <n v="999.99"/>
    <n v="0.2"/>
    <n v="1999.98"/>
  </r>
  <r>
    <n v="306"/>
    <n v="1"/>
    <x v="1"/>
    <x v="2"/>
    <n v="2"/>
    <s v="mireya.copeland@bikes.shop"/>
    <x v="2"/>
    <x v="2"/>
    <n v="424"/>
    <s v="charleen.hurst@yahoo.com"/>
    <n v="13501"/>
    <x v="1"/>
    <s v="Surly"/>
    <d v="2016-07-09T00:00:00"/>
    <n v="1"/>
    <n v="1549"/>
    <n v="0.2"/>
    <n v="1549"/>
  </r>
  <r>
    <n v="306"/>
    <n v="2"/>
    <x v="1"/>
    <x v="13"/>
    <n v="2"/>
    <s v="mireya.copeland@bikes.shop"/>
    <x v="5"/>
    <x v="5"/>
    <n v="424"/>
    <s v="charleen.hurst@yahoo.com"/>
    <n v="13501"/>
    <x v="1"/>
    <s v="Electra"/>
    <d v="2016-07-09T00:00:00"/>
    <n v="1"/>
    <n v="269.99"/>
    <n v="7.0000000000000007E-2"/>
    <n v="269.99"/>
  </r>
  <r>
    <n v="307"/>
    <n v="1"/>
    <x v="1"/>
    <x v="12"/>
    <n v="2"/>
    <s v="mireya.copeland@bikes.shop"/>
    <x v="0"/>
    <x v="0"/>
    <n v="695"/>
    <s v="christoper.gould@aol.com"/>
    <n v="11967"/>
    <x v="1"/>
    <s v="Electra"/>
    <d v="2016-07-09T00:00:00"/>
    <n v="2"/>
    <n v="529.99"/>
    <n v="0.05"/>
    <n v="1059.98"/>
  </r>
  <r>
    <n v="308"/>
    <n v="1"/>
    <x v="1"/>
    <x v="14"/>
    <n v="2"/>
    <s v="mireya.copeland@bikes.shop"/>
    <x v="1"/>
    <x v="1"/>
    <n v="156"/>
    <s v="charlyn.cantrell@yahoo.com"/>
    <n v="11795"/>
    <x v="1"/>
    <s v="Trek"/>
    <d v="2016-07-11T00:00:00"/>
    <n v="1"/>
    <n v="3999.99"/>
    <n v="0.1"/>
    <n v="3999.99"/>
  </r>
  <r>
    <n v="308"/>
    <n v="2"/>
    <x v="1"/>
    <x v="9"/>
    <n v="2"/>
    <s v="mireya.copeland@bikes.shop"/>
    <x v="0"/>
    <x v="0"/>
    <n v="156"/>
    <s v="charlyn.cantrell@yahoo.com"/>
    <n v="11795"/>
    <x v="1"/>
    <s v="Pure Cycles"/>
    <d v="2016-07-11T00:00:00"/>
    <n v="2"/>
    <n v="449"/>
    <n v="0.2"/>
    <n v="898"/>
  </r>
  <r>
    <n v="308"/>
    <n v="3"/>
    <x v="1"/>
    <x v="15"/>
    <n v="2"/>
    <s v="mireya.copeland@bikes.shop"/>
    <x v="0"/>
    <x v="0"/>
    <n v="156"/>
    <s v="charlyn.cantrell@yahoo.com"/>
    <n v="11795"/>
    <x v="1"/>
    <s v="Electra"/>
    <d v="2016-07-11T00:00:00"/>
    <n v="1"/>
    <n v="269.99"/>
    <n v="0.2"/>
    <n v="269.99"/>
  </r>
  <r>
    <n v="309"/>
    <n v="1"/>
    <x v="1"/>
    <x v="5"/>
    <n v="2"/>
    <s v="mireya.copeland@bikes.shop"/>
    <x v="1"/>
    <x v="1"/>
    <n v="211"/>
    <s v="gilma.dejesus@yahoo.com"/>
    <n v="10583"/>
    <x v="1"/>
    <s v="Surly"/>
    <d v="2016-07-11T00:00:00"/>
    <n v="1"/>
    <n v="999.99"/>
    <n v="0.05"/>
    <n v="999.99"/>
  </r>
  <r>
    <n v="309"/>
    <n v="2"/>
    <x v="1"/>
    <x v="10"/>
    <n v="2"/>
    <s v="mireya.copeland@bikes.shop"/>
    <x v="0"/>
    <x v="0"/>
    <n v="211"/>
    <s v="gilma.dejesus@yahoo.com"/>
    <n v="10583"/>
    <x v="1"/>
    <s v="Electra"/>
    <d v="2016-07-11T00:00:00"/>
    <n v="1"/>
    <n v="549.99"/>
    <n v="0.05"/>
    <n v="549.99"/>
  </r>
  <r>
    <n v="310"/>
    <n v="1"/>
    <x v="0"/>
    <x v="14"/>
    <n v="1"/>
    <s v="fabiola.jackson@bikes.shop"/>
    <x v="1"/>
    <x v="1"/>
    <n v="627"/>
    <s v="deloris.larson@aol.com"/>
    <n v="91010"/>
    <x v="0"/>
    <s v="Trek"/>
    <d v="2016-07-12T00:00:00"/>
    <n v="2"/>
    <n v="3999.99"/>
    <n v="7.0000000000000007E-2"/>
    <n v="7999.98"/>
  </r>
  <r>
    <n v="310"/>
    <n v="2"/>
    <x v="0"/>
    <x v="15"/>
    <n v="1"/>
    <s v="fabiola.jackson@bikes.shop"/>
    <x v="0"/>
    <x v="0"/>
    <n v="627"/>
    <s v="deloris.larson@aol.com"/>
    <n v="91010"/>
    <x v="0"/>
    <s v="Electra"/>
    <d v="2016-07-12T00:00:00"/>
    <n v="2"/>
    <n v="269.99"/>
    <n v="0.1"/>
    <n v="539.98"/>
  </r>
  <r>
    <n v="310"/>
    <n v="3"/>
    <x v="0"/>
    <x v="21"/>
    <n v="1"/>
    <s v="fabiola.jackson@bikes.shop"/>
    <x v="1"/>
    <x v="1"/>
    <n v="627"/>
    <s v="deloris.larson@aol.com"/>
    <n v="91010"/>
    <x v="0"/>
    <s v="Heller"/>
    <d v="2016-07-12T00:00:00"/>
    <n v="2"/>
    <n v="1320.99"/>
    <n v="0.2"/>
    <n v="2641.98"/>
  </r>
  <r>
    <n v="310"/>
    <n v="4"/>
    <x v="0"/>
    <x v="1"/>
    <n v="1"/>
    <s v="fabiola.jackson@bikes.shop"/>
    <x v="1"/>
    <x v="1"/>
    <n v="627"/>
    <s v="deloris.larson@aol.com"/>
    <n v="91010"/>
    <x v="0"/>
    <s v="Trek"/>
    <d v="2016-07-12T00:00:00"/>
    <n v="1"/>
    <n v="1799.99"/>
    <n v="0.2"/>
    <n v="1799.99"/>
  </r>
  <r>
    <n v="311"/>
    <n v="1"/>
    <x v="1"/>
    <x v="7"/>
    <n v="2"/>
    <s v="mireya.copeland@bikes.shop"/>
    <x v="0"/>
    <x v="0"/>
    <n v="1400"/>
    <s v="shayla.hart@msn.com"/>
    <n v="11421"/>
    <x v="1"/>
    <s v="Pure Cycles"/>
    <d v="2016-07-12T00:00:00"/>
    <n v="2"/>
    <n v="429"/>
    <n v="0.05"/>
    <n v="858"/>
  </r>
  <r>
    <n v="311"/>
    <n v="2"/>
    <x v="1"/>
    <x v="21"/>
    <n v="2"/>
    <s v="mireya.copeland@bikes.shop"/>
    <x v="1"/>
    <x v="1"/>
    <n v="1400"/>
    <s v="shayla.hart@msn.com"/>
    <n v="11421"/>
    <x v="1"/>
    <s v="Heller"/>
    <d v="2016-07-12T00:00:00"/>
    <n v="2"/>
    <n v="1320.99"/>
    <n v="0.2"/>
    <n v="2641.98"/>
  </r>
  <r>
    <n v="312"/>
    <n v="1"/>
    <x v="1"/>
    <x v="24"/>
    <n v="2"/>
    <s v="mireya.copeland@bikes.shop"/>
    <x v="3"/>
    <x v="3"/>
    <n v="299"/>
    <s v="jame.riggs@hotmail.com"/>
    <n v="11706"/>
    <x v="1"/>
    <s v="Electra"/>
    <d v="2016-07-13T00:00:00"/>
    <n v="2"/>
    <n v="549.99"/>
    <n v="0.05"/>
    <n v="1099.98"/>
  </r>
  <r>
    <n v="312"/>
    <n v="2"/>
    <x v="1"/>
    <x v="15"/>
    <n v="2"/>
    <s v="mireya.copeland@bikes.shop"/>
    <x v="0"/>
    <x v="0"/>
    <n v="299"/>
    <s v="jame.riggs@hotmail.com"/>
    <n v="11706"/>
    <x v="1"/>
    <s v="Electra"/>
    <d v="2016-07-13T00:00:00"/>
    <n v="2"/>
    <n v="269.99"/>
    <n v="7.0000000000000007E-2"/>
    <n v="539.98"/>
  </r>
  <r>
    <n v="312"/>
    <n v="3"/>
    <x v="1"/>
    <x v="3"/>
    <n v="2"/>
    <s v="mireya.copeland@bikes.shop"/>
    <x v="0"/>
    <x v="0"/>
    <n v="299"/>
    <s v="jame.riggs@hotmail.com"/>
    <n v="11706"/>
    <x v="1"/>
    <s v="Electra"/>
    <d v="2016-07-13T00:00:00"/>
    <n v="2"/>
    <n v="599.99"/>
    <n v="0.05"/>
    <n v="1199.98"/>
  </r>
  <r>
    <n v="313"/>
    <n v="1"/>
    <x v="2"/>
    <x v="4"/>
    <n v="3"/>
    <s v="genna.serrano@bikes.shop"/>
    <x v="1"/>
    <x v="1"/>
    <n v="565"/>
    <s v="dagny.owen@hotmail.com"/>
    <n v="76901"/>
    <x v="2"/>
    <s v="Trek"/>
    <d v="2016-07-14T00:00:00"/>
    <n v="1"/>
    <n v="2899.99"/>
    <n v="7.0000000000000007E-2"/>
    <n v="2899.99"/>
  </r>
  <r>
    <n v="313"/>
    <n v="2"/>
    <x v="2"/>
    <x v="2"/>
    <n v="3"/>
    <s v="genna.serrano@bikes.shop"/>
    <x v="2"/>
    <x v="2"/>
    <n v="565"/>
    <s v="dagny.owen@hotmail.com"/>
    <n v="76901"/>
    <x v="2"/>
    <s v="Surly"/>
    <d v="2016-07-14T00:00:00"/>
    <n v="2"/>
    <n v="1549"/>
    <n v="7.0000000000000007E-2"/>
    <n v="3098"/>
  </r>
  <r>
    <n v="314"/>
    <n v="1"/>
    <x v="1"/>
    <x v="21"/>
    <n v="2"/>
    <s v="mireya.copeland@bikes.shop"/>
    <x v="1"/>
    <x v="1"/>
    <n v="1019"/>
    <s v="janie.herrera@gmail.com"/>
    <n v="11373"/>
    <x v="1"/>
    <s v="Heller"/>
    <d v="2016-07-15T00:00:00"/>
    <n v="1"/>
    <n v="1320.99"/>
    <n v="7.0000000000000007E-2"/>
    <n v="1320.99"/>
  </r>
  <r>
    <n v="314"/>
    <n v="2"/>
    <x v="1"/>
    <x v="11"/>
    <n v="2"/>
    <s v="mireya.copeland@bikes.shop"/>
    <x v="4"/>
    <x v="4"/>
    <n v="1019"/>
    <s v="janie.herrera@gmail.com"/>
    <n v="11373"/>
    <x v="1"/>
    <s v="Trek"/>
    <d v="2016-07-15T00:00:00"/>
    <n v="1"/>
    <n v="2999.99"/>
    <n v="0.05"/>
    <n v="2999.99"/>
  </r>
  <r>
    <n v="314"/>
    <n v="3"/>
    <x v="1"/>
    <x v="13"/>
    <n v="2"/>
    <s v="mireya.copeland@bikes.shop"/>
    <x v="5"/>
    <x v="5"/>
    <n v="1019"/>
    <s v="janie.herrera@gmail.com"/>
    <n v="11373"/>
    <x v="1"/>
    <s v="Electra"/>
    <d v="2016-07-15T00:00:00"/>
    <n v="2"/>
    <n v="269.99"/>
    <n v="0.2"/>
    <n v="539.98"/>
  </r>
  <r>
    <n v="314"/>
    <n v="4"/>
    <x v="1"/>
    <x v="14"/>
    <n v="2"/>
    <s v="mireya.copeland@bikes.shop"/>
    <x v="1"/>
    <x v="1"/>
    <n v="1019"/>
    <s v="janie.herrera@gmail.com"/>
    <n v="11373"/>
    <x v="1"/>
    <s v="Trek"/>
    <d v="2016-07-15T00:00:00"/>
    <n v="2"/>
    <n v="3999.99"/>
    <n v="7.0000000000000007E-2"/>
    <n v="7999.98"/>
  </r>
  <r>
    <n v="315"/>
    <n v="1"/>
    <x v="1"/>
    <x v="16"/>
    <n v="2"/>
    <s v="mireya.copeland@bikes.shop"/>
    <x v="2"/>
    <x v="2"/>
    <n v="1263"/>
    <s v="rufina.chandler@aol.com"/>
    <n v="11040"/>
    <x v="1"/>
    <s v="Surly"/>
    <d v="2016-07-16T00:00:00"/>
    <n v="1"/>
    <n v="1680.99"/>
    <n v="0.2"/>
    <n v="1680.99"/>
  </r>
  <r>
    <n v="315"/>
    <n v="2"/>
    <x v="1"/>
    <x v="11"/>
    <n v="2"/>
    <s v="mireya.copeland@bikes.shop"/>
    <x v="4"/>
    <x v="4"/>
    <n v="1263"/>
    <s v="rufina.chandler@aol.com"/>
    <n v="11040"/>
    <x v="1"/>
    <s v="Trek"/>
    <d v="2016-07-16T00:00:00"/>
    <n v="1"/>
    <n v="2999.99"/>
    <n v="0.1"/>
    <n v="2999.99"/>
  </r>
  <r>
    <n v="316"/>
    <n v="1"/>
    <x v="1"/>
    <x v="6"/>
    <n v="2"/>
    <s v="mireya.copeland@bikes.shop"/>
    <x v="1"/>
    <x v="1"/>
    <n v="670"/>
    <s v="shawnda.glover@gmail.com"/>
    <n v="13090"/>
    <x v="1"/>
    <s v="Ritchey"/>
    <d v="2016-07-17T00:00:00"/>
    <n v="2"/>
    <n v="749.99"/>
    <n v="0.2"/>
    <n v="1499.98"/>
  </r>
  <r>
    <n v="316"/>
    <n v="2"/>
    <x v="1"/>
    <x v="3"/>
    <n v="2"/>
    <s v="mireya.copeland@bikes.shop"/>
    <x v="0"/>
    <x v="0"/>
    <n v="670"/>
    <s v="shawnda.glover@gmail.com"/>
    <n v="13090"/>
    <x v="1"/>
    <s v="Electra"/>
    <d v="2016-07-17T00:00:00"/>
    <n v="2"/>
    <n v="599.99"/>
    <n v="0.1"/>
    <n v="1199.98"/>
  </r>
  <r>
    <n v="316"/>
    <n v="3"/>
    <x v="1"/>
    <x v="0"/>
    <n v="2"/>
    <s v="mireya.copeland@bikes.shop"/>
    <x v="0"/>
    <x v="0"/>
    <n v="670"/>
    <s v="shawnda.glover@gmail.com"/>
    <n v="13090"/>
    <x v="1"/>
    <s v="Electra"/>
    <d v="2016-07-17T00:00:00"/>
    <n v="1"/>
    <n v="599.99"/>
    <n v="0.1"/>
    <n v="599.99"/>
  </r>
  <r>
    <n v="316"/>
    <n v="4"/>
    <x v="1"/>
    <x v="23"/>
    <n v="2"/>
    <s v="mireya.copeland@bikes.shop"/>
    <x v="0"/>
    <x v="0"/>
    <n v="670"/>
    <s v="shawnda.glover@gmail.com"/>
    <n v="13090"/>
    <x v="1"/>
    <s v="Pure Cycles"/>
    <d v="2016-07-17T00:00:00"/>
    <n v="1"/>
    <n v="449"/>
    <n v="0.2"/>
    <n v="449"/>
  </r>
  <r>
    <n v="316"/>
    <n v="5"/>
    <x v="1"/>
    <x v="7"/>
    <n v="2"/>
    <s v="mireya.copeland@bikes.shop"/>
    <x v="0"/>
    <x v="0"/>
    <n v="670"/>
    <s v="shawnda.glover@gmail.com"/>
    <n v="13090"/>
    <x v="1"/>
    <s v="Pure Cycles"/>
    <d v="2016-07-17T00:00:00"/>
    <n v="1"/>
    <n v="429"/>
    <n v="0.05"/>
    <n v="429"/>
  </r>
  <r>
    <n v="317"/>
    <n v="1"/>
    <x v="1"/>
    <x v="2"/>
    <n v="2"/>
    <s v="mireya.copeland@bikes.shop"/>
    <x v="2"/>
    <x v="2"/>
    <n v="795"/>
    <s v="mariam.miranda@aol.com"/>
    <n v="11010"/>
    <x v="1"/>
    <s v="Surly"/>
    <d v="2016-07-17T00:00:00"/>
    <n v="1"/>
    <n v="1549"/>
    <n v="0.2"/>
    <n v="1549"/>
  </r>
  <r>
    <n v="317"/>
    <n v="2"/>
    <x v="1"/>
    <x v="13"/>
    <n v="2"/>
    <s v="mireya.copeland@bikes.shop"/>
    <x v="5"/>
    <x v="5"/>
    <n v="795"/>
    <s v="mariam.miranda@aol.com"/>
    <n v="11010"/>
    <x v="1"/>
    <s v="Electra"/>
    <d v="2016-07-17T00:00:00"/>
    <n v="1"/>
    <n v="269.99"/>
    <n v="0.05"/>
    <n v="269.99"/>
  </r>
  <r>
    <n v="317"/>
    <n v="3"/>
    <x v="1"/>
    <x v="12"/>
    <n v="2"/>
    <s v="mireya.copeland@bikes.shop"/>
    <x v="0"/>
    <x v="0"/>
    <n v="795"/>
    <s v="mariam.miranda@aol.com"/>
    <n v="11010"/>
    <x v="1"/>
    <s v="Electra"/>
    <d v="2016-07-17T00:00:00"/>
    <n v="1"/>
    <n v="529.99"/>
    <n v="0.05"/>
    <n v="529.99"/>
  </r>
  <r>
    <n v="317"/>
    <n v="4"/>
    <x v="1"/>
    <x v="17"/>
    <n v="2"/>
    <s v="mireya.copeland@bikes.shop"/>
    <x v="0"/>
    <x v="0"/>
    <n v="795"/>
    <s v="mariam.miranda@aol.com"/>
    <n v="11010"/>
    <x v="1"/>
    <s v="Electra"/>
    <d v="2016-07-17T00:00:00"/>
    <n v="2"/>
    <n v="269.99"/>
    <n v="0.2"/>
    <n v="539.98"/>
  </r>
  <r>
    <n v="318"/>
    <n v="1"/>
    <x v="1"/>
    <x v="17"/>
    <n v="2"/>
    <s v="mireya.copeland@bikes.shop"/>
    <x v="0"/>
    <x v="0"/>
    <n v="1141"/>
    <s v="mallie.osborn@gmail.com"/>
    <n v="12550"/>
    <x v="1"/>
    <s v="Electra"/>
    <d v="2016-07-17T00:00:00"/>
    <n v="2"/>
    <n v="269.99"/>
    <n v="0.1"/>
    <n v="539.98"/>
  </r>
  <r>
    <n v="318"/>
    <n v="2"/>
    <x v="1"/>
    <x v="22"/>
    <n v="2"/>
    <s v="mireya.copeland@bikes.shop"/>
    <x v="3"/>
    <x v="3"/>
    <n v="1141"/>
    <s v="mallie.osborn@gmail.com"/>
    <n v="12550"/>
    <x v="1"/>
    <s v="Electra"/>
    <d v="2016-07-17T00:00:00"/>
    <n v="2"/>
    <n v="499.99"/>
    <n v="0.2"/>
    <n v="999.98"/>
  </r>
  <r>
    <n v="318"/>
    <n v="3"/>
    <x v="1"/>
    <x v="11"/>
    <n v="2"/>
    <s v="mireya.copeland@bikes.shop"/>
    <x v="4"/>
    <x v="4"/>
    <n v="1141"/>
    <s v="mallie.osborn@gmail.com"/>
    <n v="12550"/>
    <x v="1"/>
    <s v="Trek"/>
    <d v="2016-07-17T00:00:00"/>
    <n v="1"/>
    <n v="2999.99"/>
    <n v="0.05"/>
    <n v="2999.99"/>
  </r>
  <r>
    <n v="319"/>
    <n v="1"/>
    <x v="1"/>
    <x v="16"/>
    <n v="2"/>
    <s v="mireya.copeland@bikes.shop"/>
    <x v="2"/>
    <x v="2"/>
    <n v="941"/>
    <s v="danyell.dickerson@msn.com"/>
    <n v="11722"/>
    <x v="1"/>
    <s v="Surly"/>
    <d v="2016-07-18T00:00:00"/>
    <n v="1"/>
    <n v="1680.99"/>
    <n v="7.0000000000000007E-2"/>
    <n v="1680.99"/>
  </r>
  <r>
    <n v="319"/>
    <n v="2"/>
    <x v="1"/>
    <x v="20"/>
    <n v="2"/>
    <s v="mireya.copeland@bikes.shop"/>
    <x v="5"/>
    <x v="5"/>
    <n v="941"/>
    <s v="danyell.dickerson@msn.com"/>
    <n v="11722"/>
    <x v="1"/>
    <s v="Electra"/>
    <d v="2016-07-18T00:00:00"/>
    <n v="1"/>
    <n v="269.99"/>
    <n v="0.2"/>
    <n v="269.99"/>
  </r>
  <r>
    <n v="319"/>
    <n v="3"/>
    <x v="1"/>
    <x v="12"/>
    <n v="2"/>
    <s v="mireya.copeland@bikes.shop"/>
    <x v="0"/>
    <x v="0"/>
    <n v="941"/>
    <s v="danyell.dickerson@msn.com"/>
    <n v="11722"/>
    <x v="1"/>
    <s v="Electra"/>
    <d v="2016-07-18T00:00:00"/>
    <n v="2"/>
    <n v="529.99"/>
    <n v="0.1"/>
    <n v="1059.98"/>
  </r>
  <r>
    <n v="319"/>
    <n v="4"/>
    <x v="1"/>
    <x v="19"/>
    <n v="2"/>
    <s v="mireya.copeland@bikes.shop"/>
    <x v="5"/>
    <x v="5"/>
    <n v="941"/>
    <s v="danyell.dickerson@msn.com"/>
    <n v="11722"/>
    <x v="1"/>
    <s v="Electra"/>
    <d v="2016-07-18T00:00:00"/>
    <n v="1"/>
    <n v="299.99"/>
    <n v="0.05"/>
    <n v="299.99"/>
  </r>
  <r>
    <n v="320"/>
    <n v="1"/>
    <x v="0"/>
    <x v="6"/>
    <n v="1"/>
    <s v="fabiola.jackson@bikes.shop"/>
    <x v="1"/>
    <x v="1"/>
    <n v="1428"/>
    <s v="carola.johns@msn.com"/>
    <n v="95060"/>
    <x v="0"/>
    <s v="Ritchey"/>
    <d v="2016-07-19T00:00:00"/>
    <n v="1"/>
    <n v="749.99"/>
    <n v="0.1"/>
    <n v="749.99"/>
  </r>
  <r>
    <n v="321"/>
    <n v="1"/>
    <x v="1"/>
    <x v="4"/>
    <n v="2"/>
    <s v="mireya.copeland@bikes.shop"/>
    <x v="1"/>
    <x v="1"/>
    <n v="568"/>
    <s v="arcelia.vinson@gmail.com"/>
    <n v="11795"/>
    <x v="1"/>
    <s v="Trek"/>
    <d v="2016-07-19T00:00:00"/>
    <n v="2"/>
    <n v="2899.99"/>
    <n v="0.2"/>
    <n v="5799.98"/>
  </r>
  <r>
    <n v="321"/>
    <n v="2"/>
    <x v="1"/>
    <x v="10"/>
    <n v="2"/>
    <s v="mireya.copeland@bikes.shop"/>
    <x v="0"/>
    <x v="0"/>
    <n v="568"/>
    <s v="arcelia.vinson@gmail.com"/>
    <n v="11795"/>
    <x v="1"/>
    <s v="Electra"/>
    <d v="2016-07-19T00:00:00"/>
    <n v="2"/>
    <n v="549.99"/>
    <n v="0.2"/>
    <n v="1099.98"/>
  </r>
  <r>
    <n v="321"/>
    <n v="3"/>
    <x v="1"/>
    <x v="8"/>
    <n v="2"/>
    <s v="mireya.copeland@bikes.shop"/>
    <x v="3"/>
    <x v="3"/>
    <n v="568"/>
    <s v="arcelia.vinson@gmail.com"/>
    <n v="11795"/>
    <x v="1"/>
    <s v="Electra"/>
    <d v="2016-07-19T00:00:00"/>
    <n v="1"/>
    <n v="599.99"/>
    <n v="0.2"/>
    <n v="599.99"/>
  </r>
  <r>
    <n v="321"/>
    <n v="4"/>
    <x v="1"/>
    <x v="19"/>
    <n v="2"/>
    <s v="mireya.copeland@bikes.shop"/>
    <x v="5"/>
    <x v="5"/>
    <n v="568"/>
    <s v="arcelia.vinson@gmail.com"/>
    <n v="11795"/>
    <x v="1"/>
    <s v="Electra"/>
    <d v="2016-07-19T00:00:00"/>
    <n v="2"/>
    <n v="299.99"/>
    <n v="0.2"/>
    <n v="599.98"/>
  </r>
  <r>
    <n v="322"/>
    <n v="1"/>
    <x v="1"/>
    <x v="17"/>
    <n v="2"/>
    <s v="mireya.copeland@bikes.shop"/>
    <x v="0"/>
    <x v="0"/>
    <n v="924"/>
    <s v="lea.irwin@gmail.com"/>
    <n v="12553"/>
    <x v="1"/>
    <s v="Electra"/>
    <d v="2016-07-19T00:00:00"/>
    <n v="2"/>
    <n v="269.99"/>
    <n v="0.2"/>
    <n v="539.98"/>
  </r>
  <r>
    <n v="322"/>
    <n v="2"/>
    <x v="1"/>
    <x v="20"/>
    <n v="2"/>
    <s v="mireya.copeland@bikes.shop"/>
    <x v="5"/>
    <x v="5"/>
    <n v="924"/>
    <s v="lea.irwin@gmail.com"/>
    <n v="12553"/>
    <x v="1"/>
    <s v="Electra"/>
    <d v="2016-07-19T00:00:00"/>
    <n v="1"/>
    <n v="269.99"/>
    <n v="7.0000000000000007E-2"/>
    <n v="269.99"/>
  </r>
  <r>
    <n v="323"/>
    <n v="1"/>
    <x v="1"/>
    <x v="17"/>
    <n v="2"/>
    <s v="mireya.copeland@bikes.shop"/>
    <x v="0"/>
    <x v="0"/>
    <n v="1243"/>
    <s v="heide.reed@yahoo.com"/>
    <n v="11001"/>
    <x v="1"/>
    <s v="Electra"/>
    <d v="2016-07-19T00:00:00"/>
    <n v="2"/>
    <n v="269.99"/>
    <n v="7.0000000000000007E-2"/>
    <n v="539.98"/>
  </r>
  <r>
    <n v="323"/>
    <n v="2"/>
    <x v="1"/>
    <x v="8"/>
    <n v="2"/>
    <s v="mireya.copeland@bikes.shop"/>
    <x v="3"/>
    <x v="3"/>
    <n v="1243"/>
    <s v="heide.reed@yahoo.com"/>
    <n v="11001"/>
    <x v="1"/>
    <s v="Electra"/>
    <d v="2016-07-19T00:00:00"/>
    <n v="2"/>
    <n v="599.99"/>
    <n v="0.1"/>
    <n v="1199.98"/>
  </r>
  <r>
    <n v="324"/>
    <n v="1"/>
    <x v="1"/>
    <x v="6"/>
    <n v="2"/>
    <s v="mireya.copeland@bikes.shop"/>
    <x v="1"/>
    <x v="1"/>
    <n v="480"/>
    <s v="garland.weaver@gmail.com"/>
    <n v="12010"/>
    <x v="1"/>
    <s v="Ritchey"/>
    <d v="2016-07-20T00:00:00"/>
    <n v="2"/>
    <n v="749.99"/>
    <n v="0.1"/>
    <n v="1499.98"/>
  </r>
  <r>
    <n v="324"/>
    <n v="2"/>
    <x v="1"/>
    <x v="7"/>
    <n v="2"/>
    <s v="mireya.copeland@bikes.shop"/>
    <x v="0"/>
    <x v="0"/>
    <n v="480"/>
    <s v="garland.weaver@gmail.com"/>
    <n v="12010"/>
    <x v="1"/>
    <s v="Pure Cycles"/>
    <d v="2016-07-20T00:00:00"/>
    <n v="1"/>
    <n v="429"/>
    <n v="0.2"/>
    <n v="429"/>
  </r>
  <r>
    <n v="324"/>
    <n v="3"/>
    <x v="1"/>
    <x v="13"/>
    <n v="2"/>
    <s v="mireya.copeland@bikes.shop"/>
    <x v="5"/>
    <x v="5"/>
    <n v="480"/>
    <s v="garland.weaver@gmail.com"/>
    <n v="12010"/>
    <x v="1"/>
    <s v="Electra"/>
    <d v="2016-07-20T00:00:00"/>
    <n v="2"/>
    <n v="269.99"/>
    <n v="0.2"/>
    <n v="539.98"/>
  </r>
  <r>
    <n v="324"/>
    <n v="4"/>
    <x v="1"/>
    <x v="23"/>
    <n v="2"/>
    <s v="mireya.copeland@bikes.shop"/>
    <x v="0"/>
    <x v="0"/>
    <n v="480"/>
    <s v="garland.weaver@gmail.com"/>
    <n v="12010"/>
    <x v="1"/>
    <s v="Pure Cycles"/>
    <d v="2016-07-20T00:00:00"/>
    <n v="1"/>
    <n v="449"/>
    <n v="0.05"/>
    <n v="449"/>
  </r>
  <r>
    <n v="324"/>
    <n v="5"/>
    <x v="1"/>
    <x v="10"/>
    <n v="2"/>
    <s v="mireya.copeland@bikes.shop"/>
    <x v="0"/>
    <x v="0"/>
    <n v="480"/>
    <s v="garland.weaver@gmail.com"/>
    <n v="12010"/>
    <x v="1"/>
    <s v="Electra"/>
    <d v="2016-07-20T00:00:00"/>
    <n v="1"/>
    <n v="549.99"/>
    <n v="0.05"/>
    <n v="549.99"/>
  </r>
  <r>
    <n v="325"/>
    <n v="1"/>
    <x v="1"/>
    <x v="14"/>
    <n v="2"/>
    <s v="mireya.copeland@bikes.shop"/>
    <x v="1"/>
    <x v="1"/>
    <n v="848"/>
    <s v="ernestina.skinner@hotmail.com"/>
    <n v="11373"/>
    <x v="1"/>
    <s v="Trek"/>
    <d v="2016-07-20T00:00:00"/>
    <n v="1"/>
    <n v="3999.99"/>
    <n v="0.05"/>
    <n v="3999.99"/>
  </r>
  <r>
    <n v="325"/>
    <n v="2"/>
    <x v="1"/>
    <x v="10"/>
    <n v="2"/>
    <s v="mireya.copeland@bikes.shop"/>
    <x v="0"/>
    <x v="0"/>
    <n v="848"/>
    <s v="ernestina.skinner@hotmail.com"/>
    <n v="11373"/>
    <x v="1"/>
    <s v="Electra"/>
    <d v="2016-07-20T00:00:00"/>
    <n v="1"/>
    <n v="549.99"/>
    <n v="0.2"/>
    <n v="549.99"/>
  </r>
  <r>
    <n v="325"/>
    <n v="3"/>
    <x v="1"/>
    <x v="18"/>
    <n v="2"/>
    <s v="mireya.copeland@bikes.shop"/>
    <x v="1"/>
    <x v="1"/>
    <n v="848"/>
    <s v="ernestina.skinner@hotmail.com"/>
    <n v="11373"/>
    <x v="1"/>
    <s v="Surly"/>
    <d v="2016-07-20T00:00:00"/>
    <n v="2"/>
    <n v="469.99"/>
    <n v="0.2"/>
    <n v="939.98"/>
  </r>
  <r>
    <n v="326"/>
    <n v="1"/>
    <x v="2"/>
    <x v="10"/>
    <n v="3"/>
    <s v="genna.serrano@bikes.shop"/>
    <x v="0"/>
    <x v="0"/>
    <n v="1337"/>
    <s v="bernetta.summers@aol.com"/>
    <n v="75604"/>
    <x v="2"/>
    <s v="Electra"/>
    <d v="2016-07-20T00:00:00"/>
    <n v="1"/>
    <n v="549.99"/>
    <n v="0.1"/>
    <n v="549.99"/>
  </r>
  <r>
    <n v="326"/>
    <n v="2"/>
    <x v="2"/>
    <x v="19"/>
    <n v="3"/>
    <s v="genna.serrano@bikes.shop"/>
    <x v="5"/>
    <x v="5"/>
    <n v="1337"/>
    <s v="bernetta.summers@aol.com"/>
    <n v="75604"/>
    <x v="2"/>
    <s v="Electra"/>
    <d v="2016-07-20T00:00:00"/>
    <n v="1"/>
    <n v="299.99"/>
    <n v="7.0000000000000007E-2"/>
    <n v="299.99"/>
  </r>
  <r>
    <n v="327"/>
    <n v="1"/>
    <x v="1"/>
    <x v="10"/>
    <n v="2"/>
    <s v="mireya.copeland@bikes.shop"/>
    <x v="0"/>
    <x v="0"/>
    <n v="83"/>
    <s v="tiesha.daniel@yahoo.com"/>
    <n v="10583"/>
    <x v="1"/>
    <s v="Electra"/>
    <d v="2016-07-21T00:00:00"/>
    <n v="2"/>
    <n v="549.99"/>
    <n v="7.0000000000000007E-2"/>
    <n v="1099.98"/>
  </r>
  <r>
    <n v="327"/>
    <n v="2"/>
    <x v="1"/>
    <x v="17"/>
    <n v="2"/>
    <s v="mireya.copeland@bikes.shop"/>
    <x v="0"/>
    <x v="0"/>
    <n v="83"/>
    <s v="tiesha.daniel@yahoo.com"/>
    <n v="10583"/>
    <x v="1"/>
    <s v="Electra"/>
    <d v="2016-07-21T00:00:00"/>
    <n v="1"/>
    <n v="269.99"/>
    <n v="7.0000000000000007E-2"/>
    <n v="269.99"/>
  </r>
  <r>
    <n v="327"/>
    <n v="3"/>
    <x v="1"/>
    <x v="4"/>
    <n v="2"/>
    <s v="mireya.copeland@bikes.shop"/>
    <x v="1"/>
    <x v="1"/>
    <n v="83"/>
    <s v="tiesha.daniel@yahoo.com"/>
    <n v="10583"/>
    <x v="1"/>
    <s v="Trek"/>
    <d v="2016-07-21T00:00:00"/>
    <n v="1"/>
    <n v="2899.99"/>
    <n v="0.05"/>
    <n v="2899.99"/>
  </r>
  <r>
    <n v="328"/>
    <n v="1"/>
    <x v="1"/>
    <x v="18"/>
    <n v="2"/>
    <s v="mireya.copeland@bikes.shop"/>
    <x v="1"/>
    <x v="1"/>
    <n v="528"/>
    <s v="angele.schroeder@yahoo.com"/>
    <n v="10956"/>
    <x v="1"/>
    <s v="Surly"/>
    <d v="2016-07-23T00:00:00"/>
    <n v="2"/>
    <n v="469.99"/>
    <n v="0.1"/>
    <n v="939.98"/>
  </r>
  <r>
    <n v="329"/>
    <n v="1"/>
    <x v="1"/>
    <x v="15"/>
    <n v="2"/>
    <s v="mireya.copeland@bikes.shop"/>
    <x v="0"/>
    <x v="0"/>
    <n v="274"/>
    <s v="josh.shaw@gmail.com"/>
    <n v="12533"/>
    <x v="1"/>
    <s v="Electra"/>
    <d v="2016-07-24T00:00:00"/>
    <n v="2"/>
    <n v="269.99"/>
    <n v="7.0000000000000007E-2"/>
    <n v="539.98"/>
  </r>
  <r>
    <n v="329"/>
    <n v="2"/>
    <x v="1"/>
    <x v="1"/>
    <n v="2"/>
    <s v="mireya.copeland@bikes.shop"/>
    <x v="1"/>
    <x v="1"/>
    <n v="274"/>
    <s v="josh.shaw@gmail.com"/>
    <n v="12533"/>
    <x v="1"/>
    <s v="Trek"/>
    <d v="2016-07-24T00:00:00"/>
    <n v="2"/>
    <n v="1799.99"/>
    <n v="0.05"/>
    <n v="3599.98"/>
  </r>
  <r>
    <n v="329"/>
    <n v="3"/>
    <x v="1"/>
    <x v="19"/>
    <n v="2"/>
    <s v="mireya.copeland@bikes.shop"/>
    <x v="5"/>
    <x v="5"/>
    <n v="274"/>
    <s v="josh.shaw@gmail.com"/>
    <n v="12533"/>
    <x v="1"/>
    <s v="Electra"/>
    <d v="2016-07-24T00:00:00"/>
    <n v="1"/>
    <n v="299.99"/>
    <n v="0.2"/>
    <n v="299.99"/>
  </r>
  <r>
    <n v="329"/>
    <n v="4"/>
    <x v="1"/>
    <x v="7"/>
    <n v="2"/>
    <s v="mireya.copeland@bikes.shop"/>
    <x v="0"/>
    <x v="0"/>
    <n v="274"/>
    <s v="josh.shaw@gmail.com"/>
    <n v="12533"/>
    <x v="1"/>
    <s v="Pure Cycles"/>
    <d v="2016-07-24T00:00:00"/>
    <n v="1"/>
    <n v="429"/>
    <n v="7.0000000000000007E-2"/>
    <n v="429"/>
  </r>
  <r>
    <n v="329"/>
    <n v="5"/>
    <x v="1"/>
    <x v="8"/>
    <n v="2"/>
    <s v="mireya.copeland@bikes.shop"/>
    <x v="3"/>
    <x v="3"/>
    <n v="274"/>
    <s v="josh.shaw@gmail.com"/>
    <n v="12533"/>
    <x v="1"/>
    <s v="Electra"/>
    <d v="2016-07-24T00:00:00"/>
    <n v="2"/>
    <n v="599.99"/>
    <n v="0.05"/>
    <n v="1199.98"/>
  </r>
  <r>
    <n v="330"/>
    <n v="1"/>
    <x v="1"/>
    <x v="20"/>
    <n v="2"/>
    <s v="mireya.copeland@bikes.shop"/>
    <x v="5"/>
    <x v="5"/>
    <n v="622"/>
    <s v="gabriel.pitts@gmail.com"/>
    <n v="12065"/>
    <x v="1"/>
    <s v="Electra"/>
    <d v="2016-07-24T00:00:00"/>
    <n v="2"/>
    <n v="269.99"/>
    <n v="0.05"/>
    <n v="539.98"/>
  </r>
  <r>
    <n v="331"/>
    <n v="1"/>
    <x v="1"/>
    <x v="7"/>
    <n v="2"/>
    <s v="mireya.copeland@bikes.shop"/>
    <x v="0"/>
    <x v="0"/>
    <n v="642"/>
    <s v="yang.roth@aol.com"/>
    <n v="14580"/>
    <x v="1"/>
    <s v="Pure Cycles"/>
    <d v="2016-07-24T00:00:00"/>
    <n v="2"/>
    <n v="429"/>
    <n v="0.1"/>
    <n v="858"/>
  </r>
  <r>
    <n v="332"/>
    <n v="1"/>
    <x v="1"/>
    <x v="9"/>
    <n v="2"/>
    <s v="mireya.copeland@bikes.shop"/>
    <x v="0"/>
    <x v="0"/>
    <n v="659"/>
    <s v="antonetta.rocha@yahoo.com"/>
    <n v="10573"/>
    <x v="1"/>
    <s v="Pure Cycles"/>
    <d v="2016-07-24T00:00:00"/>
    <n v="2"/>
    <n v="449"/>
    <n v="0.05"/>
    <n v="898"/>
  </r>
  <r>
    <n v="333"/>
    <n v="1"/>
    <x v="1"/>
    <x v="9"/>
    <n v="2"/>
    <s v="mireya.copeland@bikes.shop"/>
    <x v="0"/>
    <x v="0"/>
    <n v="779"/>
    <s v="major.merrill@aol.com"/>
    <n v="11102"/>
    <x v="1"/>
    <s v="Pure Cycles"/>
    <d v="2016-07-25T00:00:00"/>
    <n v="2"/>
    <n v="449"/>
    <n v="7.0000000000000007E-2"/>
    <n v="898"/>
  </r>
  <r>
    <n v="333"/>
    <n v="2"/>
    <x v="1"/>
    <x v="1"/>
    <n v="2"/>
    <s v="mireya.copeland@bikes.shop"/>
    <x v="1"/>
    <x v="1"/>
    <n v="779"/>
    <s v="major.merrill@aol.com"/>
    <n v="11102"/>
    <x v="1"/>
    <s v="Trek"/>
    <d v="2016-07-25T00:00:00"/>
    <n v="2"/>
    <n v="1799.99"/>
    <n v="0.05"/>
    <n v="3599.98"/>
  </r>
  <r>
    <n v="333"/>
    <n v="3"/>
    <x v="1"/>
    <x v="5"/>
    <n v="2"/>
    <s v="mireya.copeland@bikes.shop"/>
    <x v="1"/>
    <x v="1"/>
    <n v="779"/>
    <s v="major.merrill@aol.com"/>
    <n v="11102"/>
    <x v="1"/>
    <s v="Surly"/>
    <d v="2016-07-25T00:00:00"/>
    <n v="1"/>
    <n v="999.99"/>
    <n v="0.2"/>
    <n v="999.99"/>
  </r>
  <r>
    <n v="334"/>
    <n v="1"/>
    <x v="1"/>
    <x v="3"/>
    <n v="2"/>
    <s v="mireya.copeland@bikes.shop"/>
    <x v="0"/>
    <x v="0"/>
    <n v="1112"/>
    <s v="hollis.rasmussen@yahoo.com"/>
    <n v="11758"/>
    <x v="1"/>
    <s v="Electra"/>
    <d v="2016-07-25T00:00:00"/>
    <n v="2"/>
    <n v="599.99"/>
    <n v="0.2"/>
    <n v="1199.98"/>
  </r>
  <r>
    <n v="334"/>
    <n v="2"/>
    <x v="1"/>
    <x v="11"/>
    <n v="2"/>
    <s v="mireya.copeland@bikes.shop"/>
    <x v="4"/>
    <x v="4"/>
    <n v="1112"/>
    <s v="hollis.rasmussen@yahoo.com"/>
    <n v="11758"/>
    <x v="1"/>
    <s v="Trek"/>
    <d v="2016-07-25T00:00:00"/>
    <n v="1"/>
    <n v="2999.99"/>
    <n v="0.05"/>
    <n v="2999.99"/>
  </r>
  <r>
    <n v="334"/>
    <n v="3"/>
    <x v="1"/>
    <x v="5"/>
    <n v="2"/>
    <s v="mireya.copeland@bikes.shop"/>
    <x v="1"/>
    <x v="1"/>
    <n v="1112"/>
    <s v="hollis.rasmussen@yahoo.com"/>
    <n v="11758"/>
    <x v="1"/>
    <s v="Surly"/>
    <d v="2016-07-25T00:00:00"/>
    <n v="2"/>
    <n v="999.99"/>
    <n v="0.05"/>
    <n v="1999.98"/>
  </r>
  <r>
    <n v="335"/>
    <n v="1"/>
    <x v="1"/>
    <x v="18"/>
    <n v="2"/>
    <s v="mireya.copeland@bikes.shop"/>
    <x v="1"/>
    <x v="1"/>
    <n v="1193"/>
    <s v="phebe.soto@hotmail.com"/>
    <n v="11420"/>
    <x v="1"/>
    <s v="Surly"/>
    <d v="2016-07-25T00:00:00"/>
    <n v="1"/>
    <n v="469.99"/>
    <n v="0.1"/>
    <n v="469.99"/>
  </r>
  <r>
    <n v="335"/>
    <n v="2"/>
    <x v="1"/>
    <x v="6"/>
    <n v="2"/>
    <s v="mireya.copeland@bikes.shop"/>
    <x v="1"/>
    <x v="1"/>
    <n v="1193"/>
    <s v="phebe.soto@hotmail.com"/>
    <n v="11420"/>
    <x v="1"/>
    <s v="Ritchey"/>
    <d v="2016-07-25T00:00:00"/>
    <n v="2"/>
    <n v="749.99"/>
    <n v="0.1"/>
    <n v="1499.98"/>
  </r>
  <r>
    <n v="335"/>
    <n v="3"/>
    <x v="1"/>
    <x v="20"/>
    <n v="2"/>
    <s v="mireya.copeland@bikes.shop"/>
    <x v="5"/>
    <x v="5"/>
    <n v="1193"/>
    <s v="phebe.soto@hotmail.com"/>
    <n v="11420"/>
    <x v="1"/>
    <s v="Electra"/>
    <d v="2016-07-25T00:00:00"/>
    <n v="1"/>
    <n v="269.99"/>
    <n v="7.0000000000000007E-2"/>
    <n v="269.99"/>
  </r>
  <r>
    <n v="336"/>
    <n v="1"/>
    <x v="1"/>
    <x v="4"/>
    <n v="2"/>
    <s v="mireya.copeland@bikes.shop"/>
    <x v="1"/>
    <x v="1"/>
    <n v="1030"/>
    <s v="saran.moses@yahoo.com"/>
    <n v="11201"/>
    <x v="1"/>
    <s v="Trek"/>
    <d v="2016-07-26T00:00:00"/>
    <n v="1"/>
    <n v="2899.99"/>
    <n v="0.1"/>
    <n v="2899.99"/>
  </r>
  <r>
    <n v="336"/>
    <n v="2"/>
    <x v="1"/>
    <x v="10"/>
    <n v="2"/>
    <s v="mireya.copeland@bikes.shop"/>
    <x v="0"/>
    <x v="0"/>
    <n v="1030"/>
    <s v="saran.moses@yahoo.com"/>
    <n v="11201"/>
    <x v="1"/>
    <s v="Electra"/>
    <d v="2016-07-26T00:00:00"/>
    <n v="1"/>
    <n v="549.99"/>
    <n v="0.2"/>
    <n v="549.99"/>
  </r>
  <r>
    <n v="337"/>
    <n v="1"/>
    <x v="1"/>
    <x v="9"/>
    <n v="2"/>
    <s v="mireya.copeland@bikes.shop"/>
    <x v="0"/>
    <x v="0"/>
    <n v="1252"/>
    <s v="adriene.rollins@msn.com"/>
    <n v="11803"/>
    <x v="1"/>
    <s v="Pure Cycles"/>
    <d v="2016-07-26T00:00:00"/>
    <n v="1"/>
    <n v="449"/>
    <n v="0.05"/>
    <n v="449"/>
  </r>
  <r>
    <n v="337"/>
    <n v="2"/>
    <x v="1"/>
    <x v="4"/>
    <n v="2"/>
    <s v="mireya.copeland@bikes.shop"/>
    <x v="1"/>
    <x v="1"/>
    <n v="1252"/>
    <s v="adriene.rollins@msn.com"/>
    <n v="11803"/>
    <x v="1"/>
    <s v="Trek"/>
    <d v="2016-07-26T00:00:00"/>
    <n v="1"/>
    <n v="2899.99"/>
    <n v="0.05"/>
    <n v="2899.99"/>
  </r>
  <r>
    <n v="338"/>
    <n v="1"/>
    <x v="0"/>
    <x v="18"/>
    <n v="1"/>
    <s v="fabiola.jackson@bikes.shop"/>
    <x v="1"/>
    <x v="1"/>
    <n v="1333"/>
    <s v="omega.huff@aol.com"/>
    <n v="90403"/>
    <x v="0"/>
    <s v="Surly"/>
    <d v="2016-07-28T00:00:00"/>
    <n v="2"/>
    <n v="469.99"/>
    <n v="7.0000000000000007E-2"/>
    <n v="939.98"/>
  </r>
  <r>
    <n v="338"/>
    <n v="2"/>
    <x v="0"/>
    <x v="2"/>
    <n v="1"/>
    <s v="fabiola.jackson@bikes.shop"/>
    <x v="2"/>
    <x v="2"/>
    <n v="1333"/>
    <s v="omega.huff@aol.com"/>
    <n v="90403"/>
    <x v="0"/>
    <s v="Surly"/>
    <d v="2016-07-28T00:00:00"/>
    <n v="1"/>
    <n v="1549"/>
    <n v="7.0000000000000007E-2"/>
    <n v="1549"/>
  </r>
  <r>
    <n v="338"/>
    <n v="3"/>
    <x v="0"/>
    <x v="13"/>
    <n v="1"/>
    <s v="fabiola.jackson@bikes.shop"/>
    <x v="5"/>
    <x v="5"/>
    <n v="1333"/>
    <s v="omega.huff@aol.com"/>
    <n v="90403"/>
    <x v="0"/>
    <s v="Electra"/>
    <d v="2016-07-28T00:00:00"/>
    <n v="1"/>
    <n v="269.99"/>
    <n v="0.1"/>
    <n v="269.99"/>
  </r>
  <r>
    <n v="338"/>
    <n v="4"/>
    <x v="0"/>
    <x v="16"/>
    <n v="1"/>
    <s v="fabiola.jackson@bikes.shop"/>
    <x v="2"/>
    <x v="2"/>
    <n v="1333"/>
    <s v="omega.huff@aol.com"/>
    <n v="90403"/>
    <x v="0"/>
    <s v="Surly"/>
    <d v="2016-07-28T00:00:00"/>
    <n v="2"/>
    <n v="1680.99"/>
    <n v="7.0000000000000007E-2"/>
    <n v="3361.98"/>
  </r>
  <r>
    <n v="338"/>
    <n v="5"/>
    <x v="0"/>
    <x v="11"/>
    <n v="1"/>
    <s v="fabiola.jackson@bikes.shop"/>
    <x v="4"/>
    <x v="4"/>
    <n v="1333"/>
    <s v="omega.huff@aol.com"/>
    <n v="90403"/>
    <x v="0"/>
    <s v="Trek"/>
    <d v="2016-07-28T00:00:00"/>
    <n v="1"/>
    <n v="2999.99"/>
    <n v="0.05"/>
    <n v="2999.99"/>
  </r>
  <r>
    <n v="339"/>
    <n v="1"/>
    <x v="1"/>
    <x v="17"/>
    <n v="2"/>
    <s v="mireya.copeland@bikes.shop"/>
    <x v="0"/>
    <x v="0"/>
    <n v="1110"/>
    <s v="shirely.cantrell@aol.com"/>
    <n v="11552"/>
    <x v="1"/>
    <s v="Electra"/>
    <d v="2016-07-28T00:00:00"/>
    <n v="1"/>
    <n v="269.99"/>
    <n v="0.1"/>
    <n v="269.99"/>
  </r>
  <r>
    <n v="339"/>
    <n v="2"/>
    <x v="1"/>
    <x v="12"/>
    <n v="2"/>
    <s v="mireya.copeland@bikes.shop"/>
    <x v="0"/>
    <x v="0"/>
    <n v="1110"/>
    <s v="shirely.cantrell@aol.com"/>
    <n v="11552"/>
    <x v="1"/>
    <s v="Electra"/>
    <d v="2016-07-28T00:00:00"/>
    <n v="2"/>
    <n v="529.99"/>
    <n v="0.05"/>
    <n v="1059.98"/>
  </r>
  <r>
    <n v="340"/>
    <n v="1"/>
    <x v="1"/>
    <x v="16"/>
    <n v="2"/>
    <s v="mireya.copeland@bikes.shop"/>
    <x v="2"/>
    <x v="2"/>
    <n v="963"/>
    <s v="anisha.lang@aol.com"/>
    <n v="13440"/>
    <x v="1"/>
    <s v="Surly"/>
    <d v="2016-07-29T00:00:00"/>
    <n v="1"/>
    <n v="1680.99"/>
    <n v="0.05"/>
    <n v="1680.99"/>
  </r>
  <r>
    <n v="340"/>
    <n v="2"/>
    <x v="1"/>
    <x v="24"/>
    <n v="2"/>
    <s v="mireya.copeland@bikes.shop"/>
    <x v="3"/>
    <x v="3"/>
    <n v="963"/>
    <s v="anisha.lang@aol.com"/>
    <n v="13440"/>
    <x v="1"/>
    <s v="Electra"/>
    <d v="2016-07-29T00:00:00"/>
    <n v="1"/>
    <n v="549.99"/>
    <n v="0.05"/>
    <n v="549.99"/>
  </r>
  <r>
    <n v="340"/>
    <n v="3"/>
    <x v="1"/>
    <x v="17"/>
    <n v="2"/>
    <s v="mireya.copeland@bikes.shop"/>
    <x v="0"/>
    <x v="0"/>
    <n v="963"/>
    <s v="anisha.lang@aol.com"/>
    <n v="13440"/>
    <x v="1"/>
    <s v="Electra"/>
    <d v="2016-07-29T00:00:00"/>
    <n v="2"/>
    <n v="269.99"/>
    <n v="0.1"/>
    <n v="539.98"/>
  </r>
  <r>
    <n v="340"/>
    <n v="4"/>
    <x v="1"/>
    <x v="10"/>
    <n v="2"/>
    <s v="mireya.copeland@bikes.shop"/>
    <x v="0"/>
    <x v="0"/>
    <n v="963"/>
    <s v="anisha.lang@aol.com"/>
    <n v="13440"/>
    <x v="1"/>
    <s v="Electra"/>
    <d v="2016-07-29T00:00:00"/>
    <n v="2"/>
    <n v="549.99"/>
    <n v="7.0000000000000007E-2"/>
    <n v="1099.98"/>
  </r>
  <r>
    <n v="340"/>
    <n v="5"/>
    <x v="1"/>
    <x v="2"/>
    <n v="2"/>
    <s v="mireya.copeland@bikes.shop"/>
    <x v="2"/>
    <x v="2"/>
    <n v="963"/>
    <s v="anisha.lang@aol.com"/>
    <n v="13440"/>
    <x v="1"/>
    <s v="Surly"/>
    <d v="2016-07-29T00:00:00"/>
    <n v="2"/>
    <n v="1549"/>
    <n v="0.1"/>
    <n v="3098"/>
  </r>
  <r>
    <n v="341"/>
    <n v="1"/>
    <x v="0"/>
    <x v="19"/>
    <n v="1"/>
    <s v="fabiola.jackson@bikes.shop"/>
    <x v="5"/>
    <x v="5"/>
    <n v="1357"/>
    <s v="karren.lamb@aol.com"/>
    <n v="93706"/>
    <x v="0"/>
    <s v="Electra"/>
    <d v="2016-07-31T00:00:00"/>
    <n v="2"/>
    <n v="299.99"/>
    <n v="0.05"/>
    <n v="599.98"/>
  </r>
  <r>
    <n v="342"/>
    <n v="1"/>
    <x v="1"/>
    <x v="8"/>
    <n v="2"/>
    <s v="mireya.copeland@bikes.shop"/>
    <x v="3"/>
    <x v="3"/>
    <n v="806"/>
    <s v="reyes.merritt@yahoo.com"/>
    <n v="10301"/>
    <x v="1"/>
    <s v="Electra"/>
    <d v="2016-07-31T00:00:00"/>
    <n v="1"/>
    <n v="599.99"/>
    <n v="7.0000000000000007E-2"/>
    <n v="599.99"/>
  </r>
  <r>
    <n v="342"/>
    <n v="2"/>
    <x v="1"/>
    <x v="11"/>
    <n v="2"/>
    <s v="mireya.copeland@bikes.shop"/>
    <x v="4"/>
    <x v="4"/>
    <n v="806"/>
    <s v="reyes.merritt@yahoo.com"/>
    <n v="10301"/>
    <x v="1"/>
    <s v="Trek"/>
    <d v="2016-07-31T00:00:00"/>
    <n v="1"/>
    <n v="2999.99"/>
    <n v="0.2"/>
    <n v="2999.99"/>
  </r>
  <r>
    <n v="342"/>
    <n v="3"/>
    <x v="1"/>
    <x v="3"/>
    <n v="2"/>
    <s v="mireya.copeland@bikes.shop"/>
    <x v="0"/>
    <x v="0"/>
    <n v="806"/>
    <s v="reyes.merritt@yahoo.com"/>
    <n v="10301"/>
    <x v="1"/>
    <s v="Electra"/>
    <d v="2016-07-31T00:00:00"/>
    <n v="2"/>
    <n v="599.99"/>
    <n v="0.1"/>
    <n v="1199.98"/>
  </r>
  <r>
    <n v="343"/>
    <n v="1"/>
    <x v="1"/>
    <x v="0"/>
    <n v="2"/>
    <s v="mireya.copeland@bikes.shop"/>
    <x v="0"/>
    <x v="0"/>
    <n v="961"/>
    <s v="iva.wilcox@aol.com"/>
    <n v="12401"/>
    <x v="1"/>
    <s v="Electra"/>
    <d v="2016-07-31T00:00:00"/>
    <n v="2"/>
    <n v="599.99"/>
    <n v="0.2"/>
    <n v="1199.98"/>
  </r>
  <r>
    <n v="343"/>
    <n v="2"/>
    <x v="1"/>
    <x v="22"/>
    <n v="2"/>
    <s v="mireya.copeland@bikes.shop"/>
    <x v="3"/>
    <x v="3"/>
    <n v="961"/>
    <s v="iva.wilcox@aol.com"/>
    <n v="12401"/>
    <x v="1"/>
    <s v="Electra"/>
    <d v="2016-07-31T00:00:00"/>
    <n v="1"/>
    <n v="499.99"/>
    <n v="0.05"/>
    <n v="499.99"/>
  </r>
  <r>
    <n v="343"/>
    <n v="3"/>
    <x v="1"/>
    <x v="21"/>
    <n v="2"/>
    <s v="mireya.copeland@bikes.shop"/>
    <x v="1"/>
    <x v="1"/>
    <n v="961"/>
    <s v="iva.wilcox@aol.com"/>
    <n v="12401"/>
    <x v="1"/>
    <s v="Heller"/>
    <d v="2016-07-31T00:00:00"/>
    <n v="2"/>
    <n v="1320.99"/>
    <n v="0.05"/>
    <n v="2641.98"/>
  </r>
  <r>
    <n v="343"/>
    <n v="4"/>
    <x v="1"/>
    <x v="2"/>
    <n v="2"/>
    <s v="mireya.copeland@bikes.shop"/>
    <x v="2"/>
    <x v="2"/>
    <n v="961"/>
    <s v="iva.wilcox@aol.com"/>
    <n v="12401"/>
    <x v="1"/>
    <s v="Surly"/>
    <d v="2016-07-31T00:00:00"/>
    <n v="1"/>
    <n v="1549"/>
    <n v="0.1"/>
    <n v="1549"/>
  </r>
  <r>
    <n v="344"/>
    <n v="1"/>
    <x v="1"/>
    <x v="13"/>
    <n v="2"/>
    <s v="mireya.copeland@bikes.shop"/>
    <x v="5"/>
    <x v="5"/>
    <n v="750"/>
    <s v="romaine.salazar@yahoo.com"/>
    <n v="10952"/>
    <x v="1"/>
    <s v="Electra"/>
    <d v="2016-08-01T00:00:00"/>
    <n v="1"/>
    <n v="269.99"/>
    <n v="0.05"/>
    <n v="269.99"/>
  </r>
  <r>
    <n v="344"/>
    <n v="2"/>
    <x v="1"/>
    <x v="9"/>
    <n v="2"/>
    <s v="mireya.copeland@bikes.shop"/>
    <x v="0"/>
    <x v="0"/>
    <n v="750"/>
    <s v="romaine.salazar@yahoo.com"/>
    <n v="10952"/>
    <x v="1"/>
    <s v="Pure Cycles"/>
    <d v="2016-08-01T00:00:00"/>
    <n v="2"/>
    <n v="449"/>
    <n v="7.0000000000000007E-2"/>
    <n v="898"/>
  </r>
  <r>
    <n v="344"/>
    <n v="3"/>
    <x v="1"/>
    <x v="15"/>
    <n v="2"/>
    <s v="mireya.copeland@bikes.shop"/>
    <x v="0"/>
    <x v="0"/>
    <n v="750"/>
    <s v="romaine.salazar@yahoo.com"/>
    <n v="10952"/>
    <x v="1"/>
    <s v="Electra"/>
    <d v="2016-08-01T00:00:00"/>
    <n v="1"/>
    <n v="269.99"/>
    <n v="0.2"/>
    <n v="269.99"/>
  </r>
  <r>
    <n v="345"/>
    <n v="1"/>
    <x v="1"/>
    <x v="9"/>
    <n v="2"/>
    <s v="mireya.copeland@bikes.shop"/>
    <x v="0"/>
    <x v="0"/>
    <n v="1299"/>
    <s v="shauna.edwards@msn.com"/>
    <n v="10598"/>
    <x v="1"/>
    <s v="Pure Cycles"/>
    <d v="2016-08-01T00:00:00"/>
    <n v="2"/>
    <n v="449"/>
    <n v="0.1"/>
    <n v="898"/>
  </r>
  <r>
    <n v="345"/>
    <n v="2"/>
    <x v="1"/>
    <x v="24"/>
    <n v="2"/>
    <s v="mireya.copeland@bikes.shop"/>
    <x v="3"/>
    <x v="3"/>
    <n v="1299"/>
    <s v="shauna.edwards@msn.com"/>
    <n v="10598"/>
    <x v="1"/>
    <s v="Electra"/>
    <d v="2016-08-01T00:00:00"/>
    <n v="2"/>
    <n v="549.99"/>
    <n v="7.0000000000000007E-2"/>
    <n v="1099.98"/>
  </r>
  <r>
    <n v="346"/>
    <n v="1"/>
    <x v="2"/>
    <x v="17"/>
    <n v="3"/>
    <s v="genna.serrano@bikes.shop"/>
    <x v="0"/>
    <x v="0"/>
    <n v="584"/>
    <s v="lynne.anderson@msn.com"/>
    <n v="79930"/>
    <x v="2"/>
    <s v="Electra"/>
    <d v="2016-08-01T00:00:00"/>
    <n v="1"/>
    <n v="269.99"/>
    <n v="7.0000000000000007E-2"/>
    <n v="269.99"/>
  </r>
  <r>
    <n v="346"/>
    <n v="2"/>
    <x v="2"/>
    <x v="19"/>
    <n v="3"/>
    <s v="genna.serrano@bikes.shop"/>
    <x v="5"/>
    <x v="5"/>
    <n v="584"/>
    <s v="lynne.anderson@msn.com"/>
    <n v="79930"/>
    <x v="2"/>
    <s v="Electra"/>
    <d v="2016-08-01T00:00:00"/>
    <n v="1"/>
    <n v="299.99"/>
    <n v="0.2"/>
    <n v="299.99"/>
  </r>
  <r>
    <n v="346"/>
    <n v="3"/>
    <x v="2"/>
    <x v="20"/>
    <n v="3"/>
    <s v="genna.serrano@bikes.shop"/>
    <x v="5"/>
    <x v="5"/>
    <n v="584"/>
    <s v="lynne.anderson@msn.com"/>
    <n v="79930"/>
    <x v="2"/>
    <s v="Electra"/>
    <d v="2016-08-01T00:00:00"/>
    <n v="1"/>
    <n v="269.99"/>
    <n v="0.1"/>
    <n v="269.99"/>
  </r>
  <r>
    <n v="346"/>
    <n v="4"/>
    <x v="2"/>
    <x v="12"/>
    <n v="3"/>
    <s v="genna.serrano@bikes.shop"/>
    <x v="0"/>
    <x v="0"/>
    <n v="584"/>
    <s v="lynne.anderson@msn.com"/>
    <n v="79930"/>
    <x v="2"/>
    <s v="Electra"/>
    <d v="2016-08-01T00:00:00"/>
    <n v="1"/>
    <n v="529.99"/>
    <n v="0.05"/>
    <n v="529.99"/>
  </r>
  <r>
    <n v="346"/>
    <n v="5"/>
    <x v="2"/>
    <x v="9"/>
    <n v="3"/>
    <s v="genna.serrano@bikes.shop"/>
    <x v="0"/>
    <x v="0"/>
    <n v="584"/>
    <s v="lynne.anderson@msn.com"/>
    <n v="79930"/>
    <x v="2"/>
    <s v="Pure Cycles"/>
    <d v="2016-08-01T00:00:00"/>
    <n v="2"/>
    <n v="449"/>
    <n v="0.05"/>
    <n v="898"/>
  </r>
  <r>
    <n v="347"/>
    <n v="1"/>
    <x v="1"/>
    <x v="19"/>
    <n v="2"/>
    <s v="mireya.copeland@bikes.shop"/>
    <x v="5"/>
    <x v="5"/>
    <n v="1004"/>
    <s v="jerald.blackwell@hotmail.com"/>
    <n v="11369"/>
    <x v="1"/>
    <s v="Electra"/>
    <d v="2016-08-02T00:00:00"/>
    <n v="1"/>
    <n v="299.99"/>
    <n v="7.0000000000000007E-2"/>
    <n v="299.99"/>
  </r>
  <r>
    <n v="348"/>
    <n v="1"/>
    <x v="2"/>
    <x v="21"/>
    <n v="3"/>
    <s v="genna.serrano@bikes.shop"/>
    <x v="1"/>
    <x v="1"/>
    <n v="907"/>
    <s v="daina.sampson@msn.com"/>
    <n v="75604"/>
    <x v="2"/>
    <s v="Heller"/>
    <d v="2016-08-02T00:00:00"/>
    <n v="2"/>
    <n v="1320.99"/>
    <n v="0.05"/>
    <n v="2641.98"/>
  </r>
  <r>
    <n v="348"/>
    <n v="2"/>
    <x v="2"/>
    <x v="12"/>
    <n v="3"/>
    <s v="genna.serrano@bikes.shop"/>
    <x v="0"/>
    <x v="0"/>
    <n v="907"/>
    <s v="daina.sampson@msn.com"/>
    <n v="75604"/>
    <x v="2"/>
    <s v="Electra"/>
    <d v="2016-08-02T00:00:00"/>
    <n v="2"/>
    <n v="529.99"/>
    <n v="7.0000000000000007E-2"/>
    <n v="1059.98"/>
  </r>
  <r>
    <n v="349"/>
    <n v="1"/>
    <x v="0"/>
    <x v="0"/>
    <n v="1"/>
    <s v="fabiola.jackson@bikes.shop"/>
    <x v="0"/>
    <x v="0"/>
    <n v="30"/>
    <s v="jamaal.albert@gmail.com"/>
    <n v="90505"/>
    <x v="0"/>
    <s v="Electra"/>
    <d v="2016-08-03T00:00:00"/>
    <n v="2"/>
    <n v="599.99"/>
    <n v="0.2"/>
    <n v="1199.98"/>
  </r>
  <r>
    <n v="350"/>
    <n v="1"/>
    <x v="0"/>
    <x v="18"/>
    <n v="1"/>
    <s v="fabiola.jackson@bikes.shop"/>
    <x v="1"/>
    <x v="1"/>
    <n v="31"/>
    <s v="williemae.holloway@msn.com"/>
    <n v="94603"/>
    <x v="0"/>
    <s v="Surly"/>
    <d v="2016-08-03T00:00:00"/>
    <n v="2"/>
    <n v="469.99"/>
    <n v="0.05"/>
    <n v="939.98"/>
  </r>
  <r>
    <n v="350"/>
    <n v="2"/>
    <x v="0"/>
    <x v="0"/>
    <n v="1"/>
    <s v="fabiola.jackson@bikes.shop"/>
    <x v="0"/>
    <x v="0"/>
    <n v="31"/>
    <s v="williemae.holloway@msn.com"/>
    <n v="94603"/>
    <x v="0"/>
    <s v="Electra"/>
    <d v="2016-08-03T00:00:00"/>
    <n v="1"/>
    <n v="599.99"/>
    <n v="7.0000000000000007E-2"/>
    <n v="599.99"/>
  </r>
  <r>
    <n v="350"/>
    <n v="3"/>
    <x v="0"/>
    <x v="5"/>
    <n v="1"/>
    <s v="fabiola.jackson@bikes.shop"/>
    <x v="1"/>
    <x v="1"/>
    <n v="31"/>
    <s v="williemae.holloway@msn.com"/>
    <n v="94603"/>
    <x v="0"/>
    <s v="Surly"/>
    <d v="2016-08-03T00:00:00"/>
    <n v="1"/>
    <n v="999.99"/>
    <n v="7.0000000000000007E-2"/>
    <n v="999.99"/>
  </r>
  <r>
    <n v="351"/>
    <n v="1"/>
    <x v="0"/>
    <x v="4"/>
    <n v="1"/>
    <s v="fabiola.jackson@bikes.shop"/>
    <x v="1"/>
    <x v="1"/>
    <n v="1307"/>
    <s v="cinda.rocha@hotmail.com"/>
    <n v="93635"/>
    <x v="0"/>
    <s v="Trek"/>
    <d v="2016-08-03T00:00:00"/>
    <n v="2"/>
    <n v="2899.99"/>
    <n v="0.05"/>
    <n v="5799.98"/>
  </r>
  <r>
    <n v="351"/>
    <n v="2"/>
    <x v="0"/>
    <x v="24"/>
    <n v="1"/>
    <s v="fabiola.jackson@bikes.shop"/>
    <x v="3"/>
    <x v="3"/>
    <n v="1307"/>
    <s v="cinda.rocha@hotmail.com"/>
    <n v="93635"/>
    <x v="0"/>
    <s v="Electra"/>
    <d v="2016-08-03T00:00:00"/>
    <n v="2"/>
    <n v="549.99"/>
    <n v="0.1"/>
    <n v="1099.98"/>
  </r>
  <r>
    <n v="351"/>
    <n v="3"/>
    <x v="0"/>
    <x v="0"/>
    <n v="1"/>
    <s v="fabiola.jackson@bikes.shop"/>
    <x v="0"/>
    <x v="0"/>
    <n v="1307"/>
    <s v="cinda.rocha@hotmail.com"/>
    <n v="93635"/>
    <x v="0"/>
    <s v="Electra"/>
    <d v="2016-08-03T00:00:00"/>
    <n v="1"/>
    <n v="599.99"/>
    <n v="0.2"/>
    <n v="599.99"/>
  </r>
  <r>
    <n v="351"/>
    <n v="4"/>
    <x v="0"/>
    <x v="13"/>
    <n v="1"/>
    <s v="fabiola.jackson@bikes.shop"/>
    <x v="5"/>
    <x v="5"/>
    <n v="1307"/>
    <s v="cinda.rocha@hotmail.com"/>
    <n v="93635"/>
    <x v="0"/>
    <s v="Electra"/>
    <d v="2016-08-03T00:00:00"/>
    <n v="2"/>
    <n v="269.99"/>
    <n v="7.0000000000000007E-2"/>
    <n v="539.98"/>
  </r>
  <r>
    <n v="352"/>
    <n v="1"/>
    <x v="1"/>
    <x v="16"/>
    <n v="2"/>
    <s v="mireya.copeland@bikes.shop"/>
    <x v="2"/>
    <x v="2"/>
    <n v="16"/>
    <s v="emmitt.sanchez@hotmail.com"/>
    <n v="10002"/>
    <x v="1"/>
    <s v="Surly"/>
    <d v="2016-08-03T00:00:00"/>
    <n v="1"/>
    <n v="1680.99"/>
    <n v="0.2"/>
    <n v="1680.99"/>
  </r>
  <r>
    <n v="352"/>
    <n v="2"/>
    <x v="1"/>
    <x v="15"/>
    <n v="2"/>
    <s v="mireya.copeland@bikes.shop"/>
    <x v="0"/>
    <x v="0"/>
    <n v="16"/>
    <s v="emmitt.sanchez@hotmail.com"/>
    <n v="10002"/>
    <x v="1"/>
    <s v="Electra"/>
    <d v="2016-08-03T00:00:00"/>
    <n v="1"/>
    <n v="269.99"/>
    <n v="0.2"/>
    <n v="269.99"/>
  </r>
  <r>
    <n v="353"/>
    <n v="1"/>
    <x v="1"/>
    <x v="6"/>
    <n v="2"/>
    <s v="mireya.copeland@bikes.shop"/>
    <x v="1"/>
    <x v="1"/>
    <n v="1387"/>
    <s v="phylicia.stout@aol.com"/>
    <n v="14424"/>
    <x v="1"/>
    <s v="Ritchey"/>
    <d v="2016-08-03T00:00:00"/>
    <n v="2"/>
    <n v="749.99"/>
    <n v="0.2"/>
    <n v="1499.98"/>
  </r>
  <r>
    <n v="354"/>
    <n v="1"/>
    <x v="2"/>
    <x v="20"/>
    <n v="3"/>
    <s v="genna.serrano@bikes.shop"/>
    <x v="5"/>
    <x v="5"/>
    <n v="551"/>
    <s v="jenine.crane@msn.com"/>
    <n v="76110"/>
    <x v="2"/>
    <s v="Electra"/>
    <d v="2016-08-03T00:00:00"/>
    <n v="1"/>
    <n v="269.99"/>
    <n v="0.2"/>
    <n v="269.99"/>
  </r>
  <r>
    <n v="354"/>
    <n v="2"/>
    <x v="2"/>
    <x v="23"/>
    <n v="3"/>
    <s v="genna.serrano@bikes.shop"/>
    <x v="0"/>
    <x v="0"/>
    <n v="551"/>
    <s v="jenine.crane@msn.com"/>
    <n v="76110"/>
    <x v="2"/>
    <s v="Pure Cycles"/>
    <d v="2016-08-03T00:00:00"/>
    <n v="1"/>
    <n v="449"/>
    <n v="0.05"/>
    <n v="449"/>
  </r>
  <r>
    <n v="355"/>
    <n v="1"/>
    <x v="2"/>
    <x v="3"/>
    <n v="3"/>
    <s v="genna.serrano@bikes.shop"/>
    <x v="0"/>
    <x v="0"/>
    <n v="1011"/>
    <s v="sebrina.gross@yahoo.com"/>
    <n v="75043"/>
    <x v="2"/>
    <s v="Electra"/>
    <d v="2016-08-03T00:00:00"/>
    <n v="1"/>
    <n v="599.99"/>
    <n v="0.1"/>
    <n v="599.99"/>
  </r>
  <r>
    <n v="355"/>
    <n v="2"/>
    <x v="2"/>
    <x v="15"/>
    <n v="3"/>
    <s v="genna.serrano@bikes.shop"/>
    <x v="0"/>
    <x v="0"/>
    <n v="1011"/>
    <s v="sebrina.gross@yahoo.com"/>
    <n v="75043"/>
    <x v="2"/>
    <s v="Electra"/>
    <d v="2016-08-03T00:00:00"/>
    <n v="2"/>
    <n v="269.99"/>
    <n v="7.0000000000000007E-2"/>
    <n v="539.98"/>
  </r>
  <r>
    <n v="356"/>
    <n v="1"/>
    <x v="1"/>
    <x v="19"/>
    <n v="2"/>
    <s v="mireya.copeland@bikes.shop"/>
    <x v="5"/>
    <x v="5"/>
    <n v="1189"/>
    <s v="sheila.goodman@msn.com"/>
    <n v="11553"/>
    <x v="1"/>
    <s v="Electra"/>
    <d v="2016-08-04T00:00:00"/>
    <n v="2"/>
    <n v="299.99"/>
    <n v="0.05"/>
    <n v="599.98"/>
  </r>
  <r>
    <n v="356"/>
    <n v="2"/>
    <x v="1"/>
    <x v="4"/>
    <n v="2"/>
    <s v="mireya.copeland@bikes.shop"/>
    <x v="1"/>
    <x v="1"/>
    <n v="1189"/>
    <s v="sheila.goodman@msn.com"/>
    <n v="11553"/>
    <x v="1"/>
    <s v="Trek"/>
    <d v="2016-08-04T00:00:00"/>
    <n v="1"/>
    <n v="2899.99"/>
    <n v="0.05"/>
    <n v="2899.99"/>
  </r>
  <r>
    <n v="356"/>
    <n v="3"/>
    <x v="1"/>
    <x v="17"/>
    <n v="2"/>
    <s v="mireya.copeland@bikes.shop"/>
    <x v="0"/>
    <x v="0"/>
    <n v="1189"/>
    <s v="sheila.goodman@msn.com"/>
    <n v="11553"/>
    <x v="1"/>
    <s v="Electra"/>
    <d v="2016-08-04T00:00:00"/>
    <n v="1"/>
    <n v="269.99"/>
    <n v="0.05"/>
    <n v="269.99"/>
  </r>
  <r>
    <n v="357"/>
    <n v="1"/>
    <x v="2"/>
    <x v="7"/>
    <n v="3"/>
    <s v="genna.serrano@bikes.shop"/>
    <x v="0"/>
    <x v="0"/>
    <n v="14"/>
    <s v="garry.espinoza@hotmail.com"/>
    <n v="75126"/>
    <x v="2"/>
    <s v="Pure Cycles"/>
    <d v="2016-08-05T00:00:00"/>
    <n v="2"/>
    <n v="429"/>
    <n v="0.05"/>
    <n v="858"/>
  </r>
  <r>
    <n v="357"/>
    <n v="2"/>
    <x v="2"/>
    <x v="20"/>
    <n v="3"/>
    <s v="genna.serrano@bikes.shop"/>
    <x v="5"/>
    <x v="5"/>
    <n v="14"/>
    <s v="garry.espinoza@hotmail.com"/>
    <n v="75126"/>
    <x v="2"/>
    <s v="Electra"/>
    <d v="2016-08-05T00:00:00"/>
    <n v="2"/>
    <n v="269.99"/>
    <n v="7.0000000000000007E-2"/>
    <n v="539.98"/>
  </r>
  <r>
    <n v="357"/>
    <n v="3"/>
    <x v="2"/>
    <x v="24"/>
    <n v="3"/>
    <s v="genna.serrano@bikes.shop"/>
    <x v="3"/>
    <x v="3"/>
    <n v="14"/>
    <s v="garry.espinoza@hotmail.com"/>
    <n v="75126"/>
    <x v="2"/>
    <s v="Electra"/>
    <d v="2016-08-05T00:00:00"/>
    <n v="1"/>
    <n v="549.99"/>
    <n v="7.0000000000000007E-2"/>
    <n v="549.99"/>
  </r>
  <r>
    <n v="357"/>
    <n v="4"/>
    <x v="2"/>
    <x v="11"/>
    <n v="3"/>
    <s v="genna.serrano@bikes.shop"/>
    <x v="4"/>
    <x v="4"/>
    <n v="14"/>
    <s v="garry.espinoza@hotmail.com"/>
    <n v="75126"/>
    <x v="2"/>
    <s v="Trek"/>
    <d v="2016-08-05T00:00:00"/>
    <n v="1"/>
    <n v="2999.99"/>
    <n v="0.05"/>
    <n v="2999.99"/>
  </r>
  <r>
    <n v="358"/>
    <n v="1"/>
    <x v="1"/>
    <x v="20"/>
    <n v="2"/>
    <s v="mireya.copeland@bikes.shop"/>
    <x v="5"/>
    <x v="5"/>
    <n v="1042"/>
    <s v="larissa.hays@aol.com"/>
    <n v="11003"/>
    <x v="1"/>
    <s v="Electra"/>
    <d v="2016-08-05T00:00:00"/>
    <n v="2"/>
    <n v="269.99"/>
    <n v="0.1"/>
    <n v="539.98"/>
  </r>
  <r>
    <n v="358"/>
    <n v="2"/>
    <x v="1"/>
    <x v="18"/>
    <n v="2"/>
    <s v="mireya.copeland@bikes.shop"/>
    <x v="1"/>
    <x v="1"/>
    <n v="1042"/>
    <s v="larissa.hays@aol.com"/>
    <n v="11003"/>
    <x v="1"/>
    <s v="Surly"/>
    <d v="2016-08-05T00:00:00"/>
    <n v="2"/>
    <n v="469.99"/>
    <n v="7.0000000000000007E-2"/>
    <n v="939.98"/>
  </r>
  <r>
    <n v="358"/>
    <n v="3"/>
    <x v="1"/>
    <x v="1"/>
    <n v="2"/>
    <s v="mireya.copeland@bikes.shop"/>
    <x v="1"/>
    <x v="1"/>
    <n v="1042"/>
    <s v="larissa.hays@aol.com"/>
    <n v="11003"/>
    <x v="1"/>
    <s v="Trek"/>
    <d v="2016-08-05T00:00:00"/>
    <n v="2"/>
    <n v="1799.99"/>
    <n v="0.05"/>
    <n v="3599.98"/>
  </r>
  <r>
    <n v="358"/>
    <n v="4"/>
    <x v="1"/>
    <x v="9"/>
    <n v="2"/>
    <s v="mireya.copeland@bikes.shop"/>
    <x v="0"/>
    <x v="0"/>
    <n v="1042"/>
    <s v="larissa.hays@aol.com"/>
    <n v="11003"/>
    <x v="1"/>
    <s v="Pure Cycles"/>
    <d v="2016-08-05T00:00:00"/>
    <n v="2"/>
    <n v="449"/>
    <n v="0.1"/>
    <n v="898"/>
  </r>
  <r>
    <n v="359"/>
    <n v="1"/>
    <x v="1"/>
    <x v="12"/>
    <n v="2"/>
    <s v="mireya.copeland@bikes.shop"/>
    <x v="0"/>
    <x v="0"/>
    <n v="441"/>
    <s v="dorthea.walker@aol.com"/>
    <n v="11050"/>
    <x v="1"/>
    <s v="Electra"/>
    <d v="2016-08-07T00:00:00"/>
    <n v="2"/>
    <n v="529.99"/>
    <n v="7.0000000000000007E-2"/>
    <n v="1059.98"/>
  </r>
  <r>
    <n v="359"/>
    <n v="2"/>
    <x v="1"/>
    <x v="11"/>
    <n v="2"/>
    <s v="mireya.copeland@bikes.shop"/>
    <x v="4"/>
    <x v="4"/>
    <n v="441"/>
    <s v="dorthea.walker@aol.com"/>
    <n v="11050"/>
    <x v="1"/>
    <s v="Trek"/>
    <d v="2016-08-07T00:00:00"/>
    <n v="2"/>
    <n v="2999.99"/>
    <n v="7.0000000000000007E-2"/>
    <n v="5999.98"/>
  </r>
  <r>
    <n v="359"/>
    <n v="3"/>
    <x v="1"/>
    <x v="14"/>
    <n v="2"/>
    <s v="mireya.copeland@bikes.shop"/>
    <x v="1"/>
    <x v="1"/>
    <n v="441"/>
    <s v="dorthea.walker@aol.com"/>
    <n v="11050"/>
    <x v="1"/>
    <s v="Trek"/>
    <d v="2016-08-07T00:00:00"/>
    <n v="2"/>
    <n v="3999.99"/>
    <n v="0.2"/>
    <n v="7999.98"/>
  </r>
  <r>
    <n v="360"/>
    <n v="1"/>
    <x v="1"/>
    <x v="8"/>
    <n v="2"/>
    <s v="mireya.copeland@bikes.shop"/>
    <x v="3"/>
    <x v="3"/>
    <n v="1300"/>
    <s v="clorinda.donovan@msn.com"/>
    <n v="14701"/>
    <x v="1"/>
    <s v="Electra"/>
    <d v="2016-08-07T00:00:00"/>
    <n v="1"/>
    <n v="599.99"/>
    <n v="0.05"/>
    <n v="599.99"/>
  </r>
  <r>
    <n v="360"/>
    <n v="2"/>
    <x v="1"/>
    <x v="14"/>
    <n v="2"/>
    <s v="mireya.copeland@bikes.shop"/>
    <x v="1"/>
    <x v="1"/>
    <n v="1300"/>
    <s v="clorinda.donovan@msn.com"/>
    <n v="14701"/>
    <x v="1"/>
    <s v="Trek"/>
    <d v="2016-08-07T00:00:00"/>
    <n v="2"/>
    <n v="3999.99"/>
    <n v="0.2"/>
    <n v="7999.98"/>
  </r>
  <r>
    <n v="360"/>
    <n v="3"/>
    <x v="1"/>
    <x v="17"/>
    <n v="2"/>
    <s v="mireya.copeland@bikes.shop"/>
    <x v="0"/>
    <x v="0"/>
    <n v="1300"/>
    <s v="clorinda.donovan@msn.com"/>
    <n v="14701"/>
    <x v="1"/>
    <s v="Electra"/>
    <d v="2016-08-07T00:00:00"/>
    <n v="2"/>
    <n v="269.99"/>
    <n v="0.05"/>
    <n v="539.98"/>
  </r>
  <r>
    <n v="360"/>
    <n v="4"/>
    <x v="1"/>
    <x v="22"/>
    <n v="2"/>
    <s v="mireya.copeland@bikes.shop"/>
    <x v="3"/>
    <x v="3"/>
    <n v="1300"/>
    <s v="clorinda.donovan@msn.com"/>
    <n v="14701"/>
    <x v="1"/>
    <s v="Electra"/>
    <d v="2016-08-07T00:00:00"/>
    <n v="1"/>
    <n v="499.99"/>
    <n v="0.1"/>
    <n v="499.99"/>
  </r>
  <r>
    <n v="361"/>
    <n v="1"/>
    <x v="1"/>
    <x v="24"/>
    <n v="2"/>
    <s v="mireya.copeland@bikes.shop"/>
    <x v="3"/>
    <x v="3"/>
    <n v="994"/>
    <s v="demarcus.reese@gmail.com"/>
    <n v="10598"/>
    <x v="1"/>
    <s v="Electra"/>
    <d v="2016-08-08T00:00:00"/>
    <n v="2"/>
    <n v="549.99"/>
    <n v="0.05"/>
    <n v="1099.98"/>
  </r>
  <r>
    <n v="361"/>
    <n v="2"/>
    <x v="1"/>
    <x v="18"/>
    <n v="2"/>
    <s v="mireya.copeland@bikes.shop"/>
    <x v="1"/>
    <x v="1"/>
    <n v="994"/>
    <s v="demarcus.reese@gmail.com"/>
    <n v="10598"/>
    <x v="1"/>
    <s v="Surly"/>
    <d v="2016-08-08T00:00:00"/>
    <n v="2"/>
    <n v="469.99"/>
    <n v="0.1"/>
    <n v="939.98"/>
  </r>
  <r>
    <n v="361"/>
    <n v="3"/>
    <x v="1"/>
    <x v="16"/>
    <n v="2"/>
    <s v="mireya.copeland@bikes.shop"/>
    <x v="2"/>
    <x v="2"/>
    <n v="994"/>
    <s v="demarcus.reese@gmail.com"/>
    <n v="10598"/>
    <x v="1"/>
    <s v="Surly"/>
    <d v="2016-08-08T00:00:00"/>
    <n v="1"/>
    <n v="1680.99"/>
    <n v="0.1"/>
    <n v="1680.99"/>
  </r>
  <r>
    <n v="362"/>
    <n v="1"/>
    <x v="0"/>
    <x v="6"/>
    <n v="1"/>
    <s v="fabiola.jackson@bikes.shop"/>
    <x v="1"/>
    <x v="1"/>
    <n v="187"/>
    <s v="hedwig.paul@msn.com"/>
    <n v="92307"/>
    <x v="0"/>
    <s v="Ritchey"/>
    <d v="2016-08-09T00:00:00"/>
    <n v="1"/>
    <n v="749.99"/>
    <n v="7.0000000000000007E-2"/>
    <n v="749.99"/>
  </r>
  <r>
    <n v="363"/>
    <n v="1"/>
    <x v="2"/>
    <x v="20"/>
    <n v="3"/>
    <s v="genna.serrano@bikes.shop"/>
    <x v="5"/>
    <x v="5"/>
    <n v="834"/>
    <s v="brain.skinner@hotmail.com"/>
    <n v="76039"/>
    <x v="2"/>
    <s v="Electra"/>
    <d v="2016-08-11T00:00:00"/>
    <n v="2"/>
    <n v="269.99"/>
    <n v="0.1"/>
    <n v="539.98"/>
  </r>
  <r>
    <n v="363"/>
    <n v="2"/>
    <x v="2"/>
    <x v="15"/>
    <n v="3"/>
    <s v="genna.serrano@bikes.shop"/>
    <x v="0"/>
    <x v="0"/>
    <n v="834"/>
    <s v="brain.skinner@hotmail.com"/>
    <n v="76039"/>
    <x v="2"/>
    <s v="Electra"/>
    <d v="2016-08-11T00:00:00"/>
    <n v="1"/>
    <n v="269.99"/>
    <n v="7.0000000000000007E-2"/>
    <n v="269.99"/>
  </r>
  <r>
    <n v="363"/>
    <n v="3"/>
    <x v="2"/>
    <x v="12"/>
    <n v="3"/>
    <s v="genna.serrano@bikes.shop"/>
    <x v="0"/>
    <x v="0"/>
    <n v="834"/>
    <s v="brain.skinner@hotmail.com"/>
    <n v="76039"/>
    <x v="2"/>
    <s v="Electra"/>
    <d v="2016-08-11T00:00:00"/>
    <n v="1"/>
    <n v="529.99"/>
    <n v="0.1"/>
    <n v="529.99"/>
  </r>
  <r>
    <n v="363"/>
    <n v="4"/>
    <x v="2"/>
    <x v="0"/>
    <n v="3"/>
    <s v="genna.serrano@bikes.shop"/>
    <x v="0"/>
    <x v="0"/>
    <n v="834"/>
    <s v="brain.skinner@hotmail.com"/>
    <n v="76039"/>
    <x v="2"/>
    <s v="Electra"/>
    <d v="2016-08-11T00:00:00"/>
    <n v="1"/>
    <n v="599.99"/>
    <n v="0.2"/>
    <n v="599.99"/>
  </r>
  <r>
    <n v="364"/>
    <n v="1"/>
    <x v="1"/>
    <x v="22"/>
    <n v="2"/>
    <s v="mireya.copeland@bikes.shop"/>
    <x v="3"/>
    <x v="3"/>
    <n v="373"/>
    <s v="mariette.trevino@aol.com"/>
    <n v="13501"/>
    <x v="1"/>
    <s v="Electra"/>
    <d v="2016-08-12T00:00:00"/>
    <n v="2"/>
    <n v="499.99"/>
    <n v="0.05"/>
    <n v="999.98"/>
  </r>
  <r>
    <n v="365"/>
    <n v="1"/>
    <x v="1"/>
    <x v="24"/>
    <n v="2"/>
    <s v="mireya.copeland@bikes.shop"/>
    <x v="3"/>
    <x v="3"/>
    <n v="981"/>
    <s v="christel.cardenas@aol.com"/>
    <n v="11561"/>
    <x v="1"/>
    <s v="Electra"/>
    <d v="2016-08-13T00:00:00"/>
    <n v="2"/>
    <n v="549.99"/>
    <n v="7.0000000000000007E-2"/>
    <n v="1099.98"/>
  </r>
  <r>
    <n v="366"/>
    <n v="1"/>
    <x v="2"/>
    <x v="20"/>
    <n v="3"/>
    <s v="genna.serrano@bikes.shop"/>
    <x v="5"/>
    <x v="5"/>
    <n v="1054"/>
    <s v="arielle.levine@yahoo.com"/>
    <n v="75043"/>
    <x v="2"/>
    <s v="Electra"/>
    <d v="2016-08-13T00:00:00"/>
    <n v="1"/>
    <n v="269.99"/>
    <n v="0.1"/>
    <n v="269.99"/>
  </r>
  <r>
    <n v="366"/>
    <n v="2"/>
    <x v="2"/>
    <x v="4"/>
    <n v="3"/>
    <s v="genna.serrano@bikes.shop"/>
    <x v="1"/>
    <x v="1"/>
    <n v="1054"/>
    <s v="arielle.levine@yahoo.com"/>
    <n v="75043"/>
    <x v="2"/>
    <s v="Trek"/>
    <d v="2016-08-13T00:00:00"/>
    <n v="1"/>
    <n v="2899.99"/>
    <n v="7.0000000000000007E-2"/>
    <n v="2899.99"/>
  </r>
  <r>
    <n v="366"/>
    <n v="3"/>
    <x v="2"/>
    <x v="3"/>
    <n v="3"/>
    <s v="genna.serrano@bikes.shop"/>
    <x v="0"/>
    <x v="0"/>
    <n v="1054"/>
    <s v="arielle.levine@yahoo.com"/>
    <n v="75043"/>
    <x v="2"/>
    <s v="Electra"/>
    <d v="2016-08-13T00:00:00"/>
    <n v="2"/>
    <n v="599.99"/>
    <n v="0.2"/>
    <n v="1199.98"/>
  </r>
  <r>
    <n v="367"/>
    <n v="1"/>
    <x v="1"/>
    <x v="8"/>
    <n v="2"/>
    <s v="mireya.copeland@bikes.shop"/>
    <x v="3"/>
    <x v="3"/>
    <n v="527"/>
    <s v="afton.juarez@gmail.com"/>
    <n v="11727"/>
    <x v="1"/>
    <s v="Electra"/>
    <d v="2016-08-14T00:00:00"/>
    <n v="2"/>
    <n v="599.99"/>
    <n v="0.1"/>
    <n v="1199.98"/>
  </r>
  <r>
    <n v="367"/>
    <n v="2"/>
    <x v="1"/>
    <x v="15"/>
    <n v="2"/>
    <s v="mireya.copeland@bikes.shop"/>
    <x v="0"/>
    <x v="0"/>
    <n v="527"/>
    <s v="afton.juarez@gmail.com"/>
    <n v="11727"/>
    <x v="1"/>
    <s v="Electra"/>
    <d v="2016-08-14T00:00:00"/>
    <n v="1"/>
    <n v="269.99"/>
    <n v="0.05"/>
    <n v="269.99"/>
  </r>
  <r>
    <n v="367"/>
    <n v="3"/>
    <x v="1"/>
    <x v="2"/>
    <n v="2"/>
    <s v="mireya.copeland@bikes.shop"/>
    <x v="2"/>
    <x v="2"/>
    <n v="527"/>
    <s v="afton.juarez@gmail.com"/>
    <n v="11727"/>
    <x v="1"/>
    <s v="Surly"/>
    <d v="2016-08-14T00:00:00"/>
    <n v="2"/>
    <n v="1549"/>
    <n v="0.05"/>
    <n v="3098"/>
  </r>
  <r>
    <n v="368"/>
    <n v="1"/>
    <x v="1"/>
    <x v="21"/>
    <n v="2"/>
    <s v="mireya.copeland@bikes.shop"/>
    <x v="1"/>
    <x v="1"/>
    <n v="995"/>
    <s v="amina.salazar@aol.com"/>
    <n v="14424"/>
    <x v="1"/>
    <s v="Heller"/>
    <d v="2016-08-14T00:00:00"/>
    <n v="1"/>
    <n v="1320.99"/>
    <n v="0.2"/>
    <n v="1320.99"/>
  </r>
  <r>
    <n v="368"/>
    <n v="2"/>
    <x v="1"/>
    <x v="2"/>
    <n v="2"/>
    <s v="mireya.copeland@bikes.shop"/>
    <x v="2"/>
    <x v="2"/>
    <n v="995"/>
    <s v="amina.salazar@aol.com"/>
    <n v="14424"/>
    <x v="1"/>
    <s v="Surly"/>
    <d v="2016-08-14T00:00:00"/>
    <n v="2"/>
    <n v="1549"/>
    <n v="0.2"/>
    <n v="3098"/>
  </r>
  <r>
    <n v="368"/>
    <n v="3"/>
    <x v="1"/>
    <x v="20"/>
    <n v="2"/>
    <s v="mireya.copeland@bikes.shop"/>
    <x v="5"/>
    <x v="5"/>
    <n v="995"/>
    <s v="amina.salazar@aol.com"/>
    <n v="14424"/>
    <x v="1"/>
    <s v="Electra"/>
    <d v="2016-08-14T00:00:00"/>
    <n v="2"/>
    <n v="269.99"/>
    <n v="0.1"/>
    <n v="539.98"/>
  </r>
  <r>
    <n v="368"/>
    <n v="4"/>
    <x v="1"/>
    <x v="23"/>
    <n v="2"/>
    <s v="mireya.copeland@bikes.shop"/>
    <x v="0"/>
    <x v="0"/>
    <n v="995"/>
    <s v="amina.salazar@aol.com"/>
    <n v="14424"/>
    <x v="1"/>
    <s v="Pure Cycles"/>
    <d v="2016-08-14T00:00:00"/>
    <n v="1"/>
    <n v="449"/>
    <n v="0.05"/>
    <n v="449"/>
  </r>
  <r>
    <n v="369"/>
    <n v="1"/>
    <x v="0"/>
    <x v="2"/>
    <n v="1"/>
    <s v="fabiola.jackson@bikes.shop"/>
    <x v="2"/>
    <x v="2"/>
    <n v="1285"/>
    <s v="garth.huff@yahoo.com"/>
    <n v="91740"/>
    <x v="0"/>
    <s v="Surly"/>
    <d v="2016-08-15T00:00:00"/>
    <n v="2"/>
    <n v="1549"/>
    <n v="7.0000000000000007E-2"/>
    <n v="3098"/>
  </r>
  <r>
    <n v="370"/>
    <n v="1"/>
    <x v="1"/>
    <x v="22"/>
    <n v="2"/>
    <s v="mireya.copeland@bikes.shop"/>
    <x v="3"/>
    <x v="3"/>
    <n v="758"/>
    <s v="raymonde.garcia@aol.com"/>
    <n v="12804"/>
    <x v="1"/>
    <s v="Electra"/>
    <d v="2016-08-15T00:00:00"/>
    <n v="2"/>
    <n v="499.99"/>
    <n v="0.05"/>
    <n v="999.98"/>
  </r>
  <r>
    <n v="370"/>
    <n v="2"/>
    <x v="1"/>
    <x v="4"/>
    <n v="2"/>
    <s v="mireya.copeland@bikes.shop"/>
    <x v="1"/>
    <x v="1"/>
    <n v="758"/>
    <s v="raymonde.garcia@aol.com"/>
    <n v="12804"/>
    <x v="1"/>
    <s v="Trek"/>
    <d v="2016-08-15T00:00:00"/>
    <n v="2"/>
    <n v="2899.99"/>
    <n v="0.1"/>
    <n v="5799.98"/>
  </r>
  <r>
    <n v="371"/>
    <n v="1"/>
    <x v="1"/>
    <x v="15"/>
    <n v="2"/>
    <s v="mireya.copeland@bikes.shop"/>
    <x v="0"/>
    <x v="0"/>
    <n v="891"/>
    <s v="ashlie.parrish@hotmail.com"/>
    <n v="10952"/>
    <x v="1"/>
    <s v="Electra"/>
    <d v="2016-08-15T00:00:00"/>
    <n v="1"/>
    <n v="269.99"/>
    <n v="0.2"/>
    <n v="269.99"/>
  </r>
  <r>
    <n v="371"/>
    <n v="2"/>
    <x v="1"/>
    <x v="10"/>
    <n v="2"/>
    <s v="mireya.copeland@bikes.shop"/>
    <x v="0"/>
    <x v="0"/>
    <n v="891"/>
    <s v="ashlie.parrish@hotmail.com"/>
    <n v="10952"/>
    <x v="1"/>
    <s v="Electra"/>
    <d v="2016-08-15T00:00:00"/>
    <n v="1"/>
    <n v="549.99"/>
    <n v="0.2"/>
    <n v="549.99"/>
  </r>
  <r>
    <n v="372"/>
    <n v="1"/>
    <x v="1"/>
    <x v="16"/>
    <n v="2"/>
    <s v="mireya.copeland@bikes.shop"/>
    <x v="2"/>
    <x v="2"/>
    <n v="132"/>
    <s v="boyd.irwin@hotmail.com"/>
    <n v="14075"/>
    <x v="1"/>
    <s v="Surly"/>
    <d v="2016-08-16T00:00:00"/>
    <n v="1"/>
    <n v="1680.99"/>
    <n v="0.05"/>
    <n v="1680.99"/>
  </r>
  <r>
    <n v="372"/>
    <n v="2"/>
    <x v="1"/>
    <x v="15"/>
    <n v="2"/>
    <s v="mireya.copeland@bikes.shop"/>
    <x v="0"/>
    <x v="0"/>
    <n v="132"/>
    <s v="boyd.irwin@hotmail.com"/>
    <n v="14075"/>
    <x v="1"/>
    <s v="Electra"/>
    <d v="2016-08-16T00:00:00"/>
    <n v="2"/>
    <n v="269.99"/>
    <n v="0.1"/>
    <n v="539.98"/>
  </r>
  <r>
    <n v="372"/>
    <n v="3"/>
    <x v="1"/>
    <x v="21"/>
    <n v="2"/>
    <s v="mireya.copeland@bikes.shop"/>
    <x v="1"/>
    <x v="1"/>
    <n v="132"/>
    <s v="boyd.irwin@hotmail.com"/>
    <n v="14075"/>
    <x v="1"/>
    <s v="Heller"/>
    <d v="2016-08-16T00:00:00"/>
    <n v="1"/>
    <n v="1320.99"/>
    <n v="0.1"/>
    <n v="1320.99"/>
  </r>
  <r>
    <n v="373"/>
    <n v="1"/>
    <x v="1"/>
    <x v="1"/>
    <n v="2"/>
    <s v="mireya.copeland@bikes.shop"/>
    <x v="1"/>
    <x v="1"/>
    <n v="337"/>
    <s v="majorie.wyatt@yahoo.com"/>
    <n v="11420"/>
    <x v="1"/>
    <s v="Trek"/>
    <d v="2016-08-16T00:00:00"/>
    <n v="2"/>
    <n v="1799.99"/>
    <n v="0.05"/>
    <n v="3599.98"/>
  </r>
  <r>
    <n v="373"/>
    <n v="2"/>
    <x v="1"/>
    <x v="13"/>
    <n v="2"/>
    <s v="mireya.copeland@bikes.shop"/>
    <x v="5"/>
    <x v="5"/>
    <n v="337"/>
    <s v="majorie.wyatt@yahoo.com"/>
    <n v="11420"/>
    <x v="1"/>
    <s v="Electra"/>
    <d v="2016-08-16T00:00:00"/>
    <n v="1"/>
    <n v="269.99"/>
    <n v="0.1"/>
    <n v="269.99"/>
  </r>
  <r>
    <n v="373"/>
    <n v="3"/>
    <x v="1"/>
    <x v="23"/>
    <n v="2"/>
    <s v="mireya.copeland@bikes.shop"/>
    <x v="0"/>
    <x v="0"/>
    <n v="337"/>
    <s v="majorie.wyatt@yahoo.com"/>
    <n v="11420"/>
    <x v="1"/>
    <s v="Pure Cycles"/>
    <d v="2016-08-16T00:00:00"/>
    <n v="2"/>
    <n v="449"/>
    <n v="0.2"/>
    <n v="898"/>
  </r>
  <r>
    <n v="373"/>
    <n v="4"/>
    <x v="1"/>
    <x v="10"/>
    <n v="2"/>
    <s v="mireya.copeland@bikes.shop"/>
    <x v="0"/>
    <x v="0"/>
    <n v="337"/>
    <s v="majorie.wyatt@yahoo.com"/>
    <n v="11420"/>
    <x v="1"/>
    <s v="Electra"/>
    <d v="2016-08-16T00:00:00"/>
    <n v="1"/>
    <n v="549.99"/>
    <n v="0.1"/>
    <n v="549.99"/>
  </r>
  <r>
    <n v="373"/>
    <n v="5"/>
    <x v="1"/>
    <x v="17"/>
    <n v="2"/>
    <s v="mireya.copeland@bikes.shop"/>
    <x v="0"/>
    <x v="0"/>
    <n v="337"/>
    <s v="majorie.wyatt@yahoo.com"/>
    <n v="11420"/>
    <x v="1"/>
    <s v="Electra"/>
    <d v="2016-08-16T00:00:00"/>
    <n v="1"/>
    <n v="269.99"/>
    <n v="0.1"/>
    <n v="269.99"/>
  </r>
  <r>
    <n v="374"/>
    <n v="1"/>
    <x v="0"/>
    <x v="2"/>
    <n v="1"/>
    <s v="fabiola.jackson@bikes.shop"/>
    <x v="2"/>
    <x v="2"/>
    <n v="1313"/>
    <s v="dante.grimes@yahoo.com"/>
    <n v="91010"/>
    <x v="0"/>
    <s v="Surly"/>
    <d v="2016-08-17T00:00:00"/>
    <n v="1"/>
    <n v="1549"/>
    <n v="0.1"/>
    <n v="1549"/>
  </r>
  <r>
    <n v="374"/>
    <n v="2"/>
    <x v="0"/>
    <x v="14"/>
    <n v="1"/>
    <s v="fabiola.jackson@bikes.shop"/>
    <x v="1"/>
    <x v="1"/>
    <n v="1313"/>
    <s v="dante.grimes@yahoo.com"/>
    <n v="91010"/>
    <x v="0"/>
    <s v="Trek"/>
    <d v="2016-08-17T00:00:00"/>
    <n v="1"/>
    <n v="3999.99"/>
    <n v="7.0000000000000007E-2"/>
    <n v="3999.99"/>
  </r>
  <r>
    <n v="375"/>
    <n v="1"/>
    <x v="1"/>
    <x v="20"/>
    <n v="2"/>
    <s v="mireya.copeland@bikes.shop"/>
    <x v="5"/>
    <x v="5"/>
    <n v="536"/>
    <s v="christiane.bradford@gmail.com"/>
    <n v="14127"/>
    <x v="1"/>
    <s v="Electra"/>
    <d v="2016-08-17T00:00:00"/>
    <n v="2"/>
    <n v="269.99"/>
    <n v="0.05"/>
    <n v="539.98"/>
  </r>
  <r>
    <n v="375"/>
    <n v="2"/>
    <x v="1"/>
    <x v="6"/>
    <n v="2"/>
    <s v="mireya.copeland@bikes.shop"/>
    <x v="1"/>
    <x v="1"/>
    <n v="536"/>
    <s v="christiane.bradford@gmail.com"/>
    <n v="14127"/>
    <x v="1"/>
    <s v="Ritchey"/>
    <d v="2016-08-17T00:00:00"/>
    <n v="2"/>
    <n v="749.99"/>
    <n v="0.05"/>
    <n v="1499.98"/>
  </r>
  <r>
    <n v="375"/>
    <n v="3"/>
    <x v="1"/>
    <x v="4"/>
    <n v="2"/>
    <s v="mireya.copeland@bikes.shop"/>
    <x v="1"/>
    <x v="1"/>
    <n v="536"/>
    <s v="christiane.bradford@gmail.com"/>
    <n v="14127"/>
    <x v="1"/>
    <s v="Trek"/>
    <d v="2016-08-17T00:00:00"/>
    <n v="2"/>
    <n v="2899.99"/>
    <n v="7.0000000000000007E-2"/>
    <n v="5799.98"/>
  </r>
  <r>
    <n v="375"/>
    <n v="4"/>
    <x v="1"/>
    <x v="10"/>
    <n v="2"/>
    <s v="mireya.copeland@bikes.shop"/>
    <x v="0"/>
    <x v="0"/>
    <n v="536"/>
    <s v="christiane.bradford@gmail.com"/>
    <n v="14127"/>
    <x v="1"/>
    <s v="Electra"/>
    <d v="2016-08-17T00:00:00"/>
    <n v="2"/>
    <n v="549.99"/>
    <n v="0.05"/>
    <n v="1099.98"/>
  </r>
  <r>
    <n v="376"/>
    <n v="1"/>
    <x v="1"/>
    <x v="6"/>
    <n v="2"/>
    <s v="mireya.copeland@bikes.shop"/>
    <x v="1"/>
    <x v="1"/>
    <n v="825"/>
    <s v="kristel.byrd@hotmail.com"/>
    <n v="11801"/>
    <x v="1"/>
    <s v="Ritchey"/>
    <d v="2016-08-17T00:00:00"/>
    <n v="2"/>
    <n v="749.99"/>
    <n v="7.0000000000000007E-2"/>
    <n v="1499.98"/>
  </r>
  <r>
    <n v="376"/>
    <n v="2"/>
    <x v="1"/>
    <x v="19"/>
    <n v="2"/>
    <s v="mireya.copeland@bikes.shop"/>
    <x v="5"/>
    <x v="5"/>
    <n v="825"/>
    <s v="kristel.byrd@hotmail.com"/>
    <n v="11801"/>
    <x v="1"/>
    <s v="Electra"/>
    <d v="2016-08-17T00:00:00"/>
    <n v="2"/>
    <n v="299.99"/>
    <n v="0.1"/>
    <n v="599.98"/>
  </r>
  <r>
    <n v="377"/>
    <n v="1"/>
    <x v="1"/>
    <x v="1"/>
    <n v="2"/>
    <s v="mireya.copeland@bikes.shop"/>
    <x v="1"/>
    <x v="1"/>
    <n v="1355"/>
    <s v="thad.gilliam@hotmail.com"/>
    <n v="11756"/>
    <x v="1"/>
    <s v="Trek"/>
    <d v="2016-08-17T00:00:00"/>
    <n v="1"/>
    <n v="1799.99"/>
    <n v="0.05"/>
    <n v="1799.99"/>
  </r>
  <r>
    <n v="377"/>
    <n v="2"/>
    <x v="1"/>
    <x v="15"/>
    <n v="2"/>
    <s v="mireya.copeland@bikes.shop"/>
    <x v="0"/>
    <x v="0"/>
    <n v="1355"/>
    <s v="thad.gilliam@hotmail.com"/>
    <n v="11756"/>
    <x v="1"/>
    <s v="Electra"/>
    <d v="2016-08-17T00:00:00"/>
    <n v="1"/>
    <n v="269.99"/>
    <n v="7.0000000000000007E-2"/>
    <n v="269.99"/>
  </r>
  <r>
    <n v="378"/>
    <n v="1"/>
    <x v="2"/>
    <x v="8"/>
    <n v="3"/>
    <s v="genna.serrano@bikes.shop"/>
    <x v="3"/>
    <x v="3"/>
    <n v="475"/>
    <s v="alec.peck@hotmail.com"/>
    <n v="77904"/>
    <x v="2"/>
    <s v="Electra"/>
    <d v="2016-08-17T00:00:00"/>
    <n v="2"/>
    <n v="599.99"/>
    <n v="0.05"/>
    <n v="1199.98"/>
  </r>
  <r>
    <n v="379"/>
    <n v="1"/>
    <x v="1"/>
    <x v="11"/>
    <n v="2"/>
    <s v="mireya.copeland@bikes.shop"/>
    <x v="4"/>
    <x v="4"/>
    <n v="954"/>
    <s v="hassan.nash@yahoo.com"/>
    <n v="11801"/>
    <x v="1"/>
    <s v="Trek"/>
    <d v="2016-08-18T00:00:00"/>
    <n v="1"/>
    <n v="2999.99"/>
    <n v="7.0000000000000007E-2"/>
    <n v="2999.99"/>
  </r>
  <r>
    <n v="379"/>
    <n v="2"/>
    <x v="1"/>
    <x v="3"/>
    <n v="2"/>
    <s v="mireya.copeland@bikes.shop"/>
    <x v="0"/>
    <x v="0"/>
    <n v="954"/>
    <s v="hassan.nash@yahoo.com"/>
    <n v="11801"/>
    <x v="1"/>
    <s v="Electra"/>
    <d v="2016-08-18T00:00:00"/>
    <n v="1"/>
    <n v="599.99"/>
    <n v="0.2"/>
    <n v="599.99"/>
  </r>
  <r>
    <n v="380"/>
    <n v="1"/>
    <x v="1"/>
    <x v="3"/>
    <n v="2"/>
    <s v="mireya.copeland@bikes.shop"/>
    <x v="0"/>
    <x v="0"/>
    <n v="1156"/>
    <s v="han.wade@hotmail.com"/>
    <n v="11414"/>
    <x v="1"/>
    <s v="Electra"/>
    <d v="2016-08-19T00:00:00"/>
    <n v="1"/>
    <n v="599.99"/>
    <n v="0.05"/>
    <n v="599.99"/>
  </r>
  <r>
    <n v="380"/>
    <n v="2"/>
    <x v="1"/>
    <x v="16"/>
    <n v="2"/>
    <s v="mireya.copeland@bikes.shop"/>
    <x v="2"/>
    <x v="2"/>
    <n v="1156"/>
    <s v="han.wade@hotmail.com"/>
    <n v="11414"/>
    <x v="1"/>
    <s v="Surly"/>
    <d v="2016-08-19T00:00:00"/>
    <n v="2"/>
    <n v="1680.99"/>
    <n v="0.05"/>
    <n v="3361.98"/>
  </r>
  <r>
    <n v="381"/>
    <n v="1"/>
    <x v="1"/>
    <x v="20"/>
    <n v="2"/>
    <s v="mireya.copeland@bikes.shop"/>
    <x v="5"/>
    <x v="5"/>
    <n v="1297"/>
    <s v="vanessa.west@gmail.com"/>
    <n v="10801"/>
    <x v="1"/>
    <s v="Electra"/>
    <d v="2016-08-19T00:00:00"/>
    <n v="2"/>
    <n v="269.99"/>
    <n v="7.0000000000000007E-2"/>
    <n v="539.98"/>
  </r>
  <r>
    <n v="382"/>
    <n v="1"/>
    <x v="1"/>
    <x v="1"/>
    <n v="2"/>
    <s v="mireya.copeland@bikes.shop"/>
    <x v="1"/>
    <x v="1"/>
    <n v="199"/>
    <s v="clelia.workman@yahoo.com"/>
    <n v="12553"/>
    <x v="1"/>
    <s v="Trek"/>
    <d v="2016-08-20T00:00:00"/>
    <n v="1"/>
    <n v="1799.99"/>
    <n v="0.1"/>
    <n v="1799.99"/>
  </r>
  <r>
    <n v="382"/>
    <n v="2"/>
    <x v="1"/>
    <x v="11"/>
    <n v="2"/>
    <s v="mireya.copeland@bikes.shop"/>
    <x v="4"/>
    <x v="4"/>
    <n v="199"/>
    <s v="clelia.workman@yahoo.com"/>
    <n v="12553"/>
    <x v="1"/>
    <s v="Trek"/>
    <d v="2016-08-20T00:00:00"/>
    <n v="1"/>
    <n v="2999.99"/>
    <n v="0.1"/>
    <n v="2999.99"/>
  </r>
  <r>
    <n v="382"/>
    <n v="3"/>
    <x v="1"/>
    <x v="17"/>
    <n v="2"/>
    <s v="mireya.copeland@bikes.shop"/>
    <x v="0"/>
    <x v="0"/>
    <n v="199"/>
    <s v="clelia.workman@yahoo.com"/>
    <n v="12553"/>
    <x v="1"/>
    <s v="Electra"/>
    <d v="2016-08-20T00:00:00"/>
    <n v="1"/>
    <n v="269.99"/>
    <n v="7.0000000000000007E-2"/>
    <n v="269.99"/>
  </r>
  <r>
    <n v="383"/>
    <n v="1"/>
    <x v="1"/>
    <x v="23"/>
    <n v="2"/>
    <s v="mireya.copeland@bikes.shop"/>
    <x v="0"/>
    <x v="0"/>
    <n v="331"/>
    <s v="aleta.mack@yahoo.com"/>
    <n v="11706"/>
    <x v="1"/>
    <s v="Pure Cycles"/>
    <d v="2016-08-20T00:00:00"/>
    <n v="1"/>
    <n v="449"/>
    <n v="7.0000000000000007E-2"/>
    <n v="449"/>
  </r>
  <r>
    <n v="383"/>
    <n v="2"/>
    <x v="1"/>
    <x v="13"/>
    <n v="2"/>
    <s v="mireya.copeland@bikes.shop"/>
    <x v="5"/>
    <x v="5"/>
    <n v="331"/>
    <s v="aleta.mack@yahoo.com"/>
    <n v="11706"/>
    <x v="1"/>
    <s v="Electra"/>
    <d v="2016-08-20T00:00:00"/>
    <n v="2"/>
    <n v="269.99"/>
    <n v="0.05"/>
    <n v="539.98"/>
  </r>
  <r>
    <n v="383"/>
    <n v="3"/>
    <x v="1"/>
    <x v="17"/>
    <n v="2"/>
    <s v="mireya.copeland@bikes.shop"/>
    <x v="0"/>
    <x v="0"/>
    <n v="331"/>
    <s v="aleta.mack@yahoo.com"/>
    <n v="11706"/>
    <x v="1"/>
    <s v="Electra"/>
    <d v="2016-08-20T00:00:00"/>
    <n v="1"/>
    <n v="269.99"/>
    <n v="0.1"/>
    <n v="269.99"/>
  </r>
  <r>
    <n v="383"/>
    <n v="4"/>
    <x v="1"/>
    <x v="20"/>
    <n v="2"/>
    <s v="mireya.copeland@bikes.shop"/>
    <x v="5"/>
    <x v="5"/>
    <n v="331"/>
    <s v="aleta.mack@yahoo.com"/>
    <n v="11706"/>
    <x v="1"/>
    <s v="Electra"/>
    <d v="2016-08-20T00:00:00"/>
    <n v="2"/>
    <n v="269.99"/>
    <n v="0.05"/>
    <n v="539.98"/>
  </r>
  <r>
    <n v="383"/>
    <n v="5"/>
    <x v="1"/>
    <x v="15"/>
    <n v="2"/>
    <s v="mireya.copeland@bikes.shop"/>
    <x v="0"/>
    <x v="0"/>
    <n v="331"/>
    <s v="aleta.mack@yahoo.com"/>
    <n v="11706"/>
    <x v="1"/>
    <s v="Electra"/>
    <d v="2016-08-20T00:00:00"/>
    <n v="1"/>
    <n v="269.99"/>
    <n v="0.1"/>
    <n v="269.99"/>
  </r>
  <r>
    <n v="384"/>
    <n v="1"/>
    <x v="1"/>
    <x v="0"/>
    <n v="2"/>
    <s v="mireya.copeland@bikes.shop"/>
    <x v="0"/>
    <x v="0"/>
    <n v="410"/>
    <s v="conception.slater@gmail.com"/>
    <n v="11710"/>
    <x v="1"/>
    <s v="Electra"/>
    <d v="2016-08-20T00:00:00"/>
    <n v="1"/>
    <n v="599.99"/>
    <n v="0.1"/>
    <n v="599.99"/>
  </r>
  <r>
    <n v="384"/>
    <n v="2"/>
    <x v="1"/>
    <x v="20"/>
    <n v="2"/>
    <s v="mireya.copeland@bikes.shop"/>
    <x v="5"/>
    <x v="5"/>
    <n v="410"/>
    <s v="conception.slater@gmail.com"/>
    <n v="11710"/>
    <x v="1"/>
    <s v="Electra"/>
    <d v="2016-08-20T00:00:00"/>
    <n v="2"/>
    <n v="269.99"/>
    <n v="0.2"/>
    <n v="539.98"/>
  </r>
  <r>
    <n v="384"/>
    <n v="3"/>
    <x v="1"/>
    <x v="1"/>
    <n v="2"/>
    <s v="mireya.copeland@bikes.shop"/>
    <x v="1"/>
    <x v="1"/>
    <n v="410"/>
    <s v="conception.slater@gmail.com"/>
    <n v="11710"/>
    <x v="1"/>
    <s v="Trek"/>
    <d v="2016-08-20T00:00:00"/>
    <n v="1"/>
    <n v="1799.99"/>
    <n v="0.05"/>
    <n v="1799.99"/>
  </r>
  <r>
    <n v="384"/>
    <n v="4"/>
    <x v="1"/>
    <x v="12"/>
    <n v="2"/>
    <s v="mireya.copeland@bikes.shop"/>
    <x v="0"/>
    <x v="0"/>
    <n v="410"/>
    <s v="conception.slater@gmail.com"/>
    <n v="11710"/>
    <x v="1"/>
    <s v="Electra"/>
    <d v="2016-08-20T00:00:00"/>
    <n v="1"/>
    <n v="529.99"/>
    <n v="0.1"/>
    <n v="529.99"/>
  </r>
  <r>
    <n v="384"/>
    <n v="5"/>
    <x v="1"/>
    <x v="4"/>
    <n v="2"/>
    <s v="mireya.copeland@bikes.shop"/>
    <x v="1"/>
    <x v="1"/>
    <n v="410"/>
    <s v="conception.slater@gmail.com"/>
    <n v="11710"/>
    <x v="1"/>
    <s v="Trek"/>
    <d v="2016-08-20T00:00:00"/>
    <n v="1"/>
    <n v="2899.99"/>
    <n v="0.2"/>
    <n v="2899.99"/>
  </r>
  <r>
    <n v="385"/>
    <n v="1"/>
    <x v="1"/>
    <x v="20"/>
    <n v="2"/>
    <s v="mireya.copeland@bikes.shop"/>
    <x v="5"/>
    <x v="5"/>
    <n v="1274"/>
    <s v="odette.moses@gmail.com"/>
    <n v="12550"/>
    <x v="1"/>
    <s v="Electra"/>
    <d v="2016-08-20T00:00:00"/>
    <n v="1"/>
    <n v="269.99"/>
    <n v="7.0000000000000007E-2"/>
    <n v="269.99"/>
  </r>
  <r>
    <n v="385"/>
    <n v="2"/>
    <x v="1"/>
    <x v="14"/>
    <n v="2"/>
    <s v="mireya.copeland@bikes.shop"/>
    <x v="1"/>
    <x v="1"/>
    <n v="1274"/>
    <s v="odette.moses@gmail.com"/>
    <n v="12550"/>
    <x v="1"/>
    <s v="Trek"/>
    <d v="2016-08-20T00:00:00"/>
    <n v="2"/>
    <n v="3999.99"/>
    <n v="0.2"/>
    <n v="7999.98"/>
  </r>
  <r>
    <n v="385"/>
    <n v="3"/>
    <x v="1"/>
    <x v="8"/>
    <n v="2"/>
    <s v="mireya.copeland@bikes.shop"/>
    <x v="3"/>
    <x v="3"/>
    <n v="1274"/>
    <s v="odette.moses@gmail.com"/>
    <n v="12550"/>
    <x v="1"/>
    <s v="Electra"/>
    <d v="2016-08-20T00:00:00"/>
    <n v="2"/>
    <n v="599.99"/>
    <n v="0.05"/>
    <n v="1199.98"/>
  </r>
  <r>
    <n v="386"/>
    <n v="1"/>
    <x v="1"/>
    <x v="1"/>
    <n v="2"/>
    <s v="mireya.copeland@bikes.shop"/>
    <x v="1"/>
    <x v="1"/>
    <n v="1362"/>
    <s v="christiana.gross@yahoo.com"/>
    <n v="14127"/>
    <x v="1"/>
    <s v="Trek"/>
    <d v="2016-08-20T00:00:00"/>
    <n v="1"/>
    <n v="1799.99"/>
    <n v="0.2"/>
    <n v="1799.99"/>
  </r>
  <r>
    <n v="386"/>
    <n v="2"/>
    <x v="1"/>
    <x v="5"/>
    <n v="2"/>
    <s v="mireya.copeland@bikes.shop"/>
    <x v="1"/>
    <x v="1"/>
    <n v="1362"/>
    <s v="christiana.gross@yahoo.com"/>
    <n v="14127"/>
    <x v="1"/>
    <s v="Surly"/>
    <d v="2016-08-20T00:00:00"/>
    <n v="2"/>
    <n v="999.99"/>
    <n v="0.05"/>
    <n v="1999.98"/>
  </r>
  <r>
    <n v="386"/>
    <n v="3"/>
    <x v="1"/>
    <x v="3"/>
    <n v="2"/>
    <s v="mireya.copeland@bikes.shop"/>
    <x v="0"/>
    <x v="0"/>
    <n v="1362"/>
    <s v="christiana.gross@yahoo.com"/>
    <n v="14127"/>
    <x v="1"/>
    <s v="Electra"/>
    <d v="2016-08-20T00:00:00"/>
    <n v="2"/>
    <n v="599.99"/>
    <n v="0.2"/>
    <n v="1199.98"/>
  </r>
  <r>
    <n v="387"/>
    <n v="1"/>
    <x v="2"/>
    <x v="9"/>
    <n v="3"/>
    <s v="genna.serrano@bikes.shop"/>
    <x v="0"/>
    <x v="0"/>
    <n v="451"/>
    <s v="jennette.wooten@msn.com"/>
    <n v="75088"/>
    <x v="2"/>
    <s v="Pure Cycles"/>
    <d v="2016-08-20T00:00:00"/>
    <n v="1"/>
    <n v="449"/>
    <n v="0.2"/>
    <n v="449"/>
  </r>
  <r>
    <n v="388"/>
    <n v="1"/>
    <x v="2"/>
    <x v="23"/>
    <n v="3"/>
    <s v="genna.serrano@bikes.shop"/>
    <x v="0"/>
    <x v="0"/>
    <n v="1080"/>
    <s v="mirella.duffy@yahoo.com"/>
    <n v="75604"/>
    <x v="2"/>
    <s v="Pure Cycles"/>
    <d v="2016-08-21T00:00:00"/>
    <n v="2"/>
    <n v="449"/>
    <n v="0.2"/>
    <n v="898"/>
  </r>
  <r>
    <n v="388"/>
    <n v="2"/>
    <x v="2"/>
    <x v="17"/>
    <n v="3"/>
    <s v="genna.serrano@bikes.shop"/>
    <x v="0"/>
    <x v="0"/>
    <n v="1080"/>
    <s v="mirella.duffy@yahoo.com"/>
    <n v="75604"/>
    <x v="2"/>
    <s v="Electra"/>
    <d v="2016-08-21T00:00:00"/>
    <n v="2"/>
    <n v="269.99"/>
    <n v="7.0000000000000007E-2"/>
    <n v="539.98"/>
  </r>
  <r>
    <n v="388"/>
    <n v="3"/>
    <x v="2"/>
    <x v="6"/>
    <n v="3"/>
    <s v="genna.serrano@bikes.shop"/>
    <x v="1"/>
    <x v="1"/>
    <n v="1080"/>
    <s v="mirella.duffy@yahoo.com"/>
    <n v="75604"/>
    <x v="2"/>
    <s v="Ritchey"/>
    <d v="2016-08-21T00:00:00"/>
    <n v="1"/>
    <n v="749.99"/>
    <n v="7.0000000000000007E-2"/>
    <n v="749.99"/>
  </r>
  <r>
    <n v="388"/>
    <n v="4"/>
    <x v="2"/>
    <x v="16"/>
    <n v="3"/>
    <s v="genna.serrano@bikes.shop"/>
    <x v="2"/>
    <x v="2"/>
    <n v="1080"/>
    <s v="mirella.duffy@yahoo.com"/>
    <n v="75604"/>
    <x v="2"/>
    <s v="Surly"/>
    <d v="2016-08-21T00:00:00"/>
    <n v="1"/>
    <n v="1680.99"/>
    <n v="0.1"/>
    <n v="1680.99"/>
  </r>
  <r>
    <n v="389"/>
    <n v="1"/>
    <x v="0"/>
    <x v="6"/>
    <n v="1"/>
    <s v="fabiola.jackson@bikes.shop"/>
    <x v="1"/>
    <x v="1"/>
    <n v="53"/>
    <s v="saturnina.garner@gmail.com"/>
    <n v="91740"/>
    <x v="0"/>
    <s v="Ritchey"/>
    <d v="2016-08-22T00:00:00"/>
    <n v="1"/>
    <n v="749.99"/>
    <n v="7.0000000000000007E-2"/>
    <n v="749.99"/>
  </r>
  <r>
    <n v="389"/>
    <n v="2"/>
    <x v="0"/>
    <x v="12"/>
    <n v="1"/>
    <s v="fabiola.jackson@bikes.shop"/>
    <x v="0"/>
    <x v="0"/>
    <n v="53"/>
    <s v="saturnina.garner@gmail.com"/>
    <n v="91740"/>
    <x v="0"/>
    <s v="Electra"/>
    <d v="2016-08-22T00:00:00"/>
    <n v="2"/>
    <n v="529.99"/>
    <n v="7.0000000000000007E-2"/>
    <n v="1059.98"/>
  </r>
  <r>
    <n v="389"/>
    <n v="3"/>
    <x v="0"/>
    <x v="2"/>
    <n v="1"/>
    <s v="fabiola.jackson@bikes.shop"/>
    <x v="2"/>
    <x v="2"/>
    <n v="53"/>
    <s v="saturnina.garner@gmail.com"/>
    <n v="91740"/>
    <x v="0"/>
    <s v="Surly"/>
    <d v="2016-08-22T00:00:00"/>
    <n v="2"/>
    <n v="1549"/>
    <n v="0.05"/>
    <n v="3098"/>
  </r>
  <r>
    <n v="389"/>
    <n v="4"/>
    <x v="0"/>
    <x v="21"/>
    <n v="1"/>
    <s v="fabiola.jackson@bikes.shop"/>
    <x v="1"/>
    <x v="1"/>
    <n v="53"/>
    <s v="saturnina.garner@gmail.com"/>
    <n v="91740"/>
    <x v="0"/>
    <s v="Heller"/>
    <d v="2016-08-22T00:00:00"/>
    <n v="1"/>
    <n v="1320.99"/>
    <n v="0.05"/>
    <n v="1320.99"/>
  </r>
  <r>
    <n v="389"/>
    <n v="5"/>
    <x v="0"/>
    <x v="11"/>
    <n v="1"/>
    <s v="fabiola.jackson@bikes.shop"/>
    <x v="4"/>
    <x v="4"/>
    <n v="53"/>
    <s v="saturnina.garner@gmail.com"/>
    <n v="91740"/>
    <x v="0"/>
    <s v="Trek"/>
    <d v="2016-08-22T00:00:00"/>
    <n v="1"/>
    <n v="2999.99"/>
    <n v="0.2"/>
    <n v="2999.99"/>
  </r>
  <r>
    <n v="390"/>
    <n v="1"/>
    <x v="2"/>
    <x v="19"/>
    <n v="3"/>
    <s v="genna.serrano@bikes.shop"/>
    <x v="5"/>
    <x v="5"/>
    <n v="576"/>
    <s v="shirely.stanley@gmail.com"/>
    <n v="79930"/>
    <x v="2"/>
    <s v="Electra"/>
    <d v="2016-08-22T00:00:00"/>
    <n v="1"/>
    <n v="299.99"/>
    <n v="0.05"/>
    <n v="299.99"/>
  </r>
  <r>
    <n v="390"/>
    <n v="2"/>
    <x v="2"/>
    <x v="14"/>
    <n v="3"/>
    <s v="genna.serrano@bikes.shop"/>
    <x v="1"/>
    <x v="1"/>
    <n v="576"/>
    <s v="shirely.stanley@gmail.com"/>
    <n v="79930"/>
    <x v="2"/>
    <s v="Trek"/>
    <d v="2016-08-22T00:00:00"/>
    <n v="2"/>
    <n v="3999.99"/>
    <n v="7.0000000000000007E-2"/>
    <n v="7999.98"/>
  </r>
  <r>
    <n v="390"/>
    <n v="3"/>
    <x v="2"/>
    <x v="11"/>
    <n v="3"/>
    <s v="genna.serrano@bikes.shop"/>
    <x v="4"/>
    <x v="4"/>
    <n v="576"/>
    <s v="shirely.stanley@gmail.com"/>
    <n v="79930"/>
    <x v="2"/>
    <s v="Trek"/>
    <d v="2016-08-22T00:00:00"/>
    <n v="1"/>
    <n v="2999.99"/>
    <n v="0.05"/>
    <n v="2999.99"/>
  </r>
  <r>
    <n v="391"/>
    <n v="1"/>
    <x v="2"/>
    <x v="1"/>
    <n v="3"/>
    <s v="genna.serrano@bikes.shop"/>
    <x v="1"/>
    <x v="1"/>
    <n v="61"/>
    <s v="elinore.aguilar@msn.com"/>
    <n v="76901"/>
    <x v="2"/>
    <s v="Trek"/>
    <d v="2016-08-23T00:00:00"/>
    <n v="1"/>
    <n v="1799.99"/>
    <n v="7.0000000000000007E-2"/>
    <n v="1799.99"/>
  </r>
  <r>
    <n v="391"/>
    <n v="2"/>
    <x v="2"/>
    <x v="21"/>
    <n v="3"/>
    <s v="genna.serrano@bikes.shop"/>
    <x v="1"/>
    <x v="1"/>
    <n v="61"/>
    <s v="elinore.aguilar@msn.com"/>
    <n v="76901"/>
    <x v="2"/>
    <s v="Heller"/>
    <d v="2016-08-23T00:00:00"/>
    <n v="2"/>
    <n v="1320.99"/>
    <n v="0.2"/>
    <n v="2641.98"/>
  </r>
  <r>
    <n v="391"/>
    <n v="3"/>
    <x v="2"/>
    <x v="24"/>
    <n v="3"/>
    <s v="genna.serrano@bikes.shop"/>
    <x v="3"/>
    <x v="3"/>
    <n v="61"/>
    <s v="elinore.aguilar@msn.com"/>
    <n v="76901"/>
    <x v="2"/>
    <s v="Electra"/>
    <d v="2016-08-23T00:00:00"/>
    <n v="2"/>
    <n v="549.99"/>
    <n v="7.0000000000000007E-2"/>
    <n v="1099.98"/>
  </r>
  <r>
    <n v="392"/>
    <n v="1"/>
    <x v="0"/>
    <x v="15"/>
    <n v="1"/>
    <s v="fabiola.jackson@bikes.shop"/>
    <x v="0"/>
    <x v="0"/>
    <n v="176"/>
    <s v="carley.reynolds@gmail.com"/>
    <n v="91733"/>
    <x v="0"/>
    <s v="Electra"/>
    <d v="2016-08-23T00:00:00"/>
    <n v="2"/>
    <n v="269.99"/>
    <n v="0.1"/>
    <n v="539.98"/>
  </r>
  <r>
    <n v="392"/>
    <n v="2"/>
    <x v="0"/>
    <x v="5"/>
    <n v="1"/>
    <s v="fabiola.jackson@bikes.shop"/>
    <x v="1"/>
    <x v="1"/>
    <n v="176"/>
    <s v="carley.reynolds@gmail.com"/>
    <n v="91733"/>
    <x v="0"/>
    <s v="Surly"/>
    <d v="2016-08-23T00:00:00"/>
    <n v="2"/>
    <n v="999.99"/>
    <n v="0.05"/>
    <n v="1999.98"/>
  </r>
  <r>
    <n v="393"/>
    <n v="1"/>
    <x v="1"/>
    <x v="18"/>
    <n v="2"/>
    <s v="mireya.copeland@bikes.shop"/>
    <x v="1"/>
    <x v="1"/>
    <n v="368"/>
    <s v="alysha.powers@msn.com"/>
    <n v="11375"/>
    <x v="1"/>
    <s v="Surly"/>
    <d v="2016-08-25T00:00:00"/>
    <n v="2"/>
    <n v="469.99"/>
    <n v="0.2"/>
    <n v="939.98"/>
  </r>
  <r>
    <n v="394"/>
    <n v="1"/>
    <x v="0"/>
    <x v="19"/>
    <n v="1"/>
    <s v="fabiola.jackson@bikes.shop"/>
    <x v="5"/>
    <x v="5"/>
    <n v="522"/>
    <s v="tammera.fischer@hotmail.com"/>
    <n v="94603"/>
    <x v="0"/>
    <s v="Electra"/>
    <d v="2016-08-26T00:00:00"/>
    <n v="1"/>
    <n v="299.99"/>
    <n v="0.05"/>
    <n v="299.99"/>
  </r>
  <r>
    <n v="394"/>
    <n v="2"/>
    <x v="0"/>
    <x v="3"/>
    <n v="1"/>
    <s v="fabiola.jackson@bikes.shop"/>
    <x v="0"/>
    <x v="0"/>
    <n v="522"/>
    <s v="tammera.fischer@hotmail.com"/>
    <n v="94603"/>
    <x v="0"/>
    <s v="Electra"/>
    <d v="2016-08-26T00:00:00"/>
    <n v="1"/>
    <n v="599.99"/>
    <n v="0.2"/>
    <n v="599.99"/>
  </r>
  <r>
    <n v="394"/>
    <n v="3"/>
    <x v="0"/>
    <x v="15"/>
    <n v="1"/>
    <s v="fabiola.jackson@bikes.shop"/>
    <x v="0"/>
    <x v="0"/>
    <n v="522"/>
    <s v="tammera.fischer@hotmail.com"/>
    <n v="94603"/>
    <x v="0"/>
    <s v="Electra"/>
    <d v="2016-08-26T00:00:00"/>
    <n v="2"/>
    <n v="269.99"/>
    <n v="0.2"/>
    <n v="539.98"/>
  </r>
  <r>
    <n v="395"/>
    <n v="1"/>
    <x v="1"/>
    <x v="15"/>
    <n v="2"/>
    <s v="mireya.copeland@bikes.shop"/>
    <x v="0"/>
    <x v="0"/>
    <n v="144"/>
    <s v="hans.price@hotmail.com"/>
    <n v="10573"/>
    <x v="1"/>
    <s v="Electra"/>
    <d v="2016-08-26T00:00:00"/>
    <n v="1"/>
    <n v="269.99"/>
    <n v="0.05"/>
    <n v="269.99"/>
  </r>
  <r>
    <n v="396"/>
    <n v="1"/>
    <x v="1"/>
    <x v="10"/>
    <n v="2"/>
    <s v="mireya.copeland@bikes.shop"/>
    <x v="0"/>
    <x v="0"/>
    <n v="542"/>
    <s v="timothy.byers@msn.com"/>
    <n v="11779"/>
    <x v="1"/>
    <s v="Electra"/>
    <d v="2016-08-27T00:00:00"/>
    <n v="1"/>
    <n v="549.99"/>
    <n v="0.1"/>
    <n v="549.99"/>
  </r>
  <r>
    <n v="396"/>
    <n v="2"/>
    <x v="1"/>
    <x v="22"/>
    <n v="2"/>
    <s v="mireya.copeland@bikes.shop"/>
    <x v="3"/>
    <x v="3"/>
    <n v="542"/>
    <s v="timothy.byers@msn.com"/>
    <n v="11779"/>
    <x v="1"/>
    <s v="Electra"/>
    <d v="2016-08-27T00:00:00"/>
    <n v="2"/>
    <n v="499.99"/>
    <n v="0.05"/>
    <n v="999.98"/>
  </r>
  <r>
    <n v="396"/>
    <n v="3"/>
    <x v="1"/>
    <x v="21"/>
    <n v="2"/>
    <s v="mireya.copeland@bikes.shop"/>
    <x v="1"/>
    <x v="1"/>
    <n v="542"/>
    <s v="timothy.byers@msn.com"/>
    <n v="11779"/>
    <x v="1"/>
    <s v="Heller"/>
    <d v="2016-08-27T00:00:00"/>
    <n v="1"/>
    <n v="1320.99"/>
    <n v="0.2"/>
    <n v="1320.99"/>
  </r>
  <r>
    <n v="397"/>
    <n v="1"/>
    <x v="1"/>
    <x v="14"/>
    <n v="2"/>
    <s v="mireya.copeland@bikes.shop"/>
    <x v="1"/>
    <x v="1"/>
    <n v="1437"/>
    <s v="son.warner@hotmail.com"/>
    <n v="11570"/>
    <x v="1"/>
    <s v="Trek"/>
    <d v="2016-08-28T00:00:00"/>
    <n v="1"/>
    <n v="3999.99"/>
    <n v="0.05"/>
    <n v="3999.99"/>
  </r>
  <r>
    <n v="398"/>
    <n v="1"/>
    <x v="0"/>
    <x v="1"/>
    <n v="1"/>
    <s v="fabiola.jackson@bikes.shop"/>
    <x v="1"/>
    <x v="1"/>
    <n v="447"/>
    <s v="chasidy.tran@msn.com"/>
    <n v="92083"/>
    <x v="0"/>
    <s v="Trek"/>
    <d v="2016-08-29T00:00:00"/>
    <n v="2"/>
    <n v="1799.99"/>
    <n v="0.05"/>
    <n v="3599.98"/>
  </r>
  <r>
    <n v="398"/>
    <n v="2"/>
    <x v="0"/>
    <x v="9"/>
    <n v="1"/>
    <s v="fabiola.jackson@bikes.shop"/>
    <x v="0"/>
    <x v="0"/>
    <n v="447"/>
    <s v="chasidy.tran@msn.com"/>
    <n v="92083"/>
    <x v="0"/>
    <s v="Pure Cycles"/>
    <d v="2016-08-29T00:00:00"/>
    <n v="2"/>
    <n v="449"/>
    <n v="0.05"/>
    <n v="898"/>
  </r>
  <r>
    <n v="398"/>
    <n v="3"/>
    <x v="0"/>
    <x v="22"/>
    <n v="1"/>
    <s v="fabiola.jackson@bikes.shop"/>
    <x v="3"/>
    <x v="3"/>
    <n v="447"/>
    <s v="chasidy.tran@msn.com"/>
    <n v="92083"/>
    <x v="0"/>
    <s v="Electra"/>
    <d v="2016-08-29T00:00:00"/>
    <n v="1"/>
    <n v="499.99"/>
    <n v="0.2"/>
    <n v="499.99"/>
  </r>
  <r>
    <n v="398"/>
    <n v="4"/>
    <x v="0"/>
    <x v="7"/>
    <n v="1"/>
    <s v="fabiola.jackson@bikes.shop"/>
    <x v="0"/>
    <x v="0"/>
    <n v="447"/>
    <s v="chasidy.tran@msn.com"/>
    <n v="92083"/>
    <x v="0"/>
    <s v="Pure Cycles"/>
    <d v="2016-08-29T00:00:00"/>
    <n v="1"/>
    <n v="429"/>
    <n v="0.05"/>
    <n v="429"/>
  </r>
  <r>
    <n v="399"/>
    <n v="1"/>
    <x v="1"/>
    <x v="22"/>
    <n v="2"/>
    <s v="mireya.copeland@bikes.shop"/>
    <x v="3"/>
    <x v="3"/>
    <n v="1001"/>
    <s v="lee.roman@gmail.com"/>
    <n v="11717"/>
    <x v="1"/>
    <s v="Electra"/>
    <d v="2016-08-29T00:00:00"/>
    <n v="1"/>
    <n v="499.99"/>
    <n v="0.05"/>
    <n v="499.99"/>
  </r>
  <r>
    <n v="399"/>
    <n v="2"/>
    <x v="1"/>
    <x v="16"/>
    <n v="2"/>
    <s v="mireya.copeland@bikes.shop"/>
    <x v="2"/>
    <x v="2"/>
    <n v="1001"/>
    <s v="lee.roman@gmail.com"/>
    <n v="11717"/>
    <x v="1"/>
    <s v="Surly"/>
    <d v="2016-08-29T00:00:00"/>
    <n v="2"/>
    <n v="1680.99"/>
    <n v="0.05"/>
    <n v="3361.98"/>
  </r>
  <r>
    <n v="399"/>
    <n v="3"/>
    <x v="1"/>
    <x v="15"/>
    <n v="2"/>
    <s v="mireya.copeland@bikes.shop"/>
    <x v="0"/>
    <x v="0"/>
    <n v="1001"/>
    <s v="lee.roman@gmail.com"/>
    <n v="11717"/>
    <x v="1"/>
    <s v="Electra"/>
    <d v="2016-08-29T00:00:00"/>
    <n v="1"/>
    <n v="269.99"/>
    <n v="0.1"/>
    <n v="269.99"/>
  </r>
  <r>
    <n v="400"/>
    <n v="1"/>
    <x v="1"/>
    <x v="24"/>
    <n v="2"/>
    <s v="mireya.copeland@bikes.shop"/>
    <x v="3"/>
    <x v="3"/>
    <n v="1295"/>
    <s v="alline.beasley@yahoo.com"/>
    <n v="14120"/>
    <x v="1"/>
    <s v="Electra"/>
    <d v="2016-08-29T00:00:00"/>
    <n v="2"/>
    <n v="549.99"/>
    <n v="7.0000000000000007E-2"/>
    <n v="1099.98"/>
  </r>
  <r>
    <n v="400"/>
    <n v="2"/>
    <x v="1"/>
    <x v="11"/>
    <n v="2"/>
    <s v="mireya.copeland@bikes.shop"/>
    <x v="4"/>
    <x v="4"/>
    <n v="1295"/>
    <s v="alline.beasley@yahoo.com"/>
    <n v="14120"/>
    <x v="1"/>
    <s v="Trek"/>
    <d v="2016-08-29T00:00:00"/>
    <n v="1"/>
    <n v="2999.99"/>
    <n v="0.2"/>
    <n v="2999.99"/>
  </r>
  <r>
    <n v="400"/>
    <n v="3"/>
    <x v="1"/>
    <x v="5"/>
    <n v="2"/>
    <s v="mireya.copeland@bikes.shop"/>
    <x v="1"/>
    <x v="1"/>
    <n v="1295"/>
    <s v="alline.beasley@yahoo.com"/>
    <n v="14120"/>
    <x v="1"/>
    <s v="Surly"/>
    <d v="2016-08-29T00:00:00"/>
    <n v="2"/>
    <n v="999.99"/>
    <n v="0.2"/>
    <n v="1999.98"/>
  </r>
  <r>
    <n v="401"/>
    <n v="1"/>
    <x v="1"/>
    <x v="19"/>
    <n v="2"/>
    <s v="mireya.copeland@bikes.shop"/>
    <x v="5"/>
    <x v="5"/>
    <n v="103"/>
    <s v="sylvie.wilkerson@yahoo.com"/>
    <n v="11791"/>
    <x v="1"/>
    <s v="Electra"/>
    <d v="2016-08-30T00:00:00"/>
    <n v="1"/>
    <n v="299.99"/>
    <n v="0.2"/>
    <n v="299.99"/>
  </r>
  <r>
    <n v="401"/>
    <n v="2"/>
    <x v="1"/>
    <x v="2"/>
    <n v="2"/>
    <s v="mireya.copeland@bikes.shop"/>
    <x v="2"/>
    <x v="2"/>
    <n v="103"/>
    <s v="sylvie.wilkerson@yahoo.com"/>
    <n v="11791"/>
    <x v="1"/>
    <s v="Surly"/>
    <d v="2016-08-30T00:00:00"/>
    <n v="2"/>
    <n v="1549"/>
    <n v="0.2"/>
    <n v="3098"/>
  </r>
  <r>
    <n v="402"/>
    <n v="1"/>
    <x v="1"/>
    <x v="18"/>
    <n v="2"/>
    <s v="mireya.copeland@bikes.shop"/>
    <x v="1"/>
    <x v="1"/>
    <n v="1335"/>
    <s v="corina.lynch@msn.com"/>
    <n v="11422"/>
    <x v="1"/>
    <s v="Surly"/>
    <d v="2016-08-30T00:00:00"/>
    <n v="2"/>
    <n v="469.99"/>
    <n v="7.0000000000000007E-2"/>
    <n v="939.98"/>
  </r>
  <r>
    <n v="402"/>
    <n v="2"/>
    <x v="1"/>
    <x v="21"/>
    <n v="2"/>
    <s v="mireya.copeland@bikes.shop"/>
    <x v="1"/>
    <x v="1"/>
    <n v="1335"/>
    <s v="corina.lynch@msn.com"/>
    <n v="11422"/>
    <x v="1"/>
    <s v="Heller"/>
    <d v="2016-08-30T00:00:00"/>
    <n v="1"/>
    <n v="1320.99"/>
    <n v="7.0000000000000007E-2"/>
    <n v="1320.99"/>
  </r>
  <r>
    <n v="402"/>
    <n v="3"/>
    <x v="1"/>
    <x v="8"/>
    <n v="2"/>
    <s v="mireya.copeland@bikes.shop"/>
    <x v="3"/>
    <x v="3"/>
    <n v="1335"/>
    <s v="corina.lynch@msn.com"/>
    <n v="11422"/>
    <x v="1"/>
    <s v="Electra"/>
    <d v="2016-08-30T00:00:00"/>
    <n v="1"/>
    <n v="599.99"/>
    <n v="0.05"/>
    <n v="599.99"/>
  </r>
  <r>
    <n v="403"/>
    <n v="1"/>
    <x v="0"/>
    <x v="10"/>
    <n v="1"/>
    <s v="fabiola.jackson@bikes.shop"/>
    <x v="0"/>
    <x v="0"/>
    <n v="578"/>
    <s v="salena.day@msn.com"/>
    <n v="94580"/>
    <x v="0"/>
    <s v="Electra"/>
    <d v="2016-08-31T00:00:00"/>
    <n v="2"/>
    <n v="549.99"/>
    <n v="0.1"/>
    <n v="1099.98"/>
  </r>
  <r>
    <n v="403"/>
    <n v="2"/>
    <x v="0"/>
    <x v="14"/>
    <n v="1"/>
    <s v="fabiola.jackson@bikes.shop"/>
    <x v="1"/>
    <x v="1"/>
    <n v="578"/>
    <s v="salena.day@msn.com"/>
    <n v="94580"/>
    <x v="0"/>
    <s v="Trek"/>
    <d v="2016-08-31T00:00:00"/>
    <n v="2"/>
    <n v="3999.99"/>
    <n v="0.2"/>
    <n v="7999.98"/>
  </r>
  <r>
    <n v="403"/>
    <n v="3"/>
    <x v="0"/>
    <x v="13"/>
    <n v="1"/>
    <s v="fabiola.jackson@bikes.shop"/>
    <x v="5"/>
    <x v="5"/>
    <n v="578"/>
    <s v="salena.day@msn.com"/>
    <n v="94580"/>
    <x v="0"/>
    <s v="Electra"/>
    <d v="2016-08-31T00:00:00"/>
    <n v="2"/>
    <n v="269.99"/>
    <n v="0.05"/>
    <n v="539.98"/>
  </r>
  <r>
    <n v="403"/>
    <n v="4"/>
    <x v="0"/>
    <x v="24"/>
    <n v="1"/>
    <s v="fabiola.jackson@bikes.shop"/>
    <x v="3"/>
    <x v="3"/>
    <n v="578"/>
    <s v="salena.day@msn.com"/>
    <n v="94580"/>
    <x v="0"/>
    <s v="Electra"/>
    <d v="2016-08-31T00:00:00"/>
    <n v="1"/>
    <n v="549.99"/>
    <n v="0.2"/>
    <n v="549.99"/>
  </r>
  <r>
    <n v="404"/>
    <n v="1"/>
    <x v="1"/>
    <x v="11"/>
    <n v="2"/>
    <s v="mireya.copeland@bikes.shop"/>
    <x v="4"/>
    <x v="4"/>
    <n v="396"/>
    <s v="laverna.hernandez@hotmail.com"/>
    <n v="14304"/>
    <x v="1"/>
    <s v="Trek"/>
    <d v="2016-08-31T00:00:00"/>
    <n v="1"/>
    <n v="2999.99"/>
    <n v="7.0000000000000007E-2"/>
    <n v="2999.99"/>
  </r>
  <r>
    <n v="404"/>
    <n v="2"/>
    <x v="1"/>
    <x v="22"/>
    <n v="2"/>
    <s v="mireya.copeland@bikes.shop"/>
    <x v="3"/>
    <x v="3"/>
    <n v="396"/>
    <s v="laverna.hernandez@hotmail.com"/>
    <n v="14304"/>
    <x v="1"/>
    <s v="Electra"/>
    <d v="2016-08-31T00:00:00"/>
    <n v="2"/>
    <n v="499.99"/>
    <n v="0.05"/>
    <n v="999.98"/>
  </r>
  <r>
    <n v="404"/>
    <n v="3"/>
    <x v="1"/>
    <x v="3"/>
    <n v="2"/>
    <s v="mireya.copeland@bikes.shop"/>
    <x v="0"/>
    <x v="0"/>
    <n v="396"/>
    <s v="laverna.hernandez@hotmail.com"/>
    <n v="14304"/>
    <x v="1"/>
    <s v="Electra"/>
    <d v="2016-08-31T00:00:00"/>
    <n v="2"/>
    <n v="599.99"/>
    <n v="0.2"/>
    <n v="1199.98"/>
  </r>
  <r>
    <n v="405"/>
    <n v="1"/>
    <x v="1"/>
    <x v="5"/>
    <n v="2"/>
    <s v="mireya.copeland@bikes.shop"/>
    <x v="1"/>
    <x v="1"/>
    <n v="603"/>
    <s v="genevieve.juarez@gmail.com"/>
    <n v="11040"/>
    <x v="1"/>
    <s v="Surly"/>
    <d v="2016-08-31T00:00:00"/>
    <n v="2"/>
    <n v="999.99"/>
    <n v="0.2"/>
    <n v="1999.98"/>
  </r>
  <r>
    <n v="405"/>
    <n v="2"/>
    <x v="1"/>
    <x v="2"/>
    <n v="2"/>
    <s v="mireya.copeland@bikes.shop"/>
    <x v="2"/>
    <x v="2"/>
    <n v="603"/>
    <s v="genevieve.juarez@gmail.com"/>
    <n v="11040"/>
    <x v="1"/>
    <s v="Surly"/>
    <d v="2016-08-31T00:00:00"/>
    <n v="2"/>
    <n v="1549"/>
    <n v="0.1"/>
    <n v="3098"/>
  </r>
  <r>
    <n v="405"/>
    <n v="3"/>
    <x v="1"/>
    <x v="15"/>
    <n v="2"/>
    <s v="mireya.copeland@bikes.shop"/>
    <x v="0"/>
    <x v="0"/>
    <n v="603"/>
    <s v="genevieve.juarez@gmail.com"/>
    <n v="11040"/>
    <x v="1"/>
    <s v="Electra"/>
    <d v="2016-08-31T00:00:00"/>
    <n v="2"/>
    <n v="269.99"/>
    <n v="7.0000000000000007E-2"/>
    <n v="539.98"/>
  </r>
  <r>
    <n v="406"/>
    <n v="1"/>
    <x v="1"/>
    <x v="4"/>
    <n v="2"/>
    <s v="mireya.copeland@bikes.shop"/>
    <x v="1"/>
    <x v="1"/>
    <n v="1380"/>
    <s v="eliz.lynch@hotmail.com"/>
    <n v="11553"/>
    <x v="1"/>
    <s v="Trek"/>
    <d v="2016-08-31T00:00:00"/>
    <n v="1"/>
    <n v="2899.99"/>
    <n v="0.2"/>
    <n v="2899.99"/>
  </r>
  <r>
    <n v="407"/>
    <n v="1"/>
    <x v="2"/>
    <x v="0"/>
    <n v="3"/>
    <s v="genna.serrano@bikes.shop"/>
    <x v="0"/>
    <x v="0"/>
    <n v="77"/>
    <s v="keri.bridges@gmail.com"/>
    <n v="75080"/>
    <x v="2"/>
    <s v="Electra"/>
    <d v="2016-09-01T00:00:00"/>
    <n v="1"/>
    <n v="599.99"/>
    <n v="0.2"/>
    <n v="599.99"/>
  </r>
  <r>
    <n v="407"/>
    <n v="2"/>
    <x v="2"/>
    <x v="21"/>
    <n v="3"/>
    <s v="genna.serrano@bikes.shop"/>
    <x v="1"/>
    <x v="1"/>
    <n v="77"/>
    <s v="keri.bridges@gmail.com"/>
    <n v="75080"/>
    <x v="2"/>
    <s v="Heller"/>
    <d v="2016-09-01T00:00:00"/>
    <n v="1"/>
    <n v="1320.99"/>
    <n v="0.05"/>
    <n v="1320.99"/>
  </r>
  <r>
    <n v="408"/>
    <n v="1"/>
    <x v="0"/>
    <x v="9"/>
    <n v="1"/>
    <s v="fabiola.jackson@bikes.shop"/>
    <x v="0"/>
    <x v="0"/>
    <n v="1071"/>
    <s v="shemeka.lyons@msn.com"/>
    <n v="91768"/>
    <x v="0"/>
    <s v="Pure Cycles"/>
    <d v="2016-09-01T00:00:00"/>
    <n v="1"/>
    <n v="449"/>
    <n v="0.2"/>
    <n v="449"/>
  </r>
  <r>
    <n v="408"/>
    <n v="2"/>
    <x v="0"/>
    <x v="5"/>
    <n v="1"/>
    <s v="fabiola.jackson@bikes.shop"/>
    <x v="1"/>
    <x v="1"/>
    <n v="1071"/>
    <s v="shemeka.lyons@msn.com"/>
    <n v="91768"/>
    <x v="0"/>
    <s v="Surly"/>
    <d v="2016-09-01T00:00:00"/>
    <n v="1"/>
    <n v="999.99"/>
    <n v="7.0000000000000007E-2"/>
    <n v="999.99"/>
  </r>
  <r>
    <n v="408"/>
    <n v="3"/>
    <x v="0"/>
    <x v="6"/>
    <n v="1"/>
    <s v="fabiola.jackson@bikes.shop"/>
    <x v="1"/>
    <x v="1"/>
    <n v="1071"/>
    <s v="shemeka.lyons@msn.com"/>
    <n v="91768"/>
    <x v="0"/>
    <s v="Ritchey"/>
    <d v="2016-09-01T00:00:00"/>
    <n v="2"/>
    <n v="749.99"/>
    <n v="7.0000000000000007E-2"/>
    <n v="1499.98"/>
  </r>
  <r>
    <n v="408"/>
    <n v="4"/>
    <x v="0"/>
    <x v="7"/>
    <n v="1"/>
    <s v="fabiola.jackson@bikes.shop"/>
    <x v="0"/>
    <x v="0"/>
    <n v="1071"/>
    <s v="shemeka.lyons@msn.com"/>
    <n v="91768"/>
    <x v="0"/>
    <s v="Pure Cycles"/>
    <d v="2016-09-01T00:00:00"/>
    <n v="2"/>
    <n v="429"/>
    <n v="0.2"/>
    <n v="858"/>
  </r>
  <r>
    <n v="409"/>
    <n v="1"/>
    <x v="1"/>
    <x v="12"/>
    <n v="2"/>
    <s v="mireya.copeland@bikes.shop"/>
    <x v="0"/>
    <x v="0"/>
    <n v="416"/>
    <s v="luke.fuller@hotmail.com"/>
    <n v="11550"/>
    <x v="1"/>
    <s v="Electra"/>
    <d v="2016-09-01T00:00:00"/>
    <n v="1"/>
    <n v="529.99"/>
    <n v="7.0000000000000007E-2"/>
    <n v="529.99"/>
  </r>
  <r>
    <n v="409"/>
    <n v="2"/>
    <x v="1"/>
    <x v="3"/>
    <n v="2"/>
    <s v="mireya.copeland@bikes.shop"/>
    <x v="0"/>
    <x v="0"/>
    <n v="416"/>
    <s v="luke.fuller@hotmail.com"/>
    <n v="11550"/>
    <x v="1"/>
    <s v="Electra"/>
    <d v="2016-09-01T00:00:00"/>
    <n v="2"/>
    <n v="599.99"/>
    <n v="0.2"/>
    <n v="1199.98"/>
  </r>
  <r>
    <n v="409"/>
    <n v="3"/>
    <x v="1"/>
    <x v="20"/>
    <n v="2"/>
    <s v="mireya.copeland@bikes.shop"/>
    <x v="5"/>
    <x v="5"/>
    <n v="416"/>
    <s v="luke.fuller@hotmail.com"/>
    <n v="11550"/>
    <x v="1"/>
    <s v="Electra"/>
    <d v="2016-09-01T00:00:00"/>
    <n v="1"/>
    <n v="269.99"/>
    <n v="0.05"/>
    <n v="269.99"/>
  </r>
  <r>
    <n v="410"/>
    <n v="1"/>
    <x v="1"/>
    <x v="22"/>
    <n v="2"/>
    <s v="mireya.copeland@bikes.shop"/>
    <x v="3"/>
    <x v="3"/>
    <n v="1151"/>
    <s v="herminia.reyes@gmail.com"/>
    <n v="11720"/>
    <x v="1"/>
    <s v="Electra"/>
    <d v="2016-09-01T00:00:00"/>
    <n v="1"/>
    <n v="499.99"/>
    <n v="0.1"/>
    <n v="499.99"/>
  </r>
  <r>
    <n v="410"/>
    <n v="2"/>
    <x v="1"/>
    <x v="11"/>
    <n v="2"/>
    <s v="mireya.copeland@bikes.shop"/>
    <x v="4"/>
    <x v="4"/>
    <n v="1151"/>
    <s v="herminia.reyes@gmail.com"/>
    <n v="11720"/>
    <x v="1"/>
    <s v="Trek"/>
    <d v="2016-09-01T00:00:00"/>
    <n v="2"/>
    <n v="2999.99"/>
    <n v="0.05"/>
    <n v="5999.98"/>
  </r>
  <r>
    <n v="410"/>
    <n v="3"/>
    <x v="1"/>
    <x v="24"/>
    <n v="2"/>
    <s v="mireya.copeland@bikes.shop"/>
    <x v="3"/>
    <x v="3"/>
    <n v="1151"/>
    <s v="herminia.reyes@gmail.com"/>
    <n v="11720"/>
    <x v="1"/>
    <s v="Electra"/>
    <d v="2016-09-01T00:00:00"/>
    <n v="2"/>
    <n v="549.99"/>
    <n v="0.1"/>
    <n v="1099.98"/>
  </r>
  <r>
    <n v="411"/>
    <n v="1"/>
    <x v="0"/>
    <x v="6"/>
    <n v="1"/>
    <s v="fabiola.jackson@bikes.shop"/>
    <x v="1"/>
    <x v="1"/>
    <n v="261"/>
    <s v="ferne.kline@hotmail.com"/>
    <n v="92831"/>
    <x v="0"/>
    <s v="Ritchey"/>
    <d v="2016-09-02T00:00:00"/>
    <n v="1"/>
    <n v="749.99"/>
    <n v="7.0000000000000007E-2"/>
    <n v="749.99"/>
  </r>
  <r>
    <n v="411"/>
    <n v="2"/>
    <x v="0"/>
    <x v="8"/>
    <n v="1"/>
    <s v="fabiola.jackson@bikes.shop"/>
    <x v="3"/>
    <x v="3"/>
    <n v="261"/>
    <s v="ferne.kline@hotmail.com"/>
    <n v="92831"/>
    <x v="0"/>
    <s v="Electra"/>
    <d v="2016-09-02T00:00:00"/>
    <n v="2"/>
    <n v="599.99"/>
    <n v="0.05"/>
    <n v="1199.98"/>
  </r>
  <r>
    <n v="412"/>
    <n v="1"/>
    <x v="0"/>
    <x v="14"/>
    <n v="1"/>
    <s v="fabiola.jackson@bikes.shop"/>
    <x v="1"/>
    <x v="1"/>
    <n v="1202"/>
    <s v="carmina.emerson@hotmail.com"/>
    <n v="92220"/>
    <x v="0"/>
    <s v="Trek"/>
    <d v="2016-09-02T00:00:00"/>
    <n v="1"/>
    <n v="3999.99"/>
    <n v="0.1"/>
    <n v="3999.99"/>
  </r>
  <r>
    <n v="412"/>
    <n v="2"/>
    <x v="0"/>
    <x v="24"/>
    <n v="1"/>
    <s v="fabiola.jackson@bikes.shop"/>
    <x v="3"/>
    <x v="3"/>
    <n v="1202"/>
    <s v="carmina.emerson@hotmail.com"/>
    <n v="92220"/>
    <x v="0"/>
    <s v="Electra"/>
    <d v="2016-09-02T00:00:00"/>
    <n v="1"/>
    <n v="549.99"/>
    <n v="7.0000000000000007E-2"/>
    <n v="549.99"/>
  </r>
  <r>
    <n v="412"/>
    <n v="3"/>
    <x v="0"/>
    <x v="7"/>
    <n v="1"/>
    <s v="fabiola.jackson@bikes.shop"/>
    <x v="0"/>
    <x v="0"/>
    <n v="1202"/>
    <s v="carmina.emerson@hotmail.com"/>
    <n v="92220"/>
    <x v="0"/>
    <s v="Pure Cycles"/>
    <d v="2016-09-02T00:00:00"/>
    <n v="1"/>
    <n v="429"/>
    <n v="0.1"/>
    <n v="429"/>
  </r>
  <r>
    <n v="413"/>
    <n v="1"/>
    <x v="1"/>
    <x v="1"/>
    <n v="2"/>
    <s v="mireya.copeland@bikes.shop"/>
    <x v="1"/>
    <x v="1"/>
    <n v="717"/>
    <s v="kristofer.craig@yahoo.com"/>
    <n v="11803"/>
    <x v="1"/>
    <s v="Trek"/>
    <d v="2016-09-02T00:00:00"/>
    <n v="2"/>
    <n v="1799.99"/>
    <n v="0.05"/>
    <n v="3599.98"/>
  </r>
  <r>
    <n v="413"/>
    <n v="2"/>
    <x v="1"/>
    <x v="22"/>
    <n v="2"/>
    <s v="mireya.copeland@bikes.shop"/>
    <x v="3"/>
    <x v="3"/>
    <n v="717"/>
    <s v="kristofer.craig@yahoo.com"/>
    <n v="11803"/>
    <x v="1"/>
    <s v="Electra"/>
    <d v="2016-09-02T00:00:00"/>
    <n v="1"/>
    <n v="499.99"/>
    <n v="0.1"/>
    <n v="499.99"/>
  </r>
  <r>
    <n v="413"/>
    <n v="3"/>
    <x v="1"/>
    <x v="11"/>
    <n v="2"/>
    <s v="mireya.copeland@bikes.shop"/>
    <x v="4"/>
    <x v="4"/>
    <n v="717"/>
    <s v="kristofer.craig@yahoo.com"/>
    <n v="11803"/>
    <x v="1"/>
    <s v="Trek"/>
    <d v="2016-09-02T00:00:00"/>
    <n v="1"/>
    <n v="2999.99"/>
    <n v="7.0000000000000007E-2"/>
    <n v="2999.99"/>
  </r>
  <r>
    <n v="414"/>
    <n v="1"/>
    <x v="1"/>
    <x v="4"/>
    <n v="2"/>
    <s v="mireya.copeland@bikes.shop"/>
    <x v="1"/>
    <x v="1"/>
    <n v="917"/>
    <s v="vernia.madden@aol.com"/>
    <n v="12180"/>
    <x v="1"/>
    <s v="Trek"/>
    <d v="2016-09-03T00:00:00"/>
    <n v="2"/>
    <n v="2899.99"/>
    <n v="0.1"/>
    <n v="5799.98"/>
  </r>
  <r>
    <n v="415"/>
    <n v="1"/>
    <x v="1"/>
    <x v="5"/>
    <n v="2"/>
    <s v="mireya.copeland@bikes.shop"/>
    <x v="1"/>
    <x v="1"/>
    <n v="1265"/>
    <s v="bonita.marshall@msn.com"/>
    <n v="13760"/>
    <x v="1"/>
    <s v="Surly"/>
    <d v="2016-09-03T00:00:00"/>
    <n v="1"/>
    <n v="999.99"/>
    <n v="7.0000000000000007E-2"/>
    <n v="999.99"/>
  </r>
  <r>
    <n v="415"/>
    <n v="2"/>
    <x v="1"/>
    <x v="19"/>
    <n v="2"/>
    <s v="mireya.copeland@bikes.shop"/>
    <x v="5"/>
    <x v="5"/>
    <n v="1265"/>
    <s v="bonita.marshall@msn.com"/>
    <n v="13760"/>
    <x v="1"/>
    <s v="Electra"/>
    <d v="2016-09-03T00:00:00"/>
    <n v="2"/>
    <n v="299.99"/>
    <n v="0.2"/>
    <n v="599.98"/>
  </r>
  <r>
    <n v="415"/>
    <n v="3"/>
    <x v="1"/>
    <x v="21"/>
    <n v="2"/>
    <s v="mireya.copeland@bikes.shop"/>
    <x v="1"/>
    <x v="1"/>
    <n v="1265"/>
    <s v="bonita.marshall@msn.com"/>
    <n v="13760"/>
    <x v="1"/>
    <s v="Heller"/>
    <d v="2016-09-03T00:00:00"/>
    <n v="1"/>
    <n v="1320.99"/>
    <n v="0.2"/>
    <n v="1320.99"/>
  </r>
  <r>
    <n v="415"/>
    <n v="4"/>
    <x v="1"/>
    <x v="18"/>
    <n v="2"/>
    <s v="mireya.copeland@bikes.shop"/>
    <x v="1"/>
    <x v="1"/>
    <n v="1265"/>
    <s v="bonita.marshall@msn.com"/>
    <n v="13760"/>
    <x v="1"/>
    <s v="Surly"/>
    <d v="2016-09-03T00:00:00"/>
    <n v="2"/>
    <n v="469.99"/>
    <n v="0.05"/>
    <n v="939.98"/>
  </r>
  <r>
    <n v="416"/>
    <n v="1"/>
    <x v="1"/>
    <x v="13"/>
    <n v="2"/>
    <s v="mireya.copeland@bikes.shop"/>
    <x v="5"/>
    <x v="5"/>
    <n v="1377"/>
    <s v="johana.jacobson@gmail.com"/>
    <n v="14606"/>
    <x v="1"/>
    <s v="Electra"/>
    <d v="2016-09-03T00:00:00"/>
    <n v="1"/>
    <n v="269.99"/>
    <n v="7.0000000000000007E-2"/>
    <n v="269.99"/>
  </r>
  <r>
    <n v="416"/>
    <n v="2"/>
    <x v="1"/>
    <x v="15"/>
    <n v="2"/>
    <s v="mireya.copeland@bikes.shop"/>
    <x v="0"/>
    <x v="0"/>
    <n v="1377"/>
    <s v="johana.jacobson@gmail.com"/>
    <n v="14606"/>
    <x v="1"/>
    <s v="Electra"/>
    <d v="2016-09-03T00:00:00"/>
    <n v="1"/>
    <n v="269.99"/>
    <n v="7.0000000000000007E-2"/>
    <n v="269.99"/>
  </r>
  <r>
    <n v="416"/>
    <n v="3"/>
    <x v="1"/>
    <x v="24"/>
    <n v="2"/>
    <s v="mireya.copeland@bikes.shop"/>
    <x v="3"/>
    <x v="3"/>
    <n v="1377"/>
    <s v="johana.jacobson@gmail.com"/>
    <n v="14606"/>
    <x v="1"/>
    <s v="Electra"/>
    <d v="2016-09-03T00:00:00"/>
    <n v="1"/>
    <n v="549.99"/>
    <n v="0.1"/>
    <n v="549.99"/>
  </r>
  <r>
    <n v="417"/>
    <n v="1"/>
    <x v="0"/>
    <x v="8"/>
    <n v="1"/>
    <s v="fabiola.jackson@bikes.shop"/>
    <x v="3"/>
    <x v="3"/>
    <n v="359"/>
    <s v="angie.powers@aol.com"/>
    <n v="91768"/>
    <x v="0"/>
    <s v="Electra"/>
    <d v="2016-09-04T00:00:00"/>
    <n v="2"/>
    <n v="599.99"/>
    <n v="7.0000000000000007E-2"/>
    <n v="1199.98"/>
  </r>
  <r>
    <n v="417"/>
    <n v="2"/>
    <x v="0"/>
    <x v="18"/>
    <n v="1"/>
    <s v="fabiola.jackson@bikes.shop"/>
    <x v="1"/>
    <x v="1"/>
    <n v="359"/>
    <s v="angie.powers@aol.com"/>
    <n v="91768"/>
    <x v="0"/>
    <s v="Surly"/>
    <d v="2016-09-04T00:00:00"/>
    <n v="2"/>
    <n v="469.99"/>
    <n v="7.0000000000000007E-2"/>
    <n v="939.98"/>
  </r>
  <r>
    <n v="418"/>
    <n v="1"/>
    <x v="1"/>
    <x v="10"/>
    <n v="2"/>
    <s v="mireya.copeland@bikes.shop"/>
    <x v="0"/>
    <x v="0"/>
    <n v="88"/>
    <s v="titus.bullock@gmail.com"/>
    <n v="11423"/>
    <x v="1"/>
    <s v="Electra"/>
    <d v="2016-09-04T00:00:00"/>
    <n v="1"/>
    <n v="549.99"/>
    <n v="0.05"/>
    <n v="549.99"/>
  </r>
  <r>
    <n v="418"/>
    <n v="2"/>
    <x v="1"/>
    <x v="0"/>
    <n v="2"/>
    <s v="mireya.copeland@bikes.shop"/>
    <x v="0"/>
    <x v="0"/>
    <n v="88"/>
    <s v="titus.bullock@gmail.com"/>
    <n v="11423"/>
    <x v="1"/>
    <s v="Electra"/>
    <d v="2016-09-04T00:00:00"/>
    <n v="1"/>
    <n v="599.99"/>
    <n v="0.05"/>
    <n v="599.99"/>
  </r>
  <r>
    <n v="419"/>
    <n v="1"/>
    <x v="2"/>
    <x v="11"/>
    <n v="3"/>
    <s v="genna.serrano@bikes.shop"/>
    <x v="4"/>
    <x v="4"/>
    <n v="14"/>
    <s v="garry.espinoza@hotmail.com"/>
    <n v="75126"/>
    <x v="2"/>
    <s v="Trek"/>
    <d v="2016-09-04T00:00:00"/>
    <n v="1"/>
    <n v="2999.99"/>
    <n v="0.05"/>
    <n v="2999.99"/>
  </r>
  <r>
    <n v="420"/>
    <n v="1"/>
    <x v="0"/>
    <x v="7"/>
    <n v="1"/>
    <s v="fabiola.jackson@bikes.shop"/>
    <x v="0"/>
    <x v="0"/>
    <n v="72"/>
    <s v="petronila.norris@aol.com"/>
    <n v="91733"/>
    <x v="0"/>
    <s v="Pure Cycles"/>
    <d v="2016-09-05T00:00:00"/>
    <n v="2"/>
    <n v="429"/>
    <n v="0.2"/>
    <n v="858"/>
  </r>
  <r>
    <n v="420"/>
    <n v="2"/>
    <x v="0"/>
    <x v="12"/>
    <n v="1"/>
    <s v="fabiola.jackson@bikes.shop"/>
    <x v="0"/>
    <x v="0"/>
    <n v="72"/>
    <s v="petronila.norris@aol.com"/>
    <n v="91733"/>
    <x v="0"/>
    <s v="Electra"/>
    <d v="2016-09-05T00:00:00"/>
    <n v="2"/>
    <n v="529.99"/>
    <n v="0.1"/>
    <n v="1059.98"/>
  </r>
  <r>
    <n v="420"/>
    <n v="3"/>
    <x v="0"/>
    <x v="5"/>
    <n v="1"/>
    <s v="fabiola.jackson@bikes.shop"/>
    <x v="1"/>
    <x v="1"/>
    <n v="72"/>
    <s v="petronila.norris@aol.com"/>
    <n v="91733"/>
    <x v="0"/>
    <s v="Surly"/>
    <d v="2016-09-05T00:00:00"/>
    <n v="2"/>
    <n v="999.99"/>
    <n v="0.05"/>
    <n v="1999.98"/>
  </r>
  <r>
    <n v="421"/>
    <n v="1"/>
    <x v="0"/>
    <x v="18"/>
    <n v="1"/>
    <s v="fabiola.jackson@bikes.shop"/>
    <x v="1"/>
    <x v="1"/>
    <n v="240"/>
    <s v="le.deleon@msn.com"/>
    <n v="92220"/>
    <x v="0"/>
    <s v="Surly"/>
    <d v="2016-09-05T00:00:00"/>
    <n v="2"/>
    <n v="469.99"/>
    <n v="7.0000000000000007E-2"/>
    <n v="939.98"/>
  </r>
  <r>
    <n v="421"/>
    <n v="2"/>
    <x v="0"/>
    <x v="5"/>
    <n v="1"/>
    <s v="fabiola.jackson@bikes.shop"/>
    <x v="1"/>
    <x v="1"/>
    <n v="240"/>
    <s v="le.deleon@msn.com"/>
    <n v="92220"/>
    <x v="0"/>
    <s v="Surly"/>
    <d v="2016-09-05T00:00:00"/>
    <n v="2"/>
    <n v="999.99"/>
    <n v="0.2"/>
    <n v="1999.98"/>
  </r>
  <r>
    <n v="421"/>
    <n v="3"/>
    <x v="0"/>
    <x v="0"/>
    <n v="1"/>
    <s v="fabiola.jackson@bikes.shop"/>
    <x v="0"/>
    <x v="0"/>
    <n v="240"/>
    <s v="le.deleon@msn.com"/>
    <n v="92220"/>
    <x v="0"/>
    <s v="Electra"/>
    <d v="2016-09-05T00:00:00"/>
    <n v="2"/>
    <n v="599.99"/>
    <n v="0.2"/>
    <n v="1199.98"/>
  </r>
  <r>
    <n v="421"/>
    <n v="4"/>
    <x v="0"/>
    <x v="4"/>
    <n v="1"/>
    <s v="fabiola.jackson@bikes.shop"/>
    <x v="1"/>
    <x v="1"/>
    <n v="240"/>
    <s v="le.deleon@msn.com"/>
    <n v="92220"/>
    <x v="0"/>
    <s v="Trek"/>
    <d v="2016-09-05T00:00:00"/>
    <n v="1"/>
    <n v="2899.99"/>
    <n v="7.0000000000000007E-2"/>
    <n v="2899.99"/>
  </r>
  <r>
    <n v="421"/>
    <n v="5"/>
    <x v="0"/>
    <x v="19"/>
    <n v="1"/>
    <s v="fabiola.jackson@bikes.shop"/>
    <x v="5"/>
    <x v="5"/>
    <n v="240"/>
    <s v="le.deleon@msn.com"/>
    <n v="92220"/>
    <x v="0"/>
    <s v="Electra"/>
    <d v="2016-09-05T00:00:00"/>
    <n v="2"/>
    <n v="299.99"/>
    <n v="0.2"/>
    <n v="599.98"/>
  </r>
  <r>
    <n v="422"/>
    <n v="1"/>
    <x v="1"/>
    <x v="0"/>
    <n v="2"/>
    <s v="mireya.copeland@bikes.shop"/>
    <x v="0"/>
    <x v="0"/>
    <n v="398"/>
    <s v="suellen.mercado@yahoo.com"/>
    <n v="11104"/>
    <x v="1"/>
    <s v="Electra"/>
    <d v="2016-09-06T00:00:00"/>
    <n v="2"/>
    <n v="599.99"/>
    <n v="0.05"/>
    <n v="1199.98"/>
  </r>
  <r>
    <n v="423"/>
    <n v="1"/>
    <x v="1"/>
    <x v="1"/>
    <n v="2"/>
    <s v="mireya.copeland@bikes.shop"/>
    <x v="1"/>
    <x v="1"/>
    <n v="1397"/>
    <s v="dewayne.herring@aol.com"/>
    <n v="14580"/>
    <x v="1"/>
    <s v="Trek"/>
    <d v="2016-09-06T00:00:00"/>
    <n v="2"/>
    <n v="1799.99"/>
    <n v="0.05"/>
    <n v="3599.98"/>
  </r>
  <r>
    <n v="423"/>
    <n v="2"/>
    <x v="1"/>
    <x v="7"/>
    <n v="2"/>
    <s v="mireya.copeland@bikes.shop"/>
    <x v="0"/>
    <x v="0"/>
    <n v="1397"/>
    <s v="dewayne.herring@aol.com"/>
    <n v="14580"/>
    <x v="1"/>
    <s v="Pure Cycles"/>
    <d v="2016-09-06T00:00:00"/>
    <n v="1"/>
    <n v="429"/>
    <n v="0.2"/>
    <n v="429"/>
  </r>
  <r>
    <n v="423"/>
    <n v="3"/>
    <x v="1"/>
    <x v="19"/>
    <n v="2"/>
    <s v="mireya.copeland@bikes.shop"/>
    <x v="5"/>
    <x v="5"/>
    <n v="1397"/>
    <s v="dewayne.herring@aol.com"/>
    <n v="14580"/>
    <x v="1"/>
    <s v="Electra"/>
    <d v="2016-09-06T00:00:00"/>
    <n v="2"/>
    <n v="299.99"/>
    <n v="7.0000000000000007E-2"/>
    <n v="599.98"/>
  </r>
  <r>
    <n v="423"/>
    <n v="4"/>
    <x v="1"/>
    <x v="6"/>
    <n v="2"/>
    <s v="mireya.copeland@bikes.shop"/>
    <x v="1"/>
    <x v="1"/>
    <n v="1397"/>
    <s v="dewayne.herring@aol.com"/>
    <n v="14580"/>
    <x v="1"/>
    <s v="Ritchey"/>
    <d v="2016-09-06T00:00:00"/>
    <n v="1"/>
    <n v="749.99"/>
    <n v="0.2"/>
    <n v="749.99"/>
  </r>
  <r>
    <n v="424"/>
    <n v="1"/>
    <x v="0"/>
    <x v="13"/>
    <n v="1"/>
    <s v="fabiola.jackson@bikes.shop"/>
    <x v="5"/>
    <x v="5"/>
    <n v="67"/>
    <s v="tommie.melton@gmail.com"/>
    <n v="95820"/>
    <x v="0"/>
    <s v="Electra"/>
    <d v="2016-09-08T00:00:00"/>
    <n v="1"/>
    <n v="269.99"/>
    <n v="0.1"/>
    <n v="269.99"/>
  </r>
  <r>
    <n v="424"/>
    <n v="2"/>
    <x v="0"/>
    <x v="18"/>
    <n v="1"/>
    <s v="fabiola.jackson@bikes.shop"/>
    <x v="1"/>
    <x v="1"/>
    <n v="67"/>
    <s v="tommie.melton@gmail.com"/>
    <n v="95820"/>
    <x v="0"/>
    <s v="Surly"/>
    <d v="2016-09-08T00:00:00"/>
    <n v="1"/>
    <n v="469.99"/>
    <n v="0.05"/>
    <n v="469.99"/>
  </r>
  <r>
    <n v="425"/>
    <n v="1"/>
    <x v="1"/>
    <x v="18"/>
    <n v="2"/>
    <s v="mireya.copeland@bikes.shop"/>
    <x v="1"/>
    <x v="1"/>
    <n v="843"/>
    <s v="tessie.farmer@msn.com"/>
    <n v="12901"/>
    <x v="1"/>
    <s v="Surly"/>
    <d v="2016-09-08T00:00:00"/>
    <n v="1"/>
    <n v="469.99"/>
    <n v="0.1"/>
    <n v="469.99"/>
  </r>
  <r>
    <n v="425"/>
    <n v="2"/>
    <x v="1"/>
    <x v="20"/>
    <n v="2"/>
    <s v="mireya.copeland@bikes.shop"/>
    <x v="5"/>
    <x v="5"/>
    <n v="843"/>
    <s v="tessie.farmer@msn.com"/>
    <n v="12901"/>
    <x v="1"/>
    <s v="Electra"/>
    <d v="2016-09-08T00:00:00"/>
    <n v="2"/>
    <n v="269.99"/>
    <n v="7.0000000000000007E-2"/>
    <n v="539.98"/>
  </r>
  <r>
    <n v="425"/>
    <n v="3"/>
    <x v="1"/>
    <x v="23"/>
    <n v="2"/>
    <s v="mireya.copeland@bikes.shop"/>
    <x v="0"/>
    <x v="0"/>
    <n v="843"/>
    <s v="tessie.farmer@msn.com"/>
    <n v="12901"/>
    <x v="1"/>
    <s v="Pure Cycles"/>
    <d v="2016-09-08T00:00:00"/>
    <n v="1"/>
    <n v="449"/>
    <n v="0.05"/>
    <n v="449"/>
  </r>
  <r>
    <n v="426"/>
    <n v="1"/>
    <x v="1"/>
    <x v="2"/>
    <n v="2"/>
    <s v="mireya.copeland@bikes.shop"/>
    <x v="2"/>
    <x v="2"/>
    <n v="944"/>
    <s v="tonja.henderson@aol.com"/>
    <n v="10583"/>
    <x v="1"/>
    <s v="Surly"/>
    <d v="2016-09-08T00:00:00"/>
    <n v="1"/>
    <n v="1549"/>
    <n v="0.1"/>
    <n v="1549"/>
  </r>
  <r>
    <n v="426"/>
    <n v="2"/>
    <x v="1"/>
    <x v="19"/>
    <n v="2"/>
    <s v="mireya.copeland@bikes.shop"/>
    <x v="5"/>
    <x v="5"/>
    <n v="944"/>
    <s v="tonja.henderson@aol.com"/>
    <n v="10583"/>
    <x v="1"/>
    <s v="Electra"/>
    <d v="2016-09-08T00:00:00"/>
    <n v="2"/>
    <n v="299.99"/>
    <n v="0.05"/>
    <n v="599.98"/>
  </r>
  <r>
    <n v="427"/>
    <n v="1"/>
    <x v="0"/>
    <x v="10"/>
    <n v="1"/>
    <s v="fabiola.jackson@bikes.shop"/>
    <x v="0"/>
    <x v="0"/>
    <n v="434"/>
    <s v="douglass.little@hotmail.com"/>
    <n v="91010"/>
    <x v="0"/>
    <s v="Electra"/>
    <d v="2016-09-09T00:00:00"/>
    <n v="2"/>
    <n v="549.99"/>
    <n v="7.0000000000000007E-2"/>
    <n v="1099.98"/>
  </r>
  <r>
    <n v="427"/>
    <n v="2"/>
    <x v="0"/>
    <x v="12"/>
    <n v="1"/>
    <s v="fabiola.jackson@bikes.shop"/>
    <x v="0"/>
    <x v="0"/>
    <n v="434"/>
    <s v="douglass.little@hotmail.com"/>
    <n v="91010"/>
    <x v="0"/>
    <s v="Electra"/>
    <d v="2016-09-09T00:00:00"/>
    <n v="2"/>
    <n v="529.99"/>
    <n v="0.1"/>
    <n v="1059.98"/>
  </r>
  <r>
    <n v="427"/>
    <n v="3"/>
    <x v="0"/>
    <x v="8"/>
    <n v="1"/>
    <s v="fabiola.jackson@bikes.shop"/>
    <x v="3"/>
    <x v="3"/>
    <n v="434"/>
    <s v="douglass.little@hotmail.com"/>
    <n v="91010"/>
    <x v="0"/>
    <s v="Electra"/>
    <d v="2016-09-09T00:00:00"/>
    <n v="2"/>
    <n v="599.99"/>
    <n v="7.0000000000000007E-2"/>
    <n v="1199.98"/>
  </r>
  <r>
    <n v="428"/>
    <n v="1"/>
    <x v="1"/>
    <x v="21"/>
    <n v="2"/>
    <s v="mireya.copeland@bikes.shop"/>
    <x v="1"/>
    <x v="1"/>
    <n v="1039"/>
    <s v="bee.baker@aol.com"/>
    <n v="13090"/>
    <x v="1"/>
    <s v="Heller"/>
    <d v="2016-09-09T00:00:00"/>
    <n v="2"/>
    <n v="1320.99"/>
    <n v="0.2"/>
    <n v="2641.98"/>
  </r>
  <r>
    <n v="428"/>
    <n v="2"/>
    <x v="1"/>
    <x v="15"/>
    <n v="2"/>
    <s v="mireya.copeland@bikes.shop"/>
    <x v="0"/>
    <x v="0"/>
    <n v="1039"/>
    <s v="bee.baker@aol.com"/>
    <n v="13090"/>
    <x v="1"/>
    <s v="Electra"/>
    <d v="2016-09-09T00:00:00"/>
    <n v="1"/>
    <n v="269.99"/>
    <n v="0.2"/>
    <n v="269.99"/>
  </r>
  <r>
    <n v="429"/>
    <n v="1"/>
    <x v="2"/>
    <x v="16"/>
    <n v="3"/>
    <s v="genna.serrano@bikes.shop"/>
    <x v="2"/>
    <x v="2"/>
    <n v="153"/>
    <s v="laraine.robbins@yahoo.com"/>
    <n v="76901"/>
    <x v="2"/>
    <s v="Surly"/>
    <d v="2016-09-10T00:00:00"/>
    <n v="1"/>
    <n v="1680.99"/>
    <n v="0.2"/>
    <n v="1680.99"/>
  </r>
  <r>
    <n v="429"/>
    <n v="2"/>
    <x v="2"/>
    <x v="4"/>
    <n v="3"/>
    <s v="genna.serrano@bikes.shop"/>
    <x v="1"/>
    <x v="1"/>
    <n v="153"/>
    <s v="laraine.robbins@yahoo.com"/>
    <n v="76901"/>
    <x v="2"/>
    <s v="Trek"/>
    <d v="2016-09-10T00:00:00"/>
    <n v="2"/>
    <n v="2899.99"/>
    <n v="0.1"/>
    <n v="5799.98"/>
  </r>
  <r>
    <n v="429"/>
    <n v="3"/>
    <x v="2"/>
    <x v="21"/>
    <n v="3"/>
    <s v="genna.serrano@bikes.shop"/>
    <x v="1"/>
    <x v="1"/>
    <n v="153"/>
    <s v="laraine.robbins@yahoo.com"/>
    <n v="76901"/>
    <x v="2"/>
    <s v="Heller"/>
    <d v="2016-09-10T00:00:00"/>
    <n v="2"/>
    <n v="1320.99"/>
    <n v="0.05"/>
    <n v="2641.98"/>
  </r>
  <r>
    <n v="429"/>
    <n v="4"/>
    <x v="2"/>
    <x v="18"/>
    <n v="3"/>
    <s v="genna.serrano@bikes.shop"/>
    <x v="1"/>
    <x v="1"/>
    <n v="153"/>
    <s v="laraine.robbins@yahoo.com"/>
    <n v="76901"/>
    <x v="2"/>
    <s v="Surly"/>
    <d v="2016-09-10T00:00:00"/>
    <n v="1"/>
    <n v="469.99"/>
    <n v="7.0000000000000007E-2"/>
    <n v="469.99"/>
  </r>
  <r>
    <n v="429"/>
    <n v="5"/>
    <x v="2"/>
    <x v="6"/>
    <n v="3"/>
    <s v="genna.serrano@bikes.shop"/>
    <x v="1"/>
    <x v="1"/>
    <n v="153"/>
    <s v="laraine.robbins@yahoo.com"/>
    <n v="76901"/>
    <x v="2"/>
    <s v="Ritchey"/>
    <d v="2016-09-10T00:00:00"/>
    <n v="1"/>
    <n v="749.99"/>
    <n v="0.1"/>
    <n v="749.99"/>
  </r>
  <r>
    <n v="430"/>
    <n v="1"/>
    <x v="1"/>
    <x v="13"/>
    <n v="2"/>
    <s v="mireya.copeland@bikes.shop"/>
    <x v="5"/>
    <x v="5"/>
    <n v="272"/>
    <s v="deja.chaney@hotmail.com"/>
    <n v="11432"/>
    <x v="1"/>
    <s v="Electra"/>
    <d v="2016-09-11T00:00:00"/>
    <n v="2"/>
    <n v="269.99"/>
    <n v="0.1"/>
    <n v="539.98"/>
  </r>
  <r>
    <n v="430"/>
    <n v="2"/>
    <x v="1"/>
    <x v="16"/>
    <n v="2"/>
    <s v="mireya.copeland@bikes.shop"/>
    <x v="2"/>
    <x v="2"/>
    <n v="272"/>
    <s v="deja.chaney@hotmail.com"/>
    <n v="11432"/>
    <x v="1"/>
    <s v="Surly"/>
    <d v="2016-09-11T00:00:00"/>
    <n v="1"/>
    <n v="1680.99"/>
    <n v="7.0000000000000007E-2"/>
    <n v="1680.99"/>
  </r>
  <r>
    <n v="430"/>
    <n v="3"/>
    <x v="1"/>
    <x v="4"/>
    <n v="2"/>
    <s v="mireya.copeland@bikes.shop"/>
    <x v="1"/>
    <x v="1"/>
    <n v="272"/>
    <s v="deja.chaney@hotmail.com"/>
    <n v="11432"/>
    <x v="1"/>
    <s v="Trek"/>
    <d v="2016-09-11T00:00:00"/>
    <n v="2"/>
    <n v="2899.99"/>
    <n v="0.2"/>
    <n v="5799.98"/>
  </r>
  <r>
    <n v="430"/>
    <n v="4"/>
    <x v="1"/>
    <x v="17"/>
    <n v="2"/>
    <s v="mireya.copeland@bikes.shop"/>
    <x v="0"/>
    <x v="0"/>
    <n v="272"/>
    <s v="deja.chaney@hotmail.com"/>
    <n v="11432"/>
    <x v="1"/>
    <s v="Electra"/>
    <d v="2016-09-11T00:00:00"/>
    <n v="2"/>
    <n v="269.99"/>
    <n v="0.2"/>
    <n v="539.98"/>
  </r>
  <r>
    <n v="430"/>
    <n v="5"/>
    <x v="1"/>
    <x v="1"/>
    <n v="2"/>
    <s v="mireya.copeland@bikes.shop"/>
    <x v="1"/>
    <x v="1"/>
    <n v="272"/>
    <s v="deja.chaney@hotmail.com"/>
    <n v="11432"/>
    <x v="1"/>
    <s v="Trek"/>
    <d v="2016-09-11T00:00:00"/>
    <n v="1"/>
    <n v="1799.99"/>
    <n v="0.2"/>
    <n v="1799.99"/>
  </r>
  <r>
    <n v="431"/>
    <n v="1"/>
    <x v="1"/>
    <x v="15"/>
    <n v="2"/>
    <s v="mireya.copeland@bikes.shop"/>
    <x v="0"/>
    <x v="0"/>
    <n v="1217"/>
    <s v="carlie.terrell@yahoo.com"/>
    <n v="10701"/>
    <x v="1"/>
    <s v="Electra"/>
    <d v="2016-09-11T00:00:00"/>
    <n v="2"/>
    <n v="269.99"/>
    <n v="0.2"/>
    <n v="539.98"/>
  </r>
  <r>
    <n v="431"/>
    <n v="2"/>
    <x v="1"/>
    <x v="18"/>
    <n v="2"/>
    <s v="mireya.copeland@bikes.shop"/>
    <x v="1"/>
    <x v="1"/>
    <n v="1217"/>
    <s v="carlie.terrell@yahoo.com"/>
    <n v="10701"/>
    <x v="1"/>
    <s v="Surly"/>
    <d v="2016-09-11T00:00:00"/>
    <n v="1"/>
    <n v="469.99"/>
    <n v="0.1"/>
    <n v="469.99"/>
  </r>
  <r>
    <n v="431"/>
    <n v="3"/>
    <x v="1"/>
    <x v="9"/>
    <n v="2"/>
    <s v="mireya.copeland@bikes.shop"/>
    <x v="0"/>
    <x v="0"/>
    <n v="1217"/>
    <s v="carlie.terrell@yahoo.com"/>
    <n v="10701"/>
    <x v="1"/>
    <s v="Pure Cycles"/>
    <d v="2016-09-11T00:00:00"/>
    <n v="1"/>
    <n v="449"/>
    <n v="0.2"/>
    <n v="449"/>
  </r>
  <r>
    <n v="431"/>
    <n v="4"/>
    <x v="1"/>
    <x v="17"/>
    <n v="2"/>
    <s v="mireya.copeland@bikes.shop"/>
    <x v="0"/>
    <x v="0"/>
    <n v="1217"/>
    <s v="carlie.terrell@yahoo.com"/>
    <n v="10701"/>
    <x v="1"/>
    <s v="Electra"/>
    <d v="2016-09-11T00:00:00"/>
    <n v="2"/>
    <n v="269.99"/>
    <n v="7.0000000000000007E-2"/>
    <n v="539.98"/>
  </r>
  <r>
    <n v="431"/>
    <n v="5"/>
    <x v="1"/>
    <x v="23"/>
    <n v="2"/>
    <s v="mireya.copeland@bikes.shop"/>
    <x v="0"/>
    <x v="0"/>
    <n v="1217"/>
    <s v="carlie.terrell@yahoo.com"/>
    <n v="10701"/>
    <x v="1"/>
    <s v="Pure Cycles"/>
    <d v="2016-09-11T00:00:00"/>
    <n v="1"/>
    <n v="449"/>
    <n v="7.0000000000000007E-2"/>
    <n v="449"/>
  </r>
  <r>
    <n v="432"/>
    <n v="1"/>
    <x v="0"/>
    <x v="2"/>
    <n v="1"/>
    <s v="fabiola.jackson@bikes.shop"/>
    <x v="2"/>
    <x v="2"/>
    <n v="169"/>
    <s v="karla.kirk@yahoo.com"/>
    <n v="90274"/>
    <x v="0"/>
    <s v="Surly"/>
    <d v="2016-09-12T00:00:00"/>
    <n v="2"/>
    <n v="1549"/>
    <n v="0.2"/>
    <n v="3098"/>
  </r>
  <r>
    <n v="432"/>
    <n v="2"/>
    <x v="0"/>
    <x v="14"/>
    <n v="1"/>
    <s v="fabiola.jackson@bikes.shop"/>
    <x v="1"/>
    <x v="1"/>
    <n v="169"/>
    <s v="karla.kirk@yahoo.com"/>
    <n v="90274"/>
    <x v="0"/>
    <s v="Trek"/>
    <d v="2016-09-12T00:00:00"/>
    <n v="2"/>
    <n v="3999.99"/>
    <n v="0.05"/>
    <n v="7999.98"/>
  </r>
  <r>
    <n v="433"/>
    <n v="1"/>
    <x v="1"/>
    <x v="18"/>
    <n v="2"/>
    <s v="mireya.copeland@bikes.shop"/>
    <x v="1"/>
    <x v="1"/>
    <n v="1062"/>
    <s v="jerri.guthrie@msn.com"/>
    <n v="10512"/>
    <x v="1"/>
    <s v="Surly"/>
    <d v="2016-09-12T00:00:00"/>
    <n v="1"/>
    <n v="469.99"/>
    <n v="0.1"/>
    <n v="469.99"/>
  </r>
  <r>
    <n v="433"/>
    <n v="2"/>
    <x v="1"/>
    <x v="2"/>
    <n v="2"/>
    <s v="mireya.copeland@bikes.shop"/>
    <x v="2"/>
    <x v="2"/>
    <n v="1062"/>
    <s v="jerri.guthrie@msn.com"/>
    <n v="10512"/>
    <x v="1"/>
    <s v="Surly"/>
    <d v="2016-09-12T00:00:00"/>
    <n v="1"/>
    <n v="1549"/>
    <n v="0.2"/>
    <n v="1549"/>
  </r>
  <r>
    <n v="433"/>
    <n v="3"/>
    <x v="1"/>
    <x v="24"/>
    <n v="2"/>
    <s v="mireya.copeland@bikes.shop"/>
    <x v="3"/>
    <x v="3"/>
    <n v="1062"/>
    <s v="jerri.guthrie@msn.com"/>
    <n v="10512"/>
    <x v="1"/>
    <s v="Electra"/>
    <d v="2016-09-12T00:00:00"/>
    <n v="1"/>
    <n v="549.99"/>
    <n v="0.1"/>
    <n v="549.99"/>
  </r>
  <r>
    <n v="433"/>
    <n v="4"/>
    <x v="1"/>
    <x v="4"/>
    <n v="2"/>
    <s v="mireya.copeland@bikes.shop"/>
    <x v="1"/>
    <x v="1"/>
    <n v="1062"/>
    <s v="jerri.guthrie@msn.com"/>
    <n v="10512"/>
    <x v="1"/>
    <s v="Trek"/>
    <d v="2016-09-12T00:00:00"/>
    <n v="1"/>
    <n v="2899.99"/>
    <n v="0.2"/>
    <n v="2899.99"/>
  </r>
  <r>
    <n v="434"/>
    <n v="1"/>
    <x v="1"/>
    <x v="20"/>
    <n v="2"/>
    <s v="mireya.copeland@bikes.shop"/>
    <x v="5"/>
    <x v="5"/>
    <n v="726"/>
    <s v="rochell.cantrell@yahoo.com"/>
    <n v="11776"/>
    <x v="1"/>
    <s v="Electra"/>
    <d v="2016-09-13T00:00:00"/>
    <n v="1"/>
    <n v="269.99"/>
    <n v="0.05"/>
    <n v="269.99"/>
  </r>
  <r>
    <n v="434"/>
    <n v="2"/>
    <x v="1"/>
    <x v="0"/>
    <n v="2"/>
    <s v="mireya.copeland@bikes.shop"/>
    <x v="0"/>
    <x v="0"/>
    <n v="726"/>
    <s v="rochell.cantrell@yahoo.com"/>
    <n v="11776"/>
    <x v="1"/>
    <s v="Electra"/>
    <d v="2016-09-13T00:00:00"/>
    <n v="1"/>
    <n v="599.99"/>
    <n v="0.1"/>
    <n v="599.99"/>
  </r>
  <r>
    <n v="434"/>
    <n v="3"/>
    <x v="1"/>
    <x v="11"/>
    <n v="2"/>
    <s v="mireya.copeland@bikes.shop"/>
    <x v="4"/>
    <x v="4"/>
    <n v="726"/>
    <s v="rochell.cantrell@yahoo.com"/>
    <n v="11776"/>
    <x v="1"/>
    <s v="Trek"/>
    <d v="2016-09-13T00:00:00"/>
    <n v="1"/>
    <n v="2999.99"/>
    <n v="0.2"/>
    <n v="2999.99"/>
  </r>
  <r>
    <n v="434"/>
    <n v="4"/>
    <x v="1"/>
    <x v="16"/>
    <n v="2"/>
    <s v="mireya.copeland@bikes.shop"/>
    <x v="2"/>
    <x v="2"/>
    <n v="726"/>
    <s v="rochell.cantrell@yahoo.com"/>
    <n v="11776"/>
    <x v="1"/>
    <s v="Surly"/>
    <d v="2016-09-13T00:00:00"/>
    <n v="2"/>
    <n v="1680.99"/>
    <n v="7.0000000000000007E-2"/>
    <n v="3361.98"/>
  </r>
  <r>
    <n v="434"/>
    <n v="5"/>
    <x v="1"/>
    <x v="9"/>
    <n v="2"/>
    <s v="mireya.copeland@bikes.shop"/>
    <x v="0"/>
    <x v="0"/>
    <n v="726"/>
    <s v="rochell.cantrell@yahoo.com"/>
    <n v="11776"/>
    <x v="1"/>
    <s v="Pure Cycles"/>
    <d v="2016-09-13T00:00:00"/>
    <n v="2"/>
    <n v="449"/>
    <n v="0.05"/>
    <n v="898"/>
  </r>
  <r>
    <n v="435"/>
    <n v="1"/>
    <x v="2"/>
    <x v="13"/>
    <n v="3"/>
    <s v="genna.serrano@bikes.shop"/>
    <x v="5"/>
    <x v="5"/>
    <n v="77"/>
    <s v="keri.bridges@gmail.com"/>
    <n v="75080"/>
    <x v="2"/>
    <s v="Electra"/>
    <d v="2016-09-14T00:00:00"/>
    <n v="1"/>
    <n v="269.99"/>
    <n v="0.05"/>
    <n v="269.99"/>
  </r>
  <r>
    <n v="435"/>
    <n v="2"/>
    <x v="2"/>
    <x v="11"/>
    <n v="3"/>
    <s v="genna.serrano@bikes.shop"/>
    <x v="4"/>
    <x v="4"/>
    <n v="77"/>
    <s v="keri.bridges@gmail.com"/>
    <n v="75080"/>
    <x v="2"/>
    <s v="Trek"/>
    <d v="2016-09-14T00:00:00"/>
    <n v="1"/>
    <n v="2999.99"/>
    <n v="0.05"/>
    <n v="2999.99"/>
  </r>
  <r>
    <n v="435"/>
    <n v="3"/>
    <x v="2"/>
    <x v="9"/>
    <n v="3"/>
    <s v="genna.serrano@bikes.shop"/>
    <x v="0"/>
    <x v="0"/>
    <n v="77"/>
    <s v="keri.bridges@gmail.com"/>
    <n v="75080"/>
    <x v="2"/>
    <s v="Pure Cycles"/>
    <d v="2016-09-14T00:00:00"/>
    <n v="1"/>
    <n v="449"/>
    <n v="0.05"/>
    <n v="449"/>
  </r>
  <r>
    <n v="436"/>
    <n v="1"/>
    <x v="1"/>
    <x v="5"/>
    <n v="2"/>
    <s v="mireya.copeland@bikes.shop"/>
    <x v="1"/>
    <x v="1"/>
    <n v="791"/>
    <s v="yun.nelson@hotmail.com"/>
    <n v="12020"/>
    <x v="1"/>
    <s v="Surly"/>
    <d v="2016-09-16T00:00:00"/>
    <n v="1"/>
    <n v="999.99"/>
    <n v="0.05"/>
    <n v="999.99"/>
  </r>
  <r>
    <n v="436"/>
    <n v="2"/>
    <x v="1"/>
    <x v="19"/>
    <n v="2"/>
    <s v="mireya.copeland@bikes.shop"/>
    <x v="5"/>
    <x v="5"/>
    <n v="791"/>
    <s v="yun.nelson@hotmail.com"/>
    <n v="12020"/>
    <x v="1"/>
    <s v="Electra"/>
    <d v="2016-09-16T00:00:00"/>
    <n v="1"/>
    <n v="299.99"/>
    <n v="0.2"/>
    <n v="299.99"/>
  </r>
  <r>
    <n v="437"/>
    <n v="1"/>
    <x v="1"/>
    <x v="5"/>
    <n v="2"/>
    <s v="mireya.copeland@bikes.shop"/>
    <x v="1"/>
    <x v="1"/>
    <n v="1085"/>
    <s v="adam.thornton@hotmail.com"/>
    <n v="11722"/>
    <x v="1"/>
    <s v="Surly"/>
    <d v="2016-09-16T00:00:00"/>
    <n v="1"/>
    <n v="999.99"/>
    <n v="0.05"/>
    <n v="999.99"/>
  </r>
  <r>
    <n v="437"/>
    <n v="2"/>
    <x v="1"/>
    <x v="2"/>
    <n v="2"/>
    <s v="mireya.copeland@bikes.shop"/>
    <x v="2"/>
    <x v="2"/>
    <n v="1085"/>
    <s v="adam.thornton@hotmail.com"/>
    <n v="11722"/>
    <x v="1"/>
    <s v="Surly"/>
    <d v="2016-09-16T00:00:00"/>
    <n v="1"/>
    <n v="1549"/>
    <n v="0.05"/>
    <n v="1549"/>
  </r>
  <r>
    <n v="437"/>
    <n v="3"/>
    <x v="1"/>
    <x v="1"/>
    <n v="2"/>
    <s v="mireya.copeland@bikes.shop"/>
    <x v="1"/>
    <x v="1"/>
    <n v="1085"/>
    <s v="adam.thornton@hotmail.com"/>
    <n v="11722"/>
    <x v="1"/>
    <s v="Trek"/>
    <d v="2016-09-16T00:00:00"/>
    <n v="2"/>
    <n v="1799.99"/>
    <n v="0.05"/>
    <n v="3599.98"/>
  </r>
  <r>
    <n v="438"/>
    <n v="1"/>
    <x v="2"/>
    <x v="4"/>
    <n v="3"/>
    <s v="genna.serrano@bikes.shop"/>
    <x v="1"/>
    <x v="1"/>
    <n v="314"/>
    <s v="javier.nichols@msn.com"/>
    <n v="75088"/>
    <x v="2"/>
    <s v="Trek"/>
    <d v="2016-09-16T00:00:00"/>
    <n v="1"/>
    <n v="2899.99"/>
    <n v="7.0000000000000007E-2"/>
    <n v="2899.99"/>
  </r>
  <r>
    <n v="438"/>
    <n v="2"/>
    <x v="2"/>
    <x v="13"/>
    <n v="3"/>
    <s v="genna.serrano@bikes.shop"/>
    <x v="5"/>
    <x v="5"/>
    <n v="314"/>
    <s v="javier.nichols@msn.com"/>
    <n v="75088"/>
    <x v="2"/>
    <s v="Electra"/>
    <d v="2016-09-16T00:00:00"/>
    <n v="1"/>
    <n v="269.99"/>
    <n v="0.1"/>
    <n v="269.99"/>
  </r>
  <r>
    <n v="438"/>
    <n v="3"/>
    <x v="2"/>
    <x v="1"/>
    <n v="3"/>
    <s v="genna.serrano@bikes.shop"/>
    <x v="1"/>
    <x v="1"/>
    <n v="314"/>
    <s v="javier.nichols@msn.com"/>
    <n v="75088"/>
    <x v="2"/>
    <s v="Trek"/>
    <d v="2016-09-16T00:00:00"/>
    <n v="2"/>
    <n v="1799.99"/>
    <n v="0.05"/>
    <n v="3599.98"/>
  </r>
  <r>
    <n v="438"/>
    <n v="4"/>
    <x v="2"/>
    <x v="17"/>
    <n v="3"/>
    <s v="genna.serrano@bikes.shop"/>
    <x v="0"/>
    <x v="0"/>
    <n v="314"/>
    <s v="javier.nichols@msn.com"/>
    <n v="75088"/>
    <x v="2"/>
    <s v="Electra"/>
    <d v="2016-09-16T00:00:00"/>
    <n v="2"/>
    <n v="269.99"/>
    <n v="0.05"/>
    <n v="539.98"/>
  </r>
  <r>
    <n v="439"/>
    <n v="1"/>
    <x v="1"/>
    <x v="18"/>
    <n v="2"/>
    <s v="mireya.copeland@bikes.shop"/>
    <x v="1"/>
    <x v="1"/>
    <n v="149"/>
    <s v="meredith.bryan@hotmail.com"/>
    <n v="10977"/>
    <x v="1"/>
    <s v="Surly"/>
    <d v="2016-09-17T00:00:00"/>
    <n v="2"/>
    <n v="469.99"/>
    <n v="7.0000000000000007E-2"/>
    <n v="939.98"/>
  </r>
  <r>
    <n v="439"/>
    <n v="2"/>
    <x v="1"/>
    <x v="14"/>
    <n v="2"/>
    <s v="mireya.copeland@bikes.shop"/>
    <x v="1"/>
    <x v="1"/>
    <n v="149"/>
    <s v="meredith.bryan@hotmail.com"/>
    <n v="10977"/>
    <x v="1"/>
    <s v="Trek"/>
    <d v="2016-09-17T00:00:00"/>
    <n v="2"/>
    <n v="3999.99"/>
    <n v="0.05"/>
    <n v="7999.98"/>
  </r>
  <r>
    <n v="440"/>
    <n v="1"/>
    <x v="1"/>
    <x v="23"/>
    <n v="2"/>
    <s v="mireya.copeland@bikes.shop"/>
    <x v="0"/>
    <x v="0"/>
    <n v="882"/>
    <s v="hilda.harvey@gmail.com"/>
    <n v="12020"/>
    <x v="1"/>
    <s v="Pure Cycles"/>
    <d v="2016-09-17T00:00:00"/>
    <n v="2"/>
    <n v="449"/>
    <n v="7.0000000000000007E-2"/>
    <n v="898"/>
  </r>
  <r>
    <n v="440"/>
    <n v="2"/>
    <x v="1"/>
    <x v="4"/>
    <n v="2"/>
    <s v="mireya.copeland@bikes.shop"/>
    <x v="1"/>
    <x v="1"/>
    <n v="882"/>
    <s v="hilda.harvey@gmail.com"/>
    <n v="12020"/>
    <x v="1"/>
    <s v="Trek"/>
    <d v="2016-09-17T00:00:00"/>
    <n v="2"/>
    <n v="2899.99"/>
    <n v="7.0000000000000007E-2"/>
    <n v="5799.98"/>
  </r>
  <r>
    <n v="441"/>
    <n v="1"/>
    <x v="0"/>
    <x v="10"/>
    <n v="1"/>
    <s v="fabiola.jackson@bikes.shop"/>
    <x v="0"/>
    <x v="0"/>
    <n v="704"/>
    <s v="morton.barron@msn.com"/>
    <n v="93306"/>
    <x v="0"/>
    <s v="Electra"/>
    <d v="2016-09-18T00:00:00"/>
    <n v="1"/>
    <n v="549.99"/>
    <n v="7.0000000000000007E-2"/>
    <n v="549.99"/>
  </r>
  <r>
    <n v="441"/>
    <n v="2"/>
    <x v="0"/>
    <x v="12"/>
    <n v="1"/>
    <s v="fabiola.jackson@bikes.shop"/>
    <x v="0"/>
    <x v="0"/>
    <n v="704"/>
    <s v="morton.barron@msn.com"/>
    <n v="93306"/>
    <x v="0"/>
    <s v="Electra"/>
    <d v="2016-09-18T00:00:00"/>
    <n v="1"/>
    <n v="529.99"/>
    <n v="0.1"/>
    <n v="529.99"/>
  </r>
  <r>
    <n v="442"/>
    <n v="1"/>
    <x v="1"/>
    <x v="3"/>
    <n v="2"/>
    <s v="mireya.copeland@bikes.shop"/>
    <x v="0"/>
    <x v="0"/>
    <n v="667"/>
    <s v="etsuko.garrison@yahoo.com"/>
    <n v="11418"/>
    <x v="1"/>
    <s v="Electra"/>
    <d v="2016-09-18T00:00:00"/>
    <n v="2"/>
    <n v="599.99"/>
    <n v="7.0000000000000007E-2"/>
    <n v="1199.98"/>
  </r>
  <r>
    <n v="442"/>
    <n v="2"/>
    <x v="1"/>
    <x v="8"/>
    <n v="2"/>
    <s v="mireya.copeland@bikes.shop"/>
    <x v="3"/>
    <x v="3"/>
    <n v="667"/>
    <s v="etsuko.garrison@yahoo.com"/>
    <n v="11418"/>
    <x v="1"/>
    <s v="Electra"/>
    <d v="2016-09-18T00:00:00"/>
    <n v="2"/>
    <n v="599.99"/>
    <n v="0.2"/>
    <n v="1199.98"/>
  </r>
  <r>
    <n v="442"/>
    <n v="3"/>
    <x v="1"/>
    <x v="18"/>
    <n v="2"/>
    <s v="mireya.copeland@bikes.shop"/>
    <x v="1"/>
    <x v="1"/>
    <n v="667"/>
    <s v="etsuko.garrison@yahoo.com"/>
    <n v="11418"/>
    <x v="1"/>
    <s v="Surly"/>
    <d v="2016-09-18T00:00:00"/>
    <n v="2"/>
    <n v="469.99"/>
    <n v="0.2"/>
    <n v="939.98"/>
  </r>
  <r>
    <n v="443"/>
    <n v="1"/>
    <x v="1"/>
    <x v="21"/>
    <n v="2"/>
    <s v="mireya.copeland@bikes.shop"/>
    <x v="1"/>
    <x v="1"/>
    <n v="1371"/>
    <s v="pandora.estes@aol.com"/>
    <n v="11040"/>
    <x v="1"/>
    <s v="Heller"/>
    <d v="2016-09-18T00:00:00"/>
    <n v="1"/>
    <n v="1320.99"/>
    <n v="0.05"/>
    <n v="1320.99"/>
  </r>
  <r>
    <n v="443"/>
    <n v="2"/>
    <x v="1"/>
    <x v="8"/>
    <n v="2"/>
    <s v="mireya.copeland@bikes.shop"/>
    <x v="3"/>
    <x v="3"/>
    <n v="1371"/>
    <s v="pandora.estes@aol.com"/>
    <n v="11040"/>
    <x v="1"/>
    <s v="Electra"/>
    <d v="2016-09-18T00:00:00"/>
    <n v="1"/>
    <n v="599.99"/>
    <n v="0.2"/>
    <n v="599.99"/>
  </r>
  <r>
    <n v="444"/>
    <n v="1"/>
    <x v="0"/>
    <x v="13"/>
    <n v="1"/>
    <s v="fabiola.jackson@bikes.shop"/>
    <x v="5"/>
    <x v="5"/>
    <n v="30"/>
    <s v="jamaal.albert@gmail.com"/>
    <n v="90505"/>
    <x v="0"/>
    <s v="Electra"/>
    <d v="2016-09-19T00:00:00"/>
    <n v="1"/>
    <n v="269.99"/>
    <n v="7.0000000000000007E-2"/>
    <n v="269.99"/>
  </r>
  <r>
    <n v="444"/>
    <n v="2"/>
    <x v="0"/>
    <x v="12"/>
    <n v="1"/>
    <s v="fabiola.jackson@bikes.shop"/>
    <x v="0"/>
    <x v="0"/>
    <n v="30"/>
    <s v="jamaal.albert@gmail.com"/>
    <n v="90505"/>
    <x v="0"/>
    <s v="Electra"/>
    <d v="2016-09-19T00:00:00"/>
    <n v="2"/>
    <n v="529.99"/>
    <n v="7.0000000000000007E-2"/>
    <n v="1059.98"/>
  </r>
  <r>
    <n v="444"/>
    <n v="3"/>
    <x v="0"/>
    <x v="0"/>
    <n v="1"/>
    <s v="fabiola.jackson@bikes.shop"/>
    <x v="0"/>
    <x v="0"/>
    <n v="30"/>
    <s v="jamaal.albert@gmail.com"/>
    <n v="90505"/>
    <x v="0"/>
    <s v="Electra"/>
    <d v="2016-09-19T00:00:00"/>
    <n v="2"/>
    <n v="599.99"/>
    <n v="0.05"/>
    <n v="1199.98"/>
  </r>
  <r>
    <n v="444"/>
    <n v="4"/>
    <x v="0"/>
    <x v="3"/>
    <n v="1"/>
    <s v="fabiola.jackson@bikes.shop"/>
    <x v="0"/>
    <x v="0"/>
    <n v="30"/>
    <s v="jamaal.albert@gmail.com"/>
    <n v="90505"/>
    <x v="0"/>
    <s v="Electra"/>
    <d v="2016-09-19T00:00:00"/>
    <n v="1"/>
    <n v="599.99"/>
    <n v="0.1"/>
    <n v="599.99"/>
  </r>
  <r>
    <n v="444"/>
    <n v="5"/>
    <x v="0"/>
    <x v="2"/>
    <n v="1"/>
    <s v="fabiola.jackson@bikes.shop"/>
    <x v="2"/>
    <x v="2"/>
    <n v="30"/>
    <s v="jamaal.albert@gmail.com"/>
    <n v="90505"/>
    <x v="0"/>
    <s v="Surly"/>
    <d v="2016-09-19T00:00:00"/>
    <n v="2"/>
    <n v="1549"/>
    <n v="0.2"/>
    <n v="3098"/>
  </r>
  <r>
    <n v="445"/>
    <n v="1"/>
    <x v="1"/>
    <x v="14"/>
    <n v="2"/>
    <s v="mireya.copeland@bikes.shop"/>
    <x v="1"/>
    <x v="1"/>
    <n v="362"/>
    <s v="olevia.noel@yahoo.com"/>
    <n v="12401"/>
    <x v="1"/>
    <s v="Trek"/>
    <d v="2016-09-19T00:00:00"/>
    <n v="1"/>
    <n v="3999.99"/>
    <n v="0.2"/>
    <n v="3999.99"/>
  </r>
  <r>
    <n v="445"/>
    <n v="2"/>
    <x v="1"/>
    <x v="3"/>
    <n v="2"/>
    <s v="mireya.copeland@bikes.shop"/>
    <x v="0"/>
    <x v="0"/>
    <n v="362"/>
    <s v="olevia.noel@yahoo.com"/>
    <n v="12401"/>
    <x v="1"/>
    <s v="Electra"/>
    <d v="2016-09-19T00:00:00"/>
    <n v="1"/>
    <n v="599.99"/>
    <n v="7.0000000000000007E-2"/>
    <n v="599.99"/>
  </r>
  <r>
    <n v="445"/>
    <n v="3"/>
    <x v="1"/>
    <x v="19"/>
    <n v="2"/>
    <s v="mireya.copeland@bikes.shop"/>
    <x v="5"/>
    <x v="5"/>
    <n v="362"/>
    <s v="olevia.noel@yahoo.com"/>
    <n v="12401"/>
    <x v="1"/>
    <s v="Electra"/>
    <d v="2016-09-19T00:00:00"/>
    <n v="1"/>
    <n v="299.99"/>
    <n v="0.2"/>
    <n v="299.99"/>
  </r>
  <r>
    <n v="446"/>
    <n v="1"/>
    <x v="1"/>
    <x v="13"/>
    <n v="2"/>
    <s v="mireya.copeland@bikes.shop"/>
    <x v="5"/>
    <x v="5"/>
    <n v="399"/>
    <s v="bart.hess@aol.com"/>
    <n v="12401"/>
    <x v="1"/>
    <s v="Electra"/>
    <d v="2016-09-19T00:00:00"/>
    <n v="1"/>
    <n v="269.99"/>
    <n v="0.2"/>
    <n v="269.99"/>
  </r>
  <r>
    <n v="446"/>
    <n v="2"/>
    <x v="1"/>
    <x v="3"/>
    <n v="2"/>
    <s v="mireya.copeland@bikes.shop"/>
    <x v="0"/>
    <x v="0"/>
    <n v="399"/>
    <s v="bart.hess@aol.com"/>
    <n v="12401"/>
    <x v="1"/>
    <s v="Electra"/>
    <d v="2016-09-19T00:00:00"/>
    <n v="2"/>
    <n v="599.99"/>
    <n v="7.0000000000000007E-2"/>
    <n v="1199.98"/>
  </r>
  <r>
    <n v="447"/>
    <n v="1"/>
    <x v="2"/>
    <x v="4"/>
    <n v="3"/>
    <s v="genna.serrano@bikes.shop"/>
    <x v="1"/>
    <x v="1"/>
    <n v="808"/>
    <s v="vallie.dixon@yahoo.com"/>
    <n v="75088"/>
    <x v="2"/>
    <s v="Trek"/>
    <d v="2016-09-20T00:00:00"/>
    <n v="2"/>
    <n v="2899.99"/>
    <n v="0.05"/>
    <n v="5799.98"/>
  </r>
  <r>
    <n v="447"/>
    <n v="2"/>
    <x v="2"/>
    <x v="5"/>
    <n v="3"/>
    <s v="genna.serrano@bikes.shop"/>
    <x v="1"/>
    <x v="1"/>
    <n v="808"/>
    <s v="vallie.dixon@yahoo.com"/>
    <n v="75088"/>
    <x v="2"/>
    <s v="Surly"/>
    <d v="2016-09-20T00:00:00"/>
    <n v="1"/>
    <n v="999.99"/>
    <n v="0.1"/>
    <n v="999.99"/>
  </r>
  <r>
    <n v="447"/>
    <n v="3"/>
    <x v="2"/>
    <x v="1"/>
    <n v="3"/>
    <s v="genna.serrano@bikes.shop"/>
    <x v="1"/>
    <x v="1"/>
    <n v="808"/>
    <s v="vallie.dixon@yahoo.com"/>
    <n v="75088"/>
    <x v="2"/>
    <s v="Trek"/>
    <d v="2016-09-20T00:00:00"/>
    <n v="1"/>
    <n v="1799.99"/>
    <n v="7.0000000000000007E-2"/>
    <n v="1799.99"/>
  </r>
  <r>
    <n v="448"/>
    <n v="1"/>
    <x v="1"/>
    <x v="17"/>
    <n v="2"/>
    <s v="mireya.copeland@bikes.shop"/>
    <x v="0"/>
    <x v="0"/>
    <n v="101"/>
    <s v="nichelle.howell@aol.com"/>
    <n v="10583"/>
    <x v="1"/>
    <s v="Electra"/>
    <d v="2016-09-21T00:00:00"/>
    <n v="2"/>
    <n v="269.99"/>
    <n v="0.05"/>
    <n v="539.98"/>
  </r>
  <r>
    <n v="448"/>
    <n v="2"/>
    <x v="1"/>
    <x v="18"/>
    <n v="2"/>
    <s v="mireya.copeland@bikes.shop"/>
    <x v="1"/>
    <x v="1"/>
    <n v="101"/>
    <s v="nichelle.howell@aol.com"/>
    <n v="10583"/>
    <x v="1"/>
    <s v="Surly"/>
    <d v="2016-09-21T00:00:00"/>
    <n v="2"/>
    <n v="469.99"/>
    <n v="0.05"/>
    <n v="939.98"/>
  </r>
  <r>
    <n v="449"/>
    <n v="1"/>
    <x v="1"/>
    <x v="7"/>
    <n v="2"/>
    <s v="mireya.copeland@bikes.shop"/>
    <x v="0"/>
    <x v="0"/>
    <n v="492"/>
    <s v="justa.thompson@aol.com"/>
    <n v="11368"/>
    <x v="1"/>
    <s v="Pure Cycles"/>
    <d v="2016-09-21T00:00:00"/>
    <n v="2"/>
    <n v="429"/>
    <n v="0.05"/>
    <n v="858"/>
  </r>
  <r>
    <n v="449"/>
    <n v="2"/>
    <x v="1"/>
    <x v="6"/>
    <n v="2"/>
    <s v="mireya.copeland@bikes.shop"/>
    <x v="1"/>
    <x v="1"/>
    <n v="492"/>
    <s v="justa.thompson@aol.com"/>
    <n v="11368"/>
    <x v="1"/>
    <s v="Ritchey"/>
    <d v="2016-09-21T00:00:00"/>
    <n v="1"/>
    <n v="749.99"/>
    <n v="0.05"/>
    <n v="749.99"/>
  </r>
  <r>
    <n v="449"/>
    <n v="3"/>
    <x v="1"/>
    <x v="14"/>
    <n v="2"/>
    <s v="mireya.copeland@bikes.shop"/>
    <x v="1"/>
    <x v="1"/>
    <n v="492"/>
    <s v="justa.thompson@aol.com"/>
    <n v="11368"/>
    <x v="1"/>
    <s v="Trek"/>
    <d v="2016-09-21T00:00:00"/>
    <n v="2"/>
    <n v="3999.99"/>
    <n v="7.0000000000000007E-2"/>
    <n v="7999.98"/>
  </r>
  <r>
    <n v="449"/>
    <n v="4"/>
    <x v="1"/>
    <x v="8"/>
    <n v="2"/>
    <s v="mireya.copeland@bikes.shop"/>
    <x v="3"/>
    <x v="3"/>
    <n v="492"/>
    <s v="justa.thompson@aol.com"/>
    <n v="11368"/>
    <x v="1"/>
    <s v="Electra"/>
    <d v="2016-09-21T00:00:00"/>
    <n v="2"/>
    <n v="599.99"/>
    <n v="0.2"/>
    <n v="1199.98"/>
  </r>
  <r>
    <n v="450"/>
    <n v="1"/>
    <x v="1"/>
    <x v="24"/>
    <n v="2"/>
    <s v="mireya.copeland@bikes.shop"/>
    <x v="3"/>
    <x v="3"/>
    <n v="575"/>
    <s v="laurence.christian@gmail.com"/>
    <n v="11432"/>
    <x v="1"/>
    <s v="Electra"/>
    <d v="2016-09-21T00:00:00"/>
    <n v="1"/>
    <n v="549.99"/>
    <n v="0.05"/>
    <n v="549.99"/>
  </r>
  <r>
    <n v="450"/>
    <n v="2"/>
    <x v="1"/>
    <x v="10"/>
    <n v="2"/>
    <s v="mireya.copeland@bikes.shop"/>
    <x v="0"/>
    <x v="0"/>
    <n v="575"/>
    <s v="laurence.christian@gmail.com"/>
    <n v="11432"/>
    <x v="1"/>
    <s v="Electra"/>
    <d v="2016-09-21T00:00:00"/>
    <n v="1"/>
    <n v="549.99"/>
    <n v="7.0000000000000007E-2"/>
    <n v="549.99"/>
  </r>
  <r>
    <n v="450"/>
    <n v="3"/>
    <x v="1"/>
    <x v="21"/>
    <n v="2"/>
    <s v="mireya.copeland@bikes.shop"/>
    <x v="1"/>
    <x v="1"/>
    <n v="575"/>
    <s v="laurence.christian@gmail.com"/>
    <n v="11432"/>
    <x v="1"/>
    <s v="Heller"/>
    <d v="2016-09-21T00:00:00"/>
    <n v="1"/>
    <n v="1320.99"/>
    <n v="0.1"/>
    <n v="1320.99"/>
  </r>
  <r>
    <n v="451"/>
    <n v="1"/>
    <x v="1"/>
    <x v="15"/>
    <n v="2"/>
    <s v="mireya.copeland@bikes.shop"/>
    <x v="0"/>
    <x v="0"/>
    <n v="1146"/>
    <s v="charlsie.carson@hotmail.com"/>
    <n v="11412"/>
    <x v="1"/>
    <s v="Electra"/>
    <d v="2016-09-21T00:00:00"/>
    <n v="2"/>
    <n v="269.99"/>
    <n v="0.05"/>
    <n v="539.98"/>
  </r>
  <r>
    <n v="452"/>
    <n v="1"/>
    <x v="1"/>
    <x v="16"/>
    <n v="2"/>
    <s v="mireya.copeland@bikes.shop"/>
    <x v="2"/>
    <x v="2"/>
    <n v="997"/>
    <s v="trinidad.mcclain@msn.com"/>
    <n v="11510"/>
    <x v="1"/>
    <s v="Surly"/>
    <d v="2016-09-22T00:00:00"/>
    <n v="1"/>
    <n v="1680.99"/>
    <n v="0.05"/>
    <n v="1680.99"/>
  </r>
  <r>
    <n v="452"/>
    <n v="2"/>
    <x v="1"/>
    <x v="3"/>
    <n v="2"/>
    <s v="mireya.copeland@bikes.shop"/>
    <x v="0"/>
    <x v="0"/>
    <n v="997"/>
    <s v="trinidad.mcclain@msn.com"/>
    <n v="11510"/>
    <x v="1"/>
    <s v="Electra"/>
    <d v="2016-09-22T00:00:00"/>
    <n v="1"/>
    <n v="599.99"/>
    <n v="0.05"/>
    <n v="599.99"/>
  </r>
  <r>
    <n v="452"/>
    <n v="3"/>
    <x v="1"/>
    <x v="14"/>
    <n v="2"/>
    <s v="mireya.copeland@bikes.shop"/>
    <x v="1"/>
    <x v="1"/>
    <n v="997"/>
    <s v="trinidad.mcclain@msn.com"/>
    <n v="11510"/>
    <x v="1"/>
    <s v="Trek"/>
    <d v="2016-09-22T00:00:00"/>
    <n v="2"/>
    <n v="3999.99"/>
    <n v="0.1"/>
    <n v="7999.98"/>
  </r>
  <r>
    <n v="452"/>
    <n v="4"/>
    <x v="1"/>
    <x v="1"/>
    <n v="2"/>
    <s v="mireya.copeland@bikes.shop"/>
    <x v="1"/>
    <x v="1"/>
    <n v="997"/>
    <s v="trinidad.mcclain@msn.com"/>
    <n v="11510"/>
    <x v="1"/>
    <s v="Trek"/>
    <d v="2016-09-22T00:00:00"/>
    <n v="1"/>
    <n v="1799.99"/>
    <n v="0.1"/>
    <n v="1799.99"/>
  </r>
  <r>
    <n v="453"/>
    <n v="1"/>
    <x v="1"/>
    <x v="19"/>
    <n v="2"/>
    <s v="mireya.copeland@bikes.shop"/>
    <x v="5"/>
    <x v="5"/>
    <n v="1028"/>
    <s v="shanna.bonner@msn.com"/>
    <n v="14424"/>
    <x v="1"/>
    <s v="Electra"/>
    <d v="2016-09-22T00:00:00"/>
    <n v="1"/>
    <n v="299.99"/>
    <n v="0.05"/>
    <n v="299.99"/>
  </r>
  <r>
    <n v="453"/>
    <n v="2"/>
    <x v="1"/>
    <x v="0"/>
    <n v="2"/>
    <s v="mireya.copeland@bikes.shop"/>
    <x v="0"/>
    <x v="0"/>
    <n v="1028"/>
    <s v="shanna.bonner@msn.com"/>
    <n v="14424"/>
    <x v="1"/>
    <s v="Electra"/>
    <d v="2016-09-22T00:00:00"/>
    <n v="2"/>
    <n v="599.99"/>
    <n v="0.2"/>
    <n v="1199.98"/>
  </r>
  <r>
    <n v="453"/>
    <n v="3"/>
    <x v="1"/>
    <x v="4"/>
    <n v="2"/>
    <s v="mireya.copeland@bikes.shop"/>
    <x v="1"/>
    <x v="1"/>
    <n v="1028"/>
    <s v="shanna.bonner@msn.com"/>
    <n v="14424"/>
    <x v="1"/>
    <s v="Trek"/>
    <d v="2016-09-22T00:00:00"/>
    <n v="1"/>
    <n v="2899.99"/>
    <n v="0.2"/>
    <n v="2899.99"/>
  </r>
  <r>
    <n v="454"/>
    <n v="1"/>
    <x v="1"/>
    <x v="22"/>
    <n v="2"/>
    <s v="mireya.copeland@bikes.shop"/>
    <x v="3"/>
    <x v="3"/>
    <n v="988"/>
    <s v="vanda.holmes@aol.com"/>
    <n v="11791"/>
    <x v="1"/>
    <s v="Electra"/>
    <d v="2016-09-23T00:00:00"/>
    <n v="2"/>
    <n v="499.99"/>
    <n v="7.0000000000000007E-2"/>
    <n v="999.98"/>
  </r>
  <r>
    <n v="454"/>
    <n v="2"/>
    <x v="1"/>
    <x v="17"/>
    <n v="2"/>
    <s v="mireya.copeland@bikes.shop"/>
    <x v="0"/>
    <x v="0"/>
    <n v="988"/>
    <s v="vanda.holmes@aol.com"/>
    <n v="11791"/>
    <x v="1"/>
    <s v="Electra"/>
    <d v="2016-09-23T00:00:00"/>
    <n v="2"/>
    <n v="269.99"/>
    <n v="0.05"/>
    <n v="539.98"/>
  </r>
  <r>
    <n v="454"/>
    <n v="3"/>
    <x v="1"/>
    <x v="24"/>
    <n v="2"/>
    <s v="mireya.copeland@bikes.shop"/>
    <x v="3"/>
    <x v="3"/>
    <n v="988"/>
    <s v="vanda.holmes@aol.com"/>
    <n v="11791"/>
    <x v="1"/>
    <s v="Electra"/>
    <d v="2016-09-23T00:00:00"/>
    <n v="2"/>
    <n v="549.99"/>
    <n v="0.1"/>
    <n v="1099.98"/>
  </r>
  <r>
    <n v="455"/>
    <n v="1"/>
    <x v="1"/>
    <x v="11"/>
    <n v="2"/>
    <s v="mireya.copeland@bikes.shop"/>
    <x v="4"/>
    <x v="4"/>
    <n v="1055"/>
    <s v="hildegarde.christensen@hotmail.com"/>
    <n v="11378"/>
    <x v="1"/>
    <s v="Trek"/>
    <d v="2016-09-23T00:00:00"/>
    <n v="1"/>
    <n v="2999.99"/>
    <n v="0.05"/>
    <n v="2999.99"/>
  </r>
  <r>
    <n v="456"/>
    <n v="1"/>
    <x v="2"/>
    <x v="7"/>
    <n v="3"/>
    <s v="genna.serrano@bikes.shop"/>
    <x v="0"/>
    <x v="0"/>
    <n v="1061"/>
    <s v="alanna.barry@yahoo.com"/>
    <n v="76039"/>
    <x v="2"/>
    <s v="Pure Cycles"/>
    <d v="2016-09-23T00:00:00"/>
    <n v="2"/>
    <n v="429"/>
    <n v="7.0000000000000007E-2"/>
    <n v="858"/>
  </r>
  <r>
    <n v="456"/>
    <n v="2"/>
    <x v="2"/>
    <x v="19"/>
    <n v="3"/>
    <s v="genna.serrano@bikes.shop"/>
    <x v="5"/>
    <x v="5"/>
    <n v="1061"/>
    <s v="alanna.barry@yahoo.com"/>
    <n v="76039"/>
    <x v="2"/>
    <s v="Electra"/>
    <d v="2016-09-23T00:00:00"/>
    <n v="1"/>
    <n v="299.99"/>
    <n v="7.0000000000000007E-2"/>
    <n v="299.99"/>
  </r>
  <r>
    <n v="457"/>
    <n v="1"/>
    <x v="0"/>
    <x v="24"/>
    <n v="1"/>
    <s v="fabiola.jackson@bikes.shop"/>
    <x v="3"/>
    <x v="3"/>
    <n v="1349"/>
    <s v="kami.rios@yahoo.com"/>
    <n v="91316"/>
    <x v="0"/>
    <s v="Electra"/>
    <d v="2016-09-24T00:00:00"/>
    <n v="2"/>
    <n v="549.99"/>
    <n v="7.0000000000000007E-2"/>
    <n v="1099.98"/>
  </r>
  <r>
    <n v="457"/>
    <n v="2"/>
    <x v="0"/>
    <x v="6"/>
    <n v="1"/>
    <s v="fabiola.jackson@bikes.shop"/>
    <x v="1"/>
    <x v="1"/>
    <n v="1349"/>
    <s v="kami.rios@yahoo.com"/>
    <n v="91316"/>
    <x v="0"/>
    <s v="Ritchey"/>
    <d v="2016-09-24T00:00:00"/>
    <n v="1"/>
    <n v="749.99"/>
    <n v="0.05"/>
    <n v="749.99"/>
  </r>
  <r>
    <n v="457"/>
    <n v="3"/>
    <x v="0"/>
    <x v="14"/>
    <n v="1"/>
    <s v="fabiola.jackson@bikes.shop"/>
    <x v="1"/>
    <x v="1"/>
    <n v="1349"/>
    <s v="kami.rios@yahoo.com"/>
    <n v="91316"/>
    <x v="0"/>
    <s v="Trek"/>
    <d v="2016-09-24T00:00:00"/>
    <n v="2"/>
    <n v="3999.99"/>
    <n v="0.1"/>
    <n v="7999.98"/>
  </r>
  <r>
    <n v="457"/>
    <n v="4"/>
    <x v="0"/>
    <x v="7"/>
    <n v="1"/>
    <s v="fabiola.jackson@bikes.shop"/>
    <x v="0"/>
    <x v="0"/>
    <n v="1349"/>
    <s v="kami.rios@yahoo.com"/>
    <n v="91316"/>
    <x v="0"/>
    <s v="Pure Cycles"/>
    <d v="2016-09-24T00:00:00"/>
    <n v="1"/>
    <n v="429"/>
    <n v="0.2"/>
    <n v="429"/>
  </r>
  <r>
    <n v="458"/>
    <n v="1"/>
    <x v="1"/>
    <x v="6"/>
    <n v="2"/>
    <s v="mireya.copeland@bikes.shop"/>
    <x v="1"/>
    <x v="1"/>
    <n v="197"/>
    <s v="andy.o'neill@msn.com"/>
    <n v="11374"/>
    <x v="1"/>
    <s v="Ritchey"/>
    <d v="2016-09-25T00:00:00"/>
    <n v="1"/>
    <n v="749.99"/>
    <n v="0.2"/>
    <n v="749.99"/>
  </r>
  <r>
    <n v="458"/>
    <n v="2"/>
    <x v="1"/>
    <x v="20"/>
    <n v="2"/>
    <s v="mireya.copeland@bikes.shop"/>
    <x v="5"/>
    <x v="5"/>
    <n v="197"/>
    <s v="andy.o'neill@msn.com"/>
    <n v="11374"/>
    <x v="1"/>
    <s v="Electra"/>
    <d v="2016-09-25T00:00:00"/>
    <n v="2"/>
    <n v="269.99"/>
    <n v="7.0000000000000007E-2"/>
    <n v="539.98"/>
  </r>
  <r>
    <n v="458"/>
    <n v="3"/>
    <x v="1"/>
    <x v="16"/>
    <n v="2"/>
    <s v="mireya.copeland@bikes.shop"/>
    <x v="2"/>
    <x v="2"/>
    <n v="197"/>
    <s v="andy.o'neill@msn.com"/>
    <n v="11374"/>
    <x v="1"/>
    <s v="Surly"/>
    <d v="2016-09-25T00:00:00"/>
    <n v="1"/>
    <n v="1680.99"/>
    <n v="0.1"/>
    <n v="1680.99"/>
  </r>
  <r>
    <n v="458"/>
    <n v="4"/>
    <x v="1"/>
    <x v="24"/>
    <n v="2"/>
    <s v="mireya.copeland@bikes.shop"/>
    <x v="3"/>
    <x v="3"/>
    <n v="197"/>
    <s v="andy.o'neill@msn.com"/>
    <n v="11374"/>
    <x v="1"/>
    <s v="Electra"/>
    <d v="2016-09-25T00:00:00"/>
    <n v="1"/>
    <n v="549.99"/>
    <n v="0.2"/>
    <n v="549.99"/>
  </r>
  <r>
    <n v="458"/>
    <n v="5"/>
    <x v="1"/>
    <x v="5"/>
    <n v="2"/>
    <s v="mireya.copeland@bikes.shop"/>
    <x v="1"/>
    <x v="1"/>
    <n v="197"/>
    <s v="andy.o'neill@msn.com"/>
    <n v="11374"/>
    <x v="1"/>
    <s v="Surly"/>
    <d v="2016-09-25T00:00:00"/>
    <n v="2"/>
    <n v="999.99"/>
    <n v="0.2"/>
    <n v="1999.98"/>
  </r>
  <r>
    <n v="459"/>
    <n v="1"/>
    <x v="1"/>
    <x v="16"/>
    <n v="2"/>
    <s v="mireya.copeland@bikes.shop"/>
    <x v="2"/>
    <x v="2"/>
    <n v="874"/>
    <s v="mila.good@yahoo.com"/>
    <n v="12901"/>
    <x v="1"/>
    <s v="Surly"/>
    <d v="2016-09-25T00:00:00"/>
    <n v="1"/>
    <n v="1680.99"/>
    <n v="0.2"/>
    <n v="1680.99"/>
  </r>
  <r>
    <n v="460"/>
    <n v="1"/>
    <x v="2"/>
    <x v="23"/>
    <n v="3"/>
    <s v="genna.serrano@bikes.shop"/>
    <x v="0"/>
    <x v="0"/>
    <n v="691"/>
    <s v="ladawn.downs@yahoo.com"/>
    <n v="77016"/>
    <x v="2"/>
    <s v="Pure Cycles"/>
    <d v="2016-09-25T00:00:00"/>
    <n v="1"/>
    <n v="449"/>
    <n v="0.05"/>
    <n v="449"/>
  </r>
  <r>
    <n v="460"/>
    <n v="2"/>
    <x v="2"/>
    <x v="9"/>
    <n v="3"/>
    <s v="genna.serrano@bikes.shop"/>
    <x v="0"/>
    <x v="0"/>
    <n v="691"/>
    <s v="ladawn.downs@yahoo.com"/>
    <n v="77016"/>
    <x v="2"/>
    <s v="Pure Cycles"/>
    <d v="2016-09-25T00:00:00"/>
    <n v="2"/>
    <n v="449"/>
    <n v="7.0000000000000007E-2"/>
    <n v="898"/>
  </r>
  <r>
    <n v="460"/>
    <n v="3"/>
    <x v="2"/>
    <x v="4"/>
    <n v="3"/>
    <s v="genna.serrano@bikes.shop"/>
    <x v="1"/>
    <x v="1"/>
    <n v="691"/>
    <s v="ladawn.downs@yahoo.com"/>
    <n v="77016"/>
    <x v="2"/>
    <s v="Trek"/>
    <d v="2016-09-25T00:00:00"/>
    <n v="1"/>
    <n v="2899.99"/>
    <n v="0.2"/>
    <n v="2899.99"/>
  </r>
  <r>
    <n v="460"/>
    <n v="4"/>
    <x v="2"/>
    <x v="13"/>
    <n v="3"/>
    <s v="genna.serrano@bikes.shop"/>
    <x v="5"/>
    <x v="5"/>
    <n v="691"/>
    <s v="ladawn.downs@yahoo.com"/>
    <n v="77016"/>
    <x v="2"/>
    <s v="Electra"/>
    <d v="2016-09-25T00:00:00"/>
    <n v="2"/>
    <n v="269.99"/>
    <n v="0.1"/>
    <n v="539.98"/>
  </r>
  <r>
    <n v="461"/>
    <n v="1"/>
    <x v="1"/>
    <x v="3"/>
    <n v="2"/>
    <s v="mireya.copeland@bikes.shop"/>
    <x v="0"/>
    <x v="0"/>
    <n v="853"/>
    <s v="brittney.rojas@aol.com"/>
    <n v="12401"/>
    <x v="1"/>
    <s v="Electra"/>
    <d v="2016-09-26T00:00:00"/>
    <n v="1"/>
    <n v="599.99"/>
    <n v="7.0000000000000007E-2"/>
    <n v="599.99"/>
  </r>
  <r>
    <n v="461"/>
    <n v="2"/>
    <x v="1"/>
    <x v="4"/>
    <n v="2"/>
    <s v="mireya.copeland@bikes.shop"/>
    <x v="1"/>
    <x v="1"/>
    <n v="853"/>
    <s v="brittney.rojas@aol.com"/>
    <n v="12401"/>
    <x v="1"/>
    <s v="Trek"/>
    <d v="2016-09-26T00:00:00"/>
    <n v="1"/>
    <n v="2899.99"/>
    <n v="0.2"/>
    <n v="2899.99"/>
  </r>
  <r>
    <n v="461"/>
    <n v="3"/>
    <x v="1"/>
    <x v="1"/>
    <n v="2"/>
    <s v="mireya.copeland@bikes.shop"/>
    <x v="1"/>
    <x v="1"/>
    <n v="853"/>
    <s v="brittney.rojas@aol.com"/>
    <n v="12401"/>
    <x v="1"/>
    <s v="Trek"/>
    <d v="2016-09-26T00:00:00"/>
    <n v="2"/>
    <n v="1799.99"/>
    <n v="0.05"/>
    <n v="3599.98"/>
  </r>
  <r>
    <n v="461"/>
    <n v="4"/>
    <x v="1"/>
    <x v="24"/>
    <n v="2"/>
    <s v="mireya.copeland@bikes.shop"/>
    <x v="3"/>
    <x v="3"/>
    <n v="853"/>
    <s v="brittney.rojas@aol.com"/>
    <n v="12401"/>
    <x v="1"/>
    <s v="Electra"/>
    <d v="2016-09-26T00:00:00"/>
    <n v="1"/>
    <n v="549.99"/>
    <n v="0.1"/>
    <n v="549.99"/>
  </r>
  <r>
    <n v="461"/>
    <n v="5"/>
    <x v="1"/>
    <x v="9"/>
    <n v="2"/>
    <s v="mireya.copeland@bikes.shop"/>
    <x v="0"/>
    <x v="0"/>
    <n v="853"/>
    <s v="brittney.rojas@aol.com"/>
    <n v="12401"/>
    <x v="1"/>
    <s v="Pure Cycles"/>
    <d v="2016-09-26T00:00:00"/>
    <n v="2"/>
    <n v="449"/>
    <n v="0.1"/>
    <n v="898"/>
  </r>
  <r>
    <n v="462"/>
    <n v="1"/>
    <x v="1"/>
    <x v="10"/>
    <n v="2"/>
    <s v="mireya.copeland@bikes.shop"/>
    <x v="0"/>
    <x v="0"/>
    <n v="852"/>
    <s v="lezlie.thompson@yahoo.com"/>
    <n v="11520"/>
    <x v="1"/>
    <s v="Electra"/>
    <d v="2016-09-27T00:00:00"/>
    <n v="2"/>
    <n v="549.99"/>
    <n v="0.1"/>
    <n v="1099.98"/>
  </r>
  <r>
    <n v="463"/>
    <n v="1"/>
    <x v="2"/>
    <x v="17"/>
    <n v="3"/>
    <s v="genna.serrano@bikes.shop"/>
    <x v="0"/>
    <x v="0"/>
    <n v="964"/>
    <s v="brent.calderon@aol.com"/>
    <n v="78418"/>
    <x v="2"/>
    <s v="Electra"/>
    <d v="2016-09-27T00:00:00"/>
    <n v="2"/>
    <n v="269.99"/>
    <n v="7.0000000000000007E-2"/>
    <n v="539.98"/>
  </r>
  <r>
    <n v="464"/>
    <n v="1"/>
    <x v="1"/>
    <x v="14"/>
    <n v="2"/>
    <s v="mireya.copeland@bikes.shop"/>
    <x v="1"/>
    <x v="1"/>
    <n v="74"/>
    <s v="georgeann.waller@yahoo.com"/>
    <n v="14120"/>
    <x v="1"/>
    <s v="Trek"/>
    <d v="2016-09-28T00:00:00"/>
    <n v="1"/>
    <n v="3999.99"/>
    <n v="0.1"/>
    <n v="3999.99"/>
  </r>
  <r>
    <n v="465"/>
    <n v="1"/>
    <x v="1"/>
    <x v="18"/>
    <n v="2"/>
    <s v="mireya.copeland@bikes.shop"/>
    <x v="1"/>
    <x v="1"/>
    <n v="1198"/>
    <s v="cheryll.snyder@yahoo.com"/>
    <n v="11201"/>
    <x v="1"/>
    <s v="Surly"/>
    <d v="2016-09-28T00:00:00"/>
    <n v="2"/>
    <n v="469.99"/>
    <n v="0.1"/>
    <n v="939.98"/>
  </r>
  <r>
    <n v="465"/>
    <n v="2"/>
    <x v="1"/>
    <x v="22"/>
    <n v="2"/>
    <s v="mireya.copeland@bikes.shop"/>
    <x v="3"/>
    <x v="3"/>
    <n v="1198"/>
    <s v="cheryll.snyder@yahoo.com"/>
    <n v="11201"/>
    <x v="1"/>
    <s v="Electra"/>
    <d v="2016-09-28T00:00:00"/>
    <n v="2"/>
    <n v="499.99"/>
    <n v="0.1"/>
    <n v="999.98"/>
  </r>
  <r>
    <n v="466"/>
    <n v="1"/>
    <x v="1"/>
    <x v="23"/>
    <n v="2"/>
    <s v="mireya.copeland@bikes.shop"/>
    <x v="0"/>
    <x v="0"/>
    <n v="1440"/>
    <s v="ernest.rollins@yahoo.com"/>
    <n v="11364"/>
    <x v="1"/>
    <s v="Pure Cycles"/>
    <d v="2016-09-28T00:00:00"/>
    <n v="2"/>
    <n v="449"/>
    <n v="0.2"/>
    <n v="898"/>
  </r>
  <r>
    <n v="466"/>
    <n v="2"/>
    <x v="1"/>
    <x v="18"/>
    <n v="2"/>
    <s v="mireya.copeland@bikes.shop"/>
    <x v="1"/>
    <x v="1"/>
    <n v="1440"/>
    <s v="ernest.rollins@yahoo.com"/>
    <n v="11364"/>
    <x v="1"/>
    <s v="Surly"/>
    <d v="2016-09-28T00:00:00"/>
    <n v="1"/>
    <n v="469.99"/>
    <n v="0.2"/>
    <n v="469.99"/>
  </r>
  <r>
    <n v="466"/>
    <n v="3"/>
    <x v="1"/>
    <x v="14"/>
    <n v="2"/>
    <s v="mireya.copeland@bikes.shop"/>
    <x v="1"/>
    <x v="1"/>
    <n v="1440"/>
    <s v="ernest.rollins@yahoo.com"/>
    <n v="11364"/>
    <x v="1"/>
    <s v="Trek"/>
    <d v="2016-09-28T00:00:00"/>
    <n v="2"/>
    <n v="3999.99"/>
    <n v="0.05"/>
    <n v="7999.98"/>
  </r>
  <r>
    <n v="466"/>
    <n v="4"/>
    <x v="1"/>
    <x v="12"/>
    <n v="2"/>
    <s v="mireya.copeland@bikes.shop"/>
    <x v="0"/>
    <x v="0"/>
    <n v="1440"/>
    <s v="ernest.rollins@yahoo.com"/>
    <n v="11364"/>
    <x v="1"/>
    <s v="Electra"/>
    <d v="2016-09-28T00:00:00"/>
    <n v="1"/>
    <n v="529.99"/>
    <n v="0.1"/>
    <n v="529.99"/>
  </r>
  <r>
    <n v="466"/>
    <n v="5"/>
    <x v="1"/>
    <x v="21"/>
    <n v="2"/>
    <s v="mireya.copeland@bikes.shop"/>
    <x v="1"/>
    <x v="1"/>
    <n v="1440"/>
    <s v="ernest.rollins@yahoo.com"/>
    <n v="11364"/>
    <x v="1"/>
    <s v="Heller"/>
    <d v="2016-09-28T00:00:00"/>
    <n v="1"/>
    <n v="1320.99"/>
    <n v="0.1"/>
    <n v="1320.99"/>
  </r>
  <r>
    <n v="467"/>
    <n v="1"/>
    <x v="2"/>
    <x v="23"/>
    <n v="3"/>
    <s v="genna.serrano@bikes.shop"/>
    <x v="0"/>
    <x v="0"/>
    <n v="555"/>
    <s v="marry.benjamin@yahoo.com"/>
    <n v="75126"/>
    <x v="2"/>
    <s v="Pure Cycles"/>
    <d v="2016-09-28T00:00:00"/>
    <n v="1"/>
    <n v="449"/>
    <n v="7.0000000000000007E-2"/>
    <n v="449"/>
  </r>
  <r>
    <n v="467"/>
    <n v="2"/>
    <x v="2"/>
    <x v="2"/>
    <n v="3"/>
    <s v="genna.serrano@bikes.shop"/>
    <x v="2"/>
    <x v="2"/>
    <n v="555"/>
    <s v="marry.benjamin@yahoo.com"/>
    <n v="75126"/>
    <x v="2"/>
    <s v="Surly"/>
    <d v="2016-09-28T00:00:00"/>
    <n v="1"/>
    <n v="1549"/>
    <n v="7.0000000000000007E-2"/>
    <n v="1549"/>
  </r>
  <r>
    <n v="467"/>
    <n v="3"/>
    <x v="2"/>
    <x v="13"/>
    <n v="3"/>
    <s v="genna.serrano@bikes.shop"/>
    <x v="5"/>
    <x v="5"/>
    <n v="555"/>
    <s v="marry.benjamin@yahoo.com"/>
    <n v="75126"/>
    <x v="2"/>
    <s v="Electra"/>
    <d v="2016-09-28T00:00:00"/>
    <n v="2"/>
    <n v="269.99"/>
    <n v="0.1"/>
    <n v="539.98"/>
  </r>
  <r>
    <n v="467"/>
    <n v="4"/>
    <x v="2"/>
    <x v="7"/>
    <n v="3"/>
    <s v="genna.serrano@bikes.shop"/>
    <x v="0"/>
    <x v="0"/>
    <n v="555"/>
    <s v="marry.benjamin@yahoo.com"/>
    <n v="75126"/>
    <x v="2"/>
    <s v="Pure Cycles"/>
    <d v="2016-09-28T00:00:00"/>
    <n v="2"/>
    <n v="429"/>
    <n v="7.0000000000000007E-2"/>
    <n v="858"/>
  </r>
  <r>
    <n v="467"/>
    <n v="5"/>
    <x v="2"/>
    <x v="16"/>
    <n v="3"/>
    <s v="genna.serrano@bikes.shop"/>
    <x v="2"/>
    <x v="2"/>
    <n v="555"/>
    <s v="marry.benjamin@yahoo.com"/>
    <n v="75126"/>
    <x v="2"/>
    <s v="Surly"/>
    <d v="2016-09-28T00:00:00"/>
    <n v="1"/>
    <n v="1680.99"/>
    <n v="0.1"/>
    <n v="1680.99"/>
  </r>
  <r>
    <n v="468"/>
    <n v="1"/>
    <x v="0"/>
    <x v="23"/>
    <n v="1"/>
    <s v="fabiola.jackson@bikes.shop"/>
    <x v="0"/>
    <x v="0"/>
    <n v="1261"/>
    <s v="adelaida.hancock@aol.com"/>
    <n v="94806"/>
    <x v="0"/>
    <s v="Pure Cycles"/>
    <d v="2016-09-29T00:00:00"/>
    <n v="1"/>
    <n v="449"/>
    <n v="0.1"/>
    <n v="449"/>
  </r>
  <r>
    <n v="468"/>
    <n v="2"/>
    <x v="0"/>
    <x v="11"/>
    <n v="1"/>
    <s v="fabiola.jackson@bikes.shop"/>
    <x v="4"/>
    <x v="4"/>
    <n v="1261"/>
    <s v="adelaida.hancock@aol.com"/>
    <n v="94806"/>
    <x v="0"/>
    <s v="Trek"/>
    <d v="2016-09-29T00:00:00"/>
    <n v="2"/>
    <n v="2999.99"/>
    <n v="0.05"/>
    <n v="5999.98"/>
  </r>
  <r>
    <n v="468"/>
    <n v="3"/>
    <x v="0"/>
    <x v="2"/>
    <n v="1"/>
    <s v="fabiola.jackson@bikes.shop"/>
    <x v="2"/>
    <x v="2"/>
    <n v="1261"/>
    <s v="adelaida.hancock@aol.com"/>
    <n v="94806"/>
    <x v="0"/>
    <s v="Surly"/>
    <d v="2016-09-29T00:00:00"/>
    <n v="2"/>
    <n v="1549"/>
    <n v="0.05"/>
    <n v="3098"/>
  </r>
  <r>
    <n v="468"/>
    <n v="4"/>
    <x v="0"/>
    <x v="22"/>
    <n v="1"/>
    <s v="fabiola.jackson@bikes.shop"/>
    <x v="3"/>
    <x v="3"/>
    <n v="1261"/>
    <s v="adelaida.hancock@aol.com"/>
    <n v="94806"/>
    <x v="0"/>
    <s v="Electra"/>
    <d v="2016-09-29T00:00:00"/>
    <n v="1"/>
    <n v="499.99"/>
    <n v="0.1"/>
    <n v="499.99"/>
  </r>
  <r>
    <n v="469"/>
    <n v="1"/>
    <x v="1"/>
    <x v="1"/>
    <n v="2"/>
    <s v="mireya.copeland@bikes.shop"/>
    <x v="1"/>
    <x v="1"/>
    <n v="1089"/>
    <s v="chere.mcfadden@yahoo.com"/>
    <n v="14127"/>
    <x v="1"/>
    <s v="Trek"/>
    <d v="2016-09-29T00:00:00"/>
    <n v="2"/>
    <n v="1799.99"/>
    <n v="0.1"/>
    <n v="3599.98"/>
  </r>
  <r>
    <n v="469"/>
    <n v="2"/>
    <x v="1"/>
    <x v="4"/>
    <n v="2"/>
    <s v="mireya.copeland@bikes.shop"/>
    <x v="1"/>
    <x v="1"/>
    <n v="1089"/>
    <s v="chere.mcfadden@yahoo.com"/>
    <n v="14127"/>
    <x v="1"/>
    <s v="Trek"/>
    <d v="2016-09-29T00:00:00"/>
    <n v="1"/>
    <n v="2899.99"/>
    <n v="7.0000000000000007E-2"/>
    <n v="2899.99"/>
  </r>
  <r>
    <n v="469"/>
    <n v="3"/>
    <x v="1"/>
    <x v="12"/>
    <n v="2"/>
    <s v="mireya.copeland@bikes.shop"/>
    <x v="0"/>
    <x v="0"/>
    <n v="1089"/>
    <s v="chere.mcfadden@yahoo.com"/>
    <n v="14127"/>
    <x v="1"/>
    <s v="Electra"/>
    <d v="2016-09-29T00:00:00"/>
    <n v="2"/>
    <n v="529.99"/>
    <n v="0.2"/>
    <n v="1059.98"/>
  </r>
  <r>
    <n v="470"/>
    <n v="1"/>
    <x v="0"/>
    <x v="9"/>
    <n v="1"/>
    <s v="fabiola.jackson@bikes.shop"/>
    <x v="0"/>
    <x v="0"/>
    <n v="641"/>
    <s v="derrick.marks@yahoo.com"/>
    <n v="91740"/>
    <x v="0"/>
    <s v="Pure Cycles"/>
    <d v="2016-09-30T00:00:00"/>
    <n v="1"/>
    <n v="449"/>
    <n v="0.05"/>
    <n v="449"/>
  </r>
  <r>
    <n v="470"/>
    <n v="2"/>
    <x v="0"/>
    <x v="17"/>
    <n v="1"/>
    <s v="fabiola.jackson@bikes.shop"/>
    <x v="0"/>
    <x v="0"/>
    <n v="641"/>
    <s v="derrick.marks@yahoo.com"/>
    <n v="91740"/>
    <x v="0"/>
    <s v="Electra"/>
    <d v="2016-09-30T00:00:00"/>
    <n v="1"/>
    <n v="269.99"/>
    <n v="0.05"/>
    <n v="269.99"/>
  </r>
  <r>
    <n v="470"/>
    <n v="3"/>
    <x v="0"/>
    <x v="1"/>
    <n v="1"/>
    <s v="fabiola.jackson@bikes.shop"/>
    <x v="1"/>
    <x v="1"/>
    <n v="641"/>
    <s v="derrick.marks@yahoo.com"/>
    <n v="91740"/>
    <x v="0"/>
    <s v="Trek"/>
    <d v="2016-09-30T00:00:00"/>
    <n v="2"/>
    <n v="1799.99"/>
    <n v="0.2"/>
    <n v="3599.98"/>
  </r>
  <r>
    <n v="471"/>
    <n v="1"/>
    <x v="0"/>
    <x v="15"/>
    <n v="1"/>
    <s v="fabiola.jackson@bikes.shop"/>
    <x v="0"/>
    <x v="0"/>
    <n v="697"/>
    <s v="alane.mccarty@hotmail.com"/>
    <n v="92111"/>
    <x v="0"/>
    <s v="Electra"/>
    <d v="2016-09-30T00:00:00"/>
    <n v="1"/>
    <n v="269.99"/>
    <n v="0.2"/>
    <n v="269.99"/>
  </r>
  <r>
    <n v="471"/>
    <n v="2"/>
    <x v="0"/>
    <x v="17"/>
    <n v="1"/>
    <s v="fabiola.jackson@bikes.shop"/>
    <x v="0"/>
    <x v="0"/>
    <n v="697"/>
    <s v="alane.mccarty@hotmail.com"/>
    <n v="92111"/>
    <x v="0"/>
    <s v="Electra"/>
    <d v="2016-09-30T00:00:00"/>
    <n v="2"/>
    <n v="269.99"/>
    <n v="0.05"/>
    <n v="539.98"/>
  </r>
  <r>
    <n v="472"/>
    <n v="1"/>
    <x v="1"/>
    <x v="12"/>
    <n v="2"/>
    <s v="mireya.copeland@bikes.shop"/>
    <x v="0"/>
    <x v="0"/>
    <n v="468"/>
    <s v="jeanett.herman@hotmail.com"/>
    <n v="11757"/>
    <x v="1"/>
    <s v="Electra"/>
    <d v="2016-09-30T00:00:00"/>
    <n v="1"/>
    <n v="529.99"/>
    <n v="0.1"/>
    <n v="529.99"/>
  </r>
  <r>
    <n v="472"/>
    <n v="2"/>
    <x v="1"/>
    <x v="20"/>
    <n v="2"/>
    <s v="mireya.copeland@bikes.shop"/>
    <x v="5"/>
    <x v="5"/>
    <n v="468"/>
    <s v="jeanett.herman@hotmail.com"/>
    <n v="11757"/>
    <x v="1"/>
    <s v="Electra"/>
    <d v="2016-09-30T00:00:00"/>
    <n v="2"/>
    <n v="269.99"/>
    <n v="0.1"/>
    <n v="539.98"/>
  </r>
  <r>
    <n v="473"/>
    <n v="1"/>
    <x v="1"/>
    <x v="8"/>
    <n v="2"/>
    <s v="mireya.copeland@bikes.shop"/>
    <x v="3"/>
    <x v="3"/>
    <n v="549"/>
    <s v="elmo.arnold@aol.com"/>
    <n v="11561"/>
    <x v="1"/>
    <s v="Electra"/>
    <d v="2016-09-30T00:00:00"/>
    <n v="1"/>
    <n v="599.99"/>
    <n v="7.0000000000000007E-2"/>
    <n v="599.99"/>
  </r>
  <r>
    <n v="474"/>
    <n v="1"/>
    <x v="0"/>
    <x v="23"/>
    <n v="1"/>
    <s v="fabiola.jackson@bikes.shop"/>
    <x v="0"/>
    <x v="0"/>
    <n v="553"/>
    <s v="rory.cooper@gmail.com"/>
    <n v="95677"/>
    <x v="0"/>
    <s v="Pure Cycles"/>
    <d v="2016-10-01T00:00:00"/>
    <n v="2"/>
    <n v="449"/>
    <n v="0.05"/>
    <n v="898"/>
  </r>
  <r>
    <n v="474"/>
    <n v="2"/>
    <x v="0"/>
    <x v="16"/>
    <n v="1"/>
    <s v="fabiola.jackson@bikes.shop"/>
    <x v="2"/>
    <x v="2"/>
    <n v="553"/>
    <s v="rory.cooper@gmail.com"/>
    <n v="95677"/>
    <x v="0"/>
    <s v="Surly"/>
    <d v="2016-10-01T00:00:00"/>
    <n v="1"/>
    <n v="1680.99"/>
    <n v="0.2"/>
    <n v="1680.99"/>
  </r>
  <r>
    <n v="475"/>
    <n v="1"/>
    <x v="1"/>
    <x v="7"/>
    <n v="2"/>
    <s v="mireya.copeland@bikes.shop"/>
    <x v="0"/>
    <x v="0"/>
    <n v="241"/>
    <s v="manie.sanchez@hotmail.com"/>
    <n v="12804"/>
    <x v="1"/>
    <s v="Pure Cycles"/>
    <d v="2016-10-01T00:00:00"/>
    <n v="2"/>
    <n v="429"/>
    <n v="7.0000000000000007E-2"/>
    <n v="858"/>
  </r>
  <r>
    <n v="475"/>
    <n v="2"/>
    <x v="1"/>
    <x v="8"/>
    <n v="2"/>
    <s v="mireya.copeland@bikes.shop"/>
    <x v="3"/>
    <x v="3"/>
    <n v="241"/>
    <s v="manie.sanchez@hotmail.com"/>
    <n v="12804"/>
    <x v="1"/>
    <s v="Electra"/>
    <d v="2016-10-01T00:00:00"/>
    <n v="2"/>
    <n v="599.99"/>
    <n v="0.2"/>
    <n v="1199.98"/>
  </r>
  <r>
    <n v="475"/>
    <n v="3"/>
    <x v="1"/>
    <x v="22"/>
    <n v="2"/>
    <s v="mireya.copeland@bikes.shop"/>
    <x v="3"/>
    <x v="3"/>
    <n v="241"/>
    <s v="manie.sanchez@hotmail.com"/>
    <n v="12804"/>
    <x v="1"/>
    <s v="Electra"/>
    <d v="2016-10-01T00:00:00"/>
    <n v="1"/>
    <n v="499.99"/>
    <n v="0.2"/>
    <n v="499.99"/>
  </r>
  <r>
    <n v="476"/>
    <n v="1"/>
    <x v="1"/>
    <x v="13"/>
    <n v="2"/>
    <s v="mireya.copeland@bikes.shop"/>
    <x v="5"/>
    <x v="5"/>
    <n v="559"/>
    <s v="basilia.thornton@hotmail.com"/>
    <n v="11717"/>
    <x v="1"/>
    <s v="Electra"/>
    <d v="2016-10-01T00:00:00"/>
    <n v="2"/>
    <n v="269.99"/>
    <n v="7.0000000000000007E-2"/>
    <n v="539.98"/>
  </r>
  <r>
    <n v="476"/>
    <n v="2"/>
    <x v="1"/>
    <x v="4"/>
    <n v="2"/>
    <s v="mireya.copeland@bikes.shop"/>
    <x v="1"/>
    <x v="1"/>
    <n v="559"/>
    <s v="basilia.thornton@hotmail.com"/>
    <n v="11717"/>
    <x v="1"/>
    <s v="Trek"/>
    <d v="2016-10-01T00:00:00"/>
    <n v="2"/>
    <n v="2899.99"/>
    <n v="0.2"/>
    <n v="5799.98"/>
  </r>
  <r>
    <n v="476"/>
    <n v="3"/>
    <x v="1"/>
    <x v="16"/>
    <n v="2"/>
    <s v="mireya.copeland@bikes.shop"/>
    <x v="2"/>
    <x v="2"/>
    <n v="559"/>
    <s v="basilia.thornton@hotmail.com"/>
    <n v="11717"/>
    <x v="1"/>
    <s v="Surly"/>
    <d v="2016-10-01T00:00:00"/>
    <n v="2"/>
    <n v="1680.99"/>
    <n v="7.0000000000000007E-2"/>
    <n v="3361.98"/>
  </r>
  <r>
    <n v="476"/>
    <n v="4"/>
    <x v="1"/>
    <x v="0"/>
    <n v="2"/>
    <s v="mireya.copeland@bikes.shop"/>
    <x v="0"/>
    <x v="0"/>
    <n v="559"/>
    <s v="basilia.thornton@hotmail.com"/>
    <n v="11717"/>
    <x v="1"/>
    <s v="Electra"/>
    <d v="2016-10-01T00:00:00"/>
    <n v="2"/>
    <n v="599.99"/>
    <n v="0.05"/>
    <n v="1199.98"/>
  </r>
  <r>
    <n v="477"/>
    <n v="1"/>
    <x v="0"/>
    <x v="18"/>
    <n v="1"/>
    <s v="fabiola.jackson@bikes.shop"/>
    <x v="1"/>
    <x v="1"/>
    <n v="449"/>
    <s v="josie.schultz@hotmail.com"/>
    <n v="91387"/>
    <x v="0"/>
    <s v="Surly"/>
    <d v="2016-10-02T00:00:00"/>
    <n v="1"/>
    <n v="469.99"/>
    <n v="0.1"/>
    <n v="469.99"/>
  </r>
  <r>
    <n v="477"/>
    <n v="2"/>
    <x v="0"/>
    <x v="2"/>
    <n v="1"/>
    <s v="fabiola.jackson@bikes.shop"/>
    <x v="2"/>
    <x v="2"/>
    <n v="449"/>
    <s v="josie.schultz@hotmail.com"/>
    <n v="91387"/>
    <x v="0"/>
    <s v="Surly"/>
    <d v="2016-10-02T00:00:00"/>
    <n v="1"/>
    <n v="1549"/>
    <n v="0.05"/>
    <n v="1549"/>
  </r>
  <r>
    <n v="478"/>
    <n v="1"/>
    <x v="1"/>
    <x v="20"/>
    <n v="2"/>
    <s v="mireya.copeland@bikes.shop"/>
    <x v="5"/>
    <x v="5"/>
    <n v="304"/>
    <s v="jayme.zamora@gmail.com"/>
    <n v="11413"/>
    <x v="1"/>
    <s v="Electra"/>
    <d v="2016-10-02T00:00:00"/>
    <n v="2"/>
    <n v="269.99"/>
    <n v="7.0000000000000007E-2"/>
    <n v="539.98"/>
  </r>
  <r>
    <n v="479"/>
    <n v="1"/>
    <x v="1"/>
    <x v="8"/>
    <n v="2"/>
    <s v="mireya.copeland@bikes.shop"/>
    <x v="3"/>
    <x v="3"/>
    <n v="984"/>
    <s v="ivette.warren@gmail.com"/>
    <n v="11010"/>
    <x v="1"/>
    <s v="Electra"/>
    <d v="2016-10-03T00:00:00"/>
    <n v="1"/>
    <n v="599.99"/>
    <n v="7.0000000000000007E-2"/>
    <n v="599.99"/>
  </r>
  <r>
    <n v="479"/>
    <n v="2"/>
    <x v="1"/>
    <x v="10"/>
    <n v="2"/>
    <s v="mireya.copeland@bikes.shop"/>
    <x v="0"/>
    <x v="0"/>
    <n v="984"/>
    <s v="ivette.warren@gmail.com"/>
    <n v="11010"/>
    <x v="1"/>
    <s v="Electra"/>
    <d v="2016-10-03T00:00:00"/>
    <n v="1"/>
    <n v="549.99"/>
    <n v="0.05"/>
    <n v="549.99"/>
  </r>
  <r>
    <n v="479"/>
    <n v="3"/>
    <x v="1"/>
    <x v="20"/>
    <n v="2"/>
    <s v="mireya.copeland@bikes.shop"/>
    <x v="5"/>
    <x v="5"/>
    <n v="984"/>
    <s v="ivette.warren@gmail.com"/>
    <n v="11010"/>
    <x v="1"/>
    <s v="Electra"/>
    <d v="2016-10-03T00:00:00"/>
    <n v="1"/>
    <n v="269.99"/>
    <n v="0.2"/>
    <n v="269.99"/>
  </r>
  <r>
    <n v="479"/>
    <n v="4"/>
    <x v="1"/>
    <x v="14"/>
    <n v="2"/>
    <s v="mireya.copeland@bikes.shop"/>
    <x v="1"/>
    <x v="1"/>
    <n v="984"/>
    <s v="ivette.warren@gmail.com"/>
    <n v="11010"/>
    <x v="1"/>
    <s v="Trek"/>
    <d v="2016-10-03T00:00:00"/>
    <n v="1"/>
    <n v="3999.99"/>
    <n v="0.05"/>
    <n v="3999.99"/>
  </r>
  <r>
    <n v="479"/>
    <n v="5"/>
    <x v="1"/>
    <x v="2"/>
    <n v="2"/>
    <s v="mireya.copeland@bikes.shop"/>
    <x v="2"/>
    <x v="2"/>
    <n v="984"/>
    <s v="ivette.warren@gmail.com"/>
    <n v="11010"/>
    <x v="1"/>
    <s v="Surly"/>
    <d v="2016-10-03T00:00:00"/>
    <n v="1"/>
    <n v="1549"/>
    <n v="0.2"/>
    <n v="1549"/>
  </r>
  <r>
    <n v="480"/>
    <n v="1"/>
    <x v="0"/>
    <x v="4"/>
    <n v="1"/>
    <s v="fabiola.jackson@bikes.shop"/>
    <x v="1"/>
    <x v="1"/>
    <n v="686"/>
    <s v="darcel.harmon@msn.com"/>
    <n v="95050"/>
    <x v="0"/>
    <s v="Trek"/>
    <d v="2016-10-04T00:00:00"/>
    <n v="1"/>
    <n v="2899.99"/>
    <n v="0.05"/>
    <n v="2899.99"/>
  </r>
  <r>
    <n v="480"/>
    <n v="2"/>
    <x v="0"/>
    <x v="12"/>
    <n v="1"/>
    <s v="fabiola.jackson@bikes.shop"/>
    <x v="0"/>
    <x v="0"/>
    <n v="686"/>
    <s v="darcel.harmon@msn.com"/>
    <n v="95050"/>
    <x v="0"/>
    <s v="Electra"/>
    <d v="2016-10-04T00:00:00"/>
    <n v="1"/>
    <n v="529.99"/>
    <n v="0.05"/>
    <n v="529.99"/>
  </r>
  <r>
    <n v="480"/>
    <n v="3"/>
    <x v="0"/>
    <x v="19"/>
    <n v="1"/>
    <s v="fabiola.jackson@bikes.shop"/>
    <x v="5"/>
    <x v="5"/>
    <n v="686"/>
    <s v="darcel.harmon@msn.com"/>
    <n v="95050"/>
    <x v="0"/>
    <s v="Electra"/>
    <d v="2016-10-04T00:00:00"/>
    <n v="2"/>
    <n v="299.99"/>
    <n v="7.0000000000000007E-2"/>
    <n v="599.98"/>
  </r>
  <r>
    <n v="481"/>
    <n v="1"/>
    <x v="2"/>
    <x v="17"/>
    <n v="3"/>
    <s v="genna.serrano@bikes.shop"/>
    <x v="0"/>
    <x v="0"/>
    <n v="481"/>
    <s v="jayson.rutledge@yahoo.com"/>
    <n v="77566"/>
    <x v="2"/>
    <s v="Electra"/>
    <d v="2016-10-04T00:00:00"/>
    <n v="2"/>
    <n v="269.99"/>
    <n v="0.2"/>
    <n v="539.98"/>
  </r>
  <r>
    <n v="481"/>
    <n v="2"/>
    <x v="2"/>
    <x v="3"/>
    <n v="3"/>
    <s v="genna.serrano@bikes.shop"/>
    <x v="0"/>
    <x v="0"/>
    <n v="481"/>
    <s v="jayson.rutledge@yahoo.com"/>
    <n v="77566"/>
    <x v="2"/>
    <s v="Electra"/>
    <d v="2016-10-04T00:00:00"/>
    <n v="2"/>
    <n v="599.99"/>
    <n v="7.0000000000000007E-2"/>
    <n v="1199.98"/>
  </r>
  <r>
    <n v="481"/>
    <n v="3"/>
    <x v="2"/>
    <x v="11"/>
    <n v="3"/>
    <s v="genna.serrano@bikes.shop"/>
    <x v="4"/>
    <x v="4"/>
    <n v="481"/>
    <s v="jayson.rutledge@yahoo.com"/>
    <n v="77566"/>
    <x v="2"/>
    <s v="Trek"/>
    <d v="2016-10-04T00:00:00"/>
    <n v="2"/>
    <n v="2999.99"/>
    <n v="0.1"/>
    <n v="5999.98"/>
  </r>
  <r>
    <n v="482"/>
    <n v="1"/>
    <x v="1"/>
    <x v="17"/>
    <n v="2"/>
    <s v="mireya.copeland@bikes.shop"/>
    <x v="0"/>
    <x v="0"/>
    <n v="513"/>
    <s v="whitney.cash@gmail.com"/>
    <n v="14075"/>
    <x v="1"/>
    <s v="Electra"/>
    <d v="2016-10-05T00:00:00"/>
    <n v="1"/>
    <n v="269.99"/>
    <n v="0.2"/>
    <n v="269.99"/>
  </r>
  <r>
    <n v="482"/>
    <n v="2"/>
    <x v="1"/>
    <x v="15"/>
    <n v="2"/>
    <s v="mireya.copeland@bikes.shop"/>
    <x v="0"/>
    <x v="0"/>
    <n v="513"/>
    <s v="whitney.cash@gmail.com"/>
    <n v="14075"/>
    <x v="1"/>
    <s v="Electra"/>
    <d v="2016-10-05T00:00:00"/>
    <n v="1"/>
    <n v="269.99"/>
    <n v="0.1"/>
    <n v="269.99"/>
  </r>
  <r>
    <n v="483"/>
    <n v="1"/>
    <x v="0"/>
    <x v="7"/>
    <n v="1"/>
    <s v="fabiola.jackson@bikes.shop"/>
    <x v="0"/>
    <x v="0"/>
    <n v="703"/>
    <s v="diana.cobb@hotmail.com"/>
    <n v="92831"/>
    <x v="0"/>
    <s v="Pure Cycles"/>
    <d v="2016-10-06T00:00:00"/>
    <n v="1"/>
    <n v="429"/>
    <n v="7.0000000000000007E-2"/>
    <n v="429"/>
  </r>
  <r>
    <n v="484"/>
    <n v="1"/>
    <x v="1"/>
    <x v="1"/>
    <n v="2"/>
    <s v="mireya.copeland@bikes.shop"/>
    <x v="1"/>
    <x v="1"/>
    <n v="421"/>
    <s v="iola.rasmussen@yahoo.com"/>
    <n v="10950"/>
    <x v="1"/>
    <s v="Trek"/>
    <d v="2016-10-06T00:00:00"/>
    <n v="2"/>
    <n v="1799.99"/>
    <n v="0.1"/>
    <n v="3599.98"/>
  </r>
  <r>
    <n v="484"/>
    <n v="2"/>
    <x v="1"/>
    <x v="24"/>
    <n v="2"/>
    <s v="mireya.copeland@bikes.shop"/>
    <x v="3"/>
    <x v="3"/>
    <n v="421"/>
    <s v="iola.rasmussen@yahoo.com"/>
    <n v="10950"/>
    <x v="1"/>
    <s v="Electra"/>
    <d v="2016-10-06T00:00:00"/>
    <n v="1"/>
    <n v="549.99"/>
    <n v="0.05"/>
    <n v="549.99"/>
  </r>
  <r>
    <n v="484"/>
    <n v="3"/>
    <x v="1"/>
    <x v="11"/>
    <n v="2"/>
    <s v="mireya.copeland@bikes.shop"/>
    <x v="4"/>
    <x v="4"/>
    <n v="421"/>
    <s v="iola.rasmussen@yahoo.com"/>
    <n v="10950"/>
    <x v="1"/>
    <s v="Trek"/>
    <d v="2016-10-06T00:00:00"/>
    <n v="2"/>
    <n v="2999.99"/>
    <n v="0.05"/>
    <n v="5999.98"/>
  </r>
  <r>
    <n v="484"/>
    <n v="4"/>
    <x v="1"/>
    <x v="18"/>
    <n v="2"/>
    <s v="mireya.copeland@bikes.shop"/>
    <x v="1"/>
    <x v="1"/>
    <n v="421"/>
    <s v="iola.rasmussen@yahoo.com"/>
    <n v="10950"/>
    <x v="1"/>
    <s v="Surly"/>
    <d v="2016-10-06T00:00:00"/>
    <n v="1"/>
    <n v="469.99"/>
    <n v="0.2"/>
    <n v="469.99"/>
  </r>
  <r>
    <n v="485"/>
    <n v="1"/>
    <x v="1"/>
    <x v="17"/>
    <n v="2"/>
    <s v="mireya.copeland@bikes.shop"/>
    <x v="0"/>
    <x v="0"/>
    <n v="465"/>
    <s v="birdie.kramer@hotmail.com"/>
    <n v="12180"/>
    <x v="1"/>
    <s v="Electra"/>
    <d v="2016-10-06T00:00:00"/>
    <n v="1"/>
    <n v="269.99"/>
    <n v="0.1"/>
    <n v="269.99"/>
  </r>
  <r>
    <n v="485"/>
    <n v="2"/>
    <x v="1"/>
    <x v="8"/>
    <n v="2"/>
    <s v="mireya.copeland@bikes.shop"/>
    <x v="3"/>
    <x v="3"/>
    <n v="465"/>
    <s v="birdie.kramer@hotmail.com"/>
    <n v="12180"/>
    <x v="1"/>
    <s v="Electra"/>
    <d v="2016-10-06T00:00:00"/>
    <n v="2"/>
    <n v="599.99"/>
    <n v="0.05"/>
    <n v="1199.98"/>
  </r>
  <r>
    <n v="486"/>
    <n v="1"/>
    <x v="1"/>
    <x v="11"/>
    <n v="2"/>
    <s v="mireya.copeland@bikes.shop"/>
    <x v="4"/>
    <x v="4"/>
    <n v="709"/>
    <s v="vinnie.chan@aol.com"/>
    <n v="11375"/>
    <x v="1"/>
    <s v="Trek"/>
    <d v="2016-10-06T00:00:00"/>
    <n v="1"/>
    <n v="2999.99"/>
    <n v="7.0000000000000007E-2"/>
    <n v="2999.99"/>
  </r>
  <r>
    <n v="486"/>
    <n v="2"/>
    <x v="1"/>
    <x v="19"/>
    <n v="2"/>
    <s v="mireya.copeland@bikes.shop"/>
    <x v="5"/>
    <x v="5"/>
    <n v="709"/>
    <s v="vinnie.chan@aol.com"/>
    <n v="11375"/>
    <x v="1"/>
    <s v="Electra"/>
    <d v="2016-10-06T00:00:00"/>
    <n v="2"/>
    <n v="299.99"/>
    <n v="0.05"/>
    <n v="599.98"/>
  </r>
  <r>
    <n v="487"/>
    <n v="1"/>
    <x v="1"/>
    <x v="18"/>
    <n v="2"/>
    <s v="mireya.copeland@bikes.shop"/>
    <x v="1"/>
    <x v="1"/>
    <n v="827"/>
    <s v="george.pickett@msn.com"/>
    <n v="11104"/>
    <x v="1"/>
    <s v="Surly"/>
    <d v="2016-10-06T00:00:00"/>
    <n v="1"/>
    <n v="469.99"/>
    <n v="0.2"/>
    <n v="469.99"/>
  </r>
  <r>
    <n v="488"/>
    <n v="1"/>
    <x v="1"/>
    <x v="17"/>
    <n v="2"/>
    <s v="mireya.copeland@bikes.shop"/>
    <x v="0"/>
    <x v="0"/>
    <n v="921"/>
    <s v="evelin.vargas@msn.com"/>
    <n v="14580"/>
    <x v="1"/>
    <s v="Electra"/>
    <d v="2016-10-06T00:00:00"/>
    <n v="2"/>
    <n v="269.99"/>
    <n v="7.0000000000000007E-2"/>
    <n v="539.98"/>
  </r>
  <r>
    <n v="488"/>
    <n v="2"/>
    <x v="1"/>
    <x v="19"/>
    <n v="2"/>
    <s v="mireya.copeland@bikes.shop"/>
    <x v="5"/>
    <x v="5"/>
    <n v="921"/>
    <s v="evelin.vargas@msn.com"/>
    <n v="14580"/>
    <x v="1"/>
    <s v="Electra"/>
    <d v="2016-10-06T00:00:00"/>
    <n v="2"/>
    <n v="299.99"/>
    <n v="0.05"/>
    <n v="599.98"/>
  </r>
  <r>
    <n v="488"/>
    <n v="3"/>
    <x v="1"/>
    <x v="13"/>
    <n v="2"/>
    <s v="mireya.copeland@bikes.shop"/>
    <x v="5"/>
    <x v="5"/>
    <n v="921"/>
    <s v="evelin.vargas@msn.com"/>
    <n v="14580"/>
    <x v="1"/>
    <s v="Electra"/>
    <d v="2016-10-06T00:00:00"/>
    <n v="1"/>
    <n v="269.99"/>
    <n v="0.05"/>
    <n v="269.99"/>
  </r>
  <r>
    <n v="489"/>
    <n v="1"/>
    <x v="2"/>
    <x v="1"/>
    <n v="3"/>
    <s v="genna.serrano@bikes.shop"/>
    <x v="1"/>
    <x v="1"/>
    <n v="899"/>
    <s v="carisa.carpenter@hotmail.com"/>
    <n v="77904"/>
    <x v="2"/>
    <s v="Trek"/>
    <d v="2016-10-06T00:00:00"/>
    <n v="2"/>
    <n v="1799.99"/>
    <n v="0.1"/>
    <n v="3599.98"/>
  </r>
  <r>
    <n v="490"/>
    <n v="1"/>
    <x v="1"/>
    <x v="10"/>
    <n v="2"/>
    <s v="mireya.copeland@bikes.shop"/>
    <x v="0"/>
    <x v="0"/>
    <n v="876"/>
    <s v="onita.macdonald@yahoo.com"/>
    <n v="11542"/>
    <x v="1"/>
    <s v="Electra"/>
    <d v="2016-10-07T00:00:00"/>
    <n v="1"/>
    <n v="549.99"/>
    <n v="0.1"/>
    <n v="549.99"/>
  </r>
  <r>
    <n v="490"/>
    <n v="2"/>
    <x v="1"/>
    <x v="19"/>
    <n v="2"/>
    <s v="mireya.copeland@bikes.shop"/>
    <x v="5"/>
    <x v="5"/>
    <n v="876"/>
    <s v="onita.macdonald@yahoo.com"/>
    <n v="11542"/>
    <x v="1"/>
    <s v="Electra"/>
    <d v="2016-10-07T00:00:00"/>
    <n v="1"/>
    <n v="299.99"/>
    <n v="0.05"/>
    <n v="299.99"/>
  </r>
  <r>
    <n v="490"/>
    <n v="3"/>
    <x v="1"/>
    <x v="15"/>
    <n v="2"/>
    <s v="mireya.copeland@bikes.shop"/>
    <x v="0"/>
    <x v="0"/>
    <n v="876"/>
    <s v="onita.macdonald@yahoo.com"/>
    <n v="11542"/>
    <x v="1"/>
    <s v="Electra"/>
    <d v="2016-10-07T00:00:00"/>
    <n v="1"/>
    <n v="269.99"/>
    <n v="0.1"/>
    <n v="269.99"/>
  </r>
  <r>
    <n v="490"/>
    <n v="4"/>
    <x v="1"/>
    <x v="17"/>
    <n v="2"/>
    <s v="mireya.copeland@bikes.shop"/>
    <x v="0"/>
    <x v="0"/>
    <n v="876"/>
    <s v="onita.macdonald@yahoo.com"/>
    <n v="11542"/>
    <x v="1"/>
    <s v="Electra"/>
    <d v="2016-10-07T00:00:00"/>
    <n v="2"/>
    <n v="269.99"/>
    <n v="7.0000000000000007E-2"/>
    <n v="539.98"/>
  </r>
  <r>
    <n v="491"/>
    <n v="1"/>
    <x v="0"/>
    <x v="11"/>
    <n v="1"/>
    <s v="fabiola.jackson@bikes.shop"/>
    <x v="4"/>
    <x v="4"/>
    <n v="1048"/>
    <s v="ji.burt@hotmail.com"/>
    <n v="92307"/>
    <x v="0"/>
    <s v="Trek"/>
    <d v="2016-10-08T00:00:00"/>
    <n v="2"/>
    <n v="2999.99"/>
    <n v="0.2"/>
    <n v="5999.98"/>
  </r>
  <r>
    <n v="491"/>
    <n v="2"/>
    <x v="0"/>
    <x v="20"/>
    <n v="1"/>
    <s v="fabiola.jackson@bikes.shop"/>
    <x v="5"/>
    <x v="5"/>
    <n v="1048"/>
    <s v="ji.burt@hotmail.com"/>
    <n v="92307"/>
    <x v="0"/>
    <s v="Electra"/>
    <d v="2016-10-08T00:00:00"/>
    <n v="2"/>
    <n v="269.99"/>
    <n v="0.05"/>
    <n v="539.98"/>
  </r>
  <r>
    <n v="491"/>
    <n v="3"/>
    <x v="0"/>
    <x v="12"/>
    <n v="1"/>
    <s v="fabiola.jackson@bikes.shop"/>
    <x v="0"/>
    <x v="0"/>
    <n v="1048"/>
    <s v="ji.burt@hotmail.com"/>
    <n v="92307"/>
    <x v="0"/>
    <s v="Electra"/>
    <d v="2016-10-08T00:00:00"/>
    <n v="2"/>
    <n v="529.99"/>
    <n v="0.05"/>
    <n v="1059.98"/>
  </r>
  <r>
    <n v="492"/>
    <n v="1"/>
    <x v="0"/>
    <x v="18"/>
    <n v="1"/>
    <s v="fabiola.jackson@bikes.shop"/>
    <x v="1"/>
    <x v="1"/>
    <n v="191"/>
    <s v="graciela.barber@hotmail.com"/>
    <n v="93035"/>
    <x v="0"/>
    <s v="Surly"/>
    <d v="2016-10-09T00:00:00"/>
    <n v="1"/>
    <n v="469.99"/>
    <n v="0.1"/>
    <n v="469.99"/>
  </r>
  <r>
    <n v="492"/>
    <n v="2"/>
    <x v="0"/>
    <x v="13"/>
    <n v="1"/>
    <s v="fabiola.jackson@bikes.shop"/>
    <x v="5"/>
    <x v="5"/>
    <n v="191"/>
    <s v="graciela.barber@hotmail.com"/>
    <n v="93035"/>
    <x v="0"/>
    <s v="Electra"/>
    <d v="2016-10-09T00:00:00"/>
    <n v="2"/>
    <n v="269.99"/>
    <n v="0.1"/>
    <n v="539.98"/>
  </r>
  <r>
    <n v="492"/>
    <n v="3"/>
    <x v="0"/>
    <x v="8"/>
    <n v="1"/>
    <s v="fabiola.jackson@bikes.shop"/>
    <x v="3"/>
    <x v="3"/>
    <n v="191"/>
    <s v="graciela.barber@hotmail.com"/>
    <n v="93035"/>
    <x v="0"/>
    <s v="Electra"/>
    <d v="2016-10-09T00:00:00"/>
    <n v="1"/>
    <n v="599.99"/>
    <n v="0.05"/>
    <n v="599.99"/>
  </r>
  <r>
    <n v="493"/>
    <n v="1"/>
    <x v="0"/>
    <x v="12"/>
    <n v="1"/>
    <s v="fabiola.jackson@bikes.shop"/>
    <x v="0"/>
    <x v="0"/>
    <n v="796"/>
    <s v="rosalie.coffey@gmail.com"/>
    <n v="91784"/>
    <x v="0"/>
    <s v="Electra"/>
    <d v="2016-10-09T00:00:00"/>
    <n v="1"/>
    <n v="529.99"/>
    <n v="0.05"/>
    <n v="529.99"/>
  </r>
  <r>
    <n v="493"/>
    <n v="2"/>
    <x v="0"/>
    <x v="9"/>
    <n v="1"/>
    <s v="fabiola.jackson@bikes.shop"/>
    <x v="0"/>
    <x v="0"/>
    <n v="796"/>
    <s v="rosalie.coffey@gmail.com"/>
    <n v="91784"/>
    <x v="0"/>
    <s v="Pure Cycles"/>
    <d v="2016-10-09T00:00:00"/>
    <n v="2"/>
    <n v="449"/>
    <n v="0.05"/>
    <n v="898"/>
  </r>
  <r>
    <n v="493"/>
    <n v="3"/>
    <x v="0"/>
    <x v="8"/>
    <n v="1"/>
    <s v="fabiola.jackson@bikes.shop"/>
    <x v="3"/>
    <x v="3"/>
    <n v="796"/>
    <s v="rosalie.coffey@gmail.com"/>
    <n v="91784"/>
    <x v="0"/>
    <s v="Electra"/>
    <d v="2016-10-09T00:00:00"/>
    <n v="1"/>
    <n v="599.99"/>
    <n v="0.05"/>
    <n v="599.99"/>
  </r>
  <r>
    <n v="494"/>
    <n v="1"/>
    <x v="1"/>
    <x v="19"/>
    <n v="2"/>
    <s v="mireya.copeland@bikes.shop"/>
    <x v="5"/>
    <x v="5"/>
    <n v="875"/>
    <s v="tanesha.sawyer@aol.com"/>
    <n v="11422"/>
    <x v="1"/>
    <s v="Electra"/>
    <d v="2016-10-09T00:00:00"/>
    <n v="1"/>
    <n v="299.99"/>
    <n v="0.1"/>
    <n v="299.99"/>
  </r>
  <r>
    <n v="495"/>
    <n v="1"/>
    <x v="0"/>
    <x v="13"/>
    <n v="1"/>
    <s v="fabiola.jackson@bikes.shop"/>
    <x v="5"/>
    <x v="5"/>
    <n v="712"/>
    <s v="kecia.olsen@msn.com"/>
    <n v="95060"/>
    <x v="0"/>
    <s v="Electra"/>
    <d v="2016-10-10T00:00:00"/>
    <n v="1"/>
    <n v="269.99"/>
    <n v="0.2"/>
    <n v="269.99"/>
  </r>
  <r>
    <n v="495"/>
    <n v="2"/>
    <x v="0"/>
    <x v="11"/>
    <n v="1"/>
    <s v="fabiola.jackson@bikes.shop"/>
    <x v="4"/>
    <x v="4"/>
    <n v="712"/>
    <s v="kecia.olsen@msn.com"/>
    <n v="95060"/>
    <x v="0"/>
    <s v="Trek"/>
    <d v="2016-10-10T00:00:00"/>
    <n v="1"/>
    <n v="2999.99"/>
    <n v="0.05"/>
    <n v="2999.99"/>
  </r>
  <r>
    <n v="496"/>
    <n v="1"/>
    <x v="1"/>
    <x v="19"/>
    <n v="2"/>
    <s v="mireya.copeland@bikes.shop"/>
    <x v="5"/>
    <x v="5"/>
    <n v="193"/>
    <s v="ayanna.rhodes@msn.com"/>
    <n v="11801"/>
    <x v="1"/>
    <s v="Electra"/>
    <d v="2016-10-10T00:00:00"/>
    <n v="1"/>
    <n v="299.99"/>
    <n v="0.2"/>
    <n v="299.99"/>
  </r>
  <r>
    <n v="496"/>
    <n v="2"/>
    <x v="1"/>
    <x v="17"/>
    <n v="2"/>
    <s v="mireya.copeland@bikes.shop"/>
    <x v="0"/>
    <x v="0"/>
    <n v="193"/>
    <s v="ayanna.rhodes@msn.com"/>
    <n v="11801"/>
    <x v="1"/>
    <s v="Electra"/>
    <d v="2016-10-10T00:00:00"/>
    <n v="1"/>
    <n v="269.99"/>
    <n v="0.1"/>
    <n v="269.99"/>
  </r>
  <r>
    <n v="496"/>
    <n v="3"/>
    <x v="1"/>
    <x v="20"/>
    <n v="2"/>
    <s v="mireya.copeland@bikes.shop"/>
    <x v="5"/>
    <x v="5"/>
    <n v="193"/>
    <s v="ayanna.rhodes@msn.com"/>
    <n v="11801"/>
    <x v="1"/>
    <s v="Electra"/>
    <d v="2016-10-10T00:00:00"/>
    <n v="2"/>
    <n v="269.99"/>
    <n v="0.2"/>
    <n v="539.98"/>
  </r>
  <r>
    <n v="497"/>
    <n v="1"/>
    <x v="1"/>
    <x v="22"/>
    <n v="2"/>
    <s v="mireya.copeland@bikes.shop"/>
    <x v="3"/>
    <x v="3"/>
    <n v="785"/>
    <s v="kandis.mills@hotmail.com"/>
    <n v="14075"/>
    <x v="1"/>
    <s v="Electra"/>
    <d v="2016-10-10T00:00:00"/>
    <n v="2"/>
    <n v="499.99"/>
    <n v="7.0000000000000007E-2"/>
    <n v="999.98"/>
  </r>
  <r>
    <n v="498"/>
    <n v="1"/>
    <x v="1"/>
    <x v="24"/>
    <n v="2"/>
    <s v="mireya.copeland@bikes.shop"/>
    <x v="3"/>
    <x v="3"/>
    <n v="1331"/>
    <s v="divina.reeves@hotmail.com"/>
    <n v="12550"/>
    <x v="1"/>
    <s v="Electra"/>
    <d v="2016-10-10T00:00:00"/>
    <n v="1"/>
    <n v="549.99"/>
    <n v="7.0000000000000007E-2"/>
    <n v="549.99"/>
  </r>
  <r>
    <n v="498"/>
    <n v="2"/>
    <x v="1"/>
    <x v="20"/>
    <n v="2"/>
    <s v="mireya.copeland@bikes.shop"/>
    <x v="5"/>
    <x v="5"/>
    <n v="1331"/>
    <s v="divina.reeves@hotmail.com"/>
    <n v="12550"/>
    <x v="1"/>
    <s v="Electra"/>
    <d v="2016-10-10T00:00:00"/>
    <n v="1"/>
    <n v="269.99"/>
    <n v="0.1"/>
    <n v="269.99"/>
  </r>
  <r>
    <n v="498"/>
    <n v="3"/>
    <x v="1"/>
    <x v="2"/>
    <n v="2"/>
    <s v="mireya.copeland@bikes.shop"/>
    <x v="2"/>
    <x v="2"/>
    <n v="1331"/>
    <s v="divina.reeves@hotmail.com"/>
    <n v="12550"/>
    <x v="1"/>
    <s v="Surly"/>
    <d v="2016-10-10T00:00:00"/>
    <n v="1"/>
    <n v="1549"/>
    <n v="7.0000000000000007E-2"/>
    <n v="1549"/>
  </r>
  <r>
    <n v="499"/>
    <n v="1"/>
    <x v="0"/>
    <x v="16"/>
    <n v="1"/>
    <s v="fabiola.jackson@bikes.shop"/>
    <x v="2"/>
    <x v="2"/>
    <n v="260"/>
    <s v="rodrick.shelton@hotmail.com"/>
    <n v="91387"/>
    <x v="0"/>
    <s v="Surly"/>
    <d v="2016-10-11T00:00:00"/>
    <n v="1"/>
    <n v="1680.99"/>
    <n v="0.2"/>
    <n v="1680.99"/>
  </r>
  <r>
    <n v="499"/>
    <n v="2"/>
    <x v="0"/>
    <x v="12"/>
    <n v="1"/>
    <s v="fabiola.jackson@bikes.shop"/>
    <x v="0"/>
    <x v="0"/>
    <n v="260"/>
    <s v="rodrick.shelton@hotmail.com"/>
    <n v="91387"/>
    <x v="0"/>
    <s v="Electra"/>
    <d v="2016-10-11T00:00:00"/>
    <n v="1"/>
    <n v="529.99"/>
    <n v="7.0000000000000007E-2"/>
    <n v="529.99"/>
  </r>
  <r>
    <n v="499"/>
    <n v="3"/>
    <x v="0"/>
    <x v="15"/>
    <n v="1"/>
    <s v="fabiola.jackson@bikes.shop"/>
    <x v="0"/>
    <x v="0"/>
    <n v="260"/>
    <s v="rodrick.shelton@hotmail.com"/>
    <n v="91387"/>
    <x v="0"/>
    <s v="Electra"/>
    <d v="2016-10-11T00:00:00"/>
    <n v="2"/>
    <n v="269.99"/>
    <n v="0.2"/>
    <n v="539.98"/>
  </r>
  <r>
    <n v="499"/>
    <n v="4"/>
    <x v="0"/>
    <x v="0"/>
    <n v="1"/>
    <s v="fabiola.jackson@bikes.shop"/>
    <x v="0"/>
    <x v="0"/>
    <n v="260"/>
    <s v="rodrick.shelton@hotmail.com"/>
    <n v="91387"/>
    <x v="0"/>
    <s v="Electra"/>
    <d v="2016-10-11T00:00:00"/>
    <n v="2"/>
    <n v="599.99"/>
    <n v="0.1"/>
    <n v="1199.98"/>
  </r>
  <r>
    <n v="500"/>
    <n v="1"/>
    <x v="1"/>
    <x v="10"/>
    <n v="2"/>
    <s v="mireya.copeland@bikes.shop"/>
    <x v="0"/>
    <x v="0"/>
    <n v="148"/>
    <s v="julee.woodard@yahoo.com"/>
    <n v="11418"/>
    <x v="1"/>
    <s v="Electra"/>
    <d v="2016-10-11T00:00:00"/>
    <n v="2"/>
    <n v="549.99"/>
    <n v="0.05"/>
    <n v="1099.98"/>
  </r>
  <r>
    <n v="500"/>
    <n v="2"/>
    <x v="1"/>
    <x v="15"/>
    <n v="2"/>
    <s v="mireya.copeland@bikes.shop"/>
    <x v="0"/>
    <x v="0"/>
    <n v="148"/>
    <s v="julee.woodard@yahoo.com"/>
    <n v="11418"/>
    <x v="1"/>
    <s v="Electra"/>
    <d v="2016-10-11T00:00:00"/>
    <n v="1"/>
    <n v="269.99"/>
    <n v="0.2"/>
    <n v="269.99"/>
  </r>
  <r>
    <n v="501"/>
    <n v="1"/>
    <x v="1"/>
    <x v="23"/>
    <n v="2"/>
    <s v="mireya.copeland@bikes.shop"/>
    <x v="0"/>
    <x v="0"/>
    <n v="977"/>
    <s v="barton.cox@yahoo.com"/>
    <n v="11701"/>
    <x v="1"/>
    <s v="Pure Cycles"/>
    <d v="2016-10-11T00:00:00"/>
    <n v="2"/>
    <n v="449"/>
    <n v="0.05"/>
    <n v="898"/>
  </r>
  <r>
    <n v="501"/>
    <n v="2"/>
    <x v="1"/>
    <x v="1"/>
    <n v="2"/>
    <s v="mireya.copeland@bikes.shop"/>
    <x v="1"/>
    <x v="1"/>
    <n v="977"/>
    <s v="barton.cox@yahoo.com"/>
    <n v="11701"/>
    <x v="1"/>
    <s v="Trek"/>
    <d v="2016-10-11T00:00:00"/>
    <n v="1"/>
    <n v="1799.99"/>
    <n v="7.0000000000000007E-2"/>
    <n v="1799.99"/>
  </r>
  <r>
    <n v="501"/>
    <n v="3"/>
    <x v="1"/>
    <x v="15"/>
    <n v="2"/>
    <s v="mireya.copeland@bikes.shop"/>
    <x v="0"/>
    <x v="0"/>
    <n v="977"/>
    <s v="barton.cox@yahoo.com"/>
    <n v="11701"/>
    <x v="1"/>
    <s v="Electra"/>
    <d v="2016-10-11T00:00:00"/>
    <n v="1"/>
    <n v="269.99"/>
    <n v="0.1"/>
    <n v="269.99"/>
  </r>
  <r>
    <n v="501"/>
    <n v="4"/>
    <x v="1"/>
    <x v="19"/>
    <n v="2"/>
    <s v="mireya.copeland@bikes.shop"/>
    <x v="5"/>
    <x v="5"/>
    <n v="977"/>
    <s v="barton.cox@yahoo.com"/>
    <n v="11701"/>
    <x v="1"/>
    <s v="Electra"/>
    <d v="2016-10-11T00:00:00"/>
    <n v="2"/>
    <n v="299.99"/>
    <n v="7.0000000000000007E-2"/>
    <n v="599.98"/>
  </r>
  <r>
    <n v="502"/>
    <n v="1"/>
    <x v="2"/>
    <x v="17"/>
    <n v="3"/>
    <s v="genna.serrano@bikes.shop"/>
    <x v="0"/>
    <x v="0"/>
    <n v="401"/>
    <s v="shaunda.barnett@gmail.com"/>
    <n v="75604"/>
    <x v="2"/>
    <s v="Electra"/>
    <d v="2016-10-12T00:00:00"/>
    <n v="1"/>
    <n v="269.99"/>
    <n v="0.05"/>
    <n v="269.99"/>
  </r>
  <r>
    <n v="503"/>
    <n v="1"/>
    <x v="1"/>
    <x v="17"/>
    <n v="2"/>
    <s v="mireya.copeland@bikes.shop"/>
    <x v="0"/>
    <x v="0"/>
    <n v="932"/>
    <s v="yvonne.bean@yahoo.com"/>
    <n v="12590"/>
    <x v="1"/>
    <s v="Electra"/>
    <d v="2016-10-13T00:00:00"/>
    <n v="2"/>
    <n v="269.99"/>
    <n v="7.0000000000000007E-2"/>
    <n v="539.98"/>
  </r>
  <r>
    <n v="503"/>
    <n v="2"/>
    <x v="1"/>
    <x v="2"/>
    <n v="2"/>
    <s v="mireya.copeland@bikes.shop"/>
    <x v="2"/>
    <x v="2"/>
    <n v="932"/>
    <s v="yvonne.bean@yahoo.com"/>
    <n v="12590"/>
    <x v="1"/>
    <s v="Surly"/>
    <d v="2016-10-13T00:00:00"/>
    <n v="1"/>
    <n v="1549"/>
    <n v="0.05"/>
    <n v="1549"/>
  </r>
  <r>
    <n v="504"/>
    <n v="1"/>
    <x v="0"/>
    <x v="24"/>
    <n v="1"/>
    <s v="fabiola.jackson@bikes.shop"/>
    <x v="3"/>
    <x v="3"/>
    <n v="1381"/>
    <s v="mercedez.brooks@hotmail.com"/>
    <n v="91010"/>
    <x v="0"/>
    <s v="Electra"/>
    <d v="2016-10-14T00:00:00"/>
    <n v="2"/>
    <n v="549.99"/>
    <n v="0.1"/>
    <n v="1099.98"/>
  </r>
  <r>
    <n v="504"/>
    <n v="2"/>
    <x v="0"/>
    <x v="6"/>
    <n v="1"/>
    <s v="fabiola.jackson@bikes.shop"/>
    <x v="1"/>
    <x v="1"/>
    <n v="1381"/>
    <s v="mercedez.brooks@hotmail.com"/>
    <n v="91010"/>
    <x v="0"/>
    <s v="Ritchey"/>
    <d v="2016-10-14T00:00:00"/>
    <n v="2"/>
    <n v="749.99"/>
    <n v="0.05"/>
    <n v="1499.98"/>
  </r>
  <r>
    <n v="505"/>
    <n v="1"/>
    <x v="1"/>
    <x v="8"/>
    <n v="2"/>
    <s v="mireya.copeland@bikes.shop"/>
    <x v="3"/>
    <x v="3"/>
    <n v="721"/>
    <s v="erlinda.osborne@yahoo.com"/>
    <n v="11795"/>
    <x v="1"/>
    <s v="Electra"/>
    <d v="2016-10-14T00:00:00"/>
    <n v="1"/>
    <n v="599.99"/>
    <n v="0.2"/>
    <n v="599.99"/>
  </r>
  <r>
    <n v="506"/>
    <n v="1"/>
    <x v="1"/>
    <x v="22"/>
    <n v="2"/>
    <s v="mireya.copeland@bikes.shop"/>
    <x v="3"/>
    <x v="3"/>
    <n v="831"/>
    <s v="lory.berg@aol.com"/>
    <n v="13126"/>
    <x v="1"/>
    <s v="Electra"/>
    <d v="2016-10-14T00:00:00"/>
    <n v="1"/>
    <n v="499.99"/>
    <n v="0.1"/>
    <n v="499.99"/>
  </r>
  <r>
    <n v="506"/>
    <n v="2"/>
    <x v="1"/>
    <x v="14"/>
    <n v="2"/>
    <s v="mireya.copeland@bikes.shop"/>
    <x v="1"/>
    <x v="1"/>
    <n v="831"/>
    <s v="lory.berg@aol.com"/>
    <n v="13126"/>
    <x v="1"/>
    <s v="Trek"/>
    <d v="2016-10-14T00:00:00"/>
    <n v="1"/>
    <n v="3999.99"/>
    <n v="7.0000000000000007E-2"/>
    <n v="3999.99"/>
  </r>
  <r>
    <n v="507"/>
    <n v="1"/>
    <x v="0"/>
    <x v="16"/>
    <n v="1"/>
    <s v="fabiola.jackson@bikes.shop"/>
    <x v="2"/>
    <x v="2"/>
    <n v="1378"/>
    <s v="enoch.rosario@hotmail.com"/>
    <n v="93706"/>
    <x v="0"/>
    <s v="Surly"/>
    <d v="2016-10-15T00:00:00"/>
    <n v="2"/>
    <n v="1680.99"/>
    <n v="0.05"/>
    <n v="3361.98"/>
  </r>
  <r>
    <n v="507"/>
    <n v="2"/>
    <x v="0"/>
    <x v="17"/>
    <n v="1"/>
    <s v="fabiola.jackson@bikes.shop"/>
    <x v="0"/>
    <x v="0"/>
    <n v="1378"/>
    <s v="enoch.rosario@hotmail.com"/>
    <n v="93706"/>
    <x v="0"/>
    <s v="Electra"/>
    <d v="2016-10-15T00:00:00"/>
    <n v="2"/>
    <n v="269.99"/>
    <n v="7.0000000000000007E-2"/>
    <n v="539.98"/>
  </r>
  <r>
    <n v="507"/>
    <n v="3"/>
    <x v="0"/>
    <x v="0"/>
    <n v="1"/>
    <s v="fabiola.jackson@bikes.shop"/>
    <x v="0"/>
    <x v="0"/>
    <n v="1378"/>
    <s v="enoch.rosario@hotmail.com"/>
    <n v="93706"/>
    <x v="0"/>
    <s v="Electra"/>
    <d v="2016-10-15T00:00:00"/>
    <n v="2"/>
    <n v="599.99"/>
    <n v="0.1"/>
    <n v="1199.98"/>
  </r>
  <r>
    <n v="508"/>
    <n v="1"/>
    <x v="1"/>
    <x v="1"/>
    <n v="2"/>
    <s v="mireya.copeland@bikes.shop"/>
    <x v="1"/>
    <x v="1"/>
    <n v="1359"/>
    <s v="octavia.donaldson@hotmail.com"/>
    <n v="11756"/>
    <x v="1"/>
    <s v="Trek"/>
    <d v="2016-10-15T00:00:00"/>
    <n v="1"/>
    <n v="1799.99"/>
    <n v="0.05"/>
    <n v="1799.99"/>
  </r>
  <r>
    <n v="508"/>
    <n v="2"/>
    <x v="1"/>
    <x v="6"/>
    <n v="2"/>
    <s v="mireya.copeland@bikes.shop"/>
    <x v="1"/>
    <x v="1"/>
    <n v="1359"/>
    <s v="octavia.donaldson@hotmail.com"/>
    <n v="11756"/>
    <x v="1"/>
    <s v="Ritchey"/>
    <d v="2016-10-15T00:00:00"/>
    <n v="2"/>
    <n v="749.99"/>
    <n v="0.05"/>
    <n v="1499.98"/>
  </r>
  <r>
    <n v="508"/>
    <n v="3"/>
    <x v="1"/>
    <x v="2"/>
    <n v="2"/>
    <s v="mireya.copeland@bikes.shop"/>
    <x v="2"/>
    <x v="2"/>
    <n v="1359"/>
    <s v="octavia.donaldson@hotmail.com"/>
    <n v="11756"/>
    <x v="1"/>
    <s v="Surly"/>
    <d v="2016-10-15T00:00:00"/>
    <n v="2"/>
    <n v="1549"/>
    <n v="0.05"/>
    <n v="3098"/>
  </r>
  <r>
    <n v="508"/>
    <n v="4"/>
    <x v="1"/>
    <x v="22"/>
    <n v="2"/>
    <s v="mireya.copeland@bikes.shop"/>
    <x v="3"/>
    <x v="3"/>
    <n v="1359"/>
    <s v="octavia.donaldson@hotmail.com"/>
    <n v="11756"/>
    <x v="1"/>
    <s v="Electra"/>
    <d v="2016-10-15T00:00:00"/>
    <n v="1"/>
    <n v="499.99"/>
    <n v="7.0000000000000007E-2"/>
    <n v="499.99"/>
  </r>
  <r>
    <n v="509"/>
    <n v="1"/>
    <x v="1"/>
    <x v="19"/>
    <n v="2"/>
    <s v="mireya.copeland@bikes.shop"/>
    <x v="5"/>
    <x v="5"/>
    <n v="235"/>
    <s v="jeromy.elliott@gmail.com"/>
    <n v="11706"/>
    <x v="1"/>
    <s v="Electra"/>
    <d v="2016-10-16T00:00:00"/>
    <n v="2"/>
    <n v="299.99"/>
    <n v="0.2"/>
    <n v="599.98"/>
  </r>
  <r>
    <n v="509"/>
    <n v="2"/>
    <x v="1"/>
    <x v="4"/>
    <n v="2"/>
    <s v="mireya.copeland@bikes.shop"/>
    <x v="1"/>
    <x v="1"/>
    <n v="235"/>
    <s v="jeromy.elliott@gmail.com"/>
    <n v="11706"/>
    <x v="1"/>
    <s v="Trek"/>
    <d v="2016-10-16T00:00:00"/>
    <n v="2"/>
    <n v="2899.99"/>
    <n v="0.05"/>
    <n v="5799.98"/>
  </r>
  <r>
    <n v="510"/>
    <n v="1"/>
    <x v="1"/>
    <x v="7"/>
    <n v="2"/>
    <s v="mireya.copeland@bikes.shop"/>
    <x v="0"/>
    <x v="0"/>
    <n v="586"/>
    <s v="ulysses.gaines@aol.com"/>
    <n v="10952"/>
    <x v="1"/>
    <s v="Pure Cycles"/>
    <d v="2016-10-17T00:00:00"/>
    <n v="1"/>
    <n v="429"/>
    <n v="0.1"/>
    <n v="429"/>
  </r>
  <r>
    <n v="511"/>
    <n v="1"/>
    <x v="1"/>
    <x v="13"/>
    <n v="2"/>
    <s v="mireya.copeland@bikes.shop"/>
    <x v="5"/>
    <x v="5"/>
    <n v="377"/>
    <s v="klara.mosley@gmail.com"/>
    <n v="10573"/>
    <x v="1"/>
    <s v="Electra"/>
    <d v="2016-10-18T00:00:00"/>
    <n v="2"/>
    <n v="269.99"/>
    <n v="0.05"/>
    <n v="539.98"/>
  </r>
  <r>
    <n v="511"/>
    <n v="2"/>
    <x v="1"/>
    <x v="17"/>
    <n v="2"/>
    <s v="mireya.copeland@bikes.shop"/>
    <x v="0"/>
    <x v="0"/>
    <n v="377"/>
    <s v="klara.mosley@gmail.com"/>
    <n v="10573"/>
    <x v="1"/>
    <s v="Electra"/>
    <d v="2016-10-18T00:00:00"/>
    <n v="1"/>
    <n v="269.99"/>
    <n v="0.1"/>
    <n v="269.99"/>
  </r>
  <r>
    <n v="512"/>
    <n v="1"/>
    <x v="1"/>
    <x v="20"/>
    <n v="2"/>
    <s v="mireya.copeland@bikes.shop"/>
    <x v="5"/>
    <x v="5"/>
    <n v="8"/>
    <s v="jacquline.duncan@yahoo.com"/>
    <n v="11372"/>
    <x v="1"/>
    <s v="Electra"/>
    <d v="2016-10-19T00:00:00"/>
    <n v="1"/>
    <n v="269.99"/>
    <n v="7.0000000000000007E-2"/>
    <n v="269.99"/>
  </r>
  <r>
    <n v="513"/>
    <n v="1"/>
    <x v="1"/>
    <x v="14"/>
    <n v="2"/>
    <s v="mireya.copeland@bikes.shop"/>
    <x v="1"/>
    <x v="1"/>
    <n v="155"/>
    <s v="lory.page@hotmail.com"/>
    <n v="11706"/>
    <x v="1"/>
    <s v="Trek"/>
    <d v="2016-10-19T00:00:00"/>
    <n v="1"/>
    <n v="3999.99"/>
    <n v="7.0000000000000007E-2"/>
    <n v="3999.99"/>
  </r>
  <r>
    <n v="513"/>
    <n v="2"/>
    <x v="1"/>
    <x v="17"/>
    <n v="2"/>
    <s v="mireya.copeland@bikes.shop"/>
    <x v="0"/>
    <x v="0"/>
    <n v="155"/>
    <s v="lory.page@hotmail.com"/>
    <n v="11706"/>
    <x v="1"/>
    <s v="Electra"/>
    <d v="2016-10-19T00:00:00"/>
    <n v="1"/>
    <n v="269.99"/>
    <n v="0.2"/>
    <n v="269.99"/>
  </r>
  <r>
    <n v="513"/>
    <n v="3"/>
    <x v="1"/>
    <x v="19"/>
    <n v="2"/>
    <s v="mireya.copeland@bikes.shop"/>
    <x v="5"/>
    <x v="5"/>
    <n v="155"/>
    <s v="lory.page@hotmail.com"/>
    <n v="11706"/>
    <x v="1"/>
    <s v="Electra"/>
    <d v="2016-10-19T00:00:00"/>
    <n v="1"/>
    <n v="299.99"/>
    <n v="7.0000000000000007E-2"/>
    <n v="299.99"/>
  </r>
  <r>
    <n v="514"/>
    <n v="1"/>
    <x v="1"/>
    <x v="9"/>
    <n v="2"/>
    <s v="mireya.copeland@bikes.shop"/>
    <x v="0"/>
    <x v="0"/>
    <n v="927"/>
    <s v="guillermo.hart@hotmail.com"/>
    <n v="10002"/>
    <x v="1"/>
    <s v="Pure Cycles"/>
    <d v="2016-10-19T00:00:00"/>
    <n v="2"/>
    <n v="449"/>
    <n v="0.2"/>
    <n v="898"/>
  </r>
  <r>
    <n v="514"/>
    <n v="2"/>
    <x v="1"/>
    <x v="7"/>
    <n v="2"/>
    <s v="mireya.copeland@bikes.shop"/>
    <x v="0"/>
    <x v="0"/>
    <n v="927"/>
    <s v="guillermo.hart@hotmail.com"/>
    <n v="10002"/>
    <x v="1"/>
    <s v="Pure Cycles"/>
    <d v="2016-10-19T00:00:00"/>
    <n v="2"/>
    <n v="429"/>
    <n v="7.0000000000000007E-2"/>
    <n v="858"/>
  </r>
  <r>
    <n v="515"/>
    <n v="1"/>
    <x v="1"/>
    <x v="1"/>
    <n v="2"/>
    <s v="mireya.copeland@bikes.shop"/>
    <x v="1"/>
    <x v="1"/>
    <n v="986"/>
    <s v="marcel.lindsay@hotmail.com"/>
    <n v="10562"/>
    <x v="1"/>
    <s v="Trek"/>
    <d v="2016-10-19T00:00:00"/>
    <n v="1"/>
    <n v="1799.99"/>
    <n v="7.0000000000000007E-2"/>
    <n v="1799.99"/>
  </r>
  <r>
    <n v="515"/>
    <n v="2"/>
    <x v="1"/>
    <x v="21"/>
    <n v="2"/>
    <s v="mireya.copeland@bikes.shop"/>
    <x v="1"/>
    <x v="1"/>
    <n v="986"/>
    <s v="marcel.lindsay@hotmail.com"/>
    <n v="10562"/>
    <x v="1"/>
    <s v="Heller"/>
    <d v="2016-10-19T00:00:00"/>
    <n v="1"/>
    <n v="1320.99"/>
    <n v="0.1"/>
    <n v="1320.99"/>
  </r>
  <r>
    <n v="515"/>
    <n v="3"/>
    <x v="1"/>
    <x v="22"/>
    <n v="2"/>
    <s v="mireya.copeland@bikes.shop"/>
    <x v="3"/>
    <x v="3"/>
    <n v="986"/>
    <s v="marcel.lindsay@hotmail.com"/>
    <n v="10562"/>
    <x v="1"/>
    <s v="Electra"/>
    <d v="2016-10-19T00:00:00"/>
    <n v="2"/>
    <n v="499.99"/>
    <n v="7.0000000000000007E-2"/>
    <n v="999.98"/>
  </r>
  <r>
    <n v="515"/>
    <n v="4"/>
    <x v="1"/>
    <x v="18"/>
    <n v="2"/>
    <s v="mireya.copeland@bikes.shop"/>
    <x v="1"/>
    <x v="1"/>
    <n v="986"/>
    <s v="marcel.lindsay@hotmail.com"/>
    <n v="10562"/>
    <x v="1"/>
    <s v="Surly"/>
    <d v="2016-10-19T00:00:00"/>
    <n v="2"/>
    <n v="469.99"/>
    <n v="0.2"/>
    <n v="939.98"/>
  </r>
  <r>
    <n v="516"/>
    <n v="1"/>
    <x v="1"/>
    <x v="14"/>
    <n v="2"/>
    <s v="mireya.copeland@bikes.shop"/>
    <x v="1"/>
    <x v="1"/>
    <n v="111"/>
    <s v="shila.white@msn.com"/>
    <n v="14127"/>
    <x v="1"/>
    <s v="Trek"/>
    <d v="2016-10-21T00:00:00"/>
    <n v="1"/>
    <n v="3999.99"/>
    <n v="0.05"/>
    <n v="3999.99"/>
  </r>
  <r>
    <n v="516"/>
    <n v="2"/>
    <x v="1"/>
    <x v="21"/>
    <n v="2"/>
    <s v="mireya.copeland@bikes.shop"/>
    <x v="1"/>
    <x v="1"/>
    <n v="111"/>
    <s v="shila.white@msn.com"/>
    <n v="14127"/>
    <x v="1"/>
    <s v="Heller"/>
    <d v="2016-10-21T00:00:00"/>
    <n v="2"/>
    <n v="1320.99"/>
    <n v="0.1"/>
    <n v="2641.98"/>
  </r>
  <r>
    <n v="517"/>
    <n v="1"/>
    <x v="1"/>
    <x v="20"/>
    <n v="2"/>
    <s v="mireya.copeland@bikes.shop"/>
    <x v="5"/>
    <x v="5"/>
    <n v="613"/>
    <s v="margene.eaton@yahoo.com"/>
    <n v="11793"/>
    <x v="1"/>
    <s v="Electra"/>
    <d v="2016-10-21T00:00:00"/>
    <n v="2"/>
    <n v="269.99"/>
    <n v="7.0000000000000007E-2"/>
    <n v="539.98"/>
  </r>
  <r>
    <n v="518"/>
    <n v="1"/>
    <x v="0"/>
    <x v="3"/>
    <n v="1"/>
    <s v="fabiola.jackson@bikes.shop"/>
    <x v="0"/>
    <x v="0"/>
    <n v="1374"/>
    <s v="juliane.dillard@aol.com"/>
    <n v="91740"/>
    <x v="0"/>
    <s v="Electra"/>
    <d v="2016-10-22T00:00:00"/>
    <n v="2"/>
    <n v="599.99"/>
    <n v="0.2"/>
    <n v="1199.98"/>
  </r>
  <r>
    <n v="518"/>
    <n v="2"/>
    <x v="0"/>
    <x v="21"/>
    <n v="1"/>
    <s v="fabiola.jackson@bikes.shop"/>
    <x v="1"/>
    <x v="1"/>
    <n v="1374"/>
    <s v="juliane.dillard@aol.com"/>
    <n v="91740"/>
    <x v="0"/>
    <s v="Heller"/>
    <d v="2016-10-22T00:00:00"/>
    <n v="2"/>
    <n v="1320.99"/>
    <n v="0.05"/>
    <n v="2641.98"/>
  </r>
  <r>
    <n v="518"/>
    <n v="3"/>
    <x v="0"/>
    <x v="22"/>
    <n v="1"/>
    <s v="fabiola.jackson@bikes.shop"/>
    <x v="3"/>
    <x v="3"/>
    <n v="1374"/>
    <s v="juliane.dillard@aol.com"/>
    <n v="91740"/>
    <x v="0"/>
    <s v="Electra"/>
    <d v="2016-10-22T00:00:00"/>
    <n v="2"/>
    <n v="499.99"/>
    <n v="0.05"/>
    <n v="999.98"/>
  </r>
  <r>
    <n v="518"/>
    <n v="4"/>
    <x v="0"/>
    <x v="12"/>
    <n v="1"/>
    <s v="fabiola.jackson@bikes.shop"/>
    <x v="0"/>
    <x v="0"/>
    <n v="1374"/>
    <s v="juliane.dillard@aol.com"/>
    <n v="91740"/>
    <x v="0"/>
    <s v="Electra"/>
    <d v="2016-10-22T00:00:00"/>
    <n v="2"/>
    <n v="529.99"/>
    <n v="0.2"/>
    <n v="1059.98"/>
  </r>
  <r>
    <n v="518"/>
    <n v="5"/>
    <x v="0"/>
    <x v="16"/>
    <n v="1"/>
    <s v="fabiola.jackson@bikes.shop"/>
    <x v="2"/>
    <x v="2"/>
    <n v="1374"/>
    <s v="juliane.dillard@aol.com"/>
    <n v="91740"/>
    <x v="0"/>
    <s v="Surly"/>
    <d v="2016-10-22T00:00:00"/>
    <n v="2"/>
    <n v="1680.99"/>
    <n v="7.0000000000000007E-2"/>
    <n v="3361.98"/>
  </r>
  <r>
    <n v="519"/>
    <n v="1"/>
    <x v="1"/>
    <x v="18"/>
    <n v="2"/>
    <s v="mireya.copeland@bikes.shop"/>
    <x v="1"/>
    <x v="1"/>
    <n v="54"/>
    <s v="fran.yang@hotmail.com"/>
    <n v="13501"/>
    <x v="1"/>
    <s v="Surly"/>
    <d v="2016-10-22T00:00:00"/>
    <n v="1"/>
    <n v="469.99"/>
    <n v="7.0000000000000007E-2"/>
    <n v="469.99"/>
  </r>
  <r>
    <n v="519"/>
    <n v="2"/>
    <x v="1"/>
    <x v="3"/>
    <n v="2"/>
    <s v="mireya.copeland@bikes.shop"/>
    <x v="0"/>
    <x v="0"/>
    <n v="54"/>
    <s v="fran.yang@hotmail.com"/>
    <n v="13501"/>
    <x v="1"/>
    <s v="Electra"/>
    <d v="2016-10-22T00:00:00"/>
    <n v="1"/>
    <n v="599.99"/>
    <n v="0.1"/>
    <n v="599.99"/>
  </r>
  <r>
    <n v="519"/>
    <n v="3"/>
    <x v="1"/>
    <x v="19"/>
    <n v="2"/>
    <s v="mireya.copeland@bikes.shop"/>
    <x v="5"/>
    <x v="5"/>
    <n v="54"/>
    <s v="fran.yang@hotmail.com"/>
    <n v="13501"/>
    <x v="1"/>
    <s v="Electra"/>
    <d v="2016-10-22T00:00:00"/>
    <n v="2"/>
    <n v="299.99"/>
    <n v="0.05"/>
    <n v="599.98"/>
  </r>
  <r>
    <n v="519"/>
    <n v="4"/>
    <x v="1"/>
    <x v="9"/>
    <n v="2"/>
    <s v="mireya.copeland@bikes.shop"/>
    <x v="0"/>
    <x v="0"/>
    <n v="54"/>
    <s v="fran.yang@hotmail.com"/>
    <n v="13501"/>
    <x v="1"/>
    <s v="Pure Cycles"/>
    <d v="2016-10-22T00:00:00"/>
    <n v="2"/>
    <n v="449"/>
    <n v="0.2"/>
    <n v="898"/>
  </r>
  <r>
    <n v="519"/>
    <n v="5"/>
    <x v="1"/>
    <x v="14"/>
    <n v="2"/>
    <s v="mireya.copeland@bikes.shop"/>
    <x v="1"/>
    <x v="1"/>
    <n v="54"/>
    <s v="fran.yang@hotmail.com"/>
    <n v="13501"/>
    <x v="1"/>
    <s v="Trek"/>
    <d v="2016-10-22T00:00:00"/>
    <n v="1"/>
    <n v="3999.99"/>
    <n v="0.05"/>
    <n v="3999.99"/>
  </r>
  <r>
    <n v="520"/>
    <n v="1"/>
    <x v="1"/>
    <x v="8"/>
    <n v="2"/>
    <s v="mireya.copeland@bikes.shop"/>
    <x v="3"/>
    <x v="3"/>
    <n v="639"/>
    <s v="ronald.parsons@msn.com"/>
    <n v="11378"/>
    <x v="1"/>
    <s v="Electra"/>
    <d v="2016-10-23T00:00:00"/>
    <n v="1"/>
    <n v="599.99"/>
    <n v="0.1"/>
    <n v="599.99"/>
  </r>
  <r>
    <n v="520"/>
    <n v="2"/>
    <x v="1"/>
    <x v="24"/>
    <n v="2"/>
    <s v="mireya.copeland@bikes.shop"/>
    <x v="3"/>
    <x v="3"/>
    <n v="639"/>
    <s v="ronald.parsons@msn.com"/>
    <n v="11378"/>
    <x v="1"/>
    <s v="Electra"/>
    <d v="2016-10-23T00:00:00"/>
    <n v="1"/>
    <n v="549.99"/>
    <n v="0.2"/>
    <n v="549.99"/>
  </r>
  <r>
    <n v="520"/>
    <n v="3"/>
    <x v="1"/>
    <x v="2"/>
    <n v="2"/>
    <s v="mireya.copeland@bikes.shop"/>
    <x v="2"/>
    <x v="2"/>
    <n v="639"/>
    <s v="ronald.parsons@msn.com"/>
    <n v="11378"/>
    <x v="1"/>
    <s v="Surly"/>
    <d v="2016-10-23T00:00:00"/>
    <n v="1"/>
    <n v="1549"/>
    <n v="7.0000000000000007E-2"/>
    <n v="1549"/>
  </r>
  <r>
    <n v="521"/>
    <n v="1"/>
    <x v="1"/>
    <x v="21"/>
    <n v="2"/>
    <s v="mireya.copeland@bikes.shop"/>
    <x v="1"/>
    <x v="1"/>
    <n v="664"/>
    <s v="augustus.schmidt@msn.com"/>
    <n v="11368"/>
    <x v="1"/>
    <s v="Heller"/>
    <d v="2016-10-23T00:00:00"/>
    <n v="1"/>
    <n v="1320.99"/>
    <n v="0.2"/>
    <n v="1320.99"/>
  </r>
  <r>
    <n v="521"/>
    <n v="2"/>
    <x v="1"/>
    <x v="15"/>
    <n v="2"/>
    <s v="mireya.copeland@bikes.shop"/>
    <x v="0"/>
    <x v="0"/>
    <n v="664"/>
    <s v="augustus.schmidt@msn.com"/>
    <n v="11368"/>
    <x v="1"/>
    <s v="Electra"/>
    <d v="2016-10-23T00:00:00"/>
    <n v="1"/>
    <n v="269.99"/>
    <n v="0.2"/>
    <n v="269.99"/>
  </r>
  <r>
    <n v="522"/>
    <n v="1"/>
    <x v="1"/>
    <x v="4"/>
    <n v="2"/>
    <s v="mireya.copeland@bikes.shop"/>
    <x v="1"/>
    <x v="1"/>
    <n v="724"/>
    <s v="lois.steele@yahoo.com"/>
    <n v="10562"/>
    <x v="1"/>
    <s v="Trek"/>
    <d v="2016-10-23T00:00:00"/>
    <n v="2"/>
    <n v="2899.99"/>
    <n v="7.0000000000000007E-2"/>
    <n v="5799.98"/>
  </r>
  <r>
    <n v="522"/>
    <n v="2"/>
    <x v="1"/>
    <x v="13"/>
    <n v="2"/>
    <s v="mireya.copeland@bikes.shop"/>
    <x v="5"/>
    <x v="5"/>
    <n v="724"/>
    <s v="lois.steele@yahoo.com"/>
    <n v="10562"/>
    <x v="1"/>
    <s v="Electra"/>
    <d v="2016-10-23T00:00:00"/>
    <n v="2"/>
    <n v="269.99"/>
    <n v="7.0000000000000007E-2"/>
    <n v="539.98"/>
  </r>
  <r>
    <n v="522"/>
    <n v="3"/>
    <x v="1"/>
    <x v="20"/>
    <n v="2"/>
    <s v="mireya.copeland@bikes.shop"/>
    <x v="5"/>
    <x v="5"/>
    <n v="724"/>
    <s v="lois.steele@yahoo.com"/>
    <n v="10562"/>
    <x v="1"/>
    <s v="Electra"/>
    <d v="2016-10-23T00:00:00"/>
    <n v="1"/>
    <n v="269.99"/>
    <n v="0.05"/>
    <n v="269.99"/>
  </r>
  <r>
    <n v="523"/>
    <n v="1"/>
    <x v="1"/>
    <x v="10"/>
    <n v="2"/>
    <s v="mireya.copeland@bikes.shop"/>
    <x v="0"/>
    <x v="0"/>
    <n v="1056"/>
    <s v="rebbecca.espinoza@hotmail.com"/>
    <n v="10550"/>
    <x v="1"/>
    <s v="Electra"/>
    <d v="2016-10-24T00:00:00"/>
    <n v="1"/>
    <n v="549.99"/>
    <n v="0.2"/>
    <n v="549.99"/>
  </r>
  <r>
    <n v="523"/>
    <n v="2"/>
    <x v="1"/>
    <x v="0"/>
    <n v="2"/>
    <s v="mireya.copeland@bikes.shop"/>
    <x v="0"/>
    <x v="0"/>
    <n v="1056"/>
    <s v="rebbecca.espinoza@hotmail.com"/>
    <n v="10550"/>
    <x v="1"/>
    <s v="Electra"/>
    <d v="2016-10-24T00:00:00"/>
    <n v="1"/>
    <n v="599.99"/>
    <n v="0.05"/>
    <n v="599.99"/>
  </r>
  <r>
    <n v="523"/>
    <n v="3"/>
    <x v="1"/>
    <x v="21"/>
    <n v="2"/>
    <s v="mireya.copeland@bikes.shop"/>
    <x v="1"/>
    <x v="1"/>
    <n v="1056"/>
    <s v="rebbecca.espinoza@hotmail.com"/>
    <n v="10550"/>
    <x v="1"/>
    <s v="Heller"/>
    <d v="2016-10-24T00:00:00"/>
    <n v="2"/>
    <n v="1320.99"/>
    <n v="0.1"/>
    <n v="2641.98"/>
  </r>
  <r>
    <n v="523"/>
    <n v="4"/>
    <x v="1"/>
    <x v="3"/>
    <n v="2"/>
    <s v="mireya.copeland@bikes.shop"/>
    <x v="0"/>
    <x v="0"/>
    <n v="1056"/>
    <s v="rebbecca.espinoza@hotmail.com"/>
    <n v="10550"/>
    <x v="1"/>
    <s v="Electra"/>
    <d v="2016-10-24T00:00:00"/>
    <n v="2"/>
    <n v="599.99"/>
    <n v="7.0000000000000007E-2"/>
    <n v="1199.98"/>
  </r>
  <r>
    <n v="524"/>
    <n v="1"/>
    <x v="0"/>
    <x v="16"/>
    <n v="1"/>
    <s v="fabiola.jackson@bikes.shop"/>
    <x v="2"/>
    <x v="2"/>
    <n v="569"/>
    <s v="lucas.estes@yahoo.com"/>
    <n v="90403"/>
    <x v="0"/>
    <s v="Surly"/>
    <d v="2016-10-25T00:00:00"/>
    <n v="1"/>
    <n v="1680.99"/>
    <n v="7.0000000000000007E-2"/>
    <n v="1680.99"/>
  </r>
  <r>
    <n v="524"/>
    <n v="2"/>
    <x v="0"/>
    <x v="6"/>
    <n v="1"/>
    <s v="fabiola.jackson@bikes.shop"/>
    <x v="1"/>
    <x v="1"/>
    <n v="569"/>
    <s v="lucas.estes@yahoo.com"/>
    <n v="90403"/>
    <x v="0"/>
    <s v="Ritchey"/>
    <d v="2016-10-25T00:00:00"/>
    <n v="1"/>
    <n v="749.99"/>
    <n v="0.05"/>
    <n v="749.99"/>
  </r>
  <r>
    <n v="524"/>
    <n v="3"/>
    <x v="0"/>
    <x v="11"/>
    <n v="1"/>
    <s v="fabiola.jackson@bikes.shop"/>
    <x v="4"/>
    <x v="4"/>
    <n v="569"/>
    <s v="lucas.estes@yahoo.com"/>
    <n v="90403"/>
    <x v="0"/>
    <s v="Trek"/>
    <d v="2016-10-25T00:00:00"/>
    <n v="1"/>
    <n v="2999.99"/>
    <n v="0.2"/>
    <n v="2999.99"/>
  </r>
  <r>
    <n v="524"/>
    <n v="4"/>
    <x v="0"/>
    <x v="5"/>
    <n v="1"/>
    <s v="fabiola.jackson@bikes.shop"/>
    <x v="1"/>
    <x v="1"/>
    <n v="569"/>
    <s v="lucas.estes@yahoo.com"/>
    <n v="90403"/>
    <x v="0"/>
    <s v="Surly"/>
    <d v="2016-10-25T00:00:00"/>
    <n v="2"/>
    <n v="999.99"/>
    <n v="7.0000000000000007E-2"/>
    <n v="1999.98"/>
  </r>
  <r>
    <n v="524"/>
    <n v="5"/>
    <x v="0"/>
    <x v="8"/>
    <n v="1"/>
    <s v="fabiola.jackson@bikes.shop"/>
    <x v="3"/>
    <x v="3"/>
    <n v="569"/>
    <s v="lucas.estes@yahoo.com"/>
    <n v="90403"/>
    <x v="0"/>
    <s v="Electra"/>
    <d v="2016-10-25T00:00:00"/>
    <n v="1"/>
    <n v="599.99"/>
    <n v="0.05"/>
    <n v="599.99"/>
  </r>
  <r>
    <n v="525"/>
    <n v="1"/>
    <x v="0"/>
    <x v="11"/>
    <n v="1"/>
    <s v="fabiola.jackson@bikes.shop"/>
    <x v="4"/>
    <x v="4"/>
    <n v="1315"/>
    <s v="omega.johnston@gmail.com"/>
    <n v="91387"/>
    <x v="0"/>
    <s v="Trek"/>
    <d v="2016-10-26T00:00:00"/>
    <n v="2"/>
    <n v="2999.99"/>
    <n v="7.0000000000000007E-2"/>
    <n v="5999.98"/>
  </r>
  <r>
    <n v="525"/>
    <n v="2"/>
    <x v="0"/>
    <x v="18"/>
    <n v="1"/>
    <s v="fabiola.jackson@bikes.shop"/>
    <x v="1"/>
    <x v="1"/>
    <n v="1315"/>
    <s v="omega.johnston@gmail.com"/>
    <n v="91387"/>
    <x v="0"/>
    <s v="Surly"/>
    <d v="2016-10-26T00:00:00"/>
    <n v="2"/>
    <n v="469.99"/>
    <n v="7.0000000000000007E-2"/>
    <n v="939.98"/>
  </r>
  <r>
    <n v="525"/>
    <n v="3"/>
    <x v="0"/>
    <x v="2"/>
    <n v="1"/>
    <s v="fabiola.jackson@bikes.shop"/>
    <x v="2"/>
    <x v="2"/>
    <n v="1315"/>
    <s v="omega.johnston@gmail.com"/>
    <n v="91387"/>
    <x v="0"/>
    <s v="Surly"/>
    <d v="2016-10-26T00:00:00"/>
    <n v="1"/>
    <n v="1549"/>
    <n v="0.1"/>
    <n v="1549"/>
  </r>
  <r>
    <n v="526"/>
    <n v="1"/>
    <x v="1"/>
    <x v="5"/>
    <n v="2"/>
    <s v="mireya.copeland@bikes.shop"/>
    <x v="1"/>
    <x v="1"/>
    <n v="1096"/>
    <s v="tonda.webb@yahoo.com"/>
    <n v="13027"/>
    <x v="1"/>
    <s v="Surly"/>
    <d v="2016-10-26T00:00:00"/>
    <n v="2"/>
    <n v="999.99"/>
    <n v="0.1"/>
    <n v="1999.98"/>
  </r>
  <r>
    <n v="526"/>
    <n v="2"/>
    <x v="1"/>
    <x v="1"/>
    <n v="2"/>
    <s v="mireya.copeland@bikes.shop"/>
    <x v="1"/>
    <x v="1"/>
    <n v="1096"/>
    <s v="tonda.webb@yahoo.com"/>
    <n v="13027"/>
    <x v="1"/>
    <s v="Trek"/>
    <d v="2016-10-26T00:00:00"/>
    <n v="1"/>
    <n v="1799.99"/>
    <n v="0.1"/>
    <n v="1799.99"/>
  </r>
  <r>
    <n v="526"/>
    <n v="3"/>
    <x v="1"/>
    <x v="20"/>
    <n v="2"/>
    <s v="mireya.copeland@bikes.shop"/>
    <x v="5"/>
    <x v="5"/>
    <n v="1096"/>
    <s v="tonda.webb@yahoo.com"/>
    <n v="13027"/>
    <x v="1"/>
    <s v="Electra"/>
    <d v="2016-10-26T00:00:00"/>
    <n v="1"/>
    <n v="269.99"/>
    <n v="0.05"/>
    <n v="269.99"/>
  </r>
  <r>
    <n v="526"/>
    <n v="4"/>
    <x v="1"/>
    <x v="12"/>
    <n v="2"/>
    <s v="mireya.copeland@bikes.shop"/>
    <x v="0"/>
    <x v="0"/>
    <n v="1096"/>
    <s v="tonda.webb@yahoo.com"/>
    <n v="13027"/>
    <x v="1"/>
    <s v="Electra"/>
    <d v="2016-10-26T00:00:00"/>
    <n v="1"/>
    <n v="529.99"/>
    <n v="7.0000000000000007E-2"/>
    <n v="529.99"/>
  </r>
  <r>
    <n v="527"/>
    <n v="1"/>
    <x v="0"/>
    <x v="9"/>
    <n v="1"/>
    <s v="fabiola.jackson@bikes.shop"/>
    <x v="0"/>
    <x v="0"/>
    <n v="506"/>
    <s v="irving.pitts@msn.com"/>
    <n v="90505"/>
    <x v="0"/>
    <s v="Pure Cycles"/>
    <d v="2016-10-27T00:00:00"/>
    <n v="2"/>
    <n v="449"/>
    <n v="7.0000000000000007E-2"/>
    <n v="898"/>
  </r>
  <r>
    <n v="527"/>
    <n v="2"/>
    <x v="0"/>
    <x v="4"/>
    <n v="1"/>
    <s v="fabiola.jackson@bikes.shop"/>
    <x v="1"/>
    <x v="1"/>
    <n v="506"/>
    <s v="irving.pitts@msn.com"/>
    <n v="90505"/>
    <x v="0"/>
    <s v="Trek"/>
    <d v="2016-10-27T00:00:00"/>
    <n v="1"/>
    <n v="2899.99"/>
    <n v="0.2"/>
    <n v="2899.99"/>
  </r>
  <r>
    <n v="527"/>
    <n v="3"/>
    <x v="0"/>
    <x v="23"/>
    <n v="1"/>
    <s v="fabiola.jackson@bikes.shop"/>
    <x v="0"/>
    <x v="0"/>
    <n v="506"/>
    <s v="irving.pitts@msn.com"/>
    <n v="90505"/>
    <x v="0"/>
    <s v="Pure Cycles"/>
    <d v="2016-10-27T00:00:00"/>
    <n v="1"/>
    <n v="449"/>
    <n v="0.1"/>
    <n v="449"/>
  </r>
  <r>
    <n v="527"/>
    <n v="4"/>
    <x v="0"/>
    <x v="11"/>
    <n v="1"/>
    <s v="fabiola.jackson@bikes.shop"/>
    <x v="4"/>
    <x v="4"/>
    <n v="506"/>
    <s v="irving.pitts@msn.com"/>
    <n v="90505"/>
    <x v="0"/>
    <s v="Trek"/>
    <d v="2016-10-27T00:00:00"/>
    <n v="2"/>
    <n v="2999.99"/>
    <n v="0.2"/>
    <n v="5999.98"/>
  </r>
  <r>
    <n v="528"/>
    <n v="1"/>
    <x v="1"/>
    <x v="20"/>
    <n v="2"/>
    <s v="mireya.copeland@bikes.shop"/>
    <x v="5"/>
    <x v="5"/>
    <n v="676"/>
    <s v="gayle.wilkinson@yahoo.com"/>
    <n v="11757"/>
    <x v="1"/>
    <s v="Electra"/>
    <d v="2016-10-28T00:00:00"/>
    <n v="2"/>
    <n v="269.99"/>
    <n v="0.05"/>
    <n v="539.98"/>
  </r>
  <r>
    <n v="529"/>
    <n v="1"/>
    <x v="1"/>
    <x v="10"/>
    <n v="2"/>
    <s v="mireya.copeland@bikes.shop"/>
    <x v="0"/>
    <x v="0"/>
    <n v="753"/>
    <s v="mandi.gibbs@gmail.com"/>
    <n v="11369"/>
    <x v="1"/>
    <s v="Electra"/>
    <d v="2016-10-28T00:00:00"/>
    <n v="2"/>
    <n v="549.99"/>
    <n v="7.0000000000000007E-2"/>
    <n v="1099.98"/>
  </r>
  <r>
    <n v="530"/>
    <n v="1"/>
    <x v="1"/>
    <x v="6"/>
    <n v="2"/>
    <s v="mireya.copeland@bikes.shop"/>
    <x v="1"/>
    <x v="1"/>
    <n v="773"/>
    <s v="yolando.wade@hotmail.com"/>
    <n v="11758"/>
    <x v="1"/>
    <s v="Ritchey"/>
    <d v="2016-10-28T00:00:00"/>
    <n v="2"/>
    <n v="749.99"/>
    <n v="0.05"/>
    <n v="1499.98"/>
  </r>
  <r>
    <n v="530"/>
    <n v="2"/>
    <x v="1"/>
    <x v="4"/>
    <n v="2"/>
    <s v="mireya.copeland@bikes.shop"/>
    <x v="1"/>
    <x v="1"/>
    <n v="773"/>
    <s v="yolando.wade@hotmail.com"/>
    <n v="11758"/>
    <x v="1"/>
    <s v="Trek"/>
    <d v="2016-10-28T00:00:00"/>
    <n v="1"/>
    <n v="2899.99"/>
    <n v="7.0000000000000007E-2"/>
    <n v="2899.99"/>
  </r>
  <r>
    <n v="530"/>
    <n v="3"/>
    <x v="1"/>
    <x v="18"/>
    <n v="2"/>
    <s v="mireya.copeland@bikes.shop"/>
    <x v="1"/>
    <x v="1"/>
    <n v="773"/>
    <s v="yolando.wade@hotmail.com"/>
    <n v="11758"/>
    <x v="1"/>
    <s v="Surly"/>
    <d v="2016-10-28T00:00:00"/>
    <n v="2"/>
    <n v="469.99"/>
    <n v="0.2"/>
    <n v="939.98"/>
  </r>
  <r>
    <n v="531"/>
    <n v="1"/>
    <x v="2"/>
    <x v="18"/>
    <n v="3"/>
    <s v="genna.serrano@bikes.shop"/>
    <x v="1"/>
    <x v="1"/>
    <n v="116"/>
    <s v="merlene.vinson@gmail.com"/>
    <n v="76039"/>
    <x v="2"/>
    <s v="Surly"/>
    <d v="2016-10-28T00:00:00"/>
    <n v="1"/>
    <n v="469.99"/>
    <n v="0.2"/>
    <n v="469.99"/>
  </r>
  <r>
    <n v="531"/>
    <n v="2"/>
    <x v="2"/>
    <x v="10"/>
    <n v="3"/>
    <s v="genna.serrano@bikes.shop"/>
    <x v="0"/>
    <x v="0"/>
    <n v="116"/>
    <s v="merlene.vinson@gmail.com"/>
    <n v="76039"/>
    <x v="2"/>
    <s v="Electra"/>
    <d v="2016-10-28T00:00:00"/>
    <n v="2"/>
    <n v="549.99"/>
    <n v="0.2"/>
    <n v="1099.98"/>
  </r>
  <r>
    <n v="531"/>
    <n v="3"/>
    <x v="2"/>
    <x v="22"/>
    <n v="3"/>
    <s v="genna.serrano@bikes.shop"/>
    <x v="3"/>
    <x v="3"/>
    <n v="116"/>
    <s v="merlene.vinson@gmail.com"/>
    <n v="76039"/>
    <x v="2"/>
    <s v="Electra"/>
    <d v="2016-10-28T00:00:00"/>
    <n v="1"/>
    <n v="499.99"/>
    <n v="7.0000000000000007E-2"/>
    <n v="499.99"/>
  </r>
  <r>
    <n v="532"/>
    <n v="1"/>
    <x v="1"/>
    <x v="7"/>
    <n v="2"/>
    <s v="mireya.copeland@bikes.shop"/>
    <x v="0"/>
    <x v="0"/>
    <n v="817"/>
    <s v="zelda.pratt@gmail.com"/>
    <n v="14086"/>
    <x v="1"/>
    <s v="Pure Cycles"/>
    <d v="2016-10-29T00:00:00"/>
    <n v="2"/>
    <n v="429"/>
    <n v="7.0000000000000007E-2"/>
    <n v="858"/>
  </r>
  <r>
    <n v="532"/>
    <n v="2"/>
    <x v="1"/>
    <x v="3"/>
    <n v="2"/>
    <s v="mireya.copeland@bikes.shop"/>
    <x v="0"/>
    <x v="0"/>
    <n v="817"/>
    <s v="zelda.pratt@gmail.com"/>
    <n v="14086"/>
    <x v="1"/>
    <s v="Electra"/>
    <d v="2016-10-29T00:00:00"/>
    <n v="2"/>
    <n v="599.99"/>
    <n v="0.2"/>
    <n v="1199.98"/>
  </r>
  <r>
    <n v="532"/>
    <n v="3"/>
    <x v="1"/>
    <x v="10"/>
    <n v="2"/>
    <s v="mireya.copeland@bikes.shop"/>
    <x v="0"/>
    <x v="0"/>
    <n v="817"/>
    <s v="zelda.pratt@gmail.com"/>
    <n v="14086"/>
    <x v="1"/>
    <s v="Electra"/>
    <d v="2016-10-29T00:00:00"/>
    <n v="1"/>
    <n v="549.99"/>
    <n v="0.1"/>
    <n v="549.99"/>
  </r>
  <r>
    <n v="533"/>
    <n v="1"/>
    <x v="1"/>
    <x v="4"/>
    <n v="2"/>
    <s v="mireya.copeland@bikes.shop"/>
    <x v="1"/>
    <x v="1"/>
    <n v="1334"/>
    <s v="ashleigh.finch@yahoo.com"/>
    <n v="12550"/>
    <x v="1"/>
    <s v="Trek"/>
    <d v="2016-10-29T00:00:00"/>
    <n v="1"/>
    <n v="2899.99"/>
    <n v="0.2"/>
    <n v="2899.99"/>
  </r>
  <r>
    <n v="533"/>
    <n v="2"/>
    <x v="1"/>
    <x v="10"/>
    <n v="2"/>
    <s v="mireya.copeland@bikes.shop"/>
    <x v="0"/>
    <x v="0"/>
    <n v="1334"/>
    <s v="ashleigh.finch@yahoo.com"/>
    <n v="12550"/>
    <x v="1"/>
    <s v="Electra"/>
    <d v="2016-10-29T00:00:00"/>
    <n v="2"/>
    <n v="549.99"/>
    <n v="0.1"/>
    <n v="1099.98"/>
  </r>
  <r>
    <n v="533"/>
    <n v="3"/>
    <x v="1"/>
    <x v="2"/>
    <n v="2"/>
    <s v="mireya.copeland@bikes.shop"/>
    <x v="2"/>
    <x v="2"/>
    <n v="1334"/>
    <s v="ashleigh.finch@yahoo.com"/>
    <n v="12550"/>
    <x v="1"/>
    <s v="Surly"/>
    <d v="2016-10-29T00:00:00"/>
    <n v="1"/>
    <n v="1549"/>
    <n v="0.2"/>
    <n v="1549"/>
  </r>
  <r>
    <n v="533"/>
    <n v="4"/>
    <x v="1"/>
    <x v="22"/>
    <n v="2"/>
    <s v="mireya.copeland@bikes.shop"/>
    <x v="3"/>
    <x v="3"/>
    <n v="1334"/>
    <s v="ashleigh.finch@yahoo.com"/>
    <n v="12550"/>
    <x v="1"/>
    <s v="Electra"/>
    <d v="2016-10-29T00:00:00"/>
    <n v="1"/>
    <n v="499.99"/>
    <n v="0.05"/>
    <n v="499.99"/>
  </r>
  <r>
    <n v="534"/>
    <n v="1"/>
    <x v="1"/>
    <x v="20"/>
    <n v="2"/>
    <s v="mireya.copeland@bikes.shop"/>
    <x v="5"/>
    <x v="5"/>
    <n v="1406"/>
    <s v="farrah.orr@msn.com"/>
    <n v="11040"/>
    <x v="1"/>
    <s v="Electra"/>
    <d v="2016-10-29T00:00:00"/>
    <n v="2"/>
    <n v="269.99"/>
    <n v="0.05"/>
    <n v="539.98"/>
  </r>
  <r>
    <n v="534"/>
    <n v="2"/>
    <x v="1"/>
    <x v="11"/>
    <n v="2"/>
    <s v="mireya.copeland@bikes.shop"/>
    <x v="4"/>
    <x v="4"/>
    <n v="1406"/>
    <s v="farrah.orr@msn.com"/>
    <n v="11040"/>
    <x v="1"/>
    <s v="Trek"/>
    <d v="2016-10-29T00:00:00"/>
    <n v="2"/>
    <n v="2999.99"/>
    <n v="0.05"/>
    <n v="5999.98"/>
  </r>
  <r>
    <n v="534"/>
    <n v="3"/>
    <x v="1"/>
    <x v="6"/>
    <n v="2"/>
    <s v="mireya.copeland@bikes.shop"/>
    <x v="1"/>
    <x v="1"/>
    <n v="1406"/>
    <s v="farrah.orr@msn.com"/>
    <n v="11040"/>
    <x v="1"/>
    <s v="Ritchey"/>
    <d v="2016-10-29T00:00:00"/>
    <n v="1"/>
    <n v="749.99"/>
    <n v="7.0000000000000007E-2"/>
    <n v="749.99"/>
  </r>
  <r>
    <n v="534"/>
    <n v="4"/>
    <x v="1"/>
    <x v="24"/>
    <n v="2"/>
    <s v="mireya.copeland@bikes.shop"/>
    <x v="3"/>
    <x v="3"/>
    <n v="1406"/>
    <s v="farrah.orr@msn.com"/>
    <n v="11040"/>
    <x v="1"/>
    <s v="Electra"/>
    <d v="2016-10-29T00:00:00"/>
    <n v="2"/>
    <n v="549.99"/>
    <n v="0.1"/>
    <n v="1099.98"/>
  </r>
  <r>
    <n v="535"/>
    <n v="1"/>
    <x v="2"/>
    <x v="24"/>
    <n v="3"/>
    <s v="genna.serrano@bikes.shop"/>
    <x v="3"/>
    <x v="3"/>
    <n v="835"/>
    <s v="roseanne.maynard@yahoo.com"/>
    <n v="76039"/>
    <x v="2"/>
    <s v="Electra"/>
    <d v="2016-10-29T00:00:00"/>
    <n v="1"/>
    <n v="549.99"/>
    <n v="0.05"/>
    <n v="549.99"/>
  </r>
  <r>
    <n v="535"/>
    <n v="2"/>
    <x v="2"/>
    <x v="12"/>
    <n v="3"/>
    <s v="genna.serrano@bikes.shop"/>
    <x v="0"/>
    <x v="0"/>
    <n v="835"/>
    <s v="roseanne.maynard@yahoo.com"/>
    <n v="76039"/>
    <x v="2"/>
    <s v="Electra"/>
    <d v="2016-10-29T00:00:00"/>
    <n v="1"/>
    <n v="529.99"/>
    <n v="0.1"/>
    <n v="529.99"/>
  </r>
  <r>
    <n v="535"/>
    <n v="3"/>
    <x v="2"/>
    <x v="13"/>
    <n v="3"/>
    <s v="genna.serrano@bikes.shop"/>
    <x v="5"/>
    <x v="5"/>
    <n v="835"/>
    <s v="roseanne.maynard@yahoo.com"/>
    <n v="76039"/>
    <x v="2"/>
    <s v="Electra"/>
    <d v="2016-10-29T00:00:00"/>
    <n v="2"/>
    <n v="269.99"/>
    <n v="0.1"/>
    <n v="539.98"/>
  </r>
  <r>
    <n v="536"/>
    <n v="1"/>
    <x v="0"/>
    <x v="13"/>
    <n v="1"/>
    <s v="fabiola.jackson@bikes.shop"/>
    <x v="5"/>
    <x v="5"/>
    <n v="759"/>
    <s v="cira.downs@gmail.com"/>
    <n v="94603"/>
    <x v="0"/>
    <s v="Electra"/>
    <d v="2016-10-31T00:00:00"/>
    <n v="1"/>
    <n v="269.99"/>
    <n v="0.1"/>
    <n v="269.99"/>
  </r>
  <r>
    <n v="536"/>
    <n v="2"/>
    <x v="0"/>
    <x v="6"/>
    <n v="1"/>
    <s v="fabiola.jackson@bikes.shop"/>
    <x v="1"/>
    <x v="1"/>
    <n v="759"/>
    <s v="cira.downs@gmail.com"/>
    <n v="94603"/>
    <x v="0"/>
    <s v="Ritchey"/>
    <d v="2016-10-31T00:00:00"/>
    <n v="1"/>
    <n v="749.99"/>
    <n v="0.1"/>
    <n v="749.99"/>
  </r>
  <r>
    <n v="536"/>
    <n v="3"/>
    <x v="0"/>
    <x v="10"/>
    <n v="1"/>
    <s v="fabiola.jackson@bikes.shop"/>
    <x v="0"/>
    <x v="0"/>
    <n v="759"/>
    <s v="cira.downs@gmail.com"/>
    <n v="94603"/>
    <x v="0"/>
    <s v="Electra"/>
    <d v="2016-10-31T00:00:00"/>
    <n v="2"/>
    <n v="549.99"/>
    <n v="0.05"/>
    <n v="1099.98"/>
  </r>
  <r>
    <n v="536"/>
    <n v="4"/>
    <x v="0"/>
    <x v="15"/>
    <n v="1"/>
    <s v="fabiola.jackson@bikes.shop"/>
    <x v="0"/>
    <x v="0"/>
    <n v="759"/>
    <s v="cira.downs@gmail.com"/>
    <n v="94603"/>
    <x v="0"/>
    <s v="Electra"/>
    <d v="2016-10-31T00:00:00"/>
    <n v="1"/>
    <n v="269.99"/>
    <n v="7.0000000000000007E-2"/>
    <n v="269.99"/>
  </r>
  <r>
    <n v="537"/>
    <n v="1"/>
    <x v="0"/>
    <x v="2"/>
    <n v="1"/>
    <s v="fabiola.jackson@bikes.shop"/>
    <x v="2"/>
    <x v="2"/>
    <n v="1353"/>
    <s v="agatha.daniels@yahoo.com"/>
    <n v="91733"/>
    <x v="0"/>
    <s v="Surly"/>
    <d v="2016-10-31T00:00:00"/>
    <n v="1"/>
    <n v="1549"/>
    <n v="0.05"/>
    <n v="1549"/>
  </r>
  <r>
    <n v="537"/>
    <n v="2"/>
    <x v="0"/>
    <x v="8"/>
    <n v="1"/>
    <s v="fabiola.jackson@bikes.shop"/>
    <x v="3"/>
    <x v="3"/>
    <n v="1353"/>
    <s v="agatha.daniels@yahoo.com"/>
    <n v="91733"/>
    <x v="0"/>
    <s v="Electra"/>
    <d v="2016-10-31T00:00:00"/>
    <n v="1"/>
    <n v="599.99"/>
    <n v="0.05"/>
    <n v="599.99"/>
  </r>
  <r>
    <n v="537"/>
    <n v="3"/>
    <x v="0"/>
    <x v="7"/>
    <n v="1"/>
    <s v="fabiola.jackson@bikes.shop"/>
    <x v="0"/>
    <x v="0"/>
    <n v="1353"/>
    <s v="agatha.daniels@yahoo.com"/>
    <n v="91733"/>
    <x v="0"/>
    <s v="Pure Cycles"/>
    <d v="2016-10-31T00:00:00"/>
    <n v="2"/>
    <n v="429"/>
    <n v="0.1"/>
    <n v="858"/>
  </r>
  <r>
    <n v="537"/>
    <n v="4"/>
    <x v="0"/>
    <x v="22"/>
    <n v="1"/>
    <s v="fabiola.jackson@bikes.shop"/>
    <x v="3"/>
    <x v="3"/>
    <n v="1353"/>
    <s v="agatha.daniels@yahoo.com"/>
    <n v="91733"/>
    <x v="0"/>
    <s v="Electra"/>
    <d v="2016-10-31T00:00:00"/>
    <n v="2"/>
    <n v="499.99"/>
    <n v="0.2"/>
    <n v="999.98"/>
  </r>
  <r>
    <n v="538"/>
    <n v="1"/>
    <x v="1"/>
    <x v="6"/>
    <n v="2"/>
    <s v="mireya.copeland@bikes.shop"/>
    <x v="1"/>
    <x v="1"/>
    <n v="341"/>
    <s v="delana.scott@yahoo.com"/>
    <n v="10550"/>
    <x v="1"/>
    <s v="Ritchey"/>
    <d v="2016-11-02T00:00:00"/>
    <n v="2"/>
    <n v="749.99"/>
    <n v="0.2"/>
    <n v="1499.98"/>
  </r>
  <r>
    <n v="539"/>
    <n v="1"/>
    <x v="1"/>
    <x v="11"/>
    <n v="2"/>
    <s v="mireya.copeland@bikes.shop"/>
    <x v="4"/>
    <x v="4"/>
    <n v="1144"/>
    <s v="jewel.sparks@aol.com"/>
    <n v="11364"/>
    <x v="1"/>
    <s v="Trek"/>
    <d v="2016-11-02T00:00:00"/>
    <n v="2"/>
    <n v="2999.99"/>
    <n v="0.1"/>
    <n v="5999.98"/>
  </r>
  <r>
    <n v="539"/>
    <n v="2"/>
    <x v="1"/>
    <x v="19"/>
    <n v="2"/>
    <s v="mireya.copeland@bikes.shop"/>
    <x v="5"/>
    <x v="5"/>
    <n v="1144"/>
    <s v="jewel.sparks@aol.com"/>
    <n v="11364"/>
    <x v="1"/>
    <s v="Electra"/>
    <d v="2016-11-02T00:00:00"/>
    <n v="1"/>
    <n v="299.99"/>
    <n v="0.05"/>
    <n v="299.99"/>
  </r>
  <r>
    <n v="539"/>
    <n v="3"/>
    <x v="1"/>
    <x v="20"/>
    <n v="2"/>
    <s v="mireya.copeland@bikes.shop"/>
    <x v="5"/>
    <x v="5"/>
    <n v="1144"/>
    <s v="jewel.sparks@aol.com"/>
    <n v="11364"/>
    <x v="1"/>
    <s v="Electra"/>
    <d v="2016-11-02T00:00:00"/>
    <n v="2"/>
    <n v="269.99"/>
    <n v="7.0000000000000007E-2"/>
    <n v="539.98"/>
  </r>
  <r>
    <n v="540"/>
    <n v="1"/>
    <x v="0"/>
    <x v="23"/>
    <n v="1"/>
    <s v="fabiola.jackson@bikes.shop"/>
    <x v="0"/>
    <x v="0"/>
    <n v="1429"/>
    <s v="lorrie.justice@gmail.com"/>
    <n v="91768"/>
    <x v="0"/>
    <s v="Pure Cycles"/>
    <d v="2016-11-03T00:00:00"/>
    <n v="1"/>
    <n v="449"/>
    <n v="0.1"/>
    <n v="449"/>
  </r>
  <r>
    <n v="540"/>
    <n v="2"/>
    <x v="0"/>
    <x v="8"/>
    <n v="1"/>
    <s v="fabiola.jackson@bikes.shop"/>
    <x v="3"/>
    <x v="3"/>
    <n v="1429"/>
    <s v="lorrie.justice@gmail.com"/>
    <n v="91768"/>
    <x v="0"/>
    <s v="Electra"/>
    <d v="2016-11-03T00:00:00"/>
    <n v="2"/>
    <n v="599.99"/>
    <n v="0.1"/>
    <n v="1199.98"/>
  </r>
  <r>
    <n v="540"/>
    <n v="3"/>
    <x v="0"/>
    <x v="19"/>
    <n v="1"/>
    <s v="fabiola.jackson@bikes.shop"/>
    <x v="5"/>
    <x v="5"/>
    <n v="1429"/>
    <s v="lorrie.justice@gmail.com"/>
    <n v="91768"/>
    <x v="0"/>
    <s v="Electra"/>
    <d v="2016-11-03T00:00:00"/>
    <n v="2"/>
    <n v="299.99"/>
    <n v="7.0000000000000007E-2"/>
    <n v="599.98"/>
  </r>
  <r>
    <n v="541"/>
    <n v="1"/>
    <x v="0"/>
    <x v="13"/>
    <n v="1"/>
    <s v="fabiola.jackson@bikes.shop"/>
    <x v="5"/>
    <x v="5"/>
    <n v="1228"/>
    <s v="zulema.clemons@aol.com"/>
    <n v="94603"/>
    <x v="0"/>
    <s v="Electra"/>
    <d v="2016-11-04T00:00:00"/>
    <n v="2"/>
    <n v="269.99"/>
    <n v="0.05"/>
    <n v="539.98"/>
  </r>
  <r>
    <n v="542"/>
    <n v="1"/>
    <x v="1"/>
    <x v="3"/>
    <n v="2"/>
    <s v="mireya.copeland@bikes.shop"/>
    <x v="0"/>
    <x v="0"/>
    <n v="313"/>
    <s v="melani.jarvis@hotmail.com"/>
    <n v="11378"/>
    <x v="1"/>
    <s v="Electra"/>
    <d v="2016-11-04T00:00:00"/>
    <n v="2"/>
    <n v="599.99"/>
    <n v="0.2"/>
    <n v="1199.98"/>
  </r>
  <r>
    <n v="542"/>
    <n v="2"/>
    <x v="1"/>
    <x v="11"/>
    <n v="2"/>
    <s v="mireya.copeland@bikes.shop"/>
    <x v="4"/>
    <x v="4"/>
    <n v="313"/>
    <s v="melani.jarvis@hotmail.com"/>
    <n v="11378"/>
    <x v="1"/>
    <s v="Trek"/>
    <d v="2016-11-04T00:00:00"/>
    <n v="1"/>
    <n v="2999.99"/>
    <n v="0.1"/>
    <n v="2999.99"/>
  </r>
  <r>
    <n v="542"/>
    <n v="3"/>
    <x v="1"/>
    <x v="0"/>
    <n v="2"/>
    <s v="mireya.copeland@bikes.shop"/>
    <x v="0"/>
    <x v="0"/>
    <n v="313"/>
    <s v="melani.jarvis@hotmail.com"/>
    <n v="11378"/>
    <x v="1"/>
    <s v="Electra"/>
    <d v="2016-11-04T00:00:00"/>
    <n v="1"/>
    <n v="599.99"/>
    <n v="0.1"/>
    <n v="599.99"/>
  </r>
  <r>
    <n v="542"/>
    <n v="4"/>
    <x v="1"/>
    <x v="23"/>
    <n v="2"/>
    <s v="mireya.copeland@bikes.shop"/>
    <x v="0"/>
    <x v="0"/>
    <n v="313"/>
    <s v="melani.jarvis@hotmail.com"/>
    <n v="11378"/>
    <x v="1"/>
    <s v="Pure Cycles"/>
    <d v="2016-11-04T00:00:00"/>
    <n v="2"/>
    <n v="449"/>
    <n v="0.2"/>
    <n v="898"/>
  </r>
  <r>
    <n v="543"/>
    <n v="1"/>
    <x v="1"/>
    <x v="22"/>
    <n v="2"/>
    <s v="mireya.copeland@bikes.shop"/>
    <x v="3"/>
    <x v="3"/>
    <n v="62"/>
    <s v="alica.hunter@hotmail.com"/>
    <n v="11369"/>
    <x v="1"/>
    <s v="Electra"/>
    <d v="2016-11-06T00:00:00"/>
    <n v="1"/>
    <n v="499.99"/>
    <n v="0.2"/>
    <n v="499.99"/>
  </r>
  <r>
    <n v="543"/>
    <n v="2"/>
    <x v="1"/>
    <x v="9"/>
    <n v="2"/>
    <s v="mireya.copeland@bikes.shop"/>
    <x v="0"/>
    <x v="0"/>
    <n v="62"/>
    <s v="alica.hunter@hotmail.com"/>
    <n v="11369"/>
    <x v="1"/>
    <s v="Pure Cycles"/>
    <d v="2016-11-06T00:00:00"/>
    <n v="1"/>
    <n v="449"/>
    <n v="0.2"/>
    <n v="449"/>
  </r>
  <r>
    <n v="543"/>
    <n v="3"/>
    <x v="1"/>
    <x v="8"/>
    <n v="2"/>
    <s v="mireya.copeland@bikes.shop"/>
    <x v="3"/>
    <x v="3"/>
    <n v="62"/>
    <s v="alica.hunter@hotmail.com"/>
    <n v="11369"/>
    <x v="1"/>
    <s v="Electra"/>
    <d v="2016-11-06T00:00:00"/>
    <n v="2"/>
    <n v="599.99"/>
    <n v="0.05"/>
    <n v="1199.98"/>
  </r>
  <r>
    <n v="544"/>
    <n v="1"/>
    <x v="1"/>
    <x v="10"/>
    <n v="2"/>
    <s v="mireya.copeland@bikes.shop"/>
    <x v="0"/>
    <x v="0"/>
    <n v="321"/>
    <s v="chere.hardin@yahoo.com"/>
    <n v="11201"/>
    <x v="1"/>
    <s v="Electra"/>
    <d v="2016-11-06T00:00:00"/>
    <n v="1"/>
    <n v="549.99"/>
    <n v="0.05"/>
    <n v="549.99"/>
  </r>
  <r>
    <n v="544"/>
    <n v="2"/>
    <x v="1"/>
    <x v="7"/>
    <n v="2"/>
    <s v="mireya.copeland@bikes.shop"/>
    <x v="0"/>
    <x v="0"/>
    <n v="321"/>
    <s v="chere.hardin@yahoo.com"/>
    <n v="11201"/>
    <x v="1"/>
    <s v="Pure Cycles"/>
    <d v="2016-11-06T00:00:00"/>
    <n v="1"/>
    <n v="429"/>
    <n v="0.1"/>
    <n v="429"/>
  </r>
  <r>
    <n v="544"/>
    <n v="3"/>
    <x v="1"/>
    <x v="20"/>
    <n v="2"/>
    <s v="mireya.copeland@bikes.shop"/>
    <x v="5"/>
    <x v="5"/>
    <n v="321"/>
    <s v="chere.hardin@yahoo.com"/>
    <n v="11201"/>
    <x v="1"/>
    <s v="Electra"/>
    <d v="2016-11-06T00:00:00"/>
    <n v="1"/>
    <n v="269.99"/>
    <n v="0.05"/>
    <n v="269.99"/>
  </r>
  <r>
    <n v="545"/>
    <n v="1"/>
    <x v="2"/>
    <x v="22"/>
    <n v="3"/>
    <s v="genna.serrano@bikes.shop"/>
    <x v="3"/>
    <x v="3"/>
    <n v="1108"/>
    <s v="bao.wade@gmail.com"/>
    <n v="75115"/>
    <x v="2"/>
    <s v="Electra"/>
    <d v="2016-11-08T00:00:00"/>
    <n v="2"/>
    <n v="499.99"/>
    <n v="0.2"/>
    <n v="999.98"/>
  </r>
  <r>
    <n v="545"/>
    <n v="2"/>
    <x v="2"/>
    <x v="18"/>
    <n v="3"/>
    <s v="genna.serrano@bikes.shop"/>
    <x v="1"/>
    <x v="1"/>
    <n v="1108"/>
    <s v="bao.wade@gmail.com"/>
    <n v="75115"/>
    <x v="2"/>
    <s v="Surly"/>
    <d v="2016-11-08T00:00:00"/>
    <n v="1"/>
    <n v="469.99"/>
    <n v="7.0000000000000007E-2"/>
    <n v="469.99"/>
  </r>
  <r>
    <n v="545"/>
    <n v="3"/>
    <x v="2"/>
    <x v="24"/>
    <n v="3"/>
    <s v="genna.serrano@bikes.shop"/>
    <x v="3"/>
    <x v="3"/>
    <n v="1108"/>
    <s v="bao.wade@gmail.com"/>
    <n v="75115"/>
    <x v="2"/>
    <s v="Electra"/>
    <d v="2016-11-08T00:00:00"/>
    <n v="1"/>
    <n v="549.99"/>
    <n v="0.2"/>
    <n v="549.99"/>
  </r>
  <r>
    <n v="545"/>
    <n v="4"/>
    <x v="2"/>
    <x v="0"/>
    <n v="3"/>
    <s v="genna.serrano@bikes.shop"/>
    <x v="0"/>
    <x v="0"/>
    <n v="1108"/>
    <s v="bao.wade@gmail.com"/>
    <n v="75115"/>
    <x v="2"/>
    <s v="Electra"/>
    <d v="2016-11-08T00:00:00"/>
    <n v="2"/>
    <n v="599.99"/>
    <n v="7.0000000000000007E-2"/>
    <n v="1199.98"/>
  </r>
  <r>
    <n v="546"/>
    <n v="1"/>
    <x v="1"/>
    <x v="7"/>
    <n v="2"/>
    <s v="mireya.copeland@bikes.shop"/>
    <x v="0"/>
    <x v="0"/>
    <n v="470"/>
    <s v="loise.walker@aol.com"/>
    <n v="11967"/>
    <x v="1"/>
    <s v="Pure Cycles"/>
    <d v="2016-11-09T00:00:00"/>
    <n v="2"/>
    <n v="429"/>
    <n v="0.05"/>
    <n v="858"/>
  </r>
  <r>
    <n v="546"/>
    <n v="2"/>
    <x v="1"/>
    <x v="1"/>
    <n v="2"/>
    <s v="mireya.copeland@bikes.shop"/>
    <x v="1"/>
    <x v="1"/>
    <n v="470"/>
    <s v="loise.walker@aol.com"/>
    <n v="11967"/>
    <x v="1"/>
    <s v="Trek"/>
    <d v="2016-11-09T00:00:00"/>
    <n v="1"/>
    <n v="1799.99"/>
    <n v="0.1"/>
    <n v="1799.99"/>
  </r>
  <r>
    <n v="546"/>
    <n v="3"/>
    <x v="1"/>
    <x v="9"/>
    <n v="2"/>
    <s v="mireya.copeland@bikes.shop"/>
    <x v="0"/>
    <x v="0"/>
    <n v="470"/>
    <s v="loise.walker@aol.com"/>
    <n v="11967"/>
    <x v="1"/>
    <s v="Pure Cycles"/>
    <d v="2016-11-09T00:00:00"/>
    <n v="2"/>
    <n v="449"/>
    <n v="7.0000000000000007E-2"/>
    <n v="898"/>
  </r>
  <r>
    <n v="547"/>
    <n v="1"/>
    <x v="2"/>
    <x v="16"/>
    <n v="3"/>
    <s v="genna.serrano@bikes.shop"/>
    <x v="2"/>
    <x v="2"/>
    <n v="20"/>
    <s v="aleta.shepard@aol.com"/>
    <n v="77478"/>
    <x v="2"/>
    <s v="Surly"/>
    <d v="2016-11-09T00:00:00"/>
    <n v="2"/>
    <n v="1680.99"/>
    <n v="0.05"/>
    <n v="3361.98"/>
  </r>
  <r>
    <n v="547"/>
    <n v="2"/>
    <x v="2"/>
    <x v="11"/>
    <n v="3"/>
    <s v="genna.serrano@bikes.shop"/>
    <x v="4"/>
    <x v="4"/>
    <n v="20"/>
    <s v="aleta.shepard@aol.com"/>
    <n v="77478"/>
    <x v="2"/>
    <s v="Trek"/>
    <d v="2016-11-09T00:00:00"/>
    <n v="1"/>
    <n v="2999.99"/>
    <n v="0.2"/>
    <n v="2999.99"/>
  </r>
  <r>
    <n v="547"/>
    <n v="3"/>
    <x v="2"/>
    <x v="21"/>
    <n v="3"/>
    <s v="genna.serrano@bikes.shop"/>
    <x v="1"/>
    <x v="1"/>
    <n v="20"/>
    <s v="aleta.shepard@aol.com"/>
    <n v="77478"/>
    <x v="2"/>
    <s v="Heller"/>
    <d v="2016-11-09T00:00:00"/>
    <n v="1"/>
    <n v="1320.99"/>
    <n v="0.1"/>
    <n v="1320.99"/>
  </r>
  <r>
    <n v="548"/>
    <n v="1"/>
    <x v="1"/>
    <x v="1"/>
    <n v="2"/>
    <s v="mireya.copeland@bikes.shop"/>
    <x v="1"/>
    <x v="1"/>
    <n v="739"/>
    <s v="bobbi.banks@yahoo.com"/>
    <n v="11361"/>
    <x v="1"/>
    <s v="Trek"/>
    <d v="2016-11-11T00:00:00"/>
    <n v="1"/>
    <n v="1799.99"/>
    <n v="0.1"/>
    <n v="1799.99"/>
  </r>
  <r>
    <n v="548"/>
    <n v="2"/>
    <x v="1"/>
    <x v="16"/>
    <n v="2"/>
    <s v="mireya.copeland@bikes.shop"/>
    <x v="2"/>
    <x v="2"/>
    <n v="739"/>
    <s v="bobbi.banks@yahoo.com"/>
    <n v="11361"/>
    <x v="1"/>
    <s v="Surly"/>
    <d v="2016-11-11T00:00:00"/>
    <n v="2"/>
    <n v="1680.99"/>
    <n v="7.0000000000000007E-2"/>
    <n v="3361.98"/>
  </r>
  <r>
    <n v="549"/>
    <n v="1"/>
    <x v="2"/>
    <x v="12"/>
    <n v="3"/>
    <s v="genna.serrano@bikes.shop"/>
    <x v="0"/>
    <x v="0"/>
    <n v="64"/>
    <s v="bobbie.foster@yahoo.com"/>
    <n v="75115"/>
    <x v="2"/>
    <s v="Electra"/>
    <d v="2016-11-12T00:00:00"/>
    <n v="1"/>
    <n v="529.99"/>
    <n v="7.0000000000000007E-2"/>
    <n v="529.99"/>
  </r>
  <r>
    <n v="549"/>
    <n v="2"/>
    <x v="2"/>
    <x v="3"/>
    <n v="3"/>
    <s v="genna.serrano@bikes.shop"/>
    <x v="0"/>
    <x v="0"/>
    <n v="64"/>
    <s v="bobbie.foster@yahoo.com"/>
    <n v="75115"/>
    <x v="2"/>
    <s v="Electra"/>
    <d v="2016-11-12T00:00:00"/>
    <n v="1"/>
    <n v="599.99"/>
    <n v="0.05"/>
    <n v="599.99"/>
  </r>
  <r>
    <n v="549"/>
    <n v="3"/>
    <x v="2"/>
    <x v="5"/>
    <n v="3"/>
    <s v="genna.serrano@bikes.shop"/>
    <x v="1"/>
    <x v="1"/>
    <n v="64"/>
    <s v="bobbie.foster@yahoo.com"/>
    <n v="75115"/>
    <x v="2"/>
    <s v="Surly"/>
    <d v="2016-11-12T00:00:00"/>
    <n v="1"/>
    <n v="999.99"/>
    <n v="7.0000000000000007E-2"/>
    <n v="999.99"/>
  </r>
  <r>
    <n v="549"/>
    <n v="4"/>
    <x v="2"/>
    <x v="14"/>
    <n v="3"/>
    <s v="genna.serrano@bikes.shop"/>
    <x v="1"/>
    <x v="1"/>
    <n v="64"/>
    <s v="bobbie.foster@yahoo.com"/>
    <n v="75115"/>
    <x v="2"/>
    <s v="Trek"/>
    <d v="2016-11-12T00:00:00"/>
    <n v="1"/>
    <n v="3999.99"/>
    <n v="0.05"/>
    <n v="3999.99"/>
  </r>
  <r>
    <n v="549"/>
    <n v="5"/>
    <x v="2"/>
    <x v="17"/>
    <n v="3"/>
    <s v="genna.serrano@bikes.shop"/>
    <x v="0"/>
    <x v="0"/>
    <n v="64"/>
    <s v="bobbie.foster@yahoo.com"/>
    <n v="75115"/>
    <x v="2"/>
    <s v="Electra"/>
    <d v="2016-11-12T00:00:00"/>
    <n v="2"/>
    <n v="269.99"/>
    <n v="0.1"/>
    <n v="539.98"/>
  </r>
  <r>
    <n v="550"/>
    <n v="1"/>
    <x v="1"/>
    <x v="4"/>
    <n v="2"/>
    <s v="mireya.copeland@bikes.shop"/>
    <x v="1"/>
    <x v="1"/>
    <n v="892"/>
    <s v="alissa.craft@hotmail.com"/>
    <n v="10562"/>
    <x v="1"/>
    <s v="Trek"/>
    <d v="2016-11-12T00:00:00"/>
    <n v="1"/>
    <n v="2899.99"/>
    <n v="0.05"/>
    <n v="2899.99"/>
  </r>
  <r>
    <n v="551"/>
    <n v="1"/>
    <x v="1"/>
    <x v="3"/>
    <n v="2"/>
    <s v="mireya.copeland@bikes.shop"/>
    <x v="0"/>
    <x v="0"/>
    <n v="1169"/>
    <s v="beatris.joyner@gmail.com"/>
    <n v="10977"/>
    <x v="1"/>
    <s v="Electra"/>
    <d v="2016-11-12T00:00:00"/>
    <n v="1"/>
    <n v="599.99"/>
    <n v="0.05"/>
    <n v="599.99"/>
  </r>
  <r>
    <n v="551"/>
    <n v="2"/>
    <x v="1"/>
    <x v="8"/>
    <n v="2"/>
    <s v="mireya.copeland@bikes.shop"/>
    <x v="3"/>
    <x v="3"/>
    <n v="1169"/>
    <s v="beatris.joyner@gmail.com"/>
    <n v="10977"/>
    <x v="1"/>
    <s v="Electra"/>
    <d v="2016-11-12T00:00:00"/>
    <n v="1"/>
    <n v="599.99"/>
    <n v="7.0000000000000007E-2"/>
    <n v="599.99"/>
  </r>
  <r>
    <n v="551"/>
    <n v="3"/>
    <x v="1"/>
    <x v="16"/>
    <n v="2"/>
    <s v="mireya.copeland@bikes.shop"/>
    <x v="2"/>
    <x v="2"/>
    <n v="1169"/>
    <s v="beatris.joyner@gmail.com"/>
    <n v="10977"/>
    <x v="1"/>
    <s v="Surly"/>
    <d v="2016-11-12T00:00:00"/>
    <n v="2"/>
    <n v="1680.99"/>
    <n v="0.2"/>
    <n v="3361.98"/>
  </r>
  <r>
    <n v="551"/>
    <n v="4"/>
    <x v="1"/>
    <x v="12"/>
    <n v="2"/>
    <s v="mireya.copeland@bikes.shop"/>
    <x v="0"/>
    <x v="0"/>
    <n v="1169"/>
    <s v="beatris.joyner@gmail.com"/>
    <n v="10977"/>
    <x v="1"/>
    <s v="Electra"/>
    <d v="2016-11-12T00:00:00"/>
    <n v="2"/>
    <n v="529.99"/>
    <n v="0.2"/>
    <n v="1059.98"/>
  </r>
  <r>
    <n v="552"/>
    <n v="1"/>
    <x v="1"/>
    <x v="19"/>
    <n v="2"/>
    <s v="mireya.copeland@bikes.shop"/>
    <x v="5"/>
    <x v="5"/>
    <n v="1282"/>
    <s v="alexis.mack@aol.com"/>
    <n v="10956"/>
    <x v="1"/>
    <s v="Electra"/>
    <d v="2016-11-12T00:00:00"/>
    <n v="1"/>
    <n v="299.99"/>
    <n v="0.2"/>
    <n v="299.99"/>
  </r>
  <r>
    <n v="552"/>
    <n v="2"/>
    <x v="1"/>
    <x v="6"/>
    <n v="2"/>
    <s v="mireya.copeland@bikes.shop"/>
    <x v="1"/>
    <x v="1"/>
    <n v="1282"/>
    <s v="alexis.mack@aol.com"/>
    <n v="10956"/>
    <x v="1"/>
    <s v="Ritchey"/>
    <d v="2016-11-12T00:00:00"/>
    <n v="1"/>
    <n v="749.99"/>
    <n v="0.2"/>
    <n v="749.99"/>
  </r>
  <r>
    <n v="552"/>
    <n v="3"/>
    <x v="1"/>
    <x v="24"/>
    <n v="2"/>
    <s v="mireya.copeland@bikes.shop"/>
    <x v="3"/>
    <x v="3"/>
    <n v="1282"/>
    <s v="alexis.mack@aol.com"/>
    <n v="10956"/>
    <x v="1"/>
    <s v="Electra"/>
    <d v="2016-11-12T00:00:00"/>
    <n v="1"/>
    <n v="549.99"/>
    <n v="0.2"/>
    <n v="549.99"/>
  </r>
  <r>
    <n v="552"/>
    <n v="4"/>
    <x v="1"/>
    <x v="9"/>
    <n v="2"/>
    <s v="mireya.copeland@bikes.shop"/>
    <x v="0"/>
    <x v="0"/>
    <n v="1282"/>
    <s v="alexis.mack@aol.com"/>
    <n v="10956"/>
    <x v="1"/>
    <s v="Pure Cycles"/>
    <d v="2016-11-12T00:00:00"/>
    <n v="1"/>
    <n v="449"/>
    <n v="0.1"/>
    <n v="449"/>
  </r>
  <r>
    <n v="552"/>
    <n v="5"/>
    <x v="1"/>
    <x v="23"/>
    <n v="2"/>
    <s v="mireya.copeland@bikes.shop"/>
    <x v="0"/>
    <x v="0"/>
    <n v="1282"/>
    <s v="alexis.mack@aol.com"/>
    <n v="10956"/>
    <x v="1"/>
    <s v="Pure Cycles"/>
    <d v="2016-11-12T00:00:00"/>
    <n v="2"/>
    <n v="449"/>
    <n v="0.2"/>
    <n v="898"/>
  </r>
  <r>
    <n v="553"/>
    <n v="1"/>
    <x v="2"/>
    <x v="24"/>
    <n v="3"/>
    <s v="genna.serrano@bikes.shop"/>
    <x v="3"/>
    <x v="3"/>
    <n v="913"/>
    <s v="liliana.kerr@yahoo.com"/>
    <n v="75115"/>
    <x v="2"/>
    <s v="Electra"/>
    <d v="2016-11-12T00:00:00"/>
    <n v="1"/>
    <n v="549.99"/>
    <n v="0.1"/>
    <n v="549.99"/>
  </r>
  <r>
    <n v="553"/>
    <n v="2"/>
    <x v="2"/>
    <x v="9"/>
    <n v="3"/>
    <s v="genna.serrano@bikes.shop"/>
    <x v="0"/>
    <x v="0"/>
    <n v="913"/>
    <s v="liliana.kerr@yahoo.com"/>
    <n v="75115"/>
    <x v="2"/>
    <s v="Pure Cycles"/>
    <d v="2016-11-12T00:00:00"/>
    <n v="2"/>
    <n v="449"/>
    <n v="7.0000000000000007E-2"/>
    <n v="898"/>
  </r>
  <r>
    <n v="553"/>
    <n v="3"/>
    <x v="2"/>
    <x v="10"/>
    <n v="3"/>
    <s v="genna.serrano@bikes.shop"/>
    <x v="0"/>
    <x v="0"/>
    <n v="913"/>
    <s v="liliana.kerr@yahoo.com"/>
    <n v="75115"/>
    <x v="2"/>
    <s v="Electra"/>
    <d v="2016-11-12T00:00:00"/>
    <n v="1"/>
    <n v="549.99"/>
    <n v="7.0000000000000007E-2"/>
    <n v="549.99"/>
  </r>
  <r>
    <n v="554"/>
    <n v="1"/>
    <x v="0"/>
    <x v="5"/>
    <n v="1"/>
    <s v="fabiola.jackson@bikes.shop"/>
    <x v="1"/>
    <x v="1"/>
    <n v="104"/>
    <s v="katharina.bates@gmail.com"/>
    <n v="95008"/>
    <x v="0"/>
    <s v="Surly"/>
    <d v="2016-11-13T00:00:00"/>
    <n v="2"/>
    <n v="999.99"/>
    <n v="7.0000000000000007E-2"/>
    <n v="1999.98"/>
  </r>
  <r>
    <n v="554"/>
    <n v="2"/>
    <x v="0"/>
    <x v="13"/>
    <n v="1"/>
    <s v="fabiola.jackson@bikes.shop"/>
    <x v="5"/>
    <x v="5"/>
    <n v="104"/>
    <s v="katharina.bates@gmail.com"/>
    <n v="95008"/>
    <x v="0"/>
    <s v="Electra"/>
    <d v="2016-11-13T00:00:00"/>
    <n v="1"/>
    <n v="269.99"/>
    <n v="0.05"/>
    <n v="269.99"/>
  </r>
  <r>
    <n v="554"/>
    <n v="3"/>
    <x v="0"/>
    <x v="4"/>
    <n v="1"/>
    <s v="fabiola.jackson@bikes.shop"/>
    <x v="1"/>
    <x v="1"/>
    <n v="104"/>
    <s v="katharina.bates@gmail.com"/>
    <n v="95008"/>
    <x v="0"/>
    <s v="Trek"/>
    <d v="2016-11-13T00:00:00"/>
    <n v="2"/>
    <n v="2899.99"/>
    <n v="0.2"/>
    <n v="5799.98"/>
  </r>
  <r>
    <n v="555"/>
    <n v="1"/>
    <x v="1"/>
    <x v="1"/>
    <n v="2"/>
    <s v="mireya.copeland@bikes.shop"/>
    <x v="1"/>
    <x v="1"/>
    <n v="212"/>
    <s v="buford.bridges@msn.com"/>
    <n v="12180"/>
    <x v="1"/>
    <s v="Trek"/>
    <d v="2016-11-13T00:00:00"/>
    <n v="1"/>
    <n v="1799.99"/>
    <n v="0.2"/>
    <n v="1799.99"/>
  </r>
  <r>
    <n v="555"/>
    <n v="2"/>
    <x v="1"/>
    <x v="14"/>
    <n v="2"/>
    <s v="mireya.copeland@bikes.shop"/>
    <x v="1"/>
    <x v="1"/>
    <n v="212"/>
    <s v="buford.bridges@msn.com"/>
    <n v="12180"/>
    <x v="1"/>
    <s v="Trek"/>
    <d v="2016-11-13T00:00:00"/>
    <n v="1"/>
    <n v="3999.99"/>
    <n v="0.1"/>
    <n v="3999.99"/>
  </r>
  <r>
    <n v="555"/>
    <n v="3"/>
    <x v="1"/>
    <x v="0"/>
    <n v="2"/>
    <s v="mireya.copeland@bikes.shop"/>
    <x v="0"/>
    <x v="0"/>
    <n v="212"/>
    <s v="buford.bridges@msn.com"/>
    <n v="12180"/>
    <x v="1"/>
    <s v="Electra"/>
    <d v="2016-11-13T00:00:00"/>
    <n v="2"/>
    <n v="599.99"/>
    <n v="7.0000000000000007E-2"/>
    <n v="1199.98"/>
  </r>
  <r>
    <n v="556"/>
    <n v="1"/>
    <x v="2"/>
    <x v="3"/>
    <n v="3"/>
    <s v="genna.serrano@bikes.shop"/>
    <x v="0"/>
    <x v="0"/>
    <n v="61"/>
    <s v="elinore.aguilar@msn.com"/>
    <n v="76901"/>
    <x v="2"/>
    <s v="Electra"/>
    <d v="2016-11-13T00:00:00"/>
    <n v="1"/>
    <n v="599.99"/>
    <n v="0.1"/>
    <n v="599.99"/>
  </r>
  <r>
    <n v="556"/>
    <n v="2"/>
    <x v="2"/>
    <x v="4"/>
    <n v="3"/>
    <s v="genna.serrano@bikes.shop"/>
    <x v="1"/>
    <x v="1"/>
    <n v="61"/>
    <s v="elinore.aguilar@msn.com"/>
    <n v="76901"/>
    <x v="2"/>
    <s v="Trek"/>
    <d v="2016-11-13T00:00:00"/>
    <n v="2"/>
    <n v="2899.99"/>
    <n v="0.2"/>
    <n v="5799.98"/>
  </r>
  <r>
    <n v="557"/>
    <n v="1"/>
    <x v="1"/>
    <x v="11"/>
    <n v="2"/>
    <s v="mireya.copeland@bikes.shop"/>
    <x v="4"/>
    <x v="4"/>
    <n v="1248"/>
    <s v="bethany.herring@yahoo.com"/>
    <n v="11776"/>
    <x v="1"/>
    <s v="Trek"/>
    <d v="2016-11-14T00:00:00"/>
    <n v="2"/>
    <n v="2999.99"/>
    <n v="0.1"/>
    <n v="5999.98"/>
  </r>
  <r>
    <n v="557"/>
    <n v="2"/>
    <x v="1"/>
    <x v="2"/>
    <n v="2"/>
    <s v="mireya.copeland@bikes.shop"/>
    <x v="2"/>
    <x v="2"/>
    <n v="1248"/>
    <s v="bethany.herring@yahoo.com"/>
    <n v="11776"/>
    <x v="1"/>
    <s v="Surly"/>
    <d v="2016-11-14T00:00:00"/>
    <n v="1"/>
    <n v="1549"/>
    <n v="0.1"/>
    <n v="1549"/>
  </r>
  <r>
    <n v="558"/>
    <n v="1"/>
    <x v="1"/>
    <x v="14"/>
    <n v="2"/>
    <s v="mireya.copeland@bikes.shop"/>
    <x v="1"/>
    <x v="1"/>
    <n v="1443"/>
    <s v="lezlie.lamb@gmail.com"/>
    <n v="11722"/>
    <x v="1"/>
    <s v="Trek"/>
    <d v="2016-11-15T00:00:00"/>
    <n v="1"/>
    <n v="3999.99"/>
    <n v="7.0000000000000007E-2"/>
    <n v="3999.99"/>
  </r>
  <r>
    <n v="558"/>
    <n v="2"/>
    <x v="1"/>
    <x v="3"/>
    <n v="2"/>
    <s v="mireya.copeland@bikes.shop"/>
    <x v="0"/>
    <x v="0"/>
    <n v="1443"/>
    <s v="lezlie.lamb@gmail.com"/>
    <n v="11722"/>
    <x v="1"/>
    <s v="Electra"/>
    <d v="2016-11-15T00:00:00"/>
    <n v="1"/>
    <n v="599.99"/>
    <n v="7.0000000000000007E-2"/>
    <n v="599.99"/>
  </r>
  <r>
    <n v="558"/>
    <n v="3"/>
    <x v="1"/>
    <x v="11"/>
    <n v="2"/>
    <s v="mireya.copeland@bikes.shop"/>
    <x v="4"/>
    <x v="4"/>
    <n v="1443"/>
    <s v="lezlie.lamb@gmail.com"/>
    <n v="11722"/>
    <x v="1"/>
    <s v="Trek"/>
    <d v="2016-11-15T00:00:00"/>
    <n v="1"/>
    <n v="2999.99"/>
    <n v="0.1"/>
    <n v="2999.99"/>
  </r>
  <r>
    <n v="558"/>
    <n v="4"/>
    <x v="1"/>
    <x v="20"/>
    <n v="2"/>
    <s v="mireya.copeland@bikes.shop"/>
    <x v="5"/>
    <x v="5"/>
    <n v="1443"/>
    <s v="lezlie.lamb@gmail.com"/>
    <n v="11722"/>
    <x v="1"/>
    <s v="Electra"/>
    <d v="2016-11-15T00:00:00"/>
    <n v="2"/>
    <n v="269.99"/>
    <n v="0.05"/>
    <n v="539.98"/>
  </r>
  <r>
    <n v="558"/>
    <n v="5"/>
    <x v="1"/>
    <x v="2"/>
    <n v="2"/>
    <s v="mireya.copeland@bikes.shop"/>
    <x v="2"/>
    <x v="2"/>
    <n v="1443"/>
    <s v="lezlie.lamb@gmail.com"/>
    <n v="11722"/>
    <x v="1"/>
    <s v="Surly"/>
    <d v="2016-11-15T00:00:00"/>
    <n v="2"/>
    <n v="1549"/>
    <n v="7.0000000000000007E-2"/>
    <n v="3098"/>
  </r>
  <r>
    <n v="559"/>
    <n v="1"/>
    <x v="0"/>
    <x v="12"/>
    <n v="1"/>
    <s v="fabiola.jackson@bikes.shop"/>
    <x v="0"/>
    <x v="0"/>
    <n v="959"/>
    <s v="christel.barber@hotmail.com"/>
    <n v="95820"/>
    <x v="0"/>
    <s v="Electra"/>
    <d v="2016-11-16T00:00:00"/>
    <n v="2"/>
    <n v="529.99"/>
    <n v="0.1"/>
    <n v="1059.98"/>
  </r>
  <r>
    <n v="559"/>
    <n v="2"/>
    <x v="0"/>
    <x v="18"/>
    <n v="1"/>
    <s v="fabiola.jackson@bikes.shop"/>
    <x v="1"/>
    <x v="1"/>
    <n v="959"/>
    <s v="christel.barber@hotmail.com"/>
    <n v="95820"/>
    <x v="0"/>
    <s v="Surly"/>
    <d v="2016-11-16T00:00:00"/>
    <n v="1"/>
    <n v="469.99"/>
    <n v="0.1"/>
    <n v="469.99"/>
  </r>
  <r>
    <n v="559"/>
    <n v="3"/>
    <x v="0"/>
    <x v="14"/>
    <n v="1"/>
    <s v="fabiola.jackson@bikes.shop"/>
    <x v="1"/>
    <x v="1"/>
    <n v="959"/>
    <s v="christel.barber@hotmail.com"/>
    <n v="95820"/>
    <x v="0"/>
    <s v="Trek"/>
    <d v="2016-11-16T00:00:00"/>
    <n v="2"/>
    <n v="3999.99"/>
    <n v="7.0000000000000007E-2"/>
    <n v="7999.98"/>
  </r>
  <r>
    <n v="560"/>
    <n v="1"/>
    <x v="1"/>
    <x v="3"/>
    <n v="2"/>
    <s v="mireya.copeland@bikes.shop"/>
    <x v="0"/>
    <x v="0"/>
    <n v="1405"/>
    <s v="thanh.figueroa@yahoo.com"/>
    <n v="10550"/>
    <x v="1"/>
    <s v="Electra"/>
    <d v="2016-11-18T00:00:00"/>
    <n v="1"/>
    <n v="599.99"/>
    <n v="0.05"/>
    <n v="599.99"/>
  </r>
  <r>
    <n v="560"/>
    <n v="2"/>
    <x v="1"/>
    <x v="8"/>
    <n v="2"/>
    <s v="mireya.copeland@bikes.shop"/>
    <x v="3"/>
    <x v="3"/>
    <n v="1405"/>
    <s v="thanh.figueroa@yahoo.com"/>
    <n v="10550"/>
    <x v="1"/>
    <s v="Electra"/>
    <d v="2016-11-18T00:00:00"/>
    <n v="2"/>
    <n v="599.99"/>
    <n v="0.1"/>
    <n v="1199.98"/>
  </r>
  <r>
    <n v="561"/>
    <n v="1"/>
    <x v="1"/>
    <x v="12"/>
    <n v="2"/>
    <s v="mireya.copeland@bikes.shop"/>
    <x v="0"/>
    <x v="0"/>
    <n v="90"/>
    <s v="marjorie.logan@msn.com"/>
    <n v="11010"/>
    <x v="1"/>
    <s v="Electra"/>
    <d v="2016-11-19T00:00:00"/>
    <n v="2"/>
    <n v="529.99"/>
    <n v="0.05"/>
    <n v="1059.98"/>
  </r>
  <r>
    <n v="561"/>
    <n v="2"/>
    <x v="1"/>
    <x v="9"/>
    <n v="2"/>
    <s v="mireya.copeland@bikes.shop"/>
    <x v="0"/>
    <x v="0"/>
    <n v="90"/>
    <s v="marjorie.logan@msn.com"/>
    <n v="11010"/>
    <x v="1"/>
    <s v="Pure Cycles"/>
    <d v="2016-11-19T00:00:00"/>
    <n v="1"/>
    <n v="449"/>
    <n v="0.05"/>
    <n v="449"/>
  </r>
  <r>
    <n v="561"/>
    <n v="3"/>
    <x v="1"/>
    <x v="21"/>
    <n v="2"/>
    <s v="mireya.copeland@bikes.shop"/>
    <x v="1"/>
    <x v="1"/>
    <n v="90"/>
    <s v="marjorie.logan@msn.com"/>
    <n v="11010"/>
    <x v="1"/>
    <s v="Heller"/>
    <d v="2016-11-19T00:00:00"/>
    <n v="1"/>
    <n v="1320.99"/>
    <n v="0.05"/>
    <n v="1320.99"/>
  </r>
  <r>
    <n v="561"/>
    <n v="4"/>
    <x v="1"/>
    <x v="7"/>
    <n v="2"/>
    <s v="mireya.copeland@bikes.shop"/>
    <x v="0"/>
    <x v="0"/>
    <n v="90"/>
    <s v="marjorie.logan@msn.com"/>
    <n v="11010"/>
    <x v="1"/>
    <s v="Pure Cycles"/>
    <d v="2016-11-19T00:00:00"/>
    <n v="2"/>
    <n v="429"/>
    <n v="7.0000000000000007E-2"/>
    <n v="858"/>
  </r>
  <r>
    <n v="562"/>
    <n v="1"/>
    <x v="1"/>
    <x v="22"/>
    <n v="2"/>
    <s v="mireya.copeland@bikes.shop"/>
    <x v="3"/>
    <x v="3"/>
    <n v="942"/>
    <s v="davis.long@msn.com"/>
    <n v="14086"/>
    <x v="1"/>
    <s v="Electra"/>
    <d v="2016-11-19T00:00:00"/>
    <n v="2"/>
    <n v="499.99"/>
    <n v="7.0000000000000007E-2"/>
    <n v="999.98"/>
  </r>
  <r>
    <n v="562"/>
    <n v="2"/>
    <x v="1"/>
    <x v="8"/>
    <n v="2"/>
    <s v="mireya.copeland@bikes.shop"/>
    <x v="3"/>
    <x v="3"/>
    <n v="942"/>
    <s v="davis.long@msn.com"/>
    <n v="14086"/>
    <x v="1"/>
    <s v="Electra"/>
    <d v="2016-11-19T00:00:00"/>
    <n v="1"/>
    <n v="599.99"/>
    <n v="0.05"/>
    <n v="599.99"/>
  </r>
  <r>
    <n v="563"/>
    <n v="1"/>
    <x v="1"/>
    <x v="18"/>
    <n v="2"/>
    <s v="mireya.copeland@bikes.shop"/>
    <x v="1"/>
    <x v="1"/>
    <n v="365"/>
    <s v="rodger.rojas@yahoo.com"/>
    <n v="11361"/>
    <x v="1"/>
    <s v="Surly"/>
    <d v="2016-11-20T00:00:00"/>
    <n v="2"/>
    <n v="469.99"/>
    <n v="0.1"/>
    <n v="939.98"/>
  </r>
  <r>
    <n v="563"/>
    <n v="2"/>
    <x v="1"/>
    <x v="23"/>
    <n v="2"/>
    <s v="mireya.copeland@bikes.shop"/>
    <x v="0"/>
    <x v="0"/>
    <n v="365"/>
    <s v="rodger.rojas@yahoo.com"/>
    <n v="11361"/>
    <x v="1"/>
    <s v="Pure Cycles"/>
    <d v="2016-11-20T00:00:00"/>
    <n v="1"/>
    <n v="449"/>
    <n v="0.05"/>
    <n v="449"/>
  </r>
  <r>
    <n v="563"/>
    <n v="3"/>
    <x v="1"/>
    <x v="17"/>
    <n v="2"/>
    <s v="mireya.copeland@bikes.shop"/>
    <x v="0"/>
    <x v="0"/>
    <n v="365"/>
    <s v="rodger.rojas@yahoo.com"/>
    <n v="11361"/>
    <x v="1"/>
    <s v="Electra"/>
    <d v="2016-11-20T00:00:00"/>
    <n v="2"/>
    <n v="269.99"/>
    <n v="0.1"/>
    <n v="539.98"/>
  </r>
  <r>
    <n v="564"/>
    <n v="1"/>
    <x v="1"/>
    <x v="4"/>
    <n v="2"/>
    <s v="mireya.copeland@bikes.shop"/>
    <x v="1"/>
    <x v="1"/>
    <n v="1058"/>
    <s v="aisha.woods@gmail.com"/>
    <n v="14580"/>
    <x v="1"/>
    <s v="Trek"/>
    <d v="2016-11-20T00:00:00"/>
    <n v="1"/>
    <n v="2899.99"/>
    <n v="0.2"/>
    <n v="2899.99"/>
  </r>
  <r>
    <n v="564"/>
    <n v="2"/>
    <x v="1"/>
    <x v="12"/>
    <n v="2"/>
    <s v="mireya.copeland@bikes.shop"/>
    <x v="0"/>
    <x v="0"/>
    <n v="1058"/>
    <s v="aisha.woods@gmail.com"/>
    <n v="14580"/>
    <x v="1"/>
    <s v="Electra"/>
    <d v="2016-11-20T00:00:00"/>
    <n v="1"/>
    <n v="529.99"/>
    <n v="0.2"/>
    <n v="529.99"/>
  </r>
  <r>
    <n v="565"/>
    <n v="1"/>
    <x v="1"/>
    <x v="9"/>
    <n v="2"/>
    <s v="mireya.copeland@bikes.shop"/>
    <x v="0"/>
    <x v="0"/>
    <n v="894"/>
    <s v="nathaniel.richard@gmail.com"/>
    <n v="12553"/>
    <x v="1"/>
    <s v="Pure Cycles"/>
    <d v="2016-11-21T00:00:00"/>
    <n v="1"/>
    <n v="449"/>
    <n v="0.2"/>
    <n v="449"/>
  </r>
  <r>
    <n v="565"/>
    <n v="2"/>
    <x v="1"/>
    <x v="22"/>
    <n v="2"/>
    <s v="mireya.copeland@bikes.shop"/>
    <x v="3"/>
    <x v="3"/>
    <n v="894"/>
    <s v="nathaniel.richard@gmail.com"/>
    <n v="12553"/>
    <x v="1"/>
    <s v="Electra"/>
    <d v="2016-11-21T00:00:00"/>
    <n v="2"/>
    <n v="499.99"/>
    <n v="0.1"/>
    <n v="999.98"/>
  </r>
  <r>
    <n v="565"/>
    <n v="3"/>
    <x v="1"/>
    <x v="11"/>
    <n v="2"/>
    <s v="mireya.copeland@bikes.shop"/>
    <x v="4"/>
    <x v="4"/>
    <n v="894"/>
    <s v="nathaniel.richard@gmail.com"/>
    <n v="12553"/>
    <x v="1"/>
    <s v="Trek"/>
    <d v="2016-11-21T00:00:00"/>
    <n v="1"/>
    <n v="2999.99"/>
    <n v="0.05"/>
    <n v="2999.99"/>
  </r>
  <r>
    <n v="565"/>
    <n v="4"/>
    <x v="1"/>
    <x v="7"/>
    <n v="2"/>
    <s v="mireya.copeland@bikes.shop"/>
    <x v="0"/>
    <x v="0"/>
    <n v="894"/>
    <s v="nathaniel.richard@gmail.com"/>
    <n v="12553"/>
    <x v="1"/>
    <s v="Pure Cycles"/>
    <d v="2016-11-21T00:00:00"/>
    <n v="1"/>
    <n v="429"/>
    <n v="0.1"/>
    <n v="429"/>
  </r>
  <r>
    <n v="566"/>
    <n v="1"/>
    <x v="0"/>
    <x v="24"/>
    <n v="1"/>
    <s v="fabiola.jackson@bikes.shop"/>
    <x v="3"/>
    <x v="3"/>
    <n v="298"/>
    <s v="jennie.middleton@gmail.com"/>
    <n v="91784"/>
    <x v="0"/>
    <s v="Electra"/>
    <d v="2016-11-22T00:00:00"/>
    <n v="2"/>
    <n v="549.99"/>
    <n v="7.0000000000000007E-2"/>
    <n v="1099.98"/>
  </r>
  <r>
    <n v="566"/>
    <n v="2"/>
    <x v="0"/>
    <x v="14"/>
    <n v="1"/>
    <s v="fabiola.jackson@bikes.shop"/>
    <x v="1"/>
    <x v="1"/>
    <n v="298"/>
    <s v="jennie.middleton@gmail.com"/>
    <n v="91784"/>
    <x v="0"/>
    <s v="Trek"/>
    <d v="2016-11-22T00:00:00"/>
    <n v="2"/>
    <n v="3999.99"/>
    <n v="0.2"/>
    <n v="7999.98"/>
  </r>
  <r>
    <n v="566"/>
    <n v="3"/>
    <x v="0"/>
    <x v="1"/>
    <n v="1"/>
    <s v="fabiola.jackson@bikes.shop"/>
    <x v="1"/>
    <x v="1"/>
    <n v="298"/>
    <s v="jennie.middleton@gmail.com"/>
    <n v="91784"/>
    <x v="0"/>
    <s v="Trek"/>
    <d v="2016-11-22T00:00:00"/>
    <n v="1"/>
    <n v="1799.99"/>
    <n v="0.1"/>
    <n v="1799.99"/>
  </r>
  <r>
    <n v="566"/>
    <n v="4"/>
    <x v="0"/>
    <x v="20"/>
    <n v="1"/>
    <s v="fabiola.jackson@bikes.shop"/>
    <x v="5"/>
    <x v="5"/>
    <n v="298"/>
    <s v="jennie.middleton@gmail.com"/>
    <n v="91784"/>
    <x v="0"/>
    <s v="Electra"/>
    <d v="2016-11-22T00:00:00"/>
    <n v="2"/>
    <n v="269.99"/>
    <n v="0.2"/>
    <n v="539.98"/>
  </r>
  <r>
    <n v="567"/>
    <n v="1"/>
    <x v="0"/>
    <x v="11"/>
    <n v="1"/>
    <s v="fabiola.jackson@bikes.shop"/>
    <x v="4"/>
    <x v="4"/>
    <n v="1430"/>
    <s v="tayna.wade@hotmail.com"/>
    <n v="93306"/>
    <x v="0"/>
    <s v="Trek"/>
    <d v="2016-11-22T00:00:00"/>
    <n v="1"/>
    <n v="2999.99"/>
    <n v="0.2"/>
    <n v="2999.99"/>
  </r>
  <r>
    <n v="567"/>
    <n v="2"/>
    <x v="0"/>
    <x v="21"/>
    <n v="1"/>
    <s v="fabiola.jackson@bikes.shop"/>
    <x v="1"/>
    <x v="1"/>
    <n v="1430"/>
    <s v="tayna.wade@hotmail.com"/>
    <n v="93306"/>
    <x v="0"/>
    <s v="Heller"/>
    <d v="2016-11-22T00:00:00"/>
    <n v="1"/>
    <n v="1320.99"/>
    <n v="7.0000000000000007E-2"/>
    <n v="1320.99"/>
  </r>
  <r>
    <n v="568"/>
    <n v="1"/>
    <x v="0"/>
    <x v="21"/>
    <n v="1"/>
    <s v="fabiola.jackson@bikes.shop"/>
    <x v="1"/>
    <x v="1"/>
    <n v="1275"/>
    <s v="lenita.bonner@aol.com"/>
    <n v="93635"/>
    <x v="0"/>
    <s v="Heller"/>
    <d v="2016-11-23T00:00:00"/>
    <n v="1"/>
    <n v="1320.99"/>
    <n v="0.05"/>
    <n v="1320.99"/>
  </r>
  <r>
    <n v="568"/>
    <n v="2"/>
    <x v="0"/>
    <x v="2"/>
    <n v="1"/>
    <s v="fabiola.jackson@bikes.shop"/>
    <x v="2"/>
    <x v="2"/>
    <n v="1275"/>
    <s v="lenita.bonner@aol.com"/>
    <n v="93635"/>
    <x v="0"/>
    <s v="Surly"/>
    <d v="2016-11-23T00:00:00"/>
    <n v="1"/>
    <n v="1549"/>
    <n v="0.05"/>
    <n v="1549"/>
  </r>
  <r>
    <n v="569"/>
    <n v="1"/>
    <x v="1"/>
    <x v="3"/>
    <n v="2"/>
    <s v="mireya.copeland@bikes.shop"/>
    <x v="0"/>
    <x v="0"/>
    <n v="707"/>
    <s v="terese.briggs@msn.com"/>
    <n v="11377"/>
    <x v="1"/>
    <s v="Electra"/>
    <d v="2016-11-23T00:00:00"/>
    <n v="1"/>
    <n v="599.99"/>
    <n v="0.05"/>
    <n v="599.99"/>
  </r>
  <r>
    <n v="569"/>
    <n v="2"/>
    <x v="1"/>
    <x v="24"/>
    <n v="2"/>
    <s v="mireya.copeland@bikes.shop"/>
    <x v="3"/>
    <x v="3"/>
    <n v="707"/>
    <s v="terese.briggs@msn.com"/>
    <n v="11377"/>
    <x v="1"/>
    <s v="Electra"/>
    <d v="2016-11-23T00:00:00"/>
    <n v="2"/>
    <n v="549.99"/>
    <n v="0.1"/>
    <n v="1099.98"/>
  </r>
  <r>
    <n v="570"/>
    <n v="1"/>
    <x v="1"/>
    <x v="9"/>
    <n v="2"/>
    <s v="mireya.copeland@bikes.shop"/>
    <x v="0"/>
    <x v="0"/>
    <n v="989"/>
    <s v="loreen.byers@yahoo.com"/>
    <n v="11420"/>
    <x v="1"/>
    <s v="Pure Cycles"/>
    <d v="2016-11-23T00:00:00"/>
    <n v="1"/>
    <n v="449"/>
    <n v="7.0000000000000007E-2"/>
    <n v="449"/>
  </r>
  <r>
    <n v="570"/>
    <n v="2"/>
    <x v="1"/>
    <x v="24"/>
    <n v="2"/>
    <s v="mireya.copeland@bikes.shop"/>
    <x v="3"/>
    <x v="3"/>
    <n v="989"/>
    <s v="loreen.byers@yahoo.com"/>
    <n v="11420"/>
    <x v="1"/>
    <s v="Electra"/>
    <d v="2016-11-23T00:00:00"/>
    <n v="2"/>
    <n v="549.99"/>
    <n v="0.1"/>
    <n v="1099.98"/>
  </r>
  <r>
    <n v="570"/>
    <n v="3"/>
    <x v="1"/>
    <x v="5"/>
    <n v="2"/>
    <s v="mireya.copeland@bikes.shop"/>
    <x v="1"/>
    <x v="1"/>
    <n v="989"/>
    <s v="loreen.byers@yahoo.com"/>
    <n v="11420"/>
    <x v="1"/>
    <s v="Surly"/>
    <d v="2016-11-23T00:00:00"/>
    <n v="2"/>
    <n v="999.99"/>
    <n v="0.2"/>
    <n v="1999.98"/>
  </r>
  <r>
    <n v="570"/>
    <n v="4"/>
    <x v="1"/>
    <x v="16"/>
    <n v="2"/>
    <s v="mireya.copeland@bikes.shop"/>
    <x v="2"/>
    <x v="2"/>
    <n v="989"/>
    <s v="loreen.byers@yahoo.com"/>
    <n v="11420"/>
    <x v="1"/>
    <s v="Surly"/>
    <d v="2016-11-23T00:00:00"/>
    <n v="1"/>
    <n v="1680.99"/>
    <n v="0.1"/>
    <n v="1680.99"/>
  </r>
  <r>
    <n v="570"/>
    <n v="5"/>
    <x v="1"/>
    <x v="3"/>
    <n v="2"/>
    <s v="mireya.copeland@bikes.shop"/>
    <x v="0"/>
    <x v="0"/>
    <n v="989"/>
    <s v="loreen.byers@yahoo.com"/>
    <n v="11420"/>
    <x v="1"/>
    <s v="Electra"/>
    <d v="2016-11-23T00:00:00"/>
    <n v="1"/>
    <n v="599.99"/>
    <n v="0.05"/>
    <n v="599.99"/>
  </r>
  <r>
    <n v="571"/>
    <n v="1"/>
    <x v="0"/>
    <x v="4"/>
    <n v="1"/>
    <s v="fabiola.jackson@bikes.shop"/>
    <x v="1"/>
    <x v="1"/>
    <n v="5"/>
    <s v="charolette.rice@msn.com"/>
    <n v="95820"/>
    <x v="0"/>
    <s v="Trek"/>
    <d v="2016-11-24T00:00:00"/>
    <n v="1"/>
    <n v="2899.99"/>
    <n v="0.05"/>
    <n v="2899.99"/>
  </r>
  <r>
    <n v="571"/>
    <n v="2"/>
    <x v="0"/>
    <x v="11"/>
    <n v="1"/>
    <s v="fabiola.jackson@bikes.shop"/>
    <x v="4"/>
    <x v="4"/>
    <n v="5"/>
    <s v="charolette.rice@msn.com"/>
    <n v="95820"/>
    <x v="0"/>
    <s v="Trek"/>
    <d v="2016-11-24T00:00:00"/>
    <n v="1"/>
    <n v="2999.99"/>
    <n v="0.1"/>
    <n v="2999.99"/>
  </r>
  <r>
    <n v="572"/>
    <n v="1"/>
    <x v="1"/>
    <x v="5"/>
    <n v="2"/>
    <s v="mireya.copeland@bikes.shop"/>
    <x v="1"/>
    <x v="1"/>
    <n v="178"/>
    <s v="genoveva.tyler@gmail.com"/>
    <n v="10002"/>
    <x v="1"/>
    <s v="Surly"/>
    <d v="2016-11-24T00:00:00"/>
    <n v="1"/>
    <n v="999.99"/>
    <n v="0.05"/>
    <n v="999.99"/>
  </r>
  <r>
    <n v="572"/>
    <n v="2"/>
    <x v="1"/>
    <x v="17"/>
    <n v="2"/>
    <s v="mireya.copeland@bikes.shop"/>
    <x v="0"/>
    <x v="0"/>
    <n v="178"/>
    <s v="genoveva.tyler@gmail.com"/>
    <n v="10002"/>
    <x v="1"/>
    <s v="Electra"/>
    <d v="2016-11-24T00:00:00"/>
    <n v="2"/>
    <n v="269.99"/>
    <n v="0.1"/>
    <n v="539.98"/>
  </r>
  <r>
    <n v="572"/>
    <n v="3"/>
    <x v="1"/>
    <x v="16"/>
    <n v="2"/>
    <s v="mireya.copeland@bikes.shop"/>
    <x v="2"/>
    <x v="2"/>
    <n v="178"/>
    <s v="genoveva.tyler@gmail.com"/>
    <n v="10002"/>
    <x v="1"/>
    <s v="Surly"/>
    <d v="2016-11-24T00:00:00"/>
    <n v="2"/>
    <n v="1680.99"/>
    <n v="0.2"/>
    <n v="3361.98"/>
  </r>
  <r>
    <n v="573"/>
    <n v="1"/>
    <x v="1"/>
    <x v="6"/>
    <n v="2"/>
    <s v="mireya.copeland@bikes.shop"/>
    <x v="1"/>
    <x v="1"/>
    <n v="423"/>
    <s v="johna.powers@hotmail.com"/>
    <n v="11729"/>
    <x v="1"/>
    <s v="Ritchey"/>
    <d v="2016-11-24T00:00:00"/>
    <n v="1"/>
    <n v="749.99"/>
    <n v="0.2"/>
    <n v="749.99"/>
  </r>
  <r>
    <n v="574"/>
    <n v="1"/>
    <x v="1"/>
    <x v="8"/>
    <n v="2"/>
    <s v="mireya.copeland@bikes.shop"/>
    <x v="3"/>
    <x v="3"/>
    <n v="833"/>
    <s v="leone.emerson@msn.com"/>
    <n v="11357"/>
    <x v="1"/>
    <s v="Electra"/>
    <d v="2016-11-26T00:00:00"/>
    <n v="1"/>
    <n v="599.99"/>
    <n v="0.05"/>
    <n v="599.99"/>
  </r>
  <r>
    <n v="574"/>
    <n v="2"/>
    <x v="1"/>
    <x v="17"/>
    <n v="2"/>
    <s v="mireya.copeland@bikes.shop"/>
    <x v="0"/>
    <x v="0"/>
    <n v="833"/>
    <s v="leone.emerson@msn.com"/>
    <n v="11357"/>
    <x v="1"/>
    <s v="Electra"/>
    <d v="2016-11-26T00:00:00"/>
    <n v="2"/>
    <n v="269.99"/>
    <n v="0.1"/>
    <n v="539.98"/>
  </r>
  <r>
    <n v="574"/>
    <n v="3"/>
    <x v="1"/>
    <x v="10"/>
    <n v="2"/>
    <s v="mireya.copeland@bikes.shop"/>
    <x v="0"/>
    <x v="0"/>
    <n v="833"/>
    <s v="leone.emerson@msn.com"/>
    <n v="11357"/>
    <x v="1"/>
    <s v="Electra"/>
    <d v="2016-11-26T00:00:00"/>
    <n v="2"/>
    <n v="549.99"/>
    <n v="0.1"/>
    <n v="1099.98"/>
  </r>
  <r>
    <n v="574"/>
    <n v="4"/>
    <x v="1"/>
    <x v="19"/>
    <n v="2"/>
    <s v="mireya.copeland@bikes.shop"/>
    <x v="5"/>
    <x v="5"/>
    <n v="833"/>
    <s v="leone.emerson@msn.com"/>
    <n v="11357"/>
    <x v="1"/>
    <s v="Electra"/>
    <d v="2016-11-26T00:00:00"/>
    <n v="2"/>
    <n v="299.99"/>
    <n v="0.1"/>
    <n v="599.98"/>
  </r>
  <r>
    <n v="574"/>
    <n v="5"/>
    <x v="1"/>
    <x v="16"/>
    <n v="2"/>
    <s v="mireya.copeland@bikes.shop"/>
    <x v="2"/>
    <x v="2"/>
    <n v="833"/>
    <s v="leone.emerson@msn.com"/>
    <n v="11357"/>
    <x v="1"/>
    <s v="Surly"/>
    <d v="2016-11-26T00:00:00"/>
    <n v="2"/>
    <n v="1680.99"/>
    <n v="0.05"/>
    <n v="3361.98"/>
  </r>
  <r>
    <n v="575"/>
    <n v="1"/>
    <x v="0"/>
    <x v="4"/>
    <n v="1"/>
    <s v="fabiola.jackson@bikes.shop"/>
    <x v="1"/>
    <x v="1"/>
    <n v="33"/>
    <s v="deloris.burke@hotmail.com"/>
    <n v="90274"/>
    <x v="0"/>
    <s v="Trek"/>
    <d v="2016-11-27T00:00:00"/>
    <n v="2"/>
    <n v="2899.99"/>
    <n v="7.0000000000000007E-2"/>
    <n v="5799.98"/>
  </r>
  <r>
    <n v="575"/>
    <n v="2"/>
    <x v="0"/>
    <x v="10"/>
    <n v="1"/>
    <s v="fabiola.jackson@bikes.shop"/>
    <x v="0"/>
    <x v="0"/>
    <n v="33"/>
    <s v="deloris.burke@hotmail.com"/>
    <n v="90274"/>
    <x v="0"/>
    <s v="Electra"/>
    <d v="2016-11-27T00:00:00"/>
    <n v="1"/>
    <n v="549.99"/>
    <n v="0.2"/>
    <n v="549.99"/>
  </r>
  <r>
    <n v="576"/>
    <n v="1"/>
    <x v="0"/>
    <x v="11"/>
    <n v="1"/>
    <s v="fabiola.jackson@bikes.shop"/>
    <x v="4"/>
    <x v="4"/>
    <n v="1272"/>
    <s v="houston.vasquez@msn.com"/>
    <n v="92831"/>
    <x v="0"/>
    <s v="Trek"/>
    <d v="2016-11-27T00:00:00"/>
    <n v="1"/>
    <n v="2999.99"/>
    <n v="0.1"/>
    <n v="2999.99"/>
  </r>
  <r>
    <n v="577"/>
    <n v="1"/>
    <x v="1"/>
    <x v="5"/>
    <n v="2"/>
    <s v="mireya.copeland@bikes.shop"/>
    <x v="1"/>
    <x v="1"/>
    <n v="445"/>
    <s v="earline.ballard@hotmail.com"/>
    <n v="10550"/>
    <x v="1"/>
    <s v="Surly"/>
    <d v="2016-11-27T00:00:00"/>
    <n v="2"/>
    <n v="999.99"/>
    <n v="0.2"/>
    <n v="1999.98"/>
  </r>
  <r>
    <n v="578"/>
    <n v="1"/>
    <x v="1"/>
    <x v="20"/>
    <n v="2"/>
    <s v="mireya.copeland@bikes.shop"/>
    <x v="5"/>
    <x v="5"/>
    <n v="819"/>
    <s v="yahaira.robertson@yahoo.com"/>
    <n v="13760"/>
    <x v="1"/>
    <s v="Electra"/>
    <d v="2016-11-27T00:00:00"/>
    <n v="1"/>
    <n v="269.99"/>
    <n v="7.0000000000000007E-2"/>
    <n v="269.99"/>
  </r>
  <r>
    <n v="578"/>
    <n v="2"/>
    <x v="1"/>
    <x v="22"/>
    <n v="2"/>
    <s v="mireya.copeland@bikes.shop"/>
    <x v="3"/>
    <x v="3"/>
    <n v="819"/>
    <s v="yahaira.robertson@yahoo.com"/>
    <n v="13760"/>
    <x v="1"/>
    <s v="Electra"/>
    <d v="2016-11-27T00:00:00"/>
    <n v="2"/>
    <n v="499.99"/>
    <n v="0.2"/>
    <n v="999.98"/>
  </r>
  <r>
    <n v="578"/>
    <n v="3"/>
    <x v="1"/>
    <x v="9"/>
    <n v="2"/>
    <s v="mireya.copeland@bikes.shop"/>
    <x v="0"/>
    <x v="0"/>
    <n v="819"/>
    <s v="yahaira.robertson@yahoo.com"/>
    <n v="13760"/>
    <x v="1"/>
    <s v="Pure Cycles"/>
    <d v="2016-11-27T00:00:00"/>
    <n v="2"/>
    <n v="449"/>
    <n v="0.05"/>
    <n v="898"/>
  </r>
  <r>
    <n v="578"/>
    <n v="4"/>
    <x v="1"/>
    <x v="1"/>
    <n v="2"/>
    <s v="mireya.copeland@bikes.shop"/>
    <x v="1"/>
    <x v="1"/>
    <n v="819"/>
    <s v="yahaira.robertson@yahoo.com"/>
    <n v="13760"/>
    <x v="1"/>
    <s v="Trek"/>
    <d v="2016-11-27T00:00:00"/>
    <n v="2"/>
    <n v="1799.99"/>
    <n v="0.2"/>
    <n v="3599.98"/>
  </r>
  <r>
    <n v="579"/>
    <n v="1"/>
    <x v="2"/>
    <x v="14"/>
    <n v="3"/>
    <s v="genna.serrano@bikes.shop"/>
    <x v="1"/>
    <x v="1"/>
    <n v="160"/>
    <s v="omer.estrada@gmail.com"/>
    <n v="75088"/>
    <x v="2"/>
    <s v="Trek"/>
    <d v="2016-11-27T00:00:00"/>
    <n v="2"/>
    <n v="3999.99"/>
    <n v="0.05"/>
    <n v="7999.98"/>
  </r>
  <r>
    <n v="579"/>
    <n v="2"/>
    <x v="2"/>
    <x v="18"/>
    <n v="3"/>
    <s v="genna.serrano@bikes.shop"/>
    <x v="1"/>
    <x v="1"/>
    <n v="160"/>
    <s v="omer.estrada@gmail.com"/>
    <n v="75088"/>
    <x v="2"/>
    <s v="Surly"/>
    <d v="2016-11-27T00:00:00"/>
    <n v="1"/>
    <n v="469.99"/>
    <n v="0.2"/>
    <n v="469.99"/>
  </r>
  <r>
    <n v="580"/>
    <n v="1"/>
    <x v="0"/>
    <x v="3"/>
    <n v="1"/>
    <s v="fabiola.jackson@bikes.shop"/>
    <x v="0"/>
    <x v="0"/>
    <n v="581"/>
    <s v="vonda.berger@yahoo.com"/>
    <n v="95050"/>
    <x v="0"/>
    <s v="Electra"/>
    <d v="2016-11-30T00:00:00"/>
    <n v="2"/>
    <n v="599.99"/>
    <n v="0.2"/>
    <n v="1199.98"/>
  </r>
  <r>
    <n v="580"/>
    <n v="2"/>
    <x v="0"/>
    <x v="12"/>
    <n v="1"/>
    <s v="fabiola.jackson@bikes.shop"/>
    <x v="0"/>
    <x v="0"/>
    <n v="581"/>
    <s v="vonda.berger@yahoo.com"/>
    <n v="95050"/>
    <x v="0"/>
    <s v="Electra"/>
    <d v="2016-11-30T00:00:00"/>
    <n v="1"/>
    <n v="529.99"/>
    <n v="7.0000000000000007E-2"/>
    <n v="529.99"/>
  </r>
  <r>
    <n v="580"/>
    <n v="3"/>
    <x v="0"/>
    <x v="20"/>
    <n v="1"/>
    <s v="fabiola.jackson@bikes.shop"/>
    <x v="5"/>
    <x v="5"/>
    <n v="581"/>
    <s v="vonda.berger@yahoo.com"/>
    <n v="95050"/>
    <x v="0"/>
    <s v="Electra"/>
    <d v="2016-11-30T00:00:00"/>
    <n v="2"/>
    <n v="269.99"/>
    <n v="0.2"/>
    <n v="539.98"/>
  </r>
  <r>
    <n v="580"/>
    <n v="4"/>
    <x v="0"/>
    <x v="11"/>
    <n v="1"/>
    <s v="fabiola.jackson@bikes.shop"/>
    <x v="4"/>
    <x v="4"/>
    <n v="581"/>
    <s v="vonda.berger@yahoo.com"/>
    <n v="95050"/>
    <x v="0"/>
    <s v="Trek"/>
    <d v="2016-11-30T00:00:00"/>
    <n v="2"/>
    <n v="2999.99"/>
    <n v="7.0000000000000007E-2"/>
    <n v="5999.98"/>
  </r>
  <r>
    <n v="580"/>
    <n v="5"/>
    <x v="0"/>
    <x v="23"/>
    <n v="1"/>
    <s v="fabiola.jackson@bikes.shop"/>
    <x v="0"/>
    <x v="0"/>
    <n v="581"/>
    <s v="vonda.berger@yahoo.com"/>
    <n v="95050"/>
    <x v="0"/>
    <s v="Pure Cycles"/>
    <d v="2016-11-30T00:00:00"/>
    <n v="1"/>
    <n v="449"/>
    <n v="0.2"/>
    <n v="449"/>
  </r>
  <r>
    <n v="581"/>
    <n v="1"/>
    <x v="0"/>
    <x v="1"/>
    <n v="1"/>
    <s v="fabiola.jackson@bikes.shop"/>
    <x v="1"/>
    <x v="1"/>
    <n v="688"/>
    <s v="pearlie.cochran@msn.com"/>
    <n v="95008"/>
    <x v="0"/>
    <s v="Trek"/>
    <d v="2016-12-03T00:00:00"/>
    <n v="2"/>
    <n v="1799.99"/>
    <n v="7.0000000000000007E-2"/>
    <n v="3599.98"/>
  </r>
  <r>
    <n v="582"/>
    <n v="1"/>
    <x v="0"/>
    <x v="2"/>
    <n v="1"/>
    <s v="fabiola.jackson@bikes.shop"/>
    <x v="2"/>
    <x v="2"/>
    <n v="32"/>
    <s v="araceli.golden@msn.com"/>
    <n v="92831"/>
    <x v="0"/>
    <s v="Surly"/>
    <d v="2016-12-04T00:00:00"/>
    <n v="2"/>
    <n v="1549"/>
    <n v="0.2"/>
    <n v="3098"/>
  </r>
  <r>
    <n v="582"/>
    <n v="2"/>
    <x v="0"/>
    <x v="7"/>
    <n v="1"/>
    <s v="fabiola.jackson@bikes.shop"/>
    <x v="0"/>
    <x v="0"/>
    <n v="32"/>
    <s v="araceli.golden@msn.com"/>
    <n v="92831"/>
    <x v="0"/>
    <s v="Pure Cycles"/>
    <d v="2016-12-04T00:00:00"/>
    <n v="2"/>
    <n v="429"/>
    <n v="7.0000000000000007E-2"/>
    <n v="858"/>
  </r>
  <r>
    <n v="583"/>
    <n v="1"/>
    <x v="1"/>
    <x v="12"/>
    <n v="2"/>
    <s v="mireya.copeland@bikes.shop"/>
    <x v="0"/>
    <x v="0"/>
    <n v="792"/>
    <s v="edgar.horn@aol.com"/>
    <n v="11704"/>
    <x v="1"/>
    <s v="Electra"/>
    <d v="2016-12-04T00:00:00"/>
    <n v="2"/>
    <n v="529.99"/>
    <n v="0.2"/>
    <n v="1059.98"/>
  </r>
  <r>
    <n v="584"/>
    <n v="1"/>
    <x v="1"/>
    <x v="23"/>
    <n v="2"/>
    <s v="mireya.copeland@bikes.shop"/>
    <x v="0"/>
    <x v="0"/>
    <n v="1209"/>
    <s v="deandrea.cox@msn.com"/>
    <n v="11743"/>
    <x v="1"/>
    <s v="Pure Cycles"/>
    <d v="2016-12-04T00:00:00"/>
    <n v="1"/>
    <n v="449"/>
    <n v="7.0000000000000007E-2"/>
    <n v="449"/>
  </r>
  <r>
    <n v="584"/>
    <n v="2"/>
    <x v="1"/>
    <x v="19"/>
    <n v="2"/>
    <s v="mireya.copeland@bikes.shop"/>
    <x v="5"/>
    <x v="5"/>
    <n v="1209"/>
    <s v="deandrea.cox@msn.com"/>
    <n v="11743"/>
    <x v="1"/>
    <s v="Electra"/>
    <d v="2016-12-04T00:00:00"/>
    <n v="1"/>
    <n v="299.99"/>
    <n v="7.0000000000000007E-2"/>
    <n v="299.99"/>
  </r>
  <r>
    <n v="584"/>
    <n v="3"/>
    <x v="1"/>
    <x v="12"/>
    <n v="2"/>
    <s v="mireya.copeland@bikes.shop"/>
    <x v="0"/>
    <x v="0"/>
    <n v="1209"/>
    <s v="deandrea.cox@msn.com"/>
    <n v="11743"/>
    <x v="1"/>
    <s v="Electra"/>
    <d v="2016-12-04T00:00:00"/>
    <n v="1"/>
    <n v="529.99"/>
    <n v="0.1"/>
    <n v="529.99"/>
  </r>
  <r>
    <n v="584"/>
    <n v="4"/>
    <x v="1"/>
    <x v="13"/>
    <n v="2"/>
    <s v="mireya.copeland@bikes.shop"/>
    <x v="5"/>
    <x v="5"/>
    <n v="1209"/>
    <s v="deandrea.cox@msn.com"/>
    <n v="11743"/>
    <x v="1"/>
    <s v="Electra"/>
    <d v="2016-12-04T00:00:00"/>
    <n v="1"/>
    <n v="269.99"/>
    <n v="0.05"/>
    <n v="269.99"/>
  </r>
  <r>
    <n v="584"/>
    <n v="5"/>
    <x v="1"/>
    <x v="1"/>
    <n v="2"/>
    <s v="mireya.copeland@bikes.shop"/>
    <x v="1"/>
    <x v="1"/>
    <n v="1209"/>
    <s v="deandrea.cox@msn.com"/>
    <n v="11743"/>
    <x v="1"/>
    <s v="Trek"/>
    <d v="2016-12-04T00:00:00"/>
    <n v="2"/>
    <n v="1799.99"/>
    <n v="7.0000000000000007E-2"/>
    <n v="3599.98"/>
  </r>
  <r>
    <n v="585"/>
    <n v="1"/>
    <x v="1"/>
    <x v="2"/>
    <n v="2"/>
    <s v="mireya.copeland@bikes.shop"/>
    <x v="2"/>
    <x v="2"/>
    <n v="1219"/>
    <s v="alden.atkinson@gmail.com"/>
    <n v="11967"/>
    <x v="1"/>
    <s v="Surly"/>
    <d v="2016-12-04T00:00:00"/>
    <n v="1"/>
    <n v="1549"/>
    <n v="0.2"/>
    <n v="1549"/>
  </r>
  <r>
    <n v="585"/>
    <n v="2"/>
    <x v="1"/>
    <x v="9"/>
    <n v="2"/>
    <s v="mireya.copeland@bikes.shop"/>
    <x v="0"/>
    <x v="0"/>
    <n v="1219"/>
    <s v="alden.atkinson@gmail.com"/>
    <n v="11967"/>
    <x v="1"/>
    <s v="Pure Cycles"/>
    <d v="2016-12-04T00:00:00"/>
    <n v="2"/>
    <n v="449"/>
    <n v="0.2"/>
    <n v="898"/>
  </r>
  <r>
    <n v="585"/>
    <n v="3"/>
    <x v="1"/>
    <x v="12"/>
    <n v="2"/>
    <s v="mireya.copeland@bikes.shop"/>
    <x v="0"/>
    <x v="0"/>
    <n v="1219"/>
    <s v="alden.atkinson@gmail.com"/>
    <n v="11967"/>
    <x v="1"/>
    <s v="Electra"/>
    <d v="2016-12-04T00:00:00"/>
    <n v="1"/>
    <n v="529.99"/>
    <n v="0.05"/>
    <n v="529.99"/>
  </r>
  <r>
    <n v="585"/>
    <n v="4"/>
    <x v="1"/>
    <x v="10"/>
    <n v="2"/>
    <s v="mireya.copeland@bikes.shop"/>
    <x v="0"/>
    <x v="0"/>
    <n v="1219"/>
    <s v="alden.atkinson@gmail.com"/>
    <n v="11967"/>
    <x v="1"/>
    <s v="Electra"/>
    <d v="2016-12-04T00:00:00"/>
    <n v="2"/>
    <n v="549.99"/>
    <n v="7.0000000000000007E-2"/>
    <n v="1099.98"/>
  </r>
  <r>
    <n v="586"/>
    <n v="1"/>
    <x v="1"/>
    <x v="16"/>
    <n v="2"/>
    <s v="mireya.copeland@bikes.shop"/>
    <x v="2"/>
    <x v="2"/>
    <n v="1306"/>
    <s v="america.swanson@msn.com"/>
    <n v="14580"/>
    <x v="1"/>
    <s v="Surly"/>
    <d v="2016-12-04T00:00:00"/>
    <n v="2"/>
    <n v="1680.99"/>
    <n v="0.1"/>
    <n v="3361.98"/>
  </r>
  <r>
    <n v="586"/>
    <n v="2"/>
    <x v="1"/>
    <x v="19"/>
    <n v="2"/>
    <s v="mireya.copeland@bikes.shop"/>
    <x v="5"/>
    <x v="5"/>
    <n v="1306"/>
    <s v="america.swanson@msn.com"/>
    <n v="14580"/>
    <x v="1"/>
    <s v="Electra"/>
    <d v="2016-12-04T00:00:00"/>
    <n v="2"/>
    <n v="299.99"/>
    <n v="0.2"/>
    <n v="599.98"/>
  </r>
  <r>
    <n v="587"/>
    <n v="1"/>
    <x v="0"/>
    <x v="24"/>
    <n v="1"/>
    <s v="fabiola.jackson@bikes.shop"/>
    <x v="3"/>
    <x v="3"/>
    <n v="487"/>
    <s v="grace.madden@gmail.com"/>
    <n v="94806"/>
    <x v="0"/>
    <s v="Electra"/>
    <d v="2016-12-06T00:00:00"/>
    <n v="1"/>
    <n v="549.99"/>
    <n v="0.05"/>
    <n v="549.99"/>
  </r>
  <r>
    <n v="587"/>
    <n v="2"/>
    <x v="0"/>
    <x v="19"/>
    <n v="1"/>
    <s v="fabiola.jackson@bikes.shop"/>
    <x v="5"/>
    <x v="5"/>
    <n v="487"/>
    <s v="grace.madden@gmail.com"/>
    <n v="94806"/>
    <x v="0"/>
    <s v="Electra"/>
    <d v="2016-12-06T00:00:00"/>
    <n v="1"/>
    <n v="299.99"/>
    <n v="0.05"/>
    <n v="299.99"/>
  </r>
  <r>
    <n v="587"/>
    <n v="3"/>
    <x v="0"/>
    <x v="9"/>
    <n v="1"/>
    <s v="fabiola.jackson@bikes.shop"/>
    <x v="0"/>
    <x v="0"/>
    <n v="487"/>
    <s v="grace.madden@gmail.com"/>
    <n v="94806"/>
    <x v="0"/>
    <s v="Pure Cycles"/>
    <d v="2016-12-06T00:00:00"/>
    <n v="1"/>
    <n v="449"/>
    <n v="0.05"/>
    <n v="449"/>
  </r>
  <r>
    <n v="587"/>
    <n v="4"/>
    <x v="0"/>
    <x v="20"/>
    <n v="1"/>
    <s v="fabiola.jackson@bikes.shop"/>
    <x v="5"/>
    <x v="5"/>
    <n v="487"/>
    <s v="grace.madden@gmail.com"/>
    <n v="94806"/>
    <x v="0"/>
    <s v="Electra"/>
    <d v="2016-12-06T00:00:00"/>
    <n v="1"/>
    <n v="269.99"/>
    <n v="0.2"/>
    <n v="269.99"/>
  </r>
  <r>
    <n v="588"/>
    <n v="1"/>
    <x v="1"/>
    <x v="2"/>
    <n v="2"/>
    <s v="mireya.copeland@bikes.shop"/>
    <x v="2"/>
    <x v="2"/>
    <n v="102"/>
    <s v="marisol.goodman@gmail.com"/>
    <n v="14424"/>
    <x v="1"/>
    <s v="Surly"/>
    <d v="2016-12-06T00:00:00"/>
    <n v="2"/>
    <n v="1549"/>
    <n v="7.0000000000000007E-2"/>
    <n v="3098"/>
  </r>
  <r>
    <n v="588"/>
    <n v="2"/>
    <x v="1"/>
    <x v="19"/>
    <n v="2"/>
    <s v="mireya.copeland@bikes.shop"/>
    <x v="5"/>
    <x v="5"/>
    <n v="102"/>
    <s v="marisol.goodman@gmail.com"/>
    <n v="14424"/>
    <x v="1"/>
    <s v="Electra"/>
    <d v="2016-12-06T00:00:00"/>
    <n v="1"/>
    <n v="299.99"/>
    <n v="0.2"/>
    <n v="299.99"/>
  </r>
  <r>
    <n v="589"/>
    <n v="1"/>
    <x v="1"/>
    <x v="12"/>
    <n v="2"/>
    <s v="mireya.copeland@bikes.shop"/>
    <x v="0"/>
    <x v="0"/>
    <n v="719"/>
    <s v="nicki.fry@hotmail.com"/>
    <n v="13760"/>
    <x v="1"/>
    <s v="Electra"/>
    <d v="2016-12-06T00:00:00"/>
    <n v="2"/>
    <n v="529.99"/>
    <n v="0.05"/>
    <n v="1059.98"/>
  </r>
  <r>
    <n v="590"/>
    <n v="1"/>
    <x v="1"/>
    <x v="6"/>
    <n v="2"/>
    <s v="mireya.copeland@bikes.shop"/>
    <x v="1"/>
    <x v="1"/>
    <n v="990"/>
    <s v="casimira.chapman@yahoo.com"/>
    <n v="10950"/>
    <x v="1"/>
    <s v="Ritchey"/>
    <d v="2016-12-06T00:00:00"/>
    <n v="2"/>
    <n v="749.99"/>
    <n v="0.1"/>
    <n v="1499.98"/>
  </r>
  <r>
    <n v="590"/>
    <n v="2"/>
    <x v="1"/>
    <x v="0"/>
    <n v="2"/>
    <s v="mireya.copeland@bikes.shop"/>
    <x v="0"/>
    <x v="0"/>
    <n v="990"/>
    <s v="casimira.chapman@yahoo.com"/>
    <n v="10950"/>
    <x v="1"/>
    <s v="Electra"/>
    <d v="2016-12-06T00:00:00"/>
    <n v="1"/>
    <n v="599.99"/>
    <n v="7.0000000000000007E-2"/>
    <n v="599.99"/>
  </r>
  <r>
    <n v="590"/>
    <n v="3"/>
    <x v="1"/>
    <x v="1"/>
    <n v="2"/>
    <s v="mireya.copeland@bikes.shop"/>
    <x v="1"/>
    <x v="1"/>
    <n v="990"/>
    <s v="casimira.chapman@yahoo.com"/>
    <n v="10950"/>
    <x v="1"/>
    <s v="Trek"/>
    <d v="2016-12-06T00:00:00"/>
    <n v="2"/>
    <n v="1799.99"/>
    <n v="0.05"/>
    <n v="3599.98"/>
  </r>
  <r>
    <n v="590"/>
    <n v="4"/>
    <x v="1"/>
    <x v="21"/>
    <n v="2"/>
    <s v="mireya.copeland@bikes.shop"/>
    <x v="1"/>
    <x v="1"/>
    <n v="990"/>
    <s v="casimira.chapman@yahoo.com"/>
    <n v="10950"/>
    <x v="1"/>
    <s v="Heller"/>
    <d v="2016-12-06T00:00:00"/>
    <n v="2"/>
    <n v="1320.99"/>
    <n v="0.1"/>
    <n v="2641.98"/>
  </r>
  <r>
    <n v="590"/>
    <n v="5"/>
    <x v="1"/>
    <x v="24"/>
    <n v="2"/>
    <s v="mireya.copeland@bikes.shop"/>
    <x v="3"/>
    <x v="3"/>
    <n v="990"/>
    <s v="casimira.chapman@yahoo.com"/>
    <n v="10950"/>
    <x v="1"/>
    <s v="Electra"/>
    <d v="2016-12-06T00:00:00"/>
    <n v="1"/>
    <n v="549.99"/>
    <n v="0.1"/>
    <n v="549.99"/>
  </r>
  <r>
    <n v="591"/>
    <n v="1"/>
    <x v="1"/>
    <x v="3"/>
    <n v="2"/>
    <s v="mireya.copeland@bikes.shop"/>
    <x v="0"/>
    <x v="0"/>
    <n v="1211"/>
    <s v="brenton.whitaker@gmail.com"/>
    <n v="14304"/>
    <x v="1"/>
    <s v="Electra"/>
    <d v="2016-12-06T00:00:00"/>
    <n v="2"/>
    <n v="599.99"/>
    <n v="0.05"/>
    <n v="1199.98"/>
  </r>
  <r>
    <n v="591"/>
    <n v="2"/>
    <x v="1"/>
    <x v="22"/>
    <n v="2"/>
    <s v="mireya.copeland@bikes.shop"/>
    <x v="3"/>
    <x v="3"/>
    <n v="1211"/>
    <s v="brenton.whitaker@gmail.com"/>
    <n v="14304"/>
    <x v="1"/>
    <s v="Electra"/>
    <d v="2016-12-06T00:00:00"/>
    <n v="2"/>
    <n v="499.99"/>
    <n v="0.05"/>
    <n v="999.98"/>
  </r>
  <r>
    <n v="591"/>
    <n v="3"/>
    <x v="1"/>
    <x v="6"/>
    <n v="2"/>
    <s v="mireya.copeland@bikes.shop"/>
    <x v="1"/>
    <x v="1"/>
    <n v="1211"/>
    <s v="brenton.whitaker@gmail.com"/>
    <n v="14304"/>
    <x v="1"/>
    <s v="Ritchey"/>
    <d v="2016-12-06T00:00:00"/>
    <n v="2"/>
    <n v="749.99"/>
    <n v="0.1"/>
    <n v="1499.98"/>
  </r>
  <r>
    <n v="592"/>
    <n v="1"/>
    <x v="1"/>
    <x v="20"/>
    <n v="2"/>
    <s v="mireya.copeland@bikes.shop"/>
    <x v="5"/>
    <x v="5"/>
    <n v="1232"/>
    <s v="jong.guthrie@hotmail.com"/>
    <n v="11714"/>
    <x v="1"/>
    <s v="Electra"/>
    <d v="2016-12-06T00:00:00"/>
    <n v="2"/>
    <n v="269.99"/>
    <n v="0.1"/>
    <n v="539.98"/>
  </r>
  <r>
    <n v="592"/>
    <n v="2"/>
    <x v="1"/>
    <x v="3"/>
    <n v="2"/>
    <s v="mireya.copeland@bikes.shop"/>
    <x v="0"/>
    <x v="0"/>
    <n v="1232"/>
    <s v="jong.guthrie@hotmail.com"/>
    <n v="11714"/>
    <x v="1"/>
    <s v="Electra"/>
    <d v="2016-12-06T00:00:00"/>
    <n v="1"/>
    <n v="599.99"/>
    <n v="0.05"/>
    <n v="599.99"/>
  </r>
  <r>
    <n v="592"/>
    <n v="3"/>
    <x v="1"/>
    <x v="9"/>
    <n v="2"/>
    <s v="mireya.copeland@bikes.shop"/>
    <x v="0"/>
    <x v="0"/>
    <n v="1232"/>
    <s v="jong.guthrie@hotmail.com"/>
    <n v="11714"/>
    <x v="1"/>
    <s v="Pure Cycles"/>
    <d v="2016-12-06T00:00:00"/>
    <n v="2"/>
    <n v="449"/>
    <n v="7.0000000000000007E-2"/>
    <n v="898"/>
  </r>
  <r>
    <n v="593"/>
    <n v="1"/>
    <x v="2"/>
    <x v="5"/>
    <n v="3"/>
    <s v="genna.serrano@bikes.shop"/>
    <x v="1"/>
    <x v="1"/>
    <n v="50"/>
    <s v="cleotilde.booth@gmail.com"/>
    <n v="77478"/>
    <x v="2"/>
    <s v="Surly"/>
    <d v="2016-12-07T00:00:00"/>
    <n v="2"/>
    <n v="999.99"/>
    <n v="0.1"/>
    <n v="1999.98"/>
  </r>
  <r>
    <n v="593"/>
    <n v="2"/>
    <x v="2"/>
    <x v="22"/>
    <n v="3"/>
    <s v="genna.serrano@bikes.shop"/>
    <x v="3"/>
    <x v="3"/>
    <n v="50"/>
    <s v="cleotilde.booth@gmail.com"/>
    <n v="77478"/>
    <x v="2"/>
    <s v="Electra"/>
    <d v="2016-12-07T00:00:00"/>
    <n v="1"/>
    <n v="499.99"/>
    <n v="7.0000000000000007E-2"/>
    <n v="499.99"/>
  </r>
  <r>
    <n v="594"/>
    <n v="1"/>
    <x v="2"/>
    <x v="8"/>
    <n v="3"/>
    <s v="genna.serrano@bikes.shop"/>
    <x v="3"/>
    <x v="3"/>
    <n v="1318"/>
    <s v="tisha.petty@msn.com"/>
    <n v="78213"/>
    <x v="2"/>
    <s v="Electra"/>
    <d v="2016-12-07T00:00:00"/>
    <n v="1"/>
    <n v="599.99"/>
    <n v="0.1"/>
    <n v="599.99"/>
  </r>
  <r>
    <n v="594"/>
    <n v="2"/>
    <x v="2"/>
    <x v="20"/>
    <n v="3"/>
    <s v="genna.serrano@bikes.shop"/>
    <x v="5"/>
    <x v="5"/>
    <n v="1318"/>
    <s v="tisha.petty@msn.com"/>
    <n v="78213"/>
    <x v="2"/>
    <s v="Electra"/>
    <d v="2016-12-07T00:00:00"/>
    <n v="2"/>
    <n v="269.99"/>
    <n v="0.05"/>
    <n v="539.98"/>
  </r>
  <r>
    <n v="595"/>
    <n v="1"/>
    <x v="0"/>
    <x v="4"/>
    <n v="1"/>
    <s v="fabiola.jackson@bikes.shop"/>
    <x v="1"/>
    <x v="1"/>
    <n v="538"/>
    <s v="sherie.ayala@msn.com"/>
    <n v="91733"/>
    <x v="0"/>
    <s v="Trek"/>
    <d v="2016-12-08T00:00:00"/>
    <n v="1"/>
    <n v="2899.99"/>
    <n v="7.0000000000000007E-2"/>
    <n v="2899.99"/>
  </r>
  <r>
    <n v="595"/>
    <n v="2"/>
    <x v="0"/>
    <x v="23"/>
    <n v="1"/>
    <s v="fabiola.jackson@bikes.shop"/>
    <x v="0"/>
    <x v="0"/>
    <n v="538"/>
    <s v="sherie.ayala@msn.com"/>
    <n v="91733"/>
    <x v="0"/>
    <s v="Pure Cycles"/>
    <d v="2016-12-08T00:00:00"/>
    <n v="2"/>
    <n v="449"/>
    <n v="7.0000000000000007E-2"/>
    <n v="898"/>
  </r>
  <r>
    <n v="595"/>
    <n v="3"/>
    <x v="0"/>
    <x v="5"/>
    <n v="1"/>
    <s v="fabiola.jackson@bikes.shop"/>
    <x v="1"/>
    <x v="1"/>
    <n v="538"/>
    <s v="sherie.ayala@msn.com"/>
    <n v="91733"/>
    <x v="0"/>
    <s v="Surly"/>
    <d v="2016-12-08T00:00:00"/>
    <n v="1"/>
    <n v="999.99"/>
    <n v="7.0000000000000007E-2"/>
    <n v="999.99"/>
  </r>
  <r>
    <n v="595"/>
    <n v="4"/>
    <x v="0"/>
    <x v="2"/>
    <n v="1"/>
    <s v="fabiola.jackson@bikes.shop"/>
    <x v="2"/>
    <x v="2"/>
    <n v="538"/>
    <s v="sherie.ayala@msn.com"/>
    <n v="91733"/>
    <x v="0"/>
    <s v="Surly"/>
    <d v="2016-12-08T00:00:00"/>
    <n v="1"/>
    <n v="1549"/>
    <n v="7.0000000000000007E-2"/>
    <n v="1549"/>
  </r>
  <r>
    <n v="595"/>
    <n v="5"/>
    <x v="0"/>
    <x v="8"/>
    <n v="1"/>
    <s v="fabiola.jackson@bikes.shop"/>
    <x v="3"/>
    <x v="3"/>
    <n v="538"/>
    <s v="sherie.ayala@msn.com"/>
    <n v="91733"/>
    <x v="0"/>
    <s v="Electra"/>
    <d v="2016-12-08T00:00:00"/>
    <n v="2"/>
    <n v="599.99"/>
    <n v="0.05"/>
    <n v="1199.98"/>
  </r>
  <r>
    <n v="596"/>
    <n v="1"/>
    <x v="0"/>
    <x v="21"/>
    <n v="1"/>
    <s v="fabiola.jackson@bikes.shop"/>
    <x v="1"/>
    <x v="1"/>
    <n v="952"/>
    <s v="aileen.marquez@msn.com"/>
    <n v="90505"/>
    <x v="0"/>
    <s v="Heller"/>
    <d v="2016-12-08T00:00:00"/>
    <n v="1"/>
    <n v="1320.99"/>
    <n v="0.05"/>
    <n v="1320.99"/>
  </r>
  <r>
    <n v="596"/>
    <n v="2"/>
    <x v="0"/>
    <x v="19"/>
    <n v="1"/>
    <s v="fabiola.jackson@bikes.shop"/>
    <x v="5"/>
    <x v="5"/>
    <n v="952"/>
    <s v="aileen.marquez@msn.com"/>
    <n v="90505"/>
    <x v="0"/>
    <s v="Electra"/>
    <d v="2016-12-08T00:00:00"/>
    <n v="2"/>
    <n v="299.99"/>
    <n v="0.1"/>
    <n v="599.98"/>
  </r>
  <r>
    <n v="596"/>
    <n v="3"/>
    <x v="0"/>
    <x v="11"/>
    <n v="1"/>
    <s v="fabiola.jackson@bikes.shop"/>
    <x v="4"/>
    <x v="4"/>
    <n v="952"/>
    <s v="aileen.marquez@msn.com"/>
    <n v="90505"/>
    <x v="0"/>
    <s v="Trek"/>
    <d v="2016-12-08T00:00:00"/>
    <n v="1"/>
    <n v="2999.99"/>
    <n v="0.05"/>
    <n v="2999.99"/>
  </r>
  <r>
    <n v="597"/>
    <n v="1"/>
    <x v="1"/>
    <x v="7"/>
    <n v="2"/>
    <s v="mireya.copeland@bikes.shop"/>
    <x v="0"/>
    <x v="0"/>
    <n v="1121"/>
    <s v="shasta.combs@yahoo.com"/>
    <n v="10598"/>
    <x v="1"/>
    <s v="Pure Cycles"/>
    <d v="2016-12-08T00:00:00"/>
    <n v="2"/>
    <n v="429"/>
    <n v="0.2"/>
    <n v="858"/>
  </r>
  <r>
    <n v="597"/>
    <n v="2"/>
    <x v="1"/>
    <x v="1"/>
    <n v="2"/>
    <s v="mireya.copeland@bikes.shop"/>
    <x v="1"/>
    <x v="1"/>
    <n v="1121"/>
    <s v="shasta.combs@yahoo.com"/>
    <n v="10598"/>
    <x v="1"/>
    <s v="Trek"/>
    <d v="2016-12-08T00:00:00"/>
    <n v="1"/>
    <n v="1799.99"/>
    <n v="7.0000000000000007E-2"/>
    <n v="1799.99"/>
  </r>
  <r>
    <n v="598"/>
    <n v="1"/>
    <x v="0"/>
    <x v="4"/>
    <n v="1"/>
    <s v="fabiola.jackson@bikes.shop"/>
    <x v="1"/>
    <x v="1"/>
    <n v="40"/>
    <s v="ronna.butler@gmail.com"/>
    <n v="91316"/>
    <x v="0"/>
    <s v="Trek"/>
    <d v="2016-12-09T00:00:00"/>
    <n v="2"/>
    <n v="2899.99"/>
    <n v="0.05"/>
    <n v="5799.98"/>
  </r>
  <r>
    <n v="598"/>
    <n v="2"/>
    <x v="0"/>
    <x v="3"/>
    <n v="1"/>
    <s v="fabiola.jackson@bikes.shop"/>
    <x v="0"/>
    <x v="0"/>
    <n v="40"/>
    <s v="ronna.butler@gmail.com"/>
    <n v="91316"/>
    <x v="0"/>
    <s v="Electra"/>
    <d v="2016-12-09T00:00:00"/>
    <n v="2"/>
    <n v="599.99"/>
    <n v="7.0000000000000007E-2"/>
    <n v="1199.98"/>
  </r>
  <r>
    <n v="598"/>
    <n v="3"/>
    <x v="0"/>
    <x v="15"/>
    <n v="1"/>
    <s v="fabiola.jackson@bikes.shop"/>
    <x v="0"/>
    <x v="0"/>
    <n v="40"/>
    <s v="ronna.butler@gmail.com"/>
    <n v="91316"/>
    <x v="0"/>
    <s v="Electra"/>
    <d v="2016-12-09T00:00:00"/>
    <n v="1"/>
    <n v="269.99"/>
    <n v="0.1"/>
    <n v="269.99"/>
  </r>
  <r>
    <n v="599"/>
    <n v="1"/>
    <x v="1"/>
    <x v="11"/>
    <n v="2"/>
    <s v="mireya.copeland@bikes.shop"/>
    <x v="4"/>
    <x v="4"/>
    <n v="1"/>
    <s v="debra.burks@yahoo.com"/>
    <n v="14127"/>
    <x v="1"/>
    <s v="Trek"/>
    <d v="2016-12-09T00:00:00"/>
    <n v="2"/>
    <n v="2999.99"/>
    <n v="0.05"/>
    <n v="5999.98"/>
  </r>
  <r>
    <n v="599"/>
    <n v="2"/>
    <x v="1"/>
    <x v="13"/>
    <n v="2"/>
    <s v="mireya.copeland@bikes.shop"/>
    <x v="5"/>
    <x v="5"/>
    <n v="1"/>
    <s v="debra.burks@yahoo.com"/>
    <n v="14127"/>
    <x v="1"/>
    <s v="Electra"/>
    <d v="2016-12-09T00:00:00"/>
    <n v="2"/>
    <n v="269.99"/>
    <n v="0.2"/>
    <n v="539.98"/>
  </r>
  <r>
    <n v="599"/>
    <n v="3"/>
    <x v="1"/>
    <x v="19"/>
    <n v="2"/>
    <s v="mireya.copeland@bikes.shop"/>
    <x v="5"/>
    <x v="5"/>
    <n v="1"/>
    <s v="debra.burks@yahoo.com"/>
    <n v="14127"/>
    <x v="1"/>
    <s v="Electra"/>
    <d v="2016-12-09T00:00:00"/>
    <n v="1"/>
    <n v="299.99"/>
    <n v="7.0000000000000007E-2"/>
    <n v="299.99"/>
  </r>
  <r>
    <n v="599"/>
    <n v="4"/>
    <x v="1"/>
    <x v="2"/>
    <n v="2"/>
    <s v="mireya.copeland@bikes.shop"/>
    <x v="2"/>
    <x v="2"/>
    <n v="1"/>
    <s v="debra.burks@yahoo.com"/>
    <n v="14127"/>
    <x v="1"/>
    <s v="Surly"/>
    <d v="2016-12-09T00:00:00"/>
    <n v="2"/>
    <n v="1549"/>
    <n v="0.1"/>
    <n v="3098"/>
  </r>
  <r>
    <n v="600"/>
    <n v="1"/>
    <x v="1"/>
    <x v="8"/>
    <n v="2"/>
    <s v="mireya.copeland@bikes.shop"/>
    <x v="3"/>
    <x v="3"/>
    <n v="624"/>
    <s v="sharika.colon@gmail.com"/>
    <n v="11561"/>
    <x v="1"/>
    <s v="Electra"/>
    <d v="2016-12-09T00:00:00"/>
    <n v="2"/>
    <n v="599.99"/>
    <n v="7.0000000000000007E-2"/>
    <n v="1199.98"/>
  </r>
  <r>
    <n v="600"/>
    <n v="2"/>
    <x v="1"/>
    <x v="4"/>
    <n v="2"/>
    <s v="mireya.copeland@bikes.shop"/>
    <x v="1"/>
    <x v="1"/>
    <n v="624"/>
    <s v="sharika.colon@gmail.com"/>
    <n v="11561"/>
    <x v="1"/>
    <s v="Trek"/>
    <d v="2016-12-09T00:00:00"/>
    <n v="1"/>
    <n v="2899.99"/>
    <n v="0.2"/>
    <n v="2899.99"/>
  </r>
  <r>
    <n v="600"/>
    <n v="3"/>
    <x v="1"/>
    <x v="9"/>
    <n v="2"/>
    <s v="mireya.copeland@bikes.shop"/>
    <x v="0"/>
    <x v="0"/>
    <n v="624"/>
    <s v="sharika.colon@gmail.com"/>
    <n v="11561"/>
    <x v="1"/>
    <s v="Pure Cycles"/>
    <d v="2016-12-09T00:00:00"/>
    <n v="2"/>
    <n v="449"/>
    <n v="7.0000000000000007E-2"/>
    <n v="898"/>
  </r>
  <r>
    <n v="601"/>
    <n v="1"/>
    <x v="1"/>
    <x v="10"/>
    <n v="2"/>
    <s v="mireya.copeland@bikes.shop"/>
    <x v="0"/>
    <x v="0"/>
    <n v="683"/>
    <s v="amparo.burks@aol.com"/>
    <n v="11566"/>
    <x v="1"/>
    <s v="Electra"/>
    <d v="2016-12-09T00:00:00"/>
    <n v="2"/>
    <n v="549.99"/>
    <n v="0.2"/>
    <n v="1099.98"/>
  </r>
  <r>
    <n v="602"/>
    <n v="1"/>
    <x v="1"/>
    <x v="12"/>
    <n v="2"/>
    <s v="mireya.copeland@bikes.shop"/>
    <x v="0"/>
    <x v="0"/>
    <n v="823"/>
    <s v="tina.bush@aol.com"/>
    <n v="11378"/>
    <x v="1"/>
    <s v="Electra"/>
    <d v="2016-12-09T00:00:00"/>
    <n v="2"/>
    <n v="529.99"/>
    <n v="0.05"/>
    <n v="1059.98"/>
  </r>
  <r>
    <n v="602"/>
    <n v="2"/>
    <x v="1"/>
    <x v="21"/>
    <n v="2"/>
    <s v="mireya.copeland@bikes.shop"/>
    <x v="1"/>
    <x v="1"/>
    <n v="823"/>
    <s v="tina.bush@aol.com"/>
    <n v="11378"/>
    <x v="1"/>
    <s v="Heller"/>
    <d v="2016-12-09T00:00:00"/>
    <n v="2"/>
    <n v="1320.99"/>
    <n v="7.0000000000000007E-2"/>
    <n v="2641.98"/>
  </r>
  <r>
    <n v="603"/>
    <n v="1"/>
    <x v="1"/>
    <x v="10"/>
    <n v="2"/>
    <s v="mireya.copeland@bikes.shop"/>
    <x v="0"/>
    <x v="0"/>
    <n v="1032"/>
    <s v="vernon.knowles@yahoo.com"/>
    <n v="11746"/>
    <x v="1"/>
    <s v="Electra"/>
    <d v="2016-12-09T00:00:00"/>
    <n v="1"/>
    <n v="549.99"/>
    <n v="7.0000000000000007E-2"/>
    <n v="549.99"/>
  </r>
  <r>
    <n v="603"/>
    <n v="2"/>
    <x v="1"/>
    <x v="4"/>
    <n v="2"/>
    <s v="mireya.copeland@bikes.shop"/>
    <x v="1"/>
    <x v="1"/>
    <n v="1032"/>
    <s v="vernon.knowles@yahoo.com"/>
    <n v="11746"/>
    <x v="1"/>
    <s v="Trek"/>
    <d v="2016-12-09T00:00:00"/>
    <n v="1"/>
    <n v="2899.99"/>
    <n v="0.1"/>
    <n v="2899.99"/>
  </r>
  <r>
    <n v="604"/>
    <n v="1"/>
    <x v="1"/>
    <x v="2"/>
    <n v="2"/>
    <s v="mireya.copeland@bikes.shop"/>
    <x v="2"/>
    <x v="2"/>
    <n v="96"/>
    <s v="floretta.higgins@hotmail.com"/>
    <n v="11361"/>
    <x v="1"/>
    <s v="Surly"/>
    <d v="2016-12-10T00:00:00"/>
    <n v="2"/>
    <n v="1549"/>
    <n v="7.0000000000000007E-2"/>
    <n v="3098"/>
  </r>
  <r>
    <n v="604"/>
    <n v="2"/>
    <x v="1"/>
    <x v="11"/>
    <n v="2"/>
    <s v="mireya.copeland@bikes.shop"/>
    <x v="4"/>
    <x v="4"/>
    <n v="96"/>
    <s v="floretta.higgins@hotmail.com"/>
    <n v="11361"/>
    <x v="1"/>
    <s v="Trek"/>
    <d v="2016-12-10T00:00:00"/>
    <n v="2"/>
    <n v="2999.99"/>
    <n v="0.2"/>
    <n v="5999.98"/>
  </r>
  <r>
    <n v="605"/>
    <n v="1"/>
    <x v="1"/>
    <x v="23"/>
    <n v="2"/>
    <s v="mireya.copeland@bikes.shop"/>
    <x v="0"/>
    <x v="0"/>
    <n v="1208"/>
    <s v="leila.barr@yahoo.com"/>
    <n v="10512"/>
    <x v="1"/>
    <s v="Pure Cycles"/>
    <d v="2016-12-10T00:00:00"/>
    <n v="1"/>
    <n v="449"/>
    <n v="7.0000000000000007E-2"/>
    <n v="449"/>
  </r>
  <r>
    <n v="605"/>
    <n v="2"/>
    <x v="1"/>
    <x v="22"/>
    <n v="2"/>
    <s v="mireya.copeland@bikes.shop"/>
    <x v="3"/>
    <x v="3"/>
    <n v="1208"/>
    <s v="leila.barr@yahoo.com"/>
    <n v="10512"/>
    <x v="1"/>
    <s v="Electra"/>
    <d v="2016-12-10T00:00:00"/>
    <n v="2"/>
    <n v="499.99"/>
    <n v="0.05"/>
    <n v="999.98"/>
  </r>
  <r>
    <n v="605"/>
    <n v="3"/>
    <x v="1"/>
    <x v="17"/>
    <n v="2"/>
    <s v="mireya.copeland@bikes.shop"/>
    <x v="0"/>
    <x v="0"/>
    <n v="1208"/>
    <s v="leila.barr@yahoo.com"/>
    <n v="10512"/>
    <x v="1"/>
    <s v="Electra"/>
    <d v="2016-12-10T00:00:00"/>
    <n v="2"/>
    <n v="269.99"/>
    <n v="0.2"/>
    <n v="539.98"/>
  </r>
  <r>
    <n v="605"/>
    <n v="4"/>
    <x v="1"/>
    <x v="16"/>
    <n v="2"/>
    <s v="mireya.copeland@bikes.shop"/>
    <x v="2"/>
    <x v="2"/>
    <n v="1208"/>
    <s v="leila.barr@yahoo.com"/>
    <n v="10512"/>
    <x v="1"/>
    <s v="Surly"/>
    <d v="2016-12-10T00:00:00"/>
    <n v="1"/>
    <n v="1680.99"/>
    <n v="0.2"/>
    <n v="1680.99"/>
  </r>
  <r>
    <n v="606"/>
    <n v="1"/>
    <x v="1"/>
    <x v="18"/>
    <n v="2"/>
    <s v="mireya.copeland@bikes.shop"/>
    <x v="1"/>
    <x v="1"/>
    <n v="18"/>
    <s v="georgetta.hardin@aol.com"/>
    <n v="14424"/>
    <x v="1"/>
    <s v="Surly"/>
    <d v="2016-12-11T00:00:00"/>
    <n v="2"/>
    <n v="469.99"/>
    <n v="0.2"/>
    <n v="939.98"/>
  </r>
  <r>
    <n v="606"/>
    <n v="2"/>
    <x v="1"/>
    <x v="9"/>
    <n v="2"/>
    <s v="mireya.copeland@bikes.shop"/>
    <x v="0"/>
    <x v="0"/>
    <n v="18"/>
    <s v="georgetta.hardin@aol.com"/>
    <n v="14424"/>
    <x v="1"/>
    <s v="Pure Cycles"/>
    <d v="2016-12-11T00:00:00"/>
    <n v="2"/>
    <n v="449"/>
    <n v="0.05"/>
    <n v="898"/>
  </r>
  <r>
    <n v="607"/>
    <n v="1"/>
    <x v="1"/>
    <x v="16"/>
    <n v="2"/>
    <s v="mireya.copeland@bikes.shop"/>
    <x v="2"/>
    <x v="2"/>
    <n v="309"/>
    <s v="anderson.martin@hotmail.com"/>
    <n v="14424"/>
    <x v="1"/>
    <s v="Surly"/>
    <d v="2016-12-11T00:00:00"/>
    <n v="2"/>
    <n v="1680.99"/>
    <n v="0.2"/>
    <n v="3361.98"/>
  </r>
  <r>
    <n v="607"/>
    <n v="2"/>
    <x v="1"/>
    <x v="8"/>
    <n v="2"/>
    <s v="mireya.copeland@bikes.shop"/>
    <x v="3"/>
    <x v="3"/>
    <n v="309"/>
    <s v="anderson.martin@hotmail.com"/>
    <n v="14424"/>
    <x v="1"/>
    <s v="Electra"/>
    <d v="2016-12-11T00:00:00"/>
    <n v="2"/>
    <n v="599.99"/>
    <n v="0.2"/>
    <n v="1199.98"/>
  </r>
  <r>
    <n v="607"/>
    <n v="3"/>
    <x v="1"/>
    <x v="15"/>
    <n v="2"/>
    <s v="mireya.copeland@bikes.shop"/>
    <x v="0"/>
    <x v="0"/>
    <n v="309"/>
    <s v="anderson.martin@hotmail.com"/>
    <n v="14424"/>
    <x v="1"/>
    <s v="Electra"/>
    <d v="2016-12-11T00:00:00"/>
    <n v="1"/>
    <n v="269.99"/>
    <n v="7.0000000000000007E-2"/>
    <n v="269.99"/>
  </r>
  <r>
    <n v="608"/>
    <n v="1"/>
    <x v="0"/>
    <x v="4"/>
    <n v="1"/>
    <s v="fabiola.jackson@bikes.shop"/>
    <x v="1"/>
    <x v="1"/>
    <n v="1103"/>
    <s v="ardelia.cooley@aol.com"/>
    <n v="91387"/>
    <x v="0"/>
    <s v="Trek"/>
    <d v="2016-12-12T00:00:00"/>
    <n v="2"/>
    <n v="2899.99"/>
    <n v="0.2"/>
    <n v="5799.98"/>
  </r>
  <r>
    <n v="608"/>
    <n v="2"/>
    <x v="0"/>
    <x v="14"/>
    <n v="1"/>
    <s v="fabiola.jackson@bikes.shop"/>
    <x v="1"/>
    <x v="1"/>
    <n v="1103"/>
    <s v="ardelia.cooley@aol.com"/>
    <n v="91387"/>
    <x v="0"/>
    <s v="Trek"/>
    <d v="2016-12-12T00:00:00"/>
    <n v="2"/>
    <n v="3999.99"/>
    <n v="0.1"/>
    <n v="7999.98"/>
  </r>
  <r>
    <n v="608"/>
    <n v="3"/>
    <x v="0"/>
    <x v="24"/>
    <n v="1"/>
    <s v="fabiola.jackson@bikes.shop"/>
    <x v="3"/>
    <x v="3"/>
    <n v="1103"/>
    <s v="ardelia.cooley@aol.com"/>
    <n v="91387"/>
    <x v="0"/>
    <s v="Electra"/>
    <d v="2016-12-12T00:00:00"/>
    <n v="1"/>
    <n v="549.99"/>
    <n v="0.1"/>
    <n v="549.99"/>
  </r>
  <r>
    <n v="609"/>
    <n v="1"/>
    <x v="1"/>
    <x v="2"/>
    <n v="2"/>
    <s v="mireya.copeland@bikes.shop"/>
    <x v="2"/>
    <x v="2"/>
    <n v="896"/>
    <s v="stefani.gamble@aol.com"/>
    <n v="10956"/>
    <x v="1"/>
    <s v="Surly"/>
    <d v="2016-12-12T00:00:00"/>
    <n v="1"/>
    <n v="1549"/>
    <n v="7.0000000000000007E-2"/>
    <n v="1549"/>
  </r>
  <r>
    <n v="609"/>
    <n v="2"/>
    <x v="1"/>
    <x v="14"/>
    <n v="2"/>
    <s v="mireya.copeland@bikes.shop"/>
    <x v="1"/>
    <x v="1"/>
    <n v="896"/>
    <s v="stefani.gamble@aol.com"/>
    <n v="10956"/>
    <x v="1"/>
    <s v="Trek"/>
    <d v="2016-12-12T00:00:00"/>
    <n v="1"/>
    <n v="3999.99"/>
    <n v="0.1"/>
    <n v="3999.99"/>
  </r>
  <r>
    <n v="609"/>
    <n v="3"/>
    <x v="1"/>
    <x v="13"/>
    <n v="2"/>
    <s v="mireya.copeland@bikes.shop"/>
    <x v="5"/>
    <x v="5"/>
    <n v="896"/>
    <s v="stefani.gamble@aol.com"/>
    <n v="10956"/>
    <x v="1"/>
    <s v="Electra"/>
    <d v="2016-12-12T00:00:00"/>
    <n v="2"/>
    <n v="269.99"/>
    <n v="0.1"/>
    <n v="539.98"/>
  </r>
  <r>
    <n v="609"/>
    <n v="4"/>
    <x v="1"/>
    <x v="21"/>
    <n v="2"/>
    <s v="mireya.copeland@bikes.shop"/>
    <x v="1"/>
    <x v="1"/>
    <n v="896"/>
    <s v="stefani.gamble@aol.com"/>
    <n v="10956"/>
    <x v="1"/>
    <s v="Heller"/>
    <d v="2016-12-12T00:00:00"/>
    <n v="1"/>
    <n v="1320.99"/>
    <n v="0.1"/>
    <n v="1320.99"/>
  </r>
  <r>
    <n v="610"/>
    <n v="1"/>
    <x v="1"/>
    <x v="8"/>
    <n v="2"/>
    <s v="mireya.copeland@bikes.shop"/>
    <x v="3"/>
    <x v="3"/>
    <n v="711"/>
    <s v="jovita.bishop@aol.com"/>
    <n v="10301"/>
    <x v="1"/>
    <s v="Electra"/>
    <d v="2016-12-13T00:00:00"/>
    <n v="1"/>
    <n v="599.99"/>
    <n v="0.1"/>
    <n v="599.99"/>
  </r>
  <r>
    <n v="610"/>
    <n v="2"/>
    <x v="1"/>
    <x v="24"/>
    <n v="2"/>
    <s v="mireya.copeland@bikes.shop"/>
    <x v="3"/>
    <x v="3"/>
    <n v="711"/>
    <s v="jovita.bishop@aol.com"/>
    <n v="10301"/>
    <x v="1"/>
    <s v="Electra"/>
    <d v="2016-12-13T00:00:00"/>
    <n v="1"/>
    <n v="549.99"/>
    <n v="7.0000000000000007E-2"/>
    <n v="549.99"/>
  </r>
  <r>
    <n v="610"/>
    <n v="3"/>
    <x v="1"/>
    <x v="9"/>
    <n v="2"/>
    <s v="mireya.copeland@bikes.shop"/>
    <x v="0"/>
    <x v="0"/>
    <n v="711"/>
    <s v="jovita.bishop@aol.com"/>
    <n v="10301"/>
    <x v="1"/>
    <s v="Pure Cycles"/>
    <d v="2016-12-13T00:00:00"/>
    <n v="2"/>
    <n v="449"/>
    <n v="7.0000000000000007E-2"/>
    <n v="898"/>
  </r>
  <r>
    <n v="610"/>
    <n v="4"/>
    <x v="1"/>
    <x v="5"/>
    <n v="2"/>
    <s v="mireya.copeland@bikes.shop"/>
    <x v="1"/>
    <x v="1"/>
    <n v="711"/>
    <s v="jovita.bishop@aol.com"/>
    <n v="10301"/>
    <x v="1"/>
    <s v="Surly"/>
    <d v="2016-12-13T00:00:00"/>
    <n v="1"/>
    <n v="999.99"/>
    <n v="7.0000000000000007E-2"/>
    <n v="999.99"/>
  </r>
  <r>
    <n v="610"/>
    <n v="5"/>
    <x v="1"/>
    <x v="1"/>
    <n v="2"/>
    <s v="mireya.copeland@bikes.shop"/>
    <x v="1"/>
    <x v="1"/>
    <n v="711"/>
    <s v="jovita.bishop@aol.com"/>
    <n v="10301"/>
    <x v="1"/>
    <s v="Trek"/>
    <d v="2016-12-13T00:00:00"/>
    <n v="1"/>
    <n v="1799.99"/>
    <n v="0.1"/>
    <n v="1799.99"/>
  </r>
  <r>
    <n v="611"/>
    <n v="1"/>
    <x v="1"/>
    <x v="3"/>
    <n v="2"/>
    <s v="mireya.copeland@bikes.shop"/>
    <x v="0"/>
    <x v="0"/>
    <n v="1073"/>
    <s v="leeanne.cross@yahoo.com"/>
    <n v="11361"/>
    <x v="1"/>
    <s v="Electra"/>
    <d v="2016-12-15T00:00:00"/>
    <n v="2"/>
    <n v="599.99"/>
    <n v="7.0000000000000007E-2"/>
    <n v="1199.98"/>
  </r>
  <r>
    <n v="612"/>
    <n v="1"/>
    <x v="1"/>
    <x v="17"/>
    <n v="2"/>
    <s v="mireya.copeland@bikes.shop"/>
    <x v="0"/>
    <x v="0"/>
    <n v="634"/>
    <s v="taylor.cole@gmail.com"/>
    <n v="10512"/>
    <x v="1"/>
    <s v="Electra"/>
    <d v="2016-12-16T00:00:00"/>
    <n v="1"/>
    <n v="269.99"/>
    <n v="0.1"/>
    <n v="269.99"/>
  </r>
  <r>
    <n v="612"/>
    <n v="2"/>
    <x v="1"/>
    <x v="15"/>
    <n v="2"/>
    <s v="mireya.copeland@bikes.shop"/>
    <x v="0"/>
    <x v="0"/>
    <n v="634"/>
    <s v="taylor.cole@gmail.com"/>
    <n v="10512"/>
    <x v="1"/>
    <s v="Electra"/>
    <d v="2016-12-16T00:00:00"/>
    <n v="1"/>
    <n v="269.99"/>
    <n v="0.1"/>
    <n v="269.99"/>
  </r>
  <r>
    <n v="612"/>
    <n v="3"/>
    <x v="1"/>
    <x v="7"/>
    <n v="2"/>
    <s v="mireya.copeland@bikes.shop"/>
    <x v="0"/>
    <x v="0"/>
    <n v="634"/>
    <s v="taylor.cole@gmail.com"/>
    <n v="10512"/>
    <x v="1"/>
    <s v="Pure Cycles"/>
    <d v="2016-12-16T00:00:00"/>
    <n v="1"/>
    <n v="429"/>
    <n v="7.0000000000000007E-2"/>
    <n v="429"/>
  </r>
  <r>
    <n v="612"/>
    <n v="4"/>
    <x v="1"/>
    <x v="0"/>
    <n v="2"/>
    <s v="mireya.copeland@bikes.shop"/>
    <x v="0"/>
    <x v="0"/>
    <n v="634"/>
    <s v="taylor.cole@gmail.com"/>
    <n v="10512"/>
    <x v="1"/>
    <s v="Electra"/>
    <d v="2016-12-16T00:00:00"/>
    <n v="1"/>
    <n v="599.99"/>
    <n v="0.2"/>
    <n v="599.99"/>
  </r>
  <r>
    <n v="613"/>
    <n v="1"/>
    <x v="1"/>
    <x v="11"/>
    <n v="2"/>
    <s v="mireya.copeland@bikes.shop"/>
    <x v="4"/>
    <x v="4"/>
    <n v="1159"/>
    <s v="charlene.norris@msn.com"/>
    <n v="11791"/>
    <x v="1"/>
    <s v="Trek"/>
    <d v="2016-12-17T00:00:00"/>
    <n v="2"/>
    <n v="2999.99"/>
    <n v="0.1"/>
    <n v="5999.98"/>
  </r>
  <r>
    <n v="613"/>
    <n v="2"/>
    <x v="1"/>
    <x v="9"/>
    <n v="2"/>
    <s v="mireya.copeland@bikes.shop"/>
    <x v="0"/>
    <x v="0"/>
    <n v="1159"/>
    <s v="charlene.norris@msn.com"/>
    <n v="11791"/>
    <x v="1"/>
    <s v="Pure Cycles"/>
    <d v="2016-12-17T00:00:00"/>
    <n v="2"/>
    <n v="449"/>
    <n v="0.05"/>
    <n v="898"/>
  </r>
  <r>
    <n v="613"/>
    <n v="3"/>
    <x v="1"/>
    <x v="10"/>
    <n v="2"/>
    <s v="mireya.copeland@bikes.shop"/>
    <x v="0"/>
    <x v="0"/>
    <n v="1159"/>
    <s v="charlene.norris@msn.com"/>
    <n v="11791"/>
    <x v="1"/>
    <s v="Electra"/>
    <d v="2016-12-17T00:00:00"/>
    <n v="1"/>
    <n v="549.99"/>
    <n v="7.0000000000000007E-2"/>
    <n v="549.99"/>
  </r>
  <r>
    <n v="614"/>
    <n v="1"/>
    <x v="0"/>
    <x v="9"/>
    <n v="1"/>
    <s v="fabiola.jackson@bikes.shop"/>
    <x v="0"/>
    <x v="0"/>
    <n v="654"/>
    <s v="eun.harris@gmail.com"/>
    <n v="92111"/>
    <x v="0"/>
    <s v="Pure Cycles"/>
    <d v="2016-12-18T00:00:00"/>
    <n v="1"/>
    <n v="449"/>
    <n v="0.1"/>
    <n v="449"/>
  </r>
  <r>
    <n v="614"/>
    <n v="2"/>
    <x v="0"/>
    <x v="20"/>
    <n v="1"/>
    <s v="fabiola.jackson@bikes.shop"/>
    <x v="5"/>
    <x v="5"/>
    <n v="654"/>
    <s v="eun.harris@gmail.com"/>
    <n v="92111"/>
    <x v="0"/>
    <s v="Electra"/>
    <d v="2016-12-18T00:00:00"/>
    <n v="1"/>
    <n v="269.99"/>
    <n v="0.05"/>
    <n v="269.99"/>
  </r>
  <r>
    <n v="615"/>
    <n v="1"/>
    <x v="2"/>
    <x v="16"/>
    <n v="3"/>
    <s v="genna.serrano@bikes.shop"/>
    <x v="2"/>
    <x v="2"/>
    <n v="560"/>
    <s v="tricia.daniels@gmail.com"/>
    <n v="75126"/>
    <x v="2"/>
    <s v="Surly"/>
    <d v="2016-12-19T00:00:00"/>
    <n v="1"/>
    <n v="1680.99"/>
    <n v="7.0000000000000007E-2"/>
    <n v="1680.99"/>
  </r>
  <r>
    <n v="615"/>
    <n v="2"/>
    <x v="2"/>
    <x v="19"/>
    <n v="3"/>
    <s v="genna.serrano@bikes.shop"/>
    <x v="5"/>
    <x v="5"/>
    <n v="560"/>
    <s v="tricia.daniels@gmail.com"/>
    <n v="75126"/>
    <x v="2"/>
    <s v="Electra"/>
    <d v="2016-12-19T00:00:00"/>
    <n v="1"/>
    <n v="299.99"/>
    <n v="0.05"/>
    <n v="299.99"/>
  </r>
  <r>
    <n v="615"/>
    <n v="3"/>
    <x v="2"/>
    <x v="18"/>
    <n v="3"/>
    <s v="genna.serrano@bikes.shop"/>
    <x v="1"/>
    <x v="1"/>
    <n v="560"/>
    <s v="tricia.daniels@gmail.com"/>
    <n v="75126"/>
    <x v="2"/>
    <s v="Surly"/>
    <d v="2016-12-19T00:00:00"/>
    <n v="2"/>
    <n v="469.99"/>
    <n v="0.1"/>
    <n v="939.98"/>
  </r>
  <r>
    <n v="615"/>
    <n v="4"/>
    <x v="2"/>
    <x v="23"/>
    <n v="3"/>
    <s v="genna.serrano@bikes.shop"/>
    <x v="0"/>
    <x v="0"/>
    <n v="560"/>
    <s v="tricia.daniels@gmail.com"/>
    <n v="75126"/>
    <x v="2"/>
    <s v="Pure Cycles"/>
    <d v="2016-12-19T00:00:00"/>
    <n v="2"/>
    <n v="449"/>
    <n v="0.1"/>
    <n v="898"/>
  </r>
  <r>
    <n v="616"/>
    <n v="1"/>
    <x v="1"/>
    <x v="24"/>
    <n v="2"/>
    <s v="mireya.copeland@bikes.shop"/>
    <x v="3"/>
    <x v="3"/>
    <n v="1444"/>
    <s v="ivette.estes@gmail.com"/>
    <n v="14424"/>
    <x v="1"/>
    <s v="Electra"/>
    <d v="2016-12-20T00:00:00"/>
    <n v="1"/>
    <n v="549.99"/>
    <n v="0.2"/>
    <n v="549.99"/>
  </r>
  <r>
    <n v="616"/>
    <n v="2"/>
    <x v="1"/>
    <x v="3"/>
    <n v="2"/>
    <s v="mireya.copeland@bikes.shop"/>
    <x v="0"/>
    <x v="0"/>
    <n v="1444"/>
    <s v="ivette.estes@gmail.com"/>
    <n v="14424"/>
    <x v="1"/>
    <s v="Electra"/>
    <d v="2016-12-20T00:00:00"/>
    <n v="2"/>
    <n v="599.99"/>
    <n v="0.2"/>
    <n v="1199.98"/>
  </r>
  <r>
    <n v="617"/>
    <n v="1"/>
    <x v="1"/>
    <x v="12"/>
    <n v="2"/>
    <s v="mireya.copeland@bikes.shop"/>
    <x v="0"/>
    <x v="0"/>
    <n v="118"/>
    <s v="le.wood@yahoo.com"/>
    <n v="14534"/>
    <x v="1"/>
    <s v="Electra"/>
    <d v="2016-12-21T00:00:00"/>
    <n v="2"/>
    <n v="529.99"/>
    <n v="0.2"/>
    <n v="1059.98"/>
  </r>
  <r>
    <n v="617"/>
    <n v="2"/>
    <x v="1"/>
    <x v="16"/>
    <n v="2"/>
    <s v="mireya.copeland@bikes.shop"/>
    <x v="2"/>
    <x v="2"/>
    <n v="118"/>
    <s v="le.wood@yahoo.com"/>
    <n v="14534"/>
    <x v="1"/>
    <s v="Surly"/>
    <d v="2016-12-21T00:00:00"/>
    <n v="2"/>
    <n v="1680.99"/>
    <n v="7.0000000000000007E-2"/>
    <n v="3361.98"/>
  </r>
  <r>
    <n v="618"/>
    <n v="1"/>
    <x v="1"/>
    <x v="7"/>
    <n v="2"/>
    <s v="mireya.copeland@bikes.shop"/>
    <x v="0"/>
    <x v="0"/>
    <n v="131"/>
    <s v="tanesha.hampton@hotmail.com"/>
    <n v="11791"/>
    <x v="1"/>
    <s v="Pure Cycles"/>
    <d v="2016-12-21T00:00:00"/>
    <n v="2"/>
    <n v="429"/>
    <n v="0.1"/>
    <n v="858"/>
  </r>
  <r>
    <n v="618"/>
    <n v="2"/>
    <x v="1"/>
    <x v="16"/>
    <n v="2"/>
    <s v="mireya.copeland@bikes.shop"/>
    <x v="2"/>
    <x v="2"/>
    <n v="131"/>
    <s v="tanesha.hampton@hotmail.com"/>
    <n v="11791"/>
    <x v="1"/>
    <s v="Surly"/>
    <d v="2016-12-21T00:00:00"/>
    <n v="1"/>
    <n v="1680.99"/>
    <n v="7.0000000000000007E-2"/>
    <n v="1680.99"/>
  </r>
  <r>
    <n v="619"/>
    <n v="1"/>
    <x v="1"/>
    <x v="22"/>
    <n v="2"/>
    <s v="mireya.copeland@bikes.shop"/>
    <x v="3"/>
    <x v="3"/>
    <n v="454"/>
    <s v="terese.palmer@hotmail.com"/>
    <n v="11706"/>
    <x v="1"/>
    <s v="Electra"/>
    <d v="2016-12-22T00:00:00"/>
    <n v="1"/>
    <n v="499.99"/>
    <n v="7.0000000000000007E-2"/>
    <n v="499.99"/>
  </r>
  <r>
    <n v="620"/>
    <n v="1"/>
    <x v="1"/>
    <x v="21"/>
    <n v="2"/>
    <s v="mireya.copeland@bikes.shop"/>
    <x v="1"/>
    <x v="1"/>
    <n v="466"/>
    <s v="collen.hayes@yahoo.com"/>
    <n v="11787"/>
    <x v="1"/>
    <s v="Heller"/>
    <d v="2016-12-22T00:00:00"/>
    <n v="2"/>
    <n v="1320.99"/>
    <n v="0.2"/>
    <n v="2641.98"/>
  </r>
  <r>
    <n v="621"/>
    <n v="1"/>
    <x v="1"/>
    <x v="7"/>
    <n v="2"/>
    <s v="mireya.copeland@bikes.shop"/>
    <x v="0"/>
    <x v="0"/>
    <n v="1157"/>
    <s v="anton.barton@msn.com"/>
    <n v="14215"/>
    <x v="1"/>
    <s v="Pure Cycles"/>
    <d v="2016-12-23T00:00:00"/>
    <n v="2"/>
    <n v="429"/>
    <n v="7.0000000000000007E-2"/>
    <n v="858"/>
  </r>
  <r>
    <n v="622"/>
    <n v="1"/>
    <x v="1"/>
    <x v="11"/>
    <n v="2"/>
    <s v="mireya.copeland@bikes.shop"/>
    <x v="4"/>
    <x v="4"/>
    <n v="1398"/>
    <s v="nevada.hood@aol.com"/>
    <n v="12533"/>
    <x v="1"/>
    <s v="Trek"/>
    <d v="2016-12-23T00:00:00"/>
    <n v="2"/>
    <n v="2999.99"/>
    <n v="7.0000000000000007E-2"/>
    <n v="5999.98"/>
  </r>
  <r>
    <n v="622"/>
    <n v="2"/>
    <x v="1"/>
    <x v="9"/>
    <n v="2"/>
    <s v="mireya.copeland@bikes.shop"/>
    <x v="0"/>
    <x v="0"/>
    <n v="1398"/>
    <s v="nevada.hood@aol.com"/>
    <n v="12533"/>
    <x v="1"/>
    <s v="Pure Cycles"/>
    <d v="2016-12-23T00:00:00"/>
    <n v="1"/>
    <n v="449"/>
    <n v="0.1"/>
    <n v="449"/>
  </r>
  <r>
    <n v="622"/>
    <n v="3"/>
    <x v="1"/>
    <x v="2"/>
    <n v="2"/>
    <s v="mireya.copeland@bikes.shop"/>
    <x v="2"/>
    <x v="2"/>
    <n v="1398"/>
    <s v="nevada.hood@aol.com"/>
    <n v="12533"/>
    <x v="1"/>
    <s v="Surly"/>
    <d v="2016-12-23T00:00:00"/>
    <n v="1"/>
    <n v="1549"/>
    <n v="0.2"/>
    <n v="1549"/>
  </r>
  <r>
    <n v="622"/>
    <n v="4"/>
    <x v="1"/>
    <x v="22"/>
    <n v="2"/>
    <s v="mireya.copeland@bikes.shop"/>
    <x v="3"/>
    <x v="3"/>
    <n v="1398"/>
    <s v="nevada.hood@aol.com"/>
    <n v="12533"/>
    <x v="1"/>
    <s v="Electra"/>
    <d v="2016-12-23T00:00:00"/>
    <n v="1"/>
    <n v="499.99"/>
    <n v="7.0000000000000007E-2"/>
    <n v="499.99"/>
  </r>
  <r>
    <n v="623"/>
    <n v="1"/>
    <x v="1"/>
    <x v="1"/>
    <n v="2"/>
    <s v="mireya.copeland@bikes.shop"/>
    <x v="1"/>
    <x v="1"/>
    <n v="678"/>
    <s v="myron.johns@msn.com"/>
    <n v="11357"/>
    <x v="1"/>
    <s v="Trek"/>
    <d v="2016-12-24T00:00:00"/>
    <n v="1"/>
    <n v="1799.99"/>
    <n v="7.0000000000000007E-2"/>
    <n v="1799.99"/>
  </r>
  <r>
    <n v="624"/>
    <n v="1"/>
    <x v="1"/>
    <x v="20"/>
    <n v="2"/>
    <s v="mireya.copeland@bikes.shop"/>
    <x v="5"/>
    <x v="5"/>
    <n v="814"/>
    <s v="ghislaine.compton@aol.com"/>
    <n v="11757"/>
    <x v="1"/>
    <s v="Electra"/>
    <d v="2016-12-24T00:00:00"/>
    <n v="2"/>
    <n v="269.99"/>
    <n v="0.05"/>
    <n v="539.98"/>
  </r>
  <r>
    <n v="624"/>
    <n v="2"/>
    <x v="1"/>
    <x v="3"/>
    <n v="2"/>
    <s v="mireya.copeland@bikes.shop"/>
    <x v="0"/>
    <x v="0"/>
    <n v="814"/>
    <s v="ghislaine.compton@aol.com"/>
    <n v="11757"/>
    <x v="1"/>
    <s v="Electra"/>
    <d v="2016-12-24T00:00:00"/>
    <n v="1"/>
    <n v="599.99"/>
    <n v="7.0000000000000007E-2"/>
    <n v="599.99"/>
  </r>
  <r>
    <n v="624"/>
    <n v="3"/>
    <x v="1"/>
    <x v="13"/>
    <n v="2"/>
    <s v="mireya.copeland@bikes.shop"/>
    <x v="5"/>
    <x v="5"/>
    <n v="814"/>
    <s v="ghislaine.compton@aol.com"/>
    <n v="11757"/>
    <x v="1"/>
    <s v="Electra"/>
    <d v="2016-12-24T00:00:00"/>
    <n v="1"/>
    <n v="269.99"/>
    <n v="7.0000000000000007E-2"/>
    <n v="269.99"/>
  </r>
  <r>
    <n v="624"/>
    <n v="4"/>
    <x v="1"/>
    <x v="15"/>
    <n v="2"/>
    <s v="mireya.copeland@bikes.shop"/>
    <x v="0"/>
    <x v="0"/>
    <n v="814"/>
    <s v="ghislaine.compton@aol.com"/>
    <n v="11757"/>
    <x v="1"/>
    <s v="Electra"/>
    <d v="2016-12-24T00:00:00"/>
    <n v="2"/>
    <n v="269.99"/>
    <n v="0.2"/>
    <n v="539.98"/>
  </r>
  <r>
    <n v="625"/>
    <n v="1"/>
    <x v="0"/>
    <x v="7"/>
    <n v="1"/>
    <s v="fabiola.jackson@bikes.shop"/>
    <x v="0"/>
    <x v="0"/>
    <n v="1163"/>
    <s v="carmela.hays@aol.com"/>
    <n v="90260"/>
    <x v="0"/>
    <s v="Pure Cycles"/>
    <d v="2016-12-25T00:00:00"/>
    <n v="1"/>
    <n v="429"/>
    <n v="7.0000000000000007E-2"/>
    <n v="429"/>
  </r>
  <r>
    <n v="625"/>
    <n v="2"/>
    <x v="0"/>
    <x v="16"/>
    <n v="1"/>
    <s v="fabiola.jackson@bikes.shop"/>
    <x v="2"/>
    <x v="2"/>
    <n v="1163"/>
    <s v="carmela.hays@aol.com"/>
    <n v="90260"/>
    <x v="0"/>
    <s v="Surly"/>
    <d v="2016-12-25T00:00:00"/>
    <n v="2"/>
    <n v="1680.99"/>
    <n v="0.2"/>
    <n v="3361.98"/>
  </r>
  <r>
    <n v="625"/>
    <n v="3"/>
    <x v="0"/>
    <x v="8"/>
    <n v="1"/>
    <s v="fabiola.jackson@bikes.shop"/>
    <x v="3"/>
    <x v="3"/>
    <n v="1163"/>
    <s v="carmela.hays@aol.com"/>
    <n v="90260"/>
    <x v="0"/>
    <s v="Electra"/>
    <d v="2016-12-25T00:00:00"/>
    <n v="1"/>
    <n v="599.99"/>
    <n v="7.0000000000000007E-2"/>
    <n v="599.99"/>
  </r>
  <r>
    <n v="625"/>
    <n v="4"/>
    <x v="0"/>
    <x v="19"/>
    <n v="1"/>
    <s v="fabiola.jackson@bikes.shop"/>
    <x v="5"/>
    <x v="5"/>
    <n v="1163"/>
    <s v="carmela.hays@aol.com"/>
    <n v="90260"/>
    <x v="0"/>
    <s v="Electra"/>
    <d v="2016-12-25T00:00:00"/>
    <n v="2"/>
    <n v="299.99"/>
    <n v="0.1"/>
    <n v="599.98"/>
  </r>
  <r>
    <n v="626"/>
    <n v="1"/>
    <x v="1"/>
    <x v="12"/>
    <n v="2"/>
    <s v="mireya.copeland@bikes.shop"/>
    <x v="0"/>
    <x v="0"/>
    <n v="130"/>
    <s v="wes.stanton@msn.com"/>
    <n v="12180"/>
    <x v="1"/>
    <s v="Electra"/>
    <d v="2016-12-25T00:00:00"/>
    <n v="1"/>
    <n v="529.99"/>
    <n v="0.2"/>
    <n v="529.99"/>
  </r>
  <r>
    <n v="627"/>
    <n v="1"/>
    <x v="1"/>
    <x v="23"/>
    <n v="2"/>
    <s v="mireya.copeland@bikes.shop"/>
    <x v="0"/>
    <x v="0"/>
    <n v="1119"/>
    <s v="tora.dunlap@hotmail.com"/>
    <n v="10952"/>
    <x v="1"/>
    <s v="Pure Cycles"/>
    <d v="2016-12-25T00:00:00"/>
    <n v="1"/>
    <n v="449"/>
    <n v="7.0000000000000007E-2"/>
    <n v="449"/>
  </r>
  <r>
    <n v="627"/>
    <n v="2"/>
    <x v="1"/>
    <x v="11"/>
    <n v="2"/>
    <s v="mireya.copeland@bikes.shop"/>
    <x v="4"/>
    <x v="4"/>
    <n v="1119"/>
    <s v="tora.dunlap@hotmail.com"/>
    <n v="10952"/>
    <x v="1"/>
    <s v="Trek"/>
    <d v="2016-12-25T00:00:00"/>
    <n v="2"/>
    <n v="2999.99"/>
    <n v="0.2"/>
    <n v="5999.98"/>
  </r>
  <r>
    <n v="627"/>
    <n v="3"/>
    <x v="1"/>
    <x v="8"/>
    <n v="2"/>
    <s v="mireya.copeland@bikes.shop"/>
    <x v="3"/>
    <x v="3"/>
    <n v="1119"/>
    <s v="tora.dunlap@hotmail.com"/>
    <n v="10952"/>
    <x v="1"/>
    <s v="Electra"/>
    <d v="2016-12-25T00:00:00"/>
    <n v="1"/>
    <n v="599.99"/>
    <n v="7.0000000000000007E-2"/>
    <n v="599.99"/>
  </r>
  <r>
    <n v="628"/>
    <n v="1"/>
    <x v="0"/>
    <x v="12"/>
    <n v="1"/>
    <s v="fabiola.jackson@bikes.shop"/>
    <x v="0"/>
    <x v="0"/>
    <n v="561"/>
    <s v="kandace.hughes@hotmail.com"/>
    <n v="94580"/>
    <x v="0"/>
    <s v="Electra"/>
    <d v="2016-12-26T00:00:00"/>
    <n v="2"/>
    <n v="529.99"/>
    <n v="0.1"/>
    <n v="1059.98"/>
  </r>
  <r>
    <n v="629"/>
    <n v="1"/>
    <x v="0"/>
    <x v="23"/>
    <n v="1"/>
    <s v="fabiola.jackson@bikes.shop"/>
    <x v="0"/>
    <x v="0"/>
    <n v="973"/>
    <s v="margaretta.clayton@yahoo.com"/>
    <n v="93555"/>
    <x v="0"/>
    <s v="Pure Cycles"/>
    <d v="2016-12-26T00:00:00"/>
    <n v="1"/>
    <n v="449"/>
    <n v="0.05"/>
    <n v="449"/>
  </r>
  <r>
    <n v="629"/>
    <n v="2"/>
    <x v="0"/>
    <x v="21"/>
    <n v="1"/>
    <s v="fabiola.jackson@bikes.shop"/>
    <x v="1"/>
    <x v="1"/>
    <n v="973"/>
    <s v="margaretta.clayton@yahoo.com"/>
    <n v="93555"/>
    <x v="0"/>
    <s v="Heller"/>
    <d v="2016-12-26T00:00:00"/>
    <n v="2"/>
    <n v="1320.99"/>
    <n v="0.05"/>
    <n v="2641.98"/>
  </r>
  <r>
    <n v="629"/>
    <n v="3"/>
    <x v="0"/>
    <x v="19"/>
    <n v="1"/>
    <s v="fabiola.jackson@bikes.shop"/>
    <x v="5"/>
    <x v="5"/>
    <n v="973"/>
    <s v="margaretta.clayton@yahoo.com"/>
    <n v="93555"/>
    <x v="0"/>
    <s v="Electra"/>
    <d v="2016-12-26T00:00:00"/>
    <n v="2"/>
    <n v="299.99"/>
    <n v="0.1"/>
    <n v="599.98"/>
  </r>
  <r>
    <n v="629"/>
    <n v="4"/>
    <x v="0"/>
    <x v="15"/>
    <n v="1"/>
    <s v="fabiola.jackson@bikes.shop"/>
    <x v="0"/>
    <x v="0"/>
    <n v="973"/>
    <s v="margaretta.clayton@yahoo.com"/>
    <n v="93555"/>
    <x v="0"/>
    <s v="Electra"/>
    <d v="2016-12-26T00:00:00"/>
    <n v="2"/>
    <n v="269.99"/>
    <n v="0.05"/>
    <n v="539.98"/>
  </r>
  <r>
    <n v="629"/>
    <n v="5"/>
    <x v="0"/>
    <x v="18"/>
    <n v="1"/>
    <s v="fabiola.jackson@bikes.shop"/>
    <x v="1"/>
    <x v="1"/>
    <n v="973"/>
    <s v="margaretta.clayton@yahoo.com"/>
    <n v="93555"/>
    <x v="0"/>
    <s v="Surly"/>
    <d v="2016-12-26T00:00:00"/>
    <n v="2"/>
    <n v="469.99"/>
    <n v="0.1"/>
    <n v="939.98"/>
  </r>
  <r>
    <n v="630"/>
    <n v="1"/>
    <x v="1"/>
    <x v="21"/>
    <n v="2"/>
    <s v="mireya.copeland@bikes.shop"/>
    <x v="1"/>
    <x v="1"/>
    <n v="1404"/>
    <s v="loyce.conway@aol.com"/>
    <n v="11722"/>
    <x v="1"/>
    <s v="Heller"/>
    <d v="2016-12-26T00:00:00"/>
    <n v="1"/>
    <n v="1320.99"/>
    <n v="0.05"/>
    <n v="1320.99"/>
  </r>
  <r>
    <n v="630"/>
    <n v="2"/>
    <x v="1"/>
    <x v="22"/>
    <n v="2"/>
    <s v="mireya.copeland@bikes.shop"/>
    <x v="3"/>
    <x v="3"/>
    <n v="1404"/>
    <s v="loyce.conway@aol.com"/>
    <n v="11722"/>
    <x v="1"/>
    <s v="Electra"/>
    <d v="2016-12-26T00:00:00"/>
    <n v="1"/>
    <n v="499.99"/>
    <n v="0.1"/>
    <n v="499.99"/>
  </r>
  <r>
    <n v="630"/>
    <n v="3"/>
    <x v="1"/>
    <x v="9"/>
    <n v="2"/>
    <s v="mireya.copeland@bikes.shop"/>
    <x v="0"/>
    <x v="0"/>
    <n v="1404"/>
    <s v="loyce.conway@aol.com"/>
    <n v="11722"/>
    <x v="1"/>
    <s v="Pure Cycles"/>
    <d v="2016-12-26T00:00:00"/>
    <n v="2"/>
    <n v="449"/>
    <n v="0.1"/>
    <n v="898"/>
  </r>
  <r>
    <n v="630"/>
    <n v="4"/>
    <x v="1"/>
    <x v="20"/>
    <n v="2"/>
    <s v="mireya.copeland@bikes.shop"/>
    <x v="5"/>
    <x v="5"/>
    <n v="1404"/>
    <s v="loyce.conway@aol.com"/>
    <n v="11722"/>
    <x v="1"/>
    <s v="Electra"/>
    <d v="2016-12-26T00:00:00"/>
    <n v="2"/>
    <n v="269.99"/>
    <n v="7.0000000000000007E-2"/>
    <n v="539.98"/>
  </r>
  <r>
    <n v="631"/>
    <n v="1"/>
    <x v="0"/>
    <x v="24"/>
    <n v="1"/>
    <s v="fabiola.jackson@bikes.shop"/>
    <x v="3"/>
    <x v="3"/>
    <n v="855"/>
    <s v="lean.stark@msn.com"/>
    <n v="91784"/>
    <x v="0"/>
    <s v="Electra"/>
    <d v="2016-12-27T00:00:00"/>
    <n v="2"/>
    <n v="549.99"/>
    <n v="7.0000000000000007E-2"/>
    <n v="1099.98"/>
  </r>
  <r>
    <n v="631"/>
    <n v="2"/>
    <x v="0"/>
    <x v="12"/>
    <n v="1"/>
    <s v="fabiola.jackson@bikes.shop"/>
    <x v="0"/>
    <x v="0"/>
    <n v="855"/>
    <s v="lean.stark@msn.com"/>
    <n v="91784"/>
    <x v="0"/>
    <s v="Electra"/>
    <d v="2016-12-27T00:00:00"/>
    <n v="2"/>
    <n v="529.99"/>
    <n v="7.0000000000000007E-2"/>
    <n v="1059.98"/>
  </r>
  <r>
    <n v="632"/>
    <n v="1"/>
    <x v="1"/>
    <x v="22"/>
    <n v="2"/>
    <s v="mireya.copeland@bikes.shop"/>
    <x v="3"/>
    <x v="3"/>
    <n v="163"/>
    <s v="margert.stevens@aol.com"/>
    <n v="13440"/>
    <x v="1"/>
    <s v="Electra"/>
    <d v="2016-12-27T00:00:00"/>
    <n v="1"/>
    <n v="499.99"/>
    <n v="0.2"/>
    <n v="499.99"/>
  </r>
  <r>
    <n v="632"/>
    <n v="2"/>
    <x v="1"/>
    <x v="16"/>
    <n v="2"/>
    <s v="mireya.copeland@bikes.shop"/>
    <x v="2"/>
    <x v="2"/>
    <n v="163"/>
    <s v="margert.stevens@aol.com"/>
    <n v="13440"/>
    <x v="1"/>
    <s v="Surly"/>
    <d v="2016-12-27T00:00:00"/>
    <n v="2"/>
    <n v="1680.99"/>
    <n v="0.1"/>
    <n v="3361.98"/>
  </r>
  <r>
    <n v="632"/>
    <n v="3"/>
    <x v="1"/>
    <x v="12"/>
    <n v="2"/>
    <s v="mireya.copeland@bikes.shop"/>
    <x v="0"/>
    <x v="0"/>
    <n v="163"/>
    <s v="margert.stevens@aol.com"/>
    <n v="13440"/>
    <x v="1"/>
    <s v="Electra"/>
    <d v="2016-12-27T00:00:00"/>
    <n v="1"/>
    <n v="529.99"/>
    <n v="7.0000000000000007E-2"/>
    <n v="529.99"/>
  </r>
  <r>
    <n v="632"/>
    <n v="4"/>
    <x v="1"/>
    <x v="18"/>
    <n v="2"/>
    <s v="mireya.copeland@bikes.shop"/>
    <x v="1"/>
    <x v="1"/>
    <n v="163"/>
    <s v="margert.stevens@aol.com"/>
    <n v="13440"/>
    <x v="1"/>
    <s v="Surly"/>
    <d v="2016-12-27T00:00:00"/>
    <n v="1"/>
    <n v="469.99"/>
    <n v="0.05"/>
    <n v="469.99"/>
  </r>
  <r>
    <n v="632"/>
    <n v="5"/>
    <x v="1"/>
    <x v="13"/>
    <n v="2"/>
    <s v="mireya.copeland@bikes.shop"/>
    <x v="5"/>
    <x v="5"/>
    <n v="163"/>
    <s v="margert.stevens@aol.com"/>
    <n v="13440"/>
    <x v="1"/>
    <s v="Electra"/>
    <d v="2016-12-27T00:00:00"/>
    <n v="2"/>
    <n v="269.99"/>
    <n v="0.1"/>
    <n v="539.98"/>
  </r>
  <r>
    <n v="633"/>
    <n v="1"/>
    <x v="2"/>
    <x v="10"/>
    <n v="3"/>
    <s v="genna.serrano@bikes.shop"/>
    <x v="0"/>
    <x v="0"/>
    <n v="1040"/>
    <s v="shantae.hammond@hotmail.com"/>
    <n v="77904"/>
    <x v="2"/>
    <s v="Electra"/>
    <d v="2016-12-28T00:00:00"/>
    <n v="2"/>
    <n v="549.99"/>
    <n v="0.05"/>
    <n v="1099.98"/>
  </r>
  <r>
    <n v="633"/>
    <n v="2"/>
    <x v="2"/>
    <x v="17"/>
    <n v="3"/>
    <s v="genna.serrano@bikes.shop"/>
    <x v="0"/>
    <x v="0"/>
    <n v="1040"/>
    <s v="shantae.hammond@hotmail.com"/>
    <n v="77904"/>
    <x v="2"/>
    <s v="Electra"/>
    <d v="2016-12-28T00:00:00"/>
    <n v="2"/>
    <n v="269.99"/>
    <n v="0.2"/>
    <n v="539.98"/>
  </r>
  <r>
    <n v="633"/>
    <n v="3"/>
    <x v="2"/>
    <x v="21"/>
    <n v="3"/>
    <s v="genna.serrano@bikes.shop"/>
    <x v="1"/>
    <x v="1"/>
    <n v="1040"/>
    <s v="shantae.hammond@hotmail.com"/>
    <n v="77904"/>
    <x v="2"/>
    <s v="Heller"/>
    <d v="2016-12-28T00:00:00"/>
    <n v="2"/>
    <n v="1320.99"/>
    <n v="0.2"/>
    <n v="2641.98"/>
  </r>
  <r>
    <n v="633"/>
    <n v="4"/>
    <x v="2"/>
    <x v="2"/>
    <n v="3"/>
    <s v="genna.serrano@bikes.shop"/>
    <x v="2"/>
    <x v="2"/>
    <n v="1040"/>
    <s v="shantae.hammond@hotmail.com"/>
    <n v="77904"/>
    <x v="2"/>
    <s v="Surly"/>
    <d v="2016-12-28T00:00:00"/>
    <n v="2"/>
    <n v="1549"/>
    <n v="0.2"/>
    <n v="3098"/>
  </r>
  <r>
    <n v="634"/>
    <n v="1"/>
    <x v="1"/>
    <x v="4"/>
    <n v="2"/>
    <s v="mireya.copeland@bikes.shop"/>
    <x v="1"/>
    <x v="1"/>
    <n v="27"/>
    <s v="santos.valencia@yahoo.com"/>
    <n v="11104"/>
    <x v="1"/>
    <s v="Trek"/>
    <d v="2016-12-29T00:00:00"/>
    <n v="2"/>
    <n v="2899.99"/>
    <n v="0.05"/>
    <n v="5799.98"/>
  </r>
  <r>
    <n v="634"/>
    <n v="2"/>
    <x v="1"/>
    <x v="10"/>
    <n v="2"/>
    <s v="mireya.copeland@bikes.shop"/>
    <x v="0"/>
    <x v="0"/>
    <n v="27"/>
    <s v="santos.valencia@yahoo.com"/>
    <n v="11104"/>
    <x v="1"/>
    <s v="Electra"/>
    <d v="2016-12-29T00:00:00"/>
    <n v="1"/>
    <n v="549.99"/>
    <n v="0.1"/>
    <n v="549.99"/>
  </r>
  <r>
    <n v="635"/>
    <n v="1"/>
    <x v="1"/>
    <x v="4"/>
    <n v="2"/>
    <s v="mireya.copeland@bikes.shop"/>
    <x v="1"/>
    <x v="1"/>
    <n v="520"/>
    <s v="andreas.herman@msn.com"/>
    <n v="10550"/>
    <x v="1"/>
    <s v="Trek"/>
    <d v="2016-12-30T00:00:00"/>
    <n v="1"/>
    <n v="2899.99"/>
    <n v="0.05"/>
    <n v="2899.99"/>
  </r>
  <r>
    <n v="636"/>
    <n v="1"/>
    <x v="0"/>
    <x v="25"/>
    <n v="1"/>
    <s v="fabiola.jackson@bikes.shop"/>
    <x v="5"/>
    <x v="5"/>
    <n v="532"/>
    <s v="mia.delgado@yahoo.com"/>
    <n v="92236"/>
    <x v="0"/>
    <s v="Haro"/>
    <d v="2017-01-03T00:00:00"/>
    <n v="2"/>
    <n v="329.99"/>
    <n v="0.2"/>
    <n v="659.98"/>
  </r>
  <r>
    <n v="637"/>
    <n v="1"/>
    <x v="1"/>
    <x v="11"/>
    <n v="2"/>
    <s v="mireya.copeland@bikes.shop"/>
    <x v="4"/>
    <x v="4"/>
    <n v="512"/>
    <s v="hee.greer@hotmail.com"/>
    <n v="11784"/>
    <x v="1"/>
    <s v="Trek"/>
    <d v="2017-01-03T00:00:00"/>
    <n v="1"/>
    <n v="2999.99"/>
    <n v="0.1"/>
    <n v="2999.99"/>
  </r>
  <r>
    <n v="637"/>
    <n v="2"/>
    <x v="1"/>
    <x v="26"/>
    <n v="2"/>
    <s v="mireya.copeland@bikes.shop"/>
    <x v="3"/>
    <x v="3"/>
    <n v="512"/>
    <s v="hee.greer@hotmail.com"/>
    <n v="11784"/>
    <x v="1"/>
    <s v="Sun Bicycles"/>
    <d v="2017-01-03T00:00:00"/>
    <n v="2"/>
    <n v="449.99"/>
    <n v="0.1"/>
    <n v="899.98"/>
  </r>
  <r>
    <n v="638"/>
    <n v="1"/>
    <x v="1"/>
    <x v="27"/>
    <n v="2"/>
    <s v="mireya.copeland@bikes.shop"/>
    <x v="3"/>
    <x v="3"/>
    <n v="1302"/>
    <s v="verda.gilbert@gmail.com"/>
    <n v="11731"/>
    <x v="1"/>
    <s v="Sun Bicycles"/>
    <d v="2017-01-04T00:00:00"/>
    <n v="1"/>
    <n v="551.99"/>
    <n v="0.05"/>
    <n v="551.99"/>
  </r>
  <r>
    <n v="638"/>
    <n v="2"/>
    <x v="1"/>
    <x v="28"/>
    <n v="2"/>
    <s v="mireya.copeland@bikes.shop"/>
    <x v="6"/>
    <x v="6"/>
    <n v="1302"/>
    <s v="verda.gilbert@gmail.com"/>
    <n v="11731"/>
    <x v="1"/>
    <s v="Trek"/>
    <d v="2017-01-04T00:00:00"/>
    <n v="1"/>
    <n v="5499.99"/>
    <n v="0.2"/>
    <n v="5499.99"/>
  </r>
  <r>
    <n v="638"/>
    <n v="3"/>
    <x v="1"/>
    <x v="29"/>
    <n v="2"/>
    <s v="mireya.copeland@bikes.shop"/>
    <x v="6"/>
    <x v="6"/>
    <n v="1302"/>
    <s v="verda.gilbert@gmail.com"/>
    <n v="11731"/>
    <x v="1"/>
    <s v="Surly"/>
    <d v="2017-01-04T00:00:00"/>
    <n v="2"/>
    <n v="749.99"/>
    <n v="0.05"/>
    <n v="1499.98"/>
  </r>
  <r>
    <n v="639"/>
    <n v="1"/>
    <x v="1"/>
    <x v="12"/>
    <n v="2"/>
    <s v="mireya.copeland@bikes.shop"/>
    <x v="0"/>
    <x v="0"/>
    <n v="550"/>
    <s v="felicidad.golden@yahoo.com"/>
    <n v="14094"/>
    <x v="1"/>
    <s v="Electra"/>
    <d v="2017-01-06T00:00:00"/>
    <n v="1"/>
    <n v="529.99"/>
    <n v="7.0000000000000007E-2"/>
    <n v="529.99"/>
  </r>
  <r>
    <n v="639"/>
    <n v="2"/>
    <x v="1"/>
    <x v="30"/>
    <n v="2"/>
    <s v="mireya.copeland@bikes.shop"/>
    <x v="0"/>
    <x v="0"/>
    <n v="550"/>
    <s v="felicidad.golden@yahoo.com"/>
    <n v="14094"/>
    <x v="1"/>
    <s v="Sun Bicycles"/>
    <d v="2017-01-06T00:00:00"/>
    <n v="1"/>
    <n v="749.99"/>
    <n v="0.05"/>
    <n v="749.99"/>
  </r>
  <r>
    <n v="639"/>
    <n v="3"/>
    <x v="1"/>
    <x v="31"/>
    <n v="2"/>
    <s v="mireya.copeland@bikes.shop"/>
    <x v="0"/>
    <x v="0"/>
    <n v="550"/>
    <s v="felicidad.golden@yahoo.com"/>
    <n v="14094"/>
    <x v="1"/>
    <s v="Sun Bicycles"/>
    <d v="2017-01-06T00:00:00"/>
    <n v="1"/>
    <n v="619.99"/>
    <n v="0.05"/>
    <n v="619.99"/>
  </r>
  <r>
    <n v="639"/>
    <n v="4"/>
    <x v="1"/>
    <x v="32"/>
    <n v="2"/>
    <s v="mireya.copeland@bikes.shop"/>
    <x v="4"/>
    <x v="4"/>
    <n v="550"/>
    <s v="felicidad.golden@yahoo.com"/>
    <n v="14094"/>
    <x v="1"/>
    <s v="Trek"/>
    <d v="2017-01-06T00:00:00"/>
    <n v="2"/>
    <n v="4999.99"/>
    <n v="0.1"/>
    <n v="9999.98"/>
  </r>
  <r>
    <n v="640"/>
    <n v="1"/>
    <x v="1"/>
    <x v="26"/>
    <n v="2"/>
    <s v="mireya.copeland@bikes.shop"/>
    <x v="3"/>
    <x v="3"/>
    <n v="1093"/>
    <s v="alejandrina.hodges@msn.com"/>
    <n v="11729"/>
    <x v="1"/>
    <s v="Sun Bicycles"/>
    <d v="2017-01-06T00:00:00"/>
    <n v="2"/>
    <n v="449.99"/>
    <n v="0.05"/>
    <n v="899.98"/>
  </r>
  <r>
    <n v="640"/>
    <n v="2"/>
    <x v="1"/>
    <x v="33"/>
    <n v="2"/>
    <s v="mireya.copeland@bikes.shop"/>
    <x v="1"/>
    <x v="1"/>
    <n v="1093"/>
    <s v="alejandrina.hodges@msn.com"/>
    <n v="11729"/>
    <x v="1"/>
    <s v="Trek"/>
    <d v="2017-01-06T00:00:00"/>
    <n v="1"/>
    <n v="469.99"/>
    <n v="7.0000000000000007E-2"/>
    <n v="469.99"/>
  </r>
  <r>
    <n v="640"/>
    <n v="3"/>
    <x v="1"/>
    <x v="34"/>
    <n v="2"/>
    <s v="mireya.copeland@bikes.shop"/>
    <x v="1"/>
    <x v="1"/>
    <n v="1093"/>
    <s v="alejandrina.hodges@msn.com"/>
    <n v="11729"/>
    <x v="1"/>
    <s v="Surly"/>
    <d v="2017-01-06T00:00:00"/>
    <n v="1"/>
    <n v="999.99"/>
    <n v="7.0000000000000007E-2"/>
    <n v="999.99"/>
  </r>
  <r>
    <n v="640"/>
    <n v="4"/>
    <x v="1"/>
    <x v="35"/>
    <n v="2"/>
    <s v="mireya.copeland@bikes.shop"/>
    <x v="0"/>
    <x v="0"/>
    <n v="1093"/>
    <s v="alejandrina.hodges@msn.com"/>
    <n v="11729"/>
    <x v="1"/>
    <s v="Electra"/>
    <d v="2017-01-06T00:00:00"/>
    <n v="2"/>
    <n v="299.99"/>
    <n v="7.0000000000000007E-2"/>
    <n v="599.98"/>
  </r>
  <r>
    <n v="640"/>
    <n v="5"/>
    <x v="1"/>
    <x v="36"/>
    <n v="2"/>
    <s v="mireya.copeland@bikes.shop"/>
    <x v="3"/>
    <x v="3"/>
    <n v="1093"/>
    <s v="alejandrina.hodges@msn.com"/>
    <n v="11729"/>
    <x v="1"/>
    <s v="Sun Bicycles"/>
    <d v="2017-01-06T00:00:00"/>
    <n v="2"/>
    <n v="416.99"/>
    <n v="0.2"/>
    <n v="833.98"/>
  </r>
  <r>
    <n v="641"/>
    <n v="1"/>
    <x v="0"/>
    <x v="12"/>
    <n v="1"/>
    <s v="fabiola.jackson@bikes.shop"/>
    <x v="0"/>
    <x v="0"/>
    <n v="673"/>
    <s v="adam.henderson@hotmail.com"/>
    <n v="93635"/>
    <x v="0"/>
    <s v="Electra"/>
    <d v="2017-01-07T00:00:00"/>
    <n v="1"/>
    <n v="529.99"/>
    <n v="0.05"/>
    <n v="529.99"/>
  </r>
  <r>
    <n v="641"/>
    <n v="2"/>
    <x v="0"/>
    <x v="37"/>
    <n v="1"/>
    <s v="fabiola.jackson@bikes.shop"/>
    <x v="2"/>
    <x v="2"/>
    <n v="673"/>
    <s v="adam.henderson@hotmail.com"/>
    <n v="93635"/>
    <x v="0"/>
    <s v="Trek"/>
    <d v="2017-01-07T00:00:00"/>
    <n v="1"/>
    <n v="3499.99"/>
    <n v="0.2"/>
    <n v="3499.99"/>
  </r>
  <r>
    <n v="641"/>
    <n v="3"/>
    <x v="0"/>
    <x v="38"/>
    <n v="1"/>
    <s v="fabiola.jackson@bikes.shop"/>
    <x v="0"/>
    <x v="0"/>
    <n v="673"/>
    <s v="adam.henderson@hotmail.com"/>
    <n v="93635"/>
    <x v="0"/>
    <s v="Electra"/>
    <d v="2017-01-07T00:00:00"/>
    <n v="1"/>
    <n v="489.99"/>
    <n v="0.2"/>
    <n v="489.99"/>
  </r>
  <r>
    <n v="642"/>
    <n v="1"/>
    <x v="1"/>
    <x v="39"/>
    <n v="2"/>
    <s v="mireya.copeland@bikes.shop"/>
    <x v="0"/>
    <x v="0"/>
    <n v="847"/>
    <s v="lizette.ellison@hotmail.com"/>
    <n v="11050"/>
    <x v="1"/>
    <s v="Sun Bicycles"/>
    <d v="2017-01-07T00:00:00"/>
    <n v="2"/>
    <n v="449.99"/>
    <n v="7.0000000000000007E-2"/>
    <n v="899.98"/>
  </r>
  <r>
    <n v="643"/>
    <n v="1"/>
    <x v="0"/>
    <x v="29"/>
    <n v="1"/>
    <s v="fabiola.jackson@bikes.shop"/>
    <x v="6"/>
    <x v="6"/>
    <n v="901"/>
    <s v="lonna.franks@yahoo.com"/>
    <n v="91762"/>
    <x v="0"/>
    <s v="Surly"/>
    <d v="2017-01-08T00:00:00"/>
    <n v="1"/>
    <n v="749.99"/>
    <n v="0.05"/>
    <n v="749.99"/>
  </r>
  <r>
    <n v="644"/>
    <n v="1"/>
    <x v="1"/>
    <x v="11"/>
    <n v="2"/>
    <s v="mireya.copeland@bikes.shop"/>
    <x v="4"/>
    <x v="4"/>
    <n v="439"/>
    <s v="sunshine.rosario@aol.com"/>
    <n v="11432"/>
    <x v="1"/>
    <s v="Trek"/>
    <d v="2017-01-08T00:00:00"/>
    <n v="1"/>
    <n v="2999.99"/>
    <n v="7.0000000000000007E-2"/>
    <n v="2999.99"/>
  </r>
  <r>
    <n v="645"/>
    <n v="1"/>
    <x v="1"/>
    <x v="40"/>
    <n v="2"/>
    <s v="mireya.copeland@bikes.shop"/>
    <x v="5"/>
    <x v="5"/>
    <n v="1199"/>
    <s v="consuela.collier@msn.com"/>
    <n v="14120"/>
    <x v="1"/>
    <s v="Electra"/>
    <d v="2017-01-08T00:00:00"/>
    <n v="1"/>
    <n v="299.99"/>
    <n v="7.0000000000000007E-2"/>
    <n v="299.99"/>
  </r>
  <r>
    <n v="645"/>
    <n v="2"/>
    <x v="1"/>
    <x v="41"/>
    <n v="2"/>
    <s v="mireya.copeland@bikes.shop"/>
    <x v="1"/>
    <x v="1"/>
    <n v="1199"/>
    <s v="consuela.collier@msn.com"/>
    <n v="14120"/>
    <x v="1"/>
    <s v="Trek"/>
    <d v="2017-01-08T00:00:00"/>
    <n v="2"/>
    <n v="2299.9899999999998"/>
    <n v="0.05"/>
    <n v="4599.9799999999996"/>
  </r>
  <r>
    <n v="645"/>
    <n v="3"/>
    <x v="1"/>
    <x v="18"/>
    <n v="2"/>
    <s v="mireya.copeland@bikes.shop"/>
    <x v="1"/>
    <x v="1"/>
    <n v="1199"/>
    <s v="consuela.collier@msn.com"/>
    <n v="14120"/>
    <x v="1"/>
    <s v="Surly"/>
    <d v="2017-01-08T00:00:00"/>
    <n v="1"/>
    <n v="469.99"/>
    <n v="0.05"/>
    <n v="469.99"/>
  </r>
  <r>
    <n v="645"/>
    <n v="4"/>
    <x v="1"/>
    <x v="42"/>
    <n v="2"/>
    <s v="mireya.copeland@bikes.shop"/>
    <x v="1"/>
    <x v="1"/>
    <n v="1199"/>
    <s v="consuela.collier@msn.com"/>
    <n v="14120"/>
    <x v="1"/>
    <s v="Trek"/>
    <d v="2017-01-08T00:00:00"/>
    <n v="2"/>
    <n v="5299.99"/>
    <n v="7.0000000000000007E-2"/>
    <n v="10599.98"/>
  </r>
  <r>
    <n v="645"/>
    <n v="5"/>
    <x v="1"/>
    <x v="20"/>
    <n v="2"/>
    <s v="mireya.copeland@bikes.shop"/>
    <x v="5"/>
    <x v="5"/>
    <n v="1199"/>
    <s v="consuela.collier@msn.com"/>
    <n v="14120"/>
    <x v="1"/>
    <s v="Electra"/>
    <d v="2017-01-08T00:00:00"/>
    <n v="2"/>
    <n v="269.99"/>
    <n v="7.0000000000000007E-2"/>
    <n v="539.98"/>
  </r>
  <r>
    <n v="646"/>
    <n v="1"/>
    <x v="0"/>
    <x v="12"/>
    <n v="1"/>
    <s v="fabiola.jackson@bikes.shop"/>
    <x v="0"/>
    <x v="0"/>
    <n v="975"/>
    <s v="annis.sanchez@aol.com"/>
    <n v="90008"/>
    <x v="0"/>
    <s v="Electra"/>
    <d v="2017-01-09T00:00:00"/>
    <n v="2"/>
    <n v="529.99"/>
    <n v="0.2"/>
    <n v="1059.98"/>
  </r>
  <r>
    <n v="646"/>
    <n v="2"/>
    <x v="0"/>
    <x v="4"/>
    <n v="1"/>
    <s v="fabiola.jackson@bikes.shop"/>
    <x v="1"/>
    <x v="1"/>
    <n v="975"/>
    <s v="annis.sanchez@aol.com"/>
    <n v="90008"/>
    <x v="0"/>
    <s v="Trek"/>
    <d v="2017-01-09T00:00:00"/>
    <n v="1"/>
    <n v="2899.99"/>
    <n v="7.0000000000000007E-2"/>
    <n v="2899.99"/>
  </r>
  <r>
    <n v="646"/>
    <n v="3"/>
    <x v="0"/>
    <x v="43"/>
    <n v="1"/>
    <s v="fabiola.jackson@bikes.shop"/>
    <x v="5"/>
    <x v="5"/>
    <n v="975"/>
    <s v="annis.sanchez@aol.com"/>
    <n v="90008"/>
    <x v="0"/>
    <s v="Electra"/>
    <d v="2017-01-09T00:00:00"/>
    <n v="1"/>
    <n v="299.99"/>
    <n v="0.05"/>
    <n v="299.99"/>
  </r>
  <r>
    <n v="646"/>
    <n v="4"/>
    <x v="0"/>
    <x v="10"/>
    <n v="1"/>
    <s v="fabiola.jackson@bikes.shop"/>
    <x v="0"/>
    <x v="0"/>
    <n v="975"/>
    <s v="annis.sanchez@aol.com"/>
    <n v="90008"/>
    <x v="0"/>
    <s v="Electra"/>
    <d v="2017-01-09T00:00:00"/>
    <n v="1"/>
    <n v="549.99"/>
    <n v="0.2"/>
    <n v="549.99"/>
  </r>
  <r>
    <n v="647"/>
    <n v="1"/>
    <x v="1"/>
    <x v="22"/>
    <n v="2"/>
    <s v="mireya.copeland@bikes.shop"/>
    <x v="3"/>
    <x v="3"/>
    <n v="283"/>
    <s v="jaimee.day@aol.com"/>
    <n v="12601"/>
    <x v="1"/>
    <s v="Electra"/>
    <d v="2017-01-09T00:00:00"/>
    <n v="2"/>
    <n v="499.99"/>
    <n v="7.0000000000000007E-2"/>
    <n v="999.98"/>
  </r>
  <r>
    <n v="647"/>
    <n v="2"/>
    <x v="1"/>
    <x v="17"/>
    <n v="2"/>
    <s v="mireya.copeland@bikes.shop"/>
    <x v="0"/>
    <x v="0"/>
    <n v="283"/>
    <s v="jaimee.day@aol.com"/>
    <n v="12601"/>
    <x v="1"/>
    <s v="Electra"/>
    <d v="2017-01-09T00:00:00"/>
    <n v="1"/>
    <n v="269.99"/>
    <n v="0.1"/>
    <n v="269.99"/>
  </r>
  <r>
    <n v="648"/>
    <n v="1"/>
    <x v="1"/>
    <x v="24"/>
    <n v="2"/>
    <s v="mireya.copeland@bikes.shop"/>
    <x v="3"/>
    <x v="3"/>
    <n v="684"/>
    <s v="jenny.bell@hotmail.com"/>
    <n v="14304"/>
    <x v="1"/>
    <s v="Electra"/>
    <d v="2017-01-09T00:00:00"/>
    <n v="1"/>
    <n v="549.99"/>
    <n v="7.0000000000000007E-2"/>
    <n v="549.99"/>
  </r>
  <r>
    <n v="649"/>
    <n v="1"/>
    <x v="0"/>
    <x v="44"/>
    <n v="1"/>
    <s v="fabiola.jackson@bikes.shop"/>
    <x v="5"/>
    <x v="5"/>
    <n v="1153"/>
    <s v="ara.vazquez@msn.com"/>
    <n v="94070"/>
    <x v="0"/>
    <s v="Electra"/>
    <d v="2017-01-10T00:00:00"/>
    <n v="2"/>
    <n v="349.99"/>
    <n v="0.1"/>
    <n v="699.98"/>
  </r>
  <r>
    <n v="649"/>
    <n v="2"/>
    <x v="0"/>
    <x v="45"/>
    <n v="1"/>
    <s v="fabiola.jackson@bikes.shop"/>
    <x v="5"/>
    <x v="5"/>
    <n v="1153"/>
    <s v="ara.vazquez@msn.com"/>
    <n v="94070"/>
    <x v="0"/>
    <s v="Trek"/>
    <d v="2017-01-10T00:00:00"/>
    <n v="1"/>
    <n v="209.99"/>
    <n v="7.0000000000000007E-2"/>
    <n v="209.99"/>
  </r>
  <r>
    <n v="649"/>
    <n v="3"/>
    <x v="0"/>
    <x v="16"/>
    <n v="1"/>
    <s v="fabiola.jackson@bikes.shop"/>
    <x v="2"/>
    <x v="2"/>
    <n v="1153"/>
    <s v="ara.vazquez@msn.com"/>
    <n v="94070"/>
    <x v="0"/>
    <s v="Surly"/>
    <d v="2017-01-10T00:00:00"/>
    <n v="2"/>
    <n v="1680.99"/>
    <n v="0.1"/>
    <n v="3361.98"/>
  </r>
  <r>
    <n v="649"/>
    <n v="4"/>
    <x v="0"/>
    <x v="46"/>
    <n v="1"/>
    <s v="fabiola.jackson@bikes.shop"/>
    <x v="0"/>
    <x v="0"/>
    <n v="1153"/>
    <s v="ara.vazquez@msn.com"/>
    <n v="94070"/>
    <x v="0"/>
    <s v="Sun Bicycles"/>
    <d v="2017-01-10T00:00:00"/>
    <n v="1"/>
    <n v="647.99"/>
    <n v="0.05"/>
    <n v="647.99"/>
  </r>
  <r>
    <n v="650"/>
    <n v="1"/>
    <x v="0"/>
    <x v="5"/>
    <n v="1"/>
    <s v="fabiola.jackson@bikes.shop"/>
    <x v="1"/>
    <x v="1"/>
    <n v="729"/>
    <s v="hue.dalton@hotmail.com"/>
    <n v="92307"/>
    <x v="0"/>
    <s v="Surly"/>
    <d v="2017-01-11T00:00:00"/>
    <n v="1"/>
    <n v="999.99"/>
    <n v="0.2"/>
    <n v="999.99"/>
  </r>
  <r>
    <n v="651"/>
    <n v="1"/>
    <x v="1"/>
    <x v="47"/>
    <n v="2"/>
    <s v="mireya.copeland@bikes.shop"/>
    <x v="0"/>
    <x v="0"/>
    <n v="190"/>
    <s v="toya.pratt@yahoo.com"/>
    <n v="11561"/>
    <x v="1"/>
    <s v="Sun Bicycles"/>
    <d v="2017-01-11T00:00:00"/>
    <n v="1"/>
    <n v="402.99"/>
    <n v="0.1"/>
    <n v="402.99"/>
  </r>
  <r>
    <n v="651"/>
    <n v="2"/>
    <x v="1"/>
    <x v="25"/>
    <n v="2"/>
    <s v="mireya.copeland@bikes.shop"/>
    <x v="5"/>
    <x v="5"/>
    <n v="190"/>
    <s v="toya.pratt@yahoo.com"/>
    <n v="11561"/>
    <x v="1"/>
    <s v="Haro"/>
    <d v="2017-01-11T00:00:00"/>
    <n v="1"/>
    <n v="329.99"/>
    <n v="0.05"/>
    <n v="329.99"/>
  </r>
  <r>
    <n v="651"/>
    <n v="3"/>
    <x v="1"/>
    <x v="48"/>
    <n v="2"/>
    <s v="mireya.copeland@bikes.shop"/>
    <x v="3"/>
    <x v="3"/>
    <n v="190"/>
    <s v="toya.pratt@yahoo.com"/>
    <n v="11561"/>
    <x v="1"/>
    <s v="Electra"/>
    <d v="2017-01-11T00:00:00"/>
    <n v="2"/>
    <n v="489.99"/>
    <n v="0.05"/>
    <n v="979.98"/>
  </r>
  <r>
    <n v="651"/>
    <n v="4"/>
    <x v="1"/>
    <x v="49"/>
    <n v="2"/>
    <s v="mireya.copeland@bikes.shop"/>
    <x v="5"/>
    <x v="5"/>
    <n v="190"/>
    <s v="toya.pratt@yahoo.com"/>
    <n v="11561"/>
    <x v="1"/>
    <s v="Haro"/>
    <d v="2017-01-11T00:00:00"/>
    <n v="2"/>
    <n v="249.99"/>
    <n v="0.05"/>
    <n v="499.98"/>
  </r>
  <r>
    <n v="652"/>
    <n v="1"/>
    <x v="2"/>
    <x v="48"/>
    <n v="3"/>
    <s v="genna.serrano@bikes.shop"/>
    <x v="3"/>
    <x v="3"/>
    <n v="985"/>
    <s v="milagros.weber@hotmail.com"/>
    <n v="78552"/>
    <x v="2"/>
    <s v="Electra"/>
    <d v="2017-01-12T00:00:00"/>
    <n v="1"/>
    <n v="489.99"/>
    <n v="0.1"/>
    <n v="489.99"/>
  </r>
  <r>
    <n v="652"/>
    <n v="2"/>
    <x v="2"/>
    <x v="37"/>
    <n v="3"/>
    <s v="genna.serrano@bikes.shop"/>
    <x v="2"/>
    <x v="2"/>
    <n v="985"/>
    <s v="milagros.weber@hotmail.com"/>
    <n v="78552"/>
    <x v="2"/>
    <s v="Trek"/>
    <d v="2017-01-12T00:00:00"/>
    <n v="2"/>
    <n v="3499.99"/>
    <n v="0.2"/>
    <n v="6999.98"/>
  </r>
  <r>
    <n v="652"/>
    <n v="3"/>
    <x v="2"/>
    <x v="50"/>
    <n v="3"/>
    <s v="genna.serrano@bikes.shop"/>
    <x v="0"/>
    <x v="0"/>
    <n v="985"/>
    <s v="milagros.weber@hotmail.com"/>
    <n v="78552"/>
    <x v="2"/>
    <s v="Sun Bicycles"/>
    <d v="2017-01-12T00:00:00"/>
    <n v="2"/>
    <n v="250.99"/>
    <n v="0.2"/>
    <n v="501.98"/>
  </r>
  <r>
    <n v="652"/>
    <n v="4"/>
    <x v="2"/>
    <x v="19"/>
    <n v="3"/>
    <s v="genna.serrano@bikes.shop"/>
    <x v="5"/>
    <x v="5"/>
    <n v="985"/>
    <s v="milagros.weber@hotmail.com"/>
    <n v="78552"/>
    <x v="2"/>
    <s v="Electra"/>
    <d v="2017-01-12T00:00:00"/>
    <n v="1"/>
    <n v="299.99"/>
    <n v="0.1"/>
    <n v="299.99"/>
  </r>
  <r>
    <n v="652"/>
    <n v="5"/>
    <x v="2"/>
    <x v="51"/>
    <n v="3"/>
    <s v="genna.serrano@bikes.shop"/>
    <x v="0"/>
    <x v="0"/>
    <n v="985"/>
    <s v="milagros.weber@hotmail.com"/>
    <n v="78552"/>
    <x v="2"/>
    <s v="Electra"/>
    <d v="2017-01-12T00:00:00"/>
    <n v="1"/>
    <n v="439.99"/>
    <n v="0.05"/>
    <n v="439.99"/>
  </r>
  <r>
    <n v="653"/>
    <n v="1"/>
    <x v="0"/>
    <x v="18"/>
    <n v="1"/>
    <s v="fabiola.jackson@bikes.shop"/>
    <x v="1"/>
    <x v="1"/>
    <n v="1249"/>
    <s v="barbra.dickerson@gmail.com"/>
    <n v="93555"/>
    <x v="0"/>
    <s v="Surly"/>
    <d v="2017-01-14T00:00:00"/>
    <n v="1"/>
    <n v="469.99"/>
    <n v="7.0000000000000007E-2"/>
    <n v="469.99"/>
  </r>
  <r>
    <n v="653"/>
    <n v="2"/>
    <x v="0"/>
    <x v="52"/>
    <n v="1"/>
    <s v="fabiola.jackson@bikes.shop"/>
    <x v="1"/>
    <x v="1"/>
    <n v="1249"/>
    <s v="barbra.dickerson@gmail.com"/>
    <n v="93555"/>
    <x v="0"/>
    <s v="Trek"/>
    <d v="2017-01-14T00:00:00"/>
    <n v="1"/>
    <n v="5299.99"/>
    <n v="0.1"/>
    <n v="5299.99"/>
  </r>
  <r>
    <n v="653"/>
    <n v="3"/>
    <x v="0"/>
    <x v="6"/>
    <n v="1"/>
    <s v="fabiola.jackson@bikes.shop"/>
    <x v="1"/>
    <x v="1"/>
    <n v="1249"/>
    <s v="barbra.dickerson@gmail.com"/>
    <n v="93555"/>
    <x v="0"/>
    <s v="Ritchey"/>
    <d v="2017-01-14T00:00:00"/>
    <n v="2"/>
    <n v="749.99"/>
    <n v="0.1"/>
    <n v="1499.98"/>
  </r>
  <r>
    <n v="653"/>
    <n v="4"/>
    <x v="0"/>
    <x v="53"/>
    <n v="1"/>
    <s v="fabiola.jackson@bikes.shop"/>
    <x v="0"/>
    <x v="0"/>
    <n v="1249"/>
    <s v="barbra.dickerson@gmail.com"/>
    <n v="93555"/>
    <x v="0"/>
    <s v="Sun Bicycles"/>
    <d v="2017-01-14T00:00:00"/>
    <n v="1"/>
    <n v="761.99"/>
    <n v="0.2"/>
    <n v="761.99"/>
  </r>
  <r>
    <n v="653"/>
    <n v="5"/>
    <x v="0"/>
    <x v="54"/>
    <n v="1"/>
    <s v="fabiola.jackson@bikes.shop"/>
    <x v="5"/>
    <x v="5"/>
    <n v="1249"/>
    <s v="barbra.dickerson@gmail.com"/>
    <n v="93555"/>
    <x v="0"/>
    <s v="Trek"/>
    <d v="2017-01-14T00:00:00"/>
    <n v="2"/>
    <n v="189.99"/>
    <n v="7.0000000000000007E-2"/>
    <n v="379.98"/>
  </r>
  <r>
    <n v="654"/>
    <n v="1"/>
    <x v="1"/>
    <x v="11"/>
    <n v="2"/>
    <s v="mireya.copeland@bikes.shop"/>
    <x v="4"/>
    <x v="4"/>
    <n v="1129"/>
    <s v="gilberto.sanders@hotmail.com"/>
    <n v="11377"/>
    <x v="1"/>
    <s v="Trek"/>
    <d v="2017-01-14T00:00:00"/>
    <n v="1"/>
    <n v="2999.99"/>
    <n v="0.1"/>
    <n v="2999.99"/>
  </r>
  <r>
    <n v="654"/>
    <n v="2"/>
    <x v="1"/>
    <x v="43"/>
    <n v="2"/>
    <s v="mireya.copeland@bikes.shop"/>
    <x v="5"/>
    <x v="5"/>
    <n v="1129"/>
    <s v="gilberto.sanders@hotmail.com"/>
    <n v="11377"/>
    <x v="1"/>
    <s v="Electra"/>
    <d v="2017-01-14T00:00:00"/>
    <n v="1"/>
    <n v="299.99"/>
    <n v="0.1"/>
    <n v="299.99"/>
  </r>
  <r>
    <n v="654"/>
    <n v="3"/>
    <x v="1"/>
    <x v="55"/>
    <n v="2"/>
    <s v="mireya.copeland@bikes.shop"/>
    <x v="3"/>
    <x v="3"/>
    <n v="1129"/>
    <s v="gilberto.sanders@hotmail.com"/>
    <n v="11377"/>
    <x v="1"/>
    <s v="Sun Bicycles"/>
    <d v="2017-01-14T00:00:00"/>
    <n v="2"/>
    <n v="470.99"/>
    <n v="7.0000000000000007E-2"/>
    <n v="941.98"/>
  </r>
  <r>
    <n v="654"/>
    <n v="4"/>
    <x v="1"/>
    <x v="44"/>
    <n v="2"/>
    <s v="mireya.copeland@bikes.shop"/>
    <x v="5"/>
    <x v="5"/>
    <n v="1129"/>
    <s v="gilberto.sanders@hotmail.com"/>
    <n v="11377"/>
    <x v="1"/>
    <s v="Electra"/>
    <d v="2017-01-14T00:00:00"/>
    <n v="2"/>
    <n v="349.99"/>
    <n v="7.0000000000000007E-2"/>
    <n v="699.98"/>
  </r>
  <r>
    <n v="655"/>
    <n v="1"/>
    <x v="0"/>
    <x v="50"/>
    <n v="1"/>
    <s v="fabiola.jackson@bikes.shop"/>
    <x v="0"/>
    <x v="0"/>
    <n v="347"/>
    <s v="kanesha.hudson@gmail.com"/>
    <n v="94603"/>
    <x v="0"/>
    <s v="Sun Bicycles"/>
    <d v="2017-01-16T00:00:00"/>
    <n v="1"/>
    <n v="250.99"/>
    <n v="0.1"/>
    <n v="250.99"/>
  </r>
  <r>
    <n v="656"/>
    <n v="1"/>
    <x v="1"/>
    <x v="56"/>
    <n v="2"/>
    <s v="mireya.copeland@bikes.shop"/>
    <x v="5"/>
    <x v="5"/>
    <n v="949"/>
    <s v="venessa.frost@msn.com"/>
    <n v="10583"/>
    <x v="1"/>
    <s v="Trek"/>
    <d v="2017-01-16T00:00:00"/>
    <n v="1"/>
    <n v="149.99"/>
    <n v="0.1"/>
    <n v="149.99"/>
  </r>
  <r>
    <n v="656"/>
    <n v="2"/>
    <x v="1"/>
    <x v="13"/>
    <n v="2"/>
    <s v="mireya.copeland@bikes.shop"/>
    <x v="5"/>
    <x v="5"/>
    <n v="949"/>
    <s v="venessa.frost@msn.com"/>
    <n v="10583"/>
    <x v="1"/>
    <s v="Electra"/>
    <d v="2017-01-16T00:00:00"/>
    <n v="1"/>
    <n v="269.99"/>
    <n v="7.0000000000000007E-2"/>
    <n v="269.99"/>
  </r>
  <r>
    <n v="656"/>
    <n v="3"/>
    <x v="1"/>
    <x v="57"/>
    <n v="2"/>
    <s v="mireya.copeland@bikes.shop"/>
    <x v="1"/>
    <x v="1"/>
    <n v="949"/>
    <s v="venessa.frost@msn.com"/>
    <n v="10583"/>
    <x v="1"/>
    <s v="Surly"/>
    <d v="2017-01-16T00:00:00"/>
    <n v="2"/>
    <n v="469.99"/>
    <n v="0.05"/>
    <n v="939.98"/>
  </r>
  <r>
    <n v="657"/>
    <n v="1"/>
    <x v="0"/>
    <x v="58"/>
    <n v="1"/>
    <s v="fabiola.jackson@bikes.shop"/>
    <x v="6"/>
    <x v="6"/>
    <n v="349"/>
    <s v="mable.pratt@gmail.com"/>
    <n v="92236"/>
    <x v="0"/>
    <s v="Surly"/>
    <d v="2017-01-17T00:00:00"/>
    <n v="1"/>
    <n v="875.99"/>
    <n v="0.05"/>
    <n v="875.99"/>
  </r>
  <r>
    <n v="657"/>
    <n v="2"/>
    <x v="0"/>
    <x v="59"/>
    <n v="1"/>
    <s v="fabiola.jackson@bikes.shop"/>
    <x v="6"/>
    <x v="6"/>
    <n v="349"/>
    <s v="mable.pratt@gmail.com"/>
    <n v="92236"/>
    <x v="0"/>
    <s v="Trek"/>
    <d v="2017-01-17T00:00:00"/>
    <n v="2"/>
    <n v="3199.99"/>
    <n v="0.05"/>
    <n v="6399.98"/>
  </r>
  <r>
    <n v="658"/>
    <n v="1"/>
    <x v="1"/>
    <x v="60"/>
    <n v="2"/>
    <s v="mireya.copeland@bikes.shop"/>
    <x v="6"/>
    <x v="6"/>
    <n v="1051"/>
    <s v="tonisha.fowler@msn.com"/>
    <n v="11746"/>
    <x v="1"/>
    <s v="Trek"/>
    <d v="2017-01-17T00:00:00"/>
    <n v="2"/>
    <n v="3499.99"/>
    <n v="0.2"/>
    <n v="6999.98"/>
  </r>
  <r>
    <n v="658"/>
    <n v="2"/>
    <x v="1"/>
    <x v="61"/>
    <n v="2"/>
    <s v="mireya.copeland@bikes.shop"/>
    <x v="1"/>
    <x v="1"/>
    <n v="1051"/>
    <s v="tonisha.fowler@msn.com"/>
    <n v="11746"/>
    <x v="1"/>
    <s v="Trek"/>
    <d v="2017-01-17T00:00:00"/>
    <n v="1"/>
    <n v="999.99"/>
    <n v="0.05"/>
    <n v="999.99"/>
  </r>
  <r>
    <n v="658"/>
    <n v="3"/>
    <x v="1"/>
    <x v="11"/>
    <n v="2"/>
    <s v="mireya.copeland@bikes.shop"/>
    <x v="4"/>
    <x v="4"/>
    <n v="1051"/>
    <s v="tonisha.fowler@msn.com"/>
    <n v="11746"/>
    <x v="1"/>
    <s v="Trek"/>
    <d v="2017-01-17T00:00:00"/>
    <n v="1"/>
    <n v="2999.99"/>
    <n v="0.05"/>
    <n v="2999.99"/>
  </r>
  <r>
    <n v="659"/>
    <n v="1"/>
    <x v="1"/>
    <x v="41"/>
    <n v="2"/>
    <s v="mireya.copeland@bikes.shop"/>
    <x v="1"/>
    <x v="1"/>
    <n v="1391"/>
    <s v="sheryl.chase@gmail.com"/>
    <n v="11001"/>
    <x v="1"/>
    <s v="Trek"/>
    <d v="2017-01-17T00:00:00"/>
    <n v="2"/>
    <n v="2299.9899999999998"/>
    <n v="0.05"/>
    <n v="4599.9799999999996"/>
  </r>
  <r>
    <n v="659"/>
    <n v="2"/>
    <x v="1"/>
    <x v="62"/>
    <n v="2"/>
    <s v="mireya.copeland@bikes.shop"/>
    <x v="1"/>
    <x v="1"/>
    <n v="1391"/>
    <s v="sheryl.chase@gmail.com"/>
    <n v="11001"/>
    <x v="1"/>
    <s v="Trek"/>
    <d v="2017-01-17T00:00:00"/>
    <n v="2"/>
    <n v="1499.99"/>
    <n v="7.0000000000000007E-2"/>
    <n v="2999.98"/>
  </r>
  <r>
    <n v="659"/>
    <n v="3"/>
    <x v="1"/>
    <x v="63"/>
    <n v="2"/>
    <s v="mireya.copeland@bikes.shop"/>
    <x v="0"/>
    <x v="0"/>
    <n v="1391"/>
    <s v="sheryl.chase@gmail.com"/>
    <n v="11001"/>
    <x v="1"/>
    <s v="Electra"/>
    <d v="2017-01-17T00:00:00"/>
    <n v="1"/>
    <n v="659.99"/>
    <n v="0.05"/>
    <n v="659.99"/>
  </r>
  <r>
    <n v="659"/>
    <n v="4"/>
    <x v="1"/>
    <x v="32"/>
    <n v="2"/>
    <s v="mireya.copeland@bikes.shop"/>
    <x v="4"/>
    <x v="4"/>
    <n v="1391"/>
    <s v="sheryl.chase@gmail.com"/>
    <n v="11001"/>
    <x v="1"/>
    <s v="Trek"/>
    <d v="2017-01-17T00:00:00"/>
    <n v="2"/>
    <n v="4999.99"/>
    <n v="7.0000000000000007E-2"/>
    <n v="9999.98"/>
  </r>
  <r>
    <n v="660"/>
    <n v="1"/>
    <x v="1"/>
    <x v="34"/>
    <n v="2"/>
    <s v="mireya.copeland@bikes.shop"/>
    <x v="1"/>
    <x v="1"/>
    <n v="383"/>
    <s v="ashlee.pena@aol.com"/>
    <n v="11357"/>
    <x v="1"/>
    <s v="Surly"/>
    <d v="2017-01-18T00:00:00"/>
    <n v="1"/>
    <n v="999.99"/>
    <n v="0.2"/>
    <n v="999.99"/>
  </r>
  <r>
    <n v="660"/>
    <n v="2"/>
    <x v="1"/>
    <x v="64"/>
    <n v="2"/>
    <s v="mireya.copeland@bikes.shop"/>
    <x v="6"/>
    <x v="6"/>
    <n v="383"/>
    <s v="ashlee.pena@aol.com"/>
    <n v="11357"/>
    <x v="1"/>
    <s v="Trek"/>
    <d v="2017-01-18T00:00:00"/>
    <n v="2"/>
    <n v="2599.9899999999998"/>
    <n v="7.0000000000000007E-2"/>
    <n v="5199.9799999999996"/>
  </r>
  <r>
    <n v="660"/>
    <n v="3"/>
    <x v="1"/>
    <x v="42"/>
    <n v="2"/>
    <s v="mireya.copeland@bikes.shop"/>
    <x v="1"/>
    <x v="1"/>
    <n v="383"/>
    <s v="ashlee.pena@aol.com"/>
    <n v="11357"/>
    <x v="1"/>
    <s v="Trek"/>
    <d v="2017-01-18T00:00:00"/>
    <n v="2"/>
    <n v="5299.99"/>
    <n v="0.05"/>
    <n v="10599.98"/>
  </r>
  <r>
    <n v="660"/>
    <n v="4"/>
    <x v="1"/>
    <x v="61"/>
    <n v="2"/>
    <s v="mireya.copeland@bikes.shop"/>
    <x v="1"/>
    <x v="1"/>
    <n v="383"/>
    <s v="ashlee.pena@aol.com"/>
    <n v="11357"/>
    <x v="1"/>
    <s v="Trek"/>
    <d v="2017-01-18T00:00:00"/>
    <n v="2"/>
    <n v="999.99"/>
    <n v="0.2"/>
    <n v="1999.98"/>
  </r>
  <r>
    <n v="661"/>
    <n v="1"/>
    <x v="1"/>
    <x v="65"/>
    <n v="2"/>
    <s v="mireya.copeland@bikes.shop"/>
    <x v="2"/>
    <x v="2"/>
    <n v="626"/>
    <s v="leigh.burke@hotmail.com"/>
    <n v="12302"/>
    <x v="1"/>
    <s v="Trek"/>
    <d v="2017-01-18T00:00:00"/>
    <n v="2"/>
    <n v="3499.99"/>
    <n v="7.0000000000000007E-2"/>
    <n v="6999.98"/>
  </r>
  <r>
    <n v="661"/>
    <n v="2"/>
    <x v="1"/>
    <x v="13"/>
    <n v="2"/>
    <s v="mireya.copeland@bikes.shop"/>
    <x v="5"/>
    <x v="5"/>
    <n v="626"/>
    <s v="leigh.burke@hotmail.com"/>
    <n v="12302"/>
    <x v="1"/>
    <s v="Electra"/>
    <d v="2017-01-18T00:00:00"/>
    <n v="2"/>
    <n v="269.99"/>
    <n v="0.05"/>
    <n v="539.98"/>
  </r>
  <r>
    <n v="662"/>
    <n v="1"/>
    <x v="0"/>
    <x v="66"/>
    <n v="1"/>
    <s v="fabiola.jackson@bikes.shop"/>
    <x v="6"/>
    <x v="6"/>
    <n v="1125"/>
    <s v="caleb.england@gmail.com"/>
    <n v="94566"/>
    <x v="0"/>
    <s v="Trek"/>
    <d v="2017-01-19T00:00:00"/>
    <n v="2"/>
    <n v="2699.99"/>
    <n v="0.1"/>
    <n v="5399.98"/>
  </r>
  <r>
    <n v="662"/>
    <n v="2"/>
    <x v="0"/>
    <x v="43"/>
    <n v="1"/>
    <s v="fabiola.jackson@bikes.shop"/>
    <x v="5"/>
    <x v="5"/>
    <n v="1125"/>
    <s v="caleb.england@gmail.com"/>
    <n v="94566"/>
    <x v="0"/>
    <s v="Electra"/>
    <d v="2017-01-19T00:00:00"/>
    <n v="2"/>
    <n v="299.99"/>
    <n v="0.2"/>
    <n v="599.98"/>
  </r>
  <r>
    <n v="662"/>
    <n v="3"/>
    <x v="0"/>
    <x v="48"/>
    <n v="1"/>
    <s v="fabiola.jackson@bikes.shop"/>
    <x v="3"/>
    <x v="3"/>
    <n v="1125"/>
    <s v="caleb.england@gmail.com"/>
    <n v="94566"/>
    <x v="0"/>
    <s v="Electra"/>
    <d v="2017-01-19T00:00:00"/>
    <n v="2"/>
    <n v="489.99"/>
    <n v="7.0000000000000007E-2"/>
    <n v="979.98"/>
  </r>
  <r>
    <n v="662"/>
    <n v="4"/>
    <x v="0"/>
    <x v="13"/>
    <n v="1"/>
    <s v="fabiola.jackson@bikes.shop"/>
    <x v="5"/>
    <x v="5"/>
    <n v="1125"/>
    <s v="caleb.england@gmail.com"/>
    <n v="94566"/>
    <x v="0"/>
    <s v="Electra"/>
    <d v="2017-01-19T00:00:00"/>
    <n v="1"/>
    <n v="269.99"/>
    <n v="7.0000000000000007E-2"/>
    <n v="269.99"/>
  </r>
  <r>
    <n v="662"/>
    <n v="5"/>
    <x v="0"/>
    <x v="26"/>
    <n v="1"/>
    <s v="fabiola.jackson@bikes.shop"/>
    <x v="3"/>
    <x v="3"/>
    <n v="1125"/>
    <s v="caleb.england@gmail.com"/>
    <n v="94566"/>
    <x v="0"/>
    <s v="Sun Bicycles"/>
    <d v="2017-01-19T00:00:00"/>
    <n v="2"/>
    <n v="449.99"/>
    <n v="7.0000000000000007E-2"/>
    <n v="899.98"/>
  </r>
  <r>
    <n v="663"/>
    <n v="1"/>
    <x v="0"/>
    <x v="67"/>
    <n v="1"/>
    <s v="fabiola.jackson@bikes.shop"/>
    <x v="1"/>
    <x v="1"/>
    <n v="344"/>
    <s v="herta.rollins@msn.com"/>
    <n v="94043"/>
    <x v="0"/>
    <s v="Haro"/>
    <d v="2017-01-20T00:00:00"/>
    <n v="2"/>
    <n v="1469.99"/>
    <n v="0.05"/>
    <n v="2939.98"/>
  </r>
  <r>
    <n v="663"/>
    <n v="2"/>
    <x v="0"/>
    <x v="7"/>
    <n v="1"/>
    <s v="fabiola.jackson@bikes.shop"/>
    <x v="0"/>
    <x v="0"/>
    <n v="344"/>
    <s v="herta.rollins@msn.com"/>
    <n v="94043"/>
    <x v="0"/>
    <s v="Pure Cycles"/>
    <d v="2017-01-20T00:00:00"/>
    <n v="2"/>
    <n v="429"/>
    <n v="0.2"/>
    <n v="858"/>
  </r>
  <r>
    <n v="663"/>
    <n v="3"/>
    <x v="0"/>
    <x v="49"/>
    <n v="1"/>
    <s v="fabiola.jackson@bikes.shop"/>
    <x v="5"/>
    <x v="5"/>
    <n v="344"/>
    <s v="herta.rollins@msn.com"/>
    <n v="94043"/>
    <x v="0"/>
    <s v="Haro"/>
    <d v="2017-01-20T00:00:00"/>
    <n v="1"/>
    <n v="249.99"/>
    <n v="0.05"/>
    <n v="249.99"/>
  </r>
  <r>
    <n v="663"/>
    <n v="4"/>
    <x v="0"/>
    <x v="68"/>
    <n v="1"/>
    <s v="fabiola.jackson@bikes.shop"/>
    <x v="0"/>
    <x v="0"/>
    <n v="344"/>
    <s v="herta.rollins@msn.com"/>
    <n v="94043"/>
    <x v="0"/>
    <s v="Sun Bicycles"/>
    <d v="2017-01-20T00:00:00"/>
    <n v="1"/>
    <n v="416.99"/>
    <n v="7.0000000000000007E-2"/>
    <n v="416.99"/>
  </r>
  <r>
    <n v="663"/>
    <n v="5"/>
    <x v="0"/>
    <x v="26"/>
    <n v="1"/>
    <s v="fabiola.jackson@bikes.shop"/>
    <x v="3"/>
    <x v="3"/>
    <n v="344"/>
    <s v="herta.rollins@msn.com"/>
    <n v="94043"/>
    <x v="0"/>
    <s v="Sun Bicycles"/>
    <d v="2017-01-20T00:00:00"/>
    <n v="1"/>
    <n v="449.99"/>
    <n v="0.2"/>
    <n v="449.99"/>
  </r>
  <r>
    <n v="664"/>
    <n v="1"/>
    <x v="1"/>
    <x v="58"/>
    <n v="2"/>
    <s v="mireya.copeland@bikes.shop"/>
    <x v="6"/>
    <x v="6"/>
    <n v="681"/>
    <s v="reatha.perez@aol.com"/>
    <n v="11741"/>
    <x v="1"/>
    <s v="Surly"/>
    <d v="2017-01-20T00:00:00"/>
    <n v="2"/>
    <n v="875.99"/>
    <n v="7.0000000000000007E-2"/>
    <n v="1751.98"/>
  </r>
  <r>
    <n v="664"/>
    <n v="2"/>
    <x v="1"/>
    <x v="21"/>
    <n v="2"/>
    <s v="mireya.copeland@bikes.shop"/>
    <x v="1"/>
    <x v="1"/>
    <n v="681"/>
    <s v="reatha.perez@aol.com"/>
    <n v="11741"/>
    <x v="1"/>
    <s v="Heller"/>
    <d v="2017-01-20T00:00:00"/>
    <n v="1"/>
    <n v="1320.99"/>
    <n v="7.0000000000000007E-2"/>
    <n v="1320.99"/>
  </r>
  <r>
    <n v="664"/>
    <n v="3"/>
    <x v="1"/>
    <x v="69"/>
    <n v="2"/>
    <s v="mireya.copeland@bikes.shop"/>
    <x v="6"/>
    <x v="6"/>
    <n v="681"/>
    <s v="reatha.perez@aol.com"/>
    <n v="11741"/>
    <x v="1"/>
    <s v="Trek"/>
    <d v="2017-01-20T00:00:00"/>
    <n v="1"/>
    <n v="5999.99"/>
    <n v="0.2"/>
    <n v="5999.99"/>
  </r>
  <r>
    <n v="664"/>
    <n v="4"/>
    <x v="1"/>
    <x v="70"/>
    <n v="2"/>
    <s v="mireya.copeland@bikes.shop"/>
    <x v="5"/>
    <x v="5"/>
    <n v="681"/>
    <s v="reatha.perez@aol.com"/>
    <n v="11741"/>
    <x v="1"/>
    <s v="Electra"/>
    <d v="2017-01-20T00:00:00"/>
    <n v="2"/>
    <n v="339.99"/>
    <n v="0.2"/>
    <n v="679.98"/>
  </r>
  <r>
    <n v="664"/>
    <n v="5"/>
    <x v="1"/>
    <x v="42"/>
    <n v="2"/>
    <s v="mireya.copeland@bikes.shop"/>
    <x v="1"/>
    <x v="1"/>
    <n v="681"/>
    <s v="reatha.perez@aol.com"/>
    <n v="11741"/>
    <x v="1"/>
    <s v="Trek"/>
    <d v="2017-01-20T00:00:00"/>
    <n v="1"/>
    <n v="5299.99"/>
    <n v="7.0000000000000007E-2"/>
    <n v="5299.99"/>
  </r>
  <r>
    <n v="665"/>
    <n v="1"/>
    <x v="1"/>
    <x v="71"/>
    <n v="2"/>
    <s v="mireya.copeland@bikes.shop"/>
    <x v="6"/>
    <x v="6"/>
    <n v="29"/>
    <s v="syreeta.hendricks@msn.com"/>
    <n v="10541"/>
    <x v="1"/>
    <s v="Trek"/>
    <d v="2017-01-21T00:00:00"/>
    <n v="1"/>
    <n v="4999.99"/>
    <n v="7.0000000000000007E-2"/>
    <n v="4999.99"/>
  </r>
  <r>
    <n v="665"/>
    <n v="2"/>
    <x v="1"/>
    <x v="41"/>
    <n v="2"/>
    <s v="mireya.copeland@bikes.shop"/>
    <x v="1"/>
    <x v="1"/>
    <n v="29"/>
    <s v="syreeta.hendricks@msn.com"/>
    <n v="10541"/>
    <x v="1"/>
    <s v="Trek"/>
    <d v="2017-01-21T00:00:00"/>
    <n v="2"/>
    <n v="2299.9899999999998"/>
    <n v="0.2"/>
    <n v="4599.9799999999996"/>
  </r>
  <r>
    <n v="665"/>
    <n v="3"/>
    <x v="1"/>
    <x v="22"/>
    <n v="2"/>
    <s v="mireya.copeland@bikes.shop"/>
    <x v="3"/>
    <x v="3"/>
    <n v="29"/>
    <s v="syreeta.hendricks@msn.com"/>
    <n v="10541"/>
    <x v="1"/>
    <s v="Electra"/>
    <d v="2017-01-21T00:00:00"/>
    <n v="2"/>
    <n v="499.99"/>
    <n v="0.05"/>
    <n v="999.98"/>
  </r>
  <r>
    <n v="666"/>
    <n v="1"/>
    <x v="1"/>
    <x v="72"/>
    <n v="2"/>
    <s v="mireya.copeland@bikes.shop"/>
    <x v="5"/>
    <x v="5"/>
    <n v="770"/>
    <s v="lavonda.stephenson@gmail.com"/>
    <n v="11706"/>
    <x v="1"/>
    <s v="Electra"/>
    <d v="2017-01-21T00:00:00"/>
    <n v="2"/>
    <n v="489.99"/>
    <n v="0.2"/>
    <n v="979.98"/>
  </r>
  <r>
    <n v="666"/>
    <n v="2"/>
    <x v="1"/>
    <x v="62"/>
    <n v="2"/>
    <s v="mireya.copeland@bikes.shop"/>
    <x v="1"/>
    <x v="1"/>
    <n v="770"/>
    <s v="lavonda.stephenson@gmail.com"/>
    <n v="11706"/>
    <x v="1"/>
    <s v="Trek"/>
    <d v="2017-01-21T00:00:00"/>
    <n v="1"/>
    <n v="1499.99"/>
    <n v="0.05"/>
    <n v="1499.99"/>
  </r>
  <r>
    <n v="667"/>
    <n v="1"/>
    <x v="1"/>
    <x v="47"/>
    <n v="2"/>
    <s v="mireya.copeland@bikes.shop"/>
    <x v="0"/>
    <x v="0"/>
    <n v="858"/>
    <s v="klara.kim@gmail.com"/>
    <n v="13440"/>
    <x v="1"/>
    <s v="Sun Bicycles"/>
    <d v="2017-01-22T00:00:00"/>
    <n v="1"/>
    <n v="402.99"/>
    <n v="0.2"/>
    <n v="402.99"/>
  </r>
  <r>
    <n v="667"/>
    <n v="2"/>
    <x v="1"/>
    <x v="73"/>
    <n v="2"/>
    <s v="mireya.copeland@bikes.shop"/>
    <x v="5"/>
    <x v="5"/>
    <n v="858"/>
    <s v="klara.kim@gmail.com"/>
    <n v="13440"/>
    <x v="1"/>
    <s v="Sun Bicycles"/>
    <d v="2017-01-22T00:00:00"/>
    <n v="1"/>
    <n v="109.99"/>
    <n v="0.1"/>
    <n v="109.99"/>
  </r>
  <r>
    <n v="667"/>
    <n v="3"/>
    <x v="1"/>
    <x v="5"/>
    <n v="2"/>
    <s v="mireya.copeland@bikes.shop"/>
    <x v="1"/>
    <x v="1"/>
    <n v="858"/>
    <s v="klara.kim@gmail.com"/>
    <n v="13440"/>
    <x v="1"/>
    <s v="Surly"/>
    <d v="2017-01-22T00:00:00"/>
    <n v="1"/>
    <n v="999.99"/>
    <n v="0.2"/>
    <n v="999.99"/>
  </r>
  <r>
    <n v="667"/>
    <n v="4"/>
    <x v="1"/>
    <x v="40"/>
    <n v="2"/>
    <s v="mireya.copeland@bikes.shop"/>
    <x v="5"/>
    <x v="5"/>
    <n v="858"/>
    <s v="klara.kim@gmail.com"/>
    <n v="13440"/>
    <x v="1"/>
    <s v="Electra"/>
    <d v="2017-01-22T00:00:00"/>
    <n v="1"/>
    <n v="299.99"/>
    <n v="0.1"/>
    <n v="299.99"/>
  </r>
  <r>
    <n v="667"/>
    <n v="5"/>
    <x v="1"/>
    <x v="25"/>
    <n v="2"/>
    <s v="mireya.copeland@bikes.shop"/>
    <x v="5"/>
    <x v="5"/>
    <n v="858"/>
    <s v="klara.kim@gmail.com"/>
    <n v="13440"/>
    <x v="1"/>
    <s v="Haro"/>
    <d v="2017-01-22T00:00:00"/>
    <n v="1"/>
    <n v="329.99"/>
    <n v="0.05"/>
    <n v="329.99"/>
  </r>
  <r>
    <n v="668"/>
    <n v="1"/>
    <x v="2"/>
    <x v="74"/>
    <n v="3"/>
    <s v="genna.serrano@bikes.shop"/>
    <x v="6"/>
    <x v="6"/>
    <n v="297"/>
    <s v="christia.carson@gmail.com"/>
    <n v="78023"/>
    <x v="2"/>
    <s v="Trek"/>
    <d v="2017-01-22T00:00:00"/>
    <n v="2"/>
    <n v="1499.99"/>
    <n v="0.05"/>
    <n v="2999.98"/>
  </r>
  <r>
    <n v="668"/>
    <n v="2"/>
    <x v="2"/>
    <x v="23"/>
    <n v="3"/>
    <s v="genna.serrano@bikes.shop"/>
    <x v="0"/>
    <x v="0"/>
    <n v="297"/>
    <s v="christia.carson@gmail.com"/>
    <n v="78023"/>
    <x v="2"/>
    <s v="Pure Cycles"/>
    <d v="2017-01-22T00:00:00"/>
    <n v="2"/>
    <n v="449"/>
    <n v="0.1"/>
    <n v="898"/>
  </r>
  <r>
    <n v="669"/>
    <n v="1"/>
    <x v="1"/>
    <x v="3"/>
    <n v="2"/>
    <s v="mireya.copeland@bikes.shop"/>
    <x v="0"/>
    <x v="0"/>
    <n v="745"/>
    <s v="carolyne.conley@gmail.com"/>
    <n v="11001"/>
    <x v="1"/>
    <s v="Electra"/>
    <d v="2017-01-23T00:00:00"/>
    <n v="2"/>
    <n v="599.99"/>
    <n v="7.0000000000000007E-2"/>
    <n v="1199.98"/>
  </r>
  <r>
    <n v="669"/>
    <n v="2"/>
    <x v="1"/>
    <x v="31"/>
    <n v="2"/>
    <s v="mireya.copeland@bikes.shop"/>
    <x v="0"/>
    <x v="0"/>
    <n v="745"/>
    <s v="carolyne.conley@gmail.com"/>
    <n v="11001"/>
    <x v="1"/>
    <s v="Sun Bicycles"/>
    <d v="2017-01-23T00:00:00"/>
    <n v="1"/>
    <n v="619.99"/>
    <n v="7.0000000000000007E-2"/>
    <n v="619.99"/>
  </r>
  <r>
    <n v="670"/>
    <n v="1"/>
    <x v="1"/>
    <x v="75"/>
    <n v="2"/>
    <s v="mireya.copeland@bikes.shop"/>
    <x v="3"/>
    <x v="3"/>
    <n v="361"/>
    <s v="virgina.berg@yahoo.com"/>
    <n v="11580"/>
    <x v="1"/>
    <s v="Sun Bicycles"/>
    <d v="2017-01-24T00:00:00"/>
    <n v="1"/>
    <n v="449.99"/>
    <n v="0.1"/>
    <n v="449.99"/>
  </r>
  <r>
    <n v="670"/>
    <n v="2"/>
    <x v="1"/>
    <x v="76"/>
    <n v="2"/>
    <s v="mireya.copeland@bikes.shop"/>
    <x v="1"/>
    <x v="1"/>
    <n v="361"/>
    <s v="virgina.berg@yahoo.com"/>
    <n v="11580"/>
    <x v="1"/>
    <s v="Surly"/>
    <d v="2017-01-24T00:00:00"/>
    <n v="1"/>
    <n v="2499.9899999999998"/>
    <n v="7.0000000000000007E-2"/>
    <n v="2499.9899999999998"/>
  </r>
  <r>
    <n v="670"/>
    <n v="3"/>
    <x v="1"/>
    <x v="77"/>
    <n v="2"/>
    <s v="mireya.copeland@bikes.shop"/>
    <x v="3"/>
    <x v="3"/>
    <n v="361"/>
    <s v="virgina.berg@yahoo.com"/>
    <n v="11580"/>
    <x v="1"/>
    <s v="Sun Bicycles"/>
    <d v="2017-01-24T00:00:00"/>
    <n v="2"/>
    <n v="481.99"/>
    <n v="0.2"/>
    <n v="963.98"/>
  </r>
  <r>
    <n v="670"/>
    <n v="4"/>
    <x v="1"/>
    <x v="78"/>
    <n v="2"/>
    <s v="mireya.copeland@bikes.shop"/>
    <x v="1"/>
    <x v="1"/>
    <n v="361"/>
    <s v="virgina.berg@yahoo.com"/>
    <n v="11580"/>
    <x v="1"/>
    <s v="Haro"/>
    <d v="2017-01-24T00:00:00"/>
    <n v="2"/>
    <n v="869.99"/>
    <n v="0.05"/>
    <n v="1739.98"/>
  </r>
  <r>
    <n v="671"/>
    <n v="1"/>
    <x v="1"/>
    <x v="34"/>
    <n v="2"/>
    <s v="mireya.copeland@bikes.shop"/>
    <x v="1"/>
    <x v="1"/>
    <n v="922"/>
    <s v="elvia.cardenas@hotmail.com"/>
    <n v="11758"/>
    <x v="1"/>
    <s v="Surly"/>
    <d v="2017-01-25T00:00:00"/>
    <n v="1"/>
    <n v="999.99"/>
    <n v="0.05"/>
    <n v="999.99"/>
  </r>
  <r>
    <n v="671"/>
    <n v="2"/>
    <x v="1"/>
    <x v="79"/>
    <n v="2"/>
    <s v="mireya.copeland@bikes.shop"/>
    <x v="0"/>
    <x v="0"/>
    <n v="922"/>
    <s v="elvia.cardenas@hotmail.com"/>
    <n v="11758"/>
    <x v="1"/>
    <s v="Sun Bicycles"/>
    <d v="2017-01-25T00:00:00"/>
    <n v="1"/>
    <n v="416.99"/>
    <n v="0.05"/>
    <n v="416.99"/>
  </r>
  <r>
    <n v="671"/>
    <n v="3"/>
    <x v="1"/>
    <x v="66"/>
    <n v="2"/>
    <s v="mireya.copeland@bikes.shop"/>
    <x v="6"/>
    <x v="6"/>
    <n v="922"/>
    <s v="elvia.cardenas@hotmail.com"/>
    <n v="11758"/>
    <x v="1"/>
    <s v="Trek"/>
    <d v="2017-01-25T00:00:00"/>
    <n v="1"/>
    <n v="2699.99"/>
    <n v="0.2"/>
    <n v="2699.99"/>
  </r>
  <r>
    <n v="671"/>
    <n v="4"/>
    <x v="1"/>
    <x v="4"/>
    <n v="2"/>
    <s v="mireya.copeland@bikes.shop"/>
    <x v="1"/>
    <x v="1"/>
    <n v="922"/>
    <s v="elvia.cardenas@hotmail.com"/>
    <n v="11758"/>
    <x v="1"/>
    <s v="Trek"/>
    <d v="2017-01-25T00:00:00"/>
    <n v="1"/>
    <n v="2899.99"/>
    <n v="7.0000000000000007E-2"/>
    <n v="2899.99"/>
  </r>
  <r>
    <n v="671"/>
    <n v="5"/>
    <x v="1"/>
    <x v="36"/>
    <n v="2"/>
    <s v="mireya.copeland@bikes.shop"/>
    <x v="3"/>
    <x v="3"/>
    <n v="922"/>
    <s v="elvia.cardenas@hotmail.com"/>
    <n v="11758"/>
    <x v="1"/>
    <s v="Sun Bicycles"/>
    <d v="2017-01-25T00:00:00"/>
    <n v="2"/>
    <n v="416.99"/>
    <n v="7.0000000000000007E-2"/>
    <n v="833.98"/>
  </r>
  <r>
    <n v="672"/>
    <n v="1"/>
    <x v="1"/>
    <x v="80"/>
    <n v="2"/>
    <s v="mireya.copeland@bikes.shop"/>
    <x v="6"/>
    <x v="6"/>
    <n v="908"/>
    <s v="delmar.wise@yahoo.com"/>
    <n v="14094"/>
    <x v="1"/>
    <s v="Trek"/>
    <d v="2017-01-26T00:00:00"/>
    <n v="2"/>
    <n v="6499.99"/>
    <n v="7.0000000000000007E-2"/>
    <n v="12999.98"/>
  </r>
  <r>
    <n v="672"/>
    <n v="2"/>
    <x v="1"/>
    <x v="81"/>
    <n v="2"/>
    <s v="mireya.copeland@bikes.shop"/>
    <x v="5"/>
    <x v="5"/>
    <n v="908"/>
    <s v="delmar.wise@yahoo.com"/>
    <n v="14094"/>
    <x v="1"/>
    <s v="Electra"/>
    <d v="2017-01-26T00:00:00"/>
    <n v="2"/>
    <n v="349.99"/>
    <n v="0.2"/>
    <n v="699.98"/>
  </r>
  <r>
    <n v="672"/>
    <n v="3"/>
    <x v="1"/>
    <x v="74"/>
    <n v="2"/>
    <s v="mireya.copeland@bikes.shop"/>
    <x v="6"/>
    <x v="6"/>
    <n v="908"/>
    <s v="delmar.wise@yahoo.com"/>
    <n v="14094"/>
    <x v="1"/>
    <s v="Trek"/>
    <d v="2017-01-26T00:00:00"/>
    <n v="2"/>
    <n v="1499.99"/>
    <n v="7.0000000000000007E-2"/>
    <n v="2999.98"/>
  </r>
  <r>
    <n v="673"/>
    <n v="1"/>
    <x v="2"/>
    <x v="82"/>
    <n v="3"/>
    <s v="genna.serrano@bikes.shop"/>
    <x v="0"/>
    <x v="0"/>
    <n v="64"/>
    <s v="bobbie.foster@yahoo.com"/>
    <n v="75115"/>
    <x v="2"/>
    <s v="Sun Bicycles"/>
    <d v="2017-01-26T00:00:00"/>
    <n v="1"/>
    <n v="250.99"/>
    <n v="0.2"/>
    <n v="250.99"/>
  </r>
  <r>
    <n v="673"/>
    <n v="2"/>
    <x v="2"/>
    <x v="83"/>
    <n v="3"/>
    <s v="genna.serrano@bikes.shop"/>
    <x v="1"/>
    <x v="1"/>
    <n v="64"/>
    <s v="bobbie.foster@yahoo.com"/>
    <n v="75115"/>
    <x v="2"/>
    <s v="Haro"/>
    <d v="2017-01-26T00:00:00"/>
    <n v="1"/>
    <n v="549.99"/>
    <n v="0.2"/>
    <n v="549.99"/>
  </r>
  <r>
    <n v="673"/>
    <n v="3"/>
    <x v="2"/>
    <x v="21"/>
    <n v="3"/>
    <s v="genna.serrano@bikes.shop"/>
    <x v="1"/>
    <x v="1"/>
    <n v="64"/>
    <s v="bobbie.foster@yahoo.com"/>
    <n v="75115"/>
    <x v="2"/>
    <s v="Heller"/>
    <d v="2017-01-26T00:00:00"/>
    <n v="1"/>
    <n v="1320.99"/>
    <n v="7.0000000000000007E-2"/>
    <n v="1320.99"/>
  </r>
  <r>
    <n v="673"/>
    <n v="4"/>
    <x v="2"/>
    <x v="17"/>
    <n v="3"/>
    <s v="genna.serrano@bikes.shop"/>
    <x v="0"/>
    <x v="0"/>
    <n v="64"/>
    <s v="bobbie.foster@yahoo.com"/>
    <n v="75115"/>
    <x v="2"/>
    <s v="Electra"/>
    <d v="2017-01-26T00:00:00"/>
    <n v="1"/>
    <n v="269.99"/>
    <n v="0.1"/>
    <n v="269.99"/>
  </r>
  <r>
    <n v="674"/>
    <n v="1"/>
    <x v="1"/>
    <x v="8"/>
    <n v="2"/>
    <s v="mireya.copeland@bikes.shop"/>
    <x v="3"/>
    <x v="3"/>
    <n v="733"/>
    <s v="doreatha.ford@yahoo.com"/>
    <n v="11743"/>
    <x v="1"/>
    <s v="Electra"/>
    <d v="2017-01-27T00:00:00"/>
    <n v="2"/>
    <n v="599.99"/>
    <n v="0.2"/>
    <n v="1199.98"/>
  </r>
  <r>
    <n v="675"/>
    <n v="1"/>
    <x v="1"/>
    <x v="7"/>
    <n v="2"/>
    <s v="mireya.copeland@bikes.shop"/>
    <x v="0"/>
    <x v="0"/>
    <n v="291"/>
    <s v="boyce.burks@gmail.com"/>
    <n v="11104"/>
    <x v="1"/>
    <s v="Pure Cycles"/>
    <d v="2017-01-28T00:00:00"/>
    <n v="1"/>
    <n v="429"/>
    <n v="0.05"/>
    <n v="429"/>
  </r>
  <r>
    <n v="675"/>
    <n v="2"/>
    <x v="1"/>
    <x v="84"/>
    <n v="2"/>
    <s v="mireya.copeland@bikes.shop"/>
    <x v="5"/>
    <x v="5"/>
    <n v="291"/>
    <s v="boyce.burks@gmail.com"/>
    <n v="11104"/>
    <x v="1"/>
    <s v="Trek"/>
    <d v="2017-01-28T00:00:00"/>
    <n v="2"/>
    <n v="209.99"/>
    <n v="0.05"/>
    <n v="419.98"/>
  </r>
  <r>
    <n v="675"/>
    <n v="3"/>
    <x v="1"/>
    <x v="23"/>
    <n v="2"/>
    <s v="mireya.copeland@bikes.shop"/>
    <x v="0"/>
    <x v="0"/>
    <n v="291"/>
    <s v="boyce.burks@gmail.com"/>
    <n v="11104"/>
    <x v="1"/>
    <s v="Pure Cycles"/>
    <d v="2017-01-28T00:00:00"/>
    <n v="1"/>
    <n v="449"/>
    <n v="7.0000000000000007E-2"/>
    <n v="449"/>
  </r>
  <r>
    <n v="675"/>
    <n v="4"/>
    <x v="1"/>
    <x v="33"/>
    <n v="2"/>
    <s v="mireya.copeland@bikes.shop"/>
    <x v="1"/>
    <x v="1"/>
    <n v="291"/>
    <s v="boyce.burks@gmail.com"/>
    <n v="11104"/>
    <x v="1"/>
    <s v="Trek"/>
    <d v="2017-01-28T00:00:00"/>
    <n v="1"/>
    <n v="469.99"/>
    <n v="0.2"/>
    <n v="469.99"/>
  </r>
  <r>
    <n v="676"/>
    <n v="1"/>
    <x v="1"/>
    <x v="63"/>
    <n v="2"/>
    <s v="mireya.copeland@bikes.shop"/>
    <x v="0"/>
    <x v="0"/>
    <n v="790"/>
    <s v="petronila.gallegos@gmail.com"/>
    <n v="11414"/>
    <x v="1"/>
    <s v="Electra"/>
    <d v="2017-01-28T00:00:00"/>
    <n v="1"/>
    <n v="659.99"/>
    <n v="0.2"/>
    <n v="659.99"/>
  </r>
  <r>
    <n v="676"/>
    <n v="2"/>
    <x v="1"/>
    <x v="77"/>
    <n v="2"/>
    <s v="mireya.copeland@bikes.shop"/>
    <x v="3"/>
    <x v="3"/>
    <n v="790"/>
    <s v="petronila.gallegos@gmail.com"/>
    <n v="11414"/>
    <x v="1"/>
    <s v="Sun Bicycles"/>
    <d v="2017-01-28T00:00:00"/>
    <n v="2"/>
    <n v="481.99"/>
    <n v="7.0000000000000007E-2"/>
    <n v="963.98"/>
  </r>
  <r>
    <n v="676"/>
    <n v="3"/>
    <x v="1"/>
    <x v="24"/>
    <n v="2"/>
    <s v="mireya.copeland@bikes.shop"/>
    <x v="3"/>
    <x v="3"/>
    <n v="790"/>
    <s v="petronila.gallegos@gmail.com"/>
    <n v="11414"/>
    <x v="1"/>
    <s v="Electra"/>
    <d v="2017-01-28T00:00:00"/>
    <n v="1"/>
    <n v="549.99"/>
    <n v="0.1"/>
    <n v="549.99"/>
  </r>
  <r>
    <n v="676"/>
    <n v="4"/>
    <x v="1"/>
    <x v="61"/>
    <n v="2"/>
    <s v="mireya.copeland@bikes.shop"/>
    <x v="1"/>
    <x v="1"/>
    <n v="790"/>
    <s v="petronila.gallegos@gmail.com"/>
    <n v="11414"/>
    <x v="1"/>
    <s v="Trek"/>
    <d v="2017-01-28T00:00:00"/>
    <n v="1"/>
    <n v="999.99"/>
    <n v="0.2"/>
    <n v="999.99"/>
  </r>
  <r>
    <n v="677"/>
    <n v="1"/>
    <x v="1"/>
    <x v="85"/>
    <n v="2"/>
    <s v="mireya.copeland@bikes.shop"/>
    <x v="0"/>
    <x v="0"/>
    <n v="809"/>
    <s v="elnora.simpson@yahoo.com"/>
    <n v="11710"/>
    <x v="1"/>
    <s v="Electra"/>
    <d v="2017-01-28T00:00:00"/>
    <n v="1"/>
    <n v="599.99"/>
    <n v="7.0000000000000007E-2"/>
    <n v="599.99"/>
  </r>
  <r>
    <n v="677"/>
    <n v="2"/>
    <x v="1"/>
    <x v="14"/>
    <n v="2"/>
    <s v="mireya.copeland@bikes.shop"/>
    <x v="1"/>
    <x v="1"/>
    <n v="809"/>
    <s v="elnora.simpson@yahoo.com"/>
    <n v="11710"/>
    <x v="1"/>
    <s v="Trek"/>
    <d v="2017-01-28T00:00:00"/>
    <n v="2"/>
    <n v="3999.99"/>
    <n v="7.0000000000000007E-2"/>
    <n v="7999.98"/>
  </r>
  <r>
    <n v="677"/>
    <n v="3"/>
    <x v="1"/>
    <x v="86"/>
    <n v="2"/>
    <s v="mireya.copeland@bikes.shop"/>
    <x v="3"/>
    <x v="3"/>
    <n v="809"/>
    <s v="elnora.simpson@yahoo.com"/>
    <n v="11710"/>
    <x v="1"/>
    <s v="Sun Bicycles"/>
    <d v="2017-01-28T00:00:00"/>
    <n v="2"/>
    <n v="533.99"/>
    <n v="7.0000000000000007E-2"/>
    <n v="1067.98"/>
  </r>
  <r>
    <n v="677"/>
    <n v="4"/>
    <x v="1"/>
    <x v="87"/>
    <n v="2"/>
    <s v="mireya.copeland@bikes.shop"/>
    <x v="5"/>
    <x v="5"/>
    <n v="809"/>
    <s v="elnora.simpson@yahoo.com"/>
    <n v="11710"/>
    <x v="1"/>
    <s v="Trek"/>
    <d v="2017-01-28T00:00:00"/>
    <n v="2"/>
    <n v="349.99"/>
    <n v="0.05"/>
    <n v="699.98"/>
  </r>
  <r>
    <n v="677"/>
    <n v="5"/>
    <x v="1"/>
    <x v="59"/>
    <n v="2"/>
    <s v="mireya.copeland@bikes.shop"/>
    <x v="6"/>
    <x v="6"/>
    <n v="809"/>
    <s v="elnora.simpson@yahoo.com"/>
    <n v="11710"/>
    <x v="1"/>
    <s v="Trek"/>
    <d v="2017-01-28T00:00:00"/>
    <n v="2"/>
    <n v="3199.99"/>
    <n v="0.1"/>
    <n v="6399.98"/>
  </r>
  <r>
    <n v="678"/>
    <n v="1"/>
    <x v="2"/>
    <x v="58"/>
    <n v="3"/>
    <s v="genna.serrano@bikes.shop"/>
    <x v="6"/>
    <x v="6"/>
    <n v="250"/>
    <s v="ivonne.yang@gmail.com"/>
    <n v="79930"/>
    <x v="2"/>
    <s v="Surly"/>
    <d v="2017-01-28T00:00:00"/>
    <n v="2"/>
    <n v="875.99"/>
    <n v="0.05"/>
    <n v="1751.98"/>
  </r>
  <r>
    <n v="678"/>
    <n v="2"/>
    <x v="2"/>
    <x v="88"/>
    <n v="3"/>
    <s v="genna.serrano@bikes.shop"/>
    <x v="1"/>
    <x v="1"/>
    <n v="250"/>
    <s v="ivonne.yang@gmail.com"/>
    <n v="79930"/>
    <x v="2"/>
    <s v="Haro"/>
    <d v="2017-01-28T00:00:00"/>
    <n v="2"/>
    <n v="379.99"/>
    <n v="7.0000000000000007E-2"/>
    <n v="759.98"/>
  </r>
  <r>
    <n v="679"/>
    <n v="1"/>
    <x v="0"/>
    <x v="12"/>
    <n v="1"/>
    <s v="fabiola.jackson@bikes.shop"/>
    <x v="0"/>
    <x v="0"/>
    <n v="81"/>
    <s v="zina.bonner@hotmail.com"/>
    <n v="94580"/>
    <x v="0"/>
    <s v="Electra"/>
    <d v="2017-01-29T00:00:00"/>
    <n v="2"/>
    <n v="529.99"/>
    <n v="0.2"/>
    <n v="1059.98"/>
  </r>
  <r>
    <n v="679"/>
    <n v="2"/>
    <x v="0"/>
    <x v="56"/>
    <n v="1"/>
    <s v="fabiola.jackson@bikes.shop"/>
    <x v="5"/>
    <x v="5"/>
    <n v="81"/>
    <s v="zina.bonner@hotmail.com"/>
    <n v="94580"/>
    <x v="0"/>
    <s v="Trek"/>
    <d v="2017-01-29T00:00:00"/>
    <n v="2"/>
    <n v="149.99"/>
    <n v="0.05"/>
    <n v="299.98"/>
  </r>
  <r>
    <n v="680"/>
    <n v="1"/>
    <x v="0"/>
    <x v="89"/>
    <n v="1"/>
    <s v="fabiola.jackson@bikes.shop"/>
    <x v="0"/>
    <x v="0"/>
    <n v="245"/>
    <s v="delila.hamilton@yahoo.com"/>
    <n v="90274"/>
    <x v="0"/>
    <s v="Electra"/>
    <d v="2017-01-29T00:00:00"/>
    <n v="2"/>
    <n v="1099.99"/>
    <n v="0.05"/>
    <n v="2199.98"/>
  </r>
  <r>
    <n v="680"/>
    <n v="2"/>
    <x v="0"/>
    <x v="14"/>
    <n v="1"/>
    <s v="fabiola.jackson@bikes.shop"/>
    <x v="1"/>
    <x v="1"/>
    <n v="245"/>
    <s v="delila.hamilton@yahoo.com"/>
    <n v="90274"/>
    <x v="0"/>
    <s v="Trek"/>
    <d v="2017-01-29T00:00:00"/>
    <n v="1"/>
    <n v="3999.99"/>
    <n v="0.2"/>
    <n v="3999.99"/>
  </r>
  <r>
    <n v="680"/>
    <n v="3"/>
    <x v="0"/>
    <x v="69"/>
    <n v="1"/>
    <s v="fabiola.jackson@bikes.shop"/>
    <x v="6"/>
    <x v="6"/>
    <n v="245"/>
    <s v="delila.hamilton@yahoo.com"/>
    <n v="90274"/>
    <x v="0"/>
    <s v="Trek"/>
    <d v="2017-01-29T00:00:00"/>
    <n v="1"/>
    <n v="5999.99"/>
    <n v="7.0000000000000007E-2"/>
    <n v="5999.99"/>
  </r>
  <r>
    <n v="681"/>
    <n v="1"/>
    <x v="1"/>
    <x v="90"/>
    <n v="2"/>
    <s v="mireya.copeland@bikes.shop"/>
    <x v="0"/>
    <x v="0"/>
    <n v="499"/>
    <s v="lidia.ashley@hotmail.com"/>
    <n v="13027"/>
    <x v="1"/>
    <s v="Electra"/>
    <d v="2017-01-29T00:00:00"/>
    <n v="1"/>
    <n v="659.99"/>
    <n v="0.05"/>
    <n v="659.99"/>
  </r>
  <r>
    <n v="681"/>
    <n v="2"/>
    <x v="1"/>
    <x v="65"/>
    <n v="2"/>
    <s v="mireya.copeland@bikes.shop"/>
    <x v="2"/>
    <x v="2"/>
    <n v="499"/>
    <s v="lidia.ashley@hotmail.com"/>
    <n v="13027"/>
    <x v="1"/>
    <s v="Trek"/>
    <d v="2017-01-29T00:00:00"/>
    <n v="1"/>
    <n v="3499.99"/>
    <n v="7.0000000000000007E-2"/>
    <n v="3499.99"/>
  </r>
  <r>
    <n v="681"/>
    <n v="3"/>
    <x v="1"/>
    <x v="32"/>
    <n v="2"/>
    <s v="mireya.copeland@bikes.shop"/>
    <x v="4"/>
    <x v="4"/>
    <n v="499"/>
    <s v="lidia.ashley@hotmail.com"/>
    <n v="13027"/>
    <x v="1"/>
    <s v="Trek"/>
    <d v="2017-01-29T00:00:00"/>
    <n v="1"/>
    <n v="4999.99"/>
    <n v="0.2"/>
    <n v="4999.99"/>
  </r>
  <r>
    <n v="681"/>
    <n v="4"/>
    <x v="1"/>
    <x v="18"/>
    <n v="2"/>
    <s v="mireya.copeland@bikes.shop"/>
    <x v="1"/>
    <x v="1"/>
    <n v="499"/>
    <s v="lidia.ashley@hotmail.com"/>
    <n v="13027"/>
    <x v="1"/>
    <s v="Surly"/>
    <d v="2017-01-29T00:00:00"/>
    <n v="2"/>
    <n v="469.99"/>
    <n v="0.05"/>
    <n v="939.98"/>
  </r>
  <r>
    <n v="681"/>
    <n v="5"/>
    <x v="1"/>
    <x v="34"/>
    <n v="2"/>
    <s v="mireya.copeland@bikes.shop"/>
    <x v="1"/>
    <x v="1"/>
    <n v="499"/>
    <s v="lidia.ashley@hotmail.com"/>
    <n v="13027"/>
    <x v="1"/>
    <s v="Surly"/>
    <d v="2017-01-29T00:00:00"/>
    <n v="1"/>
    <n v="999.99"/>
    <n v="7.0000000000000007E-2"/>
    <n v="999.99"/>
  </r>
  <r>
    <n v="682"/>
    <n v="1"/>
    <x v="1"/>
    <x v="62"/>
    <n v="2"/>
    <s v="mireya.copeland@bikes.shop"/>
    <x v="1"/>
    <x v="1"/>
    <n v="614"/>
    <s v="toshia.cardenas@gmail.com"/>
    <n v="12010"/>
    <x v="1"/>
    <s v="Trek"/>
    <d v="2017-01-29T00:00:00"/>
    <n v="1"/>
    <n v="1499.99"/>
    <n v="0.2"/>
    <n v="1499.99"/>
  </r>
  <r>
    <n v="682"/>
    <n v="2"/>
    <x v="1"/>
    <x v="91"/>
    <n v="2"/>
    <s v="mireya.copeland@bikes.shop"/>
    <x v="4"/>
    <x v="4"/>
    <n v="614"/>
    <s v="toshia.cardenas@gmail.com"/>
    <n v="12010"/>
    <x v="1"/>
    <s v="Sun Bicycles"/>
    <d v="2017-01-29T00:00:00"/>
    <n v="2"/>
    <n v="1559.99"/>
    <n v="0.2"/>
    <n v="3119.98"/>
  </r>
  <r>
    <n v="682"/>
    <n v="3"/>
    <x v="1"/>
    <x v="40"/>
    <n v="2"/>
    <s v="mireya.copeland@bikes.shop"/>
    <x v="5"/>
    <x v="5"/>
    <n v="614"/>
    <s v="toshia.cardenas@gmail.com"/>
    <n v="12010"/>
    <x v="1"/>
    <s v="Electra"/>
    <d v="2017-01-29T00:00:00"/>
    <n v="1"/>
    <n v="299.99"/>
    <n v="0.2"/>
    <n v="299.99"/>
  </r>
  <r>
    <n v="683"/>
    <n v="1"/>
    <x v="1"/>
    <x v="6"/>
    <n v="2"/>
    <s v="mireya.copeland@bikes.shop"/>
    <x v="1"/>
    <x v="1"/>
    <n v="741"/>
    <s v="laci.castro@hotmail.com"/>
    <n v="11412"/>
    <x v="1"/>
    <s v="Ritchey"/>
    <d v="2017-01-29T00:00:00"/>
    <n v="2"/>
    <n v="749.99"/>
    <n v="0.1"/>
    <n v="1499.98"/>
  </r>
  <r>
    <n v="684"/>
    <n v="1"/>
    <x v="1"/>
    <x v="28"/>
    <n v="2"/>
    <s v="mireya.copeland@bikes.shop"/>
    <x v="6"/>
    <x v="6"/>
    <n v="762"/>
    <s v="quyen.houston@gmail.com"/>
    <n v="11722"/>
    <x v="1"/>
    <s v="Trek"/>
    <d v="2017-01-31T00:00:00"/>
    <n v="1"/>
    <n v="5499.99"/>
    <n v="7.0000000000000007E-2"/>
    <n v="5499.99"/>
  </r>
  <r>
    <n v="684"/>
    <n v="2"/>
    <x v="1"/>
    <x v="57"/>
    <n v="2"/>
    <s v="mireya.copeland@bikes.shop"/>
    <x v="1"/>
    <x v="1"/>
    <n v="762"/>
    <s v="quyen.houston@gmail.com"/>
    <n v="11722"/>
    <x v="1"/>
    <s v="Surly"/>
    <d v="2017-01-31T00:00:00"/>
    <n v="1"/>
    <n v="469.99"/>
    <n v="0.1"/>
    <n v="469.99"/>
  </r>
  <r>
    <n v="685"/>
    <n v="1"/>
    <x v="1"/>
    <x v="64"/>
    <n v="2"/>
    <s v="mireya.copeland@bikes.shop"/>
    <x v="6"/>
    <x v="6"/>
    <n v="976"/>
    <s v="ayanna.cherry@yahoo.com"/>
    <n v="11787"/>
    <x v="1"/>
    <s v="Trek"/>
    <d v="2017-01-31T00:00:00"/>
    <n v="1"/>
    <n v="2599.9899999999998"/>
    <n v="0.05"/>
    <n v="2599.9899999999998"/>
  </r>
  <r>
    <n v="685"/>
    <n v="2"/>
    <x v="1"/>
    <x v="74"/>
    <n v="2"/>
    <s v="mireya.copeland@bikes.shop"/>
    <x v="6"/>
    <x v="6"/>
    <n v="976"/>
    <s v="ayanna.cherry@yahoo.com"/>
    <n v="11787"/>
    <x v="1"/>
    <s v="Trek"/>
    <d v="2017-01-31T00:00:00"/>
    <n v="2"/>
    <n v="1499.99"/>
    <n v="0.05"/>
    <n v="2999.98"/>
  </r>
  <r>
    <n v="685"/>
    <n v="3"/>
    <x v="1"/>
    <x v="92"/>
    <n v="2"/>
    <s v="mireya.copeland@bikes.shop"/>
    <x v="3"/>
    <x v="3"/>
    <n v="976"/>
    <s v="ayanna.cherry@yahoo.com"/>
    <n v="11787"/>
    <x v="1"/>
    <s v="Sun Bicycles"/>
    <d v="2017-01-31T00:00:00"/>
    <n v="1"/>
    <n v="416.99"/>
    <n v="0.05"/>
    <n v="416.99"/>
  </r>
  <r>
    <n v="685"/>
    <n v="4"/>
    <x v="1"/>
    <x v="72"/>
    <n v="2"/>
    <s v="mireya.copeland@bikes.shop"/>
    <x v="5"/>
    <x v="5"/>
    <n v="976"/>
    <s v="ayanna.cherry@yahoo.com"/>
    <n v="11787"/>
    <x v="1"/>
    <s v="Electra"/>
    <d v="2017-01-31T00:00:00"/>
    <n v="2"/>
    <n v="489.99"/>
    <n v="0.2"/>
    <n v="979.98"/>
  </r>
  <r>
    <n v="685"/>
    <n v="5"/>
    <x v="1"/>
    <x v="28"/>
    <n v="2"/>
    <s v="mireya.copeland@bikes.shop"/>
    <x v="6"/>
    <x v="6"/>
    <n v="976"/>
    <s v="ayanna.cherry@yahoo.com"/>
    <n v="11787"/>
    <x v="1"/>
    <s v="Trek"/>
    <d v="2017-01-31T00:00:00"/>
    <n v="2"/>
    <n v="5499.99"/>
    <n v="0.05"/>
    <n v="10999.98"/>
  </r>
  <r>
    <n v="686"/>
    <n v="1"/>
    <x v="1"/>
    <x v="3"/>
    <n v="2"/>
    <s v="mireya.copeland@bikes.shop"/>
    <x v="0"/>
    <x v="0"/>
    <n v="380"/>
    <s v="alesia.horne@aol.com"/>
    <n v="11784"/>
    <x v="1"/>
    <s v="Electra"/>
    <d v="2017-02-01T00:00:00"/>
    <n v="1"/>
    <n v="599.99"/>
    <n v="0.2"/>
    <n v="599.99"/>
  </r>
  <r>
    <n v="686"/>
    <n v="2"/>
    <x v="1"/>
    <x v="34"/>
    <n v="2"/>
    <s v="mireya.copeland@bikes.shop"/>
    <x v="1"/>
    <x v="1"/>
    <n v="380"/>
    <s v="alesia.horne@aol.com"/>
    <n v="11784"/>
    <x v="1"/>
    <s v="Surly"/>
    <d v="2017-02-01T00:00:00"/>
    <n v="1"/>
    <n v="999.99"/>
    <n v="0.1"/>
    <n v="999.99"/>
  </r>
  <r>
    <n v="686"/>
    <n v="3"/>
    <x v="1"/>
    <x v="54"/>
    <n v="2"/>
    <s v="mireya.copeland@bikes.shop"/>
    <x v="5"/>
    <x v="5"/>
    <n v="380"/>
    <s v="alesia.horne@aol.com"/>
    <n v="11784"/>
    <x v="1"/>
    <s v="Trek"/>
    <d v="2017-02-01T00:00:00"/>
    <n v="2"/>
    <n v="189.99"/>
    <n v="0.2"/>
    <n v="379.98"/>
  </r>
  <r>
    <n v="686"/>
    <n v="4"/>
    <x v="1"/>
    <x v="23"/>
    <n v="2"/>
    <s v="mireya.copeland@bikes.shop"/>
    <x v="0"/>
    <x v="0"/>
    <n v="380"/>
    <s v="alesia.horne@aol.com"/>
    <n v="11784"/>
    <x v="1"/>
    <s v="Pure Cycles"/>
    <d v="2017-02-01T00:00:00"/>
    <n v="2"/>
    <n v="449"/>
    <n v="0.2"/>
    <n v="898"/>
  </r>
  <r>
    <n v="686"/>
    <n v="5"/>
    <x v="1"/>
    <x v="77"/>
    <n v="2"/>
    <s v="mireya.copeland@bikes.shop"/>
    <x v="3"/>
    <x v="3"/>
    <n v="380"/>
    <s v="alesia.horne@aol.com"/>
    <n v="11784"/>
    <x v="1"/>
    <s v="Sun Bicycles"/>
    <d v="2017-02-01T00:00:00"/>
    <n v="1"/>
    <n v="481.99"/>
    <n v="0.2"/>
    <n v="481.99"/>
  </r>
  <r>
    <n v="687"/>
    <n v="1"/>
    <x v="0"/>
    <x v="74"/>
    <n v="1"/>
    <s v="fabiola.jackson@bikes.shop"/>
    <x v="6"/>
    <x v="6"/>
    <n v="530"/>
    <s v="selene.austin@msn.com"/>
    <n v="91010"/>
    <x v="0"/>
    <s v="Trek"/>
    <d v="2017-02-02T00:00:00"/>
    <n v="2"/>
    <n v="1499.99"/>
    <n v="0.05"/>
    <n v="2999.98"/>
  </r>
  <r>
    <n v="687"/>
    <n v="2"/>
    <x v="0"/>
    <x v="43"/>
    <n v="1"/>
    <s v="fabiola.jackson@bikes.shop"/>
    <x v="5"/>
    <x v="5"/>
    <n v="530"/>
    <s v="selene.austin@msn.com"/>
    <n v="91010"/>
    <x v="0"/>
    <s v="Electra"/>
    <d v="2017-02-02T00:00:00"/>
    <n v="1"/>
    <n v="299.99"/>
    <n v="7.0000000000000007E-2"/>
    <n v="299.99"/>
  </r>
  <r>
    <n v="687"/>
    <n v="3"/>
    <x v="0"/>
    <x v="21"/>
    <n v="1"/>
    <s v="fabiola.jackson@bikes.shop"/>
    <x v="1"/>
    <x v="1"/>
    <n v="530"/>
    <s v="selene.austin@msn.com"/>
    <n v="91010"/>
    <x v="0"/>
    <s v="Heller"/>
    <d v="2017-02-02T00:00:00"/>
    <n v="2"/>
    <n v="1320.99"/>
    <n v="0.2"/>
    <n v="2641.98"/>
  </r>
  <r>
    <n v="687"/>
    <n v="4"/>
    <x v="0"/>
    <x v="56"/>
    <n v="1"/>
    <s v="fabiola.jackson@bikes.shop"/>
    <x v="5"/>
    <x v="5"/>
    <n v="530"/>
    <s v="selene.austin@msn.com"/>
    <n v="91010"/>
    <x v="0"/>
    <s v="Trek"/>
    <d v="2017-02-02T00:00:00"/>
    <n v="1"/>
    <n v="149.99"/>
    <n v="7.0000000000000007E-2"/>
    <n v="149.99"/>
  </r>
  <r>
    <n v="688"/>
    <n v="1"/>
    <x v="1"/>
    <x v="1"/>
    <n v="2"/>
    <s v="mireya.copeland@bikes.shop"/>
    <x v="1"/>
    <x v="1"/>
    <n v="343"/>
    <s v="jesica.fields@yahoo.com"/>
    <n v="11725"/>
    <x v="1"/>
    <s v="Trek"/>
    <d v="2017-02-02T00:00:00"/>
    <n v="1"/>
    <n v="1799.99"/>
    <n v="0.1"/>
    <n v="1799.99"/>
  </r>
  <r>
    <n v="688"/>
    <n v="2"/>
    <x v="1"/>
    <x v="54"/>
    <n v="2"/>
    <s v="mireya.copeland@bikes.shop"/>
    <x v="5"/>
    <x v="5"/>
    <n v="343"/>
    <s v="jesica.fields@yahoo.com"/>
    <n v="11725"/>
    <x v="1"/>
    <s v="Trek"/>
    <d v="2017-02-02T00:00:00"/>
    <n v="1"/>
    <n v="189.99"/>
    <n v="0.05"/>
    <n v="189.99"/>
  </r>
  <r>
    <n v="689"/>
    <n v="1"/>
    <x v="1"/>
    <x v="57"/>
    <n v="2"/>
    <s v="mireya.copeland@bikes.shop"/>
    <x v="1"/>
    <x v="1"/>
    <n v="884"/>
    <s v="willian.hardin@msn.com"/>
    <n v="13126"/>
    <x v="1"/>
    <s v="Surly"/>
    <d v="2017-02-02T00:00:00"/>
    <n v="2"/>
    <n v="469.99"/>
    <n v="0.1"/>
    <n v="939.98"/>
  </r>
  <r>
    <n v="690"/>
    <n v="1"/>
    <x v="0"/>
    <x v="73"/>
    <n v="1"/>
    <s v="fabiola.jackson@bikes.shop"/>
    <x v="5"/>
    <x v="5"/>
    <n v="1097"/>
    <s v="collen.dennis@gmail.com"/>
    <n v="94806"/>
    <x v="0"/>
    <s v="Sun Bicycles"/>
    <d v="2017-02-03T00:00:00"/>
    <n v="1"/>
    <n v="109.99"/>
    <n v="0.2"/>
    <n v="109.99"/>
  </r>
  <r>
    <n v="690"/>
    <n v="2"/>
    <x v="0"/>
    <x v="16"/>
    <n v="1"/>
    <s v="fabiola.jackson@bikes.shop"/>
    <x v="2"/>
    <x v="2"/>
    <n v="1097"/>
    <s v="collen.dennis@gmail.com"/>
    <n v="94806"/>
    <x v="0"/>
    <s v="Surly"/>
    <d v="2017-02-03T00:00:00"/>
    <n v="2"/>
    <n v="1680.99"/>
    <n v="7.0000000000000007E-2"/>
    <n v="3361.98"/>
  </r>
  <r>
    <n v="690"/>
    <n v="3"/>
    <x v="0"/>
    <x v="25"/>
    <n v="1"/>
    <s v="fabiola.jackson@bikes.shop"/>
    <x v="5"/>
    <x v="5"/>
    <n v="1097"/>
    <s v="collen.dennis@gmail.com"/>
    <n v="94806"/>
    <x v="0"/>
    <s v="Haro"/>
    <d v="2017-02-03T00:00:00"/>
    <n v="1"/>
    <n v="329.99"/>
    <n v="0.05"/>
    <n v="329.99"/>
  </r>
  <r>
    <n v="690"/>
    <n v="4"/>
    <x v="0"/>
    <x v="36"/>
    <n v="1"/>
    <s v="fabiola.jackson@bikes.shop"/>
    <x v="3"/>
    <x v="3"/>
    <n v="1097"/>
    <s v="collen.dennis@gmail.com"/>
    <n v="94806"/>
    <x v="0"/>
    <s v="Sun Bicycles"/>
    <d v="2017-02-03T00:00:00"/>
    <n v="2"/>
    <n v="416.99"/>
    <n v="0.2"/>
    <n v="833.98"/>
  </r>
  <r>
    <n v="691"/>
    <n v="1"/>
    <x v="1"/>
    <x v="19"/>
    <n v="2"/>
    <s v="mireya.copeland@bikes.shop"/>
    <x v="5"/>
    <x v="5"/>
    <n v="1081"/>
    <s v="carson.macias@gmail.com"/>
    <n v="10801"/>
    <x v="1"/>
    <s v="Electra"/>
    <d v="2017-02-04T00:00:00"/>
    <n v="2"/>
    <n v="299.99"/>
    <n v="0.05"/>
    <n v="599.98"/>
  </r>
  <r>
    <n v="691"/>
    <n v="2"/>
    <x v="1"/>
    <x v="21"/>
    <n v="2"/>
    <s v="mireya.copeland@bikes.shop"/>
    <x v="1"/>
    <x v="1"/>
    <n v="1081"/>
    <s v="carson.macias@gmail.com"/>
    <n v="10801"/>
    <x v="1"/>
    <s v="Heller"/>
    <d v="2017-02-04T00:00:00"/>
    <n v="2"/>
    <n v="1320.99"/>
    <n v="0.1"/>
    <n v="2641.98"/>
  </r>
  <r>
    <n v="691"/>
    <n v="3"/>
    <x v="1"/>
    <x v="66"/>
    <n v="2"/>
    <s v="mireya.copeland@bikes.shop"/>
    <x v="6"/>
    <x v="6"/>
    <n v="1081"/>
    <s v="carson.macias@gmail.com"/>
    <n v="10801"/>
    <x v="1"/>
    <s v="Trek"/>
    <d v="2017-02-04T00:00:00"/>
    <n v="2"/>
    <n v="2699.99"/>
    <n v="0.2"/>
    <n v="5399.98"/>
  </r>
  <r>
    <n v="691"/>
    <n v="4"/>
    <x v="1"/>
    <x v="0"/>
    <n v="2"/>
    <s v="mireya.copeland@bikes.shop"/>
    <x v="0"/>
    <x v="0"/>
    <n v="1081"/>
    <s v="carson.macias@gmail.com"/>
    <n v="10801"/>
    <x v="1"/>
    <s v="Electra"/>
    <d v="2017-02-04T00:00:00"/>
    <n v="1"/>
    <n v="599.99"/>
    <n v="0.2"/>
    <n v="599.99"/>
  </r>
  <r>
    <n v="692"/>
    <n v="1"/>
    <x v="0"/>
    <x v="64"/>
    <n v="1"/>
    <s v="fabiola.jackson@bikes.shop"/>
    <x v="6"/>
    <x v="6"/>
    <n v="2"/>
    <s v="kasha.todd@yahoo.com"/>
    <n v="95008"/>
    <x v="0"/>
    <s v="Trek"/>
    <d v="2017-02-05T00:00:00"/>
    <n v="1"/>
    <n v="2599.9899999999998"/>
    <n v="0.2"/>
    <n v="2599.9899999999998"/>
  </r>
  <r>
    <n v="692"/>
    <n v="2"/>
    <x v="0"/>
    <x v="85"/>
    <n v="1"/>
    <s v="fabiola.jackson@bikes.shop"/>
    <x v="0"/>
    <x v="0"/>
    <n v="2"/>
    <s v="kasha.todd@yahoo.com"/>
    <n v="95008"/>
    <x v="0"/>
    <s v="Electra"/>
    <d v="2017-02-05T00:00:00"/>
    <n v="1"/>
    <n v="599.99"/>
    <n v="7.0000000000000007E-2"/>
    <n v="599.99"/>
  </r>
  <r>
    <n v="692"/>
    <n v="3"/>
    <x v="0"/>
    <x v="12"/>
    <n v="1"/>
    <s v="fabiola.jackson@bikes.shop"/>
    <x v="0"/>
    <x v="0"/>
    <n v="2"/>
    <s v="kasha.todd@yahoo.com"/>
    <n v="95008"/>
    <x v="0"/>
    <s v="Electra"/>
    <d v="2017-02-05T00:00:00"/>
    <n v="2"/>
    <n v="529.99"/>
    <n v="7.0000000000000007E-2"/>
    <n v="1059.98"/>
  </r>
  <r>
    <n v="692"/>
    <n v="4"/>
    <x v="0"/>
    <x v="28"/>
    <n v="1"/>
    <s v="fabiola.jackson@bikes.shop"/>
    <x v="6"/>
    <x v="6"/>
    <n v="2"/>
    <s v="kasha.todd@yahoo.com"/>
    <n v="95008"/>
    <x v="0"/>
    <s v="Trek"/>
    <d v="2017-02-05T00:00:00"/>
    <n v="2"/>
    <n v="5499.99"/>
    <n v="0.1"/>
    <n v="10999.98"/>
  </r>
  <r>
    <n v="693"/>
    <n v="1"/>
    <x v="0"/>
    <x v="77"/>
    <n v="1"/>
    <s v="fabiola.jackson@bikes.shop"/>
    <x v="3"/>
    <x v="3"/>
    <n v="1233"/>
    <s v="lise.hebert@gmail.com"/>
    <n v="92083"/>
    <x v="0"/>
    <s v="Sun Bicycles"/>
    <d v="2017-02-05T00:00:00"/>
    <n v="2"/>
    <n v="481.99"/>
    <n v="0.2"/>
    <n v="963.98"/>
  </r>
  <r>
    <n v="693"/>
    <n v="2"/>
    <x v="0"/>
    <x v="17"/>
    <n v="1"/>
    <s v="fabiola.jackson@bikes.shop"/>
    <x v="0"/>
    <x v="0"/>
    <n v="1233"/>
    <s v="lise.hebert@gmail.com"/>
    <n v="92083"/>
    <x v="0"/>
    <s v="Electra"/>
    <d v="2017-02-05T00:00:00"/>
    <n v="1"/>
    <n v="269.99"/>
    <n v="0.2"/>
    <n v="269.99"/>
  </r>
  <r>
    <n v="693"/>
    <n v="3"/>
    <x v="0"/>
    <x v="21"/>
    <n v="1"/>
    <s v="fabiola.jackson@bikes.shop"/>
    <x v="1"/>
    <x v="1"/>
    <n v="1233"/>
    <s v="lise.hebert@gmail.com"/>
    <n v="92083"/>
    <x v="0"/>
    <s v="Heller"/>
    <d v="2017-02-05T00:00:00"/>
    <n v="2"/>
    <n v="1320.99"/>
    <n v="0.05"/>
    <n v="2641.98"/>
  </r>
  <r>
    <n v="693"/>
    <n v="4"/>
    <x v="0"/>
    <x v="93"/>
    <n v="1"/>
    <s v="fabiola.jackson@bikes.shop"/>
    <x v="1"/>
    <x v="1"/>
    <n v="1233"/>
    <s v="lise.hebert@gmail.com"/>
    <n v="92083"/>
    <x v="0"/>
    <s v="Surly"/>
    <d v="2017-02-05T00:00:00"/>
    <n v="1"/>
    <n v="1632.99"/>
    <n v="7.0000000000000007E-2"/>
    <n v="1632.99"/>
  </r>
  <r>
    <n v="694"/>
    <n v="1"/>
    <x v="1"/>
    <x v="74"/>
    <n v="2"/>
    <s v="mireya.copeland@bikes.shop"/>
    <x v="6"/>
    <x v="6"/>
    <n v="58"/>
    <s v="damien.dorsey@yahoo.com"/>
    <n v="11722"/>
    <x v="1"/>
    <s v="Trek"/>
    <d v="2017-02-05T00:00:00"/>
    <n v="1"/>
    <n v="1499.99"/>
    <n v="0.2"/>
    <n v="1499.99"/>
  </r>
  <r>
    <n v="694"/>
    <n v="2"/>
    <x v="1"/>
    <x v="62"/>
    <n v="2"/>
    <s v="mireya.copeland@bikes.shop"/>
    <x v="1"/>
    <x v="1"/>
    <n v="58"/>
    <s v="damien.dorsey@yahoo.com"/>
    <n v="11722"/>
    <x v="1"/>
    <s v="Trek"/>
    <d v="2017-02-05T00:00:00"/>
    <n v="1"/>
    <n v="1499.99"/>
    <n v="0.05"/>
    <n v="1499.99"/>
  </r>
  <r>
    <n v="694"/>
    <n v="3"/>
    <x v="1"/>
    <x v="66"/>
    <n v="2"/>
    <s v="mireya.copeland@bikes.shop"/>
    <x v="6"/>
    <x v="6"/>
    <n v="58"/>
    <s v="damien.dorsey@yahoo.com"/>
    <n v="11722"/>
    <x v="1"/>
    <s v="Trek"/>
    <d v="2017-02-05T00:00:00"/>
    <n v="2"/>
    <n v="2699.99"/>
    <n v="0.1"/>
    <n v="5399.98"/>
  </r>
  <r>
    <n v="694"/>
    <n v="4"/>
    <x v="1"/>
    <x v="27"/>
    <n v="2"/>
    <s v="mireya.copeland@bikes.shop"/>
    <x v="3"/>
    <x v="3"/>
    <n v="58"/>
    <s v="damien.dorsey@yahoo.com"/>
    <n v="11722"/>
    <x v="1"/>
    <s v="Sun Bicycles"/>
    <d v="2017-02-05T00:00:00"/>
    <n v="2"/>
    <n v="551.99"/>
    <n v="0.2"/>
    <n v="1103.98"/>
  </r>
  <r>
    <n v="694"/>
    <n v="5"/>
    <x v="1"/>
    <x v="78"/>
    <n v="2"/>
    <s v="mireya.copeland@bikes.shop"/>
    <x v="1"/>
    <x v="1"/>
    <n v="58"/>
    <s v="damien.dorsey@yahoo.com"/>
    <n v="11722"/>
    <x v="1"/>
    <s v="Haro"/>
    <d v="2017-02-05T00:00:00"/>
    <n v="2"/>
    <n v="869.99"/>
    <n v="0.1"/>
    <n v="1739.98"/>
  </r>
  <r>
    <n v="695"/>
    <n v="1"/>
    <x v="1"/>
    <x v="90"/>
    <n v="2"/>
    <s v="mireya.copeland@bikes.shop"/>
    <x v="0"/>
    <x v="0"/>
    <n v="606"/>
    <s v="sarah.kirkland@aol.com"/>
    <n v="12590"/>
    <x v="1"/>
    <s v="Electra"/>
    <d v="2017-02-05T00:00:00"/>
    <n v="2"/>
    <n v="659.99"/>
    <n v="0.1"/>
    <n v="1319.98"/>
  </r>
  <r>
    <n v="695"/>
    <n v="2"/>
    <x v="1"/>
    <x v="94"/>
    <n v="2"/>
    <s v="mireya.copeland@bikes.shop"/>
    <x v="6"/>
    <x v="6"/>
    <n v="606"/>
    <s v="sarah.kirkland@aol.com"/>
    <n v="12590"/>
    <x v="1"/>
    <s v="Trek"/>
    <d v="2017-02-05T00:00:00"/>
    <n v="2"/>
    <n v="1999.99"/>
    <n v="0.2"/>
    <n v="3999.98"/>
  </r>
  <r>
    <n v="696"/>
    <n v="1"/>
    <x v="1"/>
    <x v="54"/>
    <n v="2"/>
    <s v="mireya.copeland@bikes.shop"/>
    <x v="5"/>
    <x v="5"/>
    <n v="1242"/>
    <s v="chauncey.donaldson@aol.com"/>
    <n v="11010"/>
    <x v="1"/>
    <s v="Trek"/>
    <d v="2017-02-05T00:00:00"/>
    <n v="2"/>
    <n v="189.99"/>
    <n v="7.0000000000000007E-2"/>
    <n v="379.98"/>
  </r>
  <r>
    <n v="696"/>
    <n v="2"/>
    <x v="1"/>
    <x v="14"/>
    <n v="2"/>
    <s v="mireya.copeland@bikes.shop"/>
    <x v="1"/>
    <x v="1"/>
    <n v="1242"/>
    <s v="chauncey.donaldson@aol.com"/>
    <n v="11010"/>
    <x v="1"/>
    <s v="Trek"/>
    <d v="2017-02-05T00:00:00"/>
    <n v="1"/>
    <n v="3999.99"/>
    <n v="0.1"/>
    <n v="3999.99"/>
  </r>
  <r>
    <n v="696"/>
    <n v="3"/>
    <x v="1"/>
    <x v="78"/>
    <n v="2"/>
    <s v="mireya.copeland@bikes.shop"/>
    <x v="1"/>
    <x v="1"/>
    <n v="1242"/>
    <s v="chauncey.donaldson@aol.com"/>
    <n v="11010"/>
    <x v="1"/>
    <s v="Haro"/>
    <d v="2017-02-05T00:00:00"/>
    <n v="1"/>
    <n v="869.99"/>
    <n v="7.0000000000000007E-2"/>
    <n v="869.99"/>
  </r>
  <r>
    <n v="697"/>
    <n v="1"/>
    <x v="0"/>
    <x v="21"/>
    <n v="1"/>
    <s v="fabiola.jackson@bikes.shop"/>
    <x v="1"/>
    <x v="1"/>
    <n v="562"/>
    <s v="alejandro.norman@yahoo.com"/>
    <n v="91784"/>
    <x v="0"/>
    <s v="Heller"/>
    <d v="2017-02-06T00:00:00"/>
    <n v="2"/>
    <n v="1320.99"/>
    <n v="0.05"/>
    <n v="2641.98"/>
  </r>
  <r>
    <n v="698"/>
    <n v="1"/>
    <x v="2"/>
    <x v="81"/>
    <n v="3"/>
    <s v="genna.serrano@bikes.shop"/>
    <x v="5"/>
    <x v="5"/>
    <n v="543"/>
    <s v="jasmin.young@gmail.com"/>
    <n v="78023"/>
    <x v="2"/>
    <s v="Electra"/>
    <d v="2017-02-06T00:00:00"/>
    <n v="1"/>
    <n v="349.99"/>
    <n v="7.0000000000000007E-2"/>
    <n v="349.99"/>
  </r>
  <r>
    <n v="698"/>
    <n v="2"/>
    <x v="2"/>
    <x v="10"/>
    <n v="3"/>
    <s v="genna.serrano@bikes.shop"/>
    <x v="0"/>
    <x v="0"/>
    <n v="543"/>
    <s v="jasmin.young@gmail.com"/>
    <n v="78023"/>
    <x v="2"/>
    <s v="Electra"/>
    <d v="2017-02-06T00:00:00"/>
    <n v="1"/>
    <n v="549.99"/>
    <n v="7.0000000000000007E-2"/>
    <n v="549.99"/>
  </r>
  <r>
    <n v="698"/>
    <n v="3"/>
    <x v="2"/>
    <x v="95"/>
    <n v="3"/>
    <s v="genna.serrano@bikes.shop"/>
    <x v="1"/>
    <x v="1"/>
    <n v="543"/>
    <s v="jasmin.young@gmail.com"/>
    <n v="78023"/>
    <x v="2"/>
    <s v="Trek"/>
    <d v="2017-02-06T00:00:00"/>
    <n v="2"/>
    <n v="4999.99"/>
    <n v="0.05"/>
    <n v="9999.98"/>
  </r>
  <r>
    <n v="699"/>
    <n v="1"/>
    <x v="2"/>
    <x v="26"/>
    <n v="3"/>
    <s v="genna.serrano@bikes.shop"/>
    <x v="3"/>
    <x v="3"/>
    <n v="958"/>
    <s v="ciera.koch@gmail.com"/>
    <n v="76039"/>
    <x v="2"/>
    <s v="Sun Bicycles"/>
    <d v="2017-02-06T00:00:00"/>
    <n v="2"/>
    <n v="449.99"/>
    <n v="0.1"/>
    <n v="899.98"/>
  </r>
  <r>
    <n v="699"/>
    <n v="2"/>
    <x v="2"/>
    <x v="74"/>
    <n v="3"/>
    <s v="genna.serrano@bikes.shop"/>
    <x v="6"/>
    <x v="6"/>
    <n v="958"/>
    <s v="ciera.koch@gmail.com"/>
    <n v="76039"/>
    <x v="2"/>
    <s v="Trek"/>
    <d v="2017-02-06T00:00:00"/>
    <n v="1"/>
    <n v="1499.99"/>
    <n v="7.0000000000000007E-2"/>
    <n v="1499.99"/>
  </r>
  <r>
    <n v="699"/>
    <n v="3"/>
    <x v="2"/>
    <x v="93"/>
    <n v="3"/>
    <s v="genna.serrano@bikes.shop"/>
    <x v="1"/>
    <x v="1"/>
    <n v="958"/>
    <s v="ciera.koch@gmail.com"/>
    <n v="76039"/>
    <x v="2"/>
    <s v="Surly"/>
    <d v="2017-02-06T00:00:00"/>
    <n v="1"/>
    <n v="1632.99"/>
    <n v="0.2"/>
    <n v="1632.99"/>
  </r>
  <r>
    <n v="699"/>
    <n v="4"/>
    <x v="2"/>
    <x v="24"/>
    <n v="3"/>
    <s v="genna.serrano@bikes.shop"/>
    <x v="3"/>
    <x v="3"/>
    <n v="958"/>
    <s v="ciera.koch@gmail.com"/>
    <n v="76039"/>
    <x v="2"/>
    <s v="Electra"/>
    <d v="2017-02-06T00:00:00"/>
    <n v="2"/>
    <n v="549.99"/>
    <n v="0.1"/>
    <n v="1099.98"/>
  </r>
  <r>
    <n v="699"/>
    <n v="5"/>
    <x v="2"/>
    <x v="90"/>
    <n v="3"/>
    <s v="genna.serrano@bikes.shop"/>
    <x v="0"/>
    <x v="0"/>
    <n v="958"/>
    <s v="ciera.koch@gmail.com"/>
    <n v="76039"/>
    <x v="2"/>
    <s v="Electra"/>
    <d v="2017-02-06T00:00:00"/>
    <n v="2"/>
    <n v="659.99"/>
    <n v="0.2"/>
    <n v="1319.98"/>
  </r>
  <r>
    <n v="700"/>
    <n v="1"/>
    <x v="1"/>
    <x v="14"/>
    <n v="2"/>
    <s v="mireya.copeland@bikes.shop"/>
    <x v="1"/>
    <x v="1"/>
    <n v="4"/>
    <s v="daryl.spence@aol.com"/>
    <n v="11553"/>
    <x v="1"/>
    <s v="Trek"/>
    <d v="2017-02-07T00:00:00"/>
    <n v="2"/>
    <n v="3999.99"/>
    <n v="0.05"/>
    <n v="7999.98"/>
  </r>
  <r>
    <n v="700"/>
    <n v="2"/>
    <x v="1"/>
    <x v="65"/>
    <n v="2"/>
    <s v="mireya.copeland@bikes.shop"/>
    <x v="2"/>
    <x v="2"/>
    <n v="4"/>
    <s v="daryl.spence@aol.com"/>
    <n v="11553"/>
    <x v="1"/>
    <s v="Trek"/>
    <d v="2017-02-07T00:00:00"/>
    <n v="1"/>
    <n v="3499.99"/>
    <n v="0.2"/>
    <n v="3499.99"/>
  </r>
  <r>
    <n v="701"/>
    <n v="1"/>
    <x v="2"/>
    <x v="73"/>
    <n v="3"/>
    <s v="genna.serrano@bikes.shop"/>
    <x v="5"/>
    <x v="5"/>
    <n v="850"/>
    <s v="stephanie.browning@yahoo.com"/>
    <n v="75088"/>
    <x v="2"/>
    <s v="Sun Bicycles"/>
    <d v="2017-02-07T00:00:00"/>
    <n v="1"/>
    <n v="109.99"/>
    <n v="0.05"/>
    <n v="109.99"/>
  </r>
  <r>
    <n v="702"/>
    <n v="1"/>
    <x v="0"/>
    <x v="22"/>
    <n v="1"/>
    <s v="fabiola.jackson@bikes.shop"/>
    <x v="3"/>
    <x v="3"/>
    <n v="1352"/>
    <s v="dorothea.miranda@aol.com"/>
    <n v="91784"/>
    <x v="0"/>
    <s v="Electra"/>
    <d v="2017-02-08T00:00:00"/>
    <n v="2"/>
    <n v="499.99"/>
    <n v="0.05"/>
    <n v="999.98"/>
  </r>
  <r>
    <n v="702"/>
    <n v="2"/>
    <x v="0"/>
    <x v="77"/>
    <n v="1"/>
    <s v="fabiola.jackson@bikes.shop"/>
    <x v="3"/>
    <x v="3"/>
    <n v="1352"/>
    <s v="dorothea.miranda@aol.com"/>
    <n v="91784"/>
    <x v="0"/>
    <s v="Sun Bicycles"/>
    <d v="2017-02-08T00:00:00"/>
    <n v="1"/>
    <n v="481.99"/>
    <n v="0.1"/>
    <n v="481.99"/>
  </r>
  <r>
    <n v="702"/>
    <n v="3"/>
    <x v="0"/>
    <x v="5"/>
    <n v="1"/>
    <s v="fabiola.jackson@bikes.shop"/>
    <x v="1"/>
    <x v="1"/>
    <n v="1352"/>
    <s v="dorothea.miranda@aol.com"/>
    <n v="91784"/>
    <x v="0"/>
    <s v="Surly"/>
    <d v="2017-02-08T00:00:00"/>
    <n v="2"/>
    <n v="999.99"/>
    <n v="7.0000000000000007E-2"/>
    <n v="1999.98"/>
  </r>
  <r>
    <n v="703"/>
    <n v="1"/>
    <x v="1"/>
    <x v="78"/>
    <n v="2"/>
    <s v="mireya.copeland@bikes.shop"/>
    <x v="1"/>
    <x v="1"/>
    <n v="417"/>
    <s v="zoraida.patton@aol.com"/>
    <n v="11746"/>
    <x v="1"/>
    <s v="Haro"/>
    <d v="2017-02-08T00:00:00"/>
    <n v="2"/>
    <n v="869.99"/>
    <n v="0.2"/>
    <n v="1739.98"/>
  </r>
  <r>
    <n v="703"/>
    <n v="2"/>
    <x v="1"/>
    <x v="82"/>
    <n v="2"/>
    <s v="mireya.copeland@bikes.shop"/>
    <x v="0"/>
    <x v="0"/>
    <n v="417"/>
    <s v="zoraida.patton@aol.com"/>
    <n v="11746"/>
    <x v="1"/>
    <s v="Sun Bicycles"/>
    <d v="2017-02-08T00:00:00"/>
    <n v="2"/>
    <n v="250.99"/>
    <n v="0.05"/>
    <n v="501.98"/>
  </r>
  <r>
    <n v="703"/>
    <n v="3"/>
    <x v="1"/>
    <x v="31"/>
    <n v="2"/>
    <s v="mireya.copeland@bikes.shop"/>
    <x v="0"/>
    <x v="0"/>
    <n v="417"/>
    <s v="zoraida.patton@aol.com"/>
    <n v="11746"/>
    <x v="1"/>
    <s v="Sun Bicycles"/>
    <d v="2017-02-08T00:00:00"/>
    <n v="1"/>
    <n v="619.99"/>
    <n v="0.2"/>
    <n v="619.99"/>
  </r>
  <r>
    <n v="703"/>
    <n v="4"/>
    <x v="1"/>
    <x v="4"/>
    <n v="2"/>
    <s v="mireya.copeland@bikes.shop"/>
    <x v="1"/>
    <x v="1"/>
    <n v="417"/>
    <s v="zoraida.patton@aol.com"/>
    <n v="11746"/>
    <x v="1"/>
    <s v="Trek"/>
    <d v="2017-02-08T00:00:00"/>
    <n v="2"/>
    <n v="2899.99"/>
    <n v="0.2"/>
    <n v="5799.98"/>
  </r>
  <r>
    <n v="704"/>
    <n v="1"/>
    <x v="1"/>
    <x v="2"/>
    <n v="2"/>
    <s v="mireya.copeland@bikes.shop"/>
    <x v="2"/>
    <x v="2"/>
    <n v="1137"/>
    <s v="dottie.roberts@aol.com"/>
    <n v="11050"/>
    <x v="1"/>
    <s v="Surly"/>
    <d v="2017-02-08T00:00:00"/>
    <n v="2"/>
    <n v="1549"/>
    <n v="0.05"/>
    <n v="3098"/>
  </r>
  <r>
    <n v="704"/>
    <n v="2"/>
    <x v="1"/>
    <x v="37"/>
    <n v="2"/>
    <s v="mireya.copeland@bikes.shop"/>
    <x v="2"/>
    <x v="2"/>
    <n v="1137"/>
    <s v="dottie.roberts@aol.com"/>
    <n v="11050"/>
    <x v="1"/>
    <s v="Trek"/>
    <d v="2017-02-08T00:00:00"/>
    <n v="1"/>
    <n v="3499.99"/>
    <n v="0.2"/>
    <n v="3499.99"/>
  </r>
  <r>
    <n v="704"/>
    <n v="3"/>
    <x v="1"/>
    <x v="96"/>
    <n v="2"/>
    <s v="mireya.copeland@bikes.shop"/>
    <x v="5"/>
    <x v="5"/>
    <n v="1137"/>
    <s v="dottie.roberts@aol.com"/>
    <n v="11050"/>
    <x v="1"/>
    <s v="Electra"/>
    <d v="2017-02-08T00:00:00"/>
    <n v="2"/>
    <n v="489.99"/>
    <n v="7.0000000000000007E-2"/>
    <n v="979.98"/>
  </r>
  <r>
    <n v="705"/>
    <n v="1"/>
    <x v="1"/>
    <x v="32"/>
    <n v="2"/>
    <s v="mireya.copeland@bikes.shop"/>
    <x v="4"/>
    <x v="4"/>
    <n v="1196"/>
    <s v="ileana.holt@msn.com"/>
    <n v="11772"/>
    <x v="1"/>
    <s v="Trek"/>
    <d v="2017-02-08T00:00:00"/>
    <n v="1"/>
    <n v="4999.99"/>
    <n v="0.1"/>
    <n v="4999.99"/>
  </r>
  <r>
    <n v="706"/>
    <n v="1"/>
    <x v="0"/>
    <x v="97"/>
    <n v="1"/>
    <s v="fabiola.jackson@bikes.shop"/>
    <x v="1"/>
    <x v="1"/>
    <n v="1271"/>
    <s v="roy.chan@hotmail.com"/>
    <n v="91768"/>
    <x v="0"/>
    <s v="Surly"/>
    <d v="2017-02-09T00:00:00"/>
    <n v="1"/>
    <n v="999.99"/>
    <n v="0.1"/>
    <n v="999.99"/>
  </r>
  <r>
    <n v="706"/>
    <n v="2"/>
    <x v="0"/>
    <x v="19"/>
    <n v="1"/>
    <s v="fabiola.jackson@bikes.shop"/>
    <x v="5"/>
    <x v="5"/>
    <n v="1271"/>
    <s v="roy.chan@hotmail.com"/>
    <n v="91768"/>
    <x v="0"/>
    <s v="Electra"/>
    <d v="2017-02-09T00:00:00"/>
    <n v="2"/>
    <n v="299.99"/>
    <n v="0.05"/>
    <n v="599.98"/>
  </r>
  <r>
    <n v="706"/>
    <n v="3"/>
    <x v="0"/>
    <x v="91"/>
    <n v="1"/>
    <s v="fabiola.jackson@bikes.shop"/>
    <x v="4"/>
    <x v="4"/>
    <n v="1271"/>
    <s v="roy.chan@hotmail.com"/>
    <n v="91768"/>
    <x v="0"/>
    <s v="Sun Bicycles"/>
    <d v="2017-02-09T00:00:00"/>
    <n v="1"/>
    <n v="1559.99"/>
    <n v="0.2"/>
    <n v="1559.99"/>
  </r>
  <r>
    <n v="707"/>
    <n v="1"/>
    <x v="1"/>
    <x v="26"/>
    <n v="2"/>
    <s v="mireya.copeland@bikes.shop"/>
    <x v="3"/>
    <x v="3"/>
    <n v="79"/>
    <s v="ashanti.parks@hotmail.com"/>
    <n v="11510"/>
    <x v="1"/>
    <s v="Sun Bicycles"/>
    <d v="2017-02-09T00:00:00"/>
    <n v="2"/>
    <n v="449.99"/>
    <n v="0.05"/>
    <n v="899.98"/>
  </r>
  <r>
    <n v="707"/>
    <n v="2"/>
    <x v="1"/>
    <x v="96"/>
    <n v="2"/>
    <s v="mireya.copeland@bikes.shop"/>
    <x v="5"/>
    <x v="5"/>
    <n v="79"/>
    <s v="ashanti.parks@hotmail.com"/>
    <n v="11510"/>
    <x v="1"/>
    <s v="Electra"/>
    <d v="2017-02-09T00:00:00"/>
    <n v="1"/>
    <n v="489.99"/>
    <n v="7.0000000000000007E-2"/>
    <n v="489.99"/>
  </r>
  <r>
    <n v="707"/>
    <n v="3"/>
    <x v="1"/>
    <x v="16"/>
    <n v="2"/>
    <s v="mireya.copeland@bikes.shop"/>
    <x v="2"/>
    <x v="2"/>
    <n v="79"/>
    <s v="ashanti.parks@hotmail.com"/>
    <n v="11510"/>
    <x v="1"/>
    <s v="Surly"/>
    <d v="2017-02-09T00:00:00"/>
    <n v="2"/>
    <n v="1680.99"/>
    <n v="0.1"/>
    <n v="3361.98"/>
  </r>
  <r>
    <n v="707"/>
    <n v="4"/>
    <x v="1"/>
    <x v="8"/>
    <n v="2"/>
    <s v="mireya.copeland@bikes.shop"/>
    <x v="3"/>
    <x v="3"/>
    <n v="79"/>
    <s v="ashanti.parks@hotmail.com"/>
    <n v="11510"/>
    <x v="1"/>
    <s v="Electra"/>
    <d v="2017-02-09T00:00:00"/>
    <n v="2"/>
    <n v="599.99"/>
    <n v="0.1"/>
    <n v="1199.98"/>
  </r>
  <r>
    <n v="708"/>
    <n v="1"/>
    <x v="0"/>
    <x v="18"/>
    <n v="1"/>
    <s v="fabiola.jackson@bikes.shop"/>
    <x v="1"/>
    <x v="1"/>
    <n v="660"/>
    <s v="shara.pope@msn.com"/>
    <n v="93555"/>
    <x v="0"/>
    <s v="Surly"/>
    <d v="2017-02-10T00:00:00"/>
    <n v="1"/>
    <n v="469.99"/>
    <n v="7.0000000000000007E-2"/>
    <n v="469.99"/>
  </r>
  <r>
    <n v="708"/>
    <n v="2"/>
    <x v="0"/>
    <x v="42"/>
    <n v="1"/>
    <s v="fabiola.jackson@bikes.shop"/>
    <x v="1"/>
    <x v="1"/>
    <n v="660"/>
    <s v="shara.pope@msn.com"/>
    <n v="93555"/>
    <x v="0"/>
    <s v="Trek"/>
    <d v="2017-02-10T00:00:00"/>
    <n v="1"/>
    <n v="5299.99"/>
    <n v="0.1"/>
    <n v="5299.99"/>
  </r>
  <r>
    <n v="708"/>
    <n v="3"/>
    <x v="0"/>
    <x v="98"/>
    <n v="1"/>
    <s v="fabiola.jackson@bikes.shop"/>
    <x v="1"/>
    <x v="1"/>
    <n v="660"/>
    <s v="shara.pope@msn.com"/>
    <n v="93555"/>
    <x v="0"/>
    <s v="Trek"/>
    <d v="2017-02-10T00:00:00"/>
    <n v="2"/>
    <n v="469.99"/>
    <n v="0.2"/>
    <n v="939.98"/>
  </r>
  <r>
    <n v="709"/>
    <n v="1"/>
    <x v="1"/>
    <x v="66"/>
    <n v="2"/>
    <s v="mireya.copeland@bikes.shop"/>
    <x v="6"/>
    <x v="6"/>
    <n v="1162"/>
    <s v="carmelina.sellers@hotmail.com"/>
    <n v="14850"/>
    <x v="1"/>
    <s v="Trek"/>
    <d v="2017-02-11T00:00:00"/>
    <n v="2"/>
    <n v="2699.99"/>
    <n v="0.05"/>
    <n v="5399.98"/>
  </r>
  <r>
    <n v="709"/>
    <n v="2"/>
    <x v="1"/>
    <x v="70"/>
    <n v="2"/>
    <s v="mireya.copeland@bikes.shop"/>
    <x v="5"/>
    <x v="5"/>
    <n v="1162"/>
    <s v="carmelina.sellers@hotmail.com"/>
    <n v="14850"/>
    <x v="1"/>
    <s v="Electra"/>
    <d v="2017-02-11T00:00:00"/>
    <n v="2"/>
    <n v="339.99"/>
    <n v="7.0000000000000007E-2"/>
    <n v="679.98"/>
  </r>
  <r>
    <n v="709"/>
    <n v="3"/>
    <x v="1"/>
    <x v="74"/>
    <n v="2"/>
    <s v="mireya.copeland@bikes.shop"/>
    <x v="6"/>
    <x v="6"/>
    <n v="1162"/>
    <s v="carmelina.sellers@hotmail.com"/>
    <n v="14850"/>
    <x v="1"/>
    <s v="Trek"/>
    <d v="2017-02-11T00:00:00"/>
    <n v="1"/>
    <n v="1499.99"/>
    <n v="7.0000000000000007E-2"/>
    <n v="1499.99"/>
  </r>
  <r>
    <n v="710"/>
    <n v="1"/>
    <x v="1"/>
    <x v="41"/>
    <n v="2"/>
    <s v="mireya.copeland@bikes.shop"/>
    <x v="1"/>
    <x v="1"/>
    <n v="295"/>
    <s v="danny.kim@msn.com"/>
    <n v="11420"/>
    <x v="1"/>
    <s v="Trek"/>
    <d v="2017-02-13T00:00:00"/>
    <n v="1"/>
    <n v="2299.9899999999998"/>
    <n v="0.05"/>
    <n v="2299.9899999999998"/>
  </r>
  <r>
    <n v="710"/>
    <n v="2"/>
    <x v="1"/>
    <x v="91"/>
    <n v="2"/>
    <s v="mireya.copeland@bikes.shop"/>
    <x v="4"/>
    <x v="4"/>
    <n v="295"/>
    <s v="danny.kim@msn.com"/>
    <n v="11420"/>
    <x v="1"/>
    <s v="Sun Bicycles"/>
    <d v="2017-02-13T00:00:00"/>
    <n v="2"/>
    <n v="1559.99"/>
    <n v="0.2"/>
    <n v="3119.98"/>
  </r>
  <r>
    <n v="710"/>
    <n v="3"/>
    <x v="1"/>
    <x v="62"/>
    <n v="2"/>
    <s v="mireya.copeland@bikes.shop"/>
    <x v="1"/>
    <x v="1"/>
    <n v="295"/>
    <s v="danny.kim@msn.com"/>
    <n v="11420"/>
    <x v="1"/>
    <s v="Trek"/>
    <d v="2017-02-13T00:00:00"/>
    <n v="2"/>
    <n v="1499.99"/>
    <n v="0.2"/>
    <n v="2999.98"/>
  </r>
  <r>
    <n v="710"/>
    <n v="4"/>
    <x v="1"/>
    <x v="94"/>
    <n v="2"/>
    <s v="mireya.copeland@bikes.shop"/>
    <x v="6"/>
    <x v="6"/>
    <n v="295"/>
    <s v="danny.kim@msn.com"/>
    <n v="11420"/>
    <x v="1"/>
    <s v="Trek"/>
    <d v="2017-02-13T00:00:00"/>
    <n v="1"/>
    <n v="1999.99"/>
    <n v="0.2"/>
    <n v="1999.99"/>
  </r>
  <r>
    <n v="710"/>
    <n v="5"/>
    <x v="1"/>
    <x v="76"/>
    <n v="2"/>
    <s v="mireya.copeland@bikes.shop"/>
    <x v="1"/>
    <x v="1"/>
    <n v="295"/>
    <s v="danny.kim@msn.com"/>
    <n v="11420"/>
    <x v="1"/>
    <s v="Surly"/>
    <d v="2017-02-13T00:00:00"/>
    <n v="1"/>
    <n v="2499.9899999999998"/>
    <n v="0.05"/>
    <n v="2499.9899999999998"/>
  </r>
  <r>
    <n v="711"/>
    <n v="1"/>
    <x v="1"/>
    <x v="21"/>
    <n v="2"/>
    <s v="mireya.copeland@bikes.shop"/>
    <x v="1"/>
    <x v="1"/>
    <n v="1246"/>
    <s v="dale.rasmussen@aol.com"/>
    <n v="12401"/>
    <x v="1"/>
    <s v="Heller"/>
    <d v="2017-02-13T00:00:00"/>
    <n v="2"/>
    <n v="1320.99"/>
    <n v="0.05"/>
    <n v="2641.98"/>
  </r>
  <r>
    <n v="711"/>
    <n v="2"/>
    <x v="1"/>
    <x v="43"/>
    <n v="2"/>
    <s v="mireya.copeland@bikes.shop"/>
    <x v="5"/>
    <x v="5"/>
    <n v="1246"/>
    <s v="dale.rasmussen@aol.com"/>
    <n v="12401"/>
    <x v="1"/>
    <s v="Electra"/>
    <d v="2017-02-13T00:00:00"/>
    <n v="2"/>
    <n v="299.99"/>
    <n v="0.2"/>
    <n v="599.98"/>
  </r>
  <r>
    <n v="711"/>
    <n v="3"/>
    <x v="1"/>
    <x v="31"/>
    <n v="2"/>
    <s v="mireya.copeland@bikes.shop"/>
    <x v="0"/>
    <x v="0"/>
    <n v="1246"/>
    <s v="dale.rasmussen@aol.com"/>
    <n v="12401"/>
    <x v="1"/>
    <s v="Sun Bicycles"/>
    <d v="2017-02-13T00:00:00"/>
    <n v="2"/>
    <n v="619.99"/>
    <n v="0.05"/>
    <n v="1239.98"/>
  </r>
  <r>
    <n v="712"/>
    <n v="1"/>
    <x v="2"/>
    <x v="99"/>
    <n v="3"/>
    <s v="genna.serrano@bikes.shop"/>
    <x v="1"/>
    <x v="1"/>
    <n v="173"/>
    <s v="marquerite.dawson@gmail.com"/>
    <n v="75043"/>
    <x v="2"/>
    <s v="Haro"/>
    <d v="2017-02-13T00:00:00"/>
    <n v="2"/>
    <n v="539.99"/>
    <n v="0.2"/>
    <n v="1079.98"/>
  </r>
  <r>
    <n v="712"/>
    <n v="2"/>
    <x v="2"/>
    <x v="51"/>
    <n v="3"/>
    <s v="genna.serrano@bikes.shop"/>
    <x v="0"/>
    <x v="0"/>
    <n v="173"/>
    <s v="marquerite.dawson@gmail.com"/>
    <n v="75043"/>
    <x v="2"/>
    <s v="Electra"/>
    <d v="2017-02-13T00:00:00"/>
    <n v="2"/>
    <n v="439.99"/>
    <n v="0.1"/>
    <n v="879.98"/>
  </r>
  <r>
    <n v="712"/>
    <n v="3"/>
    <x v="2"/>
    <x v="100"/>
    <n v="3"/>
    <s v="genna.serrano@bikes.shop"/>
    <x v="1"/>
    <x v="1"/>
    <n v="173"/>
    <s v="marquerite.dawson@gmail.com"/>
    <n v="75043"/>
    <x v="2"/>
    <s v="Sun Bicycles"/>
    <d v="2017-02-13T00:00:00"/>
    <n v="1"/>
    <n v="832.99"/>
    <n v="0.2"/>
    <n v="832.99"/>
  </r>
  <r>
    <n v="712"/>
    <n v="4"/>
    <x v="2"/>
    <x v="35"/>
    <n v="3"/>
    <s v="genna.serrano@bikes.shop"/>
    <x v="0"/>
    <x v="0"/>
    <n v="173"/>
    <s v="marquerite.dawson@gmail.com"/>
    <n v="75043"/>
    <x v="2"/>
    <s v="Electra"/>
    <d v="2017-02-13T00:00:00"/>
    <n v="1"/>
    <n v="299.99"/>
    <n v="0.2"/>
    <n v="299.99"/>
  </r>
  <r>
    <n v="712"/>
    <n v="5"/>
    <x v="2"/>
    <x v="4"/>
    <n v="3"/>
    <s v="genna.serrano@bikes.shop"/>
    <x v="1"/>
    <x v="1"/>
    <n v="173"/>
    <s v="marquerite.dawson@gmail.com"/>
    <n v="75043"/>
    <x v="2"/>
    <s v="Trek"/>
    <d v="2017-02-13T00:00:00"/>
    <n v="2"/>
    <n v="2899.99"/>
    <n v="0.05"/>
    <n v="5799.98"/>
  </r>
  <r>
    <n v="713"/>
    <n v="1"/>
    <x v="2"/>
    <x v="101"/>
    <n v="3"/>
    <s v="genna.serrano@bikes.shop"/>
    <x v="5"/>
    <x v="5"/>
    <n v="207"/>
    <s v="michel.blankenship@msn.com"/>
    <n v="75126"/>
    <x v="2"/>
    <s v="Haro"/>
    <d v="2017-02-13T00:00:00"/>
    <n v="2"/>
    <n v="209.99"/>
    <n v="0.2"/>
    <n v="419.98"/>
  </r>
  <r>
    <n v="713"/>
    <n v="2"/>
    <x v="2"/>
    <x v="44"/>
    <n v="3"/>
    <s v="genna.serrano@bikes.shop"/>
    <x v="5"/>
    <x v="5"/>
    <n v="207"/>
    <s v="michel.blankenship@msn.com"/>
    <n v="75126"/>
    <x v="2"/>
    <s v="Electra"/>
    <d v="2017-02-13T00:00:00"/>
    <n v="2"/>
    <n v="349.99"/>
    <n v="0.1"/>
    <n v="699.98"/>
  </r>
  <r>
    <n v="713"/>
    <n v="3"/>
    <x v="2"/>
    <x v="29"/>
    <n v="3"/>
    <s v="genna.serrano@bikes.shop"/>
    <x v="6"/>
    <x v="6"/>
    <n v="207"/>
    <s v="michel.blankenship@msn.com"/>
    <n v="75126"/>
    <x v="2"/>
    <s v="Surly"/>
    <d v="2017-02-13T00:00:00"/>
    <n v="1"/>
    <n v="749.99"/>
    <n v="7.0000000000000007E-2"/>
    <n v="749.99"/>
  </r>
  <r>
    <n v="713"/>
    <n v="4"/>
    <x v="2"/>
    <x v="75"/>
    <n v="3"/>
    <s v="genna.serrano@bikes.shop"/>
    <x v="3"/>
    <x v="3"/>
    <n v="207"/>
    <s v="michel.blankenship@msn.com"/>
    <n v="75126"/>
    <x v="2"/>
    <s v="Sun Bicycles"/>
    <d v="2017-02-13T00:00:00"/>
    <n v="2"/>
    <n v="449.99"/>
    <n v="7.0000000000000007E-2"/>
    <n v="899.98"/>
  </r>
  <r>
    <n v="714"/>
    <n v="1"/>
    <x v="1"/>
    <x v="102"/>
    <n v="2"/>
    <s v="mireya.copeland@bikes.shop"/>
    <x v="5"/>
    <x v="5"/>
    <n v="805"/>
    <s v="phillis.fowler@aol.com"/>
    <n v="12065"/>
    <x v="1"/>
    <s v="Haro"/>
    <d v="2017-02-14T00:00:00"/>
    <n v="2"/>
    <n v="209.99"/>
    <n v="0.2"/>
    <n v="419.98"/>
  </r>
  <r>
    <n v="715"/>
    <n v="1"/>
    <x v="1"/>
    <x v="32"/>
    <n v="2"/>
    <s v="mireya.copeland@bikes.shop"/>
    <x v="4"/>
    <x v="4"/>
    <n v="12"/>
    <s v="robby.sykes@hotmail.com"/>
    <n v="11550"/>
    <x v="1"/>
    <s v="Trek"/>
    <d v="2017-02-15T00:00:00"/>
    <n v="2"/>
    <n v="4999.99"/>
    <n v="0.1"/>
    <n v="9999.98"/>
  </r>
  <r>
    <n v="715"/>
    <n v="2"/>
    <x v="1"/>
    <x v="69"/>
    <n v="2"/>
    <s v="mireya.copeland@bikes.shop"/>
    <x v="6"/>
    <x v="6"/>
    <n v="12"/>
    <s v="robby.sykes@hotmail.com"/>
    <n v="11550"/>
    <x v="1"/>
    <s v="Trek"/>
    <d v="2017-02-15T00:00:00"/>
    <n v="1"/>
    <n v="5999.99"/>
    <n v="0.2"/>
    <n v="5999.99"/>
  </r>
  <r>
    <n v="716"/>
    <n v="1"/>
    <x v="1"/>
    <x v="103"/>
    <n v="2"/>
    <s v="mireya.copeland@bikes.shop"/>
    <x v="3"/>
    <x v="3"/>
    <n v="672"/>
    <s v="elma.molina@msn.com"/>
    <n v="10801"/>
    <x v="1"/>
    <s v="Sun Bicycles"/>
    <d v="2017-02-15T00:00:00"/>
    <n v="2"/>
    <n v="470.99"/>
    <n v="0.1"/>
    <n v="941.98"/>
  </r>
  <r>
    <n v="716"/>
    <n v="2"/>
    <x v="1"/>
    <x v="101"/>
    <n v="2"/>
    <s v="mireya.copeland@bikes.shop"/>
    <x v="5"/>
    <x v="5"/>
    <n v="672"/>
    <s v="elma.molina@msn.com"/>
    <n v="10801"/>
    <x v="1"/>
    <s v="Haro"/>
    <d v="2017-02-15T00:00:00"/>
    <n v="2"/>
    <n v="209.99"/>
    <n v="7.0000000000000007E-2"/>
    <n v="419.98"/>
  </r>
  <r>
    <n v="716"/>
    <n v="3"/>
    <x v="1"/>
    <x v="47"/>
    <n v="2"/>
    <s v="mireya.copeland@bikes.shop"/>
    <x v="0"/>
    <x v="0"/>
    <n v="672"/>
    <s v="elma.molina@msn.com"/>
    <n v="10801"/>
    <x v="1"/>
    <s v="Sun Bicycles"/>
    <d v="2017-02-15T00:00:00"/>
    <n v="1"/>
    <n v="402.99"/>
    <n v="0.1"/>
    <n v="402.99"/>
  </r>
  <r>
    <n v="716"/>
    <n v="4"/>
    <x v="1"/>
    <x v="4"/>
    <n v="2"/>
    <s v="mireya.copeland@bikes.shop"/>
    <x v="1"/>
    <x v="1"/>
    <n v="672"/>
    <s v="elma.molina@msn.com"/>
    <n v="10801"/>
    <x v="1"/>
    <s v="Trek"/>
    <d v="2017-02-15T00:00:00"/>
    <n v="2"/>
    <n v="2899.99"/>
    <n v="0.05"/>
    <n v="5799.98"/>
  </r>
  <r>
    <n v="717"/>
    <n v="1"/>
    <x v="1"/>
    <x v="28"/>
    <n v="2"/>
    <s v="mireya.copeland@bikes.shop"/>
    <x v="6"/>
    <x v="6"/>
    <n v="1312"/>
    <s v="tereasa.bird@aol.com"/>
    <n v="11779"/>
    <x v="1"/>
    <s v="Trek"/>
    <d v="2017-02-15T00:00:00"/>
    <n v="2"/>
    <n v="5499.99"/>
    <n v="0.05"/>
    <n v="10999.98"/>
  </r>
  <r>
    <n v="717"/>
    <n v="2"/>
    <x v="1"/>
    <x v="101"/>
    <n v="2"/>
    <s v="mireya.copeland@bikes.shop"/>
    <x v="5"/>
    <x v="5"/>
    <n v="1312"/>
    <s v="tereasa.bird@aol.com"/>
    <n v="11779"/>
    <x v="1"/>
    <s v="Haro"/>
    <d v="2017-02-15T00:00:00"/>
    <n v="1"/>
    <n v="209.99"/>
    <n v="0.2"/>
    <n v="209.99"/>
  </r>
  <r>
    <n v="718"/>
    <n v="1"/>
    <x v="1"/>
    <x v="102"/>
    <n v="2"/>
    <s v="mireya.copeland@bikes.shop"/>
    <x v="5"/>
    <x v="5"/>
    <n v="38"/>
    <s v="zelma.browning@aol.com"/>
    <n v="11102"/>
    <x v="1"/>
    <s v="Haro"/>
    <d v="2017-02-16T00:00:00"/>
    <n v="2"/>
    <n v="209.99"/>
    <n v="7.0000000000000007E-2"/>
    <n v="419.98"/>
  </r>
  <r>
    <n v="718"/>
    <n v="2"/>
    <x v="1"/>
    <x v="95"/>
    <n v="2"/>
    <s v="mireya.copeland@bikes.shop"/>
    <x v="1"/>
    <x v="1"/>
    <n v="38"/>
    <s v="zelma.browning@aol.com"/>
    <n v="11102"/>
    <x v="1"/>
    <s v="Trek"/>
    <d v="2017-02-16T00:00:00"/>
    <n v="2"/>
    <n v="4999.99"/>
    <n v="7.0000000000000007E-2"/>
    <n v="9999.98"/>
  </r>
  <r>
    <n v="718"/>
    <n v="3"/>
    <x v="1"/>
    <x v="38"/>
    <n v="2"/>
    <s v="mireya.copeland@bikes.shop"/>
    <x v="0"/>
    <x v="0"/>
    <n v="38"/>
    <s v="zelma.browning@aol.com"/>
    <n v="11102"/>
    <x v="1"/>
    <s v="Electra"/>
    <d v="2017-02-16T00:00:00"/>
    <n v="2"/>
    <n v="489.99"/>
    <n v="0.1"/>
    <n v="979.98"/>
  </r>
  <r>
    <n v="719"/>
    <n v="1"/>
    <x v="1"/>
    <x v="96"/>
    <n v="2"/>
    <s v="mireya.copeland@bikes.shop"/>
    <x v="5"/>
    <x v="5"/>
    <n v="200"/>
    <s v="ashely.holmes@aol.com"/>
    <n v="11735"/>
    <x v="1"/>
    <s v="Electra"/>
    <d v="2017-02-16T00:00:00"/>
    <n v="1"/>
    <n v="489.99"/>
    <n v="0.2"/>
    <n v="489.99"/>
  </r>
  <r>
    <n v="720"/>
    <n v="1"/>
    <x v="1"/>
    <x v="103"/>
    <n v="2"/>
    <s v="mireya.copeland@bikes.shop"/>
    <x v="3"/>
    <x v="3"/>
    <n v="382"/>
    <s v="collin.webster@aol.com"/>
    <n v="11414"/>
    <x v="1"/>
    <s v="Sun Bicycles"/>
    <d v="2017-02-16T00:00:00"/>
    <n v="1"/>
    <n v="470.99"/>
    <n v="7.0000000000000007E-2"/>
    <n v="470.99"/>
  </r>
  <r>
    <n v="720"/>
    <n v="2"/>
    <x v="1"/>
    <x v="18"/>
    <n v="2"/>
    <s v="mireya.copeland@bikes.shop"/>
    <x v="1"/>
    <x v="1"/>
    <n v="382"/>
    <s v="collin.webster@aol.com"/>
    <n v="11414"/>
    <x v="1"/>
    <s v="Surly"/>
    <d v="2017-02-16T00:00:00"/>
    <n v="1"/>
    <n v="469.99"/>
    <n v="0.1"/>
    <n v="469.99"/>
  </r>
  <r>
    <n v="721"/>
    <n v="1"/>
    <x v="1"/>
    <x v="78"/>
    <n v="2"/>
    <s v="mireya.copeland@bikes.shop"/>
    <x v="1"/>
    <x v="1"/>
    <n v="625"/>
    <s v="donnetta.henson@hotmail.com"/>
    <n v="14580"/>
    <x v="1"/>
    <s v="Haro"/>
    <d v="2017-02-16T00:00:00"/>
    <n v="2"/>
    <n v="869.99"/>
    <n v="7.0000000000000007E-2"/>
    <n v="1739.98"/>
  </r>
  <r>
    <n v="721"/>
    <n v="2"/>
    <x v="1"/>
    <x v="48"/>
    <n v="2"/>
    <s v="mireya.copeland@bikes.shop"/>
    <x v="3"/>
    <x v="3"/>
    <n v="625"/>
    <s v="donnetta.henson@hotmail.com"/>
    <n v="14580"/>
    <x v="1"/>
    <s v="Electra"/>
    <d v="2017-02-16T00:00:00"/>
    <n v="1"/>
    <n v="489.99"/>
    <n v="0.1"/>
    <n v="489.99"/>
  </r>
  <r>
    <n v="721"/>
    <n v="3"/>
    <x v="1"/>
    <x v="30"/>
    <n v="2"/>
    <s v="mireya.copeland@bikes.shop"/>
    <x v="0"/>
    <x v="0"/>
    <n v="625"/>
    <s v="donnetta.henson@hotmail.com"/>
    <n v="14580"/>
    <x v="1"/>
    <s v="Sun Bicycles"/>
    <d v="2017-02-16T00:00:00"/>
    <n v="2"/>
    <n v="749.99"/>
    <n v="0.05"/>
    <n v="1499.98"/>
  </r>
  <r>
    <n v="721"/>
    <n v="4"/>
    <x v="1"/>
    <x v="57"/>
    <n v="2"/>
    <s v="mireya.copeland@bikes.shop"/>
    <x v="1"/>
    <x v="1"/>
    <n v="625"/>
    <s v="donnetta.henson@hotmail.com"/>
    <n v="14580"/>
    <x v="1"/>
    <s v="Surly"/>
    <d v="2017-02-16T00:00:00"/>
    <n v="1"/>
    <n v="469.99"/>
    <n v="0.2"/>
    <n v="469.99"/>
  </r>
  <r>
    <n v="722"/>
    <n v="1"/>
    <x v="1"/>
    <x v="13"/>
    <n v="2"/>
    <s v="mireya.copeland@bikes.shop"/>
    <x v="5"/>
    <x v="5"/>
    <n v="1399"/>
    <s v="angelika.perry@msn.com"/>
    <n v="14424"/>
    <x v="1"/>
    <s v="Electra"/>
    <d v="2017-02-18T00:00:00"/>
    <n v="2"/>
    <n v="269.99"/>
    <n v="7.0000000000000007E-2"/>
    <n v="539.98"/>
  </r>
  <r>
    <n v="722"/>
    <n v="2"/>
    <x v="1"/>
    <x v="5"/>
    <n v="2"/>
    <s v="mireya.copeland@bikes.shop"/>
    <x v="1"/>
    <x v="1"/>
    <n v="1399"/>
    <s v="angelika.perry@msn.com"/>
    <n v="14424"/>
    <x v="1"/>
    <s v="Surly"/>
    <d v="2017-02-18T00:00:00"/>
    <n v="1"/>
    <n v="999.99"/>
    <n v="0.05"/>
    <n v="999.99"/>
  </r>
  <r>
    <n v="722"/>
    <n v="3"/>
    <x v="1"/>
    <x v="77"/>
    <n v="2"/>
    <s v="mireya.copeland@bikes.shop"/>
    <x v="3"/>
    <x v="3"/>
    <n v="1399"/>
    <s v="angelika.perry@msn.com"/>
    <n v="14424"/>
    <x v="1"/>
    <s v="Sun Bicycles"/>
    <d v="2017-02-18T00:00:00"/>
    <n v="2"/>
    <n v="481.99"/>
    <n v="0.1"/>
    <n v="963.98"/>
  </r>
  <r>
    <n v="723"/>
    <n v="1"/>
    <x v="1"/>
    <x v="24"/>
    <n v="2"/>
    <s v="mireya.copeland@bikes.shop"/>
    <x v="3"/>
    <x v="3"/>
    <n v="845"/>
    <s v="kathyrn.bush@gmail.com"/>
    <n v="10451"/>
    <x v="1"/>
    <s v="Electra"/>
    <d v="2017-02-19T00:00:00"/>
    <n v="2"/>
    <n v="549.99"/>
    <n v="7.0000000000000007E-2"/>
    <n v="1099.98"/>
  </r>
  <r>
    <n v="723"/>
    <n v="2"/>
    <x v="1"/>
    <x v="3"/>
    <n v="2"/>
    <s v="mireya.copeland@bikes.shop"/>
    <x v="0"/>
    <x v="0"/>
    <n v="845"/>
    <s v="kathyrn.bush@gmail.com"/>
    <n v="10451"/>
    <x v="1"/>
    <s v="Electra"/>
    <d v="2017-02-19T00:00:00"/>
    <n v="1"/>
    <n v="599.99"/>
    <n v="0.05"/>
    <n v="599.99"/>
  </r>
  <r>
    <n v="723"/>
    <n v="3"/>
    <x v="1"/>
    <x v="75"/>
    <n v="2"/>
    <s v="mireya.copeland@bikes.shop"/>
    <x v="3"/>
    <x v="3"/>
    <n v="845"/>
    <s v="kathyrn.bush@gmail.com"/>
    <n v="10451"/>
    <x v="1"/>
    <s v="Sun Bicycles"/>
    <d v="2017-02-19T00:00:00"/>
    <n v="1"/>
    <n v="449.99"/>
    <n v="7.0000000000000007E-2"/>
    <n v="449.99"/>
  </r>
  <r>
    <n v="724"/>
    <n v="1"/>
    <x v="1"/>
    <x v="19"/>
    <n v="2"/>
    <s v="mireya.copeland@bikes.shop"/>
    <x v="5"/>
    <x v="5"/>
    <n v="864"/>
    <s v="lore.sykes@aol.com"/>
    <n v="14215"/>
    <x v="1"/>
    <s v="Electra"/>
    <d v="2017-02-19T00:00:00"/>
    <n v="1"/>
    <n v="299.99"/>
    <n v="0.05"/>
    <n v="299.99"/>
  </r>
  <r>
    <n v="724"/>
    <n v="2"/>
    <x v="1"/>
    <x v="85"/>
    <n v="2"/>
    <s v="mireya.copeland@bikes.shop"/>
    <x v="0"/>
    <x v="0"/>
    <n v="864"/>
    <s v="lore.sykes@aol.com"/>
    <n v="14215"/>
    <x v="1"/>
    <s v="Electra"/>
    <d v="2017-02-19T00:00:00"/>
    <n v="1"/>
    <n v="599.99"/>
    <n v="0.2"/>
    <n v="599.99"/>
  </r>
  <r>
    <n v="724"/>
    <n v="3"/>
    <x v="1"/>
    <x v="48"/>
    <n v="2"/>
    <s v="mireya.copeland@bikes.shop"/>
    <x v="3"/>
    <x v="3"/>
    <n v="864"/>
    <s v="lore.sykes@aol.com"/>
    <n v="14215"/>
    <x v="1"/>
    <s v="Electra"/>
    <d v="2017-02-19T00:00:00"/>
    <n v="1"/>
    <n v="489.99"/>
    <n v="0.05"/>
    <n v="489.99"/>
  </r>
  <r>
    <n v="724"/>
    <n v="4"/>
    <x v="1"/>
    <x v="66"/>
    <n v="2"/>
    <s v="mireya.copeland@bikes.shop"/>
    <x v="6"/>
    <x v="6"/>
    <n v="864"/>
    <s v="lore.sykes@aol.com"/>
    <n v="14215"/>
    <x v="1"/>
    <s v="Trek"/>
    <d v="2017-02-19T00:00:00"/>
    <n v="1"/>
    <n v="2699.99"/>
    <n v="0.2"/>
    <n v="2699.99"/>
  </r>
  <r>
    <n v="725"/>
    <n v="1"/>
    <x v="1"/>
    <x v="45"/>
    <n v="2"/>
    <s v="mireya.copeland@bikes.shop"/>
    <x v="5"/>
    <x v="5"/>
    <n v="870"/>
    <s v="dwain.carlson@gmail.com"/>
    <n v="11787"/>
    <x v="1"/>
    <s v="Trek"/>
    <d v="2017-02-19T00:00:00"/>
    <n v="1"/>
    <n v="209.99"/>
    <n v="0.1"/>
    <n v="209.99"/>
  </r>
  <r>
    <n v="725"/>
    <n v="2"/>
    <x v="1"/>
    <x v="87"/>
    <n v="2"/>
    <s v="mireya.copeland@bikes.shop"/>
    <x v="5"/>
    <x v="5"/>
    <n v="870"/>
    <s v="dwain.carlson@gmail.com"/>
    <n v="11787"/>
    <x v="1"/>
    <s v="Trek"/>
    <d v="2017-02-19T00:00:00"/>
    <n v="1"/>
    <n v="349.99"/>
    <n v="0.05"/>
    <n v="349.99"/>
  </r>
  <r>
    <n v="725"/>
    <n v="3"/>
    <x v="1"/>
    <x v="104"/>
    <n v="2"/>
    <s v="mireya.copeland@bikes.shop"/>
    <x v="0"/>
    <x v="0"/>
    <n v="870"/>
    <s v="dwain.carlson@gmail.com"/>
    <n v="11787"/>
    <x v="1"/>
    <s v="Electra"/>
    <d v="2017-02-19T00:00:00"/>
    <n v="2"/>
    <n v="799.99"/>
    <n v="7.0000000000000007E-2"/>
    <n v="1599.98"/>
  </r>
  <r>
    <n v="725"/>
    <n v="4"/>
    <x v="1"/>
    <x v="37"/>
    <n v="2"/>
    <s v="mireya.copeland@bikes.shop"/>
    <x v="2"/>
    <x v="2"/>
    <n v="870"/>
    <s v="dwain.carlson@gmail.com"/>
    <n v="11787"/>
    <x v="1"/>
    <s v="Trek"/>
    <d v="2017-02-19T00:00:00"/>
    <n v="2"/>
    <n v="3499.99"/>
    <n v="0.1"/>
    <n v="6999.98"/>
  </r>
  <r>
    <n v="726"/>
    <n v="1"/>
    <x v="1"/>
    <x v="38"/>
    <n v="2"/>
    <s v="mireya.copeland@bikes.shop"/>
    <x v="0"/>
    <x v="0"/>
    <n v="969"/>
    <s v="jennell.solis@hotmail.com"/>
    <n v="14606"/>
    <x v="1"/>
    <s v="Electra"/>
    <d v="2017-02-19T00:00:00"/>
    <n v="1"/>
    <n v="489.99"/>
    <n v="0.2"/>
    <n v="489.99"/>
  </r>
  <r>
    <n v="727"/>
    <n v="1"/>
    <x v="2"/>
    <x v="46"/>
    <n v="3"/>
    <s v="genna.serrano@bikes.shop"/>
    <x v="0"/>
    <x v="0"/>
    <n v="962"/>
    <s v="maple.griffin@gmail.com"/>
    <n v="76522"/>
    <x v="2"/>
    <s v="Sun Bicycles"/>
    <d v="2017-02-19T00:00:00"/>
    <n v="1"/>
    <n v="647.99"/>
    <n v="7.0000000000000007E-2"/>
    <n v="647.99"/>
  </r>
  <r>
    <n v="727"/>
    <n v="2"/>
    <x v="2"/>
    <x v="90"/>
    <n v="3"/>
    <s v="genna.serrano@bikes.shop"/>
    <x v="0"/>
    <x v="0"/>
    <n v="962"/>
    <s v="maple.griffin@gmail.com"/>
    <n v="76522"/>
    <x v="2"/>
    <s v="Electra"/>
    <d v="2017-02-19T00:00:00"/>
    <n v="2"/>
    <n v="659.99"/>
    <n v="0.05"/>
    <n v="1319.98"/>
  </r>
  <r>
    <n v="728"/>
    <n v="1"/>
    <x v="0"/>
    <x v="63"/>
    <n v="1"/>
    <s v="fabiola.jackson@bikes.shop"/>
    <x v="0"/>
    <x v="0"/>
    <n v="1138"/>
    <s v="hubert.stone@hotmail.com"/>
    <n v="93555"/>
    <x v="0"/>
    <s v="Electra"/>
    <d v="2017-02-20T00:00:00"/>
    <n v="1"/>
    <n v="659.99"/>
    <n v="0.05"/>
    <n v="659.99"/>
  </r>
  <r>
    <n v="728"/>
    <n v="2"/>
    <x v="0"/>
    <x v="28"/>
    <n v="1"/>
    <s v="fabiola.jackson@bikes.shop"/>
    <x v="6"/>
    <x v="6"/>
    <n v="1138"/>
    <s v="hubert.stone@hotmail.com"/>
    <n v="93555"/>
    <x v="0"/>
    <s v="Trek"/>
    <d v="2017-02-20T00:00:00"/>
    <n v="1"/>
    <n v="5499.99"/>
    <n v="0.1"/>
    <n v="5499.99"/>
  </r>
  <r>
    <n v="728"/>
    <n v="3"/>
    <x v="0"/>
    <x v="87"/>
    <n v="1"/>
    <s v="fabiola.jackson@bikes.shop"/>
    <x v="5"/>
    <x v="5"/>
    <n v="1138"/>
    <s v="hubert.stone@hotmail.com"/>
    <n v="93555"/>
    <x v="0"/>
    <s v="Trek"/>
    <d v="2017-02-20T00:00:00"/>
    <n v="1"/>
    <n v="349.99"/>
    <n v="0.1"/>
    <n v="349.99"/>
  </r>
  <r>
    <n v="728"/>
    <n v="4"/>
    <x v="0"/>
    <x v="71"/>
    <n v="1"/>
    <s v="fabiola.jackson@bikes.shop"/>
    <x v="6"/>
    <x v="6"/>
    <n v="1138"/>
    <s v="hubert.stone@hotmail.com"/>
    <n v="93555"/>
    <x v="0"/>
    <s v="Trek"/>
    <d v="2017-02-20T00:00:00"/>
    <n v="1"/>
    <n v="4999.99"/>
    <n v="7.0000000000000007E-2"/>
    <n v="4999.99"/>
  </r>
  <r>
    <n v="729"/>
    <n v="1"/>
    <x v="1"/>
    <x v="70"/>
    <n v="2"/>
    <s v="mireya.copeland@bikes.shop"/>
    <x v="5"/>
    <x v="5"/>
    <n v="897"/>
    <s v="bettyann.acosta@gmail.com"/>
    <n v="14086"/>
    <x v="1"/>
    <s v="Electra"/>
    <d v="2017-02-20T00:00:00"/>
    <n v="2"/>
    <n v="339.99"/>
    <n v="0.1"/>
    <n v="679.98"/>
  </r>
  <r>
    <n v="730"/>
    <n v="1"/>
    <x v="1"/>
    <x v="64"/>
    <n v="2"/>
    <s v="mireya.copeland@bikes.shop"/>
    <x v="6"/>
    <x v="6"/>
    <n v="500"/>
    <s v="moira.lester@msn.com"/>
    <n v="11372"/>
    <x v="1"/>
    <s v="Trek"/>
    <d v="2017-02-21T00:00:00"/>
    <n v="2"/>
    <n v="2599.9899999999998"/>
    <n v="0.05"/>
    <n v="5199.9799999999996"/>
  </r>
  <r>
    <n v="730"/>
    <n v="2"/>
    <x v="1"/>
    <x v="47"/>
    <n v="2"/>
    <s v="mireya.copeland@bikes.shop"/>
    <x v="0"/>
    <x v="0"/>
    <n v="500"/>
    <s v="moira.lester@msn.com"/>
    <n v="11372"/>
    <x v="1"/>
    <s v="Sun Bicycles"/>
    <d v="2017-02-21T00:00:00"/>
    <n v="1"/>
    <n v="402.99"/>
    <n v="0.1"/>
    <n v="402.99"/>
  </r>
  <r>
    <n v="730"/>
    <n v="3"/>
    <x v="1"/>
    <x v="81"/>
    <n v="2"/>
    <s v="mireya.copeland@bikes.shop"/>
    <x v="5"/>
    <x v="5"/>
    <n v="500"/>
    <s v="moira.lester@msn.com"/>
    <n v="11372"/>
    <x v="1"/>
    <s v="Electra"/>
    <d v="2017-02-21T00:00:00"/>
    <n v="2"/>
    <n v="349.99"/>
    <n v="7.0000000000000007E-2"/>
    <n v="699.98"/>
  </r>
  <r>
    <n v="730"/>
    <n v="4"/>
    <x v="1"/>
    <x v="17"/>
    <n v="2"/>
    <s v="mireya.copeland@bikes.shop"/>
    <x v="0"/>
    <x v="0"/>
    <n v="500"/>
    <s v="moira.lester@msn.com"/>
    <n v="11372"/>
    <x v="1"/>
    <s v="Electra"/>
    <d v="2017-02-21T00:00:00"/>
    <n v="1"/>
    <n v="269.99"/>
    <n v="0.1"/>
    <n v="269.99"/>
  </r>
  <r>
    <n v="731"/>
    <n v="1"/>
    <x v="2"/>
    <x v="87"/>
    <n v="3"/>
    <s v="genna.serrano@bikes.shop"/>
    <x v="5"/>
    <x v="5"/>
    <n v="910"/>
    <s v="elenore.william@msn.com"/>
    <n v="78501"/>
    <x v="2"/>
    <s v="Trek"/>
    <d v="2017-02-25T00:00:00"/>
    <n v="1"/>
    <n v="349.99"/>
    <n v="0.05"/>
    <n v="349.99"/>
  </r>
  <r>
    <n v="731"/>
    <n v="2"/>
    <x v="2"/>
    <x v="60"/>
    <n v="3"/>
    <s v="genna.serrano@bikes.shop"/>
    <x v="6"/>
    <x v="6"/>
    <n v="910"/>
    <s v="elenore.william@msn.com"/>
    <n v="78501"/>
    <x v="2"/>
    <s v="Trek"/>
    <d v="2017-02-25T00:00:00"/>
    <n v="1"/>
    <n v="3499.99"/>
    <n v="0.2"/>
    <n v="3499.99"/>
  </r>
  <r>
    <n v="731"/>
    <n v="3"/>
    <x v="2"/>
    <x v="50"/>
    <n v="3"/>
    <s v="genna.serrano@bikes.shop"/>
    <x v="0"/>
    <x v="0"/>
    <n v="910"/>
    <s v="elenore.william@msn.com"/>
    <n v="78501"/>
    <x v="2"/>
    <s v="Sun Bicycles"/>
    <d v="2017-02-25T00:00:00"/>
    <n v="2"/>
    <n v="250.99"/>
    <n v="0.2"/>
    <n v="501.98"/>
  </r>
  <r>
    <n v="731"/>
    <n v="4"/>
    <x v="2"/>
    <x v="61"/>
    <n v="3"/>
    <s v="genna.serrano@bikes.shop"/>
    <x v="1"/>
    <x v="1"/>
    <n v="910"/>
    <s v="elenore.william@msn.com"/>
    <n v="78501"/>
    <x v="2"/>
    <s v="Trek"/>
    <d v="2017-02-25T00:00:00"/>
    <n v="1"/>
    <n v="999.99"/>
    <n v="0.2"/>
    <n v="999.99"/>
  </r>
  <r>
    <n v="732"/>
    <n v="1"/>
    <x v="1"/>
    <x v="42"/>
    <n v="2"/>
    <s v="mireya.copeland@bikes.shop"/>
    <x v="1"/>
    <x v="1"/>
    <n v="147"/>
    <s v="bernetta.marquez@hotmail.com"/>
    <n v="11787"/>
    <x v="1"/>
    <s v="Trek"/>
    <d v="2017-02-26T00:00:00"/>
    <n v="1"/>
    <n v="5299.99"/>
    <n v="7.0000000000000007E-2"/>
    <n v="5299.99"/>
  </r>
  <r>
    <n v="732"/>
    <n v="2"/>
    <x v="1"/>
    <x v="4"/>
    <n v="2"/>
    <s v="mireya.copeland@bikes.shop"/>
    <x v="1"/>
    <x v="1"/>
    <n v="147"/>
    <s v="bernetta.marquez@hotmail.com"/>
    <n v="11787"/>
    <x v="1"/>
    <s v="Trek"/>
    <d v="2017-02-26T00:00:00"/>
    <n v="2"/>
    <n v="2899.99"/>
    <n v="7.0000000000000007E-2"/>
    <n v="5799.98"/>
  </r>
  <r>
    <n v="733"/>
    <n v="1"/>
    <x v="1"/>
    <x v="73"/>
    <n v="2"/>
    <s v="mireya.copeland@bikes.shop"/>
    <x v="5"/>
    <x v="5"/>
    <n v="832"/>
    <s v="pamala.fowler@gmail.com"/>
    <n v="12020"/>
    <x v="1"/>
    <s v="Sun Bicycles"/>
    <d v="2017-02-26T00:00:00"/>
    <n v="1"/>
    <n v="109.99"/>
    <n v="0.05"/>
    <n v="109.99"/>
  </r>
  <r>
    <n v="733"/>
    <n v="2"/>
    <x v="1"/>
    <x v="66"/>
    <n v="2"/>
    <s v="mireya.copeland@bikes.shop"/>
    <x v="6"/>
    <x v="6"/>
    <n v="832"/>
    <s v="pamala.fowler@gmail.com"/>
    <n v="12020"/>
    <x v="1"/>
    <s v="Trek"/>
    <d v="2017-02-26T00:00:00"/>
    <n v="1"/>
    <n v="2699.99"/>
    <n v="0.2"/>
    <n v="2699.99"/>
  </r>
  <r>
    <n v="733"/>
    <n v="3"/>
    <x v="1"/>
    <x v="48"/>
    <n v="2"/>
    <s v="mireya.copeland@bikes.shop"/>
    <x v="3"/>
    <x v="3"/>
    <n v="832"/>
    <s v="pamala.fowler@gmail.com"/>
    <n v="12020"/>
    <x v="1"/>
    <s v="Electra"/>
    <d v="2017-02-26T00:00:00"/>
    <n v="2"/>
    <n v="489.99"/>
    <n v="0.1"/>
    <n v="979.98"/>
  </r>
  <r>
    <n v="734"/>
    <n v="1"/>
    <x v="2"/>
    <x v="8"/>
    <n v="3"/>
    <s v="genna.serrano@bikes.shop"/>
    <x v="3"/>
    <x v="3"/>
    <n v="939"/>
    <s v="maximina.hutchinson@hotmail.com"/>
    <n v="78418"/>
    <x v="2"/>
    <s v="Electra"/>
    <d v="2017-02-26T00:00:00"/>
    <n v="1"/>
    <n v="599.99"/>
    <n v="0.2"/>
    <n v="599.99"/>
  </r>
  <r>
    <n v="734"/>
    <n v="2"/>
    <x v="2"/>
    <x v="5"/>
    <n v="3"/>
    <s v="genna.serrano@bikes.shop"/>
    <x v="1"/>
    <x v="1"/>
    <n v="939"/>
    <s v="maximina.hutchinson@hotmail.com"/>
    <n v="78418"/>
    <x v="2"/>
    <s v="Surly"/>
    <d v="2017-02-26T00:00:00"/>
    <n v="1"/>
    <n v="999.99"/>
    <n v="0.05"/>
    <n v="999.99"/>
  </r>
  <r>
    <n v="734"/>
    <n v="3"/>
    <x v="2"/>
    <x v="73"/>
    <n v="3"/>
    <s v="genna.serrano@bikes.shop"/>
    <x v="5"/>
    <x v="5"/>
    <n v="939"/>
    <s v="maximina.hutchinson@hotmail.com"/>
    <n v="78418"/>
    <x v="2"/>
    <s v="Sun Bicycles"/>
    <d v="2017-02-26T00:00:00"/>
    <n v="2"/>
    <n v="109.99"/>
    <n v="0.2"/>
    <n v="219.98"/>
  </r>
  <r>
    <n v="734"/>
    <n v="4"/>
    <x v="2"/>
    <x v="105"/>
    <n v="3"/>
    <s v="genna.serrano@bikes.shop"/>
    <x v="0"/>
    <x v="0"/>
    <n v="939"/>
    <s v="maximina.hutchinson@hotmail.com"/>
    <n v="78418"/>
    <x v="2"/>
    <s v="Sun Bicycles"/>
    <d v="2017-02-26T00:00:00"/>
    <n v="2"/>
    <n v="346.99"/>
    <n v="0.1"/>
    <n v="693.98"/>
  </r>
  <r>
    <n v="735"/>
    <n v="1"/>
    <x v="2"/>
    <x v="68"/>
    <n v="3"/>
    <s v="genna.serrano@bikes.shop"/>
    <x v="0"/>
    <x v="0"/>
    <n v="20"/>
    <s v="aleta.shepard@aol.com"/>
    <n v="77478"/>
    <x v="2"/>
    <s v="Sun Bicycles"/>
    <d v="2017-02-27T00:00:00"/>
    <n v="2"/>
    <n v="416.99"/>
    <n v="0.1"/>
    <n v="833.98"/>
  </r>
  <r>
    <n v="735"/>
    <n v="2"/>
    <x v="2"/>
    <x v="2"/>
    <n v="3"/>
    <s v="genna.serrano@bikes.shop"/>
    <x v="2"/>
    <x v="2"/>
    <n v="20"/>
    <s v="aleta.shepard@aol.com"/>
    <n v="77478"/>
    <x v="2"/>
    <s v="Surly"/>
    <d v="2017-02-27T00:00:00"/>
    <n v="2"/>
    <n v="1549"/>
    <n v="7.0000000000000007E-2"/>
    <n v="3098"/>
  </r>
  <r>
    <n v="736"/>
    <n v="1"/>
    <x v="1"/>
    <x v="28"/>
    <n v="2"/>
    <s v="mireya.copeland@bikes.shop"/>
    <x v="6"/>
    <x v="6"/>
    <n v="184"/>
    <s v="klara.stanley@aol.com"/>
    <n v="14580"/>
    <x v="1"/>
    <s v="Trek"/>
    <d v="2017-02-27T00:00:00"/>
    <n v="2"/>
    <n v="5499.99"/>
    <n v="0.05"/>
    <n v="10999.98"/>
  </r>
  <r>
    <n v="736"/>
    <n v="2"/>
    <x v="1"/>
    <x v="7"/>
    <n v="2"/>
    <s v="mireya.copeland@bikes.shop"/>
    <x v="0"/>
    <x v="0"/>
    <n v="184"/>
    <s v="klara.stanley@aol.com"/>
    <n v="14580"/>
    <x v="1"/>
    <s v="Pure Cycles"/>
    <d v="2017-02-27T00:00:00"/>
    <n v="1"/>
    <n v="429"/>
    <n v="0.1"/>
    <n v="429"/>
  </r>
  <r>
    <n v="736"/>
    <n v="3"/>
    <x v="1"/>
    <x v="37"/>
    <n v="2"/>
    <s v="mireya.copeland@bikes.shop"/>
    <x v="2"/>
    <x v="2"/>
    <n v="184"/>
    <s v="klara.stanley@aol.com"/>
    <n v="14580"/>
    <x v="1"/>
    <s v="Trek"/>
    <d v="2017-02-27T00:00:00"/>
    <n v="2"/>
    <n v="3499.99"/>
    <n v="0.2"/>
    <n v="6999.98"/>
  </r>
  <r>
    <n v="737"/>
    <n v="1"/>
    <x v="1"/>
    <x v="58"/>
    <n v="2"/>
    <s v="mireya.copeland@bikes.shop"/>
    <x v="6"/>
    <x v="6"/>
    <n v="694"/>
    <s v="lanie.dunn@gmail.com"/>
    <n v="14120"/>
    <x v="1"/>
    <s v="Surly"/>
    <d v="2017-02-27T00:00:00"/>
    <n v="1"/>
    <n v="875.99"/>
    <n v="0.05"/>
    <n v="875.99"/>
  </r>
  <r>
    <n v="737"/>
    <n v="2"/>
    <x v="1"/>
    <x v="23"/>
    <n v="2"/>
    <s v="mireya.copeland@bikes.shop"/>
    <x v="0"/>
    <x v="0"/>
    <n v="694"/>
    <s v="lanie.dunn@gmail.com"/>
    <n v="14120"/>
    <x v="1"/>
    <s v="Pure Cycles"/>
    <d v="2017-02-27T00:00:00"/>
    <n v="2"/>
    <n v="449"/>
    <n v="7.0000000000000007E-2"/>
    <n v="898"/>
  </r>
  <r>
    <n v="737"/>
    <n v="3"/>
    <x v="1"/>
    <x v="104"/>
    <n v="2"/>
    <s v="mireya.copeland@bikes.shop"/>
    <x v="0"/>
    <x v="0"/>
    <n v="694"/>
    <s v="lanie.dunn@gmail.com"/>
    <n v="14120"/>
    <x v="1"/>
    <s v="Electra"/>
    <d v="2017-02-27T00:00:00"/>
    <n v="2"/>
    <n v="799.99"/>
    <n v="7.0000000000000007E-2"/>
    <n v="1599.98"/>
  </r>
  <r>
    <n v="737"/>
    <n v="4"/>
    <x v="1"/>
    <x v="98"/>
    <n v="2"/>
    <s v="mireya.copeland@bikes.shop"/>
    <x v="1"/>
    <x v="1"/>
    <n v="694"/>
    <s v="lanie.dunn@gmail.com"/>
    <n v="14120"/>
    <x v="1"/>
    <s v="Trek"/>
    <d v="2017-02-27T00:00:00"/>
    <n v="1"/>
    <n v="469.99"/>
    <n v="0.2"/>
    <n v="469.99"/>
  </r>
  <r>
    <n v="738"/>
    <n v="1"/>
    <x v="0"/>
    <x v="90"/>
    <n v="1"/>
    <s v="fabiola.jackson@bikes.shop"/>
    <x v="0"/>
    <x v="0"/>
    <n v="124"/>
    <s v="jeni.booker@gmail.com"/>
    <n v="91733"/>
    <x v="0"/>
    <s v="Electra"/>
    <d v="2017-02-28T00:00:00"/>
    <n v="2"/>
    <n v="659.99"/>
    <n v="7.0000000000000007E-2"/>
    <n v="1319.98"/>
  </r>
  <r>
    <n v="738"/>
    <n v="2"/>
    <x v="0"/>
    <x v="83"/>
    <n v="1"/>
    <s v="fabiola.jackson@bikes.shop"/>
    <x v="1"/>
    <x v="1"/>
    <n v="124"/>
    <s v="jeni.booker@gmail.com"/>
    <n v="91733"/>
    <x v="0"/>
    <s v="Haro"/>
    <d v="2017-02-28T00:00:00"/>
    <n v="2"/>
    <n v="549.99"/>
    <n v="0.2"/>
    <n v="1099.98"/>
  </r>
  <r>
    <n v="738"/>
    <n v="3"/>
    <x v="0"/>
    <x v="22"/>
    <n v="1"/>
    <s v="fabiola.jackson@bikes.shop"/>
    <x v="3"/>
    <x v="3"/>
    <n v="124"/>
    <s v="jeni.booker@gmail.com"/>
    <n v="91733"/>
    <x v="0"/>
    <s v="Electra"/>
    <d v="2017-02-28T00:00:00"/>
    <n v="1"/>
    <n v="499.99"/>
    <n v="0.1"/>
    <n v="499.99"/>
  </r>
  <r>
    <n v="738"/>
    <n v="4"/>
    <x v="0"/>
    <x v="65"/>
    <n v="1"/>
    <s v="fabiola.jackson@bikes.shop"/>
    <x v="2"/>
    <x v="2"/>
    <n v="124"/>
    <s v="jeni.booker@gmail.com"/>
    <n v="91733"/>
    <x v="0"/>
    <s v="Trek"/>
    <d v="2017-02-28T00:00:00"/>
    <n v="1"/>
    <n v="3499.99"/>
    <n v="7.0000000000000007E-2"/>
    <n v="3499.99"/>
  </r>
  <r>
    <n v="739"/>
    <n v="1"/>
    <x v="1"/>
    <x v="5"/>
    <n v="2"/>
    <s v="mireya.copeland@bikes.shop"/>
    <x v="1"/>
    <x v="1"/>
    <n v="49"/>
    <s v="caroll.hays@yahoo.com"/>
    <n v="14450"/>
    <x v="1"/>
    <s v="Surly"/>
    <d v="2017-02-28T00:00:00"/>
    <n v="1"/>
    <n v="999.99"/>
    <n v="0.2"/>
    <n v="999.99"/>
  </r>
  <r>
    <n v="740"/>
    <n v="1"/>
    <x v="1"/>
    <x v="89"/>
    <n v="2"/>
    <s v="mireya.copeland@bikes.shop"/>
    <x v="0"/>
    <x v="0"/>
    <n v="1113"/>
    <s v="kendra.harrington@yahoo.com"/>
    <n v="14701"/>
    <x v="1"/>
    <s v="Electra"/>
    <d v="2017-02-28T00:00:00"/>
    <n v="1"/>
    <n v="1099.99"/>
    <n v="0.05"/>
    <n v="1099.99"/>
  </r>
  <r>
    <n v="740"/>
    <n v="2"/>
    <x v="1"/>
    <x v="49"/>
    <n v="2"/>
    <s v="mireya.copeland@bikes.shop"/>
    <x v="5"/>
    <x v="5"/>
    <n v="1113"/>
    <s v="kendra.harrington@yahoo.com"/>
    <n v="14701"/>
    <x v="1"/>
    <s v="Haro"/>
    <d v="2017-02-28T00:00:00"/>
    <n v="2"/>
    <n v="249.99"/>
    <n v="0.2"/>
    <n v="499.98"/>
  </r>
  <r>
    <n v="740"/>
    <n v="3"/>
    <x v="1"/>
    <x v="16"/>
    <n v="2"/>
    <s v="mireya.copeland@bikes.shop"/>
    <x v="2"/>
    <x v="2"/>
    <n v="1113"/>
    <s v="kendra.harrington@yahoo.com"/>
    <n v="14701"/>
    <x v="1"/>
    <s v="Surly"/>
    <d v="2017-02-28T00:00:00"/>
    <n v="1"/>
    <n v="1680.99"/>
    <n v="0.2"/>
    <n v="1680.99"/>
  </r>
  <r>
    <n v="740"/>
    <n v="4"/>
    <x v="1"/>
    <x v="23"/>
    <n v="2"/>
    <s v="mireya.copeland@bikes.shop"/>
    <x v="0"/>
    <x v="0"/>
    <n v="1113"/>
    <s v="kendra.harrington@yahoo.com"/>
    <n v="14701"/>
    <x v="1"/>
    <s v="Pure Cycles"/>
    <d v="2017-02-28T00:00:00"/>
    <n v="1"/>
    <n v="449"/>
    <n v="0.2"/>
    <n v="449"/>
  </r>
  <r>
    <n v="740"/>
    <n v="5"/>
    <x v="1"/>
    <x v="10"/>
    <n v="2"/>
    <s v="mireya.copeland@bikes.shop"/>
    <x v="0"/>
    <x v="0"/>
    <n v="1113"/>
    <s v="kendra.harrington@yahoo.com"/>
    <n v="14701"/>
    <x v="1"/>
    <s v="Electra"/>
    <d v="2017-02-28T00:00:00"/>
    <n v="2"/>
    <n v="549.99"/>
    <n v="7.0000000000000007E-2"/>
    <n v="1099.98"/>
  </r>
  <r>
    <n v="741"/>
    <n v="1"/>
    <x v="2"/>
    <x v="71"/>
    <n v="3"/>
    <s v="genna.serrano@bikes.shop"/>
    <x v="6"/>
    <x v="6"/>
    <n v="119"/>
    <s v="thalia.dillard@yahoo.com"/>
    <n v="76901"/>
    <x v="2"/>
    <s v="Trek"/>
    <d v="2017-02-28T00:00:00"/>
    <n v="1"/>
    <n v="4999.99"/>
    <n v="0.05"/>
    <n v="4999.99"/>
  </r>
  <r>
    <n v="741"/>
    <n v="2"/>
    <x v="2"/>
    <x v="35"/>
    <n v="3"/>
    <s v="genna.serrano@bikes.shop"/>
    <x v="0"/>
    <x v="0"/>
    <n v="119"/>
    <s v="thalia.dillard@yahoo.com"/>
    <n v="76901"/>
    <x v="2"/>
    <s v="Electra"/>
    <d v="2017-02-28T00:00:00"/>
    <n v="1"/>
    <n v="299.99"/>
    <n v="7.0000000000000007E-2"/>
    <n v="299.99"/>
  </r>
  <r>
    <n v="741"/>
    <n v="3"/>
    <x v="2"/>
    <x v="20"/>
    <n v="3"/>
    <s v="genna.serrano@bikes.shop"/>
    <x v="5"/>
    <x v="5"/>
    <n v="119"/>
    <s v="thalia.dillard@yahoo.com"/>
    <n v="76901"/>
    <x v="2"/>
    <s v="Electra"/>
    <d v="2017-02-28T00:00:00"/>
    <n v="2"/>
    <n v="269.99"/>
    <n v="7.0000000000000007E-2"/>
    <n v="539.98"/>
  </r>
  <r>
    <n v="741"/>
    <n v="4"/>
    <x v="2"/>
    <x v="28"/>
    <n v="3"/>
    <s v="genna.serrano@bikes.shop"/>
    <x v="6"/>
    <x v="6"/>
    <n v="119"/>
    <s v="thalia.dillard@yahoo.com"/>
    <n v="76901"/>
    <x v="2"/>
    <s v="Trek"/>
    <d v="2017-02-28T00:00:00"/>
    <n v="2"/>
    <n v="5499.99"/>
    <n v="0.05"/>
    <n v="10999.98"/>
  </r>
  <r>
    <n v="742"/>
    <n v="1"/>
    <x v="2"/>
    <x v="92"/>
    <n v="3"/>
    <s v="genna.serrano@bikes.shop"/>
    <x v="3"/>
    <x v="3"/>
    <n v="433"/>
    <s v="holly.nieves@aol.com"/>
    <n v="75604"/>
    <x v="2"/>
    <s v="Sun Bicycles"/>
    <d v="2017-02-28T00:00:00"/>
    <n v="2"/>
    <n v="416.99"/>
    <n v="0.05"/>
    <n v="833.98"/>
  </r>
  <r>
    <n v="742"/>
    <n v="2"/>
    <x v="2"/>
    <x v="78"/>
    <n v="3"/>
    <s v="genna.serrano@bikes.shop"/>
    <x v="1"/>
    <x v="1"/>
    <n v="433"/>
    <s v="holly.nieves@aol.com"/>
    <n v="75604"/>
    <x v="2"/>
    <s v="Haro"/>
    <d v="2017-02-28T00:00:00"/>
    <n v="1"/>
    <n v="869.99"/>
    <n v="7.0000000000000007E-2"/>
    <n v="869.99"/>
  </r>
  <r>
    <n v="743"/>
    <n v="1"/>
    <x v="1"/>
    <x v="53"/>
    <n v="2"/>
    <s v="mireya.copeland@bikes.shop"/>
    <x v="0"/>
    <x v="0"/>
    <n v="137"/>
    <s v="shonta.mercer@aol.com"/>
    <n v="11758"/>
    <x v="1"/>
    <s v="Sun Bicycles"/>
    <d v="2017-03-01T00:00:00"/>
    <n v="1"/>
    <n v="761.99"/>
    <n v="0.05"/>
    <n v="761.99"/>
  </r>
  <r>
    <n v="744"/>
    <n v="1"/>
    <x v="1"/>
    <x v="57"/>
    <n v="2"/>
    <s v="mireya.copeland@bikes.shop"/>
    <x v="1"/>
    <x v="1"/>
    <n v="166"/>
    <s v="lena.mills@yahoo.com"/>
    <n v="11421"/>
    <x v="1"/>
    <s v="Surly"/>
    <d v="2017-03-01T00:00:00"/>
    <n v="2"/>
    <n v="469.99"/>
    <n v="0.2"/>
    <n v="939.98"/>
  </r>
  <r>
    <n v="745"/>
    <n v="1"/>
    <x v="1"/>
    <x v="43"/>
    <n v="2"/>
    <s v="mireya.copeland@bikes.shop"/>
    <x v="5"/>
    <x v="5"/>
    <n v="698"/>
    <s v="charleen.joyner@aol.com"/>
    <n v="11368"/>
    <x v="1"/>
    <s v="Electra"/>
    <d v="2017-03-01T00:00:00"/>
    <n v="2"/>
    <n v="299.99"/>
    <n v="0.05"/>
    <n v="599.98"/>
  </r>
  <r>
    <n v="745"/>
    <n v="2"/>
    <x v="1"/>
    <x v="13"/>
    <n v="2"/>
    <s v="mireya.copeland@bikes.shop"/>
    <x v="5"/>
    <x v="5"/>
    <n v="698"/>
    <s v="charleen.joyner@aol.com"/>
    <n v="11368"/>
    <x v="1"/>
    <s v="Electra"/>
    <d v="2017-03-01T00:00:00"/>
    <n v="2"/>
    <n v="269.99"/>
    <n v="0.2"/>
    <n v="539.98"/>
  </r>
  <r>
    <n v="745"/>
    <n v="3"/>
    <x v="1"/>
    <x v="46"/>
    <n v="2"/>
    <s v="mireya.copeland@bikes.shop"/>
    <x v="0"/>
    <x v="0"/>
    <n v="698"/>
    <s v="charleen.joyner@aol.com"/>
    <n v="11368"/>
    <x v="1"/>
    <s v="Sun Bicycles"/>
    <d v="2017-03-01T00:00:00"/>
    <n v="1"/>
    <n v="647.99"/>
    <n v="0.1"/>
    <n v="647.99"/>
  </r>
  <r>
    <n v="746"/>
    <n v="1"/>
    <x v="0"/>
    <x v="40"/>
    <n v="1"/>
    <s v="fabiola.jackson@bikes.shop"/>
    <x v="5"/>
    <x v="5"/>
    <n v="391"/>
    <s v="vernita.ball@gmail.com"/>
    <n v="93635"/>
    <x v="0"/>
    <s v="Electra"/>
    <d v="2017-03-02T00:00:00"/>
    <n v="1"/>
    <n v="299.99"/>
    <n v="0.1"/>
    <n v="299.99"/>
  </r>
  <r>
    <n v="747"/>
    <n v="1"/>
    <x v="0"/>
    <x v="55"/>
    <n v="1"/>
    <s v="fabiola.jackson@bikes.shop"/>
    <x v="3"/>
    <x v="3"/>
    <n v="87"/>
    <s v="yan.mcgowan@msn.com"/>
    <n v="91010"/>
    <x v="0"/>
    <s v="Sun Bicycles"/>
    <d v="2017-03-03T00:00:00"/>
    <n v="1"/>
    <n v="470.99"/>
    <n v="7.0000000000000007E-2"/>
    <n v="470.99"/>
  </r>
  <r>
    <n v="747"/>
    <n v="2"/>
    <x v="0"/>
    <x v="106"/>
    <n v="1"/>
    <s v="fabiola.jackson@bikes.shop"/>
    <x v="5"/>
    <x v="5"/>
    <n v="87"/>
    <s v="yan.mcgowan@msn.com"/>
    <n v="91010"/>
    <x v="0"/>
    <s v="Trek"/>
    <d v="2017-03-03T00:00:00"/>
    <n v="1"/>
    <n v="149.99"/>
    <n v="0.2"/>
    <n v="149.99"/>
  </r>
  <r>
    <n v="747"/>
    <n v="3"/>
    <x v="0"/>
    <x v="57"/>
    <n v="1"/>
    <s v="fabiola.jackson@bikes.shop"/>
    <x v="1"/>
    <x v="1"/>
    <n v="87"/>
    <s v="yan.mcgowan@msn.com"/>
    <n v="91010"/>
    <x v="0"/>
    <s v="Surly"/>
    <d v="2017-03-03T00:00:00"/>
    <n v="2"/>
    <n v="469.99"/>
    <n v="0.1"/>
    <n v="939.98"/>
  </r>
  <r>
    <n v="747"/>
    <n v="4"/>
    <x v="0"/>
    <x v="89"/>
    <n v="1"/>
    <s v="fabiola.jackson@bikes.shop"/>
    <x v="0"/>
    <x v="0"/>
    <n v="87"/>
    <s v="yan.mcgowan@msn.com"/>
    <n v="91010"/>
    <x v="0"/>
    <s v="Electra"/>
    <d v="2017-03-03T00:00:00"/>
    <n v="1"/>
    <n v="1099.99"/>
    <n v="7.0000000000000007E-2"/>
    <n v="1099.99"/>
  </r>
  <r>
    <n v="748"/>
    <n v="1"/>
    <x v="2"/>
    <x v="3"/>
    <n v="3"/>
    <s v="genna.serrano@bikes.shop"/>
    <x v="0"/>
    <x v="0"/>
    <n v="1072"/>
    <s v="maryalice.henry@msn.com"/>
    <n v="75080"/>
    <x v="2"/>
    <s v="Electra"/>
    <d v="2017-03-03T00:00:00"/>
    <n v="2"/>
    <n v="599.99"/>
    <n v="0.1"/>
    <n v="1199.98"/>
  </r>
  <r>
    <n v="748"/>
    <n v="2"/>
    <x v="2"/>
    <x v="56"/>
    <n v="3"/>
    <s v="genna.serrano@bikes.shop"/>
    <x v="5"/>
    <x v="5"/>
    <n v="1072"/>
    <s v="maryalice.henry@msn.com"/>
    <n v="75080"/>
    <x v="2"/>
    <s v="Trek"/>
    <d v="2017-03-03T00:00:00"/>
    <n v="2"/>
    <n v="149.99"/>
    <n v="0.05"/>
    <n v="299.98"/>
  </r>
  <r>
    <n v="748"/>
    <n v="3"/>
    <x v="2"/>
    <x v="67"/>
    <n v="3"/>
    <s v="genna.serrano@bikes.shop"/>
    <x v="1"/>
    <x v="1"/>
    <n v="1072"/>
    <s v="maryalice.henry@msn.com"/>
    <n v="75080"/>
    <x v="2"/>
    <s v="Haro"/>
    <d v="2017-03-03T00:00:00"/>
    <n v="1"/>
    <n v="1469.99"/>
    <n v="7.0000000000000007E-2"/>
    <n v="1469.99"/>
  </r>
  <r>
    <n v="748"/>
    <n v="4"/>
    <x v="2"/>
    <x v="100"/>
    <n v="3"/>
    <s v="genna.serrano@bikes.shop"/>
    <x v="1"/>
    <x v="1"/>
    <n v="1072"/>
    <s v="maryalice.henry@msn.com"/>
    <n v="75080"/>
    <x v="2"/>
    <s v="Sun Bicycles"/>
    <d v="2017-03-03T00:00:00"/>
    <n v="2"/>
    <n v="832.99"/>
    <n v="0.2"/>
    <n v="1665.98"/>
  </r>
  <r>
    <n v="749"/>
    <n v="1"/>
    <x v="1"/>
    <x v="11"/>
    <n v="2"/>
    <s v="mireya.copeland@bikes.shop"/>
    <x v="4"/>
    <x v="4"/>
    <n v="255"/>
    <s v="flossie.holder@msn.com"/>
    <n v="11762"/>
    <x v="1"/>
    <s v="Trek"/>
    <d v="2017-03-04T00:00:00"/>
    <n v="1"/>
    <n v="2999.99"/>
    <n v="0.2"/>
    <n v="2999.99"/>
  </r>
  <r>
    <n v="749"/>
    <n v="2"/>
    <x v="1"/>
    <x v="76"/>
    <n v="2"/>
    <s v="mireya.copeland@bikes.shop"/>
    <x v="1"/>
    <x v="1"/>
    <n v="255"/>
    <s v="flossie.holder@msn.com"/>
    <n v="11762"/>
    <x v="1"/>
    <s v="Surly"/>
    <d v="2017-03-04T00:00:00"/>
    <n v="1"/>
    <n v="2499.9899999999998"/>
    <n v="0.05"/>
    <n v="2499.9899999999998"/>
  </r>
  <r>
    <n v="749"/>
    <n v="3"/>
    <x v="1"/>
    <x v="47"/>
    <n v="2"/>
    <s v="mireya.copeland@bikes.shop"/>
    <x v="0"/>
    <x v="0"/>
    <n v="255"/>
    <s v="flossie.holder@msn.com"/>
    <n v="11762"/>
    <x v="1"/>
    <s v="Sun Bicycles"/>
    <d v="2017-03-04T00:00:00"/>
    <n v="1"/>
    <n v="402.99"/>
    <n v="0.2"/>
    <n v="402.99"/>
  </r>
  <r>
    <n v="749"/>
    <n v="4"/>
    <x v="1"/>
    <x v="24"/>
    <n v="2"/>
    <s v="mireya.copeland@bikes.shop"/>
    <x v="3"/>
    <x v="3"/>
    <n v="255"/>
    <s v="flossie.holder@msn.com"/>
    <n v="11762"/>
    <x v="1"/>
    <s v="Electra"/>
    <d v="2017-03-04T00:00:00"/>
    <n v="1"/>
    <n v="549.99"/>
    <n v="0.05"/>
    <n v="549.99"/>
  </r>
  <r>
    <n v="749"/>
    <n v="5"/>
    <x v="1"/>
    <x v="95"/>
    <n v="2"/>
    <s v="mireya.copeland@bikes.shop"/>
    <x v="1"/>
    <x v="1"/>
    <n v="255"/>
    <s v="flossie.holder@msn.com"/>
    <n v="11762"/>
    <x v="1"/>
    <s v="Trek"/>
    <d v="2017-03-04T00:00:00"/>
    <n v="1"/>
    <n v="4999.99"/>
    <n v="7.0000000000000007E-2"/>
    <n v="4999.99"/>
  </r>
  <r>
    <n v="750"/>
    <n v="1"/>
    <x v="2"/>
    <x v="31"/>
    <n v="3"/>
    <s v="genna.serrano@bikes.shop"/>
    <x v="0"/>
    <x v="0"/>
    <n v="232"/>
    <s v="freddie.mathis@hotmail.com"/>
    <n v="76039"/>
    <x v="2"/>
    <s v="Sun Bicycles"/>
    <d v="2017-03-04T00:00:00"/>
    <n v="1"/>
    <n v="619.99"/>
    <n v="0.05"/>
    <n v="619.99"/>
  </r>
  <r>
    <n v="750"/>
    <n v="2"/>
    <x v="2"/>
    <x v="46"/>
    <n v="3"/>
    <s v="genna.serrano@bikes.shop"/>
    <x v="0"/>
    <x v="0"/>
    <n v="232"/>
    <s v="freddie.mathis@hotmail.com"/>
    <n v="76039"/>
    <x v="2"/>
    <s v="Sun Bicycles"/>
    <d v="2017-03-04T00:00:00"/>
    <n v="2"/>
    <n v="647.99"/>
    <n v="0.1"/>
    <n v="1295.98"/>
  </r>
  <r>
    <n v="751"/>
    <n v="1"/>
    <x v="0"/>
    <x v="78"/>
    <n v="1"/>
    <s v="fabiola.jackson@bikes.shop"/>
    <x v="1"/>
    <x v="1"/>
    <n v="731"/>
    <s v="hilary.savage@yahoo.com"/>
    <n v="93035"/>
    <x v="0"/>
    <s v="Haro"/>
    <d v="2017-03-05T00:00:00"/>
    <n v="2"/>
    <n v="869.99"/>
    <n v="0.05"/>
    <n v="1739.98"/>
  </r>
  <r>
    <n v="752"/>
    <n v="1"/>
    <x v="1"/>
    <x v="10"/>
    <n v="2"/>
    <s v="mireya.copeland@bikes.shop"/>
    <x v="0"/>
    <x v="0"/>
    <n v="335"/>
    <s v="scarlet.reed@hotmail.com"/>
    <n v="10451"/>
    <x v="1"/>
    <s v="Electra"/>
    <d v="2017-03-05T00:00:00"/>
    <n v="2"/>
    <n v="549.99"/>
    <n v="0.05"/>
    <n v="1099.98"/>
  </r>
  <r>
    <n v="752"/>
    <n v="2"/>
    <x v="1"/>
    <x v="93"/>
    <n v="2"/>
    <s v="mireya.copeland@bikes.shop"/>
    <x v="1"/>
    <x v="1"/>
    <n v="335"/>
    <s v="scarlet.reed@hotmail.com"/>
    <n v="10451"/>
    <x v="1"/>
    <s v="Surly"/>
    <d v="2017-03-05T00:00:00"/>
    <n v="2"/>
    <n v="1632.99"/>
    <n v="0.05"/>
    <n v="3265.98"/>
  </r>
  <r>
    <n v="753"/>
    <n v="1"/>
    <x v="1"/>
    <x v="86"/>
    <n v="2"/>
    <s v="mireya.copeland@bikes.shop"/>
    <x v="3"/>
    <x v="3"/>
    <n v="1201"/>
    <s v="nita.guy@hotmail.com"/>
    <n v="10573"/>
    <x v="1"/>
    <s v="Sun Bicycles"/>
    <d v="2017-03-05T00:00:00"/>
    <n v="2"/>
    <n v="533.99"/>
    <n v="7.0000000000000007E-2"/>
    <n v="1067.98"/>
  </r>
  <r>
    <n v="753"/>
    <n v="2"/>
    <x v="1"/>
    <x v="14"/>
    <n v="2"/>
    <s v="mireya.copeland@bikes.shop"/>
    <x v="1"/>
    <x v="1"/>
    <n v="1201"/>
    <s v="nita.guy@hotmail.com"/>
    <n v="10573"/>
    <x v="1"/>
    <s v="Trek"/>
    <d v="2017-03-05T00:00:00"/>
    <n v="2"/>
    <n v="3999.99"/>
    <n v="0.2"/>
    <n v="7999.98"/>
  </r>
  <r>
    <n v="753"/>
    <n v="3"/>
    <x v="1"/>
    <x v="107"/>
    <n v="2"/>
    <s v="mireya.copeland@bikes.shop"/>
    <x v="1"/>
    <x v="1"/>
    <n v="1201"/>
    <s v="nita.guy@hotmail.com"/>
    <n v="10573"/>
    <x v="1"/>
    <s v="Surly"/>
    <d v="2017-03-05T00:00:00"/>
    <n v="2"/>
    <n v="832.99"/>
    <n v="0.1"/>
    <n v="1665.98"/>
  </r>
  <r>
    <n v="753"/>
    <n v="4"/>
    <x v="1"/>
    <x v="43"/>
    <n v="2"/>
    <s v="mireya.copeland@bikes.shop"/>
    <x v="5"/>
    <x v="5"/>
    <n v="1201"/>
    <s v="nita.guy@hotmail.com"/>
    <n v="10573"/>
    <x v="1"/>
    <s v="Electra"/>
    <d v="2017-03-05T00:00:00"/>
    <n v="1"/>
    <n v="299.99"/>
    <n v="7.0000000000000007E-2"/>
    <n v="299.99"/>
  </r>
  <r>
    <n v="753"/>
    <n v="5"/>
    <x v="1"/>
    <x v="82"/>
    <n v="2"/>
    <s v="mireya.copeland@bikes.shop"/>
    <x v="0"/>
    <x v="0"/>
    <n v="1201"/>
    <s v="nita.guy@hotmail.com"/>
    <n v="10573"/>
    <x v="1"/>
    <s v="Sun Bicycles"/>
    <d v="2017-03-05T00:00:00"/>
    <n v="1"/>
    <n v="250.99"/>
    <n v="0.2"/>
    <n v="250.99"/>
  </r>
  <r>
    <n v="754"/>
    <n v="1"/>
    <x v="0"/>
    <x v="51"/>
    <n v="1"/>
    <s v="fabiola.jackson@bikes.shop"/>
    <x v="0"/>
    <x v="0"/>
    <n v="646"/>
    <s v="ann.heath@msn.com"/>
    <n v="91733"/>
    <x v="0"/>
    <s v="Electra"/>
    <d v="2017-03-06T00:00:00"/>
    <n v="2"/>
    <n v="439.99"/>
    <n v="7.0000000000000007E-2"/>
    <n v="879.98"/>
  </r>
  <r>
    <n v="754"/>
    <n v="2"/>
    <x v="0"/>
    <x v="10"/>
    <n v="1"/>
    <s v="fabiola.jackson@bikes.shop"/>
    <x v="0"/>
    <x v="0"/>
    <n v="646"/>
    <s v="ann.heath@msn.com"/>
    <n v="91733"/>
    <x v="0"/>
    <s v="Electra"/>
    <d v="2017-03-06T00:00:00"/>
    <n v="2"/>
    <n v="549.99"/>
    <n v="7.0000000000000007E-2"/>
    <n v="1099.98"/>
  </r>
  <r>
    <n v="754"/>
    <n v="3"/>
    <x v="0"/>
    <x v="5"/>
    <n v="1"/>
    <s v="fabiola.jackson@bikes.shop"/>
    <x v="1"/>
    <x v="1"/>
    <n v="646"/>
    <s v="ann.heath@msn.com"/>
    <n v="91733"/>
    <x v="0"/>
    <s v="Surly"/>
    <d v="2017-03-06T00:00:00"/>
    <n v="1"/>
    <n v="999.99"/>
    <n v="0.05"/>
    <n v="999.99"/>
  </r>
  <r>
    <n v="754"/>
    <n v="4"/>
    <x v="0"/>
    <x v="50"/>
    <n v="1"/>
    <s v="fabiola.jackson@bikes.shop"/>
    <x v="0"/>
    <x v="0"/>
    <n v="646"/>
    <s v="ann.heath@msn.com"/>
    <n v="91733"/>
    <x v="0"/>
    <s v="Sun Bicycles"/>
    <d v="2017-03-06T00:00:00"/>
    <n v="2"/>
    <n v="250.99"/>
    <n v="0.05"/>
    <n v="501.98"/>
  </r>
  <r>
    <n v="754"/>
    <n v="5"/>
    <x v="0"/>
    <x v="14"/>
    <n v="1"/>
    <s v="fabiola.jackson@bikes.shop"/>
    <x v="1"/>
    <x v="1"/>
    <n v="646"/>
    <s v="ann.heath@msn.com"/>
    <n v="91733"/>
    <x v="0"/>
    <s v="Trek"/>
    <d v="2017-03-06T00:00:00"/>
    <n v="1"/>
    <n v="3999.99"/>
    <n v="0.2"/>
    <n v="3999.99"/>
  </r>
  <r>
    <n v="755"/>
    <n v="1"/>
    <x v="1"/>
    <x v="53"/>
    <n v="2"/>
    <s v="mireya.copeland@bikes.shop"/>
    <x v="0"/>
    <x v="0"/>
    <n v="531"/>
    <s v="kimberely.bowen@hotmail.com"/>
    <n v="12180"/>
    <x v="1"/>
    <s v="Sun Bicycles"/>
    <d v="2017-03-06T00:00:00"/>
    <n v="2"/>
    <n v="761.99"/>
    <n v="7.0000000000000007E-2"/>
    <n v="1523.98"/>
  </r>
  <r>
    <n v="755"/>
    <n v="2"/>
    <x v="1"/>
    <x v="52"/>
    <n v="2"/>
    <s v="mireya.copeland@bikes.shop"/>
    <x v="1"/>
    <x v="1"/>
    <n v="531"/>
    <s v="kimberely.bowen@hotmail.com"/>
    <n v="12180"/>
    <x v="1"/>
    <s v="Trek"/>
    <d v="2017-03-06T00:00:00"/>
    <n v="2"/>
    <n v="5299.99"/>
    <n v="0.05"/>
    <n v="10599.98"/>
  </r>
  <r>
    <n v="755"/>
    <n v="3"/>
    <x v="1"/>
    <x v="94"/>
    <n v="2"/>
    <s v="mireya.copeland@bikes.shop"/>
    <x v="6"/>
    <x v="6"/>
    <n v="531"/>
    <s v="kimberely.bowen@hotmail.com"/>
    <n v="12180"/>
    <x v="1"/>
    <s v="Trek"/>
    <d v="2017-03-06T00:00:00"/>
    <n v="2"/>
    <n v="1999.99"/>
    <n v="0.1"/>
    <n v="3999.98"/>
  </r>
  <r>
    <n v="756"/>
    <n v="1"/>
    <x v="1"/>
    <x v="38"/>
    <n v="2"/>
    <s v="mireya.copeland@bikes.shop"/>
    <x v="0"/>
    <x v="0"/>
    <n v="1143"/>
    <s v="sommer.hopkins@gmail.com"/>
    <n v="14150"/>
    <x v="1"/>
    <s v="Electra"/>
    <d v="2017-03-06T00:00:00"/>
    <n v="1"/>
    <n v="489.99"/>
    <n v="0.1"/>
    <n v="489.99"/>
  </r>
  <r>
    <n v="756"/>
    <n v="2"/>
    <x v="1"/>
    <x v="7"/>
    <n v="2"/>
    <s v="mireya.copeland@bikes.shop"/>
    <x v="0"/>
    <x v="0"/>
    <n v="1143"/>
    <s v="sommer.hopkins@gmail.com"/>
    <n v="14150"/>
    <x v="1"/>
    <s v="Pure Cycles"/>
    <d v="2017-03-06T00:00:00"/>
    <n v="2"/>
    <n v="429"/>
    <n v="0.05"/>
    <n v="858"/>
  </r>
  <r>
    <n v="757"/>
    <n v="1"/>
    <x v="1"/>
    <x v="43"/>
    <n v="2"/>
    <s v="mireya.copeland@bikes.shop"/>
    <x v="5"/>
    <x v="5"/>
    <n v="1336"/>
    <s v="joe.melton@gmail.com"/>
    <n v="12553"/>
    <x v="1"/>
    <s v="Electra"/>
    <d v="2017-03-06T00:00:00"/>
    <n v="1"/>
    <n v="299.99"/>
    <n v="0.1"/>
    <n v="299.99"/>
  </r>
  <r>
    <n v="758"/>
    <n v="1"/>
    <x v="2"/>
    <x v="13"/>
    <n v="3"/>
    <s v="genna.serrano@bikes.shop"/>
    <x v="5"/>
    <x v="5"/>
    <n v="953"/>
    <s v="kattie.stevenson@aol.com"/>
    <n v="78023"/>
    <x v="2"/>
    <s v="Electra"/>
    <d v="2017-03-06T00:00:00"/>
    <n v="2"/>
    <n v="269.99"/>
    <n v="7.0000000000000007E-2"/>
    <n v="539.98"/>
  </r>
  <r>
    <n v="758"/>
    <n v="2"/>
    <x v="2"/>
    <x v="40"/>
    <n v="3"/>
    <s v="genna.serrano@bikes.shop"/>
    <x v="5"/>
    <x v="5"/>
    <n v="953"/>
    <s v="kattie.stevenson@aol.com"/>
    <n v="78023"/>
    <x v="2"/>
    <s v="Electra"/>
    <d v="2017-03-06T00:00:00"/>
    <n v="1"/>
    <n v="299.99"/>
    <n v="0.1"/>
    <n v="299.99"/>
  </r>
  <r>
    <n v="758"/>
    <n v="3"/>
    <x v="2"/>
    <x v="97"/>
    <n v="3"/>
    <s v="genna.serrano@bikes.shop"/>
    <x v="1"/>
    <x v="1"/>
    <n v="953"/>
    <s v="kattie.stevenson@aol.com"/>
    <n v="78023"/>
    <x v="2"/>
    <s v="Surly"/>
    <d v="2017-03-06T00:00:00"/>
    <n v="1"/>
    <n v="999.99"/>
    <n v="7.0000000000000007E-2"/>
    <n v="999.99"/>
  </r>
  <r>
    <n v="758"/>
    <n v="4"/>
    <x v="2"/>
    <x v="105"/>
    <n v="3"/>
    <s v="genna.serrano@bikes.shop"/>
    <x v="0"/>
    <x v="0"/>
    <n v="953"/>
    <s v="kattie.stevenson@aol.com"/>
    <n v="78023"/>
    <x v="2"/>
    <s v="Sun Bicycles"/>
    <d v="2017-03-06T00:00:00"/>
    <n v="2"/>
    <n v="346.99"/>
    <n v="7.0000000000000007E-2"/>
    <n v="693.98"/>
  </r>
  <r>
    <n v="758"/>
    <n v="5"/>
    <x v="2"/>
    <x v="36"/>
    <n v="3"/>
    <s v="genna.serrano@bikes.shop"/>
    <x v="3"/>
    <x v="3"/>
    <n v="953"/>
    <s v="kattie.stevenson@aol.com"/>
    <n v="78023"/>
    <x v="2"/>
    <s v="Sun Bicycles"/>
    <d v="2017-03-06T00:00:00"/>
    <n v="1"/>
    <n v="416.99"/>
    <n v="0.2"/>
    <n v="416.99"/>
  </r>
  <r>
    <n v="759"/>
    <n v="1"/>
    <x v="1"/>
    <x v="101"/>
    <n v="2"/>
    <s v="mireya.copeland@bikes.shop"/>
    <x v="5"/>
    <x v="5"/>
    <n v="284"/>
    <s v="susann.bass@msn.com"/>
    <n v="11725"/>
    <x v="1"/>
    <s v="Haro"/>
    <d v="2017-03-07T00:00:00"/>
    <n v="2"/>
    <n v="209.99"/>
    <n v="0.05"/>
    <n v="419.98"/>
  </r>
  <r>
    <n v="759"/>
    <n v="2"/>
    <x v="1"/>
    <x v="46"/>
    <n v="2"/>
    <s v="mireya.copeland@bikes.shop"/>
    <x v="0"/>
    <x v="0"/>
    <n v="284"/>
    <s v="susann.bass@msn.com"/>
    <n v="11725"/>
    <x v="1"/>
    <s v="Sun Bicycles"/>
    <d v="2017-03-07T00:00:00"/>
    <n v="1"/>
    <n v="647.99"/>
    <n v="7.0000000000000007E-2"/>
    <n v="647.99"/>
  </r>
  <r>
    <n v="760"/>
    <n v="1"/>
    <x v="1"/>
    <x v="20"/>
    <n v="2"/>
    <s v="mireya.copeland@bikes.shop"/>
    <x v="5"/>
    <x v="5"/>
    <n v="1104"/>
    <s v="khalilah.robertson@aol.com"/>
    <n v="10977"/>
    <x v="1"/>
    <s v="Electra"/>
    <d v="2017-03-07T00:00:00"/>
    <n v="2"/>
    <n v="269.99"/>
    <n v="7.0000000000000007E-2"/>
    <n v="539.98"/>
  </r>
  <r>
    <n v="760"/>
    <n v="2"/>
    <x v="1"/>
    <x v="61"/>
    <n v="2"/>
    <s v="mireya.copeland@bikes.shop"/>
    <x v="1"/>
    <x v="1"/>
    <n v="1104"/>
    <s v="khalilah.robertson@aol.com"/>
    <n v="10977"/>
    <x v="1"/>
    <s v="Trek"/>
    <d v="2017-03-07T00:00:00"/>
    <n v="2"/>
    <n v="999.99"/>
    <n v="7.0000000000000007E-2"/>
    <n v="1999.98"/>
  </r>
  <r>
    <n v="761"/>
    <n v="1"/>
    <x v="1"/>
    <x v="52"/>
    <n v="2"/>
    <s v="mireya.copeland@bikes.shop"/>
    <x v="1"/>
    <x v="1"/>
    <n v="1291"/>
    <s v="shiloh.bates@msn.com"/>
    <n v="10952"/>
    <x v="1"/>
    <s v="Trek"/>
    <d v="2017-03-07T00:00:00"/>
    <n v="1"/>
    <n v="5299.99"/>
    <n v="7.0000000000000007E-2"/>
    <n v="5299.99"/>
  </r>
  <r>
    <n v="761"/>
    <n v="2"/>
    <x v="1"/>
    <x v="58"/>
    <n v="2"/>
    <s v="mireya.copeland@bikes.shop"/>
    <x v="6"/>
    <x v="6"/>
    <n v="1291"/>
    <s v="shiloh.bates@msn.com"/>
    <n v="10952"/>
    <x v="1"/>
    <s v="Surly"/>
    <d v="2017-03-07T00:00:00"/>
    <n v="2"/>
    <n v="875.99"/>
    <n v="0.2"/>
    <n v="1751.98"/>
  </r>
  <r>
    <n v="762"/>
    <n v="1"/>
    <x v="1"/>
    <x v="48"/>
    <n v="2"/>
    <s v="mireya.copeland@bikes.shop"/>
    <x v="3"/>
    <x v="3"/>
    <n v="572"/>
    <s v="wm.pope@msn.com"/>
    <n v="13021"/>
    <x v="1"/>
    <s v="Electra"/>
    <d v="2017-03-08T00:00:00"/>
    <n v="2"/>
    <n v="489.99"/>
    <n v="0.05"/>
    <n v="979.98"/>
  </r>
  <r>
    <n v="763"/>
    <n v="1"/>
    <x v="2"/>
    <x v="45"/>
    <n v="3"/>
    <s v="genna.serrano@bikes.shop"/>
    <x v="5"/>
    <x v="5"/>
    <n v="842"/>
    <s v="giselle.robles@hotmail.com"/>
    <n v="76901"/>
    <x v="2"/>
    <s v="Trek"/>
    <d v="2017-03-08T00:00:00"/>
    <n v="1"/>
    <n v="209.99"/>
    <n v="7.0000000000000007E-2"/>
    <n v="209.99"/>
  </r>
  <r>
    <n v="763"/>
    <n v="2"/>
    <x v="2"/>
    <x v="27"/>
    <n v="3"/>
    <s v="genna.serrano@bikes.shop"/>
    <x v="3"/>
    <x v="3"/>
    <n v="842"/>
    <s v="giselle.robles@hotmail.com"/>
    <n v="76901"/>
    <x v="2"/>
    <s v="Sun Bicycles"/>
    <d v="2017-03-08T00:00:00"/>
    <n v="1"/>
    <n v="551.99"/>
    <n v="0.1"/>
    <n v="551.99"/>
  </r>
  <r>
    <n v="764"/>
    <n v="1"/>
    <x v="0"/>
    <x v="66"/>
    <n v="1"/>
    <s v="fabiola.jackson@bikes.shop"/>
    <x v="6"/>
    <x v="6"/>
    <n v="701"/>
    <s v="alysia.nicholson@hotmail.com"/>
    <n v="93035"/>
    <x v="0"/>
    <s v="Trek"/>
    <d v="2017-03-09T00:00:00"/>
    <n v="1"/>
    <n v="2699.99"/>
    <n v="7.0000000000000007E-2"/>
    <n v="2699.99"/>
  </r>
  <r>
    <n v="764"/>
    <n v="2"/>
    <x v="0"/>
    <x v="43"/>
    <n v="1"/>
    <s v="fabiola.jackson@bikes.shop"/>
    <x v="5"/>
    <x v="5"/>
    <n v="701"/>
    <s v="alysia.nicholson@hotmail.com"/>
    <n v="93035"/>
    <x v="0"/>
    <s v="Electra"/>
    <d v="2017-03-09T00:00:00"/>
    <n v="2"/>
    <n v="299.99"/>
    <n v="0.05"/>
    <n v="599.98"/>
  </r>
  <r>
    <n v="764"/>
    <n v="3"/>
    <x v="0"/>
    <x v="89"/>
    <n v="1"/>
    <s v="fabiola.jackson@bikes.shop"/>
    <x v="0"/>
    <x v="0"/>
    <n v="701"/>
    <s v="alysia.nicholson@hotmail.com"/>
    <n v="93035"/>
    <x v="0"/>
    <s v="Electra"/>
    <d v="2017-03-09T00:00:00"/>
    <n v="2"/>
    <n v="1099.99"/>
    <n v="7.0000000000000007E-2"/>
    <n v="2199.98"/>
  </r>
  <r>
    <n v="765"/>
    <n v="1"/>
    <x v="0"/>
    <x v="76"/>
    <n v="1"/>
    <s v="fabiola.jackson@bikes.shop"/>
    <x v="1"/>
    <x v="1"/>
    <n v="1152"/>
    <s v="tuyet.rosa@aol.com"/>
    <n v="91733"/>
    <x v="0"/>
    <s v="Surly"/>
    <d v="2017-03-09T00:00:00"/>
    <n v="2"/>
    <n v="2499.9899999999998"/>
    <n v="0.2"/>
    <n v="4999.9799999999996"/>
  </r>
  <r>
    <n v="765"/>
    <n v="2"/>
    <x v="0"/>
    <x v="10"/>
    <n v="1"/>
    <s v="fabiola.jackson@bikes.shop"/>
    <x v="0"/>
    <x v="0"/>
    <n v="1152"/>
    <s v="tuyet.rosa@aol.com"/>
    <n v="91733"/>
    <x v="0"/>
    <s v="Electra"/>
    <d v="2017-03-09T00:00:00"/>
    <n v="1"/>
    <n v="549.99"/>
    <n v="7.0000000000000007E-2"/>
    <n v="549.99"/>
  </r>
  <r>
    <n v="765"/>
    <n v="3"/>
    <x v="0"/>
    <x v="22"/>
    <n v="1"/>
    <s v="fabiola.jackson@bikes.shop"/>
    <x v="3"/>
    <x v="3"/>
    <n v="1152"/>
    <s v="tuyet.rosa@aol.com"/>
    <n v="91733"/>
    <x v="0"/>
    <s v="Electra"/>
    <d v="2017-03-09T00:00:00"/>
    <n v="1"/>
    <n v="499.99"/>
    <n v="0.2"/>
    <n v="499.99"/>
  </r>
  <r>
    <n v="765"/>
    <n v="4"/>
    <x v="0"/>
    <x v="29"/>
    <n v="1"/>
    <s v="fabiola.jackson@bikes.shop"/>
    <x v="6"/>
    <x v="6"/>
    <n v="1152"/>
    <s v="tuyet.rosa@aol.com"/>
    <n v="91733"/>
    <x v="0"/>
    <s v="Surly"/>
    <d v="2017-03-09T00:00:00"/>
    <n v="1"/>
    <n v="749.99"/>
    <n v="0.2"/>
    <n v="749.99"/>
  </r>
  <r>
    <n v="765"/>
    <n v="5"/>
    <x v="0"/>
    <x v="105"/>
    <n v="1"/>
    <s v="fabiola.jackson@bikes.shop"/>
    <x v="0"/>
    <x v="0"/>
    <n v="1152"/>
    <s v="tuyet.rosa@aol.com"/>
    <n v="91733"/>
    <x v="0"/>
    <s v="Sun Bicycles"/>
    <d v="2017-03-09T00:00:00"/>
    <n v="1"/>
    <n v="346.99"/>
    <n v="0.05"/>
    <n v="346.99"/>
  </r>
  <r>
    <n v="766"/>
    <n v="1"/>
    <x v="1"/>
    <x v="103"/>
    <n v="2"/>
    <s v="mireya.copeland@bikes.shop"/>
    <x v="3"/>
    <x v="3"/>
    <n v="141"/>
    <s v="ramiro.byers@gmail.com"/>
    <n v="11412"/>
    <x v="1"/>
    <s v="Sun Bicycles"/>
    <d v="2017-03-09T00:00:00"/>
    <n v="1"/>
    <n v="470.99"/>
    <n v="0.2"/>
    <n v="470.99"/>
  </r>
  <r>
    <n v="767"/>
    <n v="1"/>
    <x v="1"/>
    <x v="65"/>
    <n v="2"/>
    <s v="mireya.copeland@bikes.shop"/>
    <x v="2"/>
    <x v="2"/>
    <n v="564"/>
    <s v="bettie.pierce@gmail.com"/>
    <n v="11735"/>
    <x v="1"/>
    <s v="Trek"/>
    <d v="2017-03-09T00:00:00"/>
    <n v="1"/>
    <n v="3499.99"/>
    <n v="0.1"/>
    <n v="3499.99"/>
  </r>
  <r>
    <n v="767"/>
    <n v="2"/>
    <x v="1"/>
    <x v="61"/>
    <n v="2"/>
    <s v="mireya.copeland@bikes.shop"/>
    <x v="1"/>
    <x v="1"/>
    <n v="564"/>
    <s v="bettie.pierce@gmail.com"/>
    <n v="11735"/>
    <x v="1"/>
    <s v="Trek"/>
    <d v="2017-03-09T00:00:00"/>
    <n v="1"/>
    <n v="999.99"/>
    <n v="7.0000000000000007E-2"/>
    <n v="999.99"/>
  </r>
  <r>
    <n v="767"/>
    <n v="3"/>
    <x v="1"/>
    <x v="67"/>
    <n v="2"/>
    <s v="mireya.copeland@bikes.shop"/>
    <x v="1"/>
    <x v="1"/>
    <n v="564"/>
    <s v="bettie.pierce@gmail.com"/>
    <n v="11735"/>
    <x v="1"/>
    <s v="Haro"/>
    <d v="2017-03-09T00:00:00"/>
    <n v="2"/>
    <n v="1469.99"/>
    <n v="0.05"/>
    <n v="2939.98"/>
  </r>
  <r>
    <n v="767"/>
    <n v="4"/>
    <x v="1"/>
    <x v="104"/>
    <n v="2"/>
    <s v="mireya.copeland@bikes.shop"/>
    <x v="0"/>
    <x v="0"/>
    <n v="564"/>
    <s v="bettie.pierce@gmail.com"/>
    <n v="11735"/>
    <x v="1"/>
    <s v="Electra"/>
    <d v="2017-03-09T00:00:00"/>
    <n v="2"/>
    <n v="799.99"/>
    <n v="0.05"/>
    <n v="1599.98"/>
  </r>
  <r>
    <n v="768"/>
    <n v="1"/>
    <x v="1"/>
    <x v="93"/>
    <n v="2"/>
    <s v="mireya.copeland@bikes.shop"/>
    <x v="1"/>
    <x v="1"/>
    <n v="841"/>
    <s v="manie.maxwell@gmail.com"/>
    <n v="11779"/>
    <x v="1"/>
    <s v="Surly"/>
    <d v="2017-03-09T00:00:00"/>
    <n v="1"/>
    <n v="1632.99"/>
    <n v="0.2"/>
    <n v="1632.99"/>
  </r>
  <r>
    <n v="768"/>
    <n v="2"/>
    <x v="1"/>
    <x v="35"/>
    <n v="2"/>
    <s v="mireya.copeland@bikes.shop"/>
    <x v="0"/>
    <x v="0"/>
    <n v="841"/>
    <s v="manie.maxwell@gmail.com"/>
    <n v="11779"/>
    <x v="1"/>
    <s v="Electra"/>
    <d v="2017-03-09T00:00:00"/>
    <n v="1"/>
    <n v="299.99"/>
    <n v="0.2"/>
    <n v="299.99"/>
  </r>
  <r>
    <n v="769"/>
    <n v="1"/>
    <x v="1"/>
    <x v="1"/>
    <n v="2"/>
    <s v="mireya.copeland@bikes.shop"/>
    <x v="1"/>
    <x v="1"/>
    <n v="946"/>
    <s v="angella.bridges@yahoo.com"/>
    <n v="14534"/>
    <x v="1"/>
    <s v="Trek"/>
    <d v="2017-03-09T00:00:00"/>
    <n v="1"/>
    <n v="1799.99"/>
    <n v="0.1"/>
    <n v="1799.99"/>
  </r>
  <r>
    <n v="769"/>
    <n v="2"/>
    <x v="1"/>
    <x v="18"/>
    <n v="2"/>
    <s v="mireya.copeland@bikes.shop"/>
    <x v="1"/>
    <x v="1"/>
    <n v="946"/>
    <s v="angella.bridges@yahoo.com"/>
    <n v="14534"/>
    <x v="1"/>
    <s v="Surly"/>
    <d v="2017-03-09T00:00:00"/>
    <n v="2"/>
    <n v="469.99"/>
    <n v="0.05"/>
    <n v="939.98"/>
  </r>
  <r>
    <n v="769"/>
    <n v="3"/>
    <x v="1"/>
    <x v="107"/>
    <n v="2"/>
    <s v="mireya.copeland@bikes.shop"/>
    <x v="1"/>
    <x v="1"/>
    <n v="946"/>
    <s v="angella.bridges@yahoo.com"/>
    <n v="14534"/>
    <x v="1"/>
    <s v="Surly"/>
    <d v="2017-03-09T00:00:00"/>
    <n v="2"/>
    <n v="832.99"/>
    <n v="7.0000000000000007E-2"/>
    <n v="1665.98"/>
  </r>
  <r>
    <n v="770"/>
    <n v="1"/>
    <x v="2"/>
    <x v="55"/>
    <n v="3"/>
    <s v="genna.serrano@bikes.shop"/>
    <x v="3"/>
    <x v="3"/>
    <n v="135"/>
    <s v="dorthey.jackson@msn.com"/>
    <n v="77016"/>
    <x v="2"/>
    <s v="Sun Bicycles"/>
    <d v="2017-03-09T00:00:00"/>
    <n v="1"/>
    <n v="470.99"/>
    <n v="0.05"/>
    <n v="470.99"/>
  </r>
  <r>
    <n v="770"/>
    <n v="2"/>
    <x v="2"/>
    <x v="41"/>
    <n v="3"/>
    <s v="genna.serrano@bikes.shop"/>
    <x v="1"/>
    <x v="1"/>
    <n v="135"/>
    <s v="dorthey.jackson@msn.com"/>
    <n v="77016"/>
    <x v="2"/>
    <s v="Trek"/>
    <d v="2017-03-09T00:00:00"/>
    <n v="1"/>
    <n v="2299.9899999999998"/>
    <n v="0.2"/>
    <n v="2299.9899999999998"/>
  </r>
  <r>
    <n v="770"/>
    <n v="3"/>
    <x v="2"/>
    <x v="27"/>
    <n v="3"/>
    <s v="genna.serrano@bikes.shop"/>
    <x v="3"/>
    <x v="3"/>
    <n v="135"/>
    <s v="dorthey.jackson@msn.com"/>
    <n v="77016"/>
    <x v="2"/>
    <s v="Sun Bicycles"/>
    <d v="2017-03-09T00:00:00"/>
    <n v="1"/>
    <n v="551.99"/>
    <n v="0.2"/>
    <n v="551.99"/>
  </r>
  <r>
    <n v="770"/>
    <n v="4"/>
    <x v="2"/>
    <x v="16"/>
    <n v="3"/>
    <s v="genna.serrano@bikes.shop"/>
    <x v="2"/>
    <x v="2"/>
    <n v="135"/>
    <s v="dorthey.jackson@msn.com"/>
    <n v="77016"/>
    <x v="2"/>
    <s v="Surly"/>
    <d v="2017-03-09T00:00:00"/>
    <n v="2"/>
    <n v="1680.99"/>
    <n v="0.05"/>
    <n v="3361.98"/>
  </r>
  <r>
    <n v="771"/>
    <n v="1"/>
    <x v="0"/>
    <x v="17"/>
    <n v="1"/>
    <s v="fabiola.jackson@bikes.shop"/>
    <x v="0"/>
    <x v="0"/>
    <n v="671"/>
    <s v="jennette.baker@gmail.com"/>
    <n v="92220"/>
    <x v="0"/>
    <s v="Electra"/>
    <d v="2017-03-11T00:00:00"/>
    <n v="2"/>
    <n v="269.99"/>
    <n v="0.2"/>
    <n v="539.98"/>
  </r>
  <r>
    <n v="771"/>
    <n v="2"/>
    <x v="0"/>
    <x v="54"/>
    <n v="1"/>
    <s v="fabiola.jackson@bikes.shop"/>
    <x v="5"/>
    <x v="5"/>
    <n v="671"/>
    <s v="jennette.baker@gmail.com"/>
    <n v="92220"/>
    <x v="0"/>
    <s v="Trek"/>
    <d v="2017-03-11T00:00:00"/>
    <n v="1"/>
    <n v="189.99"/>
    <n v="0.2"/>
    <n v="189.99"/>
  </r>
  <r>
    <n v="772"/>
    <n v="1"/>
    <x v="1"/>
    <x v="27"/>
    <n v="2"/>
    <s v="mireya.copeland@bikes.shop"/>
    <x v="3"/>
    <x v="3"/>
    <n v="448"/>
    <s v="janella.bright@aol.com"/>
    <n v="14606"/>
    <x v="1"/>
    <s v="Sun Bicycles"/>
    <d v="2017-03-11T00:00:00"/>
    <n v="1"/>
    <n v="551.99"/>
    <n v="7.0000000000000007E-2"/>
    <n v="551.99"/>
  </r>
  <r>
    <n v="773"/>
    <n v="1"/>
    <x v="1"/>
    <x v="102"/>
    <n v="2"/>
    <s v="mireya.copeland@bikes.shop"/>
    <x v="5"/>
    <x v="5"/>
    <n v="1385"/>
    <s v="kenton.hughes@gmail.com"/>
    <n v="14424"/>
    <x v="1"/>
    <s v="Haro"/>
    <d v="2017-03-11T00:00:00"/>
    <n v="1"/>
    <n v="209.99"/>
    <n v="0.1"/>
    <n v="209.99"/>
  </r>
  <r>
    <n v="773"/>
    <n v="2"/>
    <x v="1"/>
    <x v="15"/>
    <n v="2"/>
    <s v="mireya.copeland@bikes.shop"/>
    <x v="0"/>
    <x v="0"/>
    <n v="1385"/>
    <s v="kenton.hughes@gmail.com"/>
    <n v="14424"/>
    <x v="1"/>
    <s v="Electra"/>
    <d v="2017-03-11T00:00:00"/>
    <n v="1"/>
    <n v="269.99"/>
    <n v="0.05"/>
    <n v="269.99"/>
  </r>
  <r>
    <n v="773"/>
    <n v="3"/>
    <x v="1"/>
    <x v="7"/>
    <n v="2"/>
    <s v="mireya.copeland@bikes.shop"/>
    <x v="0"/>
    <x v="0"/>
    <n v="1385"/>
    <s v="kenton.hughes@gmail.com"/>
    <n v="14424"/>
    <x v="1"/>
    <s v="Pure Cycles"/>
    <d v="2017-03-11T00:00:00"/>
    <n v="2"/>
    <n v="429"/>
    <n v="0.2"/>
    <n v="858"/>
  </r>
  <r>
    <n v="773"/>
    <n v="4"/>
    <x v="1"/>
    <x v="57"/>
    <n v="2"/>
    <s v="mireya.copeland@bikes.shop"/>
    <x v="1"/>
    <x v="1"/>
    <n v="1385"/>
    <s v="kenton.hughes@gmail.com"/>
    <n v="14424"/>
    <x v="1"/>
    <s v="Surly"/>
    <d v="2017-03-11T00:00:00"/>
    <n v="2"/>
    <n v="469.99"/>
    <n v="7.0000000000000007E-2"/>
    <n v="939.98"/>
  </r>
  <r>
    <n v="774"/>
    <n v="1"/>
    <x v="1"/>
    <x v="105"/>
    <n v="2"/>
    <s v="mireya.copeland@bikes.shop"/>
    <x v="0"/>
    <x v="0"/>
    <n v="690"/>
    <s v="yevette.elliott@aol.com"/>
    <n v="11372"/>
    <x v="1"/>
    <s v="Sun Bicycles"/>
    <d v="2017-03-12T00:00:00"/>
    <n v="1"/>
    <n v="346.99"/>
    <n v="0.05"/>
    <n v="346.99"/>
  </r>
  <r>
    <n v="774"/>
    <n v="2"/>
    <x v="1"/>
    <x v="107"/>
    <n v="2"/>
    <s v="mireya.copeland@bikes.shop"/>
    <x v="1"/>
    <x v="1"/>
    <n v="690"/>
    <s v="yevette.elliott@aol.com"/>
    <n v="11372"/>
    <x v="1"/>
    <s v="Surly"/>
    <d v="2017-03-12T00:00:00"/>
    <n v="2"/>
    <n v="832.99"/>
    <n v="0.05"/>
    <n v="1665.98"/>
  </r>
  <r>
    <n v="774"/>
    <n v="3"/>
    <x v="1"/>
    <x v="0"/>
    <n v="2"/>
    <s v="mireya.copeland@bikes.shop"/>
    <x v="0"/>
    <x v="0"/>
    <n v="690"/>
    <s v="yevette.elliott@aol.com"/>
    <n v="11372"/>
    <x v="1"/>
    <s v="Electra"/>
    <d v="2017-03-12T00:00:00"/>
    <n v="1"/>
    <n v="599.99"/>
    <n v="0.2"/>
    <n v="599.99"/>
  </r>
  <r>
    <n v="774"/>
    <n v="4"/>
    <x v="1"/>
    <x v="30"/>
    <n v="2"/>
    <s v="mireya.copeland@bikes.shop"/>
    <x v="0"/>
    <x v="0"/>
    <n v="690"/>
    <s v="yevette.elliott@aol.com"/>
    <n v="11372"/>
    <x v="1"/>
    <s v="Sun Bicycles"/>
    <d v="2017-03-12T00:00:00"/>
    <n v="1"/>
    <n v="749.99"/>
    <n v="0.05"/>
    <n v="749.99"/>
  </r>
  <r>
    <n v="774"/>
    <n v="5"/>
    <x v="1"/>
    <x v="71"/>
    <n v="2"/>
    <s v="mireya.copeland@bikes.shop"/>
    <x v="6"/>
    <x v="6"/>
    <n v="690"/>
    <s v="yevette.elliott@aol.com"/>
    <n v="11372"/>
    <x v="1"/>
    <s v="Trek"/>
    <d v="2017-03-12T00:00:00"/>
    <n v="2"/>
    <n v="4999.99"/>
    <n v="0.1"/>
    <n v="9999.98"/>
  </r>
  <r>
    <n v="775"/>
    <n v="1"/>
    <x v="1"/>
    <x v="62"/>
    <n v="2"/>
    <s v="mireya.copeland@bikes.shop"/>
    <x v="1"/>
    <x v="1"/>
    <n v="968"/>
    <s v="jonna.brown@aol.com"/>
    <n v="10541"/>
    <x v="1"/>
    <s v="Trek"/>
    <d v="2017-03-12T00:00:00"/>
    <n v="1"/>
    <n v="1499.99"/>
    <n v="7.0000000000000007E-2"/>
    <n v="1499.99"/>
  </r>
  <r>
    <n v="776"/>
    <n v="1"/>
    <x v="1"/>
    <x v="76"/>
    <n v="2"/>
    <s v="mireya.copeland@bikes.shop"/>
    <x v="1"/>
    <x v="1"/>
    <n v="490"/>
    <s v="yu.mcdonald@aol.com"/>
    <n v="10562"/>
    <x v="1"/>
    <s v="Surly"/>
    <d v="2017-03-13T00:00:00"/>
    <n v="1"/>
    <n v="2499.9899999999998"/>
    <n v="0.2"/>
    <n v="2499.9899999999998"/>
  </r>
  <r>
    <n v="776"/>
    <n v="2"/>
    <x v="1"/>
    <x v="41"/>
    <n v="2"/>
    <s v="mireya.copeland@bikes.shop"/>
    <x v="1"/>
    <x v="1"/>
    <n v="490"/>
    <s v="yu.mcdonald@aol.com"/>
    <n v="10562"/>
    <x v="1"/>
    <s v="Trek"/>
    <d v="2017-03-13T00:00:00"/>
    <n v="2"/>
    <n v="2299.9899999999998"/>
    <n v="0.2"/>
    <n v="4599.9799999999996"/>
  </r>
  <r>
    <n v="776"/>
    <n v="3"/>
    <x v="1"/>
    <x v="68"/>
    <n v="2"/>
    <s v="mireya.copeland@bikes.shop"/>
    <x v="0"/>
    <x v="0"/>
    <n v="490"/>
    <s v="yu.mcdonald@aol.com"/>
    <n v="10562"/>
    <x v="1"/>
    <s v="Sun Bicycles"/>
    <d v="2017-03-13T00:00:00"/>
    <n v="1"/>
    <n v="416.99"/>
    <n v="0.1"/>
    <n v="416.99"/>
  </r>
  <r>
    <n v="776"/>
    <n v="4"/>
    <x v="1"/>
    <x v="100"/>
    <n v="2"/>
    <s v="mireya.copeland@bikes.shop"/>
    <x v="1"/>
    <x v="1"/>
    <n v="490"/>
    <s v="yu.mcdonald@aol.com"/>
    <n v="10562"/>
    <x v="1"/>
    <s v="Sun Bicycles"/>
    <d v="2017-03-13T00:00:00"/>
    <n v="1"/>
    <n v="832.99"/>
    <n v="0.1"/>
    <n v="832.99"/>
  </r>
  <r>
    <n v="777"/>
    <n v="1"/>
    <x v="1"/>
    <x v="21"/>
    <n v="2"/>
    <s v="mireya.copeland@bikes.shop"/>
    <x v="1"/>
    <x v="1"/>
    <n v="496"/>
    <s v="shu.mays@gmail.com"/>
    <n v="11102"/>
    <x v="1"/>
    <s v="Heller"/>
    <d v="2017-03-13T00:00:00"/>
    <n v="1"/>
    <n v="1320.99"/>
    <n v="0.2"/>
    <n v="1320.99"/>
  </r>
  <r>
    <n v="777"/>
    <n v="2"/>
    <x v="1"/>
    <x v="14"/>
    <n v="2"/>
    <s v="mireya.copeland@bikes.shop"/>
    <x v="1"/>
    <x v="1"/>
    <n v="496"/>
    <s v="shu.mays@gmail.com"/>
    <n v="11102"/>
    <x v="1"/>
    <s v="Trek"/>
    <d v="2017-03-13T00:00:00"/>
    <n v="2"/>
    <n v="3999.99"/>
    <n v="0.2"/>
    <n v="7999.98"/>
  </r>
  <r>
    <n v="777"/>
    <n v="3"/>
    <x v="1"/>
    <x v="6"/>
    <n v="2"/>
    <s v="mireya.copeland@bikes.shop"/>
    <x v="1"/>
    <x v="1"/>
    <n v="496"/>
    <s v="shu.mays@gmail.com"/>
    <n v="11102"/>
    <x v="1"/>
    <s v="Ritchey"/>
    <d v="2017-03-13T00:00:00"/>
    <n v="1"/>
    <n v="749.99"/>
    <n v="0.2"/>
    <n v="749.99"/>
  </r>
  <r>
    <n v="778"/>
    <n v="1"/>
    <x v="2"/>
    <x v="38"/>
    <n v="3"/>
    <s v="genna.serrano@bikes.shop"/>
    <x v="0"/>
    <x v="0"/>
    <n v="56"/>
    <s v="lolita.mosley@hotmail.com"/>
    <n v="77016"/>
    <x v="2"/>
    <s v="Electra"/>
    <d v="2017-03-15T00:00:00"/>
    <n v="1"/>
    <n v="489.99"/>
    <n v="0.1"/>
    <n v="489.99"/>
  </r>
  <r>
    <n v="778"/>
    <n v="2"/>
    <x v="2"/>
    <x v="25"/>
    <n v="3"/>
    <s v="genna.serrano@bikes.shop"/>
    <x v="5"/>
    <x v="5"/>
    <n v="56"/>
    <s v="lolita.mosley@hotmail.com"/>
    <n v="77016"/>
    <x v="2"/>
    <s v="Haro"/>
    <d v="2017-03-15T00:00:00"/>
    <n v="1"/>
    <n v="329.99"/>
    <n v="0.05"/>
    <n v="329.99"/>
  </r>
  <r>
    <n v="779"/>
    <n v="1"/>
    <x v="1"/>
    <x v="70"/>
    <n v="2"/>
    <s v="mireya.copeland@bikes.shop"/>
    <x v="5"/>
    <x v="5"/>
    <n v="367"/>
    <s v="blanca.hooper@msn.com"/>
    <n v="11417"/>
    <x v="1"/>
    <s v="Electra"/>
    <d v="2017-03-15T00:00:00"/>
    <n v="1"/>
    <n v="339.99"/>
    <n v="0.05"/>
    <n v="339.99"/>
  </r>
  <r>
    <n v="779"/>
    <n v="2"/>
    <x v="1"/>
    <x v="45"/>
    <n v="2"/>
    <s v="mireya.copeland@bikes.shop"/>
    <x v="5"/>
    <x v="5"/>
    <n v="367"/>
    <s v="blanca.hooper@msn.com"/>
    <n v="11417"/>
    <x v="1"/>
    <s v="Trek"/>
    <d v="2017-03-15T00:00:00"/>
    <n v="2"/>
    <n v="209.99"/>
    <n v="0.2"/>
    <n v="419.98"/>
  </r>
  <r>
    <n v="779"/>
    <n v="3"/>
    <x v="1"/>
    <x v="42"/>
    <n v="2"/>
    <s v="mireya.copeland@bikes.shop"/>
    <x v="1"/>
    <x v="1"/>
    <n v="367"/>
    <s v="blanca.hooper@msn.com"/>
    <n v="11417"/>
    <x v="1"/>
    <s v="Trek"/>
    <d v="2017-03-15T00:00:00"/>
    <n v="1"/>
    <n v="5299.99"/>
    <n v="0.2"/>
    <n v="5299.99"/>
  </r>
  <r>
    <n v="779"/>
    <n v="4"/>
    <x v="1"/>
    <x v="1"/>
    <n v="2"/>
    <s v="mireya.copeland@bikes.shop"/>
    <x v="1"/>
    <x v="1"/>
    <n v="367"/>
    <s v="blanca.hooper@msn.com"/>
    <n v="11417"/>
    <x v="1"/>
    <s v="Trek"/>
    <d v="2017-03-15T00:00:00"/>
    <n v="1"/>
    <n v="1799.99"/>
    <n v="0.2"/>
    <n v="1799.99"/>
  </r>
  <r>
    <n v="779"/>
    <n v="5"/>
    <x v="1"/>
    <x v="25"/>
    <n v="2"/>
    <s v="mireya.copeland@bikes.shop"/>
    <x v="5"/>
    <x v="5"/>
    <n v="367"/>
    <s v="blanca.hooper@msn.com"/>
    <n v="11417"/>
    <x v="1"/>
    <s v="Haro"/>
    <d v="2017-03-15T00:00:00"/>
    <n v="1"/>
    <n v="329.99"/>
    <n v="0.2"/>
    <n v="329.99"/>
  </r>
  <r>
    <n v="780"/>
    <n v="1"/>
    <x v="1"/>
    <x v="33"/>
    <n v="2"/>
    <s v="mireya.copeland@bikes.shop"/>
    <x v="1"/>
    <x v="1"/>
    <n v="592"/>
    <s v="joni.lee@gmail.com"/>
    <n v="11720"/>
    <x v="1"/>
    <s v="Trek"/>
    <d v="2017-03-15T00:00:00"/>
    <n v="1"/>
    <n v="469.99"/>
    <n v="0.1"/>
    <n v="469.99"/>
  </r>
  <r>
    <n v="781"/>
    <n v="1"/>
    <x v="1"/>
    <x v="36"/>
    <n v="2"/>
    <s v="mireya.copeland@bikes.shop"/>
    <x v="3"/>
    <x v="3"/>
    <n v="1018"/>
    <s v="carita.salinas@yahoo.com"/>
    <n v="11378"/>
    <x v="1"/>
    <s v="Sun Bicycles"/>
    <d v="2017-03-15T00:00:00"/>
    <n v="2"/>
    <n v="416.99"/>
    <n v="0.05"/>
    <n v="833.98"/>
  </r>
  <r>
    <n v="781"/>
    <n v="2"/>
    <x v="1"/>
    <x v="14"/>
    <n v="2"/>
    <s v="mireya.copeland@bikes.shop"/>
    <x v="1"/>
    <x v="1"/>
    <n v="1018"/>
    <s v="carita.salinas@yahoo.com"/>
    <n v="11378"/>
    <x v="1"/>
    <s v="Trek"/>
    <d v="2017-03-15T00:00:00"/>
    <n v="2"/>
    <n v="3999.99"/>
    <n v="0.2"/>
    <n v="7999.98"/>
  </r>
  <r>
    <n v="781"/>
    <n v="3"/>
    <x v="1"/>
    <x v="94"/>
    <n v="2"/>
    <s v="mireya.copeland@bikes.shop"/>
    <x v="6"/>
    <x v="6"/>
    <n v="1018"/>
    <s v="carita.salinas@yahoo.com"/>
    <n v="11378"/>
    <x v="1"/>
    <s v="Trek"/>
    <d v="2017-03-15T00:00:00"/>
    <n v="2"/>
    <n v="1999.99"/>
    <n v="0.1"/>
    <n v="3999.98"/>
  </r>
  <r>
    <n v="782"/>
    <n v="1"/>
    <x v="1"/>
    <x v="0"/>
    <n v="2"/>
    <s v="mireya.copeland@bikes.shop"/>
    <x v="0"/>
    <x v="0"/>
    <n v="1298"/>
    <s v="trudy.riddle@aol.com"/>
    <n v="12302"/>
    <x v="1"/>
    <s v="Electra"/>
    <d v="2017-03-15T00:00:00"/>
    <n v="2"/>
    <n v="599.99"/>
    <n v="7.0000000000000007E-2"/>
    <n v="1199.98"/>
  </r>
  <r>
    <n v="782"/>
    <n v="2"/>
    <x v="1"/>
    <x v="94"/>
    <n v="2"/>
    <s v="mireya.copeland@bikes.shop"/>
    <x v="6"/>
    <x v="6"/>
    <n v="1298"/>
    <s v="trudy.riddle@aol.com"/>
    <n v="12302"/>
    <x v="1"/>
    <s v="Trek"/>
    <d v="2017-03-15T00:00:00"/>
    <n v="1"/>
    <n v="1999.99"/>
    <n v="7.0000000000000007E-2"/>
    <n v="1999.99"/>
  </r>
  <r>
    <n v="782"/>
    <n v="3"/>
    <x v="1"/>
    <x v="40"/>
    <n v="2"/>
    <s v="mireya.copeland@bikes.shop"/>
    <x v="5"/>
    <x v="5"/>
    <n v="1298"/>
    <s v="trudy.riddle@aol.com"/>
    <n v="12302"/>
    <x v="1"/>
    <s v="Electra"/>
    <d v="2017-03-15T00:00:00"/>
    <n v="1"/>
    <n v="299.99"/>
    <n v="7.0000000000000007E-2"/>
    <n v="299.99"/>
  </r>
  <r>
    <n v="782"/>
    <n v="4"/>
    <x v="1"/>
    <x v="3"/>
    <n v="2"/>
    <s v="mireya.copeland@bikes.shop"/>
    <x v="0"/>
    <x v="0"/>
    <n v="1298"/>
    <s v="trudy.riddle@aol.com"/>
    <n v="12302"/>
    <x v="1"/>
    <s v="Electra"/>
    <d v="2017-03-15T00:00:00"/>
    <n v="2"/>
    <n v="599.99"/>
    <n v="0.2"/>
    <n v="1199.98"/>
  </r>
  <r>
    <n v="783"/>
    <n v="1"/>
    <x v="0"/>
    <x v="102"/>
    <n v="1"/>
    <s v="fabiola.jackson@bikes.shop"/>
    <x v="5"/>
    <x v="5"/>
    <n v="1343"/>
    <s v="jama.rodriquez@msn.com"/>
    <n v="91784"/>
    <x v="0"/>
    <s v="Haro"/>
    <d v="2017-03-16T00:00:00"/>
    <n v="1"/>
    <n v="209.99"/>
    <n v="0.2"/>
    <n v="209.99"/>
  </r>
  <r>
    <n v="783"/>
    <n v="2"/>
    <x v="0"/>
    <x v="13"/>
    <n v="1"/>
    <s v="fabiola.jackson@bikes.shop"/>
    <x v="5"/>
    <x v="5"/>
    <n v="1343"/>
    <s v="jama.rodriquez@msn.com"/>
    <n v="91784"/>
    <x v="0"/>
    <s v="Electra"/>
    <d v="2017-03-16T00:00:00"/>
    <n v="2"/>
    <n v="269.99"/>
    <n v="0.05"/>
    <n v="539.98"/>
  </r>
  <r>
    <n v="783"/>
    <n v="3"/>
    <x v="0"/>
    <x v="49"/>
    <n v="1"/>
    <s v="fabiola.jackson@bikes.shop"/>
    <x v="5"/>
    <x v="5"/>
    <n v="1343"/>
    <s v="jama.rodriquez@msn.com"/>
    <n v="91784"/>
    <x v="0"/>
    <s v="Haro"/>
    <d v="2017-03-16T00:00:00"/>
    <n v="1"/>
    <n v="249.99"/>
    <n v="0.05"/>
    <n v="249.99"/>
  </r>
  <r>
    <n v="783"/>
    <n v="4"/>
    <x v="0"/>
    <x v="61"/>
    <n v="1"/>
    <s v="fabiola.jackson@bikes.shop"/>
    <x v="1"/>
    <x v="1"/>
    <n v="1343"/>
    <s v="jama.rodriquez@msn.com"/>
    <n v="91784"/>
    <x v="0"/>
    <s v="Trek"/>
    <d v="2017-03-16T00:00:00"/>
    <n v="1"/>
    <n v="999.99"/>
    <n v="0.1"/>
    <n v="999.99"/>
  </r>
  <r>
    <n v="784"/>
    <n v="1"/>
    <x v="1"/>
    <x v="13"/>
    <n v="2"/>
    <s v="mireya.copeland@bikes.shop"/>
    <x v="5"/>
    <x v="5"/>
    <n v="430"/>
    <s v="kandi.mcneil@msn.com"/>
    <n v="11762"/>
    <x v="1"/>
    <s v="Electra"/>
    <d v="2017-03-16T00:00:00"/>
    <n v="1"/>
    <n v="269.99"/>
    <n v="7.0000000000000007E-2"/>
    <n v="269.99"/>
  </r>
  <r>
    <n v="784"/>
    <n v="2"/>
    <x v="1"/>
    <x v="31"/>
    <n v="2"/>
    <s v="mireya.copeland@bikes.shop"/>
    <x v="0"/>
    <x v="0"/>
    <n v="430"/>
    <s v="kandi.mcneil@msn.com"/>
    <n v="11762"/>
    <x v="1"/>
    <s v="Sun Bicycles"/>
    <d v="2017-03-16T00:00:00"/>
    <n v="2"/>
    <n v="619.99"/>
    <n v="0.1"/>
    <n v="1239.98"/>
  </r>
  <r>
    <n v="784"/>
    <n v="3"/>
    <x v="1"/>
    <x v="3"/>
    <n v="2"/>
    <s v="mireya.copeland@bikes.shop"/>
    <x v="0"/>
    <x v="0"/>
    <n v="430"/>
    <s v="kandi.mcneil@msn.com"/>
    <n v="11762"/>
    <x v="1"/>
    <s v="Electra"/>
    <d v="2017-03-16T00:00:00"/>
    <n v="1"/>
    <n v="599.99"/>
    <n v="0.2"/>
    <n v="599.99"/>
  </r>
  <r>
    <n v="785"/>
    <n v="1"/>
    <x v="0"/>
    <x v="64"/>
    <n v="1"/>
    <s v="fabiola.jackson@bikes.shop"/>
    <x v="6"/>
    <x v="6"/>
    <n v="794"/>
    <s v="donette.mccarthy@yahoo.com"/>
    <n v="90278"/>
    <x v="0"/>
    <s v="Trek"/>
    <d v="2017-03-18T00:00:00"/>
    <n v="2"/>
    <n v="2599.9899999999998"/>
    <n v="0.2"/>
    <n v="5199.9799999999996"/>
  </r>
  <r>
    <n v="785"/>
    <n v="2"/>
    <x v="0"/>
    <x v="95"/>
    <n v="1"/>
    <s v="fabiola.jackson@bikes.shop"/>
    <x v="1"/>
    <x v="1"/>
    <n v="794"/>
    <s v="donette.mccarthy@yahoo.com"/>
    <n v="90278"/>
    <x v="0"/>
    <s v="Trek"/>
    <d v="2017-03-18T00:00:00"/>
    <n v="1"/>
    <n v="4999.99"/>
    <n v="7.0000000000000007E-2"/>
    <n v="4999.99"/>
  </r>
  <r>
    <n v="785"/>
    <n v="3"/>
    <x v="0"/>
    <x v="22"/>
    <n v="1"/>
    <s v="fabiola.jackson@bikes.shop"/>
    <x v="3"/>
    <x v="3"/>
    <n v="794"/>
    <s v="donette.mccarthy@yahoo.com"/>
    <n v="90278"/>
    <x v="0"/>
    <s v="Electra"/>
    <d v="2017-03-18T00:00:00"/>
    <n v="1"/>
    <n v="499.99"/>
    <n v="7.0000000000000007E-2"/>
    <n v="499.99"/>
  </r>
  <r>
    <n v="786"/>
    <n v="1"/>
    <x v="1"/>
    <x v="53"/>
    <n v="2"/>
    <s v="mireya.copeland@bikes.shop"/>
    <x v="0"/>
    <x v="0"/>
    <n v="249"/>
    <s v="magda.eaton@aol.com"/>
    <n v="10562"/>
    <x v="1"/>
    <s v="Sun Bicycles"/>
    <d v="2017-03-18T00:00:00"/>
    <n v="1"/>
    <n v="761.99"/>
    <n v="0.05"/>
    <n v="761.99"/>
  </r>
  <r>
    <n v="787"/>
    <n v="1"/>
    <x v="2"/>
    <x v="80"/>
    <n v="3"/>
    <s v="genna.serrano@bikes.shop"/>
    <x v="6"/>
    <x v="6"/>
    <n v="700"/>
    <s v="collene.knox@msn.com"/>
    <n v="78418"/>
    <x v="2"/>
    <s v="Trek"/>
    <d v="2017-03-18T00:00:00"/>
    <n v="2"/>
    <n v="6499.99"/>
    <n v="7.0000000000000007E-2"/>
    <n v="12999.98"/>
  </r>
  <r>
    <n v="787"/>
    <n v="2"/>
    <x v="2"/>
    <x v="82"/>
    <n v="3"/>
    <s v="genna.serrano@bikes.shop"/>
    <x v="0"/>
    <x v="0"/>
    <n v="700"/>
    <s v="collene.knox@msn.com"/>
    <n v="78418"/>
    <x v="2"/>
    <s v="Sun Bicycles"/>
    <d v="2017-03-18T00:00:00"/>
    <n v="2"/>
    <n v="250.99"/>
    <n v="0.1"/>
    <n v="501.98"/>
  </r>
  <r>
    <n v="788"/>
    <n v="1"/>
    <x v="2"/>
    <x v="74"/>
    <n v="3"/>
    <s v="genna.serrano@bikes.shop"/>
    <x v="6"/>
    <x v="6"/>
    <n v="1363"/>
    <s v="nestor.haynes@msn.com"/>
    <n v="77016"/>
    <x v="2"/>
    <s v="Trek"/>
    <d v="2017-03-18T00:00:00"/>
    <n v="1"/>
    <n v="1499.99"/>
    <n v="0.2"/>
    <n v="1499.99"/>
  </r>
  <r>
    <n v="788"/>
    <n v="2"/>
    <x v="2"/>
    <x v="23"/>
    <n v="3"/>
    <s v="genna.serrano@bikes.shop"/>
    <x v="0"/>
    <x v="0"/>
    <n v="1363"/>
    <s v="nestor.haynes@msn.com"/>
    <n v="77016"/>
    <x v="2"/>
    <s v="Pure Cycles"/>
    <d v="2017-03-18T00:00:00"/>
    <n v="1"/>
    <n v="449"/>
    <n v="0.1"/>
    <n v="449"/>
  </r>
  <r>
    <n v="788"/>
    <n v="3"/>
    <x v="2"/>
    <x v="17"/>
    <n v="3"/>
    <s v="genna.serrano@bikes.shop"/>
    <x v="0"/>
    <x v="0"/>
    <n v="1363"/>
    <s v="nestor.haynes@msn.com"/>
    <n v="77016"/>
    <x v="2"/>
    <s v="Electra"/>
    <d v="2017-03-18T00:00:00"/>
    <n v="1"/>
    <n v="269.99"/>
    <n v="0.05"/>
    <n v="269.99"/>
  </r>
  <r>
    <n v="789"/>
    <n v="1"/>
    <x v="1"/>
    <x v="96"/>
    <n v="2"/>
    <s v="mireya.copeland@bikes.shop"/>
    <x v="5"/>
    <x v="5"/>
    <n v="772"/>
    <s v="latricia.lindsey@hotmail.com"/>
    <n v="10598"/>
    <x v="1"/>
    <s v="Electra"/>
    <d v="2017-03-19T00:00:00"/>
    <n v="2"/>
    <n v="489.99"/>
    <n v="0.2"/>
    <n v="979.98"/>
  </r>
  <r>
    <n v="789"/>
    <n v="2"/>
    <x v="1"/>
    <x v="101"/>
    <n v="2"/>
    <s v="mireya.copeland@bikes.shop"/>
    <x v="5"/>
    <x v="5"/>
    <n v="772"/>
    <s v="latricia.lindsey@hotmail.com"/>
    <n v="10598"/>
    <x v="1"/>
    <s v="Haro"/>
    <d v="2017-03-19T00:00:00"/>
    <n v="2"/>
    <n v="209.99"/>
    <n v="7.0000000000000007E-2"/>
    <n v="419.98"/>
  </r>
  <r>
    <n v="790"/>
    <n v="1"/>
    <x v="1"/>
    <x v="37"/>
    <n v="2"/>
    <s v="mireya.copeland@bikes.shop"/>
    <x v="2"/>
    <x v="2"/>
    <n v="1015"/>
    <s v="nichelle.rosario@hotmail.com"/>
    <n v="11530"/>
    <x v="1"/>
    <s v="Trek"/>
    <d v="2017-03-19T00:00:00"/>
    <n v="2"/>
    <n v="3499.99"/>
    <n v="7.0000000000000007E-2"/>
    <n v="6999.98"/>
  </r>
  <r>
    <n v="790"/>
    <n v="2"/>
    <x v="1"/>
    <x v="87"/>
    <n v="2"/>
    <s v="mireya.copeland@bikes.shop"/>
    <x v="5"/>
    <x v="5"/>
    <n v="1015"/>
    <s v="nichelle.rosario@hotmail.com"/>
    <n v="11530"/>
    <x v="1"/>
    <s v="Trek"/>
    <d v="2017-03-19T00:00:00"/>
    <n v="1"/>
    <n v="349.99"/>
    <n v="0.1"/>
    <n v="349.99"/>
  </r>
  <r>
    <n v="791"/>
    <n v="1"/>
    <x v="1"/>
    <x v="59"/>
    <n v="2"/>
    <s v="mireya.copeland@bikes.shop"/>
    <x v="6"/>
    <x v="6"/>
    <n v="432"/>
    <s v="julius.holt@aol.com"/>
    <n v="11554"/>
    <x v="1"/>
    <s v="Trek"/>
    <d v="2017-03-20T00:00:00"/>
    <n v="1"/>
    <n v="3199.99"/>
    <n v="0.2"/>
    <n v="3199.99"/>
  </r>
  <r>
    <n v="791"/>
    <n v="2"/>
    <x v="1"/>
    <x v="22"/>
    <n v="2"/>
    <s v="mireya.copeland@bikes.shop"/>
    <x v="3"/>
    <x v="3"/>
    <n v="432"/>
    <s v="julius.holt@aol.com"/>
    <n v="11554"/>
    <x v="1"/>
    <s v="Electra"/>
    <d v="2017-03-20T00:00:00"/>
    <n v="2"/>
    <n v="499.99"/>
    <n v="7.0000000000000007E-2"/>
    <n v="999.98"/>
  </r>
  <r>
    <n v="792"/>
    <n v="1"/>
    <x v="1"/>
    <x v="3"/>
    <n v="2"/>
    <s v="mireya.copeland@bikes.shop"/>
    <x v="0"/>
    <x v="0"/>
    <n v="479"/>
    <s v="gertha.mejia@yahoo.com"/>
    <n v="11354"/>
    <x v="1"/>
    <s v="Electra"/>
    <d v="2017-03-22T00:00:00"/>
    <n v="2"/>
    <n v="599.99"/>
    <n v="0.2"/>
    <n v="1199.98"/>
  </r>
  <r>
    <n v="792"/>
    <n v="2"/>
    <x v="1"/>
    <x v="62"/>
    <n v="2"/>
    <s v="mireya.copeland@bikes.shop"/>
    <x v="1"/>
    <x v="1"/>
    <n v="479"/>
    <s v="gertha.mejia@yahoo.com"/>
    <n v="11354"/>
    <x v="1"/>
    <s v="Trek"/>
    <d v="2017-03-22T00:00:00"/>
    <n v="1"/>
    <n v="1499.99"/>
    <n v="0.2"/>
    <n v="1499.99"/>
  </r>
  <r>
    <n v="792"/>
    <n v="3"/>
    <x v="1"/>
    <x v="28"/>
    <n v="2"/>
    <s v="mireya.copeland@bikes.shop"/>
    <x v="6"/>
    <x v="6"/>
    <n v="479"/>
    <s v="gertha.mejia@yahoo.com"/>
    <n v="11354"/>
    <x v="1"/>
    <s v="Trek"/>
    <d v="2017-03-22T00:00:00"/>
    <n v="1"/>
    <n v="5499.99"/>
    <n v="0.2"/>
    <n v="5499.99"/>
  </r>
  <r>
    <n v="792"/>
    <n v="4"/>
    <x v="1"/>
    <x v="34"/>
    <n v="2"/>
    <s v="mireya.copeland@bikes.shop"/>
    <x v="1"/>
    <x v="1"/>
    <n v="479"/>
    <s v="gertha.mejia@yahoo.com"/>
    <n v="11354"/>
    <x v="1"/>
    <s v="Surly"/>
    <d v="2017-03-22T00:00:00"/>
    <n v="1"/>
    <n v="999.99"/>
    <n v="0.05"/>
    <n v="999.99"/>
  </r>
  <r>
    <n v="792"/>
    <n v="5"/>
    <x v="1"/>
    <x v="6"/>
    <n v="2"/>
    <s v="mireya.copeland@bikes.shop"/>
    <x v="1"/>
    <x v="1"/>
    <n v="479"/>
    <s v="gertha.mejia@yahoo.com"/>
    <n v="11354"/>
    <x v="1"/>
    <s v="Ritchey"/>
    <d v="2017-03-22T00:00:00"/>
    <n v="1"/>
    <n v="749.99"/>
    <n v="0.2"/>
    <n v="749.99"/>
  </r>
  <r>
    <n v="793"/>
    <n v="1"/>
    <x v="1"/>
    <x v="91"/>
    <n v="2"/>
    <s v="mireya.copeland@bikes.shop"/>
    <x v="4"/>
    <x v="4"/>
    <n v="653"/>
    <s v="florencio.davenport@yahoo.com"/>
    <n v="14701"/>
    <x v="1"/>
    <s v="Sun Bicycles"/>
    <d v="2017-03-23T00:00:00"/>
    <n v="1"/>
    <n v="1559.99"/>
    <n v="0.05"/>
    <n v="1559.99"/>
  </r>
  <r>
    <n v="793"/>
    <n v="2"/>
    <x v="1"/>
    <x v="43"/>
    <n v="2"/>
    <s v="mireya.copeland@bikes.shop"/>
    <x v="5"/>
    <x v="5"/>
    <n v="653"/>
    <s v="florencio.davenport@yahoo.com"/>
    <n v="14701"/>
    <x v="1"/>
    <s v="Electra"/>
    <d v="2017-03-23T00:00:00"/>
    <n v="2"/>
    <n v="299.99"/>
    <n v="0.05"/>
    <n v="599.98"/>
  </r>
  <r>
    <n v="793"/>
    <n v="3"/>
    <x v="1"/>
    <x v="85"/>
    <n v="2"/>
    <s v="mireya.copeland@bikes.shop"/>
    <x v="0"/>
    <x v="0"/>
    <n v="653"/>
    <s v="florencio.davenport@yahoo.com"/>
    <n v="14701"/>
    <x v="1"/>
    <s v="Electra"/>
    <d v="2017-03-23T00:00:00"/>
    <n v="2"/>
    <n v="599.99"/>
    <n v="0.05"/>
    <n v="1199.98"/>
  </r>
  <r>
    <n v="794"/>
    <n v="1"/>
    <x v="1"/>
    <x v="67"/>
    <n v="2"/>
    <s v="mireya.copeland@bikes.shop"/>
    <x v="1"/>
    <x v="1"/>
    <n v="863"/>
    <s v="shonta.preston@msn.com"/>
    <n v="13501"/>
    <x v="1"/>
    <s v="Haro"/>
    <d v="2017-03-23T00:00:00"/>
    <n v="2"/>
    <n v="1469.99"/>
    <n v="0.05"/>
    <n v="2939.98"/>
  </r>
  <r>
    <n v="794"/>
    <n v="2"/>
    <x v="1"/>
    <x v="39"/>
    <n v="2"/>
    <s v="mireya.copeland@bikes.shop"/>
    <x v="0"/>
    <x v="0"/>
    <n v="863"/>
    <s v="shonta.preston@msn.com"/>
    <n v="13501"/>
    <x v="1"/>
    <s v="Sun Bicycles"/>
    <d v="2017-03-23T00:00:00"/>
    <n v="1"/>
    <n v="449.99"/>
    <n v="0.2"/>
    <n v="449.99"/>
  </r>
  <r>
    <n v="794"/>
    <n v="3"/>
    <x v="1"/>
    <x v="7"/>
    <n v="2"/>
    <s v="mireya.copeland@bikes.shop"/>
    <x v="0"/>
    <x v="0"/>
    <n v="863"/>
    <s v="shonta.preston@msn.com"/>
    <n v="13501"/>
    <x v="1"/>
    <s v="Pure Cycles"/>
    <d v="2017-03-23T00:00:00"/>
    <n v="1"/>
    <n v="429"/>
    <n v="7.0000000000000007E-2"/>
    <n v="429"/>
  </r>
  <r>
    <n v="794"/>
    <n v="4"/>
    <x v="1"/>
    <x v="76"/>
    <n v="2"/>
    <s v="mireya.copeland@bikes.shop"/>
    <x v="1"/>
    <x v="1"/>
    <n v="863"/>
    <s v="shonta.preston@msn.com"/>
    <n v="13501"/>
    <x v="1"/>
    <s v="Surly"/>
    <d v="2017-03-23T00:00:00"/>
    <n v="1"/>
    <n v="2499.9899999999998"/>
    <n v="0.1"/>
    <n v="2499.9899999999998"/>
  </r>
  <r>
    <n v="795"/>
    <n v="1"/>
    <x v="1"/>
    <x v="43"/>
    <n v="2"/>
    <s v="mireya.copeland@bikes.shop"/>
    <x v="5"/>
    <x v="5"/>
    <n v="992"/>
    <s v="chere.alston@gmail.com"/>
    <n v="11772"/>
    <x v="1"/>
    <s v="Electra"/>
    <d v="2017-03-23T00:00:00"/>
    <n v="2"/>
    <n v="299.99"/>
    <n v="0.05"/>
    <n v="599.98"/>
  </r>
  <r>
    <n v="795"/>
    <n v="2"/>
    <x v="1"/>
    <x v="40"/>
    <n v="2"/>
    <s v="mireya.copeland@bikes.shop"/>
    <x v="5"/>
    <x v="5"/>
    <n v="992"/>
    <s v="chere.alston@gmail.com"/>
    <n v="11772"/>
    <x v="1"/>
    <s v="Electra"/>
    <d v="2017-03-23T00:00:00"/>
    <n v="2"/>
    <n v="299.99"/>
    <n v="0.05"/>
    <n v="599.98"/>
  </r>
  <r>
    <n v="796"/>
    <n v="1"/>
    <x v="2"/>
    <x v="18"/>
    <n v="3"/>
    <s v="genna.serrano@bikes.shop"/>
    <x v="1"/>
    <x v="1"/>
    <n v="154"/>
    <s v="jenise.preston@yahoo.com"/>
    <n v="78023"/>
    <x v="2"/>
    <s v="Surly"/>
    <d v="2017-03-23T00:00:00"/>
    <n v="2"/>
    <n v="469.99"/>
    <n v="0.2"/>
    <n v="939.98"/>
  </r>
  <r>
    <n v="797"/>
    <n v="1"/>
    <x v="1"/>
    <x v="16"/>
    <n v="2"/>
    <s v="mireya.copeland@bikes.shop"/>
    <x v="2"/>
    <x v="2"/>
    <n v="374"/>
    <s v="candelaria.coffey@aol.com"/>
    <n v="11566"/>
    <x v="1"/>
    <s v="Surly"/>
    <d v="2017-03-24T00:00:00"/>
    <n v="1"/>
    <n v="1680.99"/>
    <n v="7.0000000000000007E-2"/>
    <n v="1680.99"/>
  </r>
  <r>
    <n v="797"/>
    <n v="2"/>
    <x v="1"/>
    <x v="79"/>
    <n v="2"/>
    <s v="mireya.copeland@bikes.shop"/>
    <x v="0"/>
    <x v="0"/>
    <n v="374"/>
    <s v="candelaria.coffey@aol.com"/>
    <n v="11566"/>
    <x v="1"/>
    <s v="Sun Bicycles"/>
    <d v="2017-03-24T00:00:00"/>
    <n v="1"/>
    <n v="416.99"/>
    <n v="0.05"/>
    <n v="416.99"/>
  </r>
  <r>
    <n v="797"/>
    <n v="3"/>
    <x v="1"/>
    <x v="51"/>
    <n v="2"/>
    <s v="mireya.copeland@bikes.shop"/>
    <x v="0"/>
    <x v="0"/>
    <n v="374"/>
    <s v="candelaria.coffey@aol.com"/>
    <n v="11566"/>
    <x v="1"/>
    <s v="Electra"/>
    <d v="2017-03-24T00:00:00"/>
    <n v="1"/>
    <n v="439.99"/>
    <n v="0.1"/>
    <n v="439.99"/>
  </r>
  <r>
    <n v="797"/>
    <n v="4"/>
    <x v="1"/>
    <x v="59"/>
    <n v="2"/>
    <s v="mireya.copeland@bikes.shop"/>
    <x v="6"/>
    <x v="6"/>
    <n v="374"/>
    <s v="candelaria.coffey@aol.com"/>
    <n v="11566"/>
    <x v="1"/>
    <s v="Trek"/>
    <d v="2017-03-24T00:00:00"/>
    <n v="2"/>
    <n v="3199.99"/>
    <n v="0.05"/>
    <n v="6399.98"/>
  </r>
  <r>
    <n v="797"/>
    <n v="5"/>
    <x v="1"/>
    <x v="37"/>
    <n v="2"/>
    <s v="mireya.copeland@bikes.shop"/>
    <x v="2"/>
    <x v="2"/>
    <n v="374"/>
    <s v="candelaria.coffey@aol.com"/>
    <n v="11566"/>
    <x v="1"/>
    <s v="Trek"/>
    <d v="2017-03-24T00:00:00"/>
    <n v="2"/>
    <n v="3499.99"/>
    <n v="0.1"/>
    <n v="6999.98"/>
  </r>
  <r>
    <n v="798"/>
    <n v="1"/>
    <x v="0"/>
    <x v="19"/>
    <n v="1"/>
    <s v="fabiola.jackson@bikes.shop"/>
    <x v="5"/>
    <x v="5"/>
    <n v="619"/>
    <s v="ana.palmer@yahoo.com"/>
    <n v="92806"/>
    <x v="0"/>
    <s v="Electra"/>
    <d v="2017-03-26T00:00:00"/>
    <n v="1"/>
    <n v="299.99"/>
    <n v="0.1"/>
    <n v="299.99"/>
  </r>
  <r>
    <n v="798"/>
    <n v="2"/>
    <x v="0"/>
    <x v="45"/>
    <n v="1"/>
    <s v="fabiola.jackson@bikes.shop"/>
    <x v="5"/>
    <x v="5"/>
    <n v="619"/>
    <s v="ana.palmer@yahoo.com"/>
    <n v="92806"/>
    <x v="0"/>
    <s v="Trek"/>
    <d v="2017-03-26T00:00:00"/>
    <n v="1"/>
    <n v="209.99"/>
    <n v="0.05"/>
    <n v="209.99"/>
  </r>
  <r>
    <n v="798"/>
    <n v="3"/>
    <x v="0"/>
    <x v="87"/>
    <n v="1"/>
    <s v="fabiola.jackson@bikes.shop"/>
    <x v="5"/>
    <x v="5"/>
    <n v="619"/>
    <s v="ana.palmer@yahoo.com"/>
    <n v="92806"/>
    <x v="0"/>
    <s v="Trek"/>
    <d v="2017-03-26T00:00:00"/>
    <n v="2"/>
    <n v="349.99"/>
    <n v="7.0000000000000007E-2"/>
    <n v="699.98"/>
  </r>
  <r>
    <n v="798"/>
    <n v="4"/>
    <x v="0"/>
    <x v="41"/>
    <n v="1"/>
    <s v="fabiola.jackson@bikes.shop"/>
    <x v="1"/>
    <x v="1"/>
    <n v="619"/>
    <s v="ana.palmer@yahoo.com"/>
    <n v="92806"/>
    <x v="0"/>
    <s v="Trek"/>
    <d v="2017-03-26T00:00:00"/>
    <n v="1"/>
    <n v="2299.9899999999998"/>
    <n v="0.2"/>
    <n v="2299.9899999999998"/>
  </r>
  <r>
    <n v="798"/>
    <n v="5"/>
    <x v="0"/>
    <x v="8"/>
    <n v="1"/>
    <s v="fabiola.jackson@bikes.shop"/>
    <x v="3"/>
    <x v="3"/>
    <n v="619"/>
    <s v="ana.palmer@yahoo.com"/>
    <n v="92806"/>
    <x v="0"/>
    <s v="Electra"/>
    <d v="2017-03-26T00:00:00"/>
    <n v="2"/>
    <n v="599.99"/>
    <n v="0.05"/>
    <n v="1199.98"/>
  </r>
  <r>
    <n v="799"/>
    <n v="1"/>
    <x v="0"/>
    <x v="21"/>
    <n v="1"/>
    <s v="fabiola.jackson@bikes.shop"/>
    <x v="1"/>
    <x v="1"/>
    <n v="607"/>
    <s v="paul.lester@gmail.com"/>
    <n v="92083"/>
    <x v="0"/>
    <s v="Heller"/>
    <d v="2017-03-27T00:00:00"/>
    <n v="2"/>
    <n v="1320.99"/>
    <n v="0.1"/>
    <n v="2641.98"/>
  </r>
  <r>
    <n v="799"/>
    <n v="2"/>
    <x v="0"/>
    <x v="98"/>
    <n v="1"/>
    <s v="fabiola.jackson@bikes.shop"/>
    <x v="1"/>
    <x v="1"/>
    <n v="607"/>
    <s v="paul.lester@gmail.com"/>
    <n v="92083"/>
    <x v="0"/>
    <s v="Trek"/>
    <d v="2017-03-27T00:00:00"/>
    <n v="2"/>
    <n v="469.99"/>
    <n v="0.05"/>
    <n v="939.98"/>
  </r>
  <r>
    <n v="799"/>
    <n v="3"/>
    <x v="0"/>
    <x v="61"/>
    <n v="1"/>
    <s v="fabiola.jackson@bikes.shop"/>
    <x v="1"/>
    <x v="1"/>
    <n v="607"/>
    <s v="paul.lester@gmail.com"/>
    <n v="92083"/>
    <x v="0"/>
    <s v="Trek"/>
    <d v="2017-03-27T00:00:00"/>
    <n v="2"/>
    <n v="999.99"/>
    <n v="7.0000000000000007E-2"/>
    <n v="1999.98"/>
  </r>
  <r>
    <n v="799"/>
    <n v="4"/>
    <x v="0"/>
    <x v="65"/>
    <n v="1"/>
    <s v="fabiola.jackson@bikes.shop"/>
    <x v="2"/>
    <x v="2"/>
    <n v="607"/>
    <s v="paul.lester@gmail.com"/>
    <n v="92083"/>
    <x v="0"/>
    <s v="Trek"/>
    <d v="2017-03-27T00:00:00"/>
    <n v="1"/>
    <n v="3499.99"/>
    <n v="0.1"/>
    <n v="3499.99"/>
  </r>
  <r>
    <n v="799"/>
    <n v="5"/>
    <x v="0"/>
    <x v="71"/>
    <n v="1"/>
    <s v="fabiola.jackson@bikes.shop"/>
    <x v="6"/>
    <x v="6"/>
    <n v="607"/>
    <s v="paul.lester@gmail.com"/>
    <n v="92083"/>
    <x v="0"/>
    <s v="Trek"/>
    <d v="2017-03-27T00:00:00"/>
    <n v="2"/>
    <n v="4999.99"/>
    <n v="7.0000000000000007E-2"/>
    <n v="9999.98"/>
  </r>
  <r>
    <n v="800"/>
    <n v="1"/>
    <x v="1"/>
    <x v="105"/>
    <n v="2"/>
    <s v="mireya.copeland@bikes.shop"/>
    <x v="0"/>
    <x v="0"/>
    <n v="1057"/>
    <s v="conchita.boone@gmail.com"/>
    <n v="10550"/>
    <x v="1"/>
    <s v="Sun Bicycles"/>
    <d v="2017-03-27T00:00:00"/>
    <n v="2"/>
    <n v="346.99"/>
    <n v="0.1"/>
    <n v="693.98"/>
  </r>
  <r>
    <n v="800"/>
    <n v="2"/>
    <x v="1"/>
    <x v="59"/>
    <n v="2"/>
    <s v="mireya.copeland@bikes.shop"/>
    <x v="6"/>
    <x v="6"/>
    <n v="1057"/>
    <s v="conchita.boone@gmail.com"/>
    <n v="10550"/>
    <x v="1"/>
    <s v="Trek"/>
    <d v="2017-03-27T00:00:00"/>
    <n v="1"/>
    <n v="3199.99"/>
    <n v="7.0000000000000007E-2"/>
    <n v="3199.99"/>
  </r>
  <r>
    <n v="800"/>
    <n v="3"/>
    <x v="1"/>
    <x v="18"/>
    <n v="2"/>
    <s v="mireya.copeland@bikes.shop"/>
    <x v="1"/>
    <x v="1"/>
    <n v="1057"/>
    <s v="conchita.boone@gmail.com"/>
    <n v="10550"/>
    <x v="1"/>
    <s v="Surly"/>
    <d v="2017-03-27T00:00:00"/>
    <n v="2"/>
    <n v="469.99"/>
    <n v="0.05"/>
    <n v="939.98"/>
  </r>
  <r>
    <n v="800"/>
    <n v="4"/>
    <x v="1"/>
    <x v="58"/>
    <n v="2"/>
    <s v="mireya.copeland@bikes.shop"/>
    <x v="6"/>
    <x v="6"/>
    <n v="1057"/>
    <s v="conchita.boone@gmail.com"/>
    <n v="10550"/>
    <x v="1"/>
    <s v="Surly"/>
    <d v="2017-03-27T00:00:00"/>
    <n v="1"/>
    <n v="875.99"/>
    <n v="0.1"/>
    <n v="875.99"/>
  </r>
  <r>
    <n v="800"/>
    <n v="5"/>
    <x v="1"/>
    <x v="43"/>
    <n v="2"/>
    <s v="mireya.copeland@bikes.shop"/>
    <x v="5"/>
    <x v="5"/>
    <n v="1057"/>
    <s v="conchita.boone@gmail.com"/>
    <n v="10550"/>
    <x v="1"/>
    <s v="Electra"/>
    <d v="2017-03-27T00:00:00"/>
    <n v="2"/>
    <n v="299.99"/>
    <n v="0.05"/>
    <n v="599.98"/>
  </r>
  <r>
    <n v="801"/>
    <n v="1"/>
    <x v="0"/>
    <x v="70"/>
    <n v="1"/>
    <s v="fabiola.jackson@bikes.shop"/>
    <x v="5"/>
    <x v="5"/>
    <n v="78"/>
    <s v="chi.goff@aol.com"/>
    <n v="90274"/>
    <x v="0"/>
    <s v="Electra"/>
    <d v="2017-03-28T00:00:00"/>
    <n v="1"/>
    <n v="339.99"/>
    <n v="7.0000000000000007E-2"/>
    <n v="339.99"/>
  </r>
  <r>
    <n v="802"/>
    <n v="1"/>
    <x v="1"/>
    <x v="34"/>
    <n v="2"/>
    <s v="mireya.copeland@bikes.shop"/>
    <x v="1"/>
    <x v="1"/>
    <n v="340"/>
    <s v="yanira.bradshaw@gmail.com"/>
    <n v="11787"/>
    <x v="1"/>
    <s v="Surly"/>
    <d v="2017-03-28T00:00:00"/>
    <n v="1"/>
    <n v="999.99"/>
    <n v="0.05"/>
    <n v="999.99"/>
  </r>
  <r>
    <n v="802"/>
    <n v="2"/>
    <x v="1"/>
    <x v="107"/>
    <n v="2"/>
    <s v="mireya.copeland@bikes.shop"/>
    <x v="1"/>
    <x v="1"/>
    <n v="340"/>
    <s v="yanira.bradshaw@gmail.com"/>
    <n v="11787"/>
    <x v="1"/>
    <s v="Surly"/>
    <d v="2017-03-28T00:00:00"/>
    <n v="2"/>
    <n v="832.99"/>
    <n v="0.2"/>
    <n v="1665.98"/>
  </r>
  <r>
    <n v="802"/>
    <n v="3"/>
    <x v="1"/>
    <x v="95"/>
    <n v="2"/>
    <s v="mireya.copeland@bikes.shop"/>
    <x v="1"/>
    <x v="1"/>
    <n v="340"/>
    <s v="yanira.bradshaw@gmail.com"/>
    <n v="11787"/>
    <x v="1"/>
    <s v="Trek"/>
    <d v="2017-03-28T00:00:00"/>
    <n v="1"/>
    <n v="4999.99"/>
    <n v="0.1"/>
    <n v="4999.99"/>
  </r>
  <r>
    <n v="802"/>
    <n v="4"/>
    <x v="1"/>
    <x v="76"/>
    <n v="2"/>
    <s v="mireya.copeland@bikes.shop"/>
    <x v="1"/>
    <x v="1"/>
    <n v="340"/>
    <s v="yanira.bradshaw@gmail.com"/>
    <n v="11787"/>
    <x v="1"/>
    <s v="Surly"/>
    <d v="2017-03-28T00:00:00"/>
    <n v="1"/>
    <n v="2499.9899999999998"/>
    <n v="0.05"/>
    <n v="2499.9899999999998"/>
  </r>
  <r>
    <n v="803"/>
    <n v="1"/>
    <x v="2"/>
    <x v="103"/>
    <n v="3"/>
    <s v="genna.serrano@bikes.shop"/>
    <x v="3"/>
    <x v="3"/>
    <n v="1105"/>
    <s v="armando.black@gmail.com"/>
    <n v="75080"/>
    <x v="2"/>
    <s v="Sun Bicycles"/>
    <d v="2017-03-28T00:00:00"/>
    <n v="1"/>
    <n v="470.99"/>
    <n v="7.0000000000000007E-2"/>
    <n v="470.99"/>
  </r>
  <r>
    <n v="803"/>
    <n v="2"/>
    <x v="2"/>
    <x v="58"/>
    <n v="3"/>
    <s v="genna.serrano@bikes.shop"/>
    <x v="6"/>
    <x v="6"/>
    <n v="1105"/>
    <s v="armando.black@gmail.com"/>
    <n v="75080"/>
    <x v="2"/>
    <s v="Surly"/>
    <d v="2017-03-28T00:00:00"/>
    <n v="2"/>
    <n v="875.99"/>
    <n v="0.05"/>
    <n v="1751.98"/>
  </r>
  <r>
    <n v="803"/>
    <n v="3"/>
    <x v="2"/>
    <x v="48"/>
    <n v="3"/>
    <s v="genna.serrano@bikes.shop"/>
    <x v="3"/>
    <x v="3"/>
    <n v="1105"/>
    <s v="armando.black@gmail.com"/>
    <n v="75080"/>
    <x v="2"/>
    <s v="Electra"/>
    <d v="2017-03-28T00:00:00"/>
    <n v="1"/>
    <n v="489.99"/>
    <n v="7.0000000000000007E-2"/>
    <n v="489.99"/>
  </r>
  <r>
    <n v="803"/>
    <n v="4"/>
    <x v="2"/>
    <x v="56"/>
    <n v="3"/>
    <s v="genna.serrano@bikes.shop"/>
    <x v="5"/>
    <x v="5"/>
    <n v="1105"/>
    <s v="armando.black@gmail.com"/>
    <n v="75080"/>
    <x v="2"/>
    <s v="Trek"/>
    <d v="2017-03-28T00:00:00"/>
    <n v="2"/>
    <n v="149.99"/>
    <n v="0.05"/>
    <n v="299.98"/>
  </r>
  <r>
    <n v="804"/>
    <n v="1"/>
    <x v="1"/>
    <x v="84"/>
    <n v="2"/>
    <s v="mireya.copeland@bikes.shop"/>
    <x v="5"/>
    <x v="5"/>
    <n v="95"/>
    <s v="letitia.franco@aol.com"/>
    <n v="12866"/>
    <x v="1"/>
    <s v="Trek"/>
    <d v="2017-03-29T00:00:00"/>
    <n v="2"/>
    <n v="209.99"/>
    <n v="0.2"/>
    <n v="419.98"/>
  </r>
  <r>
    <n v="804"/>
    <n v="2"/>
    <x v="1"/>
    <x v="29"/>
    <n v="2"/>
    <s v="mireya.copeland@bikes.shop"/>
    <x v="6"/>
    <x v="6"/>
    <n v="95"/>
    <s v="letitia.franco@aol.com"/>
    <n v="12866"/>
    <x v="1"/>
    <s v="Surly"/>
    <d v="2017-03-29T00:00:00"/>
    <n v="1"/>
    <n v="749.99"/>
    <n v="7.0000000000000007E-2"/>
    <n v="749.99"/>
  </r>
  <r>
    <n v="804"/>
    <n v="3"/>
    <x v="1"/>
    <x v="69"/>
    <n v="2"/>
    <s v="mireya.copeland@bikes.shop"/>
    <x v="6"/>
    <x v="6"/>
    <n v="95"/>
    <s v="letitia.franco@aol.com"/>
    <n v="12866"/>
    <x v="1"/>
    <s v="Trek"/>
    <d v="2017-03-29T00:00:00"/>
    <n v="2"/>
    <n v="5999.99"/>
    <n v="0.05"/>
    <n v="11999.98"/>
  </r>
  <r>
    <n v="805"/>
    <n v="1"/>
    <x v="1"/>
    <x v="24"/>
    <n v="2"/>
    <s v="mireya.copeland@bikes.shop"/>
    <x v="3"/>
    <x v="3"/>
    <n v="420"/>
    <s v="vince.schneider@hotmail.com"/>
    <n v="11566"/>
    <x v="1"/>
    <s v="Electra"/>
    <d v="2017-03-29T00:00:00"/>
    <n v="1"/>
    <n v="549.99"/>
    <n v="0.05"/>
    <n v="549.99"/>
  </r>
  <r>
    <n v="805"/>
    <n v="2"/>
    <x v="1"/>
    <x v="57"/>
    <n v="2"/>
    <s v="mireya.copeland@bikes.shop"/>
    <x v="1"/>
    <x v="1"/>
    <n v="420"/>
    <s v="vince.schneider@hotmail.com"/>
    <n v="11566"/>
    <x v="1"/>
    <s v="Surly"/>
    <d v="2017-03-29T00:00:00"/>
    <n v="2"/>
    <n v="469.99"/>
    <n v="0.2"/>
    <n v="939.98"/>
  </r>
  <r>
    <n v="805"/>
    <n v="3"/>
    <x v="1"/>
    <x v="37"/>
    <n v="2"/>
    <s v="mireya.copeland@bikes.shop"/>
    <x v="2"/>
    <x v="2"/>
    <n v="420"/>
    <s v="vince.schneider@hotmail.com"/>
    <n v="11566"/>
    <x v="1"/>
    <s v="Trek"/>
    <d v="2017-03-29T00:00:00"/>
    <n v="2"/>
    <n v="3499.99"/>
    <n v="0.2"/>
    <n v="6999.98"/>
  </r>
  <r>
    <n v="805"/>
    <n v="4"/>
    <x v="1"/>
    <x v="33"/>
    <n v="2"/>
    <s v="mireya.copeland@bikes.shop"/>
    <x v="1"/>
    <x v="1"/>
    <n v="420"/>
    <s v="vince.schneider@hotmail.com"/>
    <n v="11566"/>
    <x v="1"/>
    <s v="Trek"/>
    <d v="2017-03-29T00:00:00"/>
    <n v="1"/>
    <n v="469.99"/>
    <n v="7.0000000000000007E-2"/>
    <n v="469.99"/>
  </r>
  <r>
    <n v="805"/>
    <n v="5"/>
    <x v="1"/>
    <x v="18"/>
    <n v="2"/>
    <s v="mireya.copeland@bikes.shop"/>
    <x v="1"/>
    <x v="1"/>
    <n v="420"/>
    <s v="vince.schneider@hotmail.com"/>
    <n v="11566"/>
    <x v="1"/>
    <s v="Surly"/>
    <d v="2017-03-29T00:00:00"/>
    <n v="2"/>
    <n v="469.99"/>
    <n v="0.05"/>
    <n v="939.98"/>
  </r>
  <r>
    <n v="806"/>
    <n v="1"/>
    <x v="1"/>
    <x v="101"/>
    <n v="2"/>
    <s v="mireya.copeland@bikes.shop"/>
    <x v="5"/>
    <x v="5"/>
    <n v="234"/>
    <s v="winfred.harris@msn.com"/>
    <n v="11554"/>
    <x v="1"/>
    <s v="Haro"/>
    <d v="2017-03-30T00:00:00"/>
    <n v="2"/>
    <n v="209.99"/>
    <n v="0.1"/>
    <n v="419.98"/>
  </r>
  <r>
    <n v="806"/>
    <n v="2"/>
    <x v="1"/>
    <x v="44"/>
    <n v="2"/>
    <s v="mireya.copeland@bikes.shop"/>
    <x v="5"/>
    <x v="5"/>
    <n v="234"/>
    <s v="winfred.harris@msn.com"/>
    <n v="11554"/>
    <x v="1"/>
    <s v="Electra"/>
    <d v="2017-03-30T00:00:00"/>
    <n v="1"/>
    <n v="349.99"/>
    <n v="0.2"/>
    <n v="349.99"/>
  </r>
  <r>
    <n v="806"/>
    <n v="3"/>
    <x v="1"/>
    <x v="104"/>
    <n v="2"/>
    <s v="mireya.copeland@bikes.shop"/>
    <x v="0"/>
    <x v="0"/>
    <n v="234"/>
    <s v="winfred.harris@msn.com"/>
    <n v="11554"/>
    <x v="1"/>
    <s v="Electra"/>
    <d v="2017-03-30T00:00:00"/>
    <n v="2"/>
    <n v="799.99"/>
    <n v="0.1"/>
    <n v="1599.98"/>
  </r>
  <r>
    <n v="806"/>
    <n v="4"/>
    <x v="1"/>
    <x v="90"/>
    <n v="2"/>
    <s v="mireya.copeland@bikes.shop"/>
    <x v="0"/>
    <x v="0"/>
    <n v="234"/>
    <s v="winfred.harris@msn.com"/>
    <n v="11554"/>
    <x v="1"/>
    <s v="Electra"/>
    <d v="2017-03-30T00:00:00"/>
    <n v="2"/>
    <n v="659.99"/>
    <n v="0.2"/>
    <n v="1319.98"/>
  </r>
  <r>
    <n v="806"/>
    <n v="5"/>
    <x v="1"/>
    <x v="87"/>
    <n v="2"/>
    <s v="mireya.copeland@bikes.shop"/>
    <x v="5"/>
    <x v="5"/>
    <n v="234"/>
    <s v="winfred.harris@msn.com"/>
    <n v="11554"/>
    <x v="1"/>
    <s v="Trek"/>
    <d v="2017-03-30T00:00:00"/>
    <n v="2"/>
    <n v="349.99"/>
    <n v="7.0000000000000007E-2"/>
    <n v="699.98"/>
  </r>
  <r>
    <n v="807"/>
    <n v="1"/>
    <x v="1"/>
    <x v="20"/>
    <n v="2"/>
    <s v="mireya.copeland@bikes.shop"/>
    <x v="5"/>
    <x v="5"/>
    <n v="1148"/>
    <s v="lenore.valdez@msn.com"/>
    <n v="10977"/>
    <x v="1"/>
    <s v="Electra"/>
    <d v="2017-03-30T00:00:00"/>
    <n v="2"/>
    <n v="269.99"/>
    <n v="0.2"/>
    <n v="539.98"/>
  </r>
  <r>
    <n v="807"/>
    <n v="2"/>
    <x v="1"/>
    <x v="18"/>
    <n v="2"/>
    <s v="mireya.copeland@bikes.shop"/>
    <x v="1"/>
    <x v="1"/>
    <n v="1148"/>
    <s v="lenore.valdez@msn.com"/>
    <n v="10977"/>
    <x v="1"/>
    <s v="Surly"/>
    <d v="2017-03-30T00:00:00"/>
    <n v="1"/>
    <n v="469.99"/>
    <n v="7.0000000000000007E-2"/>
    <n v="469.99"/>
  </r>
  <r>
    <n v="807"/>
    <n v="3"/>
    <x v="1"/>
    <x v="5"/>
    <n v="2"/>
    <s v="mireya.copeland@bikes.shop"/>
    <x v="1"/>
    <x v="1"/>
    <n v="1148"/>
    <s v="lenore.valdez@msn.com"/>
    <n v="10977"/>
    <x v="1"/>
    <s v="Surly"/>
    <d v="2017-03-30T00:00:00"/>
    <n v="2"/>
    <n v="999.99"/>
    <n v="7.0000000000000007E-2"/>
    <n v="1999.98"/>
  </r>
  <r>
    <n v="807"/>
    <n v="4"/>
    <x v="1"/>
    <x v="11"/>
    <n v="2"/>
    <s v="mireya.copeland@bikes.shop"/>
    <x v="4"/>
    <x v="4"/>
    <n v="1148"/>
    <s v="lenore.valdez@msn.com"/>
    <n v="10977"/>
    <x v="1"/>
    <s v="Trek"/>
    <d v="2017-03-30T00:00:00"/>
    <n v="2"/>
    <n v="2999.99"/>
    <n v="0.2"/>
    <n v="5999.98"/>
  </r>
  <r>
    <n v="807"/>
    <n v="5"/>
    <x v="1"/>
    <x v="3"/>
    <n v="2"/>
    <s v="mireya.copeland@bikes.shop"/>
    <x v="0"/>
    <x v="0"/>
    <n v="1148"/>
    <s v="lenore.valdez@msn.com"/>
    <n v="10977"/>
    <x v="1"/>
    <s v="Electra"/>
    <d v="2017-03-30T00:00:00"/>
    <n v="1"/>
    <n v="599.99"/>
    <n v="0.2"/>
    <n v="599.99"/>
  </r>
  <r>
    <n v="808"/>
    <n v="1"/>
    <x v="1"/>
    <x v="81"/>
    <n v="2"/>
    <s v="mireya.copeland@bikes.shop"/>
    <x v="5"/>
    <x v="5"/>
    <n v="315"/>
    <s v="justina.jenkins@yahoo.com"/>
    <n v="11510"/>
    <x v="1"/>
    <s v="Electra"/>
    <d v="2017-03-31T00:00:00"/>
    <n v="2"/>
    <n v="349.99"/>
    <n v="0.05"/>
    <n v="699.98"/>
  </r>
  <r>
    <n v="808"/>
    <n v="2"/>
    <x v="1"/>
    <x v="9"/>
    <n v="2"/>
    <s v="mireya.copeland@bikes.shop"/>
    <x v="0"/>
    <x v="0"/>
    <n v="315"/>
    <s v="justina.jenkins@yahoo.com"/>
    <n v="11510"/>
    <x v="1"/>
    <s v="Pure Cycles"/>
    <d v="2017-03-31T00:00:00"/>
    <n v="1"/>
    <n v="449"/>
    <n v="0.05"/>
    <n v="449"/>
  </r>
  <r>
    <n v="808"/>
    <n v="3"/>
    <x v="1"/>
    <x v="25"/>
    <n v="2"/>
    <s v="mireya.copeland@bikes.shop"/>
    <x v="5"/>
    <x v="5"/>
    <n v="315"/>
    <s v="justina.jenkins@yahoo.com"/>
    <n v="11510"/>
    <x v="1"/>
    <s v="Haro"/>
    <d v="2017-03-31T00:00:00"/>
    <n v="1"/>
    <n v="329.99"/>
    <n v="0.05"/>
    <n v="329.99"/>
  </r>
  <r>
    <n v="808"/>
    <n v="4"/>
    <x v="1"/>
    <x v="23"/>
    <n v="2"/>
    <s v="mireya.copeland@bikes.shop"/>
    <x v="0"/>
    <x v="0"/>
    <n v="315"/>
    <s v="justina.jenkins@yahoo.com"/>
    <n v="11510"/>
    <x v="1"/>
    <s v="Pure Cycles"/>
    <d v="2017-03-31T00:00:00"/>
    <n v="2"/>
    <n v="449"/>
    <n v="0.05"/>
    <n v="898"/>
  </r>
  <r>
    <n v="809"/>
    <n v="1"/>
    <x v="1"/>
    <x v="46"/>
    <n v="2"/>
    <s v="mireya.copeland@bikes.shop"/>
    <x v="0"/>
    <x v="0"/>
    <n v="1222"/>
    <s v="geraldine.o'donnell@hotmail.com"/>
    <n v="11354"/>
    <x v="1"/>
    <s v="Sun Bicycles"/>
    <d v="2017-03-31T00:00:00"/>
    <n v="1"/>
    <n v="647.99"/>
    <n v="0.1"/>
    <n v="647.99"/>
  </r>
  <r>
    <n v="809"/>
    <n v="2"/>
    <x v="1"/>
    <x v="8"/>
    <n v="2"/>
    <s v="mireya.copeland@bikes.shop"/>
    <x v="3"/>
    <x v="3"/>
    <n v="1222"/>
    <s v="geraldine.o'donnell@hotmail.com"/>
    <n v="11354"/>
    <x v="1"/>
    <s v="Electra"/>
    <d v="2017-03-31T00:00:00"/>
    <n v="1"/>
    <n v="599.99"/>
    <n v="0.2"/>
    <n v="599.99"/>
  </r>
  <r>
    <n v="809"/>
    <n v="3"/>
    <x v="1"/>
    <x v="102"/>
    <n v="2"/>
    <s v="mireya.copeland@bikes.shop"/>
    <x v="5"/>
    <x v="5"/>
    <n v="1222"/>
    <s v="geraldine.o'donnell@hotmail.com"/>
    <n v="11354"/>
    <x v="1"/>
    <s v="Haro"/>
    <d v="2017-03-31T00:00:00"/>
    <n v="2"/>
    <n v="209.99"/>
    <n v="0.1"/>
    <n v="419.98"/>
  </r>
  <r>
    <n v="810"/>
    <n v="1"/>
    <x v="2"/>
    <x v="27"/>
    <n v="3"/>
    <s v="genna.serrano@bikes.shop"/>
    <x v="3"/>
    <x v="3"/>
    <n v="153"/>
    <s v="laraine.robbins@yahoo.com"/>
    <n v="76901"/>
    <x v="2"/>
    <s v="Sun Bicycles"/>
    <d v="2017-04-01T00:00:00"/>
    <n v="2"/>
    <n v="551.99"/>
    <n v="0.05"/>
    <n v="1103.98"/>
  </r>
  <r>
    <n v="810"/>
    <n v="2"/>
    <x v="2"/>
    <x v="96"/>
    <n v="3"/>
    <s v="genna.serrano@bikes.shop"/>
    <x v="5"/>
    <x v="5"/>
    <n v="153"/>
    <s v="laraine.robbins@yahoo.com"/>
    <n v="76901"/>
    <x v="2"/>
    <s v="Electra"/>
    <d v="2017-04-01T00:00:00"/>
    <n v="1"/>
    <n v="489.99"/>
    <n v="0.2"/>
    <n v="489.99"/>
  </r>
  <r>
    <n v="810"/>
    <n v="3"/>
    <x v="2"/>
    <x v="28"/>
    <n v="3"/>
    <s v="genna.serrano@bikes.shop"/>
    <x v="6"/>
    <x v="6"/>
    <n v="153"/>
    <s v="laraine.robbins@yahoo.com"/>
    <n v="76901"/>
    <x v="2"/>
    <s v="Trek"/>
    <d v="2017-04-01T00:00:00"/>
    <n v="1"/>
    <n v="5499.99"/>
    <n v="0.05"/>
    <n v="5499.99"/>
  </r>
  <r>
    <n v="810"/>
    <n v="4"/>
    <x v="2"/>
    <x v="13"/>
    <n v="3"/>
    <s v="genna.serrano@bikes.shop"/>
    <x v="5"/>
    <x v="5"/>
    <n v="153"/>
    <s v="laraine.robbins@yahoo.com"/>
    <n v="76901"/>
    <x v="2"/>
    <s v="Electra"/>
    <d v="2017-04-01T00:00:00"/>
    <n v="1"/>
    <n v="269.99"/>
    <n v="0.2"/>
    <n v="269.99"/>
  </r>
  <r>
    <n v="811"/>
    <n v="1"/>
    <x v="1"/>
    <x v="78"/>
    <n v="2"/>
    <s v="mireya.copeland@bikes.shop"/>
    <x v="1"/>
    <x v="1"/>
    <n v="524"/>
    <s v="larraine.horn@msn.com"/>
    <n v="13501"/>
    <x v="1"/>
    <s v="Haro"/>
    <d v="2017-04-01T00:00:00"/>
    <n v="2"/>
    <n v="869.99"/>
    <n v="7.0000000000000007E-2"/>
    <n v="1739.98"/>
  </r>
  <r>
    <n v="811"/>
    <n v="2"/>
    <x v="1"/>
    <x v="59"/>
    <n v="2"/>
    <s v="mireya.copeland@bikes.shop"/>
    <x v="6"/>
    <x v="6"/>
    <n v="524"/>
    <s v="larraine.horn@msn.com"/>
    <n v="13501"/>
    <x v="1"/>
    <s v="Trek"/>
    <d v="2017-04-01T00:00:00"/>
    <n v="1"/>
    <n v="3199.99"/>
    <n v="0.2"/>
    <n v="3199.99"/>
  </r>
  <r>
    <n v="811"/>
    <n v="3"/>
    <x v="1"/>
    <x v="63"/>
    <n v="2"/>
    <s v="mireya.copeland@bikes.shop"/>
    <x v="0"/>
    <x v="0"/>
    <n v="524"/>
    <s v="larraine.horn@msn.com"/>
    <n v="13501"/>
    <x v="1"/>
    <s v="Electra"/>
    <d v="2017-04-01T00:00:00"/>
    <n v="1"/>
    <n v="659.99"/>
    <n v="7.0000000000000007E-2"/>
    <n v="659.99"/>
  </r>
  <r>
    <n v="811"/>
    <n v="4"/>
    <x v="1"/>
    <x v="82"/>
    <n v="2"/>
    <s v="mireya.copeland@bikes.shop"/>
    <x v="0"/>
    <x v="0"/>
    <n v="524"/>
    <s v="larraine.horn@msn.com"/>
    <n v="13501"/>
    <x v="1"/>
    <s v="Sun Bicycles"/>
    <d v="2017-04-01T00:00:00"/>
    <n v="1"/>
    <n v="250.99"/>
    <n v="0.1"/>
    <n v="250.99"/>
  </r>
  <r>
    <n v="812"/>
    <n v="1"/>
    <x v="1"/>
    <x v="35"/>
    <n v="2"/>
    <s v="mireya.copeland@bikes.shop"/>
    <x v="0"/>
    <x v="0"/>
    <n v="1164"/>
    <s v="patrina.tanner@gmail.com"/>
    <n v="10583"/>
    <x v="1"/>
    <s v="Electra"/>
    <d v="2017-04-01T00:00:00"/>
    <n v="2"/>
    <n v="299.99"/>
    <n v="0.1"/>
    <n v="599.98"/>
  </r>
  <r>
    <n v="812"/>
    <n v="2"/>
    <x v="1"/>
    <x v="95"/>
    <n v="2"/>
    <s v="mireya.copeland@bikes.shop"/>
    <x v="1"/>
    <x v="1"/>
    <n v="1164"/>
    <s v="patrina.tanner@gmail.com"/>
    <n v="10583"/>
    <x v="1"/>
    <s v="Trek"/>
    <d v="2017-04-01T00:00:00"/>
    <n v="1"/>
    <n v="4999.99"/>
    <n v="0.2"/>
    <n v="4999.99"/>
  </r>
  <r>
    <n v="813"/>
    <n v="1"/>
    <x v="2"/>
    <x v="81"/>
    <n v="3"/>
    <s v="genna.serrano@bikes.shop"/>
    <x v="5"/>
    <x v="5"/>
    <n v="1203"/>
    <s v="georgeann.rojas@msn.com"/>
    <n v="75115"/>
    <x v="2"/>
    <s v="Electra"/>
    <d v="2017-04-01T00:00:00"/>
    <n v="2"/>
    <n v="349.99"/>
    <n v="0.1"/>
    <n v="699.98"/>
  </r>
  <r>
    <n v="813"/>
    <n v="2"/>
    <x v="2"/>
    <x v="25"/>
    <n v="3"/>
    <s v="genna.serrano@bikes.shop"/>
    <x v="5"/>
    <x v="5"/>
    <n v="1203"/>
    <s v="georgeann.rojas@msn.com"/>
    <n v="75115"/>
    <x v="2"/>
    <s v="Haro"/>
    <d v="2017-04-01T00:00:00"/>
    <n v="2"/>
    <n v="329.99"/>
    <n v="0.2"/>
    <n v="659.98"/>
  </r>
  <r>
    <n v="813"/>
    <n v="3"/>
    <x v="2"/>
    <x v="57"/>
    <n v="3"/>
    <s v="genna.serrano@bikes.shop"/>
    <x v="1"/>
    <x v="1"/>
    <n v="1203"/>
    <s v="georgeann.rojas@msn.com"/>
    <n v="75115"/>
    <x v="2"/>
    <s v="Surly"/>
    <d v="2017-04-01T00:00:00"/>
    <n v="2"/>
    <n v="469.99"/>
    <n v="0.2"/>
    <n v="939.98"/>
  </r>
  <r>
    <n v="813"/>
    <n v="4"/>
    <x v="2"/>
    <x v="8"/>
    <n v="3"/>
    <s v="genna.serrano@bikes.shop"/>
    <x v="3"/>
    <x v="3"/>
    <n v="1203"/>
    <s v="georgeann.rojas@msn.com"/>
    <n v="75115"/>
    <x v="2"/>
    <s v="Electra"/>
    <d v="2017-04-01T00:00:00"/>
    <n v="2"/>
    <n v="599.99"/>
    <n v="7.0000000000000007E-2"/>
    <n v="1199.98"/>
  </r>
  <r>
    <n v="813"/>
    <n v="5"/>
    <x v="2"/>
    <x v="68"/>
    <n v="3"/>
    <s v="genna.serrano@bikes.shop"/>
    <x v="0"/>
    <x v="0"/>
    <n v="1203"/>
    <s v="georgeann.rojas@msn.com"/>
    <n v="75115"/>
    <x v="2"/>
    <s v="Sun Bicycles"/>
    <d v="2017-04-01T00:00:00"/>
    <n v="2"/>
    <n v="416.99"/>
    <n v="0.05"/>
    <n v="833.98"/>
  </r>
  <r>
    <n v="814"/>
    <n v="1"/>
    <x v="1"/>
    <x v="79"/>
    <n v="2"/>
    <s v="mireya.copeland@bikes.shop"/>
    <x v="0"/>
    <x v="0"/>
    <n v="629"/>
    <s v="evelina.byrd@msn.com"/>
    <n v="14215"/>
    <x v="1"/>
    <s v="Sun Bicycles"/>
    <d v="2017-04-02T00:00:00"/>
    <n v="2"/>
    <n v="416.99"/>
    <n v="0.1"/>
    <n v="833.98"/>
  </r>
  <r>
    <n v="814"/>
    <n v="2"/>
    <x v="1"/>
    <x v="96"/>
    <n v="2"/>
    <s v="mireya.copeland@bikes.shop"/>
    <x v="5"/>
    <x v="5"/>
    <n v="629"/>
    <s v="evelina.byrd@msn.com"/>
    <n v="14215"/>
    <x v="1"/>
    <s v="Electra"/>
    <d v="2017-04-02T00:00:00"/>
    <n v="1"/>
    <n v="489.99"/>
    <n v="0.1"/>
    <n v="489.99"/>
  </r>
  <r>
    <n v="814"/>
    <n v="3"/>
    <x v="1"/>
    <x v="105"/>
    <n v="2"/>
    <s v="mireya.copeland@bikes.shop"/>
    <x v="0"/>
    <x v="0"/>
    <n v="629"/>
    <s v="evelina.byrd@msn.com"/>
    <n v="14215"/>
    <x v="1"/>
    <s v="Sun Bicycles"/>
    <d v="2017-04-02T00:00:00"/>
    <n v="1"/>
    <n v="346.99"/>
    <n v="0.2"/>
    <n v="346.99"/>
  </r>
  <r>
    <n v="814"/>
    <n v="4"/>
    <x v="1"/>
    <x v="56"/>
    <n v="2"/>
    <s v="mireya.copeland@bikes.shop"/>
    <x v="5"/>
    <x v="5"/>
    <n v="629"/>
    <s v="evelina.byrd@msn.com"/>
    <n v="14215"/>
    <x v="1"/>
    <s v="Trek"/>
    <d v="2017-04-02T00:00:00"/>
    <n v="2"/>
    <n v="149.99"/>
    <n v="0.05"/>
    <n v="299.98"/>
  </r>
  <r>
    <n v="815"/>
    <n v="1"/>
    <x v="0"/>
    <x v="86"/>
    <n v="1"/>
    <s v="fabiola.jackson@bikes.shop"/>
    <x v="3"/>
    <x v="3"/>
    <n v="1251"/>
    <s v="nanette.roman@yahoo.com"/>
    <n v="91740"/>
    <x v="0"/>
    <s v="Sun Bicycles"/>
    <d v="2017-04-03T00:00:00"/>
    <n v="2"/>
    <n v="533.99"/>
    <n v="0.2"/>
    <n v="1067.98"/>
  </r>
  <r>
    <n v="815"/>
    <n v="2"/>
    <x v="0"/>
    <x v="48"/>
    <n v="1"/>
    <s v="fabiola.jackson@bikes.shop"/>
    <x v="3"/>
    <x v="3"/>
    <n v="1251"/>
    <s v="nanette.roman@yahoo.com"/>
    <n v="91740"/>
    <x v="0"/>
    <s v="Electra"/>
    <d v="2017-04-03T00:00:00"/>
    <n v="2"/>
    <n v="489.99"/>
    <n v="0.2"/>
    <n v="979.98"/>
  </r>
  <r>
    <n v="815"/>
    <n v="3"/>
    <x v="0"/>
    <x v="108"/>
    <n v="1"/>
    <s v="fabiola.jackson@bikes.shop"/>
    <x v="5"/>
    <x v="5"/>
    <n v="1251"/>
    <s v="nanette.roman@yahoo.com"/>
    <n v="91740"/>
    <x v="0"/>
    <s v="Trek"/>
    <d v="2017-04-03T00:00:00"/>
    <n v="2"/>
    <n v="189.99"/>
    <n v="0.1"/>
    <n v="379.98"/>
  </r>
  <r>
    <n v="815"/>
    <n v="4"/>
    <x v="0"/>
    <x v="19"/>
    <n v="1"/>
    <s v="fabiola.jackson@bikes.shop"/>
    <x v="5"/>
    <x v="5"/>
    <n v="1251"/>
    <s v="nanette.roman@yahoo.com"/>
    <n v="91740"/>
    <x v="0"/>
    <s v="Electra"/>
    <d v="2017-04-03T00:00:00"/>
    <n v="1"/>
    <n v="299.99"/>
    <n v="7.0000000000000007E-2"/>
    <n v="299.99"/>
  </r>
  <r>
    <n v="816"/>
    <n v="1"/>
    <x v="1"/>
    <x v="85"/>
    <n v="2"/>
    <s v="mireya.copeland@bikes.shop"/>
    <x v="0"/>
    <x v="0"/>
    <n v="811"/>
    <s v="shanti.johnston@gmail.com"/>
    <n v="10301"/>
    <x v="1"/>
    <s v="Electra"/>
    <d v="2017-04-03T00:00:00"/>
    <n v="2"/>
    <n v="599.99"/>
    <n v="0.1"/>
    <n v="1199.98"/>
  </r>
  <r>
    <n v="816"/>
    <n v="2"/>
    <x v="1"/>
    <x v="38"/>
    <n v="2"/>
    <s v="mireya.copeland@bikes.shop"/>
    <x v="0"/>
    <x v="0"/>
    <n v="811"/>
    <s v="shanti.johnston@gmail.com"/>
    <n v="10301"/>
    <x v="1"/>
    <s v="Electra"/>
    <d v="2017-04-03T00:00:00"/>
    <n v="2"/>
    <n v="489.99"/>
    <n v="0.2"/>
    <n v="979.98"/>
  </r>
  <r>
    <n v="817"/>
    <n v="1"/>
    <x v="1"/>
    <x v="25"/>
    <n v="2"/>
    <s v="mireya.copeland@bikes.shop"/>
    <x v="5"/>
    <x v="5"/>
    <n v="301"/>
    <s v="annett.garrett@yahoo.com"/>
    <n v="10583"/>
    <x v="1"/>
    <s v="Haro"/>
    <d v="2017-04-04T00:00:00"/>
    <n v="1"/>
    <n v="329.99"/>
    <n v="0.05"/>
    <n v="329.99"/>
  </r>
  <r>
    <n v="817"/>
    <n v="2"/>
    <x v="1"/>
    <x v="86"/>
    <n v="2"/>
    <s v="mireya.copeland@bikes.shop"/>
    <x v="3"/>
    <x v="3"/>
    <n v="301"/>
    <s v="annett.garrett@yahoo.com"/>
    <n v="10583"/>
    <x v="1"/>
    <s v="Sun Bicycles"/>
    <d v="2017-04-04T00:00:00"/>
    <n v="2"/>
    <n v="533.99"/>
    <n v="7.0000000000000007E-2"/>
    <n v="1067.98"/>
  </r>
  <r>
    <n v="817"/>
    <n v="3"/>
    <x v="1"/>
    <x v="74"/>
    <n v="2"/>
    <s v="mireya.copeland@bikes.shop"/>
    <x v="6"/>
    <x v="6"/>
    <n v="301"/>
    <s v="annett.garrett@yahoo.com"/>
    <n v="10583"/>
    <x v="1"/>
    <s v="Trek"/>
    <d v="2017-04-04T00:00:00"/>
    <n v="2"/>
    <n v="1499.99"/>
    <n v="0.05"/>
    <n v="2999.98"/>
  </r>
  <r>
    <n v="818"/>
    <n v="1"/>
    <x v="1"/>
    <x v="27"/>
    <n v="2"/>
    <s v="mireya.copeland@bikes.shop"/>
    <x v="3"/>
    <x v="3"/>
    <n v="1319"/>
    <s v="claris.santiago@msn.com"/>
    <n v="12550"/>
    <x v="1"/>
    <s v="Sun Bicycles"/>
    <d v="2017-04-04T00:00:00"/>
    <n v="1"/>
    <n v="551.99"/>
    <n v="0.05"/>
    <n v="551.99"/>
  </r>
  <r>
    <n v="818"/>
    <n v="2"/>
    <x v="1"/>
    <x v="99"/>
    <n v="2"/>
    <s v="mireya.copeland@bikes.shop"/>
    <x v="1"/>
    <x v="1"/>
    <n v="1319"/>
    <s v="claris.santiago@msn.com"/>
    <n v="12550"/>
    <x v="1"/>
    <s v="Haro"/>
    <d v="2017-04-04T00:00:00"/>
    <n v="2"/>
    <n v="539.99"/>
    <n v="7.0000000000000007E-2"/>
    <n v="1079.98"/>
  </r>
  <r>
    <n v="818"/>
    <n v="3"/>
    <x v="1"/>
    <x v="23"/>
    <n v="2"/>
    <s v="mireya.copeland@bikes.shop"/>
    <x v="0"/>
    <x v="0"/>
    <n v="1319"/>
    <s v="claris.santiago@msn.com"/>
    <n v="12550"/>
    <x v="1"/>
    <s v="Pure Cycles"/>
    <d v="2017-04-04T00:00:00"/>
    <n v="2"/>
    <n v="449"/>
    <n v="0.05"/>
    <n v="898"/>
  </r>
  <r>
    <n v="818"/>
    <n v="4"/>
    <x v="1"/>
    <x v="74"/>
    <n v="2"/>
    <s v="mireya.copeland@bikes.shop"/>
    <x v="6"/>
    <x v="6"/>
    <n v="1319"/>
    <s v="claris.santiago@msn.com"/>
    <n v="12550"/>
    <x v="1"/>
    <s v="Trek"/>
    <d v="2017-04-04T00:00:00"/>
    <n v="2"/>
    <n v="1499.99"/>
    <n v="0.05"/>
    <n v="2999.98"/>
  </r>
  <r>
    <n v="819"/>
    <n v="1"/>
    <x v="2"/>
    <x v="49"/>
    <n v="3"/>
    <s v="genna.serrano@bikes.shop"/>
    <x v="5"/>
    <x v="5"/>
    <n v="221"/>
    <s v="clementine.mooney@yahoo.com"/>
    <n v="78501"/>
    <x v="2"/>
    <s v="Haro"/>
    <d v="2017-04-04T00:00:00"/>
    <n v="1"/>
    <n v="249.99"/>
    <n v="0.2"/>
    <n v="249.99"/>
  </r>
  <r>
    <n v="820"/>
    <n v="1"/>
    <x v="1"/>
    <x v="92"/>
    <n v="2"/>
    <s v="mireya.copeland@bikes.shop"/>
    <x v="3"/>
    <x v="3"/>
    <n v="725"/>
    <s v="carola.mcpherson@hotmail.com"/>
    <n v="11374"/>
    <x v="1"/>
    <s v="Sun Bicycles"/>
    <d v="2017-04-05T00:00:00"/>
    <n v="1"/>
    <n v="416.99"/>
    <n v="0.05"/>
    <n v="416.99"/>
  </r>
  <r>
    <n v="821"/>
    <n v="1"/>
    <x v="1"/>
    <x v="48"/>
    <n v="2"/>
    <s v="mireya.copeland@bikes.shop"/>
    <x v="3"/>
    <x v="3"/>
    <n v="1181"/>
    <s v="agustina.lawrence@yahoo.com"/>
    <n v="11201"/>
    <x v="1"/>
    <s v="Electra"/>
    <d v="2017-04-05T00:00:00"/>
    <n v="1"/>
    <n v="489.99"/>
    <n v="7.0000000000000007E-2"/>
    <n v="489.99"/>
  </r>
  <r>
    <n v="821"/>
    <n v="2"/>
    <x v="1"/>
    <x v="63"/>
    <n v="2"/>
    <s v="mireya.copeland@bikes.shop"/>
    <x v="0"/>
    <x v="0"/>
    <n v="1181"/>
    <s v="agustina.lawrence@yahoo.com"/>
    <n v="11201"/>
    <x v="1"/>
    <s v="Electra"/>
    <d v="2017-04-05T00:00:00"/>
    <n v="2"/>
    <n v="659.99"/>
    <n v="0.2"/>
    <n v="1319.98"/>
  </r>
  <r>
    <n v="821"/>
    <n v="3"/>
    <x v="1"/>
    <x v="18"/>
    <n v="2"/>
    <s v="mireya.copeland@bikes.shop"/>
    <x v="1"/>
    <x v="1"/>
    <n v="1181"/>
    <s v="agustina.lawrence@yahoo.com"/>
    <n v="11201"/>
    <x v="1"/>
    <s v="Surly"/>
    <d v="2017-04-05T00:00:00"/>
    <n v="1"/>
    <n v="469.99"/>
    <n v="0.2"/>
    <n v="469.99"/>
  </r>
  <r>
    <n v="821"/>
    <n v="4"/>
    <x v="1"/>
    <x v="92"/>
    <n v="2"/>
    <s v="mireya.copeland@bikes.shop"/>
    <x v="3"/>
    <x v="3"/>
    <n v="1181"/>
    <s v="agustina.lawrence@yahoo.com"/>
    <n v="11201"/>
    <x v="1"/>
    <s v="Sun Bicycles"/>
    <d v="2017-04-05T00:00:00"/>
    <n v="1"/>
    <n v="416.99"/>
    <n v="0.05"/>
    <n v="416.99"/>
  </r>
  <r>
    <n v="822"/>
    <n v="1"/>
    <x v="1"/>
    <x v="29"/>
    <n v="2"/>
    <s v="mireya.copeland@bikes.shop"/>
    <x v="6"/>
    <x v="6"/>
    <n v="294"/>
    <s v="clementina.sargent@hotmail.com"/>
    <n v="13440"/>
    <x v="1"/>
    <s v="Surly"/>
    <d v="2017-04-06T00:00:00"/>
    <n v="1"/>
    <n v="749.99"/>
    <n v="0.05"/>
    <n v="749.99"/>
  </r>
  <r>
    <n v="822"/>
    <n v="2"/>
    <x v="1"/>
    <x v="31"/>
    <n v="2"/>
    <s v="mireya.copeland@bikes.shop"/>
    <x v="0"/>
    <x v="0"/>
    <n v="294"/>
    <s v="clementina.sargent@hotmail.com"/>
    <n v="13440"/>
    <x v="1"/>
    <s v="Sun Bicycles"/>
    <d v="2017-04-06T00:00:00"/>
    <n v="1"/>
    <n v="619.99"/>
    <n v="0.2"/>
    <n v="619.99"/>
  </r>
  <r>
    <n v="823"/>
    <n v="1"/>
    <x v="2"/>
    <x v="28"/>
    <n v="3"/>
    <s v="genna.serrano@bikes.shop"/>
    <x v="6"/>
    <x v="6"/>
    <n v="415"/>
    <s v="gwendolyn.miller@msn.com"/>
    <n v="78552"/>
    <x v="2"/>
    <s v="Trek"/>
    <d v="2017-04-06T00:00:00"/>
    <n v="2"/>
    <n v="5499.99"/>
    <n v="7.0000000000000007E-2"/>
    <n v="10999.98"/>
  </r>
  <r>
    <n v="823"/>
    <n v="2"/>
    <x v="2"/>
    <x v="106"/>
    <n v="3"/>
    <s v="genna.serrano@bikes.shop"/>
    <x v="5"/>
    <x v="5"/>
    <n v="415"/>
    <s v="gwendolyn.miller@msn.com"/>
    <n v="78552"/>
    <x v="2"/>
    <s v="Trek"/>
    <d v="2017-04-06T00:00:00"/>
    <n v="2"/>
    <n v="149.99"/>
    <n v="0.2"/>
    <n v="299.98"/>
  </r>
  <r>
    <n v="823"/>
    <n v="3"/>
    <x v="2"/>
    <x v="89"/>
    <n v="3"/>
    <s v="genna.serrano@bikes.shop"/>
    <x v="0"/>
    <x v="0"/>
    <n v="415"/>
    <s v="gwendolyn.miller@msn.com"/>
    <n v="78552"/>
    <x v="2"/>
    <s v="Electra"/>
    <d v="2017-04-06T00:00:00"/>
    <n v="1"/>
    <n v="1099.99"/>
    <n v="0.2"/>
    <n v="1099.99"/>
  </r>
  <r>
    <n v="824"/>
    <n v="1"/>
    <x v="0"/>
    <x v="102"/>
    <n v="1"/>
    <s v="fabiola.jackson@bikes.shop"/>
    <x v="5"/>
    <x v="5"/>
    <n v="993"/>
    <s v="giovanna.jefferson@gmail.com"/>
    <n v="93555"/>
    <x v="0"/>
    <s v="Haro"/>
    <d v="2017-04-07T00:00:00"/>
    <n v="2"/>
    <n v="209.99"/>
    <n v="0.1"/>
    <n v="419.98"/>
  </r>
  <r>
    <n v="825"/>
    <n v="1"/>
    <x v="1"/>
    <x v="23"/>
    <n v="2"/>
    <s v="mireya.copeland@bikes.shop"/>
    <x v="0"/>
    <x v="0"/>
    <n v="10"/>
    <s v="pamelia.newman@gmail.com"/>
    <n v="10950"/>
    <x v="1"/>
    <s v="Pure Cycles"/>
    <d v="2017-04-07T00:00:00"/>
    <n v="1"/>
    <n v="449"/>
    <n v="0.1"/>
    <n v="449"/>
  </r>
  <r>
    <n v="825"/>
    <n v="2"/>
    <x v="1"/>
    <x v="34"/>
    <n v="2"/>
    <s v="mireya.copeland@bikes.shop"/>
    <x v="1"/>
    <x v="1"/>
    <n v="10"/>
    <s v="pamelia.newman@gmail.com"/>
    <n v="10950"/>
    <x v="1"/>
    <s v="Surly"/>
    <d v="2017-04-07T00:00:00"/>
    <n v="2"/>
    <n v="999.99"/>
    <n v="0.2"/>
    <n v="1999.98"/>
  </r>
  <r>
    <n v="826"/>
    <n v="1"/>
    <x v="1"/>
    <x v="78"/>
    <n v="2"/>
    <s v="mireya.copeland@bikes.shop"/>
    <x v="1"/>
    <x v="1"/>
    <n v="45"/>
    <s v="bennett.armstrong@aol.com"/>
    <n v="11714"/>
    <x v="1"/>
    <s v="Haro"/>
    <d v="2017-04-07T00:00:00"/>
    <n v="2"/>
    <n v="869.99"/>
    <n v="0.2"/>
    <n v="1739.98"/>
  </r>
  <r>
    <n v="826"/>
    <n v="2"/>
    <x v="1"/>
    <x v="107"/>
    <n v="2"/>
    <s v="mireya.copeland@bikes.shop"/>
    <x v="1"/>
    <x v="1"/>
    <n v="45"/>
    <s v="bennett.armstrong@aol.com"/>
    <n v="11714"/>
    <x v="1"/>
    <s v="Surly"/>
    <d v="2017-04-07T00:00:00"/>
    <n v="1"/>
    <n v="832.99"/>
    <n v="0.1"/>
    <n v="832.99"/>
  </r>
  <r>
    <n v="827"/>
    <n v="1"/>
    <x v="1"/>
    <x v="52"/>
    <n v="2"/>
    <s v="mireya.copeland@bikes.shop"/>
    <x v="1"/>
    <x v="1"/>
    <n v="666"/>
    <s v="brittni.green@msn.com"/>
    <n v="11001"/>
    <x v="1"/>
    <s v="Trek"/>
    <d v="2017-04-07T00:00:00"/>
    <n v="1"/>
    <n v="5299.99"/>
    <n v="0.05"/>
    <n v="5299.99"/>
  </r>
  <r>
    <n v="827"/>
    <n v="2"/>
    <x v="1"/>
    <x v="67"/>
    <n v="2"/>
    <s v="mireya.copeland@bikes.shop"/>
    <x v="1"/>
    <x v="1"/>
    <n v="666"/>
    <s v="brittni.green@msn.com"/>
    <n v="11001"/>
    <x v="1"/>
    <s v="Haro"/>
    <d v="2017-04-07T00:00:00"/>
    <n v="1"/>
    <n v="1469.99"/>
    <n v="0.2"/>
    <n v="1469.99"/>
  </r>
  <r>
    <n v="827"/>
    <n v="3"/>
    <x v="1"/>
    <x v="76"/>
    <n v="2"/>
    <s v="mireya.copeland@bikes.shop"/>
    <x v="1"/>
    <x v="1"/>
    <n v="666"/>
    <s v="brittni.green@msn.com"/>
    <n v="11001"/>
    <x v="1"/>
    <s v="Surly"/>
    <d v="2017-04-07T00:00:00"/>
    <n v="1"/>
    <n v="2499.9899999999998"/>
    <n v="0.2"/>
    <n v="2499.9899999999998"/>
  </r>
  <r>
    <n v="827"/>
    <n v="4"/>
    <x v="1"/>
    <x v="75"/>
    <n v="2"/>
    <s v="mireya.copeland@bikes.shop"/>
    <x v="3"/>
    <x v="3"/>
    <n v="666"/>
    <s v="brittni.green@msn.com"/>
    <n v="11001"/>
    <x v="1"/>
    <s v="Sun Bicycles"/>
    <d v="2017-04-07T00:00:00"/>
    <n v="1"/>
    <n v="449.99"/>
    <n v="0.2"/>
    <n v="449.99"/>
  </r>
  <r>
    <n v="828"/>
    <n v="1"/>
    <x v="1"/>
    <x v="22"/>
    <n v="2"/>
    <s v="mireya.copeland@bikes.shop"/>
    <x v="3"/>
    <x v="3"/>
    <n v="246"/>
    <s v="dionne.norris@yahoo.com"/>
    <n v="14304"/>
    <x v="1"/>
    <s v="Electra"/>
    <d v="2017-04-09T00:00:00"/>
    <n v="2"/>
    <n v="499.99"/>
    <n v="0.2"/>
    <n v="999.98"/>
  </r>
  <r>
    <n v="828"/>
    <n v="2"/>
    <x v="1"/>
    <x v="24"/>
    <n v="2"/>
    <s v="mireya.copeland@bikes.shop"/>
    <x v="3"/>
    <x v="3"/>
    <n v="246"/>
    <s v="dionne.norris@yahoo.com"/>
    <n v="14304"/>
    <x v="1"/>
    <s v="Electra"/>
    <d v="2017-04-09T00:00:00"/>
    <n v="1"/>
    <n v="549.99"/>
    <n v="0.2"/>
    <n v="549.99"/>
  </r>
  <r>
    <n v="828"/>
    <n v="3"/>
    <x v="1"/>
    <x v="66"/>
    <n v="2"/>
    <s v="mireya.copeland@bikes.shop"/>
    <x v="6"/>
    <x v="6"/>
    <n v="246"/>
    <s v="dionne.norris@yahoo.com"/>
    <n v="14304"/>
    <x v="1"/>
    <s v="Trek"/>
    <d v="2017-04-09T00:00:00"/>
    <n v="2"/>
    <n v="2699.99"/>
    <n v="7.0000000000000007E-2"/>
    <n v="5399.98"/>
  </r>
  <r>
    <n v="829"/>
    <n v="1"/>
    <x v="1"/>
    <x v="27"/>
    <n v="2"/>
    <s v="mireya.copeland@bikes.shop"/>
    <x v="3"/>
    <x v="3"/>
    <n v="674"/>
    <s v="ira.moore@gmail.com"/>
    <n v="12866"/>
    <x v="1"/>
    <s v="Sun Bicycles"/>
    <d v="2017-04-09T00:00:00"/>
    <n v="1"/>
    <n v="551.99"/>
    <n v="0.2"/>
    <n v="551.99"/>
  </r>
  <r>
    <n v="829"/>
    <n v="2"/>
    <x v="1"/>
    <x v="86"/>
    <n v="2"/>
    <s v="mireya.copeland@bikes.shop"/>
    <x v="3"/>
    <x v="3"/>
    <n v="674"/>
    <s v="ira.moore@gmail.com"/>
    <n v="12866"/>
    <x v="1"/>
    <s v="Sun Bicycles"/>
    <d v="2017-04-09T00:00:00"/>
    <n v="2"/>
    <n v="533.99"/>
    <n v="0.1"/>
    <n v="1067.98"/>
  </r>
  <r>
    <n v="830"/>
    <n v="1"/>
    <x v="1"/>
    <x v="25"/>
    <n v="2"/>
    <s v="mireya.copeland@bikes.shop"/>
    <x v="5"/>
    <x v="5"/>
    <n v="431"/>
    <s v="luciano.marsh@aol.com"/>
    <n v="11710"/>
    <x v="1"/>
    <s v="Haro"/>
    <d v="2017-04-11T00:00:00"/>
    <n v="2"/>
    <n v="329.99"/>
    <n v="0.2"/>
    <n v="659.98"/>
  </r>
  <r>
    <n v="830"/>
    <n v="2"/>
    <x v="1"/>
    <x v="96"/>
    <n v="2"/>
    <s v="mireya.copeland@bikes.shop"/>
    <x v="5"/>
    <x v="5"/>
    <n v="431"/>
    <s v="luciano.marsh@aol.com"/>
    <n v="11710"/>
    <x v="1"/>
    <s v="Electra"/>
    <d v="2017-04-11T00:00:00"/>
    <n v="2"/>
    <n v="489.99"/>
    <n v="7.0000000000000007E-2"/>
    <n v="979.98"/>
  </r>
  <r>
    <n v="830"/>
    <n v="3"/>
    <x v="1"/>
    <x v="81"/>
    <n v="2"/>
    <s v="mireya.copeland@bikes.shop"/>
    <x v="5"/>
    <x v="5"/>
    <n v="431"/>
    <s v="luciano.marsh@aol.com"/>
    <n v="11710"/>
    <x v="1"/>
    <s v="Electra"/>
    <d v="2017-04-11T00:00:00"/>
    <n v="2"/>
    <n v="349.99"/>
    <n v="0.2"/>
    <n v="699.98"/>
  </r>
  <r>
    <n v="831"/>
    <n v="1"/>
    <x v="1"/>
    <x v="50"/>
    <n v="2"/>
    <s v="mireya.copeland@bikes.shop"/>
    <x v="0"/>
    <x v="0"/>
    <n v="1000"/>
    <s v="shiloh.reeves@msn.com"/>
    <n v="11704"/>
    <x v="1"/>
    <s v="Sun Bicycles"/>
    <d v="2017-04-11T00:00:00"/>
    <n v="1"/>
    <n v="250.99"/>
    <n v="0.2"/>
    <n v="250.99"/>
  </r>
  <r>
    <n v="831"/>
    <n v="2"/>
    <x v="1"/>
    <x v="16"/>
    <n v="2"/>
    <s v="mireya.copeland@bikes.shop"/>
    <x v="2"/>
    <x v="2"/>
    <n v="1000"/>
    <s v="shiloh.reeves@msn.com"/>
    <n v="11704"/>
    <x v="1"/>
    <s v="Surly"/>
    <d v="2017-04-11T00:00:00"/>
    <n v="1"/>
    <n v="1680.99"/>
    <n v="0.2"/>
    <n v="1680.99"/>
  </r>
  <r>
    <n v="831"/>
    <n v="3"/>
    <x v="1"/>
    <x v="39"/>
    <n v="2"/>
    <s v="mireya.copeland@bikes.shop"/>
    <x v="0"/>
    <x v="0"/>
    <n v="1000"/>
    <s v="shiloh.reeves@msn.com"/>
    <n v="11704"/>
    <x v="1"/>
    <s v="Sun Bicycles"/>
    <d v="2017-04-11T00:00:00"/>
    <n v="1"/>
    <n v="449.99"/>
    <n v="0.1"/>
    <n v="449.99"/>
  </r>
  <r>
    <n v="832"/>
    <n v="1"/>
    <x v="1"/>
    <x v="59"/>
    <n v="2"/>
    <s v="mireya.copeland@bikes.shop"/>
    <x v="6"/>
    <x v="6"/>
    <n v="1215"/>
    <s v="karl.stephens@gmail.com"/>
    <n v="11570"/>
    <x v="1"/>
    <s v="Trek"/>
    <d v="2017-04-11T00:00:00"/>
    <n v="1"/>
    <n v="3199.99"/>
    <n v="0.05"/>
    <n v="3199.99"/>
  </r>
  <r>
    <n v="832"/>
    <n v="2"/>
    <x v="1"/>
    <x v="78"/>
    <n v="2"/>
    <s v="mireya.copeland@bikes.shop"/>
    <x v="1"/>
    <x v="1"/>
    <n v="1215"/>
    <s v="karl.stephens@gmail.com"/>
    <n v="11570"/>
    <x v="1"/>
    <s v="Haro"/>
    <d v="2017-04-11T00:00:00"/>
    <n v="1"/>
    <n v="869.99"/>
    <n v="0.2"/>
    <n v="869.99"/>
  </r>
  <r>
    <n v="832"/>
    <n v="3"/>
    <x v="1"/>
    <x v="97"/>
    <n v="2"/>
    <s v="mireya.copeland@bikes.shop"/>
    <x v="1"/>
    <x v="1"/>
    <n v="1215"/>
    <s v="karl.stephens@gmail.com"/>
    <n v="11570"/>
    <x v="1"/>
    <s v="Surly"/>
    <d v="2017-04-11T00:00:00"/>
    <n v="1"/>
    <n v="999.99"/>
    <n v="7.0000000000000007E-2"/>
    <n v="999.99"/>
  </r>
  <r>
    <n v="832"/>
    <n v="4"/>
    <x v="1"/>
    <x v="3"/>
    <n v="2"/>
    <s v="mireya.copeland@bikes.shop"/>
    <x v="0"/>
    <x v="0"/>
    <n v="1215"/>
    <s v="karl.stephens@gmail.com"/>
    <n v="11570"/>
    <x v="1"/>
    <s v="Electra"/>
    <d v="2017-04-11T00:00:00"/>
    <n v="2"/>
    <n v="599.99"/>
    <n v="0.1"/>
    <n v="1199.98"/>
  </r>
  <r>
    <n v="833"/>
    <n v="1"/>
    <x v="1"/>
    <x v="0"/>
    <n v="2"/>
    <s v="mireya.copeland@bikes.shop"/>
    <x v="0"/>
    <x v="0"/>
    <n v="406"/>
    <s v="kerrie.o'neill@gmail.com"/>
    <n v="11967"/>
    <x v="1"/>
    <s v="Electra"/>
    <d v="2017-04-12T00:00:00"/>
    <n v="2"/>
    <n v="599.99"/>
    <n v="0.05"/>
    <n v="1199.98"/>
  </r>
  <r>
    <n v="834"/>
    <n v="1"/>
    <x v="1"/>
    <x v="59"/>
    <n v="2"/>
    <s v="mireya.copeland@bikes.shop"/>
    <x v="6"/>
    <x v="6"/>
    <n v="890"/>
    <s v="rosanne.george@yahoo.com"/>
    <n v="10562"/>
    <x v="1"/>
    <s v="Trek"/>
    <d v="2017-04-12T00:00:00"/>
    <n v="1"/>
    <n v="3199.99"/>
    <n v="7.0000000000000007E-2"/>
    <n v="3199.99"/>
  </r>
  <r>
    <n v="834"/>
    <n v="2"/>
    <x v="1"/>
    <x v="20"/>
    <n v="2"/>
    <s v="mireya.copeland@bikes.shop"/>
    <x v="5"/>
    <x v="5"/>
    <n v="890"/>
    <s v="rosanne.george@yahoo.com"/>
    <n v="10562"/>
    <x v="1"/>
    <s v="Electra"/>
    <d v="2017-04-12T00:00:00"/>
    <n v="1"/>
    <n v="269.99"/>
    <n v="0.05"/>
    <n v="269.99"/>
  </r>
  <r>
    <n v="834"/>
    <n v="3"/>
    <x v="1"/>
    <x v="46"/>
    <n v="2"/>
    <s v="mireya.copeland@bikes.shop"/>
    <x v="0"/>
    <x v="0"/>
    <n v="890"/>
    <s v="rosanne.george@yahoo.com"/>
    <n v="10562"/>
    <x v="1"/>
    <s v="Sun Bicycles"/>
    <d v="2017-04-12T00:00:00"/>
    <n v="1"/>
    <n v="647.99"/>
    <n v="0.2"/>
    <n v="647.99"/>
  </r>
  <r>
    <n v="835"/>
    <n v="1"/>
    <x v="0"/>
    <x v="105"/>
    <n v="1"/>
    <s v="fabiola.jackson@bikes.shop"/>
    <x v="0"/>
    <x v="0"/>
    <n v="940"/>
    <s v="marina.hinton@yahoo.com"/>
    <n v="91316"/>
    <x v="0"/>
    <s v="Sun Bicycles"/>
    <d v="2017-04-13T00:00:00"/>
    <n v="2"/>
    <n v="346.99"/>
    <n v="7.0000000000000007E-2"/>
    <n v="693.98"/>
  </r>
  <r>
    <n v="835"/>
    <n v="2"/>
    <x v="0"/>
    <x v="90"/>
    <n v="1"/>
    <s v="fabiola.jackson@bikes.shop"/>
    <x v="0"/>
    <x v="0"/>
    <n v="940"/>
    <s v="marina.hinton@yahoo.com"/>
    <n v="91316"/>
    <x v="0"/>
    <s v="Electra"/>
    <d v="2017-04-13T00:00:00"/>
    <n v="1"/>
    <n v="659.99"/>
    <n v="0.2"/>
    <n v="659.99"/>
  </r>
  <r>
    <n v="835"/>
    <n v="3"/>
    <x v="0"/>
    <x v="6"/>
    <n v="1"/>
    <s v="fabiola.jackson@bikes.shop"/>
    <x v="1"/>
    <x v="1"/>
    <n v="940"/>
    <s v="marina.hinton@yahoo.com"/>
    <n v="91316"/>
    <x v="0"/>
    <s v="Ritchey"/>
    <d v="2017-04-13T00:00:00"/>
    <n v="1"/>
    <n v="749.99"/>
    <n v="0.05"/>
    <n v="749.99"/>
  </r>
  <r>
    <n v="836"/>
    <n v="1"/>
    <x v="1"/>
    <x v="75"/>
    <n v="2"/>
    <s v="mireya.copeland@bikes.shop"/>
    <x v="3"/>
    <x v="3"/>
    <n v="455"/>
    <s v="sherita.cherry@gmail.com"/>
    <n v="13090"/>
    <x v="1"/>
    <s v="Sun Bicycles"/>
    <d v="2017-04-13T00:00:00"/>
    <n v="2"/>
    <n v="449.99"/>
    <n v="0.2"/>
    <n v="899.98"/>
  </r>
  <r>
    <n v="837"/>
    <n v="1"/>
    <x v="1"/>
    <x v="80"/>
    <n v="2"/>
    <s v="mireya.copeland@bikes.shop"/>
    <x v="6"/>
    <x v="6"/>
    <n v="948"/>
    <s v="siobhan.lang@gmail.com"/>
    <n v="11756"/>
    <x v="1"/>
    <s v="Trek"/>
    <d v="2017-04-13T00:00:00"/>
    <n v="1"/>
    <n v="6499.99"/>
    <n v="0.05"/>
    <n v="6499.99"/>
  </r>
  <r>
    <n v="837"/>
    <n v="2"/>
    <x v="1"/>
    <x v="44"/>
    <n v="2"/>
    <s v="mireya.copeland@bikes.shop"/>
    <x v="5"/>
    <x v="5"/>
    <n v="948"/>
    <s v="siobhan.lang@gmail.com"/>
    <n v="11756"/>
    <x v="1"/>
    <s v="Electra"/>
    <d v="2017-04-13T00:00:00"/>
    <n v="1"/>
    <n v="349.99"/>
    <n v="0.1"/>
    <n v="349.99"/>
  </r>
  <r>
    <n v="837"/>
    <n v="3"/>
    <x v="1"/>
    <x v="108"/>
    <n v="2"/>
    <s v="mireya.copeland@bikes.shop"/>
    <x v="5"/>
    <x v="5"/>
    <n v="948"/>
    <s v="siobhan.lang@gmail.com"/>
    <n v="11756"/>
    <x v="1"/>
    <s v="Trek"/>
    <d v="2017-04-13T00:00:00"/>
    <n v="2"/>
    <n v="189.99"/>
    <n v="0.2"/>
    <n v="379.98"/>
  </r>
  <r>
    <n v="838"/>
    <n v="1"/>
    <x v="1"/>
    <x v="76"/>
    <n v="2"/>
    <s v="mireya.copeland@bikes.shop"/>
    <x v="1"/>
    <x v="1"/>
    <n v="1395"/>
    <s v="eliseo.knight@msn.com"/>
    <n v="11421"/>
    <x v="1"/>
    <s v="Surly"/>
    <d v="2017-04-14T00:00:00"/>
    <n v="1"/>
    <n v="2499.9899999999998"/>
    <n v="0.1"/>
    <n v="2499.9899999999998"/>
  </r>
  <r>
    <n v="838"/>
    <n v="2"/>
    <x v="1"/>
    <x v="2"/>
    <n v="2"/>
    <s v="mireya.copeland@bikes.shop"/>
    <x v="2"/>
    <x v="2"/>
    <n v="1395"/>
    <s v="eliseo.knight@msn.com"/>
    <n v="11421"/>
    <x v="1"/>
    <s v="Surly"/>
    <d v="2017-04-14T00:00:00"/>
    <n v="1"/>
    <n v="1549"/>
    <n v="0.1"/>
    <n v="1549"/>
  </r>
  <r>
    <n v="838"/>
    <n v="3"/>
    <x v="1"/>
    <x v="96"/>
    <n v="2"/>
    <s v="mireya.copeland@bikes.shop"/>
    <x v="5"/>
    <x v="5"/>
    <n v="1395"/>
    <s v="eliseo.knight@msn.com"/>
    <n v="11421"/>
    <x v="1"/>
    <s v="Electra"/>
    <d v="2017-04-14T00:00:00"/>
    <n v="2"/>
    <n v="489.99"/>
    <n v="0.05"/>
    <n v="979.98"/>
  </r>
  <r>
    <n v="838"/>
    <n v="4"/>
    <x v="1"/>
    <x v="105"/>
    <n v="2"/>
    <s v="mireya.copeland@bikes.shop"/>
    <x v="0"/>
    <x v="0"/>
    <n v="1395"/>
    <s v="eliseo.knight@msn.com"/>
    <n v="11421"/>
    <x v="1"/>
    <s v="Sun Bicycles"/>
    <d v="2017-04-14T00:00:00"/>
    <n v="2"/>
    <n v="346.99"/>
    <n v="7.0000000000000007E-2"/>
    <n v="693.98"/>
  </r>
  <r>
    <n v="839"/>
    <n v="1"/>
    <x v="0"/>
    <x v="66"/>
    <n v="1"/>
    <s v="fabiola.jackson@bikes.shop"/>
    <x v="6"/>
    <x v="6"/>
    <n v="1332"/>
    <s v="novella.ross@gmail.com"/>
    <n v="91740"/>
    <x v="0"/>
    <s v="Trek"/>
    <d v="2017-04-15T00:00:00"/>
    <n v="1"/>
    <n v="2699.99"/>
    <n v="7.0000000000000007E-2"/>
    <n v="2699.99"/>
  </r>
  <r>
    <n v="839"/>
    <n v="2"/>
    <x v="0"/>
    <x v="25"/>
    <n v="1"/>
    <s v="fabiola.jackson@bikes.shop"/>
    <x v="5"/>
    <x v="5"/>
    <n v="1332"/>
    <s v="novella.ross@gmail.com"/>
    <n v="91740"/>
    <x v="0"/>
    <s v="Haro"/>
    <d v="2017-04-15T00:00:00"/>
    <n v="1"/>
    <n v="329.99"/>
    <n v="0.1"/>
    <n v="329.99"/>
  </r>
  <r>
    <n v="839"/>
    <n v="3"/>
    <x v="0"/>
    <x v="71"/>
    <n v="1"/>
    <s v="fabiola.jackson@bikes.shop"/>
    <x v="6"/>
    <x v="6"/>
    <n v="1332"/>
    <s v="novella.ross@gmail.com"/>
    <n v="91740"/>
    <x v="0"/>
    <s v="Trek"/>
    <d v="2017-04-15T00:00:00"/>
    <n v="2"/>
    <n v="4999.99"/>
    <n v="0.05"/>
    <n v="9999.98"/>
  </r>
  <r>
    <n v="840"/>
    <n v="1"/>
    <x v="1"/>
    <x v="97"/>
    <n v="2"/>
    <s v="mireya.copeland@bikes.shop"/>
    <x v="1"/>
    <x v="1"/>
    <n v="372"/>
    <s v="collene.roman@aol.com"/>
    <n v="12590"/>
    <x v="1"/>
    <s v="Surly"/>
    <d v="2017-04-15T00:00:00"/>
    <n v="1"/>
    <n v="999.99"/>
    <n v="7.0000000000000007E-2"/>
    <n v="999.99"/>
  </r>
  <r>
    <n v="840"/>
    <n v="2"/>
    <x v="1"/>
    <x v="52"/>
    <n v="2"/>
    <s v="mireya.copeland@bikes.shop"/>
    <x v="1"/>
    <x v="1"/>
    <n v="372"/>
    <s v="collene.roman@aol.com"/>
    <n v="12590"/>
    <x v="1"/>
    <s v="Trek"/>
    <d v="2017-04-15T00:00:00"/>
    <n v="1"/>
    <n v="5299.99"/>
    <n v="7.0000000000000007E-2"/>
    <n v="5299.99"/>
  </r>
  <r>
    <n v="840"/>
    <n v="3"/>
    <x v="1"/>
    <x v="26"/>
    <n v="2"/>
    <s v="mireya.copeland@bikes.shop"/>
    <x v="3"/>
    <x v="3"/>
    <n v="372"/>
    <s v="collene.roman@aol.com"/>
    <n v="12590"/>
    <x v="1"/>
    <s v="Sun Bicycles"/>
    <d v="2017-04-15T00:00:00"/>
    <n v="2"/>
    <n v="449.99"/>
    <n v="0.2"/>
    <n v="899.98"/>
  </r>
  <r>
    <n v="841"/>
    <n v="1"/>
    <x v="1"/>
    <x v="13"/>
    <n v="2"/>
    <s v="mireya.copeland@bikes.shop"/>
    <x v="5"/>
    <x v="5"/>
    <n v="428"/>
    <s v="hipolito.padilla@hotmail.com"/>
    <n v="10801"/>
    <x v="1"/>
    <s v="Electra"/>
    <d v="2017-04-15T00:00:00"/>
    <n v="2"/>
    <n v="269.99"/>
    <n v="0.1"/>
    <n v="539.98"/>
  </r>
  <r>
    <n v="841"/>
    <n v="2"/>
    <x v="1"/>
    <x v="11"/>
    <n v="2"/>
    <s v="mireya.copeland@bikes.shop"/>
    <x v="4"/>
    <x v="4"/>
    <n v="428"/>
    <s v="hipolito.padilla@hotmail.com"/>
    <n v="10801"/>
    <x v="1"/>
    <s v="Trek"/>
    <d v="2017-04-15T00:00:00"/>
    <n v="1"/>
    <n v="2999.99"/>
    <n v="0.2"/>
    <n v="2999.99"/>
  </r>
  <r>
    <n v="841"/>
    <n v="3"/>
    <x v="1"/>
    <x v="16"/>
    <n v="2"/>
    <s v="mireya.copeland@bikes.shop"/>
    <x v="2"/>
    <x v="2"/>
    <n v="428"/>
    <s v="hipolito.padilla@hotmail.com"/>
    <n v="10801"/>
    <x v="1"/>
    <s v="Surly"/>
    <d v="2017-04-15T00:00:00"/>
    <n v="1"/>
    <n v="1680.99"/>
    <n v="0.2"/>
    <n v="1680.99"/>
  </r>
  <r>
    <n v="841"/>
    <n v="4"/>
    <x v="1"/>
    <x v="45"/>
    <n v="2"/>
    <s v="mireya.copeland@bikes.shop"/>
    <x v="5"/>
    <x v="5"/>
    <n v="428"/>
    <s v="hipolito.padilla@hotmail.com"/>
    <n v="10801"/>
    <x v="1"/>
    <s v="Trek"/>
    <d v="2017-04-15T00:00:00"/>
    <n v="2"/>
    <n v="209.99"/>
    <n v="7.0000000000000007E-2"/>
    <n v="419.98"/>
  </r>
  <r>
    <n v="841"/>
    <n v="5"/>
    <x v="1"/>
    <x v="96"/>
    <n v="2"/>
    <s v="mireya.copeland@bikes.shop"/>
    <x v="5"/>
    <x v="5"/>
    <n v="428"/>
    <s v="hipolito.padilla@hotmail.com"/>
    <n v="10801"/>
    <x v="1"/>
    <s v="Electra"/>
    <d v="2017-04-15T00:00:00"/>
    <n v="1"/>
    <n v="489.99"/>
    <n v="0.1"/>
    <n v="489.99"/>
  </r>
  <r>
    <n v="842"/>
    <n v="1"/>
    <x v="1"/>
    <x v="89"/>
    <n v="2"/>
    <s v="mireya.copeland@bikes.shop"/>
    <x v="0"/>
    <x v="0"/>
    <n v="1133"/>
    <s v="dung.king@aol.com"/>
    <n v="11795"/>
    <x v="1"/>
    <s v="Electra"/>
    <d v="2017-04-15T00:00:00"/>
    <n v="2"/>
    <n v="1099.99"/>
    <n v="7.0000000000000007E-2"/>
    <n v="2199.98"/>
  </r>
  <r>
    <n v="842"/>
    <n v="2"/>
    <x v="1"/>
    <x v="41"/>
    <n v="2"/>
    <s v="mireya.copeland@bikes.shop"/>
    <x v="1"/>
    <x v="1"/>
    <n v="1133"/>
    <s v="dung.king@aol.com"/>
    <n v="11795"/>
    <x v="1"/>
    <s v="Trek"/>
    <d v="2017-04-15T00:00:00"/>
    <n v="1"/>
    <n v="2299.9899999999998"/>
    <n v="0.1"/>
    <n v="2299.9899999999998"/>
  </r>
  <r>
    <n v="843"/>
    <n v="1"/>
    <x v="1"/>
    <x v="31"/>
    <n v="2"/>
    <s v="mireya.copeland@bikes.shop"/>
    <x v="0"/>
    <x v="0"/>
    <n v="1059"/>
    <s v="season.harvey@yahoo.com"/>
    <n v="11731"/>
    <x v="1"/>
    <s v="Sun Bicycles"/>
    <d v="2017-04-16T00:00:00"/>
    <n v="1"/>
    <n v="619.99"/>
    <n v="0.1"/>
    <n v="619.99"/>
  </r>
  <r>
    <n v="843"/>
    <n v="2"/>
    <x v="1"/>
    <x v="85"/>
    <n v="2"/>
    <s v="mireya.copeland@bikes.shop"/>
    <x v="0"/>
    <x v="0"/>
    <n v="1059"/>
    <s v="season.harvey@yahoo.com"/>
    <n v="11731"/>
    <x v="1"/>
    <s v="Electra"/>
    <d v="2017-04-16T00:00:00"/>
    <n v="2"/>
    <n v="599.99"/>
    <n v="0.1"/>
    <n v="1199.98"/>
  </r>
  <r>
    <n v="843"/>
    <n v="3"/>
    <x v="1"/>
    <x v="89"/>
    <n v="2"/>
    <s v="mireya.copeland@bikes.shop"/>
    <x v="0"/>
    <x v="0"/>
    <n v="1059"/>
    <s v="season.harvey@yahoo.com"/>
    <n v="11731"/>
    <x v="1"/>
    <s v="Electra"/>
    <d v="2017-04-16T00:00:00"/>
    <n v="1"/>
    <n v="1099.99"/>
    <n v="0.1"/>
    <n v="1099.99"/>
  </r>
  <r>
    <n v="843"/>
    <n v="4"/>
    <x v="1"/>
    <x v="19"/>
    <n v="2"/>
    <s v="mireya.copeland@bikes.shop"/>
    <x v="5"/>
    <x v="5"/>
    <n v="1059"/>
    <s v="season.harvey@yahoo.com"/>
    <n v="11731"/>
    <x v="1"/>
    <s v="Electra"/>
    <d v="2017-04-16T00:00:00"/>
    <n v="2"/>
    <n v="299.99"/>
    <n v="7.0000000000000007E-2"/>
    <n v="599.98"/>
  </r>
  <r>
    <n v="844"/>
    <n v="1"/>
    <x v="1"/>
    <x v="47"/>
    <n v="2"/>
    <s v="mireya.copeland@bikes.shop"/>
    <x v="0"/>
    <x v="0"/>
    <n v="1436"/>
    <s v="macie.ayers@msn.com"/>
    <n v="11710"/>
    <x v="1"/>
    <s v="Sun Bicycles"/>
    <d v="2017-04-16T00:00:00"/>
    <n v="2"/>
    <n v="402.99"/>
    <n v="7.0000000000000007E-2"/>
    <n v="805.98"/>
  </r>
  <r>
    <n v="844"/>
    <n v="2"/>
    <x v="1"/>
    <x v="10"/>
    <n v="2"/>
    <s v="mireya.copeland@bikes.shop"/>
    <x v="0"/>
    <x v="0"/>
    <n v="1436"/>
    <s v="macie.ayers@msn.com"/>
    <n v="11710"/>
    <x v="1"/>
    <s v="Electra"/>
    <d v="2017-04-16T00:00:00"/>
    <n v="1"/>
    <n v="549.99"/>
    <n v="0.1"/>
    <n v="549.99"/>
  </r>
  <r>
    <n v="844"/>
    <n v="3"/>
    <x v="1"/>
    <x v="56"/>
    <n v="2"/>
    <s v="mireya.copeland@bikes.shop"/>
    <x v="5"/>
    <x v="5"/>
    <n v="1436"/>
    <s v="macie.ayers@msn.com"/>
    <n v="11710"/>
    <x v="1"/>
    <s v="Trek"/>
    <d v="2017-04-16T00:00:00"/>
    <n v="2"/>
    <n v="149.99"/>
    <n v="0.2"/>
    <n v="299.98"/>
  </r>
  <r>
    <n v="844"/>
    <n v="4"/>
    <x v="1"/>
    <x v="74"/>
    <n v="2"/>
    <s v="mireya.copeland@bikes.shop"/>
    <x v="6"/>
    <x v="6"/>
    <n v="1436"/>
    <s v="macie.ayers@msn.com"/>
    <n v="11710"/>
    <x v="1"/>
    <s v="Trek"/>
    <d v="2017-04-16T00:00:00"/>
    <n v="1"/>
    <n v="1499.99"/>
    <n v="0.2"/>
    <n v="1499.99"/>
  </r>
  <r>
    <n v="844"/>
    <n v="5"/>
    <x v="1"/>
    <x v="65"/>
    <n v="2"/>
    <s v="mireya.copeland@bikes.shop"/>
    <x v="2"/>
    <x v="2"/>
    <n v="1436"/>
    <s v="macie.ayers@msn.com"/>
    <n v="11710"/>
    <x v="1"/>
    <s v="Trek"/>
    <d v="2017-04-16T00:00:00"/>
    <n v="2"/>
    <n v="3499.99"/>
    <n v="0.05"/>
    <n v="6999.98"/>
  </r>
  <r>
    <n v="845"/>
    <n v="1"/>
    <x v="1"/>
    <x v="3"/>
    <n v="2"/>
    <s v="mireya.copeland@bikes.shop"/>
    <x v="0"/>
    <x v="0"/>
    <n v="662"/>
    <s v="loraine.sykes@yahoo.com"/>
    <n v="10583"/>
    <x v="1"/>
    <s v="Electra"/>
    <d v="2017-04-17T00:00:00"/>
    <n v="2"/>
    <n v="599.99"/>
    <n v="0.2"/>
    <n v="1199.98"/>
  </r>
  <r>
    <n v="845"/>
    <n v="2"/>
    <x v="1"/>
    <x v="85"/>
    <n v="2"/>
    <s v="mireya.copeland@bikes.shop"/>
    <x v="0"/>
    <x v="0"/>
    <n v="662"/>
    <s v="loraine.sykes@yahoo.com"/>
    <n v="10583"/>
    <x v="1"/>
    <s v="Electra"/>
    <d v="2017-04-17T00:00:00"/>
    <n v="1"/>
    <n v="599.99"/>
    <n v="0.2"/>
    <n v="599.99"/>
  </r>
  <r>
    <n v="845"/>
    <n v="3"/>
    <x v="1"/>
    <x v="8"/>
    <n v="2"/>
    <s v="mireya.copeland@bikes.shop"/>
    <x v="3"/>
    <x v="3"/>
    <n v="662"/>
    <s v="loraine.sykes@yahoo.com"/>
    <n v="10583"/>
    <x v="1"/>
    <s v="Electra"/>
    <d v="2017-04-17T00:00:00"/>
    <n v="2"/>
    <n v="599.99"/>
    <n v="0.05"/>
    <n v="1199.98"/>
  </r>
  <r>
    <n v="845"/>
    <n v="4"/>
    <x v="1"/>
    <x v="30"/>
    <n v="2"/>
    <s v="mireya.copeland@bikes.shop"/>
    <x v="0"/>
    <x v="0"/>
    <n v="662"/>
    <s v="loraine.sykes@yahoo.com"/>
    <n v="10583"/>
    <x v="1"/>
    <s v="Sun Bicycles"/>
    <d v="2017-04-17T00:00:00"/>
    <n v="2"/>
    <n v="749.99"/>
    <n v="0.2"/>
    <n v="1499.98"/>
  </r>
  <r>
    <n v="845"/>
    <n v="5"/>
    <x v="1"/>
    <x v="54"/>
    <n v="2"/>
    <s v="mireya.copeland@bikes.shop"/>
    <x v="5"/>
    <x v="5"/>
    <n v="662"/>
    <s v="loraine.sykes@yahoo.com"/>
    <n v="10583"/>
    <x v="1"/>
    <s v="Trek"/>
    <d v="2017-04-17T00:00:00"/>
    <n v="1"/>
    <n v="189.99"/>
    <n v="0.05"/>
    <n v="189.99"/>
  </r>
  <r>
    <n v="846"/>
    <n v="1"/>
    <x v="1"/>
    <x v="109"/>
    <n v="2"/>
    <s v="mireya.copeland@bikes.shop"/>
    <x v="1"/>
    <x v="1"/>
    <n v="715"/>
    <s v="larae.carney@msn.com"/>
    <n v="11104"/>
    <x v="1"/>
    <s v="Haro"/>
    <d v="2017-04-17T00:00:00"/>
    <n v="2"/>
    <n v="1409.99"/>
    <n v="0.05"/>
    <n v="2819.98"/>
  </r>
  <r>
    <n v="846"/>
    <n v="2"/>
    <x v="1"/>
    <x v="42"/>
    <n v="2"/>
    <s v="mireya.copeland@bikes.shop"/>
    <x v="1"/>
    <x v="1"/>
    <n v="715"/>
    <s v="larae.carney@msn.com"/>
    <n v="11104"/>
    <x v="1"/>
    <s v="Trek"/>
    <d v="2017-04-17T00:00:00"/>
    <n v="1"/>
    <n v="5299.99"/>
    <n v="7.0000000000000007E-2"/>
    <n v="5299.99"/>
  </r>
  <r>
    <n v="846"/>
    <n v="3"/>
    <x v="1"/>
    <x v="68"/>
    <n v="2"/>
    <s v="mireya.copeland@bikes.shop"/>
    <x v="0"/>
    <x v="0"/>
    <n v="715"/>
    <s v="larae.carney@msn.com"/>
    <n v="11104"/>
    <x v="1"/>
    <s v="Sun Bicycles"/>
    <d v="2017-04-17T00:00:00"/>
    <n v="1"/>
    <n v="416.99"/>
    <n v="0.1"/>
    <n v="416.99"/>
  </r>
  <r>
    <n v="846"/>
    <n v="4"/>
    <x v="1"/>
    <x v="31"/>
    <n v="2"/>
    <s v="mireya.copeland@bikes.shop"/>
    <x v="0"/>
    <x v="0"/>
    <n v="715"/>
    <s v="larae.carney@msn.com"/>
    <n v="11104"/>
    <x v="1"/>
    <s v="Sun Bicycles"/>
    <d v="2017-04-17T00:00:00"/>
    <n v="2"/>
    <n v="619.99"/>
    <n v="0.05"/>
    <n v="1239.98"/>
  </r>
  <r>
    <n v="846"/>
    <n v="5"/>
    <x v="1"/>
    <x v="27"/>
    <n v="2"/>
    <s v="mireya.copeland@bikes.shop"/>
    <x v="3"/>
    <x v="3"/>
    <n v="715"/>
    <s v="larae.carney@msn.com"/>
    <n v="11104"/>
    <x v="1"/>
    <s v="Sun Bicycles"/>
    <d v="2017-04-17T00:00:00"/>
    <n v="2"/>
    <n v="551.99"/>
    <n v="7.0000000000000007E-2"/>
    <n v="1103.98"/>
  </r>
  <r>
    <n v="847"/>
    <n v="1"/>
    <x v="1"/>
    <x v="32"/>
    <n v="2"/>
    <s v="mireya.copeland@bikes.shop"/>
    <x v="4"/>
    <x v="4"/>
    <n v="329"/>
    <s v="marilyn.frank@aol.com"/>
    <n v="10573"/>
    <x v="1"/>
    <s v="Trek"/>
    <d v="2017-04-18T00:00:00"/>
    <n v="2"/>
    <n v="4999.99"/>
    <n v="0.05"/>
    <n v="9999.98"/>
  </r>
  <r>
    <n v="848"/>
    <n v="1"/>
    <x v="1"/>
    <x v="101"/>
    <n v="2"/>
    <s v="mireya.copeland@bikes.shop"/>
    <x v="5"/>
    <x v="5"/>
    <n v="597"/>
    <s v="rudolf.moran@gmail.com"/>
    <n v="11378"/>
    <x v="1"/>
    <s v="Haro"/>
    <d v="2017-04-18T00:00:00"/>
    <n v="1"/>
    <n v="209.99"/>
    <n v="7.0000000000000007E-2"/>
    <n v="209.99"/>
  </r>
  <r>
    <n v="848"/>
    <n v="2"/>
    <x v="1"/>
    <x v="96"/>
    <n v="2"/>
    <s v="mireya.copeland@bikes.shop"/>
    <x v="5"/>
    <x v="5"/>
    <n v="597"/>
    <s v="rudolf.moran@gmail.com"/>
    <n v="11378"/>
    <x v="1"/>
    <s v="Electra"/>
    <d v="2017-04-18T00:00:00"/>
    <n v="2"/>
    <n v="489.99"/>
    <n v="0.2"/>
    <n v="979.98"/>
  </r>
  <r>
    <n v="848"/>
    <n v="3"/>
    <x v="1"/>
    <x v="54"/>
    <n v="2"/>
    <s v="mireya.copeland@bikes.shop"/>
    <x v="5"/>
    <x v="5"/>
    <n v="597"/>
    <s v="rudolf.moran@gmail.com"/>
    <n v="11378"/>
    <x v="1"/>
    <s v="Trek"/>
    <d v="2017-04-18T00:00:00"/>
    <n v="2"/>
    <n v="189.99"/>
    <n v="0.2"/>
    <n v="379.98"/>
  </r>
  <r>
    <n v="848"/>
    <n v="4"/>
    <x v="1"/>
    <x v="67"/>
    <n v="2"/>
    <s v="mireya.copeland@bikes.shop"/>
    <x v="1"/>
    <x v="1"/>
    <n v="597"/>
    <s v="rudolf.moran@gmail.com"/>
    <n v="11378"/>
    <x v="1"/>
    <s v="Haro"/>
    <d v="2017-04-18T00:00:00"/>
    <n v="2"/>
    <n v="1469.99"/>
    <n v="7.0000000000000007E-2"/>
    <n v="2939.98"/>
  </r>
  <r>
    <n v="849"/>
    <n v="1"/>
    <x v="0"/>
    <x v="36"/>
    <n v="1"/>
    <s v="fabiola.jackson@bikes.shop"/>
    <x v="3"/>
    <x v="3"/>
    <n v="776"/>
    <s v="angelique.merrill@gmail.com"/>
    <n v="91733"/>
    <x v="0"/>
    <s v="Sun Bicycles"/>
    <d v="2017-04-19T00:00:00"/>
    <n v="1"/>
    <n v="416.99"/>
    <n v="0.2"/>
    <n v="416.99"/>
  </r>
  <r>
    <n v="850"/>
    <n v="1"/>
    <x v="0"/>
    <x v="70"/>
    <n v="1"/>
    <s v="fabiola.jackson@bikes.shop"/>
    <x v="5"/>
    <x v="5"/>
    <n v="1346"/>
    <s v="sanora.webster@msn.com"/>
    <n v="90008"/>
    <x v="0"/>
    <s v="Electra"/>
    <d v="2017-04-19T00:00:00"/>
    <n v="2"/>
    <n v="339.99"/>
    <n v="7.0000000000000007E-2"/>
    <n v="679.98"/>
  </r>
  <r>
    <n v="850"/>
    <n v="2"/>
    <x v="0"/>
    <x v="21"/>
    <n v="1"/>
    <s v="fabiola.jackson@bikes.shop"/>
    <x v="1"/>
    <x v="1"/>
    <n v="1346"/>
    <s v="sanora.webster@msn.com"/>
    <n v="90008"/>
    <x v="0"/>
    <s v="Heller"/>
    <d v="2017-04-19T00:00:00"/>
    <n v="2"/>
    <n v="1320.99"/>
    <n v="7.0000000000000007E-2"/>
    <n v="2641.98"/>
  </r>
  <r>
    <n v="850"/>
    <n v="3"/>
    <x v="0"/>
    <x v="88"/>
    <n v="1"/>
    <s v="fabiola.jackson@bikes.shop"/>
    <x v="1"/>
    <x v="1"/>
    <n v="1346"/>
    <s v="sanora.webster@msn.com"/>
    <n v="90008"/>
    <x v="0"/>
    <s v="Haro"/>
    <d v="2017-04-19T00:00:00"/>
    <n v="1"/>
    <n v="379.99"/>
    <n v="7.0000000000000007E-2"/>
    <n v="379.99"/>
  </r>
  <r>
    <n v="851"/>
    <n v="1"/>
    <x v="1"/>
    <x v="34"/>
    <n v="2"/>
    <s v="mireya.copeland@bikes.shop"/>
    <x v="1"/>
    <x v="1"/>
    <n v="1139"/>
    <s v="gabriella.jones@hotmail.com"/>
    <n v="10550"/>
    <x v="1"/>
    <s v="Surly"/>
    <d v="2017-04-20T00:00:00"/>
    <n v="1"/>
    <n v="999.99"/>
    <n v="0.2"/>
    <n v="999.99"/>
  </r>
  <r>
    <n v="851"/>
    <n v="2"/>
    <x v="1"/>
    <x v="101"/>
    <n v="2"/>
    <s v="mireya.copeland@bikes.shop"/>
    <x v="5"/>
    <x v="5"/>
    <n v="1139"/>
    <s v="gabriella.jones@hotmail.com"/>
    <n v="10550"/>
    <x v="1"/>
    <s v="Haro"/>
    <d v="2017-04-20T00:00:00"/>
    <n v="1"/>
    <n v="209.99"/>
    <n v="0.05"/>
    <n v="209.99"/>
  </r>
  <r>
    <n v="852"/>
    <n v="1"/>
    <x v="2"/>
    <x v="109"/>
    <n v="3"/>
    <s v="genna.serrano@bikes.shop"/>
    <x v="1"/>
    <x v="1"/>
    <n v="13"/>
    <s v="lashawn.ortiz@msn.com"/>
    <n v="75604"/>
    <x v="2"/>
    <s v="Haro"/>
    <d v="2017-04-21T00:00:00"/>
    <n v="2"/>
    <n v="1409.99"/>
    <n v="7.0000000000000007E-2"/>
    <n v="2819.98"/>
  </r>
  <r>
    <n v="853"/>
    <n v="1"/>
    <x v="2"/>
    <x v="40"/>
    <n v="3"/>
    <s v="genna.serrano@bikes.shop"/>
    <x v="5"/>
    <x v="5"/>
    <n v="883"/>
    <s v="gilberte.duke@gmail.com"/>
    <n v="79930"/>
    <x v="2"/>
    <s v="Electra"/>
    <d v="2017-04-21T00:00:00"/>
    <n v="1"/>
    <n v="299.99"/>
    <n v="0.05"/>
    <n v="299.99"/>
  </r>
  <r>
    <n v="853"/>
    <n v="2"/>
    <x v="2"/>
    <x v="71"/>
    <n v="3"/>
    <s v="genna.serrano@bikes.shop"/>
    <x v="6"/>
    <x v="6"/>
    <n v="883"/>
    <s v="gilberte.duke@gmail.com"/>
    <n v="79930"/>
    <x v="2"/>
    <s v="Trek"/>
    <d v="2017-04-21T00:00:00"/>
    <n v="2"/>
    <n v="4999.99"/>
    <n v="0.2"/>
    <n v="9999.98"/>
  </r>
  <r>
    <n v="853"/>
    <n v="3"/>
    <x v="2"/>
    <x v="41"/>
    <n v="3"/>
    <s v="genna.serrano@bikes.shop"/>
    <x v="1"/>
    <x v="1"/>
    <n v="883"/>
    <s v="gilberte.duke@gmail.com"/>
    <n v="79930"/>
    <x v="2"/>
    <s v="Trek"/>
    <d v="2017-04-21T00:00:00"/>
    <n v="2"/>
    <n v="2299.9899999999998"/>
    <n v="0.2"/>
    <n v="4599.9799999999996"/>
  </r>
  <r>
    <n v="853"/>
    <n v="4"/>
    <x v="2"/>
    <x v="78"/>
    <n v="3"/>
    <s v="genna.serrano@bikes.shop"/>
    <x v="1"/>
    <x v="1"/>
    <n v="883"/>
    <s v="gilberte.duke@gmail.com"/>
    <n v="79930"/>
    <x v="2"/>
    <s v="Haro"/>
    <d v="2017-04-21T00:00:00"/>
    <n v="1"/>
    <n v="869.99"/>
    <n v="0.2"/>
    <n v="869.99"/>
  </r>
  <r>
    <n v="853"/>
    <n v="5"/>
    <x v="2"/>
    <x v="18"/>
    <n v="3"/>
    <s v="genna.serrano@bikes.shop"/>
    <x v="1"/>
    <x v="1"/>
    <n v="883"/>
    <s v="gilberte.duke@gmail.com"/>
    <n v="79930"/>
    <x v="2"/>
    <s v="Surly"/>
    <d v="2017-04-21T00:00:00"/>
    <n v="1"/>
    <n v="469.99"/>
    <n v="0.05"/>
    <n v="469.99"/>
  </r>
  <r>
    <n v="854"/>
    <n v="1"/>
    <x v="1"/>
    <x v="108"/>
    <n v="2"/>
    <s v="mireya.copeland@bikes.shop"/>
    <x v="5"/>
    <x v="5"/>
    <n v="177"/>
    <s v="carissa.foreman@msn.com"/>
    <n v="11378"/>
    <x v="1"/>
    <s v="Trek"/>
    <d v="2017-04-22T00:00:00"/>
    <n v="1"/>
    <n v="189.99"/>
    <n v="0.1"/>
    <n v="189.99"/>
  </r>
  <r>
    <n v="855"/>
    <n v="1"/>
    <x v="1"/>
    <x v="9"/>
    <n v="2"/>
    <s v="mireya.copeland@bikes.shop"/>
    <x v="0"/>
    <x v="0"/>
    <n v="775"/>
    <s v="kermit.hyde@hotmail.com"/>
    <n v="11772"/>
    <x v="1"/>
    <s v="Pure Cycles"/>
    <d v="2017-04-22T00:00:00"/>
    <n v="1"/>
    <n v="449"/>
    <n v="0.1"/>
    <n v="449"/>
  </r>
  <r>
    <n v="855"/>
    <n v="2"/>
    <x v="1"/>
    <x v="101"/>
    <n v="2"/>
    <s v="mireya.copeland@bikes.shop"/>
    <x v="5"/>
    <x v="5"/>
    <n v="775"/>
    <s v="kermit.hyde@hotmail.com"/>
    <n v="11772"/>
    <x v="1"/>
    <s v="Haro"/>
    <d v="2017-04-22T00:00:00"/>
    <n v="2"/>
    <n v="209.99"/>
    <n v="0.2"/>
    <n v="419.98"/>
  </r>
  <r>
    <n v="855"/>
    <n v="3"/>
    <x v="1"/>
    <x v="84"/>
    <n v="2"/>
    <s v="mireya.copeland@bikes.shop"/>
    <x v="5"/>
    <x v="5"/>
    <n v="775"/>
    <s v="kermit.hyde@hotmail.com"/>
    <n v="11772"/>
    <x v="1"/>
    <s v="Trek"/>
    <d v="2017-04-22T00:00:00"/>
    <n v="1"/>
    <n v="209.99"/>
    <n v="0.2"/>
    <n v="209.99"/>
  </r>
  <r>
    <n v="856"/>
    <n v="1"/>
    <x v="1"/>
    <x v="83"/>
    <n v="2"/>
    <s v="mireya.copeland@bikes.shop"/>
    <x v="1"/>
    <x v="1"/>
    <n v="477"/>
    <s v="arminda.weber@yahoo.com"/>
    <n v="11710"/>
    <x v="1"/>
    <s v="Haro"/>
    <d v="2017-04-23T00:00:00"/>
    <n v="2"/>
    <n v="549.99"/>
    <n v="0.05"/>
    <n v="1099.98"/>
  </r>
  <r>
    <n v="857"/>
    <n v="1"/>
    <x v="1"/>
    <x v="61"/>
    <n v="2"/>
    <s v="mireya.copeland@bikes.shop"/>
    <x v="1"/>
    <x v="1"/>
    <n v="1402"/>
    <s v="sandee.alvarado@aol.com"/>
    <n v="14043"/>
    <x v="1"/>
    <s v="Trek"/>
    <d v="2017-04-24T00:00:00"/>
    <n v="1"/>
    <n v="999.99"/>
    <n v="0.2"/>
    <n v="999.99"/>
  </r>
  <r>
    <n v="858"/>
    <n v="1"/>
    <x v="1"/>
    <x v="78"/>
    <n v="2"/>
    <s v="mireya.copeland@bikes.shop"/>
    <x v="1"/>
    <x v="1"/>
    <n v="162"/>
    <s v="kam.wilder@hotmail.com"/>
    <n v="12550"/>
    <x v="1"/>
    <s v="Haro"/>
    <d v="2017-04-25T00:00:00"/>
    <n v="2"/>
    <n v="869.99"/>
    <n v="0.2"/>
    <n v="1739.98"/>
  </r>
  <r>
    <n v="858"/>
    <n v="2"/>
    <x v="1"/>
    <x v="21"/>
    <n v="2"/>
    <s v="mireya.copeland@bikes.shop"/>
    <x v="1"/>
    <x v="1"/>
    <n v="162"/>
    <s v="kam.wilder@hotmail.com"/>
    <n v="12550"/>
    <x v="1"/>
    <s v="Heller"/>
    <d v="2017-04-25T00:00:00"/>
    <n v="1"/>
    <n v="1320.99"/>
    <n v="0.2"/>
    <n v="1320.99"/>
  </r>
  <r>
    <n v="858"/>
    <n v="3"/>
    <x v="1"/>
    <x v="15"/>
    <n v="2"/>
    <s v="mireya.copeland@bikes.shop"/>
    <x v="0"/>
    <x v="0"/>
    <n v="162"/>
    <s v="kam.wilder@hotmail.com"/>
    <n v="12550"/>
    <x v="1"/>
    <s v="Electra"/>
    <d v="2017-04-25T00:00:00"/>
    <n v="1"/>
    <n v="269.99"/>
    <n v="7.0000000000000007E-2"/>
    <n v="269.99"/>
  </r>
  <r>
    <n v="858"/>
    <n v="4"/>
    <x v="1"/>
    <x v="30"/>
    <n v="2"/>
    <s v="mireya.copeland@bikes.shop"/>
    <x v="0"/>
    <x v="0"/>
    <n v="162"/>
    <s v="kam.wilder@hotmail.com"/>
    <n v="12550"/>
    <x v="1"/>
    <s v="Sun Bicycles"/>
    <d v="2017-04-25T00:00:00"/>
    <n v="2"/>
    <n v="749.99"/>
    <n v="7.0000000000000007E-2"/>
    <n v="1499.98"/>
  </r>
  <r>
    <n v="859"/>
    <n v="1"/>
    <x v="1"/>
    <x v="83"/>
    <n v="2"/>
    <s v="mireya.copeland@bikes.shop"/>
    <x v="1"/>
    <x v="1"/>
    <n v="644"/>
    <s v="valentin.mclaughlin@hotmail.com"/>
    <n v="11757"/>
    <x v="1"/>
    <s v="Haro"/>
    <d v="2017-04-25T00:00:00"/>
    <n v="2"/>
    <n v="549.99"/>
    <n v="7.0000000000000007E-2"/>
    <n v="1099.98"/>
  </r>
  <r>
    <n v="859"/>
    <n v="2"/>
    <x v="1"/>
    <x v="17"/>
    <n v="2"/>
    <s v="mireya.copeland@bikes.shop"/>
    <x v="0"/>
    <x v="0"/>
    <n v="644"/>
    <s v="valentin.mclaughlin@hotmail.com"/>
    <n v="11757"/>
    <x v="1"/>
    <s v="Electra"/>
    <d v="2017-04-25T00:00:00"/>
    <n v="1"/>
    <n v="269.99"/>
    <n v="0.1"/>
    <n v="269.99"/>
  </r>
  <r>
    <n v="859"/>
    <n v="3"/>
    <x v="1"/>
    <x v="15"/>
    <n v="2"/>
    <s v="mireya.copeland@bikes.shop"/>
    <x v="0"/>
    <x v="0"/>
    <n v="644"/>
    <s v="valentin.mclaughlin@hotmail.com"/>
    <n v="11757"/>
    <x v="1"/>
    <s v="Electra"/>
    <d v="2017-04-25T00:00:00"/>
    <n v="2"/>
    <n v="269.99"/>
    <n v="0.1"/>
    <n v="539.98"/>
  </r>
  <r>
    <n v="859"/>
    <n v="4"/>
    <x v="1"/>
    <x v="68"/>
    <n v="2"/>
    <s v="mireya.copeland@bikes.shop"/>
    <x v="0"/>
    <x v="0"/>
    <n v="644"/>
    <s v="valentin.mclaughlin@hotmail.com"/>
    <n v="11757"/>
    <x v="1"/>
    <s v="Sun Bicycles"/>
    <d v="2017-04-25T00:00:00"/>
    <n v="2"/>
    <n v="416.99"/>
    <n v="0.1"/>
    <n v="833.98"/>
  </r>
  <r>
    <n v="859"/>
    <n v="5"/>
    <x v="1"/>
    <x v="107"/>
    <n v="2"/>
    <s v="mireya.copeland@bikes.shop"/>
    <x v="1"/>
    <x v="1"/>
    <n v="644"/>
    <s v="valentin.mclaughlin@hotmail.com"/>
    <n v="11757"/>
    <x v="1"/>
    <s v="Surly"/>
    <d v="2017-04-25T00:00:00"/>
    <n v="2"/>
    <n v="832.99"/>
    <n v="0.1"/>
    <n v="1665.98"/>
  </r>
  <r>
    <n v="860"/>
    <n v="1"/>
    <x v="1"/>
    <x v="18"/>
    <n v="2"/>
    <s v="mireya.copeland@bikes.shop"/>
    <x v="1"/>
    <x v="1"/>
    <n v="473"/>
    <s v="lashawna.richardson@hotmail.com"/>
    <n v="11510"/>
    <x v="1"/>
    <s v="Surly"/>
    <d v="2017-04-27T00:00:00"/>
    <n v="1"/>
    <n v="469.99"/>
    <n v="0.05"/>
    <n v="469.99"/>
  </r>
  <r>
    <n v="860"/>
    <n v="2"/>
    <x v="1"/>
    <x v="24"/>
    <n v="2"/>
    <s v="mireya.copeland@bikes.shop"/>
    <x v="3"/>
    <x v="3"/>
    <n v="473"/>
    <s v="lashawna.richardson@hotmail.com"/>
    <n v="11510"/>
    <x v="1"/>
    <s v="Electra"/>
    <d v="2017-04-27T00:00:00"/>
    <n v="2"/>
    <n v="549.99"/>
    <n v="0.2"/>
    <n v="1099.98"/>
  </r>
  <r>
    <n v="860"/>
    <n v="3"/>
    <x v="1"/>
    <x v="22"/>
    <n v="2"/>
    <s v="mireya.copeland@bikes.shop"/>
    <x v="3"/>
    <x v="3"/>
    <n v="473"/>
    <s v="lashawna.richardson@hotmail.com"/>
    <n v="11510"/>
    <x v="1"/>
    <s v="Electra"/>
    <d v="2017-04-27T00:00:00"/>
    <n v="1"/>
    <n v="499.99"/>
    <n v="0.2"/>
    <n v="499.99"/>
  </r>
  <r>
    <n v="860"/>
    <n v="4"/>
    <x v="1"/>
    <x v="71"/>
    <n v="2"/>
    <s v="mireya.copeland@bikes.shop"/>
    <x v="6"/>
    <x v="6"/>
    <n v="473"/>
    <s v="lashawna.richardson@hotmail.com"/>
    <n v="11510"/>
    <x v="1"/>
    <s v="Trek"/>
    <d v="2017-04-27T00:00:00"/>
    <n v="2"/>
    <n v="4999.99"/>
    <n v="7.0000000000000007E-2"/>
    <n v="9999.98"/>
  </r>
  <r>
    <n v="860"/>
    <n v="5"/>
    <x v="1"/>
    <x v="43"/>
    <n v="2"/>
    <s v="mireya.copeland@bikes.shop"/>
    <x v="5"/>
    <x v="5"/>
    <n v="473"/>
    <s v="lashawna.richardson@hotmail.com"/>
    <n v="11510"/>
    <x v="1"/>
    <s v="Electra"/>
    <d v="2017-04-27T00:00:00"/>
    <n v="2"/>
    <n v="299.99"/>
    <n v="0.05"/>
    <n v="599.98"/>
  </r>
  <r>
    <n v="861"/>
    <n v="1"/>
    <x v="1"/>
    <x v="15"/>
    <n v="2"/>
    <s v="mireya.copeland@bikes.shop"/>
    <x v="0"/>
    <x v="0"/>
    <n v="1177"/>
    <s v="charlesetta.soto@yahoo.com"/>
    <n v="12601"/>
    <x v="1"/>
    <s v="Electra"/>
    <d v="2017-04-27T00:00:00"/>
    <n v="2"/>
    <n v="269.99"/>
    <n v="7.0000000000000007E-2"/>
    <n v="539.98"/>
  </r>
  <r>
    <n v="861"/>
    <n v="2"/>
    <x v="1"/>
    <x v="37"/>
    <n v="2"/>
    <s v="mireya.copeland@bikes.shop"/>
    <x v="2"/>
    <x v="2"/>
    <n v="1177"/>
    <s v="charlesetta.soto@yahoo.com"/>
    <n v="12601"/>
    <x v="1"/>
    <s v="Trek"/>
    <d v="2017-04-27T00:00:00"/>
    <n v="1"/>
    <n v="3499.99"/>
    <n v="0.2"/>
    <n v="3499.99"/>
  </r>
  <r>
    <n v="862"/>
    <n v="1"/>
    <x v="2"/>
    <x v="25"/>
    <n v="3"/>
    <s v="genna.serrano@bikes.shop"/>
    <x v="5"/>
    <x v="5"/>
    <n v="1230"/>
    <s v="jesus.burch@hotmail.com"/>
    <n v="75115"/>
    <x v="2"/>
    <s v="Haro"/>
    <d v="2017-04-27T00:00:00"/>
    <n v="1"/>
    <n v="329.99"/>
    <n v="0.05"/>
    <n v="329.99"/>
  </r>
  <r>
    <n v="862"/>
    <n v="2"/>
    <x v="2"/>
    <x v="40"/>
    <n v="3"/>
    <s v="genna.serrano@bikes.shop"/>
    <x v="5"/>
    <x v="5"/>
    <n v="1230"/>
    <s v="jesus.burch@hotmail.com"/>
    <n v="75115"/>
    <x v="2"/>
    <s v="Electra"/>
    <d v="2017-04-27T00:00:00"/>
    <n v="1"/>
    <n v="299.99"/>
    <n v="0.2"/>
    <n v="299.99"/>
  </r>
  <r>
    <n v="862"/>
    <n v="3"/>
    <x v="2"/>
    <x v="60"/>
    <n v="3"/>
    <s v="genna.serrano@bikes.shop"/>
    <x v="6"/>
    <x v="6"/>
    <n v="1230"/>
    <s v="jesus.burch@hotmail.com"/>
    <n v="75115"/>
    <x v="2"/>
    <s v="Trek"/>
    <d v="2017-04-27T00:00:00"/>
    <n v="2"/>
    <n v="3499.99"/>
    <n v="7.0000000000000007E-2"/>
    <n v="6999.98"/>
  </r>
  <r>
    <n v="863"/>
    <n v="1"/>
    <x v="1"/>
    <x v="101"/>
    <n v="2"/>
    <s v="mireya.copeland@bikes.shop"/>
    <x v="5"/>
    <x v="5"/>
    <n v="446"/>
    <s v="nathanael.bradley@aol.com"/>
    <n v="12010"/>
    <x v="1"/>
    <s v="Haro"/>
    <d v="2017-04-28T00:00:00"/>
    <n v="2"/>
    <n v="209.99"/>
    <n v="0.1"/>
    <n v="419.98"/>
  </r>
  <r>
    <n v="864"/>
    <n v="1"/>
    <x v="1"/>
    <x v="88"/>
    <n v="2"/>
    <s v="mireya.copeland@bikes.shop"/>
    <x v="1"/>
    <x v="1"/>
    <n v="902"/>
    <s v="elease.dejesus@gmail.com"/>
    <n v="13126"/>
    <x v="1"/>
    <s v="Haro"/>
    <d v="2017-04-28T00:00:00"/>
    <n v="1"/>
    <n v="379.99"/>
    <n v="0.1"/>
    <n v="379.99"/>
  </r>
  <r>
    <n v="864"/>
    <n v="2"/>
    <x v="1"/>
    <x v="105"/>
    <n v="2"/>
    <s v="mireya.copeland@bikes.shop"/>
    <x v="0"/>
    <x v="0"/>
    <n v="902"/>
    <s v="elease.dejesus@gmail.com"/>
    <n v="13126"/>
    <x v="1"/>
    <s v="Sun Bicycles"/>
    <d v="2017-04-28T00:00:00"/>
    <n v="2"/>
    <n v="346.99"/>
    <n v="0.05"/>
    <n v="693.98"/>
  </r>
  <r>
    <n v="864"/>
    <n v="3"/>
    <x v="1"/>
    <x v="17"/>
    <n v="2"/>
    <s v="mireya.copeland@bikes.shop"/>
    <x v="0"/>
    <x v="0"/>
    <n v="902"/>
    <s v="elease.dejesus@gmail.com"/>
    <n v="13126"/>
    <x v="1"/>
    <s v="Electra"/>
    <d v="2017-04-28T00:00:00"/>
    <n v="1"/>
    <n v="269.99"/>
    <n v="0.2"/>
    <n v="269.99"/>
  </r>
  <r>
    <n v="865"/>
    <n v="1"/>
    <x v="1"/>
    <x v="36"/>
    <n v="2"/>
    <s v="mireya.copeland@bikes.shop"/>
    <x v="3"/>
    <x v="3"/>
    <n v="974"/>
    <s v="marcell.barrett@gmail.com"/>
    <n v="11102"/>
    <x v="1"/>
    <s v="Sun Bicycles"/>
    <d v="2017-04-29T00:00:00"/>
    <n v="2"/>
    <n v="416.99"/>
    <n v="0.1"/>
    <n v="833.98"/>
  </r>
  <r>
    <n v="865"/>
    <n v="2"/>
    <x v="1"/>
    <x v="98"/>
    <n v="2"/>
    <s v="mireya.copeland@bikes.shop"/>
    <x v="1"/>
    <x v="1"/>
    <n v="974"/>
    <s v="marcell.barrett@gmail.com"/>
    <n v="11102"/>
    <x v="1"/>
    <s v="Trek"/>
    <d v="2017-04-29T00:00:00"/>
    <n v="1"/>
    <n v="469.99"/>
    <n v="0.05"/>
    <n v="469.99"/>
  </r>
  <r>
    <n v="866"/>
    <n v="1"/>
    <x v="1"/>
    <x v="54"/>
    <n v="2"/>
    <s v="mireya.copeland@bikes.shop"/>
    <x v="5"/>
    <x v="5"/>
    <n v="1410"/>
    <s v="lurlene.finch@msn.com"/>
    <n v="10701"/>
    <x v="1"/>
    <s v="Trek"/>
    <d v="2017-04-29T00:00:00"/>
    <n v="1"/>
    <n v="189.99"/>
    <n v="0.2"/>
    <n v="189.99"/>
  </r>
  <r>
    <n v="866"/>
    <n v="2"/>
    <x v="1"/>
    <x v="50"/>
    <n v="2"/>
    <s v="mireya.copeland@bikes.shop"/>
    <x v="0"/>
    <x v="0"/>
    <n v="1410"/>
    <s v="lurlene.finch@msn.com"/>
    <n v="10701"/>
    <x v="1"/>
    <s v="Sun Bicycles"/>
    <d v="2017-04-29T00:00:00"/>
    <n v="2"/>
    <n v="250.99"/>
    <n v="7.0000000000000007E-2"/>
    <n v="501.98"/>
  </r>
  <r>
    <n v="866"/>
    <n v="3"/>
    <x v="1"/>
    <x v="53"/>
    <n v="2"/>
    <s v="mireya.copeland@bikes.shop"/>
    <x v="0"/>
    <x v="0"/>
    <n v="1410"/>
    <s v="lurlene.finch@msn.com"/>
    <n v="10701"/>
    <x v="1"/>
    <s v="Sun Bicycles"/>
    <d v="2017-04-29T00:00:00"/>
    <n v="1"/>
    <n v="761.99"/>
    <n v="7.0000000000000007E-2"/>
    <n v="761.99"/>
  </r>
  <r>
    <n v="866"/>
    <n v="4"/>
    <x v="1"/>
    <x v="17"/>
    <n v="2"/>
    <s v="mireya.copeland@bikes.shop"/>
    <x v="0"/>
    <x v="0"/>
    <n v="1410"/>
    <s v="lurlene.finch@msn.com"/>
    <n v="10701"/>
    <x v="1"/>
    <s v="Electra"/>
    <d v="2017-04-29T00:00:00"/>
    <n v="2"/>
    <n v="269.99"/>
    <n v="7.0000000000000007E-2"/>
    <n v="539.98"/>
  </r>
  <r>
    <n v="867"/>
    <n v="1"/>
    <x v="0"/>
    <x v="70"/>
    <n v="1"/>
    <s v="fabiola.jackson@bikes.shop"/>
    <x v="5"/>
    <x v="5"/>
    <n v="97"/>
    <s v="louanne.martin@hotmail.com"/>
    <n v="95993"/>
    <x v="0"/>
    <s v="Electra"/>
    <d v="2017-05-01T00:00:00"/>
    <n v="1"/>
    <n v="339.99"/>
    <n v="0.05"/>
    <n v="339.99"/>
  </r>
  <r>
    <n v="868"/>
    <n v="1"/>
    <x v="0"/>
    <x v="109"/>
    <n v="1"/>
    <s v="fabiola.jackson@bikes.shop"/>
    <x v="1"/>
    <x v="1"/>
    <n v="868"/>
    <s v="domingo.casey@msn.com"/>
    <n v="95127"/>
    <x v="0"/>
    <s v="Haro"/>
    <d v="2017-05-01T00:00:00"/>
    <n v="1"/>
    <n v="1409.99"/>
    <n v="7.0000000000000007E-2"/>
    <n v="1409.99"/>
  </r>
  <r>
    <n v="869"/>
    <n v="1"/>
    <x v="1"/>
    <x v="14"/>
    <n v="2"/>
    <s v="mireya.copeland@bikes.shop"/>
    <x v="1"/>
    <x v="1"/>
    <n v="844"/>
    <s v="felica.munoz@aol.com"/>
    <n v="11420"/>
    <x v="1"/>
    <s v="Trek"/>
    <d v="2017-05-01T00:00:00"/>
    <n v="1"/>
    <n v="3999.99"/>
    <n v="0.2"/>
    <n v="3999.99"/>
  </r>
  <r>
    <n v="869"/>
    <n v="2"/>
    <x v="1"/>
    <x v="26"/>
    <n v="2"/>
    <s v="mireya.copeland@bikes.shop"/>
    <x v="3"/>
    <x v="3"/>
    <n v="844"/>
    <s v="felica.munoz@aol.com"/>
    <n v="11420"/>
    <x v="1"/>
    <s v="Sun Bicycles"/>
    <d v="2017-05-01T00:00:00"/>
    <n v="2"/>
    <n v="449.99"/>
    <n v="0.05"/>
    <n v="899.98"/>
  </r>
  <r>
    <n v="869"/>
    <n v="3"/>
    <x v="1"/>
    <x v="57"/>
    <n v="2"/>
    <s v="mireya.copeland@bikes.shop"/>
    <x v="1"/>
    <x v="1"/>
    <n v="844"/>
    <s v="felica.munoz@aol.com"/>
    <n v="11420"/>
    <x v="1"/>
    <s v="Surly"/>
    <d v="2017-05-01T00:00:00"/>
    <n v="1"/>
    <n v="469.99"/>
    <n v="0.05"/>
    <n v="469.99"/>
  </r>
  <r>
    <n v="869"/>
    <n v="4"/>
    <x v="1"/>
    <x v="66"/>
    <n v="2"/>
    <s v="mireya.copeland@bikes.shop"/>
    <x v="6"/>
    <x v="6"/>
    <n v="844"/>
    <s v="felica.munoz@aol.com"/>
    <n v="11420"/>
    <x v="1"/>
    <s v="Trek"/>
    <d v="2017-05-01T00:00:00"/>
    <n v="2"/>
    <n v="2699.99"/>
    <n v="0.05"/>
    <n v="5399.98"/>
  </r>
  <r>
    <n v="869"/>
    <n v="5"/>
    <x v="1"/>
    <x v="105"/>
    <n v="2"/>
    <s v="mireya.copeland@bikes.shop"/>
    <x v="0"/>
    <x v="0"/>
    <n v="844"/>
    <s v="felica.munoz@aol.com"/>
    <n v="11420"/>
    <x v="1"/>
    <s v="Sun Bicycles"/>
    <d v="2017-05-01T00:00:00"/>
    <n v="2"/>
    <n v="346.99"/>
    <n v="0.2"/>
    <n v="693.98"/>
  </r>
  <r>
    <n v="870"/>
    <n v="1"/>
    <x v="1"/>
    <x v="65"/>
    <n v="2"/>
    <s v="mireya.copeland@bikes.shop"/>
    <x v="2"/>
    <x v="2"/>
    <n v="1416"/>
    <s v="miranda.kennedy@gmail.com"/>
    <n v="11102"/>
    <x v="1"/>
    <s v="Trek"/>
    <d v="2017-05-01T00:00:00"/>
    <n v="1"/>
    <n v="3499.99"/>
    <n v="7.0000000000000007E-2"/>
    <n v="3499.99"/>
  </r>
  <r>
    <n v="871"/>
    <n v="1"/>
    <x v="1"/>
    <x v="26"/>
    <n v="2"/>
    <s v="mireya.copeland@bikes.shop"/>
    <x v="3"/>
    <x v="3"/>
    <n v="358"/>
    <s v="kandace.giles@msn.com"/>
    <n v="11793"/>
    <x v="1"/>
    <s v="Sun Bicycles"/>
    <d v="2017-05-02T00:00:00"/>
    <n v="1"/>
    <n v="449.99"/>
    <n v="0.2"/>
    <n v="449.99"/>
  </r>
  <r>
    <n v="871"/>
    <n v="2"/>
    <x v="1"/>
    <x v="83"/>
    <n v="2"/>
    <s v="mireya.copeland@bikes.shop"/>
    <x v="1"/>
    <x v="1"/>
    <n v="358"/>
    <s v="kandace.giles@msn.com"/>
    <n v="11793"/>
    <x v="1"/>
    <s v="Haro"/>
    <d v="2017-05-02T00:00:00"/>
    <n v="1"/>
    <n v="549.99"/>
    <n v="0.1"/>
    <n v="549.99"/>
  </r>
  <r>
    <n v="871"/>
    <n v="3"/>
    <x v="1"/>
    <x v="34"/>
    <n v="2"/>
    <s v="mireya.copeland@bikes.shop"/>
    <x v="1"/>
    <x v="1"/>
    <n v="358"/>
    <s v="kandace.giles@msn.com"/>
    <n v="11793"/>
    <x v="1"/>
    <s v="Surly"/>
    <d v="2017-05-02T00:00:00"/>
    <n v="2"/>
    <n v="999.99"/>
    <n v="0.2"/>
    <n v="1999.98"/>
  </r>
  <r>
    <n v="871"/>
    <n v="4"/>
    <x v="1"/>
    <x v="92"/>
    <n v="2"/>
    <s v="mireya.copeland@bikes.shop"/>
    <x v="3"/>
    <x v="3"/>
    <n v="358"/>
    <s v="kandace.giles@msn.com"/>
    <n v="11793"/>
    <x v="1"/>
    <s v="Sun Bicycles"/>
    <d v="2017-05-02T00:00:00"/>
    <n v="2"/>
    <n v="416.99"/>
    <n v="0.05"/>
    <n v="833.98"/>
  </r>
  <r>
    <n v="872"/>
    <n v="1"/>
    <x v="0"/>
    <x v="37"/>
    <n v="1"/>
    <s v="fabiola.jackson@bikes.shop"/>
    <x v="2"/>
    <x v="2"/>
    <n v="394"/>
    <s v="virgen.clemons@gmail.com"/>
    <n v="91733"/>
    <x v="0"/>
    <s v="Trek"/>
    <d v="2017-05-03T00:00:00"/>
    <n v="2"/>
    <n v="3499.99"/>
    <n v="7.0000000000000007E-2"/>
    <n v="6999.98"/>
  </r>
  <r>
    <n v="872"/>
    <n v="2"/>
    <x v="0"/>
    <x v="29"/>
    <n v="1"/>
    <s v="fabiola.jackson@bikes.shop"/>
    <x v="6"/>
    <x v="6"/>
    <n v="394"/>
    <s v="virgen.clemons@gmail.com"/>
    <n v="91733"/>
    <x v="0"/>
    <s v="Surly"/>
    <d v="2017-05-03T00:00:00"/>
    <n v="1"/>
    <n v="749.99"/>
    <n v="0.1"/>
    <n v="749.99"/>
  </r>
  <r>
    <n v="873"/>
    <n v="1"/>
    <x v="1"/>
    <x v="33"/>
    <n v="2"/>
    <s v="mireya.copeland@bikes.shop"/>
    <x v="1"/>
    <x v="1"/>
    <n v="829"/>
    <s v="marcy.rodriguez@gmail.com"/>
    <n v="14094"/>
    <x v="1"/>
    <s v="Trek"/>
    <d v="2017-05-03T00:00:00"/>
    <n v="2"/>
    <n v="469.99"/>
    <n v="0.1"/>
    <n v="939.98"/>
  </r>
  <r>
    <n v="874"/>
    <n v="1"/>
    <x v="1"/>
    <x v="28"/>
    <n v="2"/>
    <s v="mireya.copeland@bikes.shop"/>
    <x v="6"/>
    <x v="6"/>
    <n v="661"/>
    <s v="trena.hudson@hotmail.com"/>
    <n v="10950"/>
    <x v="1"/>
    <s v="Trek"/>
    <d v="2017-05-04T00:00:00"/>
    <n v="1"/>
    <n v="5499.99"/>
    <n v="0.05"/>
    <n v="5499.99"/>
  </r>
  <r>
    <n v="874"/>
    <n v="2"/>
    <x v="1"/>
    <x v="97"/>
    <n v="2"/>
    <s v="mireya.copeland@bikes.shop"/>
    <x v="1"/>
    <x v="1"/>
    <n v="661"/>
    <s v="trena.hudson@hotmail.com"/>
    <n v="10950"/>
    <x v="1"/>
    <s v="Surly"/>
    <d v="2017-05-04T00:00:00"/>
    <n v="2"/>
    <n v="999.99"/>
    <n v="0.05"/>
    <n v="1999.98"/>
  </r>
  <r>
    <n v="874"/>
    <n v="3"/>
    <x v="1"/>
    <x v="30"/>
    <n v="2"/>
    <s v="mireya.copeland@bikes.shop"/>
    <x v="0"/>
    <x v="0"/>
    <n v="661"/>
    <s v="trena.hudson@hotmail.com"/>
    <n v="10950"/>
    <x v="1"/>
    <s v="Sun Bicycles"/>
    <d v="2017-05-04T00:00:00"/>
    <n v="1"/>
    <n v="749.99"/>
    <n v="0.1"/>
    <n v="749.99"/>
  </r>
  <r>
    <n v="874"/>
    <n v="4"/>
    <x v="1"/>
    <x v="104"/>
    <n v="2"/>
    <s v="mireya.copeland@bikes.shop"/>
    <x v="0"/>
    <x v="0"/>
    <n v="661"/>
    <s v="trena.hudson@hotmail.com"/>
    <n v="10950"/>
    <x v="1"/>
    <s v="Electra"/>
    <d v="2017-05-04T00:00:00"/>
    <n v="2"/>
    <n v="799.99"/>
    <n v="7.0000000000000007E-2"/>
    <n v="1599.98"/>
  </r>
  <r>
    <n v="875"/>
    <n v="1"/>
    <x v="0"/>
    <x v="21"/>
    <n v="1"/>
    <s v="fabiola.jackson@bikes.shop"/>
    <x v="1"/>
    <x v="1"/>
    <n v="386"/>
    <s v="nelle.beck@aol.com"/>
    <n v="91784"/>
    <x v="0"/>
    <s v="Heller"/>
    <d v="2017-05-05T00:00:00"/>
    <n v="2"/>
    <n v="1320.99"/>
    <n v="0.1"/>
    <n v="2641.98"/>
  </r>
  <r>
    <n v="875"/>
    <n v="2"/>
    <x v="0"/>
    <x v="12"/>
    <n v="1"/>
    <s v="fabiola.jackson@bikes.shop"/>
    <x v="0"/>
    <x v="0"/>
    <n v="386"/>
    <s v="nelle.beck@aol.com"/>
    <n v="91784"/>
    <x v="0"/>
    <s v="Electra"/>
    <d v="2017-05-05T00:00:00"/>
    <n v="2"/>
    <n v="529.99"/>
    <n v="0.05"/>
    <n v="1059.98"/>
  </r>
  <r>
    <n v="875"/>
    <n v="3"/>
    <x v="0"/>
    <x v="15"/>
    <n v="1"/>
    <s v="fabiola.jackson@bikes.shop"/>
    <x v="0"/>
    <x v="0"/>
    <n v="386"/>
    <s v="nelle.beck@aol.com"/>
    <n v="91784"/>
    <x v="0"/>
    <s v="Electra"/>
    <d v="2017-05-05T00:00:00"/>
    <n v="1"/>
    <n v="269.99"/>
    <n v="7.0000000000000007E-2"/>
    <n v="269.99"/>
  </r>
  <r>
    <n v="875"/>
    <n v="4"/>
    <x v="0"/>
    <x v="103"/>
    <n v="1"/>
    <s v="fabiola.jackson@bikes.shop"/>
    <x v="3"/>
    <x v="3"/>
    <n v="386"/>
    <s v="nelle.beck@aol.com"/>
    <n v="91784"/>
    <x v="0"/>
    <s v="Sun Bicycles"/>
    <d v="2017-05-05T00:00:00"/>
    <n v="1"/>
    <n v="470.99"/>
    <n v="0.2"/>
    <n v="470.99"/>
  </r>
  <r>
    <n v="876"/>
    <n v="1"/>
    <x v="1"/>
    <x v="7"/>
    <n v="2"/>
    <s v="mireya.copeland@bikes.shop"/>
    <x v="0"/>
    <x v="0"/>
    <n v="1046"/>
    <s v="dane.mcdaniel@hotmail.com"/>
    <n v="14424"/>
    <x v="1"/>
    <s v="Pure Cycles"/>
    <d v="2017-05-05T00:00:00"/>
    <n v="2"/>
    <n v="429"/>
    <n v="0.2"/>
    <n v="858"/>
  </r>
  <r>
    <n v="876"/>
    <n v="2"/>
    <x v="1"/>
    <x v="82"/>
    <n v="2"/>
    <s v="mireya.copeland@bikes.shop"/>
    <x v="0"/>
    <x v="0"/>
    <n v="1046"/>
    <s v="dane.mcdaniel@hotmail.com"/>
    <n v="14424"/>
    <x v="1"/>
    <s v="Sun Bicycles"/>
    <d v="2017-05-05T00:00:00"/>
    <n v="2"/>
    <n v="250.99"/>
    <n v="0.2"/>
    <n v="501.98"/>
  </r>
  <r>
    <n v="876"/>
    <n v="3"/>
    <x v="1"/>
    <x v="81"/>
    <n v="2"/>
    <s v="mireya.copeland@bikes.shop"/>
    <x v="5"/>
    <x v="5"/>
    <n v="1046"/>
    <s v="dane.mcdaniel@hotmail.com"/>
    <n v="14424"/>
    <x v="1"/>
    <s v="Electra"/>
    <d v="2017-05-05T00:00:00"/>
    <n v="1"/>
    <n v="349.99"/>
    <n v="7.0000000000000007E-2"/>
    <n v="349.99"/>
  </r>
  <r>
    <n v="876"/>
    <n v="4"/>
    <x v="1"/>
    <x v="92"/>
    <n v="2"/>
    <s v="mireya.copeland@bikes.shop"/>
    <x v="3"/>
    <x v="3"/>
    <n v="1046"/>
    <s v="dane.mcdaniel@hotmail.com"/>
    <n v="14424"/>
    <x v="1"/>
    <s v="Sun Bicycles"/>
    <d v="2017-05-05T00:00:00"/>
    <n v="2"/>
    <n v="416.99"/>
    <n v="0.05"/>
    <n v="833.98"/>
  </r>
  <r>
    <n v="877"/>
    <n v="1"/>
    <x v="1"/>
    <x v="30"/>
    <n v="2"/>
    <s v="mireya.copeland@bikes.shop"/>
    <x v="0"/>
    <x v="0"/>
    <n v="784"/>
    <s v="debbra.jacobson@yahoo.com"/>
    <n v="12020"/>
    <x v="1"/>
    <s v="Sun Bicycles"/>
    <d v="2017-05-06T00:00:00"/>
    <n v="1"/>
    <n v="749.99"/>
    <n v="7.0000000000000007E-2"/>
    <n v="749.99"/>
  </r>
  <r>
    <n v="877"/>
    <n v="2"/>
    <x v="1"/>
    <x v="27"/>
    <n v="2"/>
    <s v="mireya.copeland@bikes.shop"/>
    <x v="3"/>
    <x v="3"/>
    <n v="784"/>
    <s v="debbra.jacobson@yahoo.com"/>
    <n v="12020"/>
    <x v="1"/>
    <s v="Sun Bicycles"/>
    <d v="2017-05-06T00:00:00"/>
    <n v="1"/>
    <n v="551.99"/>
    <n v="0.1"/>
    <n v="551.99"/>
  </r>
  <r>
    <n v="878"/>
    <n v="1"/>
    <x v="0"/>
    <x v="27"/>
    <n v="1"/>
    <s v="fabiola.jackson@bikes.shop"/>
    <x v="3"/>
    <x v="3"/>
    <n v="224"/>
    <s v="moses.pope@yahoo.com"/>
    <n v="90260"/>
    <x v="0"/>
    <s v="Sun Bicycles"/>
    <d v="2017-05-07T00:00:00"/>
    <n v="1"/>
    <n v="551.99"/>
    <n v="0.2"/>
    <n v="551.99"/>
  </r>
  <r>
    <n v="878"/>
    <n v="2"/>
    <x v="0"/>
    <x v="17"/>
    <n v="1"/>
    <s v="fabiola.jackson@bikes.shop"/>
    <x v="0"/>
    <x v="0"/>
    <n v="224"/>
    <s v="moses.pope@yahoo.com"/>
    <n v="90260"/>
    <x v="0"/>
    <s v="Electra"/>
    <d v="2017-05-07T00:00:00"/>
    <n v="1"/>
    <n v="269.99"/>
    <n v="0.1"/>
    <n v="269.99"/>
  </r>
  <r>
    <n v="878"/>
    <n v="3"/>
    <x v="0"/>
    <x v="18"/>
    <n v="1"/>
    <s v="fabiola.jackson@bikes.shop"/>
    <x v="1"/>
    <x v="1"/>
    <n v="224"/>
    <s v="moses.pope@yahoo.com"/>
    <n v="90260"/>
    <x v="0"/>
    <s v="Surly"/>
    <d v="2017-05-07T00:00:00"/>
    <n v="2"/>
    <n v="469.99"/>
    <n v="0.2"/>
    <n v="939.98"/>
  </r>
  <r>
    <n v="878"/>
    <n v="4"/>
    <x v="0"/>
    <x v="9"/>
    <n v="1"/>
    <s v="fabiola.jackson@bikes.shop"/>
    <x v="0"/>
    <x v="0"/>
    <n v="224"/>
    <s v="moses.pope@yahoo.com"/>
    <n v="90260"/>
    <x v="0"/>
    <s v="Pure Cycles"/>
    <d v="2017-05-07T00:00:00"/>
    <n v="2"/>
    <n v="449"/>
    <n v="0.05"/>
    <n v="898"/>
  </r>
  <r>
    <n v="879"/>
    <n v="1"/>
    <x v="1"/>
    <x v="96"/>
    <n v="2"/>
    <s v="mireya.copeland@bikes.shop"/>
    <x v="5"/>
    <x v="5"/>
    <n v="214"/>
    <s v="ross.pugh@msn.com"/>
    <n v="14120"/>
    <x v="1"/>
    <s v="Electra"/>
    <d v="2017-05-08T00:00:00"/>
    <n v="2"/>
    <n v="489.99"/>
    <n v="0.2"/>
    <n v="979.98"/>
  </r>
  <r>
    <n v="879"/>
    <n v="2"/>
    <x v="1"/>
    <x v="6"/>
    <n v="2"/>
    <s v="mireya.copeland@bikes.shop"/>
    <x v="1"/>
    <x v="1"/>
    <n v="214"/>
    <s v="ross.pugh@msn.com"/>
    <n v="14120"/>
    <x v="1"/>
    <s v="Ritchey"/>
    <d v="2017-05-08T00:00:00"/>
    <n v="2"/>
    <n v="749.99"/>
    <n v="7.0000000000000007E-2"/>
    <n v="1499.98"/>
  </r>
  <r>
    <n v="879"/>
    <n v="3"/>
    <x v="1"/>
    <x v="56"/>
    <n v="2"/>
    <s v="mireya.copeland@bikes.shop"/>
    <x v="5"/>
    <x v="5"/>
    <n v="214"/>
    <s v="ross.pugh@msn.com"/>
    <n v="14120"/>
    <x v="1"/>
    <s v="Trek"/>
    <d v="2017-05-08T00:00:00"/>
    <n v="2"/>
    <n v="149.99"/>
    <n v="0.2"/>
    <n v="299.98"/>
  </r>
  <r>
    <n v="879"/>
    <n v="4"/>
    <x v="1"/>
    <x v="90"/>
    <n v="2"/>
    <s v="mireya.copeland@bikes.shop"/>
    <x v="0"/>
    <x v="0"/>
    <n v="214"/>
    <s v="ross.pugh@msn.com"/>
    <n v="14120"/>
    <x v="1"/>
    <s v="Electra"/>
    <d v="2017-05-08T00:00:00"/>
    <n v="1"/>
    <n v="659.99"/>
    <n v="7.0000000000000007E-2"/>
    <n v="659.99"/>
  </r>
  <r>
    <n v="880"/>
    <n v="1"/>
    <x v="1"/>
    <x v="76"/>
    <n v="2"/>
    <s v="mireya.copeland@bikes.shop"/>
    <x v="1"/>
    <x v="1"/>
    <n v="1206"/>
    <s v="mercy.brown@msn.com"/>
    <n v="11423"/>
    <x v="1"/>
    <s v="Surly"/>
    <d v="2017-05-08T00:00:00"/>
    <n v="2"/>
    <n v="2499.9899999999998"/>
    <n v="0.2"/>
    <n v="4999.9799999999996"/>
  </r>
  <r>
    <n v="880"/>
    <n v="2"/>
    <x v="1"/>
    <x v="43"/>
    <n v="2"/>
    <s v="mireya.copeland@bikes.shop"/>
    <x v="5"/>
    <x v="5"/>
    <n v="1206"/>
    <s v="mercy.brown@msn.com"/>
    <n v="11423"/>
    <x v="1"/>
    <s v="Electra"/>
    <d v="2017-05-08T00:00:00"/>
    <n v="1"/>
    <n v="299.99"/>
    <n v="0.1"/>
    <n v="299.99"/>
  </r>
  <r>
    <n v="880"/>
    <n v="3"/>
    <x v="1"/>
    <x v="21"/>
    <n v="2"/>
    <s v="mireya.copeland@bikes.shop"/>
    <x v="1"/>
    <x v="1"/>
    <n v="1206"/>
    <s v="mercy.brown@msn.com"/>
    <n v="11423"/>
    <x v="1"/>
    <s v="Heller"/>
    <d v="2017-05-08T00:00:00"/>
    <n v="1"/>
    <n v="1320.99"/>
    <n v="7.0000000000000007E-2"/>
    <n v="1320.99"/>
  </r>
  <r>
    <n v="880"/>
    <n v="4"/>
    <x v="1"/>
    <x v="8"/>
    <n v="2"/>
    <s v="mireya.copeland@bikes.shop"/>
    <x v="3"/>
    <x v="3"/>
    <n v="1206"/>
    <s v="mercy.brown@msn.com"/>
    <n v="11423"/>
    <x v="1"/>
    <s v="Electra"/>
    <d v="2017-05-08T00:00:00"/>
    <n v="1"/>
    <n v="599.99"/>
    <n v="0.1"/>
    <n v="599.99"/>
  </r>
  <r>
    <n v="880"/>
    <n v="5"/>
    <x v="1"/>
    <x v="82"/>
    <n v="2"/>
    <s v="mireya.copeland@bikes.shop"/>
    <x v="0"/>
    <x v="0"/>
    <n v="1206"/>
    <s v="mercy.brown@msn.com"/>
    <n v="11423"/>
    <x v="1"/>
    <s v="Sun Bicycles"/>
    <d v="2017-05-08T00:00:00"/>
    <n v="1"/>
    <n v="250.99"/>
    <n v="0.2"/>
    <n v="250.99"/>
  </r>
  <r>
    <n v="881"/>
    <n v="1"/>
    <x v="2"/>
    <x v="72"/>
    <n v="3"/>
    <s v="genna.serrano@bikes.shop"/>
    <x v="5"/>
    <x v="5"/>
    <n v="1024"/>
    <s v="coleman.boyd@yahoo.com"/>
    <n v="79930"/>
    <x v="2"/>
    <s v="Electra"/>
    <d v="2017-05-08T00:00:00"/>
    <n v="1"/>
    <n v="489.99"/>
    <n v="7.0000000000000007E-2"/>
    <n v="489.99"/>
  </r>
  <r>
    <n v="881"/>
    <n v="2"/>
    <x v="2"/>
    <x v="69"/>
    <n v="3"/>
    <s v="genna.serrano@bikes.shop"/>
    <x v="6"/>
    <x v="6"/>
    <n v="1024"/>
    <s v="coleman.boyd@yahoo.com"/>
    <n v="79930"/>
    <x v="2"/>
    <s v="Trek"/>
    <d v="2017-05-08T00:00:00"/>
    <n v="1"/>
    <n v="5999.99"/>
    <n v="0.2"/>
    <n v="5999.99"/>
  </r>
  <r>
    <n v="881"/>
    <n v="3"/>
    <x v="2"/>
    <x v="38"/>
    <n v="3"/>
    <s v="genna.serrano@bikes.shop"/>
    <x v="0"/>
    <x v="0"/>
    <n v="1024"/>
    <s v="coleman.boyd@yahoo.com"/>
    <n v="79930"/>
    <x v="2"/>
    <s v="Electra"/>
    <d v="2017-05-08T00:00:00"/>
    <n v="2"/>
    <n v="489.99"/>
    <n v="0.05"/>
    <n v="979.98"/>
  </r>
  <r>
    <n v="881"/>
    <n v="4"/>
    <x v="2"/>
    <x v="50"/>
    <n v="3"/>
    <s v="genna.serrano@bikes.shop"/>
    <x v="0"/>
    <x v="0"/>
    <n v="1024"/>
    <s v="coleman.boyd@yahoo.com"/>
    <n v="79930"/>
    <x v="2"/>
    <s v="Sun Bicycles"/>
    <d v="2017-05-08T00:00:00"/>
    <n v="1"/>
    <n v="250.99"/>
    <n v="0.1"/>
    <n v="250.99"/>
  </r>
  <r>
    <n v="882"/>
    <n v="1"/>
    <x v="1"/>
    <x v="65"/>
    <n v="2"/>
    <s v="mireya.copeland@bikes.shop"/>
    <x v="2"/>
    <x v="2"/>
    <n v="196"/>
    <s v="edythe.valencia@yahoo.com"/>
    <n v="14120"/>
    <x v="1"/>
    <s v="Trek"/>
    <d v="2017-05-09T00:00:00"/>
    <n v="2"/>
    <n v="3499.99"/>
    <n v="7.0000000000000007E-2"/>
    <n v="6999.98"/>
  </r>
  <r>
    <n v="882"/>
    <n v="2"/>
    <x v="1"/>
    <x v="75"/>
    <n v="2"/>
    <s v="mireya.copeland@bikes.shop"/>
    <x v="3"/>
    <x v="3"/>
    <n v="196"/>
    <s v="edythe.valencia@yahoo.com"/>
    <n v="14120"/>
    <x v="1"/>
    <s v="Sun Bicycles"/>
    <d v="2017-05-09T00:00:00"/>
    <n v="2"/>
    <n v="449.99"/>
    <n v="0.2"/>
    <n v="899.98"/>
  </r>
  <r>
    <n v="882"/>
    <n v="3"/>
    <x v="1"/>
    <x v="94"/>
    <n v="2"/>
    <s v="mireya.copeland@bikes.shop"/>
    <x v="6"/>
    <x v="6"/>
    <n v="196"/>
    <s v="edythe.valencia@yahoo.com"/>
    <n v="14120"/>
    <x v="1"/>
    <s v="Trek"/>
    <d v="2017-05-09T00:00:00"/>
    <n v="2"/>
    <n v="1999.99"/>
    <n v="7.0000000000000007E-2"/>
    <n v="3999.98"/>
  </r>
  <r>
    <n v="883"/>
    <n v="1"/>
    <x v="1"/>
    <x v="99"/>
    <n v="2"/>
    <s v="mireya.copeland@bikes.shop"/>
    <x v="1"/>
    <x v="1"/>
    <n v="507"/>
    <s v="sheree.pena@yahoo.com"/>
    <n v="10301"/>
    <x v="1"/>
    <s v="Haro"/>
    <d v="2017-05-11T00:00:00"/>
    <n v="1"/>
    <n v="539.99"/>
    <n v="0.05"/>
    <n v="539.99"/>
  </r>
  <r>
    <n v="883"/>
    <n v="2"/>
    <x v="1"/>
    <x v="21"/>
    <n v="2"/>
    <s v="mireya.copeland@bikes.shop"/>
    <x v="1"/>
    <x v="1"/>
    <n v="507"/>
    <s v="sheree.pena@yahoo.com"/>
    <n v="10301"/>
    <x v="1"/>
    <s v="Heller"/>
    <d v="2017-05-11T00:00:00"/>
    <n v="2"/>
    <n v="1320.99"/>
    <n v="0.05"/>
    <n v="2641.98"/>
  </r>
  <r>
    <n v="884"/>
    <n v="1"/>
    <x v="1"/>
    <x v="60"/>
    <n v="2"/>
    <s v="mireya.copeland@bikes.shop"/>
    <x v="6"/>
    <x v="6"/>
    <n v="871"/>
    <s v="erlinda.humphrey@hotmail.com"/>
    <n v="12553"/>
    <x v="1"/>
    <s v="Trek"/>
    <d v="2017-05-11T00:00:00"/>
    <n v="2"/>
    <n v="3499.99"/>
    <n v="0.05"/>
    <n v="6999.98"/>
  </r>
  <r>
    <n v="884"/>
    <n v="2"/>
    <x v="1"/>
    <x v="79"/>
    <n v="2"/>
    <s v="mireya.copeland@bikes.shop"/>
    <x v="0"/>
    <x v="0"/>
    <n v="871"/>
    <s v="erlinda.humphrey@hotmail.com"/>
    <n v="12553"/>
    <x v="1"/>
    <s v="Sun Bicycles"/>
    <d v="2017-05-11T00:00:00"/>
    <n v="2"/>
    <n v="416.99"/>
    <n v="7.0000000000000007E-2"/>
    <n v="833.98"/>
  </r>
  <r>
    <n v="884"/>
    <n v="3"/>
    <x v="1"/>
    <x v="109"/>
    <n v="2"/>
    <s v="mireya.copeland@bikes.shop"/>
    <x v="1"/>
    <x v="1"/>
    <n v="871"/>
    <s v="erlinda.humphrey@hotmail.com"/>
    <n v="12553"/>
    <x v="1"/>
    <s v="Haro"/>
    <d v="2017-05-11T00:00:00"/>
    <n v="2"/>
    <n v="1409.99"/>
    <n v="0.2"/>
    <n v="2819.98"/>
  </r>
  <r>
    <n v="884"/>
    <n v="4"/>
    <x v="1"/>
    <x v="2"/>
    <n v="2"/>
    <s v="mireya.copeland@bikes.shop"/>
    <x v="2"/>
    <x v="2"/>
    <n v="871"/>
    <s v="erlinda.humphrey@hotmail.com"/>
    <n v="12553"/>
    <x v="1"/>
    <s v="Surly"/>
    <d v="2017-05-11T00:00:00"/>
    <n v="1"/>
    <n v="1549"/>
    <n v="0.1"/>
    <n v="1549"/>
  </r>
  <r>
    <n v="884"/>
    <n v="5"/>
    <x v="1"/>
    <x v="20"/>
    <n v="2"/>
    <s v="mireya.copeland@bikes.shop"/>
    <x v="5"/>
    <x v="5"/>
    <n v="871"/>
    <s v="erlinda.humphrey@hotmail.com"/>
    <n v="12553"/>
    <x v="1"/>
    <s v="Electra"/>
    <d v="2017-05-11T00:00:00"/>
    <n v="2"/>
    <n v="269.99"/>
    <n v="0.05"/>
    <n v="539.98"/>
  </r>
  <r>
    <n v="885"/>
    <n v="1"/>
    <x v="2"/>
    <x v="26"/>
    <n v="3"/>
    <s v="genna.serrano@bikes.shop"/>
    <x v="3"/>
    <x v="3"/>
    <n v="66"/>
    <s v="lorrie.becker@yahoo.com"/>
    <n v="75043"/>
    <x v="2"/>
    <s v="Sun Bicycles"/>
    <d v="2017-05-13T00:00:00"/>
    <n v="1"/>
    <n v="449.99"/>
    <n v="7.0000000000000007E-2"/>
    <n v="449.99"/>
  </r>
  <r>
    <n v="885"/>
    <n v="2"/>
    <x v="2"/>
    <x v="52"/>
    <n v="3"/>
    <s v="genna.serrano@bikes.shop"/>
    <x v="1"/>
    <x v="1"/>
    <n v="66"/>
    <s v="lorrie.becker@yahoo.com"/>
    <n v="75043"/>
    <x v="2"/>
    <s v="Trek"/>
    <d v="2017-05-13T00:00:00"/>
    <n v="1"/>
    <n v="5299.99"/>
    <n v="0.1"/>
    <n v="5299.99"/>
  </r>
  <r>
    <n v="886"/>
    <n v="1"/>
    <x v="0"/>
    <x v="42"/>
    <n v="1"/>
    <s v="fabiola.jackson@bikes.shop"/>
    <x v="1"/>
    <x v="1"/>
    <n v="1396"/>
    <s v="delma.bailey@gmail.com"/>
    <n v="92806"/>
    <x v="0"/>
    <s v="Trek"/>
    <d v="2017-05-13T00:00:00"/>
    <n v="1"/>
    <n v="5299.99"/>
    <n v="0.05"/>
    <n v="5299.99"/>
  </r>
  <r>
    <n v="886"/>
    <n v="2"/>
    <x v="0"/>
    <x v="34"/>
    <n v="1"/>
    <s v="fabiola.jackson@bikes.shop"/>
    <x v="1"/>
    <x v="1"/>
    <n v="1396"/>
    <s v="delma.bailey@gmail.com"/>
    <n v="92806"/>
    <x v="0"/>
    <s v="Surly"/>
    <d v="2017-05-13T00:00:00"/>
    <n v="1"/>
    <n v="999.99"/>
    <n v="0.05"/>
    <n v="999.99"/>
  </r>
  <r>
    <n v="887"/>
    <n v="1"/>
    <x v="1"/>
    <x v="69"/>
    <n v="2"/>
    <s v="mireya.copeland@bikes.shop"/>
    <x v="6"/>
    <x v="6"/>
    <n v="1195"/>
    <s v="chantell.bridges@yahoo.com"/>
    <n v="14215"/>
    <x v="1"/>
    <s v="Trek"/>
    <d v="2017-05-13T00:00:00"/>
    <n v="2"/>
    <n v="5999.99"/>
    <n v="0.05"/>
    <n v="11999.98"/>
  </r>
  <r>
    <n v="887"/>
    <n v="2"/>
    <x v="1"/>
    <x v="63"/>
    <n v="2"/>
    <s v="mireya.copeland@bikes.shop"/>
    <x v="0"/>
    <x v="0"/>
    <n v="1195"/>
    <s v="chantell.bridges@yahoo.com"/>
    <n v="14215"/>
    <x v="1"/>
    <s v="Electra"/>
    <d v="2017-05-13T00:00:00"/>
    <n v="1"/>
    <n v="659.99"/>
    <n v="0.1"/>
    <n v="659.99"/>
  </r>
  <r>
    <n v="888"/>
    <n v="1"/>
    <x v="1"/>
    <x v="57"/>
    <n v="2"/>
    <s v="mireya.copeland@bikes.shop"/>
    <x v="1"/>
    <x v="1"/>
    <n v="1038"/>
    <s v="garry.juarez@hotmail.com"/>
    <n v="11375"/>
    <x v="1"/>
    <s v="Surly"/>
    <d v="2017-05-14T00:00:00"/>
    <n v="2"/>
    <n v="469.99"/>
    <n v="0.1"/>
    <n v="939.98"/>
  </r>
  <r>
    <n v="888"/>
    <n v="2"/>
    <x v="1"/>
    <x v="8"/>
    <n v="2"/>
    <s v="mireya.copeland@bikes.shop"/>
    <x v="3"/>
    <x v="3"/>
    <n v="1038"/>
    <s v="garry.juarez@hotmail.com"/>
    <n v="11375"/>
    <x v="1"/>
    <s v="Electra"/>
    <d v="2017-05-14T00:00:00"/>
    <n v="2"/>
    <n v="599.99"/>
    <n v="0.2"/>
    <n v="1199.98"/>
  </r>
  <r>
    <n v="889"/>
    <n v="1"/>
    <x v="2"/>
    <x v="10"/>
    <n v="3"/>
    <s v="genna.serrano@bikes.shop"/>
    <x v="0"/>
    <x v="0"/>
    <n v="830"/>
    <s v="edmund.gaines@gmail.com"/>
    <n v="76522"/>
    <x v="2"/>
    <s v="Electra"/>
    <d v="2017-05-14T00:00:00"/>
    <n v="2"/>
    <n v="549.99"/>
    <n v="0.1"/>
    <n v="1099.98"/>
  </r>
  <r>
    <n v="890"/>
    <n v="1"/>
    <x v="1"/>
    <x v="3"/>
    <n v="2"/>
    <s v="mireya.copeland@bikes.shop"/>
    <x v="0"/>
    <x v="0"/>
    <n v="171"/>
    <s v="miriam.baker@hotmail.com"/>
    <n v="11553"/>
    <x v="1"/>
    <s v="Electra"/>
    <d v="2017-05-15T00:00:00"/>
    <n v="2"/>
    <n v="599.99"/>
    <n v="0.1"/>
    <n v="1199.98"/>
  </r>
  <r>
    <n v="890"/>
    <n v="2"/>
    <x v="1"/>
    <x v="86"/>
    <n v="2"/>
    <s v="mireya.copeland@bikes.shop"/>
    <x v="3"/>
    <x v="3"/>
    <n v="171"/>
    <s v="miriam.baker@hotmail.com"/>
    <n v="11553"/>
    <x v="1"/>
    <s v="Sun Bicycles"/>
    <d v="2017-05-15T00:00:00"/>
    <n v="2"/>
    <n v="533.99"/>
    <n v="0.1"/>
    <n v="1067.98"/>
  </r>
  <r>
    <n v="890"/>
    <n v="3"/>
    <x v="1"/>
    <x v="58"/>
    <n v="2"/>
    <s v="mireya.copeland@bikes.shop"/>
    <x v="6"/>
    <x v="6"/>
    <n v="171"/>
    <s v="miriam.baker@hotmail.com"/>
    <n v="11553"/>
    <x v="1"/>
    <s v="Surly"/>
    <d v="2017-05-15T00:00:00"/>
    <n v="1"/>
    <n v="875.99"/>
    <n v="0.05"/>
    <n v="875.99"/>
  </r>
  <r>
    <n v="890"/>
    <n v="4"/>
    <x v="1"/>
    <x v="50"/>
    <n v="2"/>
    <s v="mireya.copeland@bikes.shop"/>
    <x v="0"/>
    <x v="0"/>
    <n v="171"/>
    <s v="miriam.baker@hotmail.com"/>
    <n v="11553"/>
    <x v="1"/>
    <s v="Sun Bicycles"/>
    <d v="2017-05-15T00:00:00"/>
    <n v="1"/>
    <n v="250.99"/>
    <n v="0.1"/>
    <n v="250.99"/>
  </r>
  <r>
    <n v="890"/>
    <n v="5"/>
    <x v="1"/>
    <x v="105"/>
    <n v="2"/>
    <s v="mireya.copeland@bikes.shop"/>
    <x v="0"/>
    <x v="0"/>
    <n v="171"/>
    <s v="miriam.baker@hotmail.com"/>
    <n v="11553"/>
    <x v="1"/>
    <s v="Sun Bicycles"/>
    <d v="2017-05-15T00:00:00"/>
    <n v="2"/>
    <n v="346.99"/>
    <n v="0.1"/>
    <n v="693.98"/>
  </r>
  <r>
    <n v="891"/>
    <n v="1"/>
    <x v="1"/>
    <x v="92"/>
    <n v="2"/>
    <s v="mireya.copeland@bikes.shop"/>
    <x v="3"/>
    <x v="3"/>
    <n v="384"/>
    <s v="aimee.merritt@yahoo.com"/>
    <n v="11354"/>
    <x v="1"/>
    <s v="Sun Bicycles"/>
    <d v="2017-05-15T00:00:00"/>
    <n v="2"/>
    <n v="416.99"/>
    <n v="0.1"/>
    <n v="833.98"/>
  </r>
  <r>
    <n v="891"/>
    <n v="2"/>
    <x v="1"/>
    <x v="33"/>
    <n v="2"/>
    <s v="mireya.copeland@bikes.shop"/>
    <x v="1"/>
    <x v="1"/>
    <n v="384"/>
    <s v="aimee.merritt@yahoo.com"/>
    <n v="11354"/>
    <x v="1"/>
    <s v="Trek"/>
    <d v="2017-05-15T00:00:00"/>
    <n v="1"/>
    <n v="469.99"/>
    <n v="0.05"/>
    <n v="469.99"/>
  </r>
  <r>
    <n v="891"/>
    <n v="3"/>
    <x v="1"/>
    <x v="100"/>
    <n v="2"/>
    <s v="mireya.copeland@bikes.shop"/>
    <x v="1"/>
    <x v="1"/>
    <n v="384"/>
    <s v="aimee.merritt@yahoo.com"/>
    <n v="11354"/>
    <x v="1"/>
    <s v="Sun Bicycles"/>
    <d v="2017-05-15T00:00:00"/>
    <n v="2"/>
    <n v="832.99"/>
    <n v="0.1"/>
    <n v="1665.98"/>
  </r>
  <r>
    <n v="891"/>
    <n v="4"/>
    <x v="1"/>
    <x v="69"/>
    <n v="2"/>
    <s v="mireya.copeland@bikes.shop"/>
    <x v="6"/>
    <x v="6"/>
    <n v="384"/>
    <s v="aimee.merritt@yahoo.com"/>
    <n v="11354"/>
    <x v="1"/>
    <s v="Trek"/>
    <d v="2017-05-15T00:00:00"/>
    <n v="1"/>
    <n v="5999.99"/>
    <n v="0.1"/>
    <n v="5999.99"/>
  </r>
  <r>
    <n v="892"/>
    <n v="1"/>
    <x v="1"/>
    <x v="107"/>
    <n v="2"/>
    <s v="mireya.copeland@bikes.shop"/>
    <x v="1"/>
    <x v="1"/>
    <n v="651"/>
    <s v="laure.pena@yahoo.com"/>
    <n v="12590"/>
    <x v="1"/>
    <s v="Surly"/>
    <d v="2017-05-15T00:00:00"/>
    <n v="1"/>
    <n v="832.99"/>
    <n v="0.1"/>
    <n v="832.99"/>
  </r>
  <r>
    <n v="892"/>
    <n v="2"/>
    <x v="1"/>
    <x v="11"/>
    <n v="2"/>
    <s v="mireya.copeland@bikes.shop"/>
    <x v="4"/>
    <x v="4"/>
    <n v="651"/>
    <s v="laure.pena@yahoo.com"/>
    <n v="12590"/>
    <x v="1"/>
    <s v="Trek"/>
    <d v="2017-05-15T00:00:00"/>
    <n v="2"/>
    <n v="2999.99"/>
    <n v="0.2"/>
    <n v="5999.98"/>
  </r>
  <r>
    <n v="892"/>
    <n v="3"/>
    <x v="1"/>
    <x v="69"/>
    <n v="2"/>
    <s v="mireya.copeland@bikes.shop"/>
    <x v="6"/>
    <x v="6"/>
    <n v="651"/>
    <s v="laure.pena@yahoo.com"/>
    <n v="12590"/>
    <x v="1"/>
    <s v="Trek"/>
    <d v="2017-05-15T00:00:00"/>
    <n v="2"/>
    <n v="5999.99"/>
    <n v="7.0000000000000007E-2"/>
    <n v="11999.98"/>
  </r>
  <r>
    <n v="892"/>
    <n v="4"/>
    <x v="1"/>
    <x v="54"/>
    <n v="2"/>
    <s v="mireya.copeland@bikes.shop"/>
    <x v="5"/>
    <x v="5"/>
    <n v="651"/>
    <s v="laure.pena@yahoo.com"/>
    <n v="12590"/>
    <x v="1"/>
    <s v="Trek"/>
    <d v="2017-05-15T00:00:00"/>
    <n v="1"/>
    <n v="189.99"/>
    <n v="0.05"/>
    <n v="189.99"/>
  </r>
  <r>
    <n v="893"/>
    <n v="1"/>
    <x v="1"/>
    <x v="50"/>
    <n v="2"/>
    <s v="mireya.copeland@bikes.shop"/>
    <x v="0"/>
    <x v="0"/>
    <n v="1293"/>
    <s v="sally.kinney@msn.com"/>
    <n v="11001"/>
    <x v="1"/>
    <s v="Sun Bicycles"/>
    <d v="2017-05-16T00:00:00"/>
    <n v="2"/>
    <n v="250.99"/>
    <n v="0.05"/>
    <n v="501.98"/>
  </r>
  <r>
    <n v="893"/>
    <n v="2"/>
    <x v="1"/>
    <x v="78"/>
    <n v="2"/>
    <s v="mireya.copeland@bikes.shop"/>
    <x v="1"/>
    <x v="1"/>
    <n v="1293"/>
    <s v="sally.kinney@msn.com"/>
    <n v="11001"/>
    <x v="1"/>
    <s v="Haro"/>
    <d v="2017-05-16T00:00:00"/>
    <n v="1"/>
    <n v="869.99"/>
    <n v="7.0000000000000007E-2"/>
    <n v="869.99"/>
  </r>
  <r>
    <n v="894"/>
    <n v="1"/>
    <x v="1"/>
    <x v="70"/>
    <n v="2"/>
    <s v="mireya.copeland@bikes.shop"/>
    <x v="5"/>
    <x v="5"/>
    <n v="1320"/>
    <s v="obdulia.barber@gmail.com"/>
    <n v="12550"/>
    <x v="1"/>
    <s v="Electra"/>
    <d v="2017-05-16T00:00:00"/>
    <n v="2"/>
    <n v="339.99"/>
    <n v="0.2"/>
    <n v="679.98"/>
  </r>
  <r>
    <n v="895"/>
    <n v="1"/>
    <x v="1"/>
    <x v="26"/>
    <n v="2"/>
    <s v="mireya.copeland@bikes.shop"/>
    <x v="3"/>
    <x v="3"/>
    <n v="857"/>
    <s v="inga.koch@msn.com"/>
    <n v="12553"/>
    <x v="1"/>
    <s v="Sun Bicycles"/>
    <d v="2017-05-18T00:00:00"/>
    <n v="1"/>
    <n v="449.99"/>
    <n v="7.0000000000000007E-2"/>
    <n v="449.99"/>
  </r>
  <r>
    <n v="896"/>
    <n v="1"/>
    <x v="2"/>
    <x v="87"/>
    <n v="3"/>
    <s v="genna.serrano@bikes.shop"/>
    <x v="5"/>
    <x v="5"/>
    <n v="376"/>
    <s v="elanor.patrick@aol.com"/>
    <n v="77904"/>
    <x v="2"/>
    <s v="Trek"/>
    <d v="2017-05-19T00:00:00"/>
    <n v="2"/>
    <n v="349.99"/>
    <n v="0.05"/>
    <n v="699.98"/>
  </r>
  <r>
    <n v="896"/>
    <n v="2"/>
    <x v="2"/>
    <x v="2"/>
    <n v="3"/>
    <s v="genna.serrano@bikes.shop"/>
    <x v="2"/>
    <x v="2"/>
    <n v="376"/>
    <s v="elanor.patrick@aol.com"/>
    <n v="77904"/>
    <x v="2"/>
    <s v="Surly"/>
    <d v="2017-05-19T00:00:00"/>
    <n v="1"/>
    <n v="1549"/>
    <n v="0.05"/>
    <n v="1549"/>
  </r>
  <r>
    <n v="897"/>
    <n v="1"/>
    <x v="0"/>
    <x v="86"/>
    <n v="1"/>
    <s v="fabiola.jackson@bikes.shop"/>
    <x v="3"/>
    <x v="3"/>
    <n v="47"/>
    <s v="bridgette.guerra@hotmail.com"/>
    <n v="94580"/>
    <x v="0"/>
    <s v="Sun Bicycles"/>
    <d v="2017-05-20T00:00:00"/>
    <n v="1"/>
    <n v="533.99"/>
    <n v="0.05"/>
    <n v="533.99"/>
  </r>
  <r>
    <n v="897"/>
    <n v="2"/>
    <x v="0"/>
    <x v="81"/>
    <n v="1"/>
    <s v="fabiola.jackson@bikes.shop"/>
    <x v="5"/>
    <x v="5"/>
    <n v="47"/>
    <s v="bridgette.guerra@hotmail.com"/>
    <n v="94580"/>
    <x v="0"/>
    <s v="Electra"/>
    <d v="2017-05-20T00:00:00"/>
    <n v="1"/>
    <n v="349.99"/>
    <n v="0.05"/>
    <n v="349.99"/>
  </r>
  <r>
    <n v="898"/>
    <n v="1"/>
    <x v="1"/>
    <x v="78"/>
    <n v="2"/>
    <s v="mireya.copeland@bikes.shop"/>
    <x v="1"/>
    <x v="1"/>
    <n v="352"/>
    <s v="josef.greer@gmail.com"/>
    <n v="11432"/>
    <x v="1"/>
    <s v="Haro"/>
    <d v="2017-05-20T00:00:00"/>
    <n v="2"/>
    <n v="869.99"/>
    <n v="0.2"/>
    <n v="1739.98"/>
  </r>
  <r>
    <n v="898"/>
    <n v="2"/>
    <x v="1"/>
    <x v="3"/>
    <n v="2"/>
    <s v="mireya.copeland@bikes.shop"/>
    <x v="0"/>
    <x v="0"/>
    <n v="352"/>
    <s v="josef.greer@gmail.com"/>
    <n v="11432"/>
    <x v="1"/>
    <s v="Electra"/>
    <d v="2017-05-20T00:00:00"/>
    <n v="1"/>
    <n v="599.99"/>
    <n v="7.0000000000000007E-2"/>
    <n v="599.99"/>
  </r>
  <r>
    <n v="898"/>
    <n v="3"/>
    <x v="1"/>
    <x v="94"/>
    <n v="2"/>
    <s v="mireya.copeland@bikes.shop"/>
    <x v="6"/>
    <x v="6"/>
    <n v="352"/>
    <s v="josef.greer@gmail.com"/>
    <n v="11432"/>
    <x v="1"/>
    <s v="Trek"/>
    <d v="2017-05-20T00:00:00"/>
    <n v="2"/>
    <n v="1999.99"/>
    <n v="0.2"/>
    <n v="3999.98"/>
  </r>
  <r>
    <n v="898"/>
    <n v="4"/>
    <x v="1"/>
    <x v="79"/>
    <n v="2"/>
    <s v="mireya.copeland@bikes.shop"/>
    <x v="0"/>
    <x v="0"/>
    <n v="352"/>
    <s v="josef.greer@gmail.com"/>
    <n v="11432"/>
    <x v="1"/>
    <s v="Sun Bicycles"/>
    <d v="2017-05-20T00:00:00"/>
    <n v="2"/>
    <n v="416.99"/>
    <n v="7.0000000000000007E-2"/>
    <n v="833.98"/>
  </r>
  <r>
    <n v="899"/>
    <n v="1"/>
    <x v="1"/>
    <x v="64"/>
    <n v="2"/>
    <s v="mireya.copeland@bikes.shop"/>
    <x v="6"/>
    <x v="6"/>
    <n v="605"/>
    <s v="renita.henry@msn.com"/>
    <n v="10801"/>
    <x v="1"/>
    <s v="Trek"/>
    <d v="2017-05-20T00:00:00"/>
    <n v="2"/>
    <n v="2599.9899999999998"/>
    <n v="0.1"/>
    <n v="5199.9799999999996"/>
  </r>
  <r>
    <n v="899"/>
    <n v="2"/>
    <x v="1"/>
    <x v="7"/>
    <n v="2"/>
    <s v="mireya.copeland@bikes.shop"/>
    <x v="0"/>
    <x v="0"/>
    <n v="605"/>
    <s v="renita.henry@msn.com"/>
    <n v="10801"/>
    <x v="1"/>
    <s v="Pure Cycles"/>
    <d v="2017-05-20T00:00:00"/>
    <n v="1"/>
    <n v="429"/>
    <n v="0.1"/>
    <n v="429"/>
  </r>
  <r>
    <n v="899"/>
    <n v="3"/>
    <x v="1"/>
    <x v="18"/>
    <n v="2"/>
    <s v="mireya.copeland@bikes.shop"/>
    <x v="1"/>
    <x v="1"/>
    <n v="605"/>
    <s v="renita.henry@msn.com"/>
    <n v="10801"/>
    <x v="1"/>
    <s v="Surly"/>
    <d v="2017-05-20T00:00:00"/>
    <n v="1"/>
    <n v="469.99"/>
    <n v="0.2"/>
    <n v="469.99"/>
  </r>
  <r>
    <n v="900"/>
    <n v="1"/>
    <x v="1"/>
    <x v="8"/>
    <n v="2"/>
    <s v="mireya.copeland@bikes.shop"/>
    <x v="3"/>
    <x v="3"/>
    <n v="971"/>
    <s v="samual.warner@gmail.com"/>
    <n v="11717"/>
    <x v="1"/>
    <s v="Electra"/>
    <d v="2017-05-20T00:00:00"/>
    <n v="2"/>
    <n v="599.99"/>
    <n v="0.05"/>
    <n v="1199.98"/>
  </r>
  <r>
    <n v="900"/>
    <n v="2"/>
    <x v="1"/>
    <x v="75"/>
    <n v="2"/>
    <s v="mireya.copeland@bikes.shop"/>
    <x v="3"/>
    <x v="3"/>
    <n v="971"/>
    <s v="samual.warner@gmail.com"/>
    <n v="11717"/>
    <x v="1"/>
    <s v="Sun Bicycles"/>
    <d v="2017-05-20T00:00:00"/>
    <n v="1"/>
    <n v="449.99"/>
    <n v="7.0000000000000007E-2"/>
    <n v="449.99"/>
  </r>
  <r>
    <n v="900"/>
    <n v="3"/>
    <x v="1"/>
    <x v="84"/>
    <n v="2"/>
    <s v="mireya.copeland@bikes.shop"/>
    <x v="5"/>
    <x v="5"/>
    <n v="971"/>
    <s v="samual.warner@gmail.com"/>
    <n v="11717"/>
    <x v="1"/>
    <s v="Trek"/>
    <d v="2017-05-20T00:00:00"/>
    <n v="1"/>
    <n v="209.99"/>
    <n v="0.2"/>
    <n v="209.99"/>
  </r>
  <r>
    <n v="900"/>
    <n v="4"/>
    <x v="1"/>
    <x v="32"/>
    <n v="2"/>
    <s v="mireya.copeland@bikes.shop"/>
    <x v="4"/>
    <x v="4"/>
    <n v="971"/>
    <s v="samual.warner@gmail.com"/>
    <n v="11717"/>
    <x v="1"/>
    <s v="Trek"/>
    <d v="2017-05-20T00:00:00"/>
    <n v="2"/>
    <n v="4999.99"/>
    <n v="0.05"/>
    <n v="9999.98"/>
  </r>
  <r>
    <n v="900"/>
    <n v="5"/>
    <x v="1"/>
    <x v="76"/>
    <n v="2"/>
    <s v="mireya.copeland@bikes.shop"/>
    <x v="1"/>
    <x v="1"/>
    <n v="971"/>
    <s v="samual.warner@gmail.com"/>
    <n v="11717"/>
    <x v="1"/>
    <s v="Surly"/>
    <d v="2017-05-20T00:00:00"/>
    <n v="2"/>
    <n v="2499.9899999999998"/>
    <n v="7.0000000000000007E-2"/>
    <n v="4999.9799999999996"/>
  </r>
  <r>
    <n v="901"/>
    <n v="1"/>
    <x v="1"/>
    <x v="69"/>
    <n v="2"/>
    <s v="mireya.copeland@bikes.shop"/>
    <x v="6"/>
    <x v="6"/>
    <n v="345"/>
    <s v="mi.gray@aol.com"/>
    <n v="12203"/>
    <x v="1"/>
    <s v="Trek"/>
    <d v="2017-05-21T00:00:00"/>
    <n v="1"/>
    <n v="5999.99"/>
    <n v="0.2"/>
    <n v="5999.99"/>
  </r>
  <r>
    <n v="901"/>
    <n v="2"/>
    <x v="1"/>
    <x v="52"/>
    <n v="2"/>
    <s v="mireya.copeland@bikes.shop"/>
    <x v="1"/>
    <x v="1"/>
    <n v="345"/>
    <s v="mi.gray@aol.com"/>
    <n v="12203"/>
    <x v="1"/>
    <s v="Trek"/>
    <d v="2017-05-21T00:00:00"/>
    <n v="1"/>
    <n v="5299.99"/>
    <n v="7.0000000000000007E-2"/>
    <n v="5299.99"/>
  </r>
  <r>
    <n v="902"/>
    <n v="1"/>
    <x v="1"/>
    <x v="83"/>
    <n v="2"/>
    <s v="mireya.copeland@bikes.shop"/>
    <x v="1"/>
    <x v="1"/>
    <n v="1278"/>
    <s v="loan.graham@yahoo.com"/>
    <n v="11372"/>
    <x v="1"/>
    <s v="Haro"/>
    <d v="2017-05-21T00:00:00"/>
    <n v="2"/>
    <n v="549.99"/>
    <n v="7.0000000000000007E-2"/>
    <n v="1099.98"/>
  </r>
  <r>
    <n v="902"/>
    <n v="2"/>
    <x v="1"/>
    <x v="102"/>
    <n v="2"/>
    <s v="mireya.copeland@bikes.shop"/>
    <x v="5"/>
    <x v="5"/>
    <n v="1278"/>
    <s v="loan.graham@yahoo.com"/>
    <n v="11372"/>
    <x v="1"/>
    <s v="Haro"/>
    <d v="2017-05-21T00:00:00"/>
    <n v="1"/>
    <n v="209.99"/>
    <n v="7.0000000000000007E-2"/>
    <n v="209.99"/>
  </r>
  <r>
    <n v="902"/>
    <n v="3"/>
    <x v="1"/>
    <x v="10"/>
    <n v="2"/>
    <s v="mireya.copeland@bikes.shop"/>
    <x v="0"/>
    <x v="0"/>
    <n v="1278"/>
    <s v="loan.graham@yahoo.com"/>
    <n v="11372"/>
    <x v="1"/>
    <s v="Electra"/>
    <d v="2017-05-21T00:00:00"/>
    <n v="1"/>
    <n v="549.99"/>
    <n v="0.2"/>
    <n v="549.99"/>
  </r>
  <r>
    <n v="902"/>
    <n v="4"/>
    <x v="1"/>
    <x v="35"/>
    <n v="2"/>
    <s v="mireya.copeland@bikes.shop"/>
    <x v="0"/>
    <x v="0"/>
    <n v="1278"/>
    <s v="loan.graham@yahoo.com"/>
    <n v="11372"/>
    <x v="1"/>
    <s v="Electra"/>
    <d v="2017-05-21T00:00:00"/>
    <n v="2"/>
    <n v="299.99"/>
    <n v="0.05"/>
    <n v="599.98"/>
  </r>
  <r>
    <n v="903"/>
    <n v="1"/>
    <x v="1"/>
    <x v="93"/>
    <n v="2"/>
    <s v="mireya.copeland@bikes.shop"/>
    <x v="1"/>
    <x v="1"/>
    <n v="179"/>
    <s v="deane.sears@hotmail.com"/>
    <n v="14534"/>
    <x v="1"/>
    <s v="Surly"/>
    <d v="2017-05-22T00:00:00"/>
    <n v="2"/>
    <n v="1632.99"/>
    <n v="7.0000000000000007E-2"/>
    <n v="3265.98"/>
  </r>
  <r>
    <n v="903"/>
    <n v="2"/>
    <x v="1"/>
    <x v="74"/>
    <n v="2"/>
    <s v="mireya.copeland@bikes.shop"/>
    <x v="6"/>
    <x v="6"/>
    <n v="179"/>
    <s v="deane.sears@hotmail.com"/>
    <n v="14534"/>
    <x v="1"/>
    <s v="Trek"/>
    <d v="2017-05-22T00:00:00"/>
    <n v="2"/>
    <n v="1499.99"/>
    <n v="0.05"/>
    <n v="2999.98"/>
  </r>
  <r>
    <n v="904"/>
    <n v="1"/>
    <x v="0"/>
    <x v="107"/>
    <n v="1"/>
    <s v="fabiola.jackson@bikes.shop"/>
    <x v="1"/>
    <x v="1"/>
    <n v="1020"/>
    <s v="lorraine.marks@msn.com"/>
    <n v="94070"/>
    <x v="0"/>
    <s v="Surly"/>
    <d v="2017-05-23T00:00:00"/>
    <n v="2"/>
    <n v="832.99"/>
    <n v="0.1"/>
    <n v="1665.98"/>
  </r>
  <r>
    <n v="904"/>
    <n v="2"/>
    <x v="0"/>
    <x v="80"/>
    <n v="1"/>
    <s v="fabiola.jackson@bikes.shop"/>
    <x v="6"/>
    <x v="6"/>
    <n v="1020"/>
    <s v="lorraine.marks@msn.com"/>
    <n v="94070"/>
    <x v="0"/>
    <s v="Trek"/>
    <d v="2017-05-23T00:00:00"/>
    <n v="2"/>
    <n v="6499.99"/>
    <n v="7.0000000000000007E-2"/>
    <n v="12999.98"/>
  </r>
  <r>
    <n v="904"/>
    <n v="3"/>
    <x v="0"/>
    <x v="102"/>
    <n v="1"/>
    <s v="fabiola.jackson@bikes.shop"/>
    <x v="5"/>
    <x v="5"/>
    <n v="1020"/>
    <s v="lorraine.marks@msn.com"/>
    <n v="94070"/>
    <x v="0"/>
    <s v="Haro"/>
    <d v="2017-05-23T00:00:00"/>
    <n v="2"/>
    <n v="209.99"/>
    <n v="0.2"/>
    <n v="419.98"/>
  </r>
  <r>
    <n v="904"/>
    <n v="4"/>
    <x v="0"/>
    <x v="17"/>
    <n v="1"/>
    <s v="fabiola.jackson@bikes.shop"/>
    <x v="0"/>
    <x v="0"/>
    <n v="1020"/>
    <s v="lorraine.marks@msn.com"/>
    <n v="94070"/>
    <x v="0"/>
    <s v="Electra"/>
    <d v="2017-05-23T00:00:00"/>
    <n v="1"/>
    <n v="269.99"/>
    <n v="0.2"/>
    <n v="269.99"/>
  </r>
  <r>
    <n v="905"/>
    <n v="1"/>
    <x v="1"/>
    <x v="50"/>
    <n v="2"/>
    <s v="mireya.copeland@bikes.shop"/>
    <x v="0"/>
    <x v="0"/>
    <n v="609"/>
    <s v="eliana.reese@hotmail.com"/>
    <n v="11421"/>
    <x v="1"/>
    <s v="Sun Bicycles"/>
    <d v="2017-05-23T00:00:00"/>
    <n v="1"/>
    <n v="250.99"/>
    <n v="0.1"/>
    <n v="250.99"/>
  </r>
  <r>
    <n v="905"/>
    <n v="2"/>
    <x v="1"/>
    <x v="37"/>
    <n v="2"/>
    <s v="mireya.copeland@bikes.shop"/>
    <x v="2"/>
    <x v="2"/>
    <n v="609"/>
    <s v="eliana.reese@hotmail.com"/>
    <n v="11421"/>
    <x v="1"/>
    <s v="Trek"/>
    <d v="2017-05-23T00:00:00"/>
    <n v="2"/>
    <n v="3499.99"/>
    <n v="0.05"/>
    <n v="6999.98"/>
  </r>
  <r>
    <n v="905"/>
    <n v="3"/>
    <x v="1"/>
    <x v="41"/>
    <n v="2"/>
    <s v="mireya.copeland@bikes.shop"/>
    <x v="1"/>
    <x v="1"/>
    <n v="609"/>
    <s v="eliana.reese@hotmail.com"/>
    <n v="11421"/>
    <x v="1"/>
    <s v="Trek"/>
    <d v="2017-05-23T00:00:00"/>
    <n v="2"/>
    <n v="2299.9899999999998"/>
    <n v="0.2"/>
    <n v="4599.9799999999996"/>
  </r>
  <r>
    <n v="905"/>
    <n v="4"/>
    <x v="1"/>
    <x v="0"/>
    <n v="2"/>
    <s v="mireya.copeland@bikes.shop"/>
    <x v="0"/>
    <x v="0"/>
    <n v="609"/>
    <s v="eliana.reese@hotmail.com"/>
    <n v="11421"/>
    <x v="1"/>
    <s v="Electra"/>
    <d v="2017-05-23T00:00:00"/>
    <n v="1"/>
    <n v="599.99"/>
    <n v="0.2"/>
    <n v="599.99"/>
  </r>
  <r>
    <n v="906"/>
    <n v="1"/>
    <x v="1"/>
    <x v="19"/>
    <n v="2"/>
    <s v="mireya.copeland@bikes.shop"/>
    <x v="5"/>
    <x v="5"/>
    <n v="877"/>
    <s v="janine.manning@gmail.com"/>
    <n v="11414"/>
    <x v="1"/>
    <s v="Electra"/>
    <d v="2017-05-23T00:00:00"/>
    <n v="2"/>
    <n v="299.99"/>
    <n v="0.2"/>
    <n v="599.98"/>
  </r>
  <r>
    <n v="906"/>
    <n v="2"/>
    <x v="1"/>
    <x v="76"/>
    <n v="2"/>
    <s v="mireya.copeland@bikes.shop"/>
    <x v="1"/>
    <x v="1"/>
    <n v="877"/>
    <s v="janine.manning@gmail.com"/>
    <n v="11414"/>
    <x v="1"/>
    <s v="Surly"/>
    <d v="2017-05-23T00:00:00"/>
    <n v="2"/>
    <n v="2499.9899999999998"/>
    <n v="7.0000000000000007E-2"/>
    <n v="4999.9799999999996"/>
  </r>
  <r>
    <n v="906"/>
    <n v="3"/>
    <x v="1"/>
    <x v="109"/>
    <n v="2"/>
    <s v="mireya.copeland@bikes.shop"/>
    <x v="1"/>
    <x v="1"/>
    <n v="877"/>
    <s v="janine.manning@gmail.com"/>
    <n v="11414"/>
    <x v="1"/>
    <s v="Haro"/>
    <d v="2017-05-23T00:00:00"/>
    <n v="1"/>
    <n v="1409.99"/>
    <n v="0.05"/>
    <n v="1409.99"/>
  </r>
  <r>
    <n v="906"/>
    <n v="4"/>
    <x v="1"/>
    <x v="48"/>
    <n v="2"/>
    <s v="mireya.copeland@bikes.shop"/>
    <x v="3"/>
    <x v="3"/>
    <n v="877"/>
    <s v="janine.manning@gmail.com"/>
    <n v="11414"/>
    <x v="1"/>
    <s v="Electra"/>
    <d v="2017-05-23T00:00:00"/>
    <n v="2"/>
    <n v="489.99"/>
    <n v="0.1"/>
    <n v="979.98"/>
  </r>
  <r>
    <n v="906"/>
    <n v="5"/>
    <x v="1"/>
    <x v="13"/>
    <n v="2"/>
    <s v="mireya.copeland@bikes.shop"/>
    <x v="5"/>
    <x v="5"/>
    <n v="877"/>
    <s v="janine.manning@gmail.com"/>
    <n v="11414"/>
    <x v="1"/>
    <s v="Electra"/>
    <d v="2017-05-23T00:00:00"/>
    <n v="2"/>
    <n v="269.99"/>
    <n v="0.2"/>
    <n v="539.98"/>
  </r>
  <r>
    <n v="907"/>
    <n v="1"/>
    <x v="0"/>
    <x v="73"/>
    <n v="1"/>
    <s v="fabiola.jackson@bikes.shop"/>
    <x v="5"/>
    <x v="5"/>
    <n v="120"/>
    <s v="luz.house@gmail.com"/>
    <n v="93706"/>
    <x v="0"/>
    <s v="Sun Bicycles"/>
    <d v="2017-05-24T00:00:00"/>
    <n v="2"/>
    <n v="109.99"/>
    <n v="7.0000000000000007E-2"/>
    <n v="219.98"/>
  </r>
  <r>
    <n v="907"/>
    <n v="2"/>
    <x v="0"/>
    <x v="105"/>
    <n v="1"/>
    <s v="fabiola.jackson@bikes.shop"/>
    <x v="0"/>
    <x v="0"/>
    <n v="120"/>
    <s v="luz.house@gmail.com"/>
    <n v="93706"/>
    <x v="0"/>
    <s v="Sun Bicycles"/>
    <d v="2017-05-24T00:00:00"/>
    <n v="1"/>
    <n v="346.99"/>
    <n v="7.0000000000000007E-2"/>
    <n v="346.99"/>
  </r>
  <r>
    <n v="908"/>
    <n v="1"/>
    <x v="1"/>
    <x v="67"/>
    <n v="2"/>
    <s v="mireya.copeland@bikes.shop"/>
    <x v="1"/>
    <x v="1"/>
    <n v="402"/>
    <s v="kerrie.morton@hotmail.com"/>
    <n v="14534"/>
    <x v="1"/>
    <s v="Haro"/>
    <d v="2017-05-25T00:00:00"/>
    <n v="1"/>
    <n v="1469.99"/>
    <n v="0.2"/>
    <n v="1469.99"/>
  </r>
  <r>
    <n v="908"/>
    <n v="2"/>
    <x v="1"/>
    <x v="49"/>
    <n v="2"/>
    <s v="mireya.copeland@bikes.shop"/>
    <x v="5"/>
    <x v="5"/>
    <n v="402"/>
    <s v="kerrie.morton@hotmail.com"/>
    <n v="14534"/>
    <x v="1"/>
    <s v="Haro"/>
    <d v="2017-05-25T00:00:00"/>
    <n v="1"/>
    <n v="249.99"/>
    <n v="0.1"/>
    <n v="249.99"/>
  </r>
  <r>
    <n v="908"/>
    <n v="3"/>
    <x v="1"/>
    <x v="48"/>
    <n v="2"/>
    <s v="mireya.copeland@bikes.shop"/>
    <x v="3"/>
    <x v="3"/>
    <n v="402"/>
    <s v="kerrie.morton@hotmail.com"/>
    <n v="14534"/>
    <x v="1"/>
    <s v="Electra"/>
    <d v="2017-05-25T00:00:00"/>
    <n v="2"/>
    <n v="489.99"/>
    <n v="0.1"/>
    <n v="979.98"/>
  </r>
  <r>
    <n v="909"/>
    <n v="1"/>
    <x v="0"/>
    <x v="21"/>
    <n v="1"/>
    <s v="fabiola.jackson@bikes.shop"/>
    <x v="1"/>
    <x v="1"/>
    <n v="188"/>
    <s v="sharla.flynn@hotmail.com"/>
    <n v="93035"/>
    <x v="0"/>
    <s v="Heller"/>
    <d v="2017-05-26T00:00:00"/>
    <n v="1"/>
    <n v="1320.99"/>
    <n v="0.2"/>
    <n v="1320.99"/>
  </r>
  <r>
    <n v="910"/>
    <n v="1"/>
    <x v="1"/>
    <x v="19"/>
    <n v="2"/>
    <s v="mireya.copeland@bikes.shop"/>
    <x v="5"/>
    <x v="5"/>
    <n v="342"/>
    <s v="cassondra.pruitt@aol.com"/>
    <n v="11566"/>
    <x v="1"/>
    <s v="Electra"/>
    <d v="2017-05-26T00:00:00"/>
    <n v="1"/>
    <n v="299.99"/>
    <n v="0.1"/>
    <n v="299.99"/>
  </r>
  <r>
    <n v="911"/>
    <n v="1"/>
    <x v="1"/>
    <x v="82"/>
    <n v="2"/>
    <s v="mireya.copeland@bikes.shop"/>
    <x v="0"/>
    <x v="0"/>
    <n v="887"/>
    <s v="graig.cannon@gmail.com"/>
    <n v="11791"/>
    <x v="1"/>
    <s v="Sun Bicycles"/>
    <d v="2017-05-26T00:00:00"/>
    <n v="2"/>
    <n v="250.99"/>
    <n v="0.05"/>
    <n v="501.98"/>
  </r>
  <r>
    <n v="911"/>
    <n v="2"/>
    <x v="1"/>
    <x v="26"/>
    <n v="2"/>
    <s v="mireya.copeland@bikes.shop"/>
    <x v="3"/>
    <x v="3"/>
    <n v="887"/>
    <s v="graig.cannon@gmail.com"/>
    <n v="11791"/>
    <x v="1"/>
    <s v="Sun Bicycles"/>
    <d v="2017-05-26T00:00:00"/>
    <n v="1"/>
    <n v="449.99"/>
    <n v="0.05"/>
    <n v="449.99"/>
  </r>
  <r>
    <n v="911"/>
    <n v="3"/>
    <x v="1"/>
    <x v="87"/>
    <n v="2"/>
    <s v="mireya.copeland@bikes.shop"/>
    <x v="5"/>
    <x v="5"/>
    <n v="887"/>
    <s v="graig.cannon@gmail.com"/>
    <n v="11791"/>
    <x v="1"/>
    <s v="Trek"/>
    <d v="2017-05-26T00:00:00"/>
    <n v="2"/>
    <n v="349.99"/>
    <n v="0.05"/>
    <n v="699.98"/>
  </r>
  <r>
    <n v="911"/>
    <n v="4"/>
    <x v="1"/>
    <x v="60"/>
    <n v="2"/>
    <s v="mireya.copeland@bikes.shop"/>
    <x v="6"/>
    <x v="6"/>
    <n v="887"/>
    <s v="graig.cannon@gmail.com"/>
    <n v="11791"/>
    <x v="1"/>
    <s v="Trek"/>
    <d v="2017-05-26T00:00:00"/>
    <n v="1"/>
    <n v="3499.99"/>
    <n v="0.2"/>
    <n v="3499.99"/>
  </r>
  <r>
    <n v="912"/>
    <n v="1"/>
    <x v="0"/>
    <x v="13"/>
    <n v="1"/>
    <s v="fabiola.jackson@bikes.shop"/>
    <x v="5"/>
    <x v="5"/>
    <n v="519"/>
    <s v="rudolf.gilliam@aol.com"/>
    <n v="90274"/>
    <x v="0"/>
    <s v="Electra"/>
    <d v="2017-05-27T00:00:00"/>
    <n v="2"/>
    <n v="269.99"/>
    <n v="0.2"/>
    <n v="539.98"/>
  </r>
  <r>
    <n v="912"/>
    <n v="2"/>
    <x v="0"/>
    <x v="68"/>
    <n v="1"/>
    <s v="fabiola.jackson@bikes.shop"/>
    <x v="0"/>
    <x v="0"/>
    <n v="519"/>
    <s v="rudolf.gilliam@aol.com"/>
    <n v="90274"/>
    <x v="0"/>
    <s v="Sun Bicycles"/>
    <d v="2017-05-27T00:00:00"/>
    <n v="2"/>
    <n v="416.99"/>
    <n v="0.05"/>
    <n v="833.98"/>
  </r>
  <r>
    <n v="912"/>
    <n v="3"/>
    <x v="0"/>
    <x v="70"/>
    <n v="1"/>
    <s v="fabiola.jackson@bikes.shop"/>
    <x v="5"/>
    <x v="5"/>
    <n v="519"/>
    <s v="rudolf.gilliam@aol.com"/>
    <n v="90274"/>
    <x v="0"/>
    <s v="Electra"/>
    <d v="2017-05-27T00:00:00"/>
    <n v="1"/>
    <n v="339.99"/>
    <n v="0.05"/>
    <n v="339.99"/>
  </r>
  <r>
    <n v="912"/>
    <n v="4"/>
    <x v="0"/>
    <x v="6"/>
    <n v="1"/>
    <s v="fabiola.jackson@bikes.shop"/>
    <x v="1"/>
    <x v="1"/>
    <n v="519"/>
    <s v="rudolf.gilliam@aol.com"/>
    <n v="90274"/>
    <x v="0"/>
    <s v="Ritchey"/>
    <d v="2017-05-27T00:00:00"/>
    <n v="2"/>
    <n v="749.99"/>
    <n v="0.2"/>
    <n v="1499.98"/>
  </r>
  <r>
    <n v="913"/>
    <n v="1"/>
    <x v="1"/>
    <x v="45"/>
    <n v="2"/>
    <s v="mireya.copeland@bikes.shop"/>
    <x v="5"/>
    <x v="5"/>
    <n v="699"/>
    <s v="zella.fernandez@yahoo.com"/>
    <n v="11570"/>
    <x v="1"/>
    <s v="Trek"/>
    <d v="2017-05-27T00:00:00"/>
    <n v="2"/>
    <n v="209.99"/>
    <n v="0.1"/>
    <n v="419.98"/>
  </r>
  <r>
    <n v="913"/>
    <n v="2"/>
    <x v="1"/>
    <x v="24"/>
    <n v="2"/>
    <s v="mireya.copeland@bikes.shop"/>
    <x v="3"/>
    <x v="3"/>
    <n v="699"/>
    <s v="zella.fernandez@yahoo.com"/>
    <n v="11570"/>
    <x v="1"/>
    <s v="Electra"/>
    <d v="2017-05-27T00:00:00"/>
    <n v="2"/>
    <n v="549.99"/>
    <n v="0.05"/>
    <n v="1099.98"/>
  </r>
  <r>
    <n v="914"/>
    <n v="1"/>
    <x v="0"/>
    <x v="83"/>
    <n v="1"/>
    <s v="fabiola.jackson@bikes.shop"/>
    <x v="1"/>
    <x v="1"/>
    <n v="1068"/>
    <s v="doris.kaufman@gmail.com"/>
    <n v="91010"/>
    <x v="0"/>
    <s v="Haro"/>
    <d v="2017-05-28T00:00:00"/>
    <n v="1"/>
    <n v="549.99"/>
    <n v="7.0000000000000007E-2"/>
    <n v="549.99"/>
  </r>
  <r>
    <n v="914"/>
    <n v="2"/>
    <x v="0"/>
    <x v="0"/>
    <n v="1"/>
    <s v="fabiola.jackson@bikes.shop"/>
    <x v="0"/>
    <x v="0"/>
    <n v="1068"/>
    <s v="doris.kaufman@gmail.com"/>
    <n v="91010"/>
    <x v="0"/>
    <s v="Electra"/>
    <d v="2017-05-28T00:00:00"/>
    <n v="2"/>
    <n v="599.99"/>
    <n v="0.2"/>
    <n v="1199.98"/>
  </r>
  <r>
    <n v="914"/>
    <n v="3"/>
    <x v="0"/>
    <x v="26"/>
    <n v="1"/>
    <s v="fabiola.jackson@bikes.shop"/>
    <x v="3"/>
    <x v="3"/>
    <n v="1068"/>
    <s v="doris.kaufman@gmail.com"/>
    <n v="91010"/>
    <x v="0"/>
    <s v="Sun Bicycles"/>
    <d v="2017-05-28T00:00:00"/>
    <n v="1"/>
    <n v="449.99"/>
    <n v="0.05"/>
    <n v="449.99"/>
  </r>
  <r>
    <n v="914"/>
    <n v="4"/>
    <x v="0"/>
    <x v="109"/>
    <n v="1"/>
    <s v="fabiola.jackson@bikes.shop"/>
    <x v="1"/>
    <x v="1"/>
    <n v="1068"/>
    <s v="doris.kaufman@gmail.com"/>
    <n v="91010"/>
    <x v="0"/>
    <s v="Haro"/>
    <d v="2017-05-28T00:00:00"/>
    <n v="1"/>
    <n v="1409.99"/>
    <n v="0.1"/>
    <n v="1409.99"/>
  </r>
  <r>
    <n v="915"/>
    <n v="1"/>
    <x v="1"/>
    <x v="38"/>
    <n v="2"/>
    <s v="mireya.copeland@bikes.shop"/>
    <x v="0"/>
    <x v="0"/>
    <n v="215"/>
    <s v="judith.finley@hotmail.com"/>
    <n v="11357"/>
    <x v="1"/>
    <s v="Electra"/>
    <d v="2017-05-28T00:00:00"/>
    <n v="1"/>
    <n v="489.99"/>
    <n v="0.05"/>
    <n v="489.99"/>
  </r>
  <r>
    <n v="915"/>
    <n v="2"/>
    <x v="1"/>
    <x v="74"/>
    <n v="2"/>
    <s v="mireya.copeland@bikes.shop"/>
    <x v="6"/>
    <x v="6"/>
    <n v="215"/>
    <s v="judith.finley@hotmail.com"/>
    <n v="11357"/>
    <x v="1"/>
    <s v="Trek"/>
    <d v="2017-05-28T00:00:00"/>
    <n v="1"/>
    <n v="1499.99"/>
    <n v="7.0000000000000007E-2"/>
    <n v="1499.99"/>
  </r>
  <r>
    <n v="915"/>
    <n v="3"/>
    <x v="1"/>
    <x v="41"/>
    <n v="2"/>
    <s v="mireya.copeland@bikes.shop"/>
    <x v="1"/>
    <x v="1"/>
    <n v="215"/>
    <s v="judith.finley@hotmail.com"/>
    <n v="11357"/>
    <x v="1"/>
    <s v="Trek"/>
    <d v="2017-05-28T00:00:00"/>
    <n v="1"/>
    <n v="2299.9899999999998"/>
    <n v="0.2"/>
    <n v="2299.9899999999998"/>
  </r>
  <r>
    <n v="915"/>
    <n v="4"/>
    <x v="1"/>
    <x v="6"/>
    <n v="2"/>
    <s v="mireya.copeland@bikes.shop"/>
    <x v="1"/>
    <x v="1"/>
    <n v="215"/>
    <s v="judith.finley@hotmail.com"/>
    <n v="11357"/>
    <x v="1"/>
    <s v="Ritchey"/>
    <d v="2017-05-28T00:00:00"/>
    <n v="1"/>
    <n v="749.99"/>
    <n v="7.0000000000000007E-2"/>
    <n v="749.99"/>
  </r>
  <r>
    <n v="916"/>
    <n v="1"/>
    <x v="1"/>
    <x v="102"/>
    <n v="2"/>
    <s v="mireya.copeland@bikes.shop"/>
    <x v="5"/>
    <x v="5"/>
    <n v="718"/>
    <s v="luciana.mcgee@msn.com"/>
    <n v="11784"/>
    <x v="1"/>
    <s v="Haro"/>
    <d v="2017-05-28T00:00:00"/>
    <n v="1"/>
    <n v="209.99"/>
    <n v="0.2"/>
    <n v="209.99"/>
  </r>
  <r>
    <n v="917"/>
    <n v="1"/>
    <x v="0"/>
    <x v="67"/>
    <n v="1"/>
    <s v="fabiola.jackson@bikes.shop"/>
    <x v="1"/>
    <x v="1"/>
    <n v="881"/>
    <s v="chloe.patel@yahoo.com"/>
    <n v="90403"/>
    <x v="0"/>
    <s v="Haro"/>
    <d v="2017-05-29T00:00:00"/>
    <n v="1"/>
    <n v="1469.99"/>
    <n v="7.0000000000000007E-2"/>
    <n v="1469.99"/>
  </r>
  <r>
    <n v="918"/>
    <n v="1"/>
    <x v="0"/>
    <x v="87"/>
    <n v="1"/>
    <s v="fabiola.jackson@bikes.shop"/>
    <x v="5"/>
    <x v="5"/>
    <n v="242"/>
    <s v="rutha.howell@gmail.com"/>
    <n v="91387"/>
    <x v="0"/>
    <s v="Trek"/>
    <d v="2017-05-30T00:00:00"/>
    <n v="1"/>
    <n v="349.99"/>
    <n v="0.2"/>
    <n v="349.99"/>
  </r>
  <r>
    <n v="918"/>
    <n v="2"/>
    <x v="0"/>
    <x v="93"/>
    <n v="1"/>
    <s v="fabiola.jackson@bikes.shop"/>
    <x v="1"/>
    <x v="1"/>
    <n v="242"/>
    <s v="rutha.howell@gmail.com"/>
    <n v="91387"/>
    <x v="0"/>
    <s v="Surly"/>
    <d v="2017-05-30T00:00:00"/>
    <n v="1"/>
    <n v="1632.99"/>
    <n v="0.1"/>
    <n v="1632.99"/>
  </r>
  <r>
    <n v="918"/>
    <n v="3"/>
    <x v="0"/>
    <x v="4"/>
    <n v="1"/>
    <s v="fabiola.jackson@bikes.shop"/>
    <x v="1"/>
    <x v="1"/>
    <n v="242"/>
    <s v="rutha.howell@gmail.com"/>
    <n v="91387"/>
    <x v="0"/>
    <s v="Trek"/>
    <d v="2017-05-30T00:00:00"/>
    <n v="2"/>
    <n v="2899.99"/>
    <n v="7.0000000000000007E-2"/>
    <n v="5799.98"/>
  </r>
  <r>
    <n v="919"/>
    <n v="1"/>
    <x v="1"/>
    <x v="14"/>
    <n v="2"/>
    <s v="mireya.copeland@bikes.shop"/>
    <x v="1"/>
    <x v="1"/>
    <n v="781"/>
    <s v="tajuana.riddle@hotmail.com"/>
    <n v="11361"/>
    <x v="1"/>
    <s v="Trek"/>
    <d v="2017-05-30T00:00:00"/>
    <n v="1"/>
    <n v="3999.99"/>
    <n v="7.0000000000000007E-2"/>
    <n v="3999.99"/>
  </r>
  <r>
    <n v="919"/>
    <n v="2"/>
    <x v="1"/>
    <x v="99"/>
    <n v="2"/>
    <s v="mireya.copeland@bikes.shop"/>
    <x v="1"/>
    <x v="1"/>
    <n v="781"/>
    <s v="tajuana.riddle@hotmail.com"/>
    <n v="11361"/>
    <x v="1"/>
    <s v="Haro"/>
    <d v="2017-05-30T00:00:00"/>
    <n v="1"/>
    <n v="539.99"/>
    <n v="0.1"/>
    <n v="539.99"/>
  </r>
  <r>
    <n v="920"/>
    <n v="1"/>
    <x v="1"/>
    <x v="35"/>
    <n v="2"/>
    <s v="mireya.copeland@bikes.shop"/>
    <x v="0"/>
    <x v="0"/>
    <n v="966"/>
    <s v="novella.patel@gmail.com"/>
    <n v="11542"/>
    <x v="1"/>
    <s v="Electra"/>
    <d v="2017-05-30T00:00:00"/>
    <n v="1"/>
    <n v="299.99"/>
    <n v="0.05"/>
    <n v="299.99"/>
  </r>
  <r>
    <n v="920"/>
    <n v="2"/>
    <x v="1"/>
    <x v="62"/>
    <n v="2"/>
    <s v="mireya.copeland@bikes.shop"/>
    <x v="1"/>
    <x v="1"/>
    <n v="966"/>
    <s v="novella.patel@gmail.com"/>
    <n v="11542"/>
    <x v="1"/>
    <s v="Trek"/>
    <d v="2017-05-30T00:00:00"/>
    <n v="2"/>
    <n v="1499.99"/>
    <n v="7.0000000000000007E-2"/>
    <n v="2999.98"/>
  </r>
  <r>
    <n v="920"/>
    <n v="3"/>
    <x v="1"/>
    <x v="46"/>
    <n v="2"/>
    <s v="mireya.copeland@bikes.shop"/>
    <x v="0"/>
    <x v="0"/>
    <n v="966"/>
    <s v="novella.patel@gmail.com"/>
    <n v="11542"/>
    <x v="1"/>
    <s v="Sun Bicycles"/>
    <d v="2017-05-30T00:00:00"/>
    <n v="1"/>
    <n v="647.99"/>
    <n v="0.05"/>
    <n v="647.99"/>
  </r>
  <r>
    <n v="920"/>
    <n v="4"/>
    <x v="1"/>
    <x v="53"/>
    <n v="2"/>
    <s v="mireya.copeland@bikes.shop"/>
    <x v="0"/>
    <x v="0"/>
    <n v="966"/>
    <s v="novella.patel@gmail.com"/>
    <n v="11542"/>
    <x v="1"/>
    <s v="Sun Bicycles"/>
    <d v="2017-05-30T00:00:00"/>
    <n v="2"/>
    <n v="761.99"/>
    <n v="7.0000000000000007E-2"/>
    <n v="1523.98"/>
  </r>
  <r>
    <n v="921"/>
    <n v="1"/>
    <x v="1"/>
    <x v="104"/>
    <n v="2"/>
    <s v="mireya.copeland@bikes.shop"/>
    <x v="0"/>
    <x v="0"/>
    <n v="628"/>
    <s v="ehtel.cobb@hotmail.com"/>
    <n v="14094"/>
    <x v="1"/>
    <s v="Electra"/>
    <d v="2017-05-31T00:00:00"/>
    <n v="1"/>
    <n v="799.99"/>
    <n v="0.2"/>
    <n v="799.99"/>
  </r>
  <r>
    <n v="921"/>
    <n v="2"/>
    <x v="1"/>
    <x v="85"/>
    <n v="2"/>
    <s v="mireya.copeland@bikes.shop"/>
    <x v="0"/>
    <x v="0"/>
    <n v="628"/>
    <s v="ehtel.cobb@hotmail.com"/>
    <n v="14094"/>
    <x v="1"/>
    <s v="Electra"/>
    <d v="2017-05-31T00:00:00"/>
    <n v="2"/>
    <n v="599.99"/>
    <n v="7.0000000000000007E-2"/>
    <n v="1199.98"/>
  </r>
  <r>
    <n v="921"/>
    <n v="3"/>
    <x v="1"/>
    <x v="74"/>
    <n v="2"/>
    <s v="mireya.copeland@bikes.shop"/>
    <x v="6"/>
    <x v="6"/>
    <n v="628"/>
    <s v="ehtel.cobb@hotmail.com"/>
    <n v="14094"/>
    <x v="1"/>
    <s v="Trek"/>
    <d v="2017-05-31T00:00:00"/>
    <n v="1"/>
    <n v="1499.99"/>
    <n v="0.1"/>
    <n v="1499.99"/>
  </r>
  <r>
    <n v="922"/>
    <n v="1"/>
    <x v="1"/>
    <x v="39"/>
    <n v="2"/>
    <s v="mireya.copeland@bikes.shop"/>
    <x v="0"/>
    <x v="0"/>
    <n v="656"/>
    <s v="romana.barnes@yahoo.com"/>
    <n v="11001"/>
    <x v="1"/>
    <s v="Sun Bicycles"/>
    <d v="2017-05-31T00:00:00"/>
    <n v="1"/>
    <n v="449.99"/>
    <n v="0.2"/>
    <n v="449.99"/>
  </r>
  <r>
    <n v="922"/>
    <n v="2"/>
    <x v="1"/>
    <x v="30"/>
    <n v="2"/>
    <s v="mireya.copeland@bikes.shop"/>
    <x v="0"/>
    <x v="0"/>
    <n v="656"/>
    <s v="romana.barnes@yahoo.com"/>
    <n v="11001"/>
    <x v="1"/>
    <s v="Sun Bicycles"/>
    <d v="2017-05-31T00:00:00"/>
    <n v="1"/>
    <n v="749.99"/>
    <n v="0.2"/>
    <n v="749.99"/>
  </r>
  <r>
    <n v="922"/>
    <n v="3"/>
    <x v="1"/>
    <x v="106"/>
    <n v="2"/>
    <s v="mireya.copeland@bikes.shop"/>
    <x v="5"/>
    <x v="5"/>
    <n v="656"/>
    <s v="romana.barnes@yahoo.com"/>
    <n v="11001"/>
    <x v="1"/>
    <s v="Trek"/>
    <d v="2017-05-31T00:00:00"/>
    <n v="1"/>
    <n v="149.99"/>
    <n v="0.1"/>
    <n v="149.99"/>
  </r>
  <r>
    <n v="923"/>
    <n v="1"/>
    <x v="1"/>
    <x v="51"/>
    <n v="2"/>
    <s v="mireya.copeland@bikes.shop"/>
    <x v="0"/>
    <x v="0"/>
    <n v="769"/>
    <s v="agatha.melton@yahoo.com"/>
    <n v="11413"/>
    <x v="1"/>
    <s v="Electra"/>
    <d v="2017-05-31T00:00:00"/>
    <n v="2"/>
    <n v="439.99"/>
    <n v="0.05"/>
    <n v="879.98"/>
  </r>
  <r>
    <n v="923"/>
    <n v="2"/>
    <x v="1"/>
    <x v="18"/>
    <n v="2"/>
    <s v="mireya.copeland@bikes.shop"/>
    <x v="1"/>
    <x v="1"/>
    <n v="769"/>
    <s v="agatha.melton@yahoo.com"/>
    <n v="11413"/>
    <x v="1"/>
    <s v="Surly"/>
    <d v="2017-05-31T00:00:00"/>
    <n v="1"/>
    <n v="469.99"/>
    <n v="0.1"/>
    <n v="469.99"/>
  </r>
  <r>
    <n v="924"/>
    <n v="1"/>
    <x v="2"/>
    <x v="44"/>
    <n v="3"/>
    <s v="genna.serrano@bikes.shop"/>
    <x v="5"/>
    <x v="5"/>
    <n v="68"/>
    <s v="jayne.kirkland@hotmail.com"/>
    <n v="75088"/>
    <x v="2"/>
    <s v="Electra"/>
    <d v="2017-06-02T00:00:00"/>
    <n v="2"/>
    <n v="349.99"/>
    <n v="0.2"/>
    <n v="699.98"/>
  </r>
  <r>
    <n v="924"/>
    <n v="2"/>
    <x v="2"/>
    <x v="107"/>
    <n v="3"/>
    <s v="genna.serrano@bikes.shop"/>
    <x v="1"/>
    <x v="1"/>
    <n v="68"/>
    <s v="jayne.kirkland@hotmail.com"/>
    <n v="75088"/>
    <x v="2"/>
    <s v="Surly"/>
    <d v="2017-06-02T00:00:00"/>
    <n v="1"/>
    <n v="832.99"/>
    <n v="0.2"/>
    <n v="832.99"/>
  </r>
  <r>
    <n v="925"/>
    <n v="1"/>
    <x v="1"/>
    <x v="44"/>
    <n v="2"/>
    <s v="mireya.copeland@bikes.shop"/>
    <x v="5"/>
    <x v="5"/>
    <n v="1316"/>
    <s v="conrad.mueller@yahoo.com"/>
    <n v="11758"/>
    <x v="1"/>
    <s v="Electra"/>
    <d v="2017-06-02T00:00:00"/>
    <n v="1"/>
    <n v="349.99"/>
    <n v="7.0000000000000007E-2"/>
    <n v="349.99"/>
  </r>
  <r>
    <n v="925"/>
    <n v="2"/>
    <x v="1"/>
    <x v="37"/>
    <n v="2"/>
    <s v="mireya.copeland@bikes.shop"/>
    <x v="2"/>
    <x v="2"/>
    <n v="1316"/>
    <s v="conrad.mueller@yahoo.com"/>
    <n v="11758"/>
    <x v="1"/>
    <s v="Trek"/>
    <d v="2017-06-02T00:00:00"/>
    <n v="2"/>
    <n v="3499.99"/>
    <n v="0.2"/>
    <n v="6999.98"/>
  </r>
  <r>
    <n v="926"/>
    <n v="1"/>
    <x v="0"/>
    <x v="88"/>
    <n v="1"/>
    <s v="fabiola.jackson@bikes.shop"/>
    <x v="1"/>
    <x v="1"/>
    <n v="233"/>
    <s v="mariana.strong@msn.com"/>
    <n v="95050"/>
    <x v="0"/>
    <s v="Haro"/>
    <d v="2017-06-03T00:00:00"/>
    <n v="2"/>
    <n v="379.99"/>
    <n v="0.2"/>
    <n v="759.98"/>
  </r>
  <r>
    <n v="927"/>
    <n v="1"/>
    <x v="0"/>
    <x v="51"/>
    <n v="1"/>
    <s v="fabiola.jackson@bikes.shop"/>
    <x v="0"/>
    <x v="0"/>
    <n v="1438"/>
    <s v="lee.dunn@aol.com"/>
    <n v="95127"/>
    <x v="0"/>
    <s v="Electra"/>
    <d v="2017-06-03T00:00:00"/>
    <n v="2"/>
    <n v="439.99"/>
    <n v="0.1"/>
    <n v="879.98"/>
  </r>
  <r>
    <n v="927"/>
    <n v="2"/>
    <x v="0"/>
    <x v="3"/>
    <n v="1"/>
    <s v="fabiola.jackson@bikes.shop"/>
    <x v="0"/>
    <x v="0"/>
    <n v="1438"/>
    <s v="lee.dunn@aol.com"/>
    <n v="95127"/>
    <x v="0"/>
    <s v="Electra"/>
    <d v="2017-06-03T00:00:00"/>
    <n v="2"/>
    <n v="599.99"/>
    <n v="0.2"/>
    <n v="1199.98"/>
  </r>
  <r>
    <n v="927"/>
    <n v="3"/>
    <x v="0"/>
    <x v="69"/>
    <n v="1"/>
    <s v="fabiola.jackson@bikes.shop"/>
    <x v="6"/>
    <x v="6"/>
    <n v="1438"/>
    <s v="lee.dunn@aol.com"/>
    <n v="95127"/>
    <x v="0"/>
    <s v="Trek"/>
    <d v="2017-06-03T00:00:00"/>
    <n v="1"/>
    <n v="5999.99"/>
    <n v="0.1"/>
    <n v="5999.99"/>
  </r>
  <r>
    <n v="927"/>
    <n v="4"/>
    <x v="0"/>
    <x v="5"/>
    <n v="1"/>
    <s v="fabiola.jackson@bikes.shop"/>
    <x v="1"/>
    <x v="1"/>
    <n v="1438"/>
    <s v="lee.dunn@aol.com"/>
    <n v="95127"/>
    <x v="0"/>
    <s v="Surly"/>
    <d v="2017-06-03T00:00:00"/>
    <n v="1"/>
    <n v="999.99"/>
    <n v="0.1"/>
    <n v="999.99"/>
  </r>
  <r>
    <n v="927"/>
    <n v="5"/>
    <x v="0"/>
    <x v="52"/>
    <n v="1"/>
    <s v="fabiola.jackson@bikes.shop"/>
    <x v="1"/>
    <x v="1"/>
    <n v="1438"/>
    <s v="lee.dunn@aol.com"/>
    <n v="95127"/>
    <x v="0"/>
    <s v="Trek"/>
    <d v="2017-06-03T00:00:00"/>
    <n v="1"/>
    <n v="5299.99"/>
    <n v="7.0000000000000007E-2"/>
    <n v="5299.99"/>
  </r>
  <r>
    <n v="928"/>
    <n v="1"/>
    <x v="0"/>
    <x v="68"/>
    <n v="1"/>
    <s v="fabiola.jackson@bikes.shop"/>
    <x v="0"/>
    <x v="0"/>
    <n v="957"/>
    <s v="stephen.vega@msn.com"/>
    <n v="92806"/>
    <x v="0"/>
    <s v="Sun Bicycles"/>
    <d v="2017-06-05T00:00:00"/>
    <n v="2"/>
    <n v="416.99"/>
    <n v="0.05"/>
    <n v="833.98"/>
  </r>
  <r>
    <n v="928"/>
    <n v="2"/>
    <x v="0"/>
    <x v="56"/>
    <n v="1"/>
    <s v="fabiola.jackson@bikes.shop"/>
    <x v="5"/>
    <x v="5"/>
    <n v="957"/>
    <s v="stephen.vega@msn.com"/>
    <n v="92806"/>
    <x v="0"/>
    <s v="Trek"/>
    <d v="2017-06-05T00:00:00"/>
    <n v="1"/>
    <n v="149.99"/>
    <n v="0.2"/>
    <n v="149.99"/>
  </r>
  <r>
    <n v="929"/>
    <n v="1"/>
    <x v="1"/>
    <x v="90"/>
    <n v="2"/>
    <s v="mireya.copeland@bikes.shop"/>
    <x v="0"/>
    <x v="0"/>
    <n v="472"/>
    <s v="myron.ruiz@gmail.com"/>
    <n v="11701"/>
    <x v="1"/>
    <s v="Electra"/>
    <d v="2017-06-05T00:00:00"/>
    <n v="1"/>
    <n v="659.99"/>
    <n v="0.2"/>
    <n v="659.99"/>
  </r>
  <r>
    <n v="929"/>
    <n v="2"/>
    <x v="1"/>
    <x v="65"/>
    <n v="2"/>
    <s v="mireya.copeland@bikes.shop"/>
    <x v="2"/>
    <x v="2"/>
    <n v="472"/>
    <s v="myron.ruiz@gmail.com"/>
    <n v="11701"/>
    <x v="1"/>
    <s v="Trek"/>
    <d v="2017-06-05T00:00:00"/>
    <n v="2"/>
    <n v="3499.99"/>
    <n v="0.1"/>
    <n v="6999.98"/>
  </r>
  <r>
    <n v="929"/>
    <n v="3"/>
    <x v="1"/>
    <x v="24"/>
    <n v="2"/>
    <s v="mireya.copeland@bikes.shop"/>
    <x v="3"/>
    <x v="3"/>
    <n v="472"/>
    <s v="myron.ruiz@gmail.com"/>
    <n v="11701"/>
    <x v="1"/>
    <s v="Electra"/>
    <d v="2017-06-05T00:00:00"/>
    <n v="1"/>
    <n v="549.99"/>
    <n v="0.05"/>
    <n v="549.99"/>
  </r>
  <r>
    <n v="930"/>
    <n v="1"/>
    <x v="2"/>
    <x v="28"/>
    <n v="3"/>
    <s v="genna.serrano@bikes.shop"/>
    <x v="6"/>
    <x v="6"/>
    <n v="1224"/>
    <s v="abram.copeland@gmail.com"/>
    <n v="78552"/>
    <x v="2"/>
    <s v="Trek"/>
    <d v="2017-06-05T00:00:00"/>
    <n v="2"/>
    <n v="5499.99"/>
    <n v="7.0000000000000007E-2"/>
    <n v="10999.98"/>
  </r>
  <r>
    <n v="930"/>
    <n v="2"/>
    <x v="2"/>
    <x v="90"/>
    <n v="3"/>
    <s v="genna.serrano@bikes.shop"/>
    <x v="0"/>
    <x v="0"/>
    <n v="1224"/>
    <s v="abram.copeland@gmail.com"/>
    <n v="78552"/>
    <x v="2"/>
    <s v="Electra"/>
    <d v="2017-06-05T00:00:00"/>
    <n v="1"/>
    <n v="659.99"/>
    <n v="7.0000000000000007E-2"/>
    <n v="659.99"/>
  </r>
  <r>
    <n v="930"/>
    <n v="3"/>
    <x v="2"/>
    <x v="91"/>
    <n v="3"/>
    <s v="genna.serrano@bikes.shop"/>
    <x v="4"/>
    <x v="4"/>
    <n v="1224"/>
    <s v="abram.copeland@gmail.com"/>
    <n v="78552"/>
    <x v="2"/>
    <s v="Sun Bicycles"/>
    <d v="2017-06-05T00:00:00"/>
    <n v="1"/>
    <n v="1559.99"/>
    <n v="0.1"/>
    <n v="1559.99"/>
  </r>
  <r>
    <n v="930"/>
    <n v="4"/>
    <x v="2"/>
    <x v="105"/>
    <n v="3"/>
    <s v="genna.serrano@bikes.shop"/>
    <x v="0"/>
    <x v="0"/>
    <n v="1224"/>
    <s v="abram.copeland@gmail.com"/>
    <n v="78552"/>
    <x v="2"/>
    <s v="Sun Bicycles"/>
    <d v="2017-06-05T00:00:00"/>
    <n v="2"/>
    <n v="346.99"/>
    <n v="0.05"/>
    <n v="693.98"/>
  </r>
  <r>
    <n v="930"/>
    <n v="5"/>
    <x v="2"/>
    <x v="80"/>
    <n v="3"/>
    <s v="genna.serrano@bikes.shop"/>
    <x v="6"/>
    <x v="6"/>
    <n v="1224"/>
    <s v="abram.copeland@gmail.com"/>
    <n v="78552"/>
    <x v="2"/>
    <s v="Trek"/>
    <d v="2017-06-05T00:00:00"/>
    <n v="2"/>
    <n v="6499.99"/>
    <n v="0.1"/>
    <n v="12999.98"/>
  </r>
  <r>
    <n v="931"/>
    <n v="1"/>
    <x v="1"/>
    <x v="60"/>
    <n v="2"/>
    <s v="mireya.copeland@bikes.shop"/>
    <x v="6"/>
    <x v="6"/>
    <n v="631"/>
    <s v="tressa.weiss@msn.com"/>
    <n v="10562"/>
    <x v="1"/>
    <s v="Trek"/>
    <d v="2017-06-07T00:00:00"/>
    <n v="2"/>
    <n v="3499.99"/>
    <n v="7.0000000000000007E-2"/>
    <n v="6999.98"/>
  </r>
  <r>
    <n v="931"/>
    <n v="2"/>
    <x v="1"/>
    <x v="35"/>
    <n v="2"/>
    <s v="mireya.copeland@bikes.shop"/>
    <x v="0"/>
    <x v="0"/>
    <n v="631"/>
    <s v="tressa.weiss@msn.com"/>
    <n v="10562"/>
    <x v="1"/>
    <s v="Electra"/>
    <d v="2017-06-07T00:00:00"/>
    <n v="1"/>
    <n v="299.99"/>
    <n v="0.2"/>
    <n v="299.99"/>
  </r>
  <r>
    <n v="932"/>
    <n v="1"/>
    <x v="1"/>
    <x v="51"/>
    <n v="2"/>
    <s v="mireya.copeland@bikes.shop"/>
    <x v="0"/>
    <x v="0"/>
    <n v="804"/>
    <s v="douglas.richards@hotmail.com"/>
    <n v="11580"/>
    <x v="1"/>
    <s v="Electra"/>
    <d v="2017-06-07T00:00:00"/>
    <n v="1"/>
    <n v="439.99"/>
    <n v="0.05"/>
    <n v="439.99"/>
  </r>
  <r>
    <n v="933"/>
    <n v="1"/>
    <x v="1"/>
    <x v="104"/>
    <n v="2"/>
    <s v="mireya.copeland@bikes.shop"/>
    <x v="0"/>
    <x v="0"/>
    <n v="909"/>
    <s v="alita.salinas@hotmail.com"/>
    <n v="11553"/>
    <x v="1"/>
    <s v="Electra"/>
    <d v="2017-06-07T00:00:00"/>
    <n v="1"/>
    <n v="799.99"/>
    <n v="7.0000000000000007E-2"/>
    <n v="799.99"/>
  </r>
  <r>
    <n v="933"/>
    <n v="2"/>
    <x v="1"/>
    <x v="20"/>
    <n v="2"/>
    <s v="mireya.copeland@bikes.shop"/>
    <x v="5"/>
    <x v="5"/>
    <n v="909"/>
    <s v="alita.salinas@hotmail.com"/>
    <n v="11553"/>
    <x v="1"/>
    <s v="Electra"/>
    <d v="2017-06-07T00:00:00"/>
    <n v="1"/>
    <n v="269.99"/>
    <n v="0.2"/>
    <n v="269.99"/>
  </r>
  <r>
    <n v="933"/>
    <n v="3"/>
    <x v="1"/>
    <x v="85"/>
    <n v="2"/>
    <s v="mireya.copeland@bikes.shop"/>
    <x v="0"/>
    <x v="0"/>
    <n v="909"/>
    <s v="alita.salinas@hotmail.com"/>
    <n v="11553"/>
    <x v="1"/>
    <s v="Electra"/>
    <d v="2017-06-07T00:00:00"/>
    <n v="2"/>
    <n v="599.99"/>
    <n v="0.05"/>
    <n v="1199.98"/>
  </r>
  <r>
    <n v="934"/>
    <n v="1"/>
    <x v="1"/>
    <x v="100"/>
    <n v="2"/>
    <s v="mireya.copeland@bikes.shop"/>
    <x v="1"/>
    <x v="1"/>
    <n v="93"/>
    <s v="corrina.sawyer@yahoo.com"/>
    <n v="12180"/>
    <x v="1"/>
    <s v="Sun Bicycles"/>
    <d v="2017-06-09T00:00:00"/>
    <n v="2"/>
    <n v="832.99"/>
    <n v="0.05"/>
    <n v="1665.98"/>
  </r>
  <r>
    <n v="934"/>
    <n v="2"/>
    <x v="1"/>
    <x v="74"/>
    <n v="2"/>
    <s v="mireya.copeland@bikes.shop"/>
    <x v="6"/>
    <x v="6"/>
    <n v="93"/>
    <s v="corrina.sawyer@yahoo.com"/>
    <n v="12180"/>
    <x v="1"/>
    <s v="Trek"/>
    <d v="2017-06-09T00:00:00"/>
    <n v="1"/>
    <n v="1499.99"/>
    <n v="0.05"/>
    <n v="1499.99"/>
  </r>
  <r>
    <n v="934"/>
    <n v="3"/>
    <x v="1"/>
    <x v="9"/>
    <n v="2"/>
    <s v="mireya.copeland@bikes.shop"/>
    <x v="0"/>
    <x v="0"/>
    <n v="93"/>
    <s v="corrina.sawyer@yahoo.com"/>
    <n v="12180"/>
    <x v="1"/>
    <s v="Pure Cycles"/>
    <d v="2017-06-09T00:00:00"/>
    <n v="1"/>
    <n v="449"/>
    <n v="0.1"/>
    <n v="449"/>
  </r>
  <r>
    <n v="934"/>
    <n v="4"/>
    <x v="1"/>
    <x v="32"/>
    <n v="2"/>
    <s v="mireya.copeland@bikes.shop"/>
    <x v="4"/>
    <x v="4"/>
    <n v="93"/>
    <s v="corrina.sawyer@yahoo.com"/>
    <n v="12180"/>
    <x v="1"/>
    <s v="Trek"/>
    <d v="2017-06-09T00:00:00"/>
    <n v="1"/>
    <n v="4999.99"/>
    <n v="7.0000000000000007E-2"/>
    <n v="4999.99"/>
  </r>
  <r>
    <n v="934"/>
    <n v="5"/>
    <x v="1"/>
    <x v="28"/>
    <n v="2"/>
    <s v="mireya.copeland@bikes.shop"/>
    <x v="6"/>
    <x v="6"/>
    <n v="93"/>
    <s v="corrina.sawyer@yahoo.com"/>
    <n v="12180"/>
    <x v="1"/>
    <s v="Trek"/>
    <d v="2017-06-09T00:00:00"/>
    <n v="2"/>
    <n v="5499.99"/>
    <n v="0.2"/>
    <n v="10999.98"/>
  </r>
  <r>
    <n v="935"/>
    <n v="1"/>
    <x v="2"/>
    <x v="105"/>
    <n v="3"/>
    <s v="genna.serrano@bikes.shop"/>
    <x v="0"/>
    <x v="0"/>
    <n v="43"/>
    <s v="mozelle.carter@aol.com"/>
    <n v="77016"/>
    <x v="2"/>
    <s v="Sun Bicycles"/>
    <d v="2017-06-10T00:00:00"/>
    <n v="2"/>
    <n v="346.99"/>
    <n v="0.2"/>
    <n v="693.98"/>
  </r>
  <r>
    <n v="935"/>
    <n v="2"/>
    <x v="2"/>
    <x v="35"/>
    <n v="3"/>
    <s v="genna.serrano@bikes.shop"/>
    <x v="0"/>
    <x v="0"/>
    <n v="43"/>
    <s v="mozelle.carter@aol.com"/>
    <n v="77016"/>
    <x v="2"/>
    <s v="Electra"/>
    <d v="2017-06-10T00:00:00"/>
    <n v="2"/>
    <n v="299.99"/>
    <n v="7.0000000000000007E-2"/>
    <n v="599.98"/>
  </r>
  <r>
    <n v="935"/>
    <n v="3"/>
    <x v="2"/>
    <x v="18"/>
    <n v="3"/>
    <s v="genna.serrano@bikes.shop"/>
    <x v="1"/>
    <x v="1"/>
    <n v="43"/>
    <s v="mozelle.carter@aol.com"/>
    <n v="77016"/>
    <x v="2"/>
    <s v="Surly"/>
    <d v="2017-06-10T00:00:00"/>
    <n v="1"/>
    <n v="469.99"/>
    <n v="7.0000000000000007E-2"/>
    <n v="469.99"/>
  </r>
  <r>
    <n v="935"/>
    <n v="4"/>
    <x v="2"/>
    <x v="83"/>
    <n v="3"/>
    <s v="genna.serrano@bikes.shop"/>
    <x v="1"/>
    <x v="1"/>
    <n v="43"/>
    <s v="mozelle.carter@aol.com"/>
    <n v="77016"/>
    <x v="2"/>
    <s v="Haro"/>
    <d v="2017-06-10T00:00:00"/>
    <n v="1"/>
    <n v="549.99"/>
    <n v="7.0000000000000007E-2"/>
    <n v="549.99"/>
  </r>
  <r>
    <n v="936"/>
    <n v="1"/>
    <x v="1"/>
    <x v="63"/>
    <n v="2"/>
    <s v="mireya.copeland@bikes.shop"/>
    <x v="0"/>
    <x v="0"/>
    <n v="265"/>
    <s v="mellisa.farley@yahoo.com"/>
    <n v="11722"/>
    <x v="1"/>
    <s v="Electra"/>
    <d v="2017-06-10T00:00:00"/>
    <n v="1"/>
    <n v="659.99"/>
    <n v="0.1"/>
    <n v="659.99"/>
  </r>
  <r>
    <n v="936"/>
    <n v="2"/>
    <x v="1"/>
    <x v="99"/>
    <n v="2"/>
    <s v="mireya.copeland@bikes.shop"/>
    <x v="1"/>
    <x v="1"/>
    <n v="265"/>
    <s v="mellisa.farley@yahoo.com"/>
    <n v="11722"/>
    <x v="1"/>
    <s v="Haro"/>
    <d v="2017-06-10T00:00:00"/>
    <n v="1"/>
    <n v="539.99"/>
    <n v="7.0000000000000007E-2"/>
    <n v="539.99"/>
  </r>
  <r>
    <n v="937"/>
    <n v="1"/>
    <x v="1"/>
    <x v="75"/>
    <n v="2"/>
    <s v="mireya.copeland@bikes.shop"/>
    <x v="3"/>
    <x v="3"/>
    <n v="73"/>
    <s v="melanie.hayes@msn.com"/>
    <n v="13090"/>
    <x v="1"/>
    <s v="Sun Bicycles"/>
    <d v="2017-06-11T00:00:00"/>
    <n v="2"/>
    <n v="449.99"/>
    <n v="0.1"/>
    <n v="899.98"/>
  </r>
  <r>
    <n v="937"/>
    <n v="2"/>
    <x v="1"/>
    <x v="80"/>
    <n v="2"/>
    <s v="mireya.copeland@bikes.shop"/>
    <x v="6"/>
    <x v="6"/>
    <n v="73"/>
    <s v="melanie.hayes@msn.com"/>
    <n v="13090"/>
    <x v="1"/>
    <s v="Trek"/>
    <d v="2017-06-11T00:00:00"/>
    <n v="2"/>
    <n v="6499.99"/>
    <n v="7.0000000000000007E-2"/>
    <n v="12999.98"/>
  </r>
  <r>
    <n v="937"/>
    <n v="3"/>
    <x v="1"/>
    <x v="71"/>
    <n v="2"/>
    <s v="mireya.copeland@bikes.shop"/>
    <x v="6"/>
    <x v="6"/>
    <n v="73"/>
    <s v="melanie.hayes@msn.com"/>
    <n v="13090"/>
    <x v="1"/>
    <s v="Trek"/>
    <d v="2017-06-11T00:00:00"/>
    <n v="2"/>
    <n v="4999.99"/>
    <n v="7.0000000000000007E-2"/>
    <n v="9999.98"/>
  </r>
  <r>
    <n v="937"/>
    <n v="4"/>
    <x v="1"/>
    <x v="76"/>
    <n v="2"/>
    <s v="mireya.copeland@bikes.shop"/>
    <x v="1"/>
    <x v="1"/>
    <n v="73"/>
    <s v="melanie.hayes@msn.com"/>
    <n v="13090"/>
    <x v="1"/>
    <s v="Surly"/>
    <d v="2017-06-11T00:00:00"/>
    <n v="2"/>
    <n v="2499.9899999999998"/>
    <n v="7.0000000000000007E-2"/>
    <n v="4999.9799999999996"/>
  </r>
  <r>
    <n v="937"/>
    <n v="5"/>
    <x v="1"/>
    <x v="82"/>
    <n v="2"/>
    <s v="mireya.copeland@bikes.shop"/>
    <x v="0"/>
    <x v="0"/>
    <n v="73"/>
    <s v="melanie.hayes@msn.com"/>
    <n v="13090"/>
    <x v="1"/>
    <s v="Sun Bicycles"/>
    <d v="2017-06-11T00:00:00"/>
    <n v="1"/>
    <n v="250.99"/>
    <n v="0.2"/>
    <n v="250.99"/>
  </r>
  <r>
    <n v="938"/>
    <n v="1"/>
    <x v="1"/>
    <x v="4"/>
    <n v="2"/>
    <s v="mireya.copeland@bikes.shop"/>
    <x v="1"/>
    <x v="1"/>
    <n v="129"/>
    <s v="walton.dejesus@yahoo.com"/>
    <n v="14094"/>
    <x v="1"/>
    <s v="Trek"/>
    <d v="2017-06-11T00:00:00"/>
    <n v="1"/>
    <n v="2899.99"/>
    <n v="0.05"/>
    <n v="2899.99"/>
  </r>
  <r>
    <n v="938"/>
    <n v="2"/>
    <x v="1"/>
    <x v="17"/>
    <n v="2"/>
    <s v="mireya.copeland@bikes.shop"/>
    <x v="0"/>
    <x v="0"/>
    <n v="129"/>
    <s v="walton.dejesus@yahoo.com"/>
    <n v="14094"/>
    <x v="1"/>
    <s v="Electra"/>
    <d v="2017-06-11T00:00:00"/>
    <n v="1"/>
    <n v="269.99"/>
    <n v="0.05"/>
    <n v="269.99"/>
  </r>
  <r>
    <n v="939"/>
    <n v="1"/>
    <x v="1"/>
    <x v="21"/>
    <n v="2"/>
    <s v="mireya.copeland@bikes.shop"/>
    <x v="1"/>
    <x v="1"/>
    <n v="1407"/>
    <s v="hugh.craft@msn.com"/>
    <n v="11720"/>
    <x v="1"/>
    <s v="Heller"/>
    <d v="2017-06-11T00:00:00"/>
    <n v="1"/>
    <n v="1320.99"/>
    <n v="0.1"/>
    <n v="1320.99"/>
  </r>
  <r>
    <n v="939"/>
    <n v="2"/>
    <x v="1"/>
    <x v="92"/>
    <n v="2"/>
    <s v="mireya.copeland@bikes.shop"/>
    <x v="3"/>
    <x v="3"/>
    <n v="1407"/>
    <s v="hugh.craft@msn.com"/>
    <n v="11720"/>
    <x v="1"/>
    <s v="Sun Bicycles"/>
    <d v="2017-06-11T00:00:00"/>
    <n v="2"/>
    <n v="416.99"/>
    <n v="0.2"/>
    <n v="833.98"/>
  </r>
  <r>
    <n v="940"/>
    <n v="1"/>
    <x v="0"/>
    <x v="85"/>
    <n v="1"/>
    <s v="fabiola.jackson@bikes.shop"/>
    <x v="0"/>
    <x v="0"/>
    <n v="585"/>
    <s v="chasidy.webster@msn.com"/>
    <n v="95677"/>
    <x v="0"/>
    <s v="Electra"/>
    <d v="2017-06-12T00:00:00"/>
    <n v="2"/>
    <n v="599.99"/>
    <n v="0.2"/>
    <n v="1199.98"/>
  </r>
  <r>
    <n v="941"/>
    <n v="1"/>
    <x v="0"/>
    <x v="22"/>
    <n v="1"/>
    <s v="fabiola.jackson@bikes.shop"/>
    <x v="3"/>
    <x v="3"/>
    <n v="736"/>
    <s v="genny.hensley@yahoo.com"/>
    <n v="90278"/>
    <x v="0"/>
    <s v="Electra"/>
    <d v="2017-06-12T00:00:00"/>
    <n v="1"/>
    <n v="499.99"/>
    <n v="0.1"/>
    <n v="499.99"/>
  </r>
  <r>
    <n v="941"/>
    <n v="2"/>
    <x v="0"/>
    <x v="48"/>
    <n v="1"/>
    <s v="fabiola.jackson@bikes.shop"/>
    <x v="3"/>
    <x v="3"/>
    <n v="736"/>
    <s v="genny.hensley@yahoo.com"/>
    <n v="90278"/>
    <x v="0"/>
    <s v="Electra"/>
    <d v="2017-06-12T00:00:00"/>
    <n v="2"/>
    <n v="489.99"/>
    <n v="0.05"/>
    <n v="979.98"/>
  </r>
  <r>
    <n v="941"/>
    <n v="3"/>
    <x v="0"/>
    <x v="16"/>
    <n v="1"/>
    <s v="fabiola.jackson@bikes.shop"/>
    <x v="2"/>
    <x v="2"/>
    <n v="736"/>
    <s v="genny.hensley@yahoo.com"/>
    <n v="90278"/>
    <x v="0"/>
    <s v="Surly"/>
    <d v="2017-06-12T00:00:00"/>
    <n v="2"/>
    <n v="1680.99"/>
    <n v="7.0000000000000007E-2"/>
    <n v="3361.98"/>
  </r>
  <r>
    <n v="942"/>
    <n v="1"/>
    <x v="1"/>
    <x v="72"/>
    <n v="2"/>
    <s v="mireya.copeland@bikes.shop"/>
    <x v="5"/>
    <x v="5"/>
    <n v="537"/>
    <s v="carter.bentley@yahoo.com"/>
    <n v="10512"/>
    <x v="1"/>
    <s v="Electra"/>
    <d v="2017-06-13T00:00:00"/>
    <n v="2"/>
    <n v="489.99"/>
    <n v="0.05"/>
    <n v="979.98"/>
  </r>
  <r>
    <n v="942"/>
    <n v="2"/>
    <x v="1"/>
    <x v="55"/>
    <n v="2"/>
    <s v="mireya.copeland@bikes.shop"/>
    <x v="3"/>
    <x v="3"/>
    <n v="537"/>
    <s v="carter.bentley@yahoo.com"/>
    <n v="10512"/>
    <x v="1"/>
    <s v="Sun Bicycles"/>
    <d v="2017-06-13T00:00:00"/>
    <n v="2"/>
    <n v="470.99"/>
    <n v="0.1"/>
    <n v="941.98"/>
  </r>
  <r>
    <n v="942"/>
    <n v="3"/>
    <x v="1"/>
    <x v="100"/>
    <n v="2"/>
    <s v="mireya.copeland@bikes.shop"/>
    <x v="1"/>
    <x v="1"/>
    <n v="537"/>
    <s v="carter.bentley@yahoo.com"/>
    <n v="10512"/>
    <x v="1"/>
    <s v="Sun Bicycles"/>
    <d v="2017-06-13T00:00:00"/>
    <n v="2"/>
    <n v="832.99"/>
    <n v="7.0000000000000007E-2"/>
    <n v="1665.98"/>
  </r>
  <r>
    <n v="942"/>
    <n v="4"/>
    <x v="1"/>
    <x v="27"/>
    <n v="2"/>
    <s v="mireya.copeland@bikes.shop"/>
    <x v="3"/>
    <x v="3"/>
    <n v="537"/>
    <s v="carter.bentley@yahoo.com"/>
    <n v="10512"/>
    <x v="1"/>
    <s v="Sun Bicycles"/>
    <d v="2017-06-13T00:00:00"/>
    <n v="1"/>
    <n v="551.99"/>
    <n v="0.05"/>
    <n v="551.99"/>
  </r>
  <r>
    <n v="942"/>
    <n v="5"/>
    <x v="1"/>
    <x v="96"/>
    <n v="2"/>
    <s v="mireya.copeland@bikes.shop"/>
    <x v="5"/>
    <x v="5"/>
    <n v="537"/>
    <s v="carter.bentley@yahoo.com"/>
    <n v="10512"/>
    <x v="1"/>
    <s v="Electra"/>
    <d v="2017-06-13T00:00:00"/>
    <n v="1"/>
    <n v="489.99"/>
    <n v="0.05"/>
    <n v="489.99"/>
  </r>
  <r>
    <n v="943"/>
    <n v="1"/>
    <x v="1"/>
    <x v="22"/>
    <n v="2"/>
    <s v="mireya.copeland@bikes.shop"/>
    <x v="3"/>
    <x v="3"/>
    <n v="1025"/>
    <s v="daphine.willis@msn.com"/>
    <n v="11735"/>
    <x v="1"/>
    <s v="Electra"/>
    <d v="2017-06-13T00:00:00"/>
    <n v="1"/>
    <n v="499.99"/>
    <n v="0.2"/>
    <n v="499.99"/>
  </r>
  <r>
    <n v="943"/>
    <n v="2"/>
    <x v="1"/>
    <x v="90"/>
    <n v="2"/>
    <s v="mireya.copeland@bikes.shop"/>
    <x v="0"/>
    <x v="0"/>
    <n v="1025"/>
    <s v="daphine.willis@msn.com"/>
    <n v="11735"/>
    <x v="1"/>
    <s v="Electra"/>
    <d v="2017-06-13T00:00:00"/>
    <n v="1"/>
    <n v="659.99"/>
    <n v="0.2"/>
    <n v="659.99"/>
  </r>
  <r>
    <n v="944"/>
    <n v="1"/>
    <x v="0"/>
    <x v="61"/>
    <n v="1"/>
    <s v="fabiola.jackson@bikes.shop"/>
    <x v="1"/>
    <x v="1"/>
    <n v="138"/>
    <s v="jone.bernard@hotmail.com"/>
    <n v="92806"/>
    <x v="0"/>
    <s v="Trek"/>
    <d v="2017-06-14T00:00:00"/>
    <n v="2"/>
    <n v="999.99"/>
    <n v="7.0000000000000007E-2"/>
    <n v="1999.98"/>
  </r>
  <r>
    <n v="944"/>
    <n v="2"/>
    <x v="0"/>
    <x v="3"/>
    <n v="1"/>
    <s v="fabiola.jackson@bikes.shop"/>
    <x v="0"/>
    <x v="0"/>
    <n v="138"/>
    <s v="jone.bernard@hotmail.com"/>
    <n v="92806"/>
    <x v="0"/>
    <s v="Electra"/>
    <d v="2017-06-14T00:00:00"/>
    <n v="2"/>
    <n v="599.99"/>
    <n v="0.1"/>
    <n v="1199.98"/>
  </r>
  <r>
    <n v="944"/>
    <n v="3"/>
    <x v="0"/>
    <x v="63"/>
    <n v="1"/>
    <s v="fabiola.jackson@bikes.shop"/>
    <x v="0"/>
    <x v="0"/>
    <n v="138"/>
    <s v="jone.bernard@hotmail.com"/>
    <n v="92806"/>
    <x v="0"/>
    <s v="Electra"/>
    <d v="2017-06-14T00:00:00"/>
    <n v="2"/>
    <n v="659.99"/>
    <n v="0.2"/>
    <n v="1319.98"/>
  </r>
  <r>
    <n v="944"/>
    <n v="4"/>
    <x v="0"/>
    <x v="25"/>
    <n v="1"/>
    <s v="fabiola.jackson@bikes.shop"/>
    <x v="5"/>
    <x v="5"/>
    <n v="138"/>
    <s v="jone.bernard@hotmail.com"/>
    <n v="92806"/>
    <x v="0"/>
    <s v="Haro"/>
    <d v="2017-06-14T00:00:00"/>
    <n v="2"/>
    <n v="329.99"/>
    <n v="0.2"/>
    <n v="659.98"/>
  </r>
  <r>
    <n v="944"/>
    <n v="5"/>
    <x v="0"/>
    <x v="79"/>
    <n v="1"/>
    <s v="fabiola.jackson@bikes.shop"/>
    <x v="0"/>
    <x v="0"/>
    <n v="138"/>
    <s v="jone.bernard@hotmail.com"/>
    <n v="92806"/>
    <x v="0"/>
    <s v="Sun Bicycles"/>
    <d v="2017-06-14T00:00:00"/>
    <n v="2"/>
    <n v="416.99"/>
    <n v="7.0000000000000007E-2"/>
    <n v="833.98"/>
  </r>
  <r>
    <n v="945"/>
    <n v="1"/>
    <x v="1"/>
    <x v="86"/>
    <n v="2"/>
    <s v="mireya.copeland@bikes.shop"/>
    <x v="3"/>
    <x v="3"/>
    <n v="167"/>
    <s v="loreta.johnston@yahoo.com"/>
    <n v="10977"/>
    <x v="1"/>
    <s v="Sun Bicycles"/>
    <d v="2017-06-14T00:00:00"/>
    <n v="1"/>
    <n v="533.99"/>
    <n v="0.05"/>
    <n v="533.99"/>
  </r>
  <r>
    <n v="945"/>
    <n v="2"/>
    <x v="1"/>
    <x v="49"/>
    <n v="2"/>
    <s v="mireya.copeland@bikes.shop"/>
    <x v="5"/>
    <x v="5"/>
    <n v="167"/>
    <s v="loreta.johnston@yahoo.com"/>
    <n v="10977"/>
    <x v="1"/>
    <s v="Haro"/>
    <d v="2017-06-14T00:00:00"/>
    <n v="2"/>
    <n v="249.99"/>
    <n v="0.2"/>
    <n v="499.98"/>
  </r>
  <r>
    <n v="945"/>
    <n v="3"/>
    <x v="1"/>
    <x v="98"/>
    <n v="2"/>
    <s v="mireya.copeland@bikes.shop"/>
    <x v="1"/>
    <x v="1"/>
    <n v="167"/>
    <s v="loreta.johnston@yahoo.com"/>
    <n v="10977"/>
    <x v="1"/>
    <s v="Trek"/>
    <d v="2017-06-14T00:00:00"/>
    <n v="2"/>
    <n v="469.99"/>
    <n v="0.05"/>
    <n v="939.98"/>
  </r>
  <r>
    <n v="945"/>
    <n v="4"/>
    <x v="1"/>
    <x v="99"/>
    <n v="2"/>
    <s v="mireya.copeland@bikes.shop"/>
    <x v="1"/>
    <x v="1"/>
    <n v="167"/>
    <s v="loreta.johnston@yahoo.com"/>
    <n v="10977"/>
    <x v="1"/>
    <s v="Haro"/>
    <d v="2017-06-14T00:00:00"/>
    <n v="2"/>
    <n v="539.99"/>
    <n v="0.1"/>
    <n v="1079.98"/>
  </r>
  <r>
    <n v="945"/>
    <n v="5"/>
    <x v="1"/>
    <x v="69"/>
    <n v="2"/>
    <s v="mireya.copeland@bikes.shop"/>
    <x v="6"/>
    <x v="6"/>
    <n v="167"/>
    <s v="loreta.johnston@yahoo.com"/>
    <n v="10977"/>
    <x v="1"/>
    <s v="Trek"/>
    <d v="2017-06-14T00:00:00"/>
    <n v="2"/>
    <n v="5999.99"/>
    <n v="0.05"/>
    <n v="11999.98"/>
  </r>
  <r>
    <n v="946"/>
    <n v="1"/>
    <x v="1"/>
    <x v="14"/>
    <n v="2"/>
    <s v="mireya.copeland@bikes.shop"/>
    <x v="1"/>
    <x v="1"/>
    <n v="525"/>
    <s v="andreas.mayer@hotmail.com"/>
    <n v="10801"/>
    <x v="1"/>
    <s v="Trek"/>
    <d v="2017-06-14T00:00:00"/>
    <n v="1"/>
    <n v="3999.99"/>
    <n v="0.1"/>
    <n v="3999.99"/>
  </r>
  <r>
    <n v="946"/>
    <n v="2"/>
    <x v="1"/>
    <x v="25"/>
    <n v="2"/>
    <s v="mireya.copeland@bikes.shop"/>
    <x v="5"/>
    <x v="5"/>
    <n v="525"/>
    <s v="andreas.mayer@hotmail.com"/>
    <n v="10801"/>
    <x v="1"/>
    <s v="Haro"/>
    <d v="2017-06-14T00:00:00"/>
    <n v="2"/>
    <n v="329.99"/>
    <n v="0.2"/>
    <n v="659.98"/>
  </r>
  <r>
    <n v="946"/>
    <n v="3"/>
    <x v="1"/>
    <x v="37"/>
    <n v="2"/>
    <s v="mireya.copeland@bikes.shop"/>
    <x v="2"/>
    <x v="2"/>
    <n v="525"/>
    <s v="andreas.mayer@hotmail.com"/>
    <n v="10801"/>
    <x v="1"/>
    <s v="Trek"/>
    <d v="2017-06-14T00:00:00"/>
    <n v="1"/>
    <n v="3499.99"/>
    <n v="0.05"/>
    <n v="3499.99"/>
  </r>
  <r>
    <n v="946"/>
    <n v="4"/>
    <x v="1"/>
    <x v="13"/>
    <n v="2"/>
    <s v="mireya.copeland@bikes.shop"/>
    <x v="5"/>
    <x v="5"/>
    <n v="525"/>
    <s v="andreas.mayer@hotmail.com"/>
    <n v="10801"/>
    <x v="1"/>
    <s v="Electra"/>
    <d v="2017-06-14T00:00:00"/>
    <n v="2"/>
    <n v="269.99"/>
    <n v="0.2"/>
    <n v="539.98"/>
  </r>
  <r>
    <n v="946"/>
    <n v="5"/>
    <x v="1"/>
    <x v="28"/>
    <n v="2"/>
    <s v="mireya.copeland@bikes.shop"/>
    <x v="6"/>
    <x v="6"/>
    <n v="525"/>
    <s v="andreas.mayer@hotmail.com"/>
    <n v="10801"/>
    <x v="1"/>
    <s v="Trek"/>
    <d v="2017-06-14T00:00:00"/>
    <n v="2"/>
    <n v="5499.99"/>
    <n v="7.0000000000000007E-2"/>
    <n v="10999.98"/>
  </r>
  <r>
    <n v="947"/>
    <n v="1"/>
    <x v="0"/>
    <x v="33"/>
    <n v="1"/>
    <s v="fabiola.jackson@bikes.shop"/>
    <x v="1"/>
    <x v="1"/>
    <n v="278"/>
    <s v="myesha.burgess@gmail.com"/>
    <n v="95008"/>
    <x v="0"/>
    <s v="Trek"/>
    <d v="2017-06-15T00:00:00"/>
    <n v="1"/>
    <n v="469.99"/>
    <n v="0.05"/>
    <n v="469.99"/>
  </r>
  <r>
    <n v="947"/>
    <n v="2"/>
    <x v="0"/>
    <x v="41"/>
    <n v="1"/>
    <s v="fabiola.jackson@bikes.shop"/>
    <x v="1"/>
    <x v="1"/>
    <n v="278"/>
    <s v="myesha.burgess@gmail.com"/>
    <n v="95008"/>
    <x v="0"/>
    <s v="Trek"/>
    <d v="2017-06-15T00:00:00"/>
    <n v="2"/>
    <n v="2299.9899999999998"/>
    <n v="7.0000000000000007E-2"/>
    <n v="4599.9799999999996"/>
  </r>
  <r>
    <n v="947"/>
    <n v="3"/>
    <x v="0"/>
    <x v="99"/>
    <n v="1"/>
    <s v="fabiola.jackson@bikes.shop"/>
    <x v="1"/>
    <x v="1"/>
    <n v="278"/>
    <s v="myesha.burgess@gmail.com"/>
    <n v="95008"/>
    <x v="0"/>
    <s v="Haro"/>
    <d v="2017-06-15T00:00:00"/>
    <n v="1"/>
    <n v="539.99"/>
    <n v="7.0000000000000007E-2"/>
    <n v="539.99"/>
  </r>
  <r>
    <n v="948"/>
    <n v="1"/>
    <x v="1"/>
    <x v="19"/>
    <n v="2"/>
    <s v="mireya.copeland@bikes.shop"/>
    <x v="5"/>
    <x v="5"/>
    <n v="618"/>
    <s v="skye.pope@yahoo.com"/>
    <n v="11418"/>
    <x v="1"/>
    <s v="Electra"/>
    <d v="2017-06-15T00:00:00"/>
    <n v="2"/>
    <n v="299.99"/>
    <n v="0.2"/>
    <n v="599.98"/>
  </r>
  <r>
    <n v="948"/>
    <n v="2"/>
    <x v="1"/>
    <x v="0"/>
    <n v="2"/>
    <s v="mireya.copeland@bikes.shop"/>
    <x v="0"/>
    <x v="0"/>
    <n v="618"/>
    <s v="skye.pope@yahoo.com"/>
    <n v="11418"/>
    <x v="1"/>
    <s v="Electra"/>
    <d v="2017-06-15T00:00:00"/>
    <n v="2"/>
    <n v="599.99"/>
    <n v="0.1"/>
    <n v="1199.98"/>
  </r>
  <r>
    <n v="948"/>
    <n v="3"/>
    <x v="1"/>
    <x v="70"/>
    <n v="2"/>
    <s v="mireya.copeland@bikes.shop"/>
    <x v="5"/>
    <x v="5"/>
    <n v="618"/>
    <s v="skye.pope@yahoo.com"/>
    <n v="11418"/>
    <x v="1"/>
    <s v="Electra"/>
    <d v="2017-06-15T00:00:00"/>
    <n v="1"/>
    <n v="339.99"/>
    <n v="0.2"/>
    <n v="339.99"/>
  </r>
  <r>
    <n v="948"/>
    <n v="4"/>
    <x v="1"/>
    <x v="102"/>
    <n v="2"/>
    <s v="mireya.copeland@bikes.shop"/>
    <x v="5"/>
    <x v="5"/>
    <n v="618"/>
    <s v="skye.pope@yahoo.com"/>
    <n v="11418"/>
    <x v="1"/>
    <s v="Haro"/>
    <d v="2017-06-15T00:00:00"/>
    <n v="2"/>
    <n v="209.99"/>
    <n v="0.2"/>
    <n v="419.98"/>
  </r>
  <r>
    <n v="948"/>
    <n v="5"/>
    <x v="1"/>
    <x v="31"/>
    <n v="2"/>
    <s v="mireya.copeland@bikes.shop"/>
    <x v="0"/>
    <x v="0"/>
    <n v="618"/>
    <s v="skye.pope@yahoo.com"/>
    <n v="11418"/>
    <x v="1"/>
    <s v="Sun Bicycles"/>
    <d v="2017-06-15T00:00:00"/>
    <n v="2"/>
    <n v="619.99"/>
    <n v="0.2"/>
    <n v="1239.98"/>
  </r>
  <r>
    <n v="949"/>
    <n v="1"/>
    <x v="0"/>
    <x v="11"/>
    <n v="1"/>
    <s v="fabiola.jackson@bikes.shop"/>
    <x v="4"/>
    <x v="4"/>
    <n v="867"/>
    <s v="rosalva.hamilton@aol.com"/>
    <n v="95008"/>
    <x v="0"/>
    <s v="Trek"/>
    <d v="2017-06-16T00:00:00"/>
    <n v="2"/>
    <n v="2999.99"/>
    <n v="0.1"/>
    <n v="5999.98"/>
  </r>
  <r>
    <n v="949"/>
    <n v="2"/>
    <x v="0"/>
    <x v="66"/>
    <n v="1"/>
    <s v="fabiola.jackson@bikes.shop"/>
    <x v="6"/>
    <x v="6"/>
    <n v="867"/>
    <s v="rosalva.hamilton@aol.com"/>
    <n v="95008"/>
    <x v="0"/>
    <s v="Trek"/>
    <d v="2017-06-16T00:00:00"/>
    <n v="2"/>
    <n v="2699.99"/>
    <n v="0.05"/>
    <n v="5399.98"/>
  </r>
  <r>
    <n v="950"/>
    <n v="1"/>
    <x v="1"/>
    <x v="28"/>
    <n v="2"/>
    <s v="mireya.copeland@bikes.shop"/>
    <x v="6"/>
    <x v="6"/>
    <n v="142"/>
    <s v="nicholas.vazquez@hotmail.com"/>
    <n v="11552"/>
    <x v="1"/>
    <s v="Trek"/>
    <d v="2017-06-16T00:00:00"/>
    <n v="1"/>
    <n v="5499.99"/>
    <n v="0.05"/>
    <n v="5499.99"/>
  </r>
  <r>
    <n v="951"/>
    <n v="1"/>
    <x v="1"/>
    <x v="64"/>
    <n v="2"/>
    <s v="mireya.copeland@bikes.shop"/>
    <x v="6"/>
    <x v="6"/>
    <n v="339"/>
    <s v="tamela.harrell@aol.com"/>
    <n v="11722"/>
    <x v="1"/>
    <s v="Trek"/>
    <d v="2017-06-16T00:00:00"/>
    <n v="1"/>
    <n v="2599.9899999999998"/>
    <n v="0.1"/>
    <n v="2599.9899999999998"/>
  </r>
  <r>
    <n v="951"/>
    <n v="2"/>
    <x v="1"/>
    <x v="52"/>
    <n v="2"/>
    <s v="mireya.copeland@bikes.shop"/>
    <x v="1"/>
    <x v="1"/>
    <n v="339"/>
    <s v="tamela.harrell@aol.com"/>
    <n v="11722"/>
    <x v="1"/>
    <s v="Trek"/>
    <d v="2017-06-16T00:00:00"/>
    <n v="2"/>
    <n v="5299.99"/>
    <n v="0.1"/>
    <n v="10599.98"/>
  </r>
  <r>
    <n v="951"/>
    <n v="3"/>
    <x v="1"/>
    <x v="37"/>
    <n v="2"/>
    <s v="mireya.copeland@bikes.shop"/>
    <x v="2"/>
    <x v="2"/>
    <n v="339"/>
    <s v="tamela.harrell@aol.com"/>
    <n v="11722"/>
    <x v="1"/>
    <s v="Trek"/>
    <d v="2017-06-16T00:00:00"/>
    <n v="2"/>
    <n v="3499.99"/>
    <n v="0.2"/>
    <n v="6999.98"/>
  </r>
  <r>
    <n v="952"/>
    <n v="1"/>
    <x v="1"/>
    <x v="0"/>
    <n v="2"/>
    <s v="mireya.copeland@bikes.shop"/>
    <x v="0"/>
    <x v="0"/>
    <n v="355"/>
    <s v="arvilla.weiss@msn.com"/>
    <n v="11706"/>
    <x v="1"/>
    <s v="Electra"/>
    <d v="2017-06-16T00:00:00"/>
    <n v="2"/>
    <n v="599.99"/>
    <n v="7.0000000000000007E-2"/>
    <n v="1199.98"/>
  </r>
  <r>
    <n v="952"/>
    <n v="2"/>
    <x v="1"/>
    <x v="94"/>
    <n v="2"/>
    <s v="mireya.copeland@bikes.shop"/>
    <x v="6"/>
    <x v="6"/>
    <n v="355"/>
    <s v="arvilla.weiss@msn.com"/>
    <n v="11706"/>
    <x v="1"/>
    <s v="Trek"/>
    <d v="2017-06-16T00:00:00"/>
    <n v="1"/>
    <n v="1999.99"/>
    <n v="0.05"/>
    <n v="1999.99"/>
  </r>
  <r>
    <n v="953"/>
    <n v="1"/>
    <x v="1"/>
    <x v="19"/>
    <n v="2"/>
    <s v="mireya.copeland@bikes.shop"/>
    <x v="5"/>
    <x v="5"/>
    <n v="658"/>
    <s v="nicki.larson@yahoo.com"/>
    <n v="10952"/>
    <x v="1"/>
    <s v="Electra"/>
    <d v="2017-06-16T00:00:00"/>
    <n v="2"/>
    <n v="299.99"/>
    <n v="7.0000000000000007E-2"/>
    <n v="599.98"/>
  </r>
  <r>
    <n v="954"/>
    <n v="1"/>
    <x v="1"/>
    <x v="4"/>
    <n v="2"/>
    <s v="mireya.copeland@bikes.shop"/>
    <x v="1"/>
    <x v="1"/>
    <n v="611"/>
    <s v="ashleigh.frank@gmail.com"/>
    <n v="11756"/>
    <x v="1"/>
    <s v="Trek"/>
    <d v="2017-06-17T00:00:00"/>
    <n v="2"/>
    <n v="2899.99"/>
    <n v="0.1"/>
    <n v="5799.98"/>
  </r>
  <r>
    <n v="955"/>
    <n v="1"/>
    <x v="1"/>
    <x v="52"/>
    <n v="2"/>
    <s v="mireya.copeland@bikes.shop"/>
    <x v="1"/>
    <x v="1"/>
    <n v="880"/>
    <s v="phebe.turner@aol.com"/>
    <n v="11104"/>
    <x v="1"/>
    <s v="Trek"/>
    <d v="2017-06-17T00:00:00"/>
    <n v="1"/>
    <n v="5299.99"/>
    <n v="0.1"/>
    <n v="5299.99"/>
  </r>
  <r>
    <n v="955"/>
    <n v="2"/>
    <x v="1"/>
    <x v="93"/>
    <n v="2"/>
    <s v="mireya.copeland@bikes.shop"/>
    <x v="1"/>
    <x v="1"/>
    <n v="880"/>
    <s v="phebe.turner@aol.com"/>
    <n v="11104"/>
    <x v="1"/>
    <s v="Surly"/>
    <d v="2017-06-17T00:00:00"/>
    <n v="2"/>
    <n v="1632.99"/>
    <n v="7.0000000000000007E-2"/>
    <n v="3265.98"/>
  </r>
  <r>
    <n v="955"/>
    <n v="3"/>
    <x v="1"/>
    <x v="81"/>
    <n v="2"/>
    <s v="mireya.copeland@bikes.shop"/>
    <x v="5"/>
    <x v="5"/>
    <n v="880"/>
    <s v="phebe.turner@aol.com"/>
    <n v="11104"/>
    <x v="1"/>
    <s v="Electra"/>
    <d v="2017-06-17T00:00:00"/>
    <n v="1"/>
    <n v="349.99"/>
    <n v="0.05"/>
    <n v="349.99"/>
  </r>
  <r>
    <n v="955"/>
    <n v="4"/>
    <x v="1"/>
    <x v="65"/>
    <n v="2"/>
    <s v="mireya.copeland@bikes.shop"/>
    <x v="2"/>
    <x v="2"/>
    <n v="880"/>
    <s v="phebe.turner@aol.com"/>
    <n v="11104"/>
    <x v="1"/>
    <s v="Trek"/>
    <d v="2017-06-17T00:00:00"/>
    <n v="1"/>
    <n v="3499.99"/>
    <n v="0.2"/>
    <n v="3499.99"/>
  </r>
  <r>
    <n v="955"/>
    <n v="5"/>
    <x v="1"/>
    <x v="54"/>
    <n v="2"/>
    <s v="mireya.copeland@bikes.shop"/>
    <x v="5"/>
    <x v="5"/>
    <n v="880"/>
    <s v="phebe.turner@aol.com"/>
    <n v="11104"/>
    <x v="1"/>
    <s v="Trek"/>
    <d v="2017-06-17T00:00:00"/>
    <n v="1"/>
    <n v="189.99"/>
    <n v="0.05"/>
    <n v="189.99"/>
  </r>
  <r>
    <n v="956"/>
    <n v="1"/>
    <x v="1"/>
    <x v="35"/>
    <n v="2"/>
    <s v="mireya.copeland@bikes.shop"/>
    <x v="0"/>
    <x v="0"/>
    <n v="1184"/>
    <s v="annabelle.hebert@aol.com"/>
    <n v="10977"/>
    <x v="1"/>
    <s v="Electra"/>
    <d v="2017-06-17T00:00:00"/>
    <n v="2"/>
    <n v="299.99"/>
    <n v="0.1"/>
    <n v="599.98"/>
  </r>
  <r>
    <n v="956"/>
    <n v="2"/>
    <x v="1"/>
    <x v="19"/>
    <n v="2"/>
    <s v="mireya.copeland@bikes.shop"/>
    <x v="5"/>
    <x v="5"/>
    <n v="1184"/>
    <s v="annabelle.hebert@aol.com"/>
    <n v="10977"/>
    <x v="1"/>
    <s v="Electra"/>
    <d v="2017-06-17T00:00:00"/>
    <n v="1"/>
    <n v="299.99"/>
    <n v="0.2"/>
    <n v="299.99"/>
  </r>
  <r>
    <n v="956"/>
    <n v="3"/>
    <x v="1"/>
    <x v="30"/>
    <n v="2"/>
    <s v="mireya.copeland@bikes.shop"/>
    <x v="0"/>
    <x v="0"/>
    <n v="1184"/>
    <s v="annabelle.hebert@aol.com"/>
    <n v="10977"/>
    <x v="1"/>
    <s v="Sun Bicycles"/>
    <d v="2017-06-17T00:00:00"/>
    <n v="2"/>
    <n v="749.99"/>
    <n v="0.1"/>
    <n v="1499.98"/>
  </r>
  <r>
    <n v="956"/>
    <n v="4"/>
    <x v="1"/>
    <x v="17"/>
    <n v="2"/>
    <s v="mireya.copeland@bikes.shop"/>
    <x v="0"/>
    <x v="0"/>
    <n v="1184"/>
    <s v="annabelle.hebert@aol.com"/>
    <n v="10977"/>
    <x v="1"/>
    <s v="Electra"/>
    <d v="2017-06-17T00:00:00"/>
    <n v="2"/>
    <n v="269.99"/>
    <n v="0.2"/>
    <n v="539.98"/>
  </r>
  <r>
    <n v="956"/>
    <n v="5"/>
    <x v="1"/>
    <x v="47"/>
    <n v="2"/>
    <s v="mireya.copeland@bikes.shop"/>
    <x v="0"/>
    <x v="0"/>
    <n v="1184"/>
    <s v="annabelle.hebert@aol.com"/>
    <n v="10977"/>
    <x v="1"/>
    <s v="Sun Bicycles"/>
    <d v="2017-06-17T00:00:00"/>
    <n v="2"/>
    <n v="402.99"/>
    <n v="0.1"/>
    <n v="805.98"/>
  </r>
  <r>
    <n v="957"/>
    <n v="1"/>
    <x v="2"/>
    <x v="75"/>
    <n v="3"/>
    <s v="genna.serrano@bikes.shop"/>
    <x v="3"/>
    <x v="3"/>
    <n v="722"/>
    <s v="camila.carroll@yahoo.com"/>
    <n v="78213"/>
    <x v="2"/>
    <s v="Sun Bicycles"/>
    <d v="2017-06-17T00:00:00"/>
    <n v="2"/>
    <n v="449.99"/>
    <n v="0.05"/>
    <n v="899.98"/>
  </r>
  <r>
    <n v="957"/>
    <n v="2"/>
    <x v="2"/>
    <x v="15"/>
    <n v="3"/>
    <s v="genna.serrano@bikes.shop"/>
    <x v="0"/>
    <x v="0"/>
    <n v="722"/>
    <s v="camila.carroll@yahoo.com"/>
    <n v="78213"/>
    <x v="2"/>
    <s v="Electra"/>
    <d v="2017-06-17T00:00:00"/>
    <n v="2"/>
    <n v="269.99"/>
    <n v="7.0000000000000007E-2"/>
    <n v="539.98"/>
  </r>
  <r>
    <n v="957"/>
    <n v="3"/>
    <x v="2"/>
    <x v="63"/>
    <n v="3"/>
    <s v="genna.serrano@bikes.shop"/>
    <x v="0"/>
    <x v="0"/>
    <n v="722"/>
    <s v="camila.carroll@yahoo.com"/>
    <n v="78213"/>
    <x v="2"/>
    <s v="Electra"/>
    <d v="2017-06-17T00:00:00"/>
    <n v="2"/>
    <n v="659.99"/>
    <n v="0.05"/>
    <n v="1319.98"/>
  </r>
  <r>
    <n v="957"/>
    <n v="4"/>
    <x v="2"/>
    <x v="82"/>
    <n v="3"/>
    <s v="genna.serrano@bikes.shop"/>
    <x v="0"/>
    <x v="0"/>
    <n v="722"/>
    <s v="camila.carroll@yahoo.com"/>
    <n v="78213"/>
    <x v="2"/>
    <s v="Sun Bicycles"/>
    <d v="2017-06-17T00:00:00"/>
    <n v="1"/>
    <n v="250.99"/>
    <n v="7.0000000000000007E-2"/>
    <n v="250.99"/>
  </r>
  <r>
    <n v="957"/>
    <n v="5"/>
    <x v="2"/>
    <x v="103"/>
    <n v="3"/>
    <s v="genna.serrano@bikes.shop"/>
    <x v="3"/>
    <x v="3"/>
    <n v="722"/>
    <s v="camila.carroll@yahoo.com"/>
    <n v="78213"/>
    <x v="2"/>
    <s v="Sun Bicycles"/>
    <d v="2017-06-17T00:00:00"/>
    <n v="1"/>
    <n v="470.99"/>
    <n v="0.05"/>
    <n v="470.99"/>
  </r>
  <r>
    <n v="958"/>
    <n v="1"/>
    <x v="0"/>
    <x v="80"/>
    <n v="1"/>
    <s v="fabiola.jackson@bikes.shop"/>
    <x v="6"/>
    <x v="6"/>
    <n v="1276"/>
    <s v="shona.mcmillan@msn.com"/>
    <n v="92307"/>
    <x v="0"/>
    <s v="Trek"/>
    <d v="2017-06-18T00:00:00"/>
    <n v="1"/>
    <n v="6499.99"/>
    <n v="0.1"/>
    <n v="6499.99"/>
  </r>
  <r>
    <n v="958"/>
    <n v="2"/>
    <x v="0"/>
    <x v="35"/>
    <n v="1"/>
    <s v="fabiola.jackson@bikes.shop"/>
    <x v="0"/>
    <x v="0"/>
    <n v="1276"/>
    <s v="shona.mcmillan@msn.com"/>
    <n v="92307"/>
    <x v="0"/>
    <s v="Electra"/>
    <d v="2017-06-18T00:00:00"/>
    <n v="1"/>
    <n v="299.99"/>
    <n v="0.2"/>
    <n v="299.99"/>
  </r>
  <r>
    <n v="959"/>
    <n v="1"/>
    <x v="1"/>
    <x v="12"/>
    <n v="2"/>
    <s v="mireya.copeland@bikes.shop"/>
    <x v="0"/>
    <x v="0"/>
    <n v="650"/>
    <s v="rita.bailey@hotmail.com"/>
    <n v="10562"/>
    <x v="1"/>
    <s v="Electra"/>
    <d v="2017-06-18T00:00:00"/>
    <n v="1"/>
    <n v="529.99"/>
    <n v="0.2"/>
    <n v="529.99"/>
  </r>
  <r>
    <n v="959"/>
    <n v="2"/>
    <x v="1"/>
    <x v="31"/>
    <n v="2"/>
    <s v="mireya.copeland@bikes.shop"/>
    <x v="0"/>
    <x v="0"/>
    <n v="650"/>
    <s v="rita.bailey@hotmail.com"/>
    <n v="10562"/>
    <x v="1"/>
    <s v="Sun Bicycles"/>
    <d v="2017-06-18T00:00:00"/>
    <n v="1"/>
    <n v="619.99"/>
    <n v="0.1"/>
    <n v="619.99"/>
  </r>
  <r>
    <n v="959"/>
    <n v="3"/>
    <x v="1"/>
    <x v="67"/>
    <n v="2"/>
    <s v="mireya.copeland@bikes.shop"/>
    <x v="1"/>
    <x v="1"/>
    <n v="650"/>
    <s v="rita.bailey@hotmail.com"/>
    <n v="10562"/>
    <x v="1"/>
    <s v="Haro"/>
    <d v="2017-06-18T00:00:00"/>
    <n v="1"/>
    <n v="1469.99"/>
    <n v="0.05"/>
    <n v="1469.99"/>
  </r>
  <r>
    <n v="959"/>
    <n v="4"/>
    <x v="1"/>
    <x v="105"/>
    <n v="2"/>
    <s v="mireya.copeland@bikes.shop"/>
    <x v="0"/>
    <x v="0"/>
    <n v="650"/>
    <s v="rita.bailey@hotmail.com"/>
    <n v="10562"/>
    <x v="1"/>
    <s v="Sun Bicycles"/>
    <d v="2017-06-18T00:00:00"/>
    <n v="1"/>
    <n v="346.99"/>
    <n v="7.0000000000000007E-2"/>
    <n v="346.99"/>
  </r>
  <r>
    <n v="960"/>
    <n v="1"/>
    <x v="1"/>
    <x v="30"/>
    <n v="2"/>
    <s v="mireya.copeland@bikes.shop"/>
    <x v="0"/>
    <x v="0"/>
    <n v="1390"/>
    <s v="genoveva.lloyd@aol.com"/>
    <n v="11361"/>
    <x v="1"/>
    <s v="Sun Bicycles"/>
    <d v="2017-06-18T00:00:00"/>
    <n v="2"/>
    <n v="749.99"/>
    <n v="0.05"/>
    <n v="1499.98"/>
  </r>
  <r>
    <n v="960"/>
    <n v="2"/>
    <x v="1"/>
    <x v="58"/>
    <n v="2"/>
    <s v="mireya.copeland@bikes.shop"/>
    <x v="6"/>
    <x v="6"/>
    <n v="1390"/>
    <s v="genoveva.lloyd@aol.com"/>
    <n v="11361"/>
    <x v="1"/>
    <s v="Surly"/>
    <d v="2017-06-18T00:00:00"/>
    <n v="1"/>
    <n v="875.99"/>
    <n v="0.1"/>
    <n v="875.99"/>
  </r>
  <r>
    <n v="960"/>
    <n v="3"/>
    <x v="1"/>
    <x v="74"/>
    <n v="2"/>
    <s v="mireya.copeland@bikes.shop"/>
    <x v="6"/>
    <x v="6"/>
    <n v="1390"/>
    <s v="genoveva.lloyd@aol.com"/>
    <n v="11361"/>
    <x v="1"/>
    <s v="Trek"/>
    <d v="2017-06-18T00:00:00"/>
    <n v="2"/>
    <n v="1499.99"/>
    <n v="0.05"/>
    <n v="2999.98"/>
  </r>
  <r>
    <n v="960"/>
    <n v="4"/>
    <x v="1"/>
    <x v="56"/>
    <n v="2"/>
    <s v="mireya.copeland@bikes.shop"/>
    <x v="5"/>
    <x v="5"/>
    <n v="1390"/>
    <s v="genoveva.lloyd@aol.com"/>
    <n v="11361"/>
    <x v="1"/>
    <s v="Trek"/>
    <d v="2017-06-18T00:00:00"/>
    <n v="2"/>
    <n v="149.99"/>
    <n v="0.1"/>
    <n v="299.98"/>
  </r>
  <r>
    <n v="961"/>
    <n v="1"/>
    <x v="0"/>
    <x v="86"/>
    <n v="1"/>
    <s v="fabiola.jackson@bikes.shop"/>
    <x v="3"/>
    <x v="3"/>
    <n v="82"/>
    <s v="lizzie.joyner@msn.com"/>
    <n v="92236"/>
    <x v="0"/>
    <s v="Sun Bicycles"/>
    <d v="2017-06-19T00:00:00"/>
    <n v="1"/>
    <n v="533.99"/>
    <n v="0.1"/>
    <n v="533.99"/>
  </r>
  <r>
    <n v="961"/>
    <n v="2"/>
    <x v="0"/>
    <x v="42"/>
    <n v="1"/>
    <s v="fabiola.jackson@bikes.shop"/>
    <x v="1"/>
    <x v="1"/>
    <n v="82"/>
    <s v="lizzie.joyner@msn.com"/>
    <n v="92236"/>
    <x v="0"/>
    <s v="Trek"/>
    <d v="2017-06-19T00:00:00"/>
    <n v="2"/>
    <n v="5299.99"/>
    <n v="0.2"/>
    <n v="10599.98"/>
  </r>
  <r>
    <n v="961"/>
    <n v="3"/>
    <x v="0"/>
    <x v="105"/>
    <n v="1"/>
    <s v="fabiola.jackson@bikes.shop"/>
    <x v="0"/>
    <x v="0"/>
    <n v="82"/>
    <s v="lizzie.joyner@msn.com"/>
    <n v="92236"/>
    <x v="0"/>
    <s v="Sun Bicycles"/>
    <d v="2017-06-19T00:00:00"/>
    <n v="2"/>
    <n v="346.99"/>
    <n v="7.0000000000000007E-2"/>
    <n v="693.98"/>
  </r>
  <r>
    <n v="962"/>
    <n v="1"/>
    <x v="1"/>
    <x v="105"/>
    <n v="2"/>
    <s v="mireya.copeland@bikes.shop"/>
    <x v="0"/>
    <x v="0"/>
    <n v="570"/>
    <s v="marissa.summers@msn.com"/>
    <n v="11412"/>
    <x v="1"/>
    <s v="Sun Bicycles"/>
    <d v="2017-06-19T00:00:00"/>
    <n v="2"/>
    <n v="346.99"/>
    <n v="7.0000000000000007E-2"/>
    <n v="693.98"/>
  </r>
  <r>
    <n v="962"/>
    <n v="2"/>
    <x v="1"/>
    <x v="38"/>
    <n v="2"/>
    <s v="mireya.copeland@bikes.shop"/>
    <x v="0"/>
    <x v="0"/>
    <n v="570"/>
    <s v="marissa.summers@msn.com"/>
    <n v="11412"/>
    <x v="1"/>
    <s v="Electra"/>
    <d v="2017-06-19T00:00:00"/>
    <n v="2"/>
    <n v="489.99"/>
    <n v="7.0000000000000007E-2"/>
    <n v="979.98"/>
  </r>
  <r>
    <n v="963"/>
    <n v="1"/>
    <x v="1"/>
    <x v="4"/>
    <n v="2"/>
    <s v="mireya.copeland@bikes.shop"/>
    <x v="1"/>
    <x v="1"/>
    <n v="1432"/>
    <s v="zona.cameron@aol.com"/>
    <n v="11731"/>
    <x v="1"/>
    <s v="Trek"/>
    <d v="2017-06-19T00:00:00"/>
    <n v="1"/>
    <n v="2899.99"/>
    <n v="7.0000000000000007E-2"/>
    <n v="2899.99"/>
  </r>
  <r>
    <n v="964"/>
    <n v="1"/>
    <x v="1"/>
    <x v="45"/>
    <n v="2"/>
    <s v="mireya.copeland@bikes.shop"/>
    <x v="5"/>
    <x v="5"/>
    <n v="404"/>
    <s v="augustus.steele@aol.com"/>
    <n v="12020"/>
    <x v="1"/>
    <s v="Trek"/>
    <d v="2017-06-20T00:00:00"/>
    <n v="1"/>
    <n v="209.99"/>
    <n v="0.2"/>
    <n v="209.99"/>
  </r>
  <r>
    <n v="964"/>
    <n v="2"/>
    <x v="1"/>
    <x v="51"/>
    <n v="2"/>
    <s v="mireya.copeland@bikes.shop"/>
    <x v="0"/>
    <x v="0"/>
    <n v="404"/>
    <s v="augustus.steele@aol.com"/>
    <n v="12020"/>
    <x v="1"/>
    <s v="Electra"/>
    <d v="2017-06-20T00:00:00"/>
    <n v="1"/>
    <n v="439.99"/>
    <n v="0.2"/>
    <n v="439.99"/>
  </r>
  <r>
    <n v="965"/>
    <n v="1"/>
    <x v="1"/>
    <x v="45"/>
    <n v="2"/>
    <s v="mireya.copeland@bikes.shop"/>
    <x v="5"/>
    <x v="5"/>
    <n v="457"/>
    <s v="jeni.farley@aol.com"/>
    <n v="11418"/>
    <x v="1"/>
    <s v="Trek"/>
    <d v="2017-06-20T00:00:00"/>
    <n v="2"/>
    <n v="209.99"/>
    <n v="0.1"/>
    <n v="419.98"/>
  </r>
  <r>
    <n v="966"/>
    <n v="1"/>
    <x v="2"/>
    <x v="54"/>
    <n v="3"/>
    <s v="genna.serrano@bikes.shop"/>
    <x v="5"/>
    <x v="5"/>
    <n v="389"/>
    <s v="leif.short@gmail.com"/>
    <n v="76901"/>
    <x v="2"/>
    <s v="Trek"/>
    <d v="2017-06-20T00:00:00"/>
    <n v="1"/>
    <n v="189.99"/>
    <n v="0.05"/>
    <n v="189.99"/>
  </r>
  <r>
    <n v="966"/>
    <n v="2"/>
    <x v="2"/>
    <x v="30"/>
    <n v="3"/>
    <s v="genna.serrano@bikes.shop"/>
    <x v="0"/>
    <x v="0"/>
    <n v="389"/>
    <s v="leif.short@gmail.com"/>
    <n v="76901"/>
    <x v="2"/>
    <s v="Sun Bicycles"/>
    <d v="2017-06-20T00:00:00"/>
    <n v="1"/>
    <n v="749.99"/>
    <n v="7.0000000000000007E-2"/>
    <n v="749.99"/>
  </r>
  <r>
    <n v="967"/>
    <n v="1"/>
    <x v="1"/>
    <x v="82"/>
    <n v="2"/>
    <s v="mireya.copeland@bikes.shop"/>
    <x v="0"/>
    <x v="0"/>
    <n v="1323"/>
    <s v="ebony.cotton@yahoo.com"/>
    <n v="11704"/>
    <x v="1"/>
    <s v="Sun Bicycles"/>
    <d v="2017-06-21T00:00:00"/>
    <n v="1"/>
    <n v="250.99"/>
    <n v="0.2"/>
    <n v="250.99"/>
  </r>
  <r>
    <n v="967"/>
    <n v="2"/>
    <x v="1"/>
    <x v="104"/>
    <n v="2"/>
    <s v="mireya.copeland@bikes.shop"/>
    <x v="0"/>
    <x v="0"/>
    <n v="1323"/>
    <s v="ebony.cotton@yahoo.com"/>
    <n v="11704"/>
    <x v="1"/>
    <s v="Electra"/>
    <d v="2017-06-21T00:00:00"/>
    <n v="2"/>
    <n v="799.99"/>
    <n v="0.05"/>
    <n v="1599.98"/>
  </r>
  <r>
    <n v="967"/>
    <n v="3"/>
    <x v="1"/>
    <x v="108"/>
    <n v="2"/>
    <s v="mireya.copeland@bikes.shop"/>
    <x v="5"/>
    <x v="5"/>
    <n v="1323"/>
    <s v="ebony.cotton@yahoo.com"/>
    <n v="11704"/>
    <x v="1"/>
    <s v="Trek"/>
    <d v="2017-06-21T00:00:00"/>
    <n v="1"/>
    <n v="189.99"/>
    <n v="0.1"/>
    <n v="189.99"/>
  </r>
  <r>
    <n v="967"/>
    <n v="4"/>
    <x v="1"/>
    <x v="27"/>
    <n v="2"/>
    <s v="mireya.copeland@bikes.shop"/>
    <x v="3"/>
    <x v="3"/>
    <n v="1323"/>
    <s v="ebony.cotton@yahoo.com"/>
    <n v="11704"/>
    <x v="1"/>
    <s v="Sun Bicycles"/>
    <d v="2017-06-21T00:00:00"/>
    <n v="1"/>
    <n v="551.99"/>
    <n v="0.2"/>
    <n v="551.99"/>
  </r>
  <r>
    <n v="968"/>
    <n v="1"/>
    <x v="1"/>
    <x v="108"/>
    <n v="2"/>
    <s v="mireya.copeland@bikes.shop"/>
    <x v="5"/>
    <x v="5"/>
    <n v="1403"/>
    <s v="mila.moody@gmail.com"/>
    <n v="12180"/>
    <x v="1"/>
    <s v="Trek"/>
    <d v="2017-06-21T00:00:00"/>
    <n v="1"/>
    <n v="189.99"/>
    <n v="0.2"/>
    <n v="189.99"/>
  </r>
  <r>
    <n v="968"/>
    <n v="2"/>
    <x v="1"/>
    <x v="32"/>
    <n v="2"/>
    <s v="mireya.copeland@bikes.shop"/>
    <x v="4"/>
    <x v="4"/>
    <n v="1403"/>
    <s v="mila.moody@gmail.com"/>
    <n v="12180"/>
    <x v="1"/>
    <s v="Trek"/>
    <d v="2017-06-21T00:00:00"/>
    <n v="2"/>
    <n v="4999.99"/>
    <n v="0.05"/>
    <n v="9999.98"/>
  </r>
  <r>
    <n v="968"/>
    <n v="3"/>
    <x v="1"/>
    <x v="2"/>
    <n v="2"/>
    <s v="mireya.copeland@bikes.shop"/>
    <x v="2"/>
    <x v="2"/>
    <n v="1403"/>
    <s v="mila.moody@gmail.com"/>
    <n v="12180"/>
    <x v="1"/>
    <s v="Surly"/>
    <d v="2017-06-21T00:00:00"/>
    <n v="2"/>
    <n v="1549"/>
    <n v="0.05"/>
    <n v="3098"/>
  </r>
  <r>
    <n v="969"/>
    <n v="1"/>
    <x v="2"/>
    <x v="51"/>
    <n v="3"/>
    <s v="genna.serrano@bikes.shop"/>
    <x v="0"/>
    <x v="0"/>
    <n v="248"/>
    <s v="cecelia.gill@aol.com"/>
    <n v="78501"/>
    <x v="2"/>
    <s v="Electra"/>
    <d v="2017-06-21T00:00:00"/>
    <n v="1"/>
    <n v="439.99"/>
    <n v="0.2"/>
    <n v="439.99"/>
  </r>
  <r>
    <n v="969"/>
    <n v="2"/>
    <x v="2"/>
    <x v="107"/>
    <n v="3"/>
    <s v="genna.serrano@bikes.shop"/>
    <x v="1"/>
    <x v="1"/>
    <n v="248"/>
    <s v="cecelia.gill@aol.com"/>
    <n v="78501"/>
    <x v="2"/>
    <s v="Surly"/>
    <d v="2017-06-21T00:00:00"/>
    <n v="1"/>
    <n v="832.99"/>
    <n v="0.1"/>
    <n v="832.99"/>
  </r>
  <r>
    <n v="970"/>
    <n v="1"/>
    <x v="1"/>
    <x v="25"/>
    <n v="2"/>
    <s v="mireya.copeland@bikes.shop"/>
    <x v="5"/>
    <x v="5"/>
    <n v="836"/>
    <s v="corinna.adams@msn.com"/>
    <n v="11422"/>
    <x v="1"/>
    <s v="Haro"/>
    <d v="2017-06-22T00:00:00"/>
    <n v="1"/>
    <n v="329.99"/>
    <n v="0.1"/>
    <n v="329.99"/>
  </r>
  <r>
    <n v="970"/>
    <n v="2"/>
    <x v="1"/>
    <x v="74"/>
    <n v="2"/>
    <s v="mireya.copeland@bikes.shop"/>
    <x v="6"/>
    <x v="6"/>
    <n v="836"/>
    <s v="corinna.adams@msn.com"/>
    <n v="11422"/>
    <x v="1"/>
    <s v="Trek"/>
    <d v="2017-06-22T00:00:00"/>
    <n v="2"/>
    <n v="1499.99"/>
    <n v="0.1"/>
    <n v="2999.98"/>
  </r>
  <r>
    <n v="970"/>
    <n v="3"/>
    <x v="1"/>
    <x v="59"/>
    <n v="2"/>
    <s v="mireya.copeland@bikes.shop"/>
    <x v="6"/>
    <x v="6"/>
    <n v="836"/>
    <s v="corinna.adams@msn.com"/>
    <n v="11422"/>
    <x v="1"/>
    <s v="Trek"/>
    <d v="2017-06-22T00:00:00"/>
    <n v="2"/>
    <n v="3199.99"/>
    <n v="0.1"/>
    <n v="6399.98"/>
  </r>
  <r>
    <n v="970"/>
    <n v="4"/>
    <x v="1"/>
    <x v="39"/>
    <n v="2"/>
    <s v="mireya.copeland@bikes.shop"/>
    <x v="0"/>
    <x v="0"/>
    <n v="836"/>
    <s v="corinna.adams@msn.com"/>
    <n v="11422"/>
    <x v="1"/>
    <s v="Sun Bicycles"/>
    <d v="2017-06-22T00:00:00"/>
    <n v="1"/>
    <n v="449.99"/>
    <n v="0.1"/>
    <n v="449.99"/>
  </r>
  <r>
    <n v="971"/>
    <n v="1"/>
    <x v="2"/>
    <x v="63"/>
    <n v="3"/>
    <s v="genna.serrano@bikes.shop"/>
    <x v="0"/>
    <x v="0"/>
    <n v="1426"/>
    <s v="londa.gould@aol.com"/>
    <n v="78418"/>
    <x v="2"/>
    <s v="Electra"/>
    <d v="2017-06-22T00:00:00"/>
    <n v="2"/>
    <n v="659.99"/>
    <n v="0.05"/>
    <n v="1319.98"/>
  </r>
  <r>
    <n v="971"/>
    <n v="2"/>
    <x v="2"/>
    <x v="105"/>
    <n v="3"/>
    <s v="genna.serrano@bikes.shop"/>
    <x v="0"/>
    <x v="0"/>
    <n v="1426"/>
    <s v="londa.gould@aol.com"/>
    <n v="78418"/>
    <x v="2"/>
    <s v="Sun Bicycles"/>
    <d v="2017-06-22T00:00:00"/>
    <n v="2"/>
    <n v="346.99"/>
    <n v="7.0000000000000007E-2"/>
    <n v="693.98"/>
  </r>
  <r>
    <n v="971"/>
    <n v="3"/>
    <x v="2"/>
    <x v="1"/>
    <n v="3"/>
    <s v="genna.serrano@bikes.shop"/>
    <x v="1"/>
    <x v="1"/>
    <n v="1426"/>
    <s v="londa.gould@aol.com"/>
    <n v="78418"/>
    <x v="2"/>
    <s v="Trek"/>
    <d v="2017-06-22T00:00:00"/>
    <n v="2"/>
    <n v="1799.99"/>
    <n v="0.05"/>
    <n v="3599.98"/>
  </r>
  <r>
    <n v="971"/>
    <n v="4"/>
    <x v="2"/>
    <x v="10"/>
    <n v="3"/>
    <s v="genna.serrano@bikes.shop"/>
    <x v="0"/>
    <x v="0"/>
    <n v="1426"/>
    <s v="londa.gould@aol.com"/>
    <n v="78418"/>
    <x v="2"/>
    <s v="Electra"/>
    <d v="2017-06-22T00:00:00"/>
    <n v="2"/>
    <n v="549.99"/>
    <n v="7.0000000000000007E-2"/>
    <n v="1099.98"/>
  </r>
  <r>
    <n v="971"/>
    <n v="5"/>
    <x v="2"/>
    <x v="83"/>
    <n v="3"/>
    <s v="genna.serrano@bikes.shop"/>
    <x v="1"/>
    <x v="1"/>
    <n v="1426"/>
    <s v="londa.gould@aol.com"/>
    <n v="78418"/>
    <x v="2"/>
    <s v="Haro"/>
    <d v="2017-06-22T00:00:00"/>
    <n v="1"/>
    <n v="549.99"/>
    <n v="0.2"/>
    <n v="549.99"/>
  </r>
  <r>
    <n v="972"/>
    <n v="1"/>
    <x v="1"/>
    <x v="96"/>
    <n v="2"/>
    <s v="mireya.copeland@bikes.shop"/>
    <x v="5"/>
    <x v="5"/>
    <n v="270"/>
    <s v="claudio.wise@hotmail.com"/>
    <n v="12401"/>
    <x v="1"/>
    <s v="Electra"/>
    <d v="2017-06-23T00:00:00"/>
    <n v="1"/>
    <n v="489.99"/>
    <n v="0.2"/>
    <n v="489.99"/>
  </r>
  <r>
    <n v="972"/>
    <n v="2"/>
    <x v="1"/>
    <x v="65"/>
    <n v="2"/>
    <s v="mireya.copeland@bikes.shop"/>
    <x v="2"/>
    <x v="2"/>
    <n v="270"/>
    <s v="claudio.wise@hotmail.com"/>
    <n v="12401"/>
    <x v="1"/>
    <s v="Trek"/>
    <d v="2017-06-23T00:00:00"/>
    <n v="1"/>
    <n v="3499.99"/>
    <n v="7.0000000000000007E-2"/>
    <n v="3499.99"/>
  </r>
  <r>
    <n v="973"/>
    <n v="1"/>
    <x v="1"/>
    <x v="4"/>
    <n v="2"/>
    <s v="mireya.copeland@bikes.shop"/>
    <x v="1"/>
    <x v="1"/>
    <n v="238"/>
    <s v="cindi.larson@msn.com"/>
    <n v="11414"/>
    <x v="1"/>
    <s v="Trek"/>
    <d v="2017-06-24T00:00:00"/>
    <n v="2"/>
    <n v="2899.99"/>
    <n v="0.1"/>
    <n v="5799.98"/>
  </r>
  <r>
    <n v="973"/>
    <n v="2"/>
    <x v="1"/>
    <x v="76"/>
    <n v="2"/>
    <s v="mireya.copeland@bikes.shop"/>
    <x v="1"/>
    <x v="1"/>
    <n v="238"/>
    <s v="cindi.larson@msn.com"/>
    <n v="11414"/>
    <x v="1"/>
    <s v="Surly"/>
    <d v="2017-06-24T00:00:00"/>
    <n v="2"/>
    <n v="2499.9899999999998"/>
    <n v="0.1"/>
    <n v="4999.9799999999996"/>
  </r>
  <r>
    <n v="973"/>
    <n v="3"/>
    <x v="1"/>
    <x v="42"/>
    <n v="2"/>
    <s v="mireya.copeland@bikes.shop"/>
    <x v="1"/>
    <x v="1"/>
    <n v="238"/>
    <s v="cindi.larson@msn.com"/>
    <n v="11414"/>
    <x v="1"/>
    <s v="Trek"/>
    <d v="2017-06-24T00:00:00"/>
    <n v="2"/>
    <n v="5299.99"/>
    <n v="0.05"/>
    <n v="10599.98"/>
  </r>
  <r>
    <n v="973"/>
    <n v="4"/>
    <x v="1"/>
    <x v="68"/>
    <n v="2"/>
    <s v="mireya.copeland@bikes.shop"/>
    <x v="0"/>
    <x v="0"/>
    <n v="238"/>
    <s v="cindi.larson@msn.com"/>
    <n v="11414"/>
    <x v="1"/>
    <s v="Sun Bicycles"/>
    <d v="2017-06-24T00:00:00"/>
    <n v="1"/>
    <n v="416.99"/>
    <n v="7.0000000000000007E-2"/>
    <n v="416.99"/>
  </r>
  <r>
    <n v="974"/>
    <n v="1"/>
    <x v="2"/>
    <x v="57"/>
    <n v="3"/>
    <s v="genna.serrano@bikes.shop"/>
    <x v="1"/>
    <x v="1"/>
    <n v="511"/>
    <s v="julienne.moody@hotmail.com"/>
    <n v="76110"/>
    <x v="2"/>
    <s v="Surly"/>
    <d v="2017-06-24T00:00:00"/>
    <n v="2"/>
    <n v="469.99"/>
    <n v="0.1"/>
    <n v="939.98"/>
  </r>
  <r>
    <n v="974"/>
    <n v="2"/>
    <x v="2"/>
    <x v="13"/>
    <n v="3"/>
    <s v="genna.serrano@bikes.shop"/>
    <x v="5"/>
    <x v="5"/>
    <n v="511"/>
    <s v="julienne.moody@hotmail.com"/>
    <n v="76110"/>
    <x v="2"/>
    <s v="Electra"/>
    <d v="2017-06-24T00:00:00"/>
    <n v="2"/>
    <n v="269.99"/>
    <n v="0.2"/>
    <n v="539.98"/>
  </r>
  <r>
    <n v="975"/>
    <n v="1"/>
    <x v="1"/>
    <x v="55"/>
    <n v="2"/>
    <s v="mireya.copeland@bikes.shop"/>
    <x v="3"/>
    <x v="3"/>
    <n v="1092"/>
    <s v="lavinia.cotton@yahoo.com"/>
    <n v="11731"/>
    <x v="1"/>
    <s v="Sun Bicycles"/>
    <d v="2017-06-25T00:00:00"/>
    <n v="2"/>
    <n v="470.99"/>
    <n v="0.2"/>
    <n v="941.98"/>
  </r>
  <r>
    <n v="976"/>
    <n v="1"/>
    <x v="2"/>
    <x v="8"/>
    <n v="3"/>
    <s v="genna.serrano@bikes.shop"/>
    <x v="3"/>
    <x v="3"/>
    <n v="1266"/>
    <s v="myrl.gay@hotmail.com"/>
    <n v="75043"/>
    <x v="2"/>
    <s v="Electra"/>
    <d v="2017-06-25T00:00:00"/>
    <n v="2"/>
    <n v="599.99"/>
    <n v="0.1"/>
    <n v="1199.98"/>
  </r>
  <r>
    <n v="976"/>
    <n v="2"/>
    <x v="2"/>
    <x v="62"/>
    <n v="3"/>
    <s v="genna.serrano@bikes.shop"/>
    <x v="1"/>
    <x v="1"/>
    <n v="1266"/>
    <s v="myrl.gay@hotmail.com"/>
    <n v="75043"/>
    <x v="2"/>
    <s v="Trek"/>
    <d v="2017-06-25T00:00:00"/>
    <n v="1"/>
    <n v="1499.99"/>
    <n v="7.0000000000000007E-2"/>
    <n v="1499.99"/>
  </r>
  <r>
    <n v="977"/>
    <n v="1"/>
    <x v="1"/>
    <x v="58"/>
    <n v="2"/>
    <s v="mireya.copeland@bikes.shop"/>
    <x v="6"/>
    <x v="6"/>
    <n v="400"/>
    <s v="alfredo.dodson@hotmail.com"/>
    <n v="14043"/>
    <x v="1"/>
    <s v="Surly"/>
    <d v="2017-06-26T00:00:00"/>
    <n v="2"/>
    <n v="875.99"/>
    <n v="0.1"/>
    <n v="1751.98"/>
  </r>
  <r>
    <n v="977"/>
    <n v="2"/>
    <x v="1"/>
    <x v="79"/>
    <n v="2"/>
    <s v="mireya.copeland@bikes.shop"/>
    <x v="0"/>
    <x v="0"/>
    <n v="400"/>
    <s v="alfredo.dodson@hotmail.com"/>
    <n v="14043"/>
    <x v="1"/>
    <s v="Sun Bicycles"/>
    <d v="2017-06-26T00:00:00"/>
    <n v="2"/>
    <n v="416.99"/>
    <n v="0.05"/>
    <n v="833.98"/>
  </r>
  <r>
    <n v="977"/>
    <n v="3"/>
    <x v="1"/>
    <x v="97"/>
    <n v="2"/>
    <s v="mireya.copeland@bikes.shop"/>
    <x v="1"/>
    <x v="1"/>
    <n v="400"/>
    <s v="alfredo.dodson@hotmail.com"/>
    <n v="14043"/>
    <x v="1"/>
    <s v="Surly"/>
    <d v="2017-06-26T00:00:00"/>
    <n v="1"/>
    <n v="999.99"/>
    <n v="0.05"/>
    <n v="999.99"/>
  </r>
  <r>
    <n v="977"/>
    <n v="4"/>
    <x v="1"/>
    <x v="53"/>
    <n v="2"/>
    <s v="mireya.copeland@bikes.shop"/>
    <x v="0"/>
    <x v="0"/>
    <n v="400"/>
    <s v="alfredo.dodson@hotmail.com"/>
    <n v="14043"/>
    <x v="1"/>
    <s v="Sun Bicycles"/>
    <d v="2017-06-26T00:00:00"/>
    <n v="2"/>
    <n v="761.99"/>
    <n v="0.05"/>
    <n v="1523.98"/>
  </r>
  <r>
    <n v="978"/>
    <n v="1"/>
    <x v="1"/>
    <x v="26"/>
    <n v="2"/>
    <s v="mireya.copeland@bikes.shop"/>
    <x v="3"/>
    <x v="3"/>
    <n v="1123"/>
    <s v="raphael.o'neil@aol.com"/>
    <n v="14450"/>
    <x v="1"/>
    <s v="Sun Bicycles"/>
    <d v="2017-06-26T00:00:00"/>
    <n v="2"/>
    <n v="449.99"/>
    <n v="0.05"/>
    <n v="899.98"/>
  </r>
  <r>
    <n v="978"/>
    <n v="2"/>
    <x v="1"/>
    <x v="22"/>
    <n v="2"/>
    <s v="mireya.copeland@bikes.shop"/>
    <x v="3"/>
    <x v="3"/>
    <n v="1123"/>
    <s v="raphael.o'neil@aol.com"/>
    <n v="14450"/>
    <x v="1"/>
    <s v="Electra"/>
    <d v="2017-06-26T00:00:00"/>
    <n v="2"/>
    <n v="499.99"/>
    <n v="0.2"/>
    <n v="999.98"/>
  </r>
  <r>
    <n v="978"/>
    <n v="3"/>
    <x v="1"/>
    <x v="75"/>
    <n v="2"/>
    <s v="mireya.copeland@bikes.shop"/>
    <x v="3"/>
    <x v="3"/>
    <n v="1123"/>
    <s v="raphael.o'neil@aol.com"/>
    <n v="14450"/>
    <x v="1"/>
    <s v="Sun Bicycles"/>
    <d v="2017-06-26T00:00:00"/>
    <n v="2"/>
    <n v="449.99"/>
    <n v="0.05"/>
    <n v="899.98"/>
  </r>
  <r>
    <n v="979"/>
    <n v="1"/>
    <x v="1"/>
    <x v="66"/>
    <n v="2"/>
    <s v="mireya.copeland@bikes.shop"/>
    <x v="6"/>
    <x v="6"/>
    <n v="1190"/>
    <s v="romeo.steele@msn.com"/>
    <n v="11776"/>
    <x v="1"/>
    <s v="Trek"/>
    <d v="2017-06-26T00:00:00"/>
    <n v="1"/>
    <n v="2699.99"/>
    <n v="0.05"/>
    <n v="2699.99"/>
  </r>
  <r>
    <n v="979"/>
    <n v="2"/>
    <x v="1"/>
    <x v="68"/>
    <n v="2"/>
    <s v="mireya.copeland@bikes.shop"/>
    <x v="0"/>
    <x v="0"/>
    <n v="1190"/>
    <s v="romeo.steele@msn.com"/>
    <n v="11776"/>
    <x v="1"/>
    <s v="Sun Bicycles"/>
    <d v="2017-06-26T00:00:00"/>
    <n v="2"/>
    <n v="416.99"/>
    <n v="0.2"/>
    <n v="833.98"/>
  </r>
  <r>
    <n v="979"/>
    <n v="3"/>
    <x v="1"/>
    <x v="10"/>
    <n v="2"/>
    <s v="mireya.copeland@bikes.shop"/>
    <x v="0"/>
    <x v="0"/>
    <n v="1190"/>
    <s v="romeo.steele@msn.com"/>
    <n v="11776"/>
    <x v="1"/>
    <s v="Electra"/>
    <d v="2017-06-26T00:00:00"/>
    <n v="2"/>
    <n v="549.99"/>
    <n v="0.1"/>
    <n v="1099.98"/>
  </r>
  <r>
    <n v="979"/>
    <n v="4"/>
    <x v="1"/>
    <x v="58"/>
    <n v="2"/>
    <s v="mireya.copeland@bikes.shop"/>
    <x v="6"/>
    <x v="6"/>
    <n v="1190"/>
    <s v="romeo.steele@msn.com"/>
    <n v="11776"/>
    <x v="1"/>
    <s v="Surly"/>
    <d v="2017-06-26T00:00:00"/>
    <n v="1"/>
    <n v="875.99"/>
    <n v="0.2"/>
    <n v="875.99"/>
  </r>
  <r>
    <n v="980"/>
    <n v="1"/>
    <x v="2"/>
    <x v="60"/>
    <n v="3"/>
    <s v="genna.serrano@bikes.shop"/>
    <x v="6"/>
    <x v="6"/>
    <n v="328"/>
    <s v="bettie.glover@gmail.com"/>
    <n v="76039"/>
    <x v="2"/>
    <s v="Trek"/>
    <d v="2017-06-26T00:00:00"/>
    <n v="2"/>
    <n v="3499.99"/>
    <n v="0.2"/>
    <n v="6999.98"/>
  </r>
  <r>
    <n v="980"/>
    <n v="2"/>
    <x v="2"/>
    <x v="11"/>
    <n v="3"/>
    <s v="genna.serrano@bikes.shop"/>
    <x v="4"/>
    <x v="4"/>
    <n v="328"/>
    <s v="bettie.glover@gmail.com"/>
    <n v="76039"/>
    <x v="2"/>
    <s v="Trek"/>
    <d v="2017-06-26T00:00:00"/>
    <n v="1"/>
    <n v="2999.99"/>
    <n v="0.1"/>
    <n v="2999.99"/>
  </r>
  <r>
    <n v="980"/>
    <n v="3"/>
    <x v="2"/>
    <x v="38"/>
    <n v="3"/>
    <s v="genna.serrano@bikes.shop"/>
    <x v="0"/>
    <x v="0"/>
    <n v="328"/>
    <s v="bettie.glover@gmail.com"/>
    <n v="76039"/>
    <x v="2"/>
    <s v="Electra"/>
    <d v="2017-06-26T00:00:00"/>
    <n v="1"/>
    <n v="489.99"/>
    <n v="0.1"/>
    <n v="489.99"/>
  </r>
  <r>
    <n v="981"/>
    <n v="1"/>
    <x v="2"/>
    <x v="100"/>
    <n v="3"/>
    <s v="genna.serrano@bikes.shop"/>
    <x v="1"/>
    <x v="1"/>
    <n v="687"/>
    <s v="cecilia.camacho@yahoo.com"/>
    <n v="75115"/>
    <x v="2"/>
    <s v="Sun Bicycles"/>
    <d v="2017-06-26T00:00:00"/>
    <n v="1"/>
    <n v="832.99"/>
    <n v="0.1"/>
    <n v="832.99"/>
  </r>
  <r>
    <n v="981"/>
    <n v="2"/>
    <x v="2"/>
    <x v="43"/>
    <n v="3"/>
    <s v="genna.serrano@bikes.shop"/>
    <x v="5"/>
    <x v="5"/>
    <n v="687"/>
    <s v="cecilia.camacho@yahoo.com"/>
    <n v="75115"/>
    <x v="2"/>
    <s v="Electra"/>
    <d v="2017-06-26T00:00:00"/>
    <n v="2"/>
    <n v="299.99"/>
    <n v="0.05"/>
    <n v="599.98"/>
  </r>
  <r>
    <n v="981"/>
    <n v="3"/>
    <x v="2"/>
    <x v="20"/>
    <n v="3"/>
    <s v="genna.serrano@bikes.shop"/>
    <x v="5"/>
    <x v="5"/>
    <n v="687"/>
    <s v="cecilia.camacho@yahoo.com"/>
    <n v="75115"/>
    <x v="2"/>
    <s v="Electra"/>
    <d v="2017-06-26T00:00:00"/>
    <n v="2"/>
    <n v="269.99"/>
    <n v="7.0000000000000007E-2"/>
    <n v="539.98"/>
  </r>
  <r>
    <n v="981"/>
    <n v="4"/>
    <x v="2"/>
    <x v="107"/>
    <n v="3"/>
    <s v="genna.serrano@bikes.shop"/>
    <x v="1"/>
    <x v="1"/>
    <n v="687"/>
    <s v="cecilia.camacho@yahoo.com"/>
    <n v="75115"/>
    <x v="2"/>
    <s v="Surly"/>
    <d v="2017-06-26T00:00:00"/>
    <n v="2"/>
    <n v="832.99"/>
    <n v="0.1"/>
    <n v="1665.98"/>
  </r>
  <r>
    <n v="981"/>
    <n v="5"/>
    <x v="2"/>
    <x v="32"/>
    <n v="3"/>
    <s v="genna.serrano@bikes.shop"/>
    <x v="4"/>
    <x v="4"/>
    <n v="687"/>
    <s v="cecilia.camacho@yahoo.com"/>
    <n v="75115"/>
    <x v="2"/>
    <s v="Trek"/>
    <d v="2017-06-26T00:00:00"/>
    <n v="1"/>
    <n v="4999.99"/>
    <n v="7.0000000000000007E-2"/>
    <n v="4999.99"/>
  </r>
  <r>
    <n v="982"/>
    <n v="1"/>
    <x v="2"/>
    <x v="13"/>
    <n v="3"/>
    <s v="genna.serrano@bikes.shop"/>
    <x v="5"/>
    <x v="5"/>
    <n v="1423"/>
    <s v="dollie.cervantes@aol.com"/>
    <n v="76110"/>
    <x v="2"/>
    <s v="Electra"/>
    <d v="2017-06-26T00:00:00"/>
    <n v="2"/>
    <n v="269.99"/>
    <n v="0.1"/>
    <n v="539.98"/>
  </r>
  <r>
    <n v="982"/>
    <n v="2"/>
    <x v="2"/>
    <x v="55"/>
    <n v="3"/>
    <s v="genna.serrano@bikes.shop"/>
    <x v="3"/>
    <x v="3"/>
    <n v="1423"/>
    <s v="dollie.cervantes@aol.com"/>
    <n v="76110"/>
    <x v="2"/>
    <s v="Sun Bicycles"/>
    <d v="2017-06-26T00:00:00"/>
    <n v="1"/>
    <n v="470.99"/>
    <n v="7.0000000000000007E-2"/>
    <n v="470.99"/>
  </r>
  <r>
    <n v="982"/>
    <n v="3"/>
    <x v="2"/>
    <x v="58"/>
    <n v="3"/>
    <s v="genna.serrano@bikes.shop"/>
    <x v="6"/>
    <x v="6"/>
    <n v="1423"/>
    <s v="dollie.cervantes@aol.com"/>
    <n v="76110"/>
    <x v="2"/>
    <s v="Surly"/>
    <d v="2017-06-26T00:00:00"/>
    <n v="1"/>
    <n v="875.99"/>
    <n v="7.0000000000000007E-2"/>
    <n v="875.99"/>
  </r>
  <r>
    <n v="982"/>
    <n v="4"/>
    <x v="2"/>
    <x v="95"/>
    <n v="3"/>
    <s v="genna.serrano@bikes.shop"/>
    <x v="1"/>
    <x v="1"/>
    <n v="1423"/>
    <s v="dollie.cervantes@aol.com"/>
    <n v="76110"/>
    <x v="2"/>
    <s v="Trek"/>
    <d v="2017-06-26T00:00:00"/>
    <n v="2"/>
    <n v="4999.99"/>
    <n v="0.05"/>
    <n v="9999.98"/>
  </r>
  <r>
    <n v="983"/>
    <n v="1"/>
    <x v="1"/>
    <x v="65"/>
    <n v="2"/>
    <s v="mireya.copeland@bikes.shop"/>
    <x v="2"/>
    <x v="2"/>
    <n v="1158"/>
    <s v="vito.pickett@hotmail.com"/>
    <n v="14424"/>
    <x v="1"/>
    <s v="Trek"/>
    <d v="2017-06-27T00:00:00"/>
    <n v="1"/>
    <n v="3499.99"/>
    <n v="0.1"/>
    <n v="3499.99"/>
  </r>
  <r>
    <n v="983"/>
    <n v="2"/>
    <x v="1"/>
    <x v="0"/>
    <n v="2"/>
    <s v="mireya.copeland@bikes.shop"/>
    <x v="0"/>
    <x v="0"/>
    <n v="1158"/>
    <s v="vito.pickett@hotmail.com"/>
    <n v="14424"/>
    <x v="1"/>
    <s v="Electra"/>
    <d v="2017-06-27T00:00:00"/>
    <n v="2"/>
    <n v="599.99"/>
    <n v="0.2"/>
    <n v="1199.98"/>
  </r>
  <r>
    <n v="983"/>
    <n v="3"/>
    <x v="1"/>
    <x v="39"/>
    <n v="2"/>
    <s v="mireya.copeland@bikes.shop"/>
    <x v="0"/>
    <x v="0"/>
    <n v="1158"/>
    <s v="vito.pickett@hotmail.com"/>
    <n v="14424"/>
    <x v="1"/>
    <s v="Sun Bicycles"/>
    <d v="2017-06-27T00:00:00"/>
    <n v="1"/>
    <n v="449.99"/>
    <n v="7.0000000000000007E-2"/>
    <n v="449.99"/>
  </r>
  <r>
    <n v="983"/>
    <n v="4"/>
    <x v="1"/>
    <x v="89"/>
    <n v="2"/>
    <s v="mireya.copeland@bikes.shop"/>
    <x v="0"/>
    <x v="0"/>
    <n v="1158"/>
    <s v="vito.pickett@hotmail.com"/>
    <n v="14424"/>
    <x v="1"/>
    <s v="Electra"/>
    <d v="2017-06-27T00:00:00"/>
    <n v="2"/>
    <n v="1099.99"/>
    <n v="7.0000000000000007E-2"/>
    <n v="2199.98"/>
  </r>
  <r>
    <n v="983"/>
    <n v="5"/>
    <x v="1"/>
    <x v="54"/>
    <n v="2"/>
    <s v="mireya.copeland@bikes.shop"/>
    <x v="5"/>
    <x v="5"/>
    <n v="1158"/>
    <s v="vito.pickett@hotmail.com"/>
    <n v="14424"/>
    <x v="1"/>
    <s v="Trek"/>
    <d v="2017-06-27T00:00:00"/>
    <n v="1"/>
    <n v="189.99"/>
    <n v="0.05"/>
    <n v="189.99"/>
  </r>
  <r>
    <n v="984"/>
    <n v="1"/>
    <x v="1"/>
    <x v="39"/>
    <n v="2"/>
    <s v="mireya.copeland@bikes.shop"/>
    <x v="0"/>
    <x v="0"/>
    <n v="1287"/>
    <s v="victor.pittman@aol.com"/>
    <n v="11102"/>
    <x v="1"/>
    <s v="Sun Bicycles"/>
    <d v="2017-06-27T00:00:00"/>
    <n v="1"/>
    <n v="449.99"/>
    <n v="0.2"/>
    <n v="449.99"/>
  </r>
  <r>
    <n v="984"/>
    <n v="2"/>
    <x v="1"/>
    <x v="89"/>
    <n v="2"/>
    <s v="mireya.copeland@bikes.shop"/>
    <x v="0"/>
    <x v="0"/>
    <n v="1287"/>
    <s v="victor.pittman@aol.com"/>
    <n v="11102"/>
    <x v="1"/>
    <s v="Electra"/>
    <d v="2017-06-27T00:00:00"/>
    <n v="2"/>
    <n v="1099.99"/>
    <n v="0.2"/>
    <n v="2199.98"/>
  </r>
  <r>
    <n v="984"/>
    <n v="3"/>
    <x v="1"/>
    <x v="10"/>
    <n v="2"/>
    <s v="mireya.copeland@bikes.shop"/>
    <x v="0"/>
    <x v="0"/>
    <n v="1287"/>
    <s v="victor.pittman@aol.com"/>
    <n v="11102"/>
    <x v="1"/>
    <s v="Electra"/>
    <d v="2017-06-27T00:00:00"/>
    <n v="1"/>
    <n v="549.99"/>
    <n v="0.1"/>
    <n v="549.99"/>
  </r>
  <r>
    <n v="984"/>
    <n v="4"/>
    <x v="1"/>
    <x v="103"/>
    <n v="2"/>
    <s v="mireya.copeland@bikes.shop"/>
    <x v="3"/>
    <x v="3"/>
    <n v="1287"/>
    <s v="victor.pittman@aol.com"/>
    <n v="11102"/>
    <x v="1"/>
    <s v="Sun Bicycles"/>
    <d v="2017-06-27T00:00:00"/>
    <n v="1"/>
    <n v="470.99"/>
    <n v="0.2"/>
    <n v="470.99"/>
  </r>
  <r>
    <n v="985"/>
    <n v="1"/>
    <x v="1"/>
    <x v="21"/>
    <n v="2"/>
    <s v="mireya.copeland@bikes.shop"/>
    <x v="1"/>
    <x v="1"/>
    <n v="461"/>
    <s v="effie.jenkins@msn.com"/>
    <n v="11717"/>
    <x v="1"/>
    <s v="Heller"/>
    <d v="2017-06-30T00:00:00"/>
    <n v="2"/>
    <n v="1320.99"/>
    <n v="7.0000000000000007E-2"/>
    <n v="2641.98"/>
  </r>
  <r>
    <n v="985"/>
    <n v="2"/>
    <x v="1"/>
    <x v="64"/>
    <n v="2"/>
    <s v="mireya.copeland@bikes.shop"/>
    <x v="6"/>
    <x v="6"/>
    <n v="461"/>
    <s v="effie.jenkins@msn.com"/>
    <n v="11717"/>
    <x v="1"/>
    <s v="Trek"/>
    <d v="2017-06-30T00:00:00"/>
    <n v="1"/>
    <n v="2599.9899999999998"/>
    <n v="0.2"/>
    <n v="2599.9899999999998"/>
  </r>
  <r>
    <n v="985"/>
    <n v="3"/>
    <x v="1"/>
    <x v="46"/>
    <n v="2"/>
    <s v="mireya.copeland@bikes.shop"/>
    <x v="0"/>
    <x v="0"/>
    <n v="461"/>
    <s v="effie.jenkins@msn.com"/>
    <n v="11717"/>
    <x v="1"/>
    <s v="Sun Bicycles"/>
    <d v="2017-06-30T00:00:00"/>
    <n v="2"/>
    <n v="647.99"/>
    <n v="0.05"/>
    <n v="1295.98"/>
  </r>
  <r>
    <n v="986"/>
    <n v="1"/>
    <x v="1"/>
    <x v="108"/>
    <n v="2"/>
    <s v="mireya.copeland@bikes.shop"/>
    <x v="5"/>
    <x v="5"/>
    <n v="556"/>
    <s v="vernell.goff@msn.com"/>
    <n v="10950"/>
    <x v="1"/>
    <s v="Trek"/>
    <d v="2017-06-30T00:00:00"/>
    <n v="1"/>
    <n v="189.99"/>
    <n v="0.1"/>
    <n v="189.99"/>
  </r>
  <r>
    <n v="986"/>
    <n v="2"/>
    <x v="1"/>
    <x v="46"/>
    <n v="2"/>
    <s v="mireya.copeland@bikes.shop"/>
    <x v="0"/>
    <x v="0"/>
    <n v="556"/>
    <s v="vernell.goff@msn.com"/>
    <n v="10950"/>
    <x v="1"/>
    <s v="Sun Bicycles"/>
    <d v="2017-06-30T00:00:00"/>
    <n v="1"/>
    <n v="647.99"/>
    <n v="0.05"/>
    <n v="647.99"/>
  </r>
  <r>
    <n v="986"/>
    <n v="3"/>
    <x v="1"/>
    <x v="8"/>
    <n v="2"/>
    <s v="mireya.copeland@bikes.shop"/>
    <x v="3"/>
    <x v="3"/>
    <n v="556"/>
    <s v="vernell.goff@msn.com"/>
    <n v="10950"/>
    <x v="1"/>
    <s v="Electra"/>
    <d v="2017-06-30T00:00:00"/>
    <n v="2"/>
    <n v="599.99"/>
    <n v="7.0000000000000007E-2"/>
    <n v="1199.98"/>
  </r>
  <r>
    <n v="987"/>
    <n v="1"/>
    <x v="0"/>
    <x v="80"/>
    <n v="1"/>
    <s v="fabiola.jackson@bikes.shop"/>
    <x v="6"/>
    <x v="6"/>
    <n v="172"/>
    <s v="jeanie.kirkland@aol.com"/>
    <n v="95050"/>
    <x v="0"/>
    <s v="Trek"/>
    <d v="2017-07-02T00:00:00"/>
    <n v="2"/>
    <n v="6499.99"/>
    <n v="0.1"/>
    <n v="12999.98"/>
  </r>
  <r>
    <n v="987"/>
    <n v="2"/>
    <x v="0"/>
    <x v="91"/>
    <n v="1"/>
    <s v="fabiola.jackson@bikes.shop"/>
    <x v="4"/>
    <x v="4"/>
    <n v="172"/>
    <s v="jeanie.kirkland@aol.com"/>
    <n v="95050"/>
    <x v="0"/>
    <s v="Sun Bicycles"/>
    <d v="2017-07-02T00:00:00"/>
    <n v="2"/>
    <n v="1559.99"/>
    <n v="0.2"/>
    <n v="3119.98"/>
  </r>
  <r>
    <n v="987"/>
    <n v="3"/>
    <x v="0"/>
    <x v="53"/>
    <n v="1"/>
    <s v="fabiola.jackson@bikes.shop"/>
    <x v="0"/>
    <x v="0"/>
    <n v="172"/>
    <s v="jeanie.kirkland@aol.com"/>
    <n v="95050"/>
    <x v="0"/>
    <s v="Sun Bicycles"/>
    <d v="2017-07-02T00:00:00"/>
    <n v="1"/>
    <n v="761.99"/>
    <n v="7.0000000000000007E-2"/>
    <n v="761.99"/>
  </r>
  <r>
    <n v="988"/>
    <n v="1"/>
    <x v="1"/>
    <x v="100"/>
    <n v="2"/>
    <s v="mireya.copeland@bikes.shop"/>
    <x v="1"/>
    <x v="1"/>
    <n v="436"/>
    <s v="honey.camacho@gmail.com"/>
    <n v="11361"/>
    <x v="1"/>
    <s v="Sun Bicycles"/>
    <d v="2017-07-02T00:00:00"/>
    <n v="1"/>
    <n v="832.99"/>
    <n v="0.2"/>
    <n v="832.99"/>
  </r>
  <r>
    <n v="988"/>
    <n v="2"/>
    <x v="1"/>
    <x v="83"/>
    <n v="2"/>
    <s v="mireya.copeland@bikes.shop"/>
    <x v="1"/>
    <x v="1"/>
    <n v="436"/>
    <s v="honey.camacho@gmail.com"/>
    <n v="11361"/>
    <x v="1"/>
    <s v="Haro"/>
    <d v="2017-07-02T00:00:00"/>
    <n v="1"/>
    <n v="549.99"/>
    <n v="7.0000000000000007E-2"/>
    <n v="549.99"/>
  </r>
  <r>
    <n v="988"/>
    <n v="3"/>
    <x v="1"/>
    <x v="10"/>
    <n v="2"/>
    <s v="mireya.copeland@bikes.shop"/>
    <x v="0"/>
    <x v="0"/>
    <n v="436"/>
    <s v="honey.camacho@gmail.com"/>
    <n v="11361"/>
    <x v="1"/>
    <s v="Electra"/>
    <d v="2017-07-02T00:00:00"/>
    <n v="2"/>
    <n v="549.99"/>
    <n v="7.0000000000000007E-2"/>
    <n v="1099.98"/>
  </r>
  <r>
    <n v="989"/>
    <n v="1"/>
    <x v="1"/>
    <x v="40"/>
    <n v="2"/>
    <s v="mireya.copeland@bikes.shop"/>
    <x v="5"/>
    <x v="5"/>
    <n v="1145"/>
    <s v="deandrea.vega@gmail.com"/>
    <n v="10701"/>
    <x v="1"/>
    <s v="Electra"/>
    <d v="2017-07-02T00:00:00"/>
    <n v="1"/>
    <n v="299.99"/>
    <n v="0.05"/>
    <n v="299.99"/>
  </r>
  <r>
    <n v="989"/>
    <n v="2"/>
    <x v="1"/>
    <x v="97"/>
    <n v="2"/>
    <s v="mireya.copeland@bikes.shop"/>
    <x v="1"/>
    <x v="1"/>
    <n v="1145"/>
    <s v="deandrea.vega@gmail.com"/>
    <n v="10701"/>
    <x v="1"/>
    <s v="Surly"/>
    <d v="2017-07-02T00:00:00"/>
    <n v="1"/>
    <n v="999.99"/>
    <n v="0.1"/>
    <n v="999.99"/>
  </r>
  <r>
    <n v="989"/>
    <n v="3"/>
    <x v="1"/>
    <x v="63"/>
    <n v="2"/>
    <s v="mireya.copeland@bikes.shop"/>
    <x v="0"/>
    <x v="0"/>
    <n v="1145"/>
    <s v="deandrea.vega@gmail.com"/>
    <n v="10701"/>
    <x v="1"/>
    <s v="Electra"/>
    <d v="2017-07-02T00:00:00"/>
    <n v="1"/>
    <n v="659.99"/>
    <n v="0.1"/>
    <n v="659.99"/>
  </r>
  <r>
    <n v="989"/>
    <n v="4"/>
    <x v="1"/>
    <x v="73"/>
    <n v="2"/>
    <s v="mireya.copeland@bikes.shop"/>
    <x v="5"/>
    <x v="5"/>
    <n v="1145"/>
    <s v="deandrea.vega@gmail.com"/>
    <n v="10701"/>
    <x v="1"/>
    <s v="Sun Bicycles"/>
    <d v="2017-07-02T00:00:00"/>
    <n v="2"/>
    <n v="109.99"/>
    <n v="7.0000000000000007E-2"/>
    <n v="219.98"/>
  </r>
  <r>
    <n v="989"/>
    <n v="5"/>
    <x v="1"/>
    <x v="21"/>
    <n v="2"/>
    <s v="mireya.copeland@bikes.shop"/>
    <x v="1"/>
    <x v="1"/>
    <n v="1145"/>
    <s v="deandrea.vega@gmail.com"/>
    <n v="10701"/>
    <x v="1"/>
    <s v="Heller"/>
    <d v="2017-07-02T00:00:00"/>
    <n v="1"/>
    <n v="1320.99"/>
    <n v="0.1"/>
    <n v="1320.99"/>
  </r>
  <r>
    <n v="990"/>
    <n v="1"/>
    <x v="1"/>
    <x v="18"/>
    <n v="2"/>
    <s v="mireya.copeland@bikes.shop"/>
    <x v="1"/>
    <x v="1"/>
    <n v="706"/>
    <s v="lolita.o'neill@aol.com"/>
    <n v="11762"/>
    <x v="1"/>
    <s v="Surly"/>
    <d v="2017-07-04T00:00:00"/>
    <n v="2"/>
    <n v="469.99"/>
    <n v="0.2"/>
    <n v="939.98"/>
  </r>
  <r>
    <n v="990"/>
    <n v="2"/>
    <x v="1"/>
    <x v="61"/>
    <n v="2"/>
    <s v="mireya.copeland@bikes.shop"/>
    <x v="1"/>
    <x v="1"/>
    <n v="706"/>
    <s v="lolita.o'neill@aol.com"/>
    <n v="11762"/>
    <x v="1"/>
    <s v="Trek"/>
    <d v="2017-07-04T00:00:00"/>
    <n v="1"/>
    <n v="999.99"/>
    <n v="0.1"/>
    <n v="999.99"/>
  </r>
  <r>
    <n v="990"/>
    <n v="3"/>
    <x v="1"/>
    <x v="87"/>
    <n v="2"/>
    <s v="mireya.copeland@bikes.shop"/>
    <x v="5"/>
    <x v="5"/>
    <n v="706"/>
    <s v="lolita.o'neill@aol.com"/>
    <n v="11762"/>
    <x v="1"/>
    <s v="Trek"/>
    <d v="2017-07-04T00:00:00"/>
    <n v="1"/>
    <n v="349.99"/>
    <n v="0.1"/>
    <n v="349.99"/>
  </r>
  <r>
    <n v="990"/>
    <n v="4"/>
    <x v="1"/>
    <x v="15"/>
    <n v="2"/>
    <s v="mireya.copeland@bikes.shop"/>
    <x v="0"/>
    <x v="0"/>
    <n v="706"/>
    <s v="lolita.o'neill@aol.com"/>
    <n v="11762"/>
    <x v="1"/>
    <s v="Electra"/>
    <d v="2017-07-04T00:00:00"/>
    <n v="2"/>
    <n v="269.99"/>
    <n v="0.1"/>
    <n v="539.98"/>
  </r>
  <r>
    <n v="991"/>
    <n v="1"/>
    <x v="0"/>
    <x v="11"/>
    <n v="1"/>
    <s v="fabiola.jackson@bikes.shop"/>
    <x v="4"/>
    <x v="4"/>
    <n v="751"/>
    <s v="hermila.mckay@yahoo.com"/>
    <n v="92236"/>
    <x v="0"/>
    <s v="Trek"/>
    <d v="2017-07-06T00:00:00"/>
    <n v="2"/>
    <n v="2999.99"/>
    <n v="0.2"/>
    <n v="5999.98"/>
  </r>
  <r>
    <n v="991"/>
    <n v="2"/>
    <x v="0"/>
    <x v="47"/>
    <n v="1"/>
    <s v="fabiola.jackson@bikes.shop"/>
    <x v="0"/>
    <x v="0"/>
    <n v="751"/>
    <s v="hermila.mckay@yahoo.com"/>
    <n v="92236"/>
    <x v="0"/>
    <s v="Sun Bicycles"/>
    <d v="2017-07-06T00:00:00"/>
    <n v="1"/>
    <n v="402.99"/>
    <n v="0.2"/>
    <n v="402.99"/>
  </r>
  <r>
    <n v="991"/>
    <n v="3"/>
    <x v="0"/>
    <x v="98"/>
    <n v="1"/>
    <s v="fabiola.jackson@bikes.shop"/>
    <x v="1"/>
    <x v="1"/>
    <n v="751"/>
    <s v="hermila.mckay@yahoo.com"/>
    <n v="92236"/>
    <x v="0"/>
    <s v="Trek"/>
    <d v="2017-07-06T00:00:00"/>
    <n v="1"/>
    <n v="469.99"/>
    <n v="0.2"/>
    <n v="469.99"/>
  </r>
  <r>
    <n v="992"/>
    <n v="1"/>
    <x v="1"/>
    <x v="78"/>
    <n v="2"/>
    <s v="mireya.copeland@bikes.shop"/>
    <x v="1"/>
    <x v="1"/>
    <n v="723"/>
    <s v="vicki.wiggins@hotmail.com"/>
    <n v="12590"/>
    <x v="1"/>
    <s v="Haro"/>
    <d v="2017-07-07T00:00:00"/>
    <n v="1"/>
    <n v="869.99"/>
    <n v="7.0000000000000007E-2"/>
    <n v="869.99"/>
  </r>
  <r>
    <n v="992"/>
    <n v="2"/>
    <x v="1"/>
    <x v="48"/>
    <n v="2"/>
    <s v="mireya.copeland@bikes.shop"/>
    <x v="3"/>
    <x v="3"/>
    <n v="723"/>
    <s v="vicki.wiggins@hotmail.com"/>
    <n v="12590"/>
    <x v="1"/>
    <s v="Electra"/>
    <d v="2017-07-07T00:00:00"/>
    <n v="1"/>
    <n v="489.99"/>
    <n v="0.1"/>
    <n v="489.99"/>
  </r>
  <r>
    <n v="992"/>
    <n v="3"/>
    <x v="1"/>
    <x v="0"/>
    <n v="2"/>
    <s v="mireya.copeland@bikes.shop"/>
    <x v="0"/>
    <x v="0"/>
    <n v="723"/>
    <s v="vicki.wiggins@hotmail.com"/>
    <n v="12590"/>
    <x v="1"/>
    <s v="Electra"/>
    <d v="2017-07-07T00:00:00"/>
    <n v="1"/>
    <n v="599.99"/>
    <n v="0.2"/>
    <n v="599.99"/>
  </r>
  <r>
    <n v="992"/>
    <n v="4"/>
    <x v="1"/>
    <x v="70"/>
    <n v="2"/>
    <s v="mireya.copeland@bikes.shop"/>
    <x v="5"/>
    <x v="5"/>
    <n v="723"/>
    <s v="vicki.wiggins@hotmail.com"/>
    <n v="12590"/>
    <x v="1"/>
    <s v="Electra"/>
    <d v="2017-07-07T00:00:00"/>
    <n v="2"/>
    <n v="339.99"/>
    <n v="0.2"/>
    <n v="679.98"/>
  </r>
  <r>
    <n v="992"/>
    <n v="5"/>
    <x v="1"/>
    <x v="14"/>
    <n v="2"/>
    <s v="mireya.copeland@bikes.shop"/>
    <x v="1"/>
    <x v="1"/>
    <n v="723"/>
    <s v="vicki.wiggins@hotmail.com"/>
    <n v="12590"/>
    <x v="1"/>
    <s v="Trek"/>
    <d v="2017-07-07T00:00:00"/>
    <n v="1"/>
    <n v="3999.99"/>
    <n v="0.05"/>
    <n v="3999.99"/>
  </r>
  <r>
    <n v="993"/>
    <n v="1"/>
    <x v="0"/>
    <x v="71"/>
    <n v="1"/>
    <s v="fabiola.jackson@bikes.shop"/>
    <x v="6"/>
    <x v="6"/>
    <n v="1415"/>
    <s v="harold.o'connor@gmail.com"/>
    <n v="95060"/>
    <x v="0"/>
    <s v="Trek"/>
    <d v="2017-07-09T00:00:00"/>
    <n v="1"/>
    <n v="4999.99"/>
    <n v="0.2"/>
    <n v="4999.99"/>
  </r>
  <r>
    <n v="993"/>
    <n v="2"/>
    <x v="0"/>
    <x v="107"/>
    <n v="1"/>
    <s v="fabiola.jackson@bikes.shop"/>
    <x v="1"/>
    <x v="1"/>
    <n v="1415"/>
    <s v="harold.o'connor@gmail.com"/>
    <n v="95060"/>
    <x v="0"/>
    <s v="Surly"/>
    <d v="2017-07-09T00:00:00"/>
    <n v="2"/>
    <n v="832.99"/>
    <n v="0.1"/>
    <n v="1665.98"/>
  </r>
  <r>
    <n v="993"/>
    <n v="3"/>
    <x v="0"/>
    <x v="2"/>
    <n v="1"/>
    <s v="fabiola.jackson@bikes.shop"/>
    <x v="2"/>
    <x v="2"/>
    <n v="1415"/>
    <s v="harold.o'connor@gmail.com"/>
    <n v="95060"/>
    <x v="0"/>
    <s v="Surly"/>
    <d v="2017-07-09T00:00:00"/>
    <n v="2"/>
    <n v="1549"/>
    <n v="0.05"/>
    <n v="3098"/>
  </r>
  <r>
    <n v="993"/>
    <n v="4"/>
    <x v="0"/>
    <x v="40"/>
    <n v="1"/>
    <s v="fabiola.jackson@bikes.shop"/>
    <x v="5"/>
    <x v="5"/>
    <n v="1415"/>
    <s v="harold.o'connor@gmail.com"/>
    <n v="95060"/>
    <x v="0"/>
    <s v="Electra"/>
    <d v="2017-07-09T00:00:00"/>
    <n v="2"/>
    <n v="299.99"/>
    <n v="7.0000000000000007E-2"/>
    <n v="599.98"/>
  </r>
  <r>
    <n v="993"/>
    <n v="5"/>
    <x v="0"/>
    <x v="47"/>
    <n v="1"/>
    <s v="fabiola.jackson@bikes.shop"/>
    <x v="0"/>
    <x v="0"/>
    <n v="1415"/>
    <s v="harold.o'connor@gmail.com"/>
    <n v="95060"/>
    <x v="0"/>
    <s v="Sun Bicycles"/>
    <d v="2017-07-09T00:00:00"/>
    <n v="2"/>
    <n v="402.99"/>
    <n v="0.1"/>
    <n v="805.98"/>
  </r>
  <r>
    <n v="994"/>
    <n v="1"/>
    <x v="1"/>
    <x v="88"/>
    <n v="2"/>
    <s v="mireya.copeland@bikes.shop"/>
    <x v="1"/>
    <x v="1"/>
    <n v="419"/>
    <s v="krystin.marshall@hotmail.com"/>
    <n v="12601"/>
    <x v="1"/>
    <s v="Haro"/>
    <d v="2017-07-09T00:00:00"/>
    <n v="2"/>
    <n v="379.99"/>
    <n v="0.1"/>
    <n v="759.98"/>
  </r>
  <r>
    <n v="994"/>
    <n v="2"/>
    <x v="1"/>
    <x v="78"/>
    <n v="2"/>
    <s v="mireya.copeland@bikes.shop"/>
    <x v="1"/>
    <x v="1"/>
    <n v="419"/>
    <s v="krystin.marshall@hotmail.com"/>
    <n v="12601"/>
    <x v="1"/>
    <s v="Haro"/>
    <d v="2017-07-09T00:00:00"/>
    <n v="1"/>
    <n v="869.99"/>
    <n v="0.2"/>
    <n v="869.99"/>
  </r>
  <r>
    <n v="994"/>
    <n v="3"/>
    <x v="1"/>
    <x v="82"/>
    <n v="2"/>
    <s v="mireya.copeland@bikes.shop"/>
    <x v="0"/>
    <x v="0"/>
    <n v="419"/>
    <s v="krystin.marshall@hotmail.com"/>
    <n v="12601"/>
    <x v="1"/>
    <s v="Sun Bicycles"/>
    <d v="2017-07-09T00:00:00"/>
    <n v="1"/>
    <n v="250.99"/>
    <n v="7.0000000000000007E-2"/>
    <n v="250.99"/>
  </r>
  <r>
    <n v="995"/>
    <n v="1"/>
    <x v="0"/>
    <x v="3"/>
    <n v="1"/>
    <s v="fabiola.jackson@bikes.shop"/>
    <x v="0"/>
    <x v="0"/>
    <n v="621"/>
    <s v="basil.ballard@yahoo.com"/>
    <n v="94580"/>
    <x v="0"/>
    <s v="Electra"/>
    <d v="2017-07-11T00:00:00"/>
    <n v="2"/>
    <n v="599.99"/>
    <n v="0.1"/>
    <n v="1199.98"/>
  </r>
  <r>
    <n v="995"/>
    <n v="2"/>
    <x v="0"/>
    <x v="45"/>
    <n v="1"/>
    <s v="fabiola.jackson@bikes.shop"/>
    <x v="5"/>
    <x v="5"/>
    <n v="621"/>
    <s v="basil.ballard@yahoo.com"/>
    <n v="94580"/>
    <x v="0"/>
    <s v="Trek"/>
    <d v="2017-07-11T00:00:00"/>
    <n v="1"/>
    <n v="209.99"/>
    <n v="0.2"/>
    <n v="209.99"/>
  </r>
  <r>
    <n v="995"/>
    <n v="3"/>
    <x v="0"/>
    <x v="70"/>
    <n v="1"/>
    <s v="fabiola.jackson@bikes.shop"/>
    <x v="5"/>
    <x v="5"/>
    <n v="621"/>
    <s v="basil.ballard@yahoo.com"/>
    <n v="94580"/>
    <x v="0"/>
    <s v="Electra"/>
    <d v="2017-07-11T00:00:00"/>
    <n v="1"/>
    <n v="339.99"/>
    <n v="0.1"/>
    <n v="339.99"/>
  </r>
  <r>
    <n v="996"/>
    <n v="1"/>
    <x v="0"/>
    <x v="39"/>
    <n v="1"/>
    <s v="fabiola.jackson@bikes.shop"/>
    <x v="0"/>
    <x v="0"/>
    <n v="915"/>
    <s v="beryl.bennett@aol.com"/>
    <n v="95820"/>
    <x v="0"/>
    <s v="Sun Bicycles"/>
    <d v="2017-07-11T00:00:00"/>
    <n v="2"/>
    <n v="449.99"/>
    <n v="0.05"/>
    <n v="899.98"/>
  </r>
  <r>
    <n v="996"/>
    <n v="2"/>
    <x v="0"/>
    <x v="33"/>
    <n v="1"/>
    <s v="fabiola.jackson@bikes.shop"/>
    <x v="1"/>
    <x v="1"/>
    <n v="915"/>
    <s v="beryl.bennett@aol.com"/>
    <n v="95820"/>
    <x v="0"/>
    <s v="Trek"/>
    <d v="2017-07-11T00:00:00"/>
    <n v="1"/>
    <n v="469.99"/>
    <n v="0.05"/>
    <n v="469.99"/>
  </r>
  <r>
    <n v="997"/>
    <n v="1"/>
    <x v="1"/>
    <x v="106"/>
    <n v="2"/>
    <s v="mireya.copeland@bikes.shop"/>
    <x v="5"/>
    <x v="5"/>
    <n v="485"/>
    <s v="catherine.miles@msn.com"/>
    <n v="11369"/>
    <x v="1"/>
    <s v="Trek"/>
    <d v="2017-07-11T00:00:00"/>
    <n v="2"/>
    <n v="149.99"/>
    <n v="7.0000000000000007E-2"/>
    <n v="299.98"/>
  </r>
  <r>
    <n v="997"/>
    <n v="2"/>
    <x v="1"/>
    <x v="86"/>
    <n v="2"/>
    <s v="mireya.copeland@bikes.shop"/>
    <x v="3"/>
    <x v="3"/>
    <n v="485"/>
    <s v="catherine.miles@msn.com"/>
    <n v="11369"/>
    <x v="1"/>
    <s v="Sun Bicycles"/>
    <d v="2017-07-11T00:00:00"/>
    <n v="2"/>
    <n v="533.99"/>
    <n v="0.2"/>
    <n v="1067.98"/>
  </r>
  <r>
    <n v="997"/>
    <n v="3"/>
    <x v="1"/>
    <x v="15"/>
    <n v="2"/>
    <s v="mireya.copeland@bikes.shop"/>
    <x v="0"/>
    <x v="0"/>
    <n v="485"/>
    <s v="catherine.miles@msn.com"/>
    <n v="11369"/>
    <x v="1"/>
    <s v="Electra"/>
    <d v="2017-07-11T00:00:00"/>
    <n v="2"/>
    <n v="269.99"/>
    <n v="7.0000000000000007E-2"/>
    <n v="539.98"/>
  </r>
  <r>
    <n v="998"/>
    <n v="1"/>
    <x v="1"/>
    <x v="8"/>
    <n v="2"/>
    <s v="mireya.copeland@bikes.shop"/>
    <x v="3"/>
    <x v="3"/>
    <n v="219"/>
    <s v="darcie.morgan@aol.com"/>
    <n v="11572"/>
    <x v="1"/>
    <s v="Electra"/>
    <d v="2017-07-12T00:00:00"/>
    <n v="2"/>
    <n v="599.99"/>
    <n v="0.05"/>
    <n v="1199.98"/>
  </r>
  <r>
    <n v="998"/>
    <n v="2"/>
    <x v="1"/>
    <x v="86"/>
    <n v="2"/>
    <s v="mireya.copeland@bikes.shop"/>
    <x v="3"/>
    <x v="3"/>
    <n v="219"/>
    <s v="darcie.morgan@aol.com"/>
    <n v="11572"/>
    <x v="1"/>
    <s v="Sun Bicycles"/>
    <d v="2017-07-12T00:00:00"/>
    <n v="1"/>
    <n v="533.99"/>
    <n v="0.2"/>
    <n v="533.99"/>
  </r>
  <r>
    <n v="999"/>
    <n v="1"/>
    <x v="1"/>
    <x v="63"/>
    <n v="2"/>
    <s v="mireya.copeland@bikes.shop"/>
    <x v="0"/>
    <x v="0"/>
    <n v="590"/>
    <s v="cyndi.dyer@msn.com"/>
    <n v="11510"/>
    <x v="1"/>
    <s v="Electra"/>
    <d v="2017-07-12T00:00:00"/>
    <n v="2"/>
    <n v="659.99"/>
    <n v="7.0000000000000007E-2"/>
    <n v="1319.98"/>
  </r>
  <r>
    <n v="999"/>
    <n v="2"/>
    <x v="1"/>
    <x v="26"/>
    <n v="2"/>
    <s v="mireya.copeland@bikes.shop"/>
    <x v="3"/>
    <x v="3"/>
    <n v="590"/>
    <s v="cyndi.dyer@msn.com"/>
    <n v="11510"/>
    <x v="1"/>
    <s v="Sun Bicycles"/>
    <d v="2017-07-12T00:00:00"/>
    <n v="1"/>
    <n v="449.99"/>
    <n v="0.05"/>
    <n v="449.99"/>
  </r>
  <r>
    <n v="1000"/>
    <n v="1"/>
    <x v="1"/>
    <x v="105"/>
    <n v="2"/>
    <s v="mireya.copeland@bikes.shop"/>
    <x v="0"/>
    <x v="0"/>
    <n v="645"/>
    <s v="lewis.garner@gmail.com"/>
    <n v="11717"/>
    <x v="1"/>
    <s v="Sun Bicycles"/>
    <d v="2017-07-12T00:00:00"/>
    <n v="2"/>
    <n v="346.99"/>
    <n v="0.05"/>
    <n v="693.98"/>
  </r>
  <r>
    <n v="1000"/>
    <n v="2"/>
    <x v="1"/>
    <x v="103"/>
    <n v="2"/>
    <s v="mireya.copeland@bikes.shop"/>
    <x v="3"/>
    <x v="3"/>
    <n v="645"/>
    <s v="lewis.garner@gmail.com"/>
    <n v="11717"/>
    <x v="1"/>
    <s v="Sun Bicycles"/>
    <d v="2017-07-12T00:00:00"/>
    <n v="1"/>
    <n v="470.99"/>
    <n v="0.1"/>
    <n v="470.99"/>
  </r>
  <r>
    <n v="1000"/>
    <n v="3"/>
    <x v="1"/>
    <x v="23"/>
    <n v="2"/>
    <s v="mireya.copeland@bikes.shop"/>
    <x v="0"/>
    <x v="0"/>
    <n v="645"/>
    <s v="lewis.garner@gmail.com"/>
    <n v="11717"/>
    <x v="1"/>
    <s v="Pure Cycles"/>
    <d v="2017-07-12T00:00:00"/>
    <n v="2"/>
    <n v="449"/>
    <n v="7.0000000000000007E-2"/>
    <n v="898"/>
  </r>
  <r>
    <n v="1000"/>
    <n v="4"/>
    <x v="1"/>
    <x v="61"/>
    <n v="2"/>
    <s v="mireya.copeland@bikes.shop"/>
    <x v="1"/>
    <x v="1"/>
    <n v="645"/>
    <s v="lewis.garner@gmail.com"/>
    <n v="11717"/>
    <x v="1"/>
    <s v="Trek"/>
    <d v="2017-07-12T00:00:00"/>
    <n v="2"/>
    <n v="999.99"/>
    <n v="0.05"/>
    <n v="1999.98"/>
  </r>
  <r>
    <n v="1001"/>
    <n v="1"/>
    <x v="1"/>
    <x v="31"/>
    <n v="2"/>
    <s v="mireya.copeland@bikes.shop"/>
    <x v="0"/>
    <x v="0"/>
    <n v="354"/>
    <s v="tonda.armstrong@aol.com"/>
    <n v="11104"/>
    <x v="1"/>
    <s v="Sun Bicycles"/>
    <d v="2017-07-13T00:00:00"/>
    <n v="1"/>
    <n v="619.99"/>
    <n v="0.05"/>
    <n v="619.99"/>
  </r>
  <r>
    <n v="1001"/>
    <n v="2"/>
    <x v="1"/>
    <x v="78"/>
    <n v="2"/>
    <s v="mireya.copeland@bikes.shop"/>
    <x v="1"/>
    <x v="1"/>
    <n v="354"/>
    <s v="tonda.armstrong@aol.com"/>
    <n v="11104"/>
    <x v="1"/>
    <s v="Haro"/>
    <d v="2017-07-13T00:00:00"/>
    <n v="2"/>
    <n v="869.99"/>
    <n v="0.05"/>
    <n v="1739.98"/>
  </r>
  <r>
    <n v="1001"/>
    <n v="3"/>
    <x v="1"/>
    <x v="71"/>
    <n v="2"/>
    <s v="mireya.copeland@bikes.shop"/>
    <x v="6"/>
    <x v="6"/>
    <n v="354"/>
    <s v="tonda.armstrong@aol.com"/>
    <n v="11104"/>
    <x v="1"/>
    <s v="Trek"/>
    <d v="2017-07-13T00:00:00"/>
    <n v="1"/>
    <n v="4999.99"/>
    <n v="0.1"/>
    <n v="4999.99"/>
  </r>
  <r>
    <n v="1001"/>
    <n v="4"/>
    <x v="1"/>
    <x v="103"/>
    <n v="2"/>
    <s v="mireya.copeland@bikes.shop"/>
    <x v="3"/>
    <x v="3"/>
    <n v="354"/>
    <s v="tonda.armstrong@aol.com"/>
    <n v="11104"/>
    <x v="1"/>
    <s v="Sun Bicycles"/>
    <d v="2017-07-13T00:00:00"/>
    <n v="1"/>
    <n v="470.99"/>
    <n v="7.0000000000000007E-2"/>
    <n v="470.99"/>
  </r>
  <r>
    <n v="1002"/>
    <n v="1"/>
    <x v="0"/>
    <x v="96"/>
    <n v="1"/>
    <s v="fabiola.jackson@bikes.shop"/>
    <x v="5"/>
    <x v="5"/>
    <n v="1418"/>
    <s v="penni.best@msn.com"/>
    <n v="92806"/>
    <x v="0"/>
    <s v="Electra"/>
    <d v="2017-07-14T00:00:00"/>
    <n v="1"/>
    <n v="489.99"/>
    <n v="0.05"/>
    <n v="489.99"/>
  </r>
  <r>
    <n v="1002"/>
    <n v="2"/>
    <x v="0"/>
    <x v="56"/>
    <n v="1"/>
    <s v="fabiola.jackson@bikes.shop"/>
    <x v="5"/>
    <x v="5"/>
    <n v="1418"/>
    <s v="penni.best@msn.com"/>
    <n v="92806"/>
    <x v="0"/>
    <s v="Trek"/>
    <d v="2017-07-14T00:00:00"/>
    <n v="1"/>
    <n v="149.99"/>
    <n v="0.1"/>
    <n v="149.99"/>
  </r>
  <r>
    <n v="1002"/>
    <n v="3"/>
    <x v="0"/>
    <x v="1"/>
    <n v="1"/>
    <s v="fabiola.jackson@bikes.shop"/>
    <x v="1"/>
    <x v="1"/>
    <n v="1418"/>
    <s v="penni.best@msn.com"/>
    <n v="92806"/>
    <x v="0"/>
    <s v="Trek"/>
    <d v="2017-07-14T00:00:00"/>
    <n v="2"/>
    <n v="1799.99"/>
    <n v="0.1"/>
    <n v="3599.98"/>
  </r>
  <r>
    <n v="1002"/>
    <n v="4"/>
    <x v="0"/>
    <x v="47"/>
    <n v="1"/>
    <s v="fabiola.jackson@bikes.shop"/>
    <x v="0"/>
    <x v="0"/>
    <n v="1418"/>
    <s v="penni.best@msn.com"/>
    <n v="92806"/>
    <x v="0"/>
    <s v="Sun Bicycles"/>
    <d v="2017-07-14T00:00:00"/>
    <n v="1"/>
    <n v="402.99"/>
    <n v="0.2"/>
    <n v="402.99"/>
  </r>
  <r>
    <n v="1003"/>
    <n v="1"/>
    <x v="1"/>
    <x v="98"/>
    <n v="2"/>
    <s v="mireya.copeland@bikes.shop"/>
    <x v="1"/>
    <x v="1"/>
    <n v="503"/>
    <s v="marlo.jefferson@gmail.com"/>
    <n v="14304"/>
    <x v="1"/>
    <s v="Trek"/>
    <d v="2017-07-14T00:00:00"/>
    <n v="2"/>
    <n v="469.99"/>
    <n v="0.05"/>
    <n v="939.98"/>
  </r>
  <r>
    <n v="1003"/>
    <n v="2"/>
    <x v="1"/>
    <x v="80"/>
    <n v="2"/>
    <s v="mireya.copeland@bikes.shop"/>
    <x v="6"/>
    <x v="6"/>
    <n v="503"/>
    <s v="marlo.jefferson@gmail.com"/>
    <n v="14304"/>
    <x v="1"/>
    <s v="Trek"/>
    <d v="2017-07-14T00:00:00"/>
    <n v="2"/>
    <n v="6499.99"/>
    <n v="0.05"/>
    <n v="12999.98"/>
  </r>
  <r>
    <n v="1004"/>
    <n v="1"/>
    <x v="1"/>
    <x v="107"/>
    <n v="2"/>
    <s v="mireya.copeland@bikes.shop"/>
    <x v="1"/>
    <x v="1"/>
    <n v="1389"/>
    <s v="ulrike.chan@aol.com"/>
    <n v="10573"/>
    <x v="1"/>
    <s v="Surly"/>
    <d v="2017-07-14T00:00:00"/>
    <n v="2"/>
    <n v="832.99"/>
    <n v="0.1"/>
    <n v="1665.98"/>
  </r>
  <r>
    <n v="1005"/>
    <n v="1"/>
    <x v="1"/>
    <x v="15"/>
    <n v="2"/>
    <s v="mireya.copeland@bikes.shop"/>
    <x v="0"/>
    <x v="0"/>
    <n v="266"/>
    <s v="myung.hooper@gmail.com"/>
    <n v="11003"/>
    <x v="1"/>
    <s v="Electra"/>
    <d v="2017-07-15T00:00:00"/>
    <n v="2"/>
    <n v="269.99"/>
    <n v="0.2"/>
    <n v="539.98"/>
  </r>
  <r>
    <n v="1005"/>
    <n v="2"/>
    <x v="1"/>
    <x v="89"/>
    <n v="2"/>
    <s v="mireya.copeland@bikes.shop"/>
    <x v="0"/>
    <x v="0"/>
    <n v="266"/>
    <s v="myung.hooper@gmail.com"/>
    <n v="11003"/>
    <x v="1"/>
    <s v="Electra"/>
    <d v="2017-07-15T00:00:00"/>
    <n v="2"/>
    <n v="1099.99"/>
    <n v="0.1"/>
    <n v="2199.98"/>
  </r>
  <r>
    <n v="1005"/>
    <n v="3"/>
    <x v="1"/>
    <x v="40"/>
    <n v="2"/>
    <s v="mireya.copeland@bikes.shop"/>
    <x v="5"/>
    <x v="5"/>
    <n v="266"/>
    <s v="myung.hooper@gmail.com"/>
    <n v="11003"/>
    <x v="1"/>
    <s v="Electra"/>
    <d v="2017-07-15T00:00:00"/>
    <n v="1"/>
    <n v="299.99"/>
    <n v="0.1"/>
    <n v="299.99"/>
  </r>
  <r>
    <n v="1006"/>
    <n v="1"/>
    <x v="1"/>
    <x v="0"/>
    <n v="2"/>
    <s v="mireya.copeland@bikes.shop"/>
    <x v="0"/>
    <x v="0"/>
    <n v="1070"/>
    <s v="olimpia.mays@aol.com"/>
    <n v="11364"/>
    <x v="1"/>
    <s v="Electra"/>
    <d v="2017-07-15T00:00:00"/>
    <n v="1"/>
    <n v="599.99"/>
    <n v="7.0000000000000007E-2"/>
    <n v="599.99"/>
  </r>
  <r>
    <n v="1006"/>
    <n v="2"/>
    <x v="1"/>
    <x v="39"/>
    <n v="2"/>
    <s v="mireya.copeland@bikes.shop"/>
    <x v="0"/>
    <x v="0"/>
    <n v="1070"/>
    <s v="olimpia.mays@aol.com"/>
    <n v="11364"/>
    <x v="1"/>
    <s v="Sun Bicycles"/>
    <d v="2017-07-15T00:00:00"/>
    <n v="1"/>
    <n v="449.99"/>
    <n v="0.1"/>
    <n v="449.99"/>
  </r>
  <r>
    <n v="1006"/>
    <n v="3"/>
    <x v="1"/>
    <x v="28"/>
    <n v="2"/>
    <s v="mireya.copeland@bikes.shop"/>
    <x v="6"/>
    <x v="6"/>
    <n v="1070"/>
    <s v="olimpia.mays@aol.com"/>
    <n v="11364"/>
    <x v="1"/>
    <s v="Trek"/>
    <d v="2017-07-15T00:00:00"/>
    <n v="2"/>
    <n v="5499.99"/>
    <n v="7.0000000000000007E-2"/>
    <n v="10999.98"/>
  </r>
  <r>
    <n v="1006"/>
    <n v="4"/>
    <x v="1"/>
    <x v="105"/>
    <n v="2"/>
    <s v="mireya.copeland@bikes.shop"/>
    <x v="0"/>
    <x v="0"/>
    <n v="1070"/>
    <s v="olimpia.mays@aol.com"/>
    <n v="11364"/>
    <x v="1"/>
    <s v="Sun Bicycles"/>
    <d v="2017-07-15T00:00:00"/>
    <n v="1"/>
    <n v="346.99"/>
    <n v="0.1"/>
    <n v="346.99"/>
  </r>
  <r>
    <n v="1006"/>
    <n v="5"/>
    <x v="1"/>
    <x v="109"/>
    <n v="2"/>
    <s v="mireya.copeland@bikes.shop"/>
    <x v="1"/>
    <x v="1"/>
    <n v="1070"/>
    <s v="olimpia.mays@aol.com"/>
    <n v="11364"/>
    <x v="1"/>
    <s v="Haro"/>
    <d v="2017-07-15T00:00:00"/>
    <n v="1"/>
    <n v="1409.99"/>
    <n v="0.1"/>
    <n v="1409.99"/>
  </r>
  <r>
    <n v="1007"/>
    <n v="1"/>
    <x v="1"/>
    <x v="8"/>
    <n v="2"/>
    <s v="mireya.copeland@bikes.shop"/>
    <x v="3"/>
    <x v="3"/>
    <n v="1115"/>
    <s v="lina.meadows@aol.com"/>
    <n v="11542"/>
    <x v="1"/>
    <s v="Electra"/>
    <d v="2017-07-16T00:00:00"/>
    <n v="1"/>
    <n v="599.99"/>
    <n v="0.2"/>
    <n v="599.99"/>
  </r>
  <r>
    <n v="1007"/>
    <n v="2"/>
    <x v="1"/>
    <x v="16"/>
    <n v="2"/>
    <s v="mireya.copeland@bikes.shop"/>
    <x v="2"/>
    <x v="2"/>
    <n v="1115"/>
    <s v="lina.meadows@aol.com"/>
    <n v="11542"/>
    <x v="1"/>
    <s v="Surly"/>
    <d v="2017-07-16T00:00:00"/>
    <n v="1"/>
    <n v="1680.99"/>
    <n v="0.05"/>
    <n v="1680.99"/>
  </r>
  <r>
    <n v="1007"/>
    <n v="3"/>
    <x v="1"/>
    <x v="25"/>
    <n v="2"/>
    <s v="mireya.copeland@bikes.shop"/>
    <x v="5"/>
    <x v="5"/>
    <n v="1115"/>
    <s v="lina.meadows@aol.com"/>
    <n v="11542"/>
    <x v="1"/>
    <s v="Haro"/>
    <d v="2017-07-16T00:00:00"/>
    <n v="2"/>
    <n v="329.99"/>
    <n v="0.1"/>
    <n v="659.98"/>
  </r>
  <r>
    <n v="1007"/>
    <n v="4"/>
    <x v="1"/>
    <x v="35"/>
    <n v="2"/>
    <s v="mireya.copeland@bikes.shop"/>
    <x v="0"/>
    <x v="0"/>
    <n v="1115"/>
    <s v="lina.meadows@aol.com"/>
    <n v="11542"/>
    <x v="1"/>
    <s v="Electra"/>
    <d v="2017-07-16T00:00:00"/>
    <n v="1"/>
    <n v="299.99"/>
    <n v="0.2"/>
    <n v="299.99"/>
  </r>
  <r>
    <n v="1007"/>
    <n v="5"/>
    <x v="1"/>
    <x v="26"/>
    <n v="2"/>
    <s v="mireya.copeland@bikes.shop"/>
    <x v="3"/>
    <x v="3"/>
    <n v="1115"/>
    <s v="lina.meadows@aol.com"/>
    <n v="11542"/>
    <x v="1"/>
    <s v="Sun Bicycles"/>
    <d v="2017-07-16T00:00:00"/>
    <n v="2"/>
    <n v="449.99"/>
    <n v="0.1"/>
    <n v="899.98"/>
  </r>
  <r>
    <n v="1008"/>
    <n v="1"/>
    <x v="1"/>
    <x v="68"/>
    <n v="2"/>
    <s v="mireya.copeland@bikes.shop"/>
    <x v="0"/>
    <x v="0"/>
    <n v="1345"/>
    <s v="arie.hunter@msn.com"/>
    <n v="11354"/>
    <x v="1"/>
    <s v="Sun Bicycles"/>
    <d v="2017-07-16T00:00:00"/>
    <n v="1"/>
    <n v="416.99"/>
    <n v="0.2"/>
    <n v="416.99"/>
  </r>
  <r>
    <n v="1008"/>
    <n v="2"/>
    <x v="1"/>
    <x v="6"/>
    <n v="2"/>
    <s v="mireya.copeland@bikes.shop"/>
    <x v="1"/>
    <x v="1"/>
    <n v="1345"/>
    <s v="arie.hunter@msn.com"/>
    <n v="11354"/>
    <x v="1"/>
    <s v="Ritchey"/>
    <d v="2017-07-16T00:00:00"/>
    <n v="1"/>
    <n v="749.99"/>
    <n v="0.1"/>
    <n v="749.99"/>
  </r>
  <r>
    <n v="1008"/>
    <n v="3"/>
    <x v="1"/>
    <x v="43"/>
    <n v="2"/>
    <s v="mireya.copeland@bikes.shop"/>
    <x v="5"/>
    <x v="5"/>
    <n v="1345"/>
    <s v="arie.hunter@msn.com"/>
    <n v="11354"/>
    <x v="1"/>
    <s v="Electra"/>
    <d v="2017-07-16T00:00:00"/>
    <n v="1"/>
    <n v="299.99"/>
    <n v="7.0000000000000007E-2"/>
    <n v="299.99"/>
  </r>
  <r>
    <n v="1009"/>
    <n v="1"/>
    <x v="2"/>
    <x v="43"/>
    <n v="3"/>
    <s v="genna.serrano@bikes.shop"/>
    <x v="5"/>
    <x v="5"/>
    <n v="1064"/>
    <s v="patsy.russo@gmail.com"/>
    <n v="75088"/>
    <x v="2"/>
    <s v="Electra"/>
    <d v="2017-07-16T00:00:00"/>
    <n v="2"/>
    <n v="299.99"/>
    <n v="7.0000000000000007E-2"/>
    <n v="599.98"/>
  </r>
  <r>
    <n v="1009"/>
    <n v="2"/>
    <x v="2"/>
    <x v="99"/>
    <n v="3"/>
    <s v="genna.serrano@bikes.shop"/>
    <x v="1"/>
    <x v="1"/>
    <n v="1064"/>
    <s v="patsy.russo@gmail.com"/>
    <n v="75088"/>
    <x v="2"/>
    <s v="Haro"/>
    <d v="2017-07-16T00:00:00"/>
    <n v="1"/>
    <n v="539.99"/>
    <n v="7.0000000000000007E-2"/>
    <n v="539.99"/>
  </r>
  <r>
    <n v="1010"/>
    <n v="1"/>
    <x v="1"/>
    <x v="36"/>
    <n v="2"/>
    <s v="mireya.copeland@bikes.shop"/>
    <x v="3"/>
    <x v="3"/>
    <n v="8"/>
    <s v="jacquline.duncan@yahoo.com"/>
    <n v="11372"/>
    <x v="1"/>
    <s v="Sun Bicycles"/>
    <d v="2017-07-18T00:00:00"/>
    <n v="2"/>
    <n v="416.99"/>
    <n v="0.1"/>
    <n v="833.98"/>
  </r>
  <r>
    <n v="1011"/>
    <n v="1"/>
    <x v="0"/>
    <x v="54"/>
    <n v="1"/>
    <s v="fabiola.jackson@bikes.shop"/>
    <x v="5"/>
    <x v="5"/>
    <n v="495"/>
    <s v="travis.goodman@yahoo.com"/>
    <n v="93635"/>
    <x v="0"/>
    <s v="Trek"/>
    <d v="2017-07-18T00:00:00"/>
    <n v="1"/>
    <n v="189.99"/>
    <n v="0.2"/>
    <n v="189.99"/>
  </r>
  <r>
    <n v="1011"/>
    <n v="2"/>
    <x v="0"/>
    <x v="40"/>
    <n v="1"/>
    <s v="fabiola.jackson@bikes.shop"/>
    <x v="5"/>
    <x v="5"/>
    <n v="495"/>
    <s v="travis.goodman@yahoo.com"/>
    <n v="93635"/>
    <x v="0"/>
    <s v="Electra"/>
    <d v="2017-07-18T00:00:00"/>
    <n v="2"/>
    <n v="299.99"/>
    <n v="0.2"/>
    <n v="599.98"/>
  </r>
  <r>
    <n v="1011"/>
    <n v="3"/>
    <x v="0"/>
    <x v="3"/>
    <n v="1"/>
    <s v="fabiola.jackson@bikes.shop"/>
    <x v="0"/>
    <x v="0"/>
    <n v="495"/>
    <s v="travis.goodman@yahoo.com"/>
    <n v="93635"/>
    <x v="0"/>
    <s v="Electra"/>
    <d v="2017-07-18T00:00:00"/>
    <n v="2"/>
    <n v="599.99"/>
    <n v="0.2"/>
    <n v="1199.98"/>
  </r>
  <r>
    <n v="1011"/>
    <n v="4"/>
    <x v="0"/>
    <x v="39"/>
    <n v="1"/>
    <s v="fabiola.jackson@bikes.shop"/>
    <x v="0"/>
    <x v="0"/>
    <n v="495"/>
    <s v="travis.goodman@yahoo.com"/>
    <n v="93635"/>
    <x v="0"/>
    <s v="Sun Bicycles"/>
    <d v="2017-07-18T00:00:00"/>
    <n v="2"/>
    <n v="449.99"/>
    <n v="0.05"/>
    <n v="899.98"/>
  </r>
  <r>
    <n v="1012"/>
    <n v="1"/>
    <x v="1"/>
    <x v="1"/>
    <n v="2"/>
    <s v="mireya.copeland@bikes.shop"/>
    <x v="1"/>
    <x v="1"/>
    <n v="620"/>
    <s v="eric.hardin@gmail.com"/>
    <n v="11432"/>
    <x v="1"/>
    <s v="Trek"/>
    <d v="2017-07-18T00:00:00"/>
    <n v="1"/>
    <n v="1799.99"/>
    <n v="7.0000000000000007E-2"/>
    <n v="1799.99"/>
  </r>
  <r>
    <n v="1012"/>
    <n v="2"/>
    <x v="1"/>
    <x v="38"/>
    <n v="2"/>
    <s v="mireya.copeland@bikes.shop"/>
    <x v="0"/>
    <x v="0"/>
    <n v="620"/>
    <s v="eric.hardin@gmail.com"/>
    <n v="11432"/>
    <x v="1"/>
    <s v="Electra"/>
    <d v="2017-07-18T00:00:00"/>
    <n v="1"/>
    <n v="489.99"/>
    <n v="0.2"/>
    <n v="489.99"/>
  </r>
  <r>
    <n v="1013"/>
    <n v="1"/>
    <x v="1"/>
    <x v="91"/>
    <n v="2"/>
    <s v="mireya.copeland@bikes.shop"/>
    <x v="4"/>
    <x v="4"/>
    <n v="174"/>
    <s v="babara.ochoa@aol.com"/>
    <n v="10583"/>
    <x v="1"/>
    <s v="Sun Bicycles"/>
    <d v="2017-07-19T00:00:00"/>
    <n v="2"/>
    <n v="1559.99"/>
    <n v="0.05"/>
    <n v="3119.98"/>
  </r>
  <r>
    <n v="1014"/>
    <n v="1"/>
    <x v="1"/>
    <x v="44"/>
    <n v="2"/>
    <s v="mireya.copeland@bikes.shop"/>
    <x v="5"/>
    <x v="5"/>
    <n v="748"/>
    <s v="oliva.blackwell@hotmail.com"/>
    <n v="11373"/>
    <x v="1"/>
    <s v="Electra"/>
    <d v="2017-07-19T00:00:00"/>
    <n v="1"/>
    <n v="349.99"/>
    <n v="0.2"/>
    <n v="349.99"/>
  </r>
  <r>
    <n v="1014"/>
    <n v="2"/>
    <x v="1"/>
    <x v="78"/>
    <n v="2"/>
    <s v="mireya.copeland@bikes.shop"/>
    <x v="1"/>
    <x v="1"/>
    <n v="748"/>
    <s v="oliva.blackwell@hotmail.com"/>
    <n v="11373"/>
    <x v="1"/>
    <s v="Haro"/>
    <d v="2017-07-19T00:00:00"/>
    <n v="2"/>
    <n v="869.99"/>
    <n v="0.05"/>
    <n v="1739.98"/>
  </r>
  <r>
    <n v="1014"/>
    <n v="3"/>
    <x v="1"/>
    <x v="89"/>
    <n v="2"/>
    <s v="mireya.copeland@bikes.shop"/>
    <x v="0"/>
    <x v="0"/>
    <n v="748"/>
    <s v="oliva.blackwell@hotmail.com"/>
    <n v="11373"/>
    <x v="1"/>
    <s v="Electra"/>
    <d v="2017-07-19T00:00:00"/>
    <n v="2"/>
    <n v="1099.99"/>
    <n v="0.1"/>
    <n v="2199.98"/>
  </r>
  <r>
    <n v="1014"/>
    <n v="4"/>
    <x v="1"/>
    <x v="64"/>
    <n v="2"/>
    <s v="mireya.copeland@bikes.shop"/>
    <x v="6"/>
    <x v="6"/>
    <n v="748"/>
    <s v="oliva.blackwell@hotmail.com"/>
    <n v="11373"/>
    <x v="1"/>
    <s v="Trek"/>
    <d v="2017-07-19T00:00:00"/>
    <n v="1"/>
    <n v="2599.9899999999998"/>
    <n v="0.05"/>
    <n v="2599.9899999999998"/>
  </r>
  <r>
    <n v="1015"/>
    <n v="1"/>
    <x v="1"/>
    <x v="18"/>
    <n v="2"/>
    <s v="mireya.copeland@bikes.shop"/>
    <x v="1"/>
    <x v="1"/>
    <n v="799"/>
    <s v="india.barron@msn.com"/>
    <n v="11743"/>
    <x v="1"/>
    <s v="Surly"/>
    <d v="2017-07-19T00:00:00"/>
    <n v="2"/>
    <n v="469.99"/>
    <n v="0.1"/>
    <n v="939.98"/>
  </r>
  <r>
    <n v="1015"/>
    <n v="2"/>
    <x v="1"/>
    <x v="30"/>
    <n v="2"/>
    <s v="mireya.copeland@bikes.shop"/>
    <x v="0"/>
    <x v="0"/>
    <n v="799"/>
    <s v="india.barron@msn.com"/>
    <n v="11743"/>
    <x v="1"/>
    <s v="Sun Bicycles"/>
    <d v="2017-07-19T00:00:00"/>
    <n v="2"/>
    <n v="749.99"/>
    <n v="0.2"/>
    <n v="1499.98"/>
  </r>
  <r>
    <n v="1015"/>
    <n v="3"/>
    <x v="1"/>
    <x v="70"/>
    <n v="2"/>
    <s v="mireya.copeland@bikes.shop"/>
    <x v="5"/>
    <x v="5"/>
    <n v="799"/>
    <s v="india.barron@msn.com"/>
    <n v="11743"/>
    <x v="1"/>
    <s v="Electra"/>
    <d v="2017-07-19T00:00:00"/>
    <n v="2"/>
    <n v="339.99"/>
    <n v="0.1"/>
    <n v="679.98"/>
  </r>
  <r>
    <n v="1015"/>
    <n v="4"/>
    <x v="1"/>
    <x v="17"/>
    <n v="2"/>
    <s v="mireya.copeland@bikes.shop"/>
    <x v="0"/>
    <x v="0"/>
    <n v="799"/>
    <s v="india.barron@msn.com"/>
    <n v="11743"/>
    <x v="1"/>
    <s v="Electra"/>
    <d v="2017-07-19T00:00:00"/>
    <n v="1"/>
    <n v="269.99"/>
    <n v="0.2"/>
    <n v="269.99"/>
  </r>
  <r>
    <n v="1016"/>
    <n v="1"/>
    <x v="2"/>
    <x v="35"/>
    <n v="3"/>
    <s v="genna.serrano@bikes.shop"/>
    <x v="0"/>
    <x v="0"/>
    <n v="1417"/>
    <s v="jasper.castro@aol.com"/>
    <n v="75126"/>
    <x v="2"/>
    <s v="Electra"/>
    <d v="2017-07-19T00:00:00"/>
    <n v="2"/>
    <n v="299.99"/>
    <n v="7.0000000000000007E-2"/>
    <n v="599.98"/>
  </r>
  <r>
    <n v="1017"/>
    <n v="1"/>
    <x v="1"/>
    <x v="84"/>
    <n v="2"/>
    <s v="mireya.copeland@bikes.shop"/>
    <x v="5"/>
    <x v="5"/>
    <n v="168"/>
    <s v="nettie.mcdaniel@hotmail.com"/>
    <n v="11420"/>
    <x v="1"/>
    <s v="Trek"/>
    <d v="2017-07-20T00:00:00"/>
    <n v="1"/>
    <n v="209.99"/>
    <n v="7.0000000000000007E-2"/>
    <n v="209.99"/>
  </r>
  <r>
    <n v="1017"/>
    <n v="2"/>
    <x v="1"/>
    <x v="90"/>
    <n v="2"/>
    <s v="mireya.copeland@bikes.shop"/>
    <x v="0"/>
    <x v="0"/>
    <n v="168"/>
    <s v="nettie.mcdaniel@hotmail.com"/>
    <n v="11420"/>
    <x v="1"/>
    <s v="Electra"/>
    <d v="2017-07-20T00:00:00"/>
    <n v="2"/>
    <n v="659.99"/>
    <n v="0.2"/>
    <n v="1319.98"/>
  </r>
  <r>
    <n v="1017"/>
    <n v="3"/>
    <x v="1"/>
    <x v="96"/>
    <n v="2"/>
    <s v="mireya.copeland@bikes.shop"/>
    <x v="5"/>
    <x v="5"/>
    <n v="168"/>
    <s v="nettie.mcdaniel@hotmail.com"/>
    <n v="11420"/>
    <x v="1"/>
    <s v="Electra"/>
    <d v="2017-07-20T00:00:00"/>
    <n v="1"/>
    <n v="489.99"/>
    <n v="0.2"/>
    <n v="489.99"/>
  </r>
  <r>
    <n v="1017"/>
    <n v="4"/>
    <x v="1"/>
    <x v="9"/>
    <n v="2"/>
    <s v="mireya.copeland@bikes.shop"/>
    <x v="0"/>
    <x v="0"/>
    <n v="168"/>
    <s v="nettie.mcdaniel@hotmail.com"/>
    <n v="11420"/>
    <x v="1"/>
    <s v="Pure Cycles"/>
    <d v="2017-07-20T00:00:00"/>
    <n v="2"/>
    <n v="449"/>
    <n v="0.2"/>
    <n v="898"/>
  </r>
  <r>
    <n v="1017"/>
    <n v="5"/>
    <x v="1"/>
    <x v="104"/>
    <n v="2"/>
    <s v="mireya.copeland@bikes.shop"/>
    <x v="0"/>
    <x v="0"/>
    <n v="168"/>
    <s v="nettie.mcdaniel@hotmail.com"/>
    <n v="11420"/>
    <x v="1"/>
    <s v="Electra"/>
    <d v="2017-07-20T00:00:00"/>
    <n v="2"/>
    <n v="799.99"/>
    <n v="0.1"/>
    <n v="1599.98"/>
  </r>
  <r>
    <n v="1018"/>
    <n v="1"/>
    <x v="1"/>
    <x v="35"/>
    <n v="2"/>
    <s v="mireya.copeland@bikes.shop"/>
    <x v="0"/>
    <x v="0"/>
    <n v="290"/>
    <s v="barry.buckner@gmail.com"/>
    <n v="11720"/>
    <x v="1"/>
    <s v="Electra"/>
    <d v="2017-07-22T00:00:00"/>
    <n v="2"/>
    <n v="299.99"/>
    <n v="7.0000000000000007E-2"/>
    <n v="599.98"/>
  </r>
  <r>
    <n v="1018"/>
    <n v="2"/>
    <x v="1"/>
    <x v="44"/>
    <n v="2"/>
    <s v="mireya.copeland@bikes.shop"/>
    <x v="5"/>
    <x v="5"/>
    <n v="290"/>
    <s v="barry.buckner@gmail.com"/>
    <n v="11720"/>
    <x v="1"/>
    <s v="Electra"/>
    <d v="2017-07-22T00:00:00"/>
    <n v="2"/>
    <n v="349.99"/>
    <n v="0.1"/>
    <n v="699.98"/>
  </r>
  <r>
    <n v="1018"/>
    <n v="3"/>
    <x v="1"/>
    <x v="87"/>
    <n v="2"/>
    <s v="mireya.copeland@bikes.shop"/>
    <x v="5"/>
    <x v="5"/>
    <n v="290"/>
    <s v="barry.buckner@gmail.com"/>
    <n v="11720"/>
    <x v="1"/>
    <s v="Trek"/>
    <d v="2017-07-22T00:00:00"/>
    <n v="1"/>
    <n v="349.99"/>
    <n v="0.2"/>
    <n v="349.99"/>
  </r>
  <r>
    <n v="1019"/>
    <n v="1"/>
    <x v="1"/>
    <x v="34"/>
    <n v="2"/>
    <s v="mireya.copeland@bikes.shop"/>
    <x v="1"/>
    <x v="1"/>
    <n v="408"/>
    <s v="edra.fitzgerald@msn.com"/>
    <n v="11722"/>
    <x v="1"/>
    <s v="Surly"/>
    <d v="2017-07-22T00:00:00"/>
    <n v="1"/>
    <n v="999.99"/>
    <n v="0.1"/>
    <n v="999.99"/>
  </r>
  <r>
    <n v="1019"/>
    <n v="2"/>
    <x v="1"/>
    <x v="58"/>
    <n v="2"/>
    <s v="mireya.copeland@bikes.shop"/>
    <x v="6"/>
    <x v="6"/>
    <n v="408"/>
    <s v="edra.fitzgerald@msn.com"/>
    <n v="11722"/>
    <x v="1"/>
    <s v="Surly"/>
    <d v="2017-07-22T00:00:00"/>
    <n v="1"/>
    <n v="875.99"/>
    <n v="0.2"/>
    <n v="875.99"/>
  </r>
  <r>
    <n v="1019"/>
    <n v="3"/>
    <x v="1"/>
    <x v="88"/>
    <n v="2"/>
    <s v="mireya.copeland@bikes.shop"/>
    <x v="1"/>
    <x v="1"/>
    <n v="408"/>
    <s v="edra.fitzgerald@msn.com"/>
    <n v="11722"/>
    <x v="1"/>
    <s v="Haro"/>
    <d v="2017-07-22T00:00:00"/>
    <n v="1"/>
    <n v="379.99"/>
    <n v="0.05"/>
    <n v="379.99"/>
  </r>
  <r>
    <n v="1019"/>
    <n v="4"/>
    <x v="1"/>
    <x v="101"/>
    <n v="2"/>
    <s v="mireya.copeland@bikes.shop"/>
    <x v="5"/>
    <x v="5"/>
    <n v="408"/>
    <s v="edra.fitzgerald@msn.com"/>
    <n v="11722"/>
    <x v="1"/>
    <s v="Haro"/>
    <d v="2017-07-22T00:00:00"/>
    <n v="2"/>
    <n v="209.99"/>
    <n v="0.2"/>
    <n v="419.98"/>
  </r>
  <r>
    <n v="1020"/>
    <n v="1"/>
    <x v="1"/>
    <x v="0"/>
    <n v="2"/>
    <s v="mireya.copeland@bikes.shop"/>
    <x v="0"/>
    <x v="0"/>
    <n v="16"/>
    <s v="emmitt.sanchez@hotmail.com"/>
    <n v="10002"/>
    <x v="1"/>
    <s v="Electra"/>
    <d v="2017-07-23T00:00:00"/>
    <n v="2"/>
    <n v="599.99"/>
    <n v="0.05"/>
    <n v="1199.98"/>
  </r>
  <r>
    <n v="1020"/>
    <n v="2"/>
    <x v="1"/>
    <x v="79"/>
    <n v="2"/>
    <s v="mireya.copeland@bikes.shop"/>
    <x v="0"/>
    <x v="0"/>
    <n v="16"/>
    <s v="emmitt.sanchez@hotmail.com"/>
    <n v="10002"/>
    <x v="1"/>
    <s v="Sun Bicycles"/>
    <d v="2017-07-23T00:00:00"/>
    <n v="2"/>
    <n v="416.99"/>
    <n v="0.05"/>
    <n v="833.98"/>
  </r>
  <r>
    <n v="1020"/>
    <n v="3"/>
    <x v="1"/>
    <x v="12"/>
    <n v="2"/>
    <s v="mireya.copeland@bikes.shop"/>
    <x v="0"/>
    <x v="0"/>
    <n v="16"/>
    <s v="emmitt.sanchez@hotmail.com"/>
    <n v="10002"/>
    <x v="1"/>
    <s v="Electra"/>
    <d v="2017-07-23T00:00:00"/>
    <n v="1"/>
    <n v="529.99"/>
    <n v="7.0000000000000007E-2"/>
    <n v="529.99"/>
  </r>
  <r>
    <n v="1020"/>
    <n v="4"/>
    <x v="1"/>
    <x v="94"/>
    <n v="2"/>
    <s v="mireya.copeland@bikes.shop"/>
    <x v="6"/>
    <x v="6"/>
    <n v="16"/>
    <s v="emmitt.sanchez@hotmail.com"/>
    <n v="10002"/>
    <x v="1"/>
    <s v="Trek"/>
    <d v="2017-07-23T00:00:00"/>
    <n v="2"/>
    <n v="1999.99"/>
    <n v="0.1"/>
    <n v="3999.98"/>
  </r>
  <r>
    <n v="1020"/>
    <n v="5"/>
    <x v="1"/>
    <x v="95"/>
    <n v="2"/>
    <s v="mireya.copeland@bikes.shop"/>
    <x v="1"/>
    <x v="1"/>
    <n v="16"/>
    <s v="emmitt.sanchez@hotmail.com"/>
    <n v="10002"/>
    <x v="1"/>
    <s v="Trek"/>
    <d v="2017-07-23T00:00:00"/>
    <n v="2"/>
    <n v="4999.99"/>
    <n v="0.05"/>
    <n v="9999.98"/>
  </r>
  <r>
    <n v="1021"/>
    <n v="1"/>
    <x v="1"/>
    <x v="60"/>
    <n v="2"/>
    <s v="mireya.copeland@bikes.shop"/>
    <x v="6"/>
    <x v="6"/>
    <n v="125"/>
    <s v="herlinda.stone@msn.com"/>
    <n v="14424"/>
    <x v="1"/>
    <s v="Trek"/>
    <d v="2017-07-23T00:00:00"/>
    <n v="2"/>
    <n v="3499.99"/>
    <n v="7.0000000000000007E-2"/>
    <n v="6999.98"/>
  </r>
  <r>
    <n v="1021"/>
    <n v="2"/>
    <x v="1"/>
    <x v="19"/>
    <n v="2"/>
    <s v="mireya.copeland@bikes.shop"/>
    <x v="5"/>
    <x v="5"/>
    <n v="125"/>
    <s v="herlinda.stone@msn.com"/>
    <n v="14424"/>
    <x v="1"/>
    <s v="Electra"/>
    <d v="2017-07-23T00:00:00"/>
    <n v="2"/>
    <n v="299.99"/>
    <n v="7.0000000000000007E-2"/>
    <n v="599.98"/>
  </r>
  <r>
    <n v="1022"/>
    <n v="1"/>
    <x v="1"/>
    <x v="57"/>
    <n v="2"/>
    <s v="mireya.copeland@bikes.shop"/>
    <x v="1"/>
    <x v="1"/>
    <n v="353"/>
    <s v="tisa.whitney@yahoo.com"/>
    <n v="10952"/>
    <x v="1"/>
    <s v="Surly"/>
    <d v="2017-07-23T00:00:00"/>
    <n v="1"/>
    <n v="469.99"/>
    <n v="0.2"/>
    <n v="469.99"/>
  </r>
  <r>
    <n v="1022"/>
    <n v="2"/>
    <x v="1"/>
    <x v="109"/>
    <n v="2"/>
    <s v="mireya.copeland@bikes.shop"/>
    <x v="1"/>
    <x v="1"/>
    <n v="353"/>
    <s v="tisa.whitney@yahoo.com"/>
    <n v="10952"/>
    <x v="1"/>
    <s v="Haro"/>
    <d v="2017-07-23T00:00:00"/>
    <n v="1"/>
    <n v="1409.99"/>
    <n v="0.1"/>
    <n v="1409.99"/>
  </r>
  <r>
    <n v="1022"/>
    <n v="3"/>
    <x v="1"/>
    <x v="105"/>
    <n v="2"/>
    <s v="mireya.copeland@bikes.shop"/>
    <x v="0"/>
    <x v="0"/>
    <n v="353"/>
    <s v="tisa.whitney@yahoo.com"/>
    <n v="10952"/>
    <x v="1"/>
    <s v="Sun Bicycles"/>
    <d v="2017-07-23T00:00:00"/>
    <n v="1"/>
    <n v="346.99"/>
    <n v="7.0000000000000007E-2"/>
    <n v="346.99"/>
  </r>
  <r>
    <n v="1022"/>
    <n v="4"/>
    <x v="1"/>
    <x v="21"/>
    <n v="2"/>
    <s v="mireya.copeland@bikes.shop"/>
    <x v="1"/>
    <x v="1"/>
    <n v="353"/>
    <s v="tisa.whitney@yahoo.com"/>
    <n v="10952"/>
    <x v="1"/>
    <s v="Heller"/>
    <d v="2017-07-23T00:00:00"/>
    <n v="1"/>
    <n v="1320.99"/>
    <n v="7.0000000000000007E-2"/>
    <n v="1320.99"/>
  </r>
  <r>
    <n v="1023"/>
    <n v="1"/>
    <x v="1"/>
    <x v="87"/>
    <n v="2"/>
    <s v="mireya.copeland@bikes.shop"/>
    <x v="5"/>
    <x v="5"/>
    <n v="356"/>
    <s v="vashti.rosario@yahoo.com"/>
    <n v="10451"/>
    <x v="1"/>
    <s v="Trek"/>
    <d v="2017-07-23T00:00:00"/>
    <n v="1"/>
    <n v="349.99"/>
    <n v="7.0000000000000007E-2"/>
    <n v="349.99"/>
  </r>
  <r>
    <n v="1023"/>
    <n v="2"/>
    <x v="1"/>
    <x v="52"/>
    <n v="2"/>
    <s v="mireya.copeland@bikes.shop"/>
    <x v="1"/>
    <x v="1"/>
    <n v="356"/>
    <s v="vashti.rosario@yahoo.com"/>
    <n v="10451"/>
    <x v="1"/>
    <s v="Trek"/>
    <d v="2017-07-23T00:00:00"/>
    <n v="2"/>
    <n v="5299.99"/>
    <n v="0.1"/>
    <n v="10599.98"/>
  </r>
  <r>
    <n v="1024"/>
    <n v="1"/>
    <x v="1"/>
    <x v="77"/>
    <n v="2"/>
    <s v="mireya.copeland@bikes.shop"/>
    <x v="3"/>
    <x v="3"/>
    <n v="837"/>
    <s v="kellye.campbell@gmail.com"/>
    <n v="13027"/>
    <x v="1"/>
    <s v="Sun Bicycles"/>
    <d v="2017-07-23T00:00:00"/>
    <n v="1"/>
    <n v="481.99"/>
    <n v="0.2"/>
    <n v="481.99"/>
  </r>
  <r>
    <n v="1024"/>
    <n v="2"/>
    <x v="1"/>
    <x v="76"/>
    <n v="2"/>
    <s v="mireya.copeland@bikes.shop"/>
    <x v="1"/>
    <x v="1"/>
    <n v="837"/>
    <s v="kellye.campbell@gmail.com"/>
    <n v="13027"/>
    <x v="1"/>
    <s v="Surly"/>
    <d v="2017-07-23T00:00:00"/>
    <n v="2"/>
    <n v="2499.9899999999998"/>
    <n v="0.05"/>
    <n v="4999.9799999999996"/>
  </r>
  <r>
    <n v="1024"/>
    <n v="3"/>
    <x v="1"/>
    <x v="72"/>
    <n v="2"/>
    <s v="mireya.copeland@bikes.shop"/>
    <x v="5"/>
    <x v="5"/>
    <n v="837"/>
    <s v="kellye.campbell@gmail.com"/>
    <n v="13027"/>
    <x v="1"/>
    <s v="Electra"/>
    <d v="2017-07-23T00:00:00"/>
    <n v="2"/>
    <n v="489.99"/>
    <n v="0.2"/>
    <n v="979.98"/>
  </r>
  <r>
    <n v="1024"/>
    <n v="4"/>
    <x v="1"/>
    <x v="81"/>
    <n v="2"/>
    <s v="mireya.copeland@bikes.shop"/>
    <x v="5"/>
    <x v="5"/>
    <n v="837"/>
    <s v="kellye.campbell@gmail.com"/>
    <n v="13027"/>
    <x v="1"/>
    <s v="Electra"/>
    <d v="2017-07-23T00:00:00"/>
    <n v="2"/>
    <n v="349.99"/>
    <n v="0.1"/>
    <n v="699.98"/>
  </r>
  <r>
    <n v="1024"/>
    <n v="5"/>
    <x v="1"/>
    <x v="87"/>
    <n v="2"/>
    <s v="mireya.copeland@bikes.shop"/>
    <x v="5"/>
    <x v="5"/>
    <n v="837"/>
    <s v="kellye.campbell@gmail.com"/>
    <n v="13027"/>
    <x v="1"/>
    <s v="Trek"/>
    <d v="2017-07-23T00:00:00"/>
    <n v="1"/>
    <n v="349.99"/>
    <n v="0.2"/>
    <n v="349.99"/>
  </r>
  <r>
    <n v="1025"/>
    <n v="1"/>
    <x v="1"/>
    <x v="84"/>
    <n v="2"/>
    <s v="mireya.copeland@bikes.shop"/>
    <x v="5"/>
    <x v="5"/>
    <n v="1304"/>
    <s v="tama.berg@hotmail.com"/>
    <n v="11423"/>
    <x v="1"/>
    <s v="Trek"/>
    <d v="2017-07-23T00:00:00"/>
    <n v="1"/>
    <n v="209.99"/>
    <n v="7.0000000000000007E-2"/>
    <n v="209.99"/>
  </r>
  <r>
    <n v="1025"/>
    <n v="2"/>
    <x v="1"/>
    <x v="48"/>
    <n v="2"/>
    <s v="mireya.copeland@bikes.shop"/>
    <x v="3"/>
    <x v="3"/>
    <n v="1304"/>
    <s v="tama.berg@hotmail.com"/>
    <n v="11423"/>
    <x v="1"/>
    <s v="Electra"/>
    <d v="2017-07-23T00:00:00"/>
    <n v="1"/>
    <n v="489.99"/>
    <n v="0.1"/>
    <n v="489.99"/>
  </r>
  <r>
    <n v="1025"/>
    <n v="3"/>
    <x v="1"/>
    <x v="62"/>
    <n v="2"/>
    <s v="mireya.copeland@bikes.shop"/>
    <x v="1"/>
    <x v="1"/>
    <n v="1304"/>
    <s v="tama.berg@hotmail.com"/>
    <n v="11423"/>
    <x v="1"/>
    <s v="Trek"/>
    <d v="2017-07-23T00:00:00"/>
    <n v="1"/>
    <n v="1499.99"/>
    <n v="0.1"/>
    <n v="1499.99"/>
  </r>
  <r>
    <n v="1025"/>
    <n v="4"/>
    <x v="1"/>
    <x v="12"/>
    <n v="2"/>
    <s v="mireya.copeland@bikes.shop"/>
    <x v="0"/>
    <x v="0"/>
    <n v="1304"/>
    <s v="tama.berg@hotmail.com"/>
    <n v="11423"/>
    <x v="1"/>
    <s v="Electra"/>
    <d v="2017-07-23T00:00:00"/>
    <n v="1"/>
    <n v="529.99"/>
    <n v="0.05"/>
    <n v="529.99"/>
  </r>
  <r>
    <n v="1025"/>
    <n v="5"/>
    <x v="1"/>
    <x v="82"/>
    <n v="2"/>
    <s v="mireya.copeland@bikes.shop"/>
    <x v="0"/>
    <x v="0"/>
    <n v="1304"/>
    <s v="tama.berg@hotmail.com"/>
    <n v="11423"/>
    <x v="1"/>
    <s v="Sun Bicycles"/>
    <d v="2017-07-23T00:00:00"/>
    <n v="2"/>
    <n v="250.99"/>
    <n v="0.05"/>
    <n v="501.98"/>
  </r>
  <r>
    <n v="1026"/>
    <n v="1"/>
    <x v="0"/>
    <x v="14"/>
    <n v="1"/>
    <s v="fabiola.jackson@bikes.shop"/>
    <x v="1"/>
    <x v="1"/>
    <n v="1370"/>
    <s v="rona.rojas@gmail.com"/>
    <n v="95127"/>
    <x v="0"/>
    <s v="Trek"/>
    <d v="2017-07-26T00:00:00"/>
    <n v="2"/>
    <n v="3999.99"/>
    <n v="7.0000000000000007E-2"/>
    <n v="7999.98"/>
  </r>
  <r>
    <n v="1027"/>
    <n v="1"/>
    <x v="1"/>
    <x v="43"/>
    <n v="2"/>
    <s v="mireya.copeland@bikes.shop"/>
    <x v="5"/>
    <x v="5"/>
    <n v="588"/>
    <s v="cherelle.key@msn.com"/>
    <n v="11580"/>
    <x v="1"/>
    <s v="Electra"/>
    <d v="2017-07-26T00:00:00"/>
    <n v="2"/>
    <n v="299.99"/>
    <n v="0.1"/>
    <n v="599.98"/>
  </r>
  <r>
    <n v="1027"/>
    <n v="2"/>
    <x v="1"/>
    <x v="15"/>
    <n v="2"/>
    <s v="mireya.copeland@bikes.shop"/>
    <x v="0"/>
    <x v="0"/>
    <n v="588"/>
    <s v="cherelle.key@msn.com"/>
    <n v="11580"/>
    <x v="1"/>
    <s v="Electra"/>
    <d v="2017-07-26T00:00:00"/>
    <n v="2"/>
    <n v="269.99"/>
    <n v="0.05"/>
    <n v="539.98"/>
  </r>
  <r>
    <n v="1028"/>
    <n v="1"/>
    <x v="1"/>
    <x v="103"/>
    <n v="2"/>
    <s v="mireya.copeland@bikes.shop"/>
    <x v="3"/>
    <x v="3"/>
    <n v="1273"/>
    <s v="cheree.hale@yahoo.com"/>
    <n v="13126"/>
    <x v="1"/>
    <s v="Sun Bicycles"/>
    <d v="2017-07-27T00:00:00"/>
    <n v="2"/>
    <n v="470.99"/>
    <n v="0.1"/>
    <n v="941.98"/>
  </r>
  <r>
    <n v="1028"/>
    <n v="2"/>
    <x v="1"/>
    <x v="2"/>
    <n v="2"/>
    <s v="mireya.copeland@bikes.shop"/>
    <x v="2"/>
    <x v="2"/>
    <n v="1273"/>
    <s v="cheree.hale@yahoo.com"/>
    <n v="13126"/>
    <x v="1"/>
    <s v="Surly"/>
    <d v="2017-07-27T00:00:00"/>
    <n v="1"/>
    <n v="1549"/>
    <n v="0.2"/>
    <n v="1549"/>
  </r>
  <r>
    <n v="1028"/>
    <n v="3"/>
    <x v="1"/>
    <x v="67"/>
    <n v="2"/>
    <s v="mireya.copeland@bikes.shop"/>
    <x v="1"/>
    <x v="1"/>
    <n v="1273"/>
    <s v="cheree.hale@yahoo.com"/>
    <n v="13126"/>
    <x v="1"/>
    <s v="Haro"/>
    <d v="2017-07-27T00:00:00"/>
    <n v="1"/>
    <n v="1469.99"/>
    <n v="0.2"/>
    <n v="1469.99"/>
  </r>
  <r>
    <n v="1028"/>
    <n v="4"/>
    <x v="1"/>
    <x v="100"/>
    <n v="2"/>
    <s v="mireya.copeland@bikes.shop"/>
    <x v="1"/>
    <x v="1"/>
    <n v="1273"/>
    <s v="cheree.hale@yahoo.com"/>
    <n v="13126"/>
    <x v="1"/>
    <s v="Sun Bicycles"/>
    <d v="2017-07-27T00:00:00"/>
    <n v="2"/>
    <n v="832.99"/>
    <n v="0.1"/>
    <n v="1665.98"/>
  </r>
  <r>
    <n v="1028"/>
    <n v="5"/>
    <x v="1"/>
    <x v="75"/>
    <n v="2"/>
    <s v="mireya.copeland@bikes.shop"/>
    <x v="3"/>
    <x v="3"/>
    <n v="1273"/>
    <s v="cheree.hale@yahoo.com"/>
    <n v="13126"/>
    <x v="1"/>
    <s v="Sun Bicycles"/>
    <d v="2017-07-27T00:00:00"/>
    <n v="1"/>
    <n v="449.99"/>
    <n v="0.2"/>
    <n v="449.99"/>
  </r>
  <r>
    <n v="1029"/>
    <n v="1"/>
    <x v="0"/>
    <x v="0"/>
    <n v="1"/>
    <s v="fabiola.jackson@bikes.shop"/>
    <x v="0"/>
    <x v="0"/>
    <n v="407"/>
    <s v="dannette.guerrero@gmail.com"/>
    <n v="94806"/>
    <x v="0"/>
    <s v="Electra"/>
    <d v="2017-07-29T00:00:00"/>
    <n v="1"/>
    <n v="599.99"/>
    <n v="0.2"/>
    <n v="599.99"/>
  </r>
  <r>
    <n v="1029"/>
    <n v="2"/>
    <x v="0"/>
    <x v="66"/>
    <n v="1"/>
    <s v="fabiola.jackson@bikes.shop"/>
    <x v="6"/>
    <x v="6"/>
    <n v="407"/>
    <s v="dannette.guerrero@gmail.com"/>
    <n v="94806"/>
    <x v="0"/>
    <s v="Trek"/>
    <d v="2017-07-29T00:00:00"/>
    <n v="1"/>
    <n v="2699.99"/>
    <n v="0.1"/>
    <n v="2699.99"/>
  </r>
  <r>
    <n v="1029"/>
    <n v="3"/>
    <x v="0"/>
    <x v="95"/>
    <n v="1"/>
    <s v="fabiola.jackson@bikes.shop"/>
    <x v="1"/>
    <x v="1"/>
    <n v="407"/>
    <s v="dannette.guerrero@gmail.com"/>
    <n v="94806"/>
    <x v="0"/>
    <s v="Trek"/>
    <d v="2017-07-29T00:00:00"/>
    <n v="1"/>
    <n v="4999.99"/>
    <n v="0.2"/>
    <n v="4999.99"/>
  </r>
  <r>
    <n v="1029"/>
    <n v="4"/>
    <x v="0"/>
    <x v="39"/>
    <n v="1"/>
    <s v="fabiola.jackson@bikes.shop"/>
    <x v="0"/>
    <x v="0"/>
    <n v="407"/>
    <s v="dannette.guerrero@gmail.com"/>
    <n v="94806"/>
    <x v="0"/>
    <s v="Sun Bicycles"/>
    <d v="2017-07-29T00:00:00"/>
    <n v="2"/>
    <n v="449.99"/>
    <n v="0.1"/>
    <n v="899.98"/>
  </r>
  <r>
    <n v="1030"/>
    <n v="1"/>
    <x v="1"/>
    <x v="97"/>
    <n v="2"/>
    <s v="mireya.copeland@bikes.shop"/>
    <x v="1"/>
    <x v="1"/>
    <n v="161"/>
    <s v="crystle.gilliam@yahoo.com"/>
    <n v="11787"/>
    <x v="1"/>
    <s v="Surly"/>
    <d v="2017-07-29T00:00:00"/>
    <n v="1"/>
    <n v="999.99"/>
    <n v="0.05"/>
    <n v="999.99"/>
  </r>
  <r>
    <n v="1030"/>
    <n v="2"/>
    <x v="1"/>
    <x v="2"/>
    <n v="2"/>
    <s v="mireya.copeland@bikes.shop"/>
    <x v="2"/>
    <x v="2"/>
    <n v="161"/>
    <s v="crystle.gilliam@yahoo.com"/>
    <n v="11787"/>
    <x v="1"/>
    <s v="Surly"/>
    <d v="2017-07-29T00:00:00"/>
    <n v="2"/>
    <n v="1549"/>
    <n v="0.1"/>
    <n v="3098"/>
  </r>
  <r>
    <n v="1030"/>
    <n v="3"/>
    <x v="1"/>
    <x v="31"/>
    <n v="2"/>
    <s v="mireya.copeland@bikes.shop"/>
    <x v="0"/>
    <x v="0"/>
    <n v="161"/>
    <s v="crystle.gilliam@yahoo.com"/>
    <n v="11787"/>
    <x v="1"/>
    <s v="Sun Bicycles"/>
    <d v="2017-07-29T00:00:00"/>
    <n v="1"/>
    <n v="619.99"/>
    <n v="0.1"/>
    <n v="619.99"/>
  </r>
  <r>
    <n v="1031"/>
    <n v="1"/>
    <x v="0"/>
    <x v="97"/>
    <n v="1"/>
    <s v="fabiola.jackson@bikes.shop"/>
    <x v="1"/>
    <x v="1"/>
    <n v="1308"/>
    <s v="shea.howell@msn.com"/>
    <n v="91733"/>
    <x v="0"/>
    <s v="Surly"/>
    <d v="2017-07-30T00:00:00"/>
    <n v="2"/>
    <n v="999.99"/>
    <n v="0.2"/>
    <n v="1999.98"/>
  </r>
  <r>
    <n v="1031"/>
    <n v="2"/>
    <x v="0"/>
    <x v="75"/>
    <n v="1"/>
    <s v="fabiola.jackson@bikes.shop"/>
    <x v="3"/>
    <x v="3"/>
    <n v="1308"/>
    <s v="shea.howell@msn.com"/>
    <n v="91733"/>
    <x v="0"/>
    <s v="Sun Bicycles"/>
    <d v="2017-07-30T00:00:00"/>
    <n v="2"/>
    <n v="449.99"/>
    <n v="0.2"/>
    <n v="899.98"/>
  </r>
  <r>
    <n v="1032"/>
    <n v="1"/>
    <x v="1"/>
    <x v="91"/>
    <n v="2"/>
    <s v="mireya.copeland@bikes.shop"/>
    <x v="4"/>
    <x v="4"/>
    <n v="429"/>
    <s v="emmett.casey@yahoo.com"/>
    <n v="11580"/>
    <x v="1"/>
    <s v="Sun Bicycles"/>
    <d v="2017-07-30T00:00:00"/>
    <n v="2"/>
    <n v="1559.99"/>
    <n v="0.1"/>
    <n v="3119.98"/>
  </r>
  <r>
    <n v="1032"/>
    <n v="2"/>
    <x v="1"/>
    <x v="7"/>
    <n v="2"/>
    <s v="mireya.copeland@bikes.shop"/>
    <x v="0"/>
    <x v="0"/>
    <n v="429"/>
    <s v="emmett.casey@yahoo.com"/>
    <n v="11580"/>
    <x v="1"/>
    <s v="Pure Cycles"/>
    <d v="2017-07-30T00:00:00"/>
    <n v="1"/>
    <n v="429"/>
    <n v="0.1"/>
    <n v="429"/>
  </r>
  <r>
    <n v="1033"/>
    <n v="1"/>
    <x v="1"/>
    <x v="8"/>
    <n v="2"/>
    <s v="mireya.copeland@bikes.shop"/>
    <x v="3"/>
    <x v="3"/>
    <n v="582"/>
    <s v="soledad.moses@yahoo.com"/>
    <n v="11372"/>
    <x v="1"/>
    <s v="Electra"/>
    <d v="2017-07-30T00:00:00"/>
    <n v="1"/>
    <n v="599.99"/>
    <n v="7.0000000000000007E-2"/>
    <n v="599.99"/>
  </r>
  <r>
    <n v="1033"/>
    <n v="2"/>
    <x v="1"/>
    <x v="36"/>
    <n v="2"/>
    <s v="mireya.copeland@bikes.shop"/>
    <x v="3"/>
    <x v="3"/>
    <n v="582"/>
    <s v="soledad.moses@yahoo.com"/>
    <n v="11372"/>
    <x v="1"/>
    <s v="Sun Bicycles"/>
    <d v="2017-07-30T00:00:00"/>
    <n v="2"/>
    <n v="416.99"/>
    <n v="0.1"/>
    <n v="833.98"/>
  </r>
  <r>
    <n v="1033"/>
    <n v="3"/>
    <x v="1"/>
    <x v="97"/>
    <n v="2"/>
    <s v="mireya.copeland@bikes.shop"/>
    <x v="1"/>
    <x v="1"/>
    <n v="582"/>
    <s v="soledad.moses@yahoo.com"/>
    <n v="11372"/>
    <x v="1"/>
    <s v="Surly"/>
    <d v="2017-07-30T00:00:00"/>
    <n v="2"/>
    <n v="999.99"/>
    <n v="7.0000000000000007E-2"/>
    <n v="1999.98"/>
  </r>
  <r>
    <n v="1034"/>
    <n v="1"/>
    <x v="1"/>
    <x v="70"/>
    <n v="2"/>
    <s v="mireya.copeland@bikes.shop"/>
    <x v="5"/>
    <x v="5"/>
    <n v="895"/>
    <s v="elaina.key@msn.com"/>
    <n v="11803"/>
    <x v="1"/>
    <s v="Electra"/>
    <d v="2017-07-30T00:00:00"/>
    <n v="1"/>
    <n v="339.99"/>
    <n v="0.1"/>
    <n v="339.99"/>
  </r>
  <r>
    <n v="1034"/>
    <n v="2"/>
    <x v="1"/>
    <x v="1"/>
    <n v="2"/>
    <s v="mireya.copeland@bikes.shop"/>
    <x v="1"/>
    <x v="1"/>
    <n v="895"/>
    <s v="elaina.key@msn.com"/>
    <n v="11803"/>
    <x v="1"/>
    <s v="Trek"/>
    <d v="2017-07-30T00:00:00"/>
    <n v="2"/>
    <n v="1799.99"/>
    <n v="0.1"/>
    <n v="3599.98"/>
  </r>
  <r>
    <n v="1034"/>
    <n v="3"/>
    <x v="1"/>
    <x v="16"/>
    <n v="2"/>
    <s v="mireya.copeland@bikes.shop"/>
    <x v="2"/>
    <x v="2"/>
    <n v="895"/>
    <s v="elaina.key@msn.com"/>
    <n v="11803"/>
    <x v="1"/>
    <s v="Surly"/>
    <d v="2017-07-30T00:00:00"/>
    <n v="2"/>
    <n v="1680.99"/>
    <n v="7.0000000000000007E-2"/>
    <n v="3361.98"/>
  </r>
  <r>
    <n v="1034"/>
    <n v="4"/>
    <x v="1"/>
    <x v="20"/>
    <n v="2"/>
    <s v="mireya.copeland@bikes.shop"/>
    <x v="5"/>
    <x v="5"/>
    <n v="895"/>
    <s v="elaina.key@msn.com"/>
    <n v="11803"/>
    <x v="1"/>
    <s v="Electra"/>
    <d v="2017-07-30T00:00:00"/>
    <n v="1"/>
    <n v="269.99"/>
    <n v="0.05"/>
    <n v="269.99"/>
  </r>
  <r>
    <n v="1035"/>
    <n v="1"/>
    <x v="1"/>
    <x v="81"/>
    <n v="2"/>
    <s v="mireya.copeland@bikes.shop"/>
    <x v="5"/>
    <x v="5"/>
    <n v="1283"/>
    <s v="mica.barry@yahoo.com"/>
    <n v="12533"/>
    <x v="1"/>
    <s v="Electra"/>
    <d v="2017-07-30T00:00:00"/>
    <n v="1"/>
    <n v="349.99"/>
    <n v="0.2"/>
    <n v="349.99"/>
  </r>
  <r>
    <n v="1036"/>
    <n v="1"/>
    <x v="1"/>
    <x v="66"/>
    <n v="2"/>
    <s v="mireya.copeland@bikes.shop"/>
    <x v="6"/>
    <x v="6"/>
    <n v="1442"/>
    <s v="cassie.cline@gmail.com"/>
    <n v="11201"/>
    <x v="1"/>
    <s v="Trek"/>
    <d v="2017-07-30T00:00:00"/>
    <n v="2"/>
    <n v="2699.99"/>
    <n v="0.1"/>
    <n v="5399.98"/>
  </r>
  <r>
    <n v="1036"/>
    <n v="2"/>
    <x v="1"/>
    <x v="35"/>
    <n v="2"/>
    <s v="mireya.copeland@bikes.shop"/>
    <x v="0"/>
    <x v="0"/>
    <n v="1442"/>
    <s v="cassie.cline@gmail.com"/>
    <n v="11201"/>
    <x v="1"/>
    <s v="Electra"/>
    <d v="2017-07-30T00:00:00"/>
    <n v="1"/>
    <n v="299.99"/>
    <n v="7.0000000000000007E-2"/>
    <n v="299.99"/>
  </r>
  <r>
    <n v="1036"/>
    <n v="3"/>
    <x v="1"/>
    <x v="9"/>
    <n v="2"/>
    <s v="mireya.copeland@bikes.shop"/>
    <x v="0"/>
    <x v="0"/>
    <n v="1442"/>
    <s v="cassie.cline@gmail.com"/>
    <n v="11201"/>
    <x v="1"/>
    <s v="Pure Cycles"/>
    <d v="2017-07-30T00:00:00"/>
    <n v="2"/>
    <n v="449"/>
    <n v="0.05"/>
    <n v="898"/>
  </r>
  <r>
    <n v="1036"/>
    <n v="4"/>
    <x v="1"/>
    <x v="105"/>
    <n v="2"/>
    <s v="mireya.copeland@bikes.shop"/>
    <x v="0"/>
    <x v="0"/>
    <n v="1442"/>
    <s v="cassie.cline@gmail.com"/>
    <n v="11201"/>
    <x v="1"/>
    <s v="Sun Bicycles"/>
    <d v="2017-07-30T00:00:00"/>
    <n v="2"/>
    <n v="346.99"/>
    <n v="0.2"/>
    <n v="693.98"/>
  </r>
  <r>
    <n v="1036"/>
    <n v="5"/>
    <x v="1"/>
    <x v="10"/>
    <n v="2"/>
    <s v="mireya.copeland@bikes.shop"/>
    <x v="0"/>
    <x v="0"/>
    <n v="1442"/>
    <s v="cassie.cline@gmail.com"/>
    <n v="11201"/>
    <x v="1"/>
    <s v="Electra"/>
    <d v="2017-07-30T00:00:00"/>
    <n v="1"/>
    <n v="549.99"/>
    <n v="0.2"/>
    <n v="549.99"/>
  </r>
  <r>
    <n v="1037"/>
    <n v="1"/>
    <x v="1"/>
    <x v="51"/>
    <n v="2"/>
    <s v="mireya.copeland@bikes.shop"/>
    <x v="0"/>
    <x v="0"/>
    <n v="1229"/>
    <s v="carina.lynch@gmail.com"/>
    <n v="12590"/>
    <x v="1"/>
    <s v="Electra"/>
    <d v="2017-07-31T00:00:00"/>
    <n v="2"/>
    <n v="439.99"/>
    <n v="7.0000000000000007E-2"/>
    <n v="879.98"/>
  </r>
  <r>
    <n v="1037"/>
    <n v="2"/>
    <x v="1"/>
    <x v="5"/>
    <n v="2"/>
    <s v="mireya.copeland@bikes.shop"/>
    <x v="1"/>
    <x v="1"/>
    <n v="1229"/>
    <s v="carina.lynch@gmail.com"/>
    <n v="12590"/>
    <x v="1"/>
    <s v="Surly"/>
    <d v="2017-07-31T00:00:00"/>
    <n v="1"/>
    <n v="999.99"/>
    <n v="7.0000000000000007E-2"/>
    <n v="999.99"/>
  </r>
  <r>
    <n v="1037"/>
    <n v="3"/>
    <x v="1"/>
    <x v="105"/>
    <n v="2"/>
    <s v="mireya.copeland@bikes.shop"/>
    <x v="0"/>
    <x v="0"/>
    <n v="1229"/>
    <s v="carina.lynch@gmail.com"/>
    <n v="12590"/>
    <x v="1"/>
    <s v="Sun Bicycles"/>
    <d v="2017-07-31T00:00:00"/>
    <n v="2"/>
    <n v="346.99"/>
    <n v="0.2"/>
    <n v="693.98"/>
  </r>
  <r>
    <n v="1037"/>
    <n v="4"/>
    <x v="1"/>
    <x v="102"/>
    <n v="2"/>
    <s v="mireya.copeland@bikes.shop"/>
    <x v="5"/>
    <x v="5"/>
    <n v="1229"/>
    <s v="carina.lynch@gmail.com"/>
    <n v="12590"/>
    <x v="1"/>
    <s v="Haro"/>
    <d v="2017-07-31T00:00:00"/>
    <n v="1"/>
    <n v="209.99"/>
    <n v="7.0000000000000007E-2"/>
    <n v="209.99"/>
  </r>
  <r>
    <n v="1037"/>
    <n v="5"/>
    <x v="1"/>
    <x v="73"/>
    <n v="2"/>
    <s v="mireya.copeland@bikes.shop"/>
    <x v="5"/>
    <x v="5"/>
    <n v="1229"/>
    <s v="carina.lynch@gmail.com"/>
    <n v="12590"/>
    <x v="1"/>
    <s v="Sun Bicycles"/>
    <d v="2017-07-31T00:00:00"/>
    <n v="2"/>
    <n v="109.99"/>
    <n v="0.05"/>
    <n v="219.98"/>
  </r>
  <r>
    <n v="1038"/>
    <n v="1"/>
    <x v="1"/>
    <x v="56"/>
    <n v="2"/>
    <s v="mireya.copeland@bikes.shop"/>
    <x v="5"/>
    <x v="5"/>
    <n v="1281"/>
    <s v="marlen.dawson@msn.com"/>
    <n v="11377"/>
    <x v="1"/>
    <s v="Trek"/>
    <d v="2017-07-31T00:00:00"/>
    <n v="1"/>
    <n v="149.99"/>
    <n v="0.05"/>
    <n v="149.99"/>
  </r>
  <r>
    <n v="1038"/>
    <n v="2"/>
    <x v="1"/>
    <x v="11"/>
    <n v="2"/>
    <s v="mireya.copeland@bikes.shop"/>
    <x v="4"/>
    <x v="4"/>
    <n v="1281"/>
    <s v="marlen.dawson@msn.com"/>
    <n v="11377"/>
    <x v="1"/>
    <s v="Trek"/>
    <d v="2017-07-31T00:00:00"/>
    <n v="1"/>
    <n v="2999.99"/>
    <n v="7.0000000000000007E-2"/>
    <n v="2999.99"/>
  </r>
  <r>
    <n v="1039"/>
    <n v="1"/>
    <x v="1"/>
    <x v="9"/>
    <n v="2"/>
    <s v="mireya.copeland@bikes.shop"/>
    <x v="0"/>
    <x v="0"/>
    <n v="1077"/>
    <s v="heather.perry@gmail.com"/>
    <n v="11104"/>
    <x v="1"/>
    <s v="Pure Cycles"/>
    <d v="2017-08-02T00:00:00"/>
    <n v="2"/>
    <n v="449"/>
    <n v="0.2"/>
    <n v="898"/>
  </r>
  <r>
    <n v="1040"/>
    <n v="1"/>
    <x v="0"/>
    <x v="44"/>
    <n v="1"/>
    <s v="fabiola.jackson@bikes.shop"/>
    <x v="5"/>
    <x v="5"/>
    <n v="1225"/>
    <s v="mellisa.griffin@msn.com"/>
    <n v="93635"/>
    <x v="0"/>
    <s v="Electra"/>
    <d v="2017-08-04T00:00:00"/>
    <n v="1"/>
    <n v="349.99"/>
    <n v="0.1"/>
    <n v="349.99"/>
  </r>
  <r>
    <n v="1040"/>
    <n v="2"/>
    <x v="0"/>
    <x v="76"/>
    <n v="1"/>
    <s v="fabiola.jackson@bikes.shop"/>
    <x v="1"/>
    <x v="1"/>
    <n v="1225"/>
    <s v="mellisa.griffin@msn.com"/>
    <n v="93635"/>
    <x v="0"/>
    <s v="Surly"/>
    <d v="2017-08-04T00:00:00"/>
    <n v="2"/>
    <n v="2499.9899999999998"/>
    <n v="0.2"/>
    <n v="4999.9799999999996"/>
  </r>
  <r>
    <n v="1040"/>
    <n v="3"/>
    <x v="0"/>
    <x v="38"/>
    <n v="1"/>
    <s v="fabiola.jackson@bikes.shop"/>
    <x v="0"/>
    <x v="0"/>
    <n v="1225"/>
    <s v="mellisa.griffin@msn.com"/>
    <n v="93635"/>
    <x v="0"/>
    <s v="Electra"/>
    <d v="2017-08-04T00:00:00"/>
    <n v="1"/>
    <n v="489.99"/>
    <n v="7.0000000000000007E-2"/>
    <n v="489.99"/>
  </r>
  <r>
    <n v="1040"/>
    <n v="4"/>
    <x v="0"/>
    <x v="97"/>
    <n v="1"/>
    <s v="fabiola.jackson@bikes.shop"/>
    <x v="1"/>
    <x v="1"/>
    <n v="1225"/>
    <s v="mellisa.griffin@msn.com"/>
    <n v="93635"/>
    <x v="0"/>
    <s v="Surly"/>
    <d v="2017-08-04T00:00:00"/>
    <n v="2"/>
    <n v="999.99"/>
    <n v="7.0000000000000007E-2"/>
    <n v="1999.98"/>
  </r>
  <r>
    <n v="1040"/>
    <n v="5"/>
    <x v="0"/>
    <x v="1"/>
    <n v="1"/>
    <s v="fabiola.jackson@bikes.shop"/>
    <x v="1"/>
    <x v="1"/>
    <n v="1225"/>
    <s v="mellisa.griffin@msn.com"/>
    <n v="93635"/>
    <x v="0"/>
    <s v="Trek"/>
    <d v="2017-08-04T00:00:00"/>
    <n v="2"/>
    <n v="1799.99"/>
    <n v="0.05"/>
    <n v="3599.98"/>
  </r>
  <r>
    <n v="1041"/>
    <n v="1"/>
    <x v="1"/>
    <x v="84"/>
    <n v="2"/>
    <s v="mireya.copeland@bikes.shop"/>
    <x v="5"/>
    <x v="5"/>
    <n v="70"/>
    <s v="tomasa.carson@aol.com"/>
    <n v="11369"/>
    <x v="1"/>
    <s v="Trek"/>
    <d v="2017-08-04T00:00:00"/>
    <n v="1"/>
    <n v="209.99"/>
    <n v="0.1"/>
    <n v="209.99"/>
  </r>
  <r>
    <n v="1041"/>
    <n v="2"/>
    <x v="1"/>
    <x v="32"/>
    <n v="2"/>
    <s v="mireya.copeland@bikes.shop"/>
    <x v="4"/>
    <x v="4"/>
    <n v="70"/>
    <s v="tomasa.carson@aol.com"/>
    <n v="11369"/>
    <x v="1"/>
    <s v="Trek"/>
    <d v="2017-08-04T00:00:00"/>
    <n v="2"/>
    <n v="4999.99"/>
    <n v="7.0000000000000007E-2"/>
    <n v="9999.98"/>
  </r>
  <r>
    <n v="1041"/>
    <n v="3"/>
    <x v="1"/>
    <x v="49"/>
    <n v="2"/>
    <s v="mireya.copeland@bikes.shop"/>
    <x v="5"/>
    <x v="5"/>
    <n v="70"/>
    <s v="tomasa.carson@aol.com"/>
    <n v="11369"/>
    <x v="1"/>
    <s v="Haro"/>
    <d v="2017-08-04T00:00:00"/>
    <n v="2"/>
    <n v="249.99"/>
    <n v="0.1"/>
    <n v="499.98"/>
  </r>
  <r>
    <n v="1042"/>
    <n v="1"/>
    <x v="1"/>
    <x v="19"/>
    <n v="2"/>
    <s v="mireya.copeland@bikes.shop"/>
    <x v="5"/>
    <x v="5"/>
    <n v="539"/>
    <s v="jamika.acevedo@yahoo.com"/>
    <n v="11417"/>
    <x v="1"/>
    <s v="Electra"/>
    <d v="2017-08-06T00:00:00"/>
    <n v="1"/>
    <n v="299.99"/>
    <n v="0.1"/>
    <n v="299.99"/>
  </r>
  <r>
    <n v="1043"/>
    <n v="1"/>
    <x v="1"/>
    <x v="66"/>
    <n v="2"/>
    <s v="mireya.copeland@bikes.shop"/>
    <x v="6"/>
    <x v="6"/>
    <n v="1235"/>
    <s v="georgina.gonzales@yahoo.com"/>
    <n v="13760"/>
    <x v="1"/>
    <s v="Trek"/>
    <d v="2017-08-06T00:00:00"/>
    <n v="2"/>
    <n v="2699.99"/>
    <n v="0.1"/>
    <n v="5399.98"/>
  </r>
  <r>
    <n v="1043"/>
    <n v="2"/>
    <x v="1"/>
    <x v="0"/>
    <n v="2"/>
    <s v="mireya.copeland@bikes.shop"/>
    <x v="0"/>
    <x v="0"/>
    <n v="1235"/>
    <s v="georgina.gonzales@yahoo.com"/>
    <n v="13760"/>
    <x v="1"/>
    <s v="Electra"/>
    <d v="2017-08-06T00:00:00"/>
    <n v="1"/>
    <n v="599.99"/>
    <n v="7.0000000000000007E-2"/>
    <n v="599.99"/>
  </r>
  <r>
    <n v="1044"/>
    <n v="1"/>
    <x v="1"/>
    <x v="44"/>
    <n v="2"/>
    <s v="mireya.copeland@bikes.shop"/>
    <x v="5"/>
    <x v="5"/>
    <n v="1270"/>
    <s v="ciera.webb@yahoo.com"/>
    <n v="14127"/>
    <x v="1"/>
    <s v="Electra"/>
    <d v="2017-08-07T00:00:00"/>
    <n v="2"/>
    <n v="349.99"/>
    <n v="0.1"/>
    <n v="699.98"/>
  </r>
  <r>
    <n v="1045"/>
    <n v="1"/>
    <x v="2"/>
    <x v="76"/>
    <n v="3"/>
    <s v="genna.serrano@bikes.shop"/>
    <x v="1"/>
    <x v="1"/>
    <n v="185"/>
    <s v="morton.lee@yahoo.com"/>
    <n v="76901"/>
    <x v="2"/>
    <s v="Surly"/>
    <d v="2017-08-07T00:00:00"/>
    <n v="1"/>
    <n v="2499.9899999999998"/>
    <n v="0.05"/>
    <n v="2499.9899999999998"/>
  </r>
  <r>
    <n v="1045"/>
    <n v="2"/>
    <x v="2"/>
    <x v="77"/>
    <n v="3"/>
    <s v="genna.serrano@bikes.shop"/>
    <x v="3"/>
    <x v="3"/>
    <n v="185"/>
    <s v="morton.lee@yahoo.com"/>
    <n v="76901"/>
    <x v="2"/>
    <s v="Sun Bicycles"/>
    <d v="2017-08-07T00:00:00"/>
    <n v="2"/>
    <n v="481.99"/>
    <n v="0.05"/>
    <n v="963.98"/>
  </r>
  <r>
    <n v="1046"/>
    <n v="1"/>
    <x v="2"/>
    <x v="91"/>
    <n v="3"/>
    <s v="genna.serrano@bikes.shop"/>
    <x v="4"/>
    <x v="4"/>
    <n v="1134"/>
    <s v="sherril.alvarado@hotmail.com"/>
    <n v="75115"/>
    <x v="2"/>
    <s v="Sun Bicycles"/>
    <d v="2017-08-07T00:00:00"/>
    <n v="1"/>
    <n v="1559.99"/>
    <n v="7.0000000000000007E-2"/>
    <n v="1559.99"/>
  </r>
  <r>
    <n v="1046"/>
    <n v="2"/>
    <x v="2"/>
    <x v="47"/>
    <n v="3"/>
    <s v="genna.serrano@bikes.shop"/>
    <x v="0"/>
    <x v="0"/>
    <n v="1134"/>
    <s v="sherril.alvarado@hotmail.com"/>
    <n v="75115"/>
    <x v="2"/>
    <s v="Sun Bicycles"/>
    <d v="2017-08-07T00:00:00"/>
    <n v="1"/>
    <n v="402.99"/>
    <n v="7.0000000000000007E-2"/>
    <n v="402.99"/>
  </r>
  <r>
    <n v="1046"/>
    <n v="3"/>
    <x v="2"/>
    <x v="33"/>
    <n v="3"/>
    <s v="genna.serrano@bikes.shop"/>
    <x v="1"/>
    <x v="1"/>
    <n v="1134"/>
    <s v="sherril.alvarado@hotmail.com"/>
    <n v="75115"/>
    <x v="2"/>
    <s v="Trek"/>
    <d v="2017-08-07T00:00:00"/>
    <n v="1"/>
    <n v="469.99"/>
    <n v="7.0000000000000007E-2"/>
    <n v="469.99"/>
  </r>
  <r>
    <n v="1046"/>
    <n v="4"/>
    <x v="2"/>
    <x v="67"/>
    <n v="3"/>
    <s v="genna.serrano@bikes.shop"/>
    <x v="1"/>
    <x v="1"/>
    <n v="1134"/>
    <s v="sherril.alvarado@hotmail.com"/>
    <n v="75115"/>
    <x v="2"/>
    <s v="Haro"/>
    <d v="2017-08-07T00:00:00"/>
    <n v="2"/>
    <n v="1469.99"/>
    <n v="0.1"/>
    <n v="2939.98"/>
  </r>
  <r>
    <n v="1046"/>
    <n v="5"/>
    <x v="2"/>
    <x v="7"/>
    <n v="3"/>
    <s v="genna.serrano@bikes.shop"/>
    <x v="0"/>
    <x v="0"/>
    <n v="1134"/>
    <s v="sherril.alvarado@hotmail.com"/>
    <n v="75115"/>
    <x v="2"/>
    <s v="Pure Cycles"/>
    <d v="2017-08-07T00:00:00"/>
    <n v="2"/>
    <n v="429"/>
    <n v="0.05"/>
    <n v="858"/>
  </r>
  <r>
    <n v="1047"/>
    <n v="1"/>
    <x v="2"/>
    <x v="76"/>
    <n v="3"/>
    <s v="genna.serrano@bikes.shop"/>
    <x v="1"/>
    <x v="1"/>
    <n v="116"/>
    <s v="merlene.vinson@gmail.com"/>
    <n v="76039"/>
    <x v="2"/>
    <s v="Surly"/>
    <d v="2017-08-08T00:00:00"/>
    <n v="2"/>
    <n v="2499.9899999999998"/>
    <n v="0.1"/>
    <n v="4999.9799999999996"/>
  </r>
  <r>
    <n v="1047"/>
    <n v="2"/>
    <x v="2"/>
    <x v="46"/>
    <n v="3"/>
    <s v="genna.serrano@bikes.shop"/>
    <x v="0"/>
    <x v="0"/>
    <n v="116"/>
    <s v="merlene.vinson@gmail.com"/>
    <n v="76039"/>
    <x v="2"/>
    <s v="Sun Bicycles"/>
    <d v="2017-08-08T00:00:00"/>
    <n v="1"/>
    <n v="647.99"/>
    <n v="0.2"/>
    <n v="647.99"/>
  </r>
  <r>
    <n v="1047"/>
    <n v="3"/>
    <x v="2"/>
    <x v="100"/>
    <n v="3"/>
    <s v="genna.serrano@bikes.shop"/>
    <x v="1"/>
    <x v="1"/>
    <n v="116"/>
    <s v="merlene.vinson@gmail.com"/>
    <n v="76039"/>
    <x v="2"/>
    <s v="Sun Bicycles"/>
    <d v="2017-08-08T00:00:00"/>
    <n v="1"/>
    <n v="832.99"/>
    <n v="0.05"/>
    <n v="832.99"/>
  </r>
  <r>
    <n v="1047"/>
    <n v="4"/>
    <x v="2"/>
    <x v="60"/>
    <n v="3"/>
    <s v="genna.serrano@bikes.shop"/>
    <x v="6"/>
    <x v="6"/>
    <n v="116"/>
    <s v="merlene.vinson@gmail.com"/>
    <n v="76039"/>
    <x v="2"/>
    <s v="Trek"/>
    <d v="2017-08-08T00:00:00"/>
    <n v="1"/>
    <n v="3499.99"/>
    <n v="0.05"/>
    <n v="3499.99"/>
  </r>
  <r>
    <n v="1048"/>
    <n v="1"/>
    <x v="1"/>
    <x v="5"/>
    <n v="2"/>
    <s v="mireya.copeland@bikes.shop"/>
    <x v="1"/>
    <x v="1"/>
    <n v="777"/>
    <s v="ilda.roberson@aol.com"/>
    <n v="12401"/>
    <x v="1"/>
    <s v="Surly"/>
    <d v="2017-08-08T00:00:00"/>
    <n v="2"/>
    <n v="999.99"/>
    <n v="0.1"/>
    <n v="1999.98"/>
  </r>
  <r>
    <n v="1048"/>
    <n v="2"/>
    <x v="1"/>
    <x v="88"/>
    <n v="2"/>
    <s v="mireya.copeland@bikes.shop"/>
    <x v="1"/>
    <x v="1"/>
    <n v="777"/>
    <s v="ilda.roberson@aol.com"/>
    <n v="12401"/>
    <x v="1"/>
    <s v="Haro"/>
    <d v="2017-08-08T00:00:00"/>
    <n v="1"/>
    <n v="379.99"/>
    <n v="0.1"/>
    <n v="379.99"/>
  </r>
  <r>
    <n v="1048"/>
    <n v="3"/>
    <x v="1"/>
    <x v="49"/>
    <n v="2"/>
    <s v="mireya.copeland@bikes.shop"/>
    <x v="5"/>
    <x v="5"/>
    <n v="777"/>
    <s v="ilda.roberson@aol.com"/>
    <n v="12401"/>
    <x v="1"/>
    <s v="Haro"/>
    <d v="2017-08-08T00:00:00"/>
    <n v="1"/>
    <n v="249.99"/>
    <n v="0.05"/>
    <n v="249.99"/>
  </r>
  <r>
    <n v="1049"/>
    <n v="1"/>
    <x v="0"/>
    <x v="11"/>
    <n v="1"/>
    <s v="fabiola.jackson@bikes.shop"/>
    <x v="4"/>
    <x v="4"/>
    <n v="194"/>
    <s v="dorine.roberson@msn.com"/>
    <n v="95060"/>
    <x v="0"/>
    <s v="Trek"/>
    <d v="2017-08-09T00:00:00"/>
    <n v="1"/>
    <n v="2999.99"/>
    <n v="0.1"/>
    <n v="2999.99"/>
  </r>
  <r>
    <n v="1049"/>
    <n v="2"/>
    <x v="0"/>
    <x v="107"/>
    <n v="1"/>
    <s v="fabiola.jackson@bikes.shop"/>
    <x v="1"/>
    <x v="1"/>
    <n v="194"/>
    <s v="dorine.roberson@msn.com"/>
    <n v="95060"/>
    <x v="0"/>
    <s v="Surly"/>
    <d v="2017-08-09T00:00:00"/>
    <n v="2"/>
    <n v="832.99"/>
    <n v="0.05"/>
    <n v="1665.98"/>
  </r>
  <r>
    <n v="1049"/>
    <n v="3"/>
    <x v="0"/>
    <x v="5"/>
    <n v="1"/>
    <s v="fabiola.jackson@bikes.shop"/>
    <x v="1"/>
    <x v="1"/>
    <n v="194"/>
    <s v="dorine.roberson@msn.com"/>
    <n v="95060"/>
    <x v="0"/>
    <s v="Surly"/>
    <d v="2017-08-09T00:00:00"/>
    <n v="1"/>
    <n v="999.99"/>
    <n v="0.1"/>
    <n v="999.99"/>
  </r>
  <r>
    <n v="1049"/>
    <n v="4"/>
    <x v="0"/>
    <x v="8"/>
    <n v="1"/>
    <s v="fabiola.jackson@bikes.shop"/>
    <x v="3"/>
    <x v="3"/>
    <n v="194"/>
    <s v="dorine.roberson@msn.com"/>
    <n v="95060"/>
    <x v="0"/>
    <s v="Electra"/>
    <d v="2017-08-09T00:00:00"/>
    <n v="1"/>
    <n v="599.99"/>
    <n v="7.0000000000000007E-2"/>
    <n v="599.99"/>
  </r>
  <r>
    <n v="1049"/>
    <n v="5"/>
    <x v="0"/>
    <x v="2"/>
    <n v="1"/>
    <s v="fabiola.jackson@bikes.shop"/>
    <x v="2"/>
    <x v="2"/>
    <n v="194"/>
    <s v="dorine.roberson@msn.com"/>
    <n v="95060"/>
    <x v="0"/>
    <s v="Surly"/>
    <d v="2017-08-09T00:00:00"/>
    <n v="2"/>
    <n v="1549"/>
    <n v="0.05"/>
    <n v="3098"/>
  </r>
  <r>
    <n v="1050"/>
    <n v="1"/>
    <x v="0"/>
    <x v="81"/>
    <n v="1"/>
    <s v="fabiola.jackson@bikes.shop"/>
    <x v="5"/>
    <x v="5"/>
    <n v="239"/>
    <s v="felice.guzman@hotmail.com"/>
    <n v="91387"/>
    <x v="0"/>
    <s v="Electra"/>
    <d v="2017-08-09T00:00:00"/>
    <n v="2"/>
    <n v="349.99"/>
    <n v="7.0000000000000007E-2"/>
    <n v="699.98"/>
  </r>
  <r>
    <n v="1050"/>
    <n v="2"/>
    <x v="0"/>
    <x v="40"/>
    <n v="1"/>
    <s v="fabiola.jackson@bikes.shop"/>
    <x v="5"/>
    <x v="5"/>
    <n v="239"/>
    <s v="felice.guzman@hotmail.com"/>
    <n v="91387"/>
    <x v="0"/>
    <s v="Electra"/>
    <d v="2017-08-09T00:00:00"/>
    <n v="2"/>
    <n v="299.99"/>
    <n v="0.1"/>
    <n v="599.98"/>
  </r>
  <r>
    <n v="1050"/>
    <n v="3"/>
    <x v="0"/>
    <x v="78"/>
    <n v="1"/>
    <s v="fabiola.jackson@bikes.shop"/>
    <x v="1"/>
    <x v="1"/>
    <n v="239"/>
    <s v="felice.guzman@hotmail.com"/>
    <n v="91387"/>
    <x v="0"/>
    <s v="Haro"/>
    <d v="2017-08-09T00:00:00"/>
    <n v="2"/>
    <n v="869.99"/>
    <n v="0.2"/>
    <n v="1739.98"/>
  </r>
  <r>
    <n v="1050"/>
    <n v="4"/>
    <x v="0"/>
    <x v="15"/>
    <n v="1"/>
    <s v="fabiola.jackson@bikes.shop"/>
    <x v="0"/>
    <x v="0"/>
    <n v="239"/>
    <s v="felice.guzman@hotmail.com"/>
    <n v="91387"/>
    <x v="0"/>
    <s v="Electra"/>
    <d v="2017-08-09T00:00:00"/>
    <n v="2"/>
    <n v="269.99"/>
    <n v="0.2"/>
    <n v="539.98"/>
  </r>
  <r>
    <n v="1051"/>
    <n v="1"/>
    <x v="1"/>
    <x v="109"/>
    <n v="2"/>
    <s v="mireya.copeland@bikes.shop"/>
    <x v="1"/>
    <x v="1"/>
    <n v="209"/>
    <s v="jutta.everett@gmail.com"/>
    <n v="11784"/>
    <x v="1"/>
    <s v="Haro"/>
    <d v="2017-08-10T00:00:00"/>
    <n v="1"/>
    <n v="1409.99"/>
    <n v="0.2"/>
    <n v="1409.99"/>
  </r>
  <r>
    <n v="1052"/>
    <n v="1"/>
    <x v="1"/>
    <x v="14"/>
    <n v="2"/>
    <s v="mireya.copeland@bikes.shop"/>
    <x v="1"/>
    <x v="1"/>
    <n v="460"/>
    <s v="romelia.myers@msn.com"/>
    <n v="11530"/>
    <x v="1"/>
    <s v="Trek"/>
    <d v="2017-08-10T00:00:00"/>
    <n v="1"/>
    <n v="3999.99"/>
    <n v="0.05"/>
    <n v="3999.99"/>
  </r>
  <r>
    <n v="1052"/>
    <n v="2"/>
    <x v="1"/>
    <x v="27"/>
    <n v="2"/>
    <s v="mireya.copeland@bikes.shop"/>
    <x v="3"/>
    <x v="3"/>
    <n v="460"/>
    <s v="romelia.myers@msn.com"/>
    <n v="11530"/>
    <x v="1"/>
    <s v="Sun Bicycles"/>
    <d v="2017-08-10T00:00:00"/>
    <n v="1"/>
    <n v="551.99"/>
    <n v="0.05"/>
    <n v="551.99"/>
  </r>
  <r>
    <n v="1052"/>
    <n v="3"/>
    <x v="1"/>
    <x v="8"/>
    <n v="2"/>
    <s v="mireya.copeland@bikes.shop"/>
    <x v="3"/>
    <x v="3"/>
    <n v="460"/>
    <s v="romelia.myers@msn.com"/>
    <n v="11530"/>
    <x v="1"/>
    <s v="Electra"/>
    <d v="2017-08-10T00:00:00"/>
    <n v="2"/>
    <n v="599.99"/>
    <n v="7.0000000000000007E-2"/>
    <n v="1199.98"/>
  </r>
  <r>
    <n v="1053"/>
    <n v="1"/>
    <x v="1"/>
    <x v="60"/>
    <n v="2"/>
    <s v="mireya.copeland@bikes.shop"/>
    <x v="6"/>
    <x v="6"/>
    <n v="1439"/>
    <s v="florrie.little@yahoo.com"/>
    <n v="10801"/>
    <x v="1"/>
    <s v="Trek"/>
    <d v="2017-08-10T00:00:00"/>
    <n v="2"/>
    <n v="3499.99"/>
    <n v="0.05"/>
    <n v="6999.98"/>
  </r>
  <r>
    <n v="1053"/>
    <n v="2"/>
    <x v="1"/>
    <x v="8"/>
    <n v="2"/>
    <s v="mireya.copeland@bikes.shop"/>
    <x v="3"/>
    <x v="3"/>
    <n v="1439"/>
    <s v="florrie.little@yahoo.com"/>
    <n v="10801"/>
    <x v="1"/>
    <s v="Electra"/>
    <d v="2017-08-10T00:00:00"/>
    <n v="2"/>
    <n v="599.99"/>
    <n v="0.2"/>
    <n v="1199.98"/>
  </r>
  <r>
    <n v="1053"/>
    <n v="3"/>
    <x v="1"/>
    <x v="19"/>
    <n v="2"/>
    <s v="mireya.copeland@bikes.shop"/>
    <x v="5"/>
    <x v="5"/>
    <n v="1439"/>
    <s v="florrie.little@yahoo.com"/>
    <n v="10801"/>
    <x v="1"/>
    <s v="Electra"/>
    <d v="2017-08-10T00:00:00"/>
    <n v="2"/>
    <n v="299.99"/>
    <n v="0.2"/>
    <n v="599.98"/>
  </r>
  <r>
    <n v="1053"/>
    <n v="4"/>
    <x v="1"/>
    <x v="39"/>
    <n v="2"/>
    <s v="mireya.copeland@bikes.shop"/>
    <x v="0"/>
    <x v="0"/>
    <n v="1439"/>
    <s v="florrie.little@yahoo.com"/>
    <n v="10801"/>
    <x v="1"/>
    <s v="Sun Bicycles"/>
    <d v="2017-08-10T00:00:00"/>
    <n v="1"/>
    <n v="449.99"/>
    <n v="0.1"/>
    <n v="449.99"/>
  </r>
  <r>
    <n v="1053"/>
    <n v="5"/>
    <x v="1"/>
    <x v="30"/>
    <n v="2"/>
    <s v="mireya.copeland@bikes.shop"/>
    <x v="0"/>
    <x v="0"/>
    <n v="1439"/>
    <s v="florrie.little@yahoo.com"/>
    <n v="10801"/>
    <x v="1"/>
    <s v="Sun Bicycles"/>
    <d v="2017-08-10T00:00:00"/>
    <n v="2"/>
    <n v="749.99"/>
    <n v="0.05"/>
    <n v="1499.98"/>
  </r>
  <r>
    <n v="1054"/>
    <n v="1"/>
    <x v="1"/>
    <x v="107"/>
    <n v="2"/>
    <s v="mireya.copeland@bikes.shop"/>
    <x v="1"/>
    <x v="1"/>
    <n v="189"/>
    <s v="damian.dawson@hotmail.com"/>
    <n v="13090"/>
    <x v="1"/>
    <s v="Surly"/>
    <d v="2017-08-11T00:00:00"/>
    <n v="2"/>
    <n v="832.99"/>
    <n v="0.1"/>
    <n v="1665.98"/>
  </r>
  <r>
    <n v="1054"/>
    <n v="2"/>
    <x v="1"/>
    <x v="3"/>
    <n v="2"/>
    <s v="mireya.copeland@bikes.shop"/>
    <x v="0"/>
    <x v="0"/>
    <n v="189"/>
    <s v="damian.dawson@hotmail.com"/>
    <n v="13090"/>
    <x v="1"/>
    <s v="Electra"/>
    <d v="2017-08-11T00:00:00"/>
    <n v="1"/>
    <n v="599.99"/>
    <n v="0.05"/>
    <n v="599.99"/>
  </r>
  <r>
    <n v="1055"/>
    <n v="1"/>
    <x v="1"/>
    <x v="52"/>
    <n v="2"/>
    <s v="mireya.copeland@bikes.shop"/>
    <x v="1"/>
    <x v="1"/>
    <n v="140"/>
    <s v="cleopatra.tate@aol.com"/>
    <n v="11369"/>
    <x v="1"/>
    <s v="Trek"/>
    <d v="2017-08-12T00:00:00"/>
    <n v="2"/>
    <n v="5299.99"/>
    <n v="7.0000000000000007E-2"/>
    <n v="10599.98"/>
  </r>
  <r>
    <n v="1055"/>
    <n v="2"/>
    <x v="1"/>
    <x v="70"/>
    <n v="2"/>
    <s v="mireya.copeland@bikes.shop"/>
    <x v="5"/>
    <x v="5"/>
    <n v="140"/>
    <s v="cleopatra.tate@aol.com"/>
    <n v="11369"/>
    <x v="1"/>
    <s v="Electra"/>
    <d v="2017-08-12T00:00:00"/>
    <n v="2"/>
    <n v="339.99"/>
    <n v="0.2"/>
    <n v="679.98"/>
  </r>
  <r>
    <n v="1055"/>
    <n v="3"/>
    <x v="1"/>
    <x v="10"/>
    <n v="2"/>
    <s v="mireya.copeland@bikes.shop"/>
    <x v="0"/>
    <x v="0"/>
    <n v="140"/>
    <s v="cleopatra.tate@aol.com"/>
    <n v="11369"/>
    <x v="1"/>
    <s v="Electra"/>
    <d v="2017-08-12T00:00:00"/>
    <n v="2"/>
    <n v="549.99"/>
    <n v="0.1"/>
    <n v="1099.98"/>
  </r>
  <r>
    <n v="1055"/>
    <n v="4"/>
    <x v="1"/>
    <x v="56"/>
    <n v="2"/>
    <s v="mireya.copeland@bikes.shop"/>
    <x v="5"/>
    <x v="5"/>
    <n v="140"/>
    <s v="cleopatra.tate@aol.com"/>
    <n v="11369"/>
    <x v="1"/>
    <s v="Trek"/>
    <d v="2017-08-12T00:00:00"/>
    <n v="2"/>
    <n v="149.99"/>
    <n v="0.1"/>
    <n v="299.98"/>
  </r>
  <r>
    <n v="1055"/>
    <n v="5"/>
    <x v="1"/>
    <x v="91"/>
    <n v="2"/>
    <s v="mireya.copeland@bikes.shop"/>
    <x v="4"/>
    <x v="4"/>
    <n v="140"/>
    <s v="cleopatra.tate@aol.com"/>
    <n v="11369"/>
    <x v="1"/>
    <s v="Sun Bicycles"/>
    <d v="2017-08-12T00:00:00"/>
    <n v="1"/>
    <n v="1559.99"/>
    <n v="0.2"/>
    <n v="1559.99"/>
  </r>
  <r>
    <n v="1056"/>
    <n v="1"/>
    <x v="1"/>
    <x v="5"/>
    <n v="2"/>
    <s v="mireya.copeland@bikes.shop"/>
    <x v="1"/>
    <x v="1"/>
    <n v="325"/>
    <s v="berna.moore@hotmail.com"/>
    <n v="10451"/>
    <x v="1"/>
    <s v="Surly"/>
    <d v="2017-08-12T00:00:00"/>
    <n v="1"/>
    <n v="999.99"/>
    <n v="0.05"/>
    <n v="999.99"/>
  </r>
  <r>
    <n v="1057"/>
    <n v="1"/>
    <x v="1"/>
    <x v="86"/>
    <n v="2"/>
    <s v="mireya.copeland@bikes.shop"/>
    <x v="3"/>
    <x v="3"/>
    <n v="456"/>
    <s v="serina.hensley@yahoo.com"/>
    <n v="11432"/>
    <x v="1"/>
    <s v="Sun Bicycles"/>
    <d v="2017-08-12T00:00:00"/>
    <n v="1"/>
    <n v="533.99"/>
    <n v="0.2"/>
    <n v="533.99"/>
  </r>
  <r>
    <n v="1057"/>
    <n v="2"/>
    <x v="1"/>
    <x v="44"/>
    <n v="2"/>
    <s v="mireya.copeland@bikes.shop"/>
    <x v="5"/>
    <x v="5"/>
    <n v="456"/>
    <s v="serina.hensley@yahoo.com"/>
    <n v="11432"/>
    <x v="1"/>
    <s v="Electra"/>
    <d v="2017-08-12T00:00:00"/>
    <n v="1"/>
    <n v="349.99"/>
    <n v="0.05"/>
    <n v="349.99"/>
  </r>
  <r>
    <n v="1057"/>
    <n v="3"/>
    <x v="1"/>
    <x v="72"/>
    <n v="2"/>
    <s v="mireya.copeland@bikes.shop"/>
    <x v="5"/>
    <x v="5"/>
    <n v="456"/>
    <s v="serina.hensley@yahoo.com"/>
    <n v="11432"/>
    <x v="1"/>
    <s v="Electra"/>
    <d v="2017-08-12T00:00:00"/>
    <n v="2"/>
    <n v="489.99"/>
    <n v="0.05"/>
    <n v="979.98"/>
  </r>
  <r>
    <n v="1058"/>
    <n v="1"/>
    <x v="1"/>
    <x v="52"/>
    <n v="2"/>
    <s v="mireya.copeland@bikes.shop"/>
    <x v="1"/>
    <x v="1"/>
    <n v="782"/>
    <s v="ricki.bullock@hotmail.com"/>
    <n v="11377"/>
    <x v="1"/>
    <s v="Trek"/>
    <d v="2017-08-13T00:00:00"/>
    <n v="1"/>
    <n v="5299.99"/>
    <n v="0.1"/>
    <n v="5299.99"/>
  </r>
  <r>
    <n v="1058"/>
    <n v="2"/>
    <x v="1"/>
    <x v="61"/>
    <n v="2"/>
    <s v="mireya.copeland@bikes.shop"/>
    <x v="1"/>
    <x v="1"/>
    <n v="782"/>
    <s v="ricki.bullock@hotmail.com"/>
    <n v="11377"/>
    <x v="1"/>
    <s v="Trek"/>
    <d v="2017-08-13T00:00:00"/>
    <n v="2"/>
    <n v="999.99"/>
    <n v="0.05"/>
    <n v="1999.98"/>
  </r>
  <r>
    <n v="1058"/>
    <n v="3"/>
    <x v="1"/>
    <x v="27"/>
    <n v="2"/>
    <s v="mireya.copeland@bikes.shop"/>
    <x v="3"/>
    <x v="3"/>
    <n v="782"/>
    <s v="ricki.bullock@hotmail.com"/>
    <n v="11377"/>
    <x v="1"/>
    <s v="Sun Bicycles"/>
    <d v="2017-08-13T00:00:00"/>
    <n v="1"/>
    <n v="551.99"/>
    <n v="7.0000000000000007E-2"/>
    <n v="551.99"/>
  </r>
  <r>
    <n v="1059"/>
    <n v="1"/>
    <x v="1"/>
    <x v="109"/>
    <n v="2"/>
    <s v="mireya.copeland@bikes.shop"/>
    <x v="1"/>
    <x v="1"/>
    <n v="6"/>
    <s v="lyndsey.bean@hotmail.com"/>
    <n v="14450"/>
    <x v="1"/>
    <s v="Haro"/>
    <d v="2017-08-14T00:00:00"/>
    <n v="2"/>
    <n v="1409.99"/>
    <n v="0.05"/>
    <n v="2819.98"/>
  </r>
  <r>
    <n v="1059"/>
    <n v="2"/>
    <x v="1"/>
    <x v="14"/>
    <n v="2"/>
    <s v="mireya.copeland@bikes.shop"/>
    <x v="1"/>
    <x v="1"/>
    <n v="6"/>
    <s v="lyndsey.bean@hotmail.com"/>
    <n v="14450"/>
    <x v="1"/>
    <s v="Trek"/>
    <d v="2017-08-14T00:00:00"/>
    <n v="1"/>
    <n v="3999.99"/>
    <n v="0.1"/>
    <n v="3999.99"/>
  </r>
  <r>
    <n v="1059"/>
    <n v="3"/>
    <x v="1"/>
    <x v="17"/>
    <n v="2"/>
    <s v="mireya.copeland@bikes.shop"/>
    <x v="0"/>
    <x v="0"/>
    <n v="6"/>
    <s v="lyndsey.bean@hotmail.com"/>
    <n v="14450"/>
    <x v="1"/>
    <s v="Electra"/>
    <d v="2017-08-14T00:00:00"/>
    <n v="1"/>
    <n v="269.99"/>
    <n v="7.0000000000000007E-2"/>
    <n v="269.99"/>
  </r>
  <r>
    <n v="1060"/>
    <n v="1"/>
    <x v="1"/>
    <x v="14"/>
    <n v="2"/>
    <s v="mireya.copeland@bikes.shop"/>
    <x v="1"/>
    <x v="1"/>
    <n v="182"/>
    <s v="jenniffer.bullock@msn.com"/>
    <n v="11706"/>
    <x v="1"/>
    <s v="Trek"/>
    <d v="2017-08-15T00:00:00"/>
    <n v="1"/>
    <n v="3999.99"/>
    <n v="7.0000000000000007E-2"/>
    <n v="3999.99"/>
  </r>
  <r>
    <n v="1060"/>
    <n v="2"/>
    <x v="1"/>
    <x v="16"/>
    <n v="2"/>
    <s v="mireya.copeland@bikes.shop"/>
    <x v="2"/>
    <x v="2"/>
    <n v="182"/>
    <s v="jenniffer.bullock@msn.com"/>
    <n v="11706"/>
    <x v="1"/>
    <s v="Surly"/>
    <d v="2017-08-15T00:00:00"/>
    <n v="2"/>
    <n v="1680.99"/>
    <n v="7.0000000000000007E-2"/>
    <n v="3361.98"/>
  </r>
  <r>
    <n v="1060"/>
    <n v="3"/>
    <x v="1"/>
    <x v="32"/>
    <n v="2"/>
    <s v="mireya.copeland@bikes.shop"/>
    <x v="4"/>
    <x v="4"/>
    <n v="182"/>
    <s v="jenniffer.bullock@msn.com"/>
    <n v="11706"/>
    <x v="1"/>
    <s v="Trek"/>
    <d v="2017-08-15T00:00:00"/>
    <n v="2"/>
    <n v="4999.99"/>
    <n v="0.1"/>
    <n v="9999.98"/>
  </r>
  <r>
    <n v="1060"/>
    <n v="4"/>
    <x v="1"/>
    <x v="34"/>
    <n v="2"/>
    <s v="mireya.copeland@bikes.shop"/>
    <x v="1"/>
    <x v="1"/>
    <n v="182"/>
    <s v="jenniffer.bullock@msn.com"/>
    <n v="11706"/>
    <x v="1"/>
    <s v="Surly"/>
    <d v="2017-08-15T00:00:00"/>
    <n v="2"/>
    <n v="999.99"/>
    <n v="0.05"/>
    <n v="1999.98"/>
  </r>
  <r>
    <n v="1061"/>
    <n v="1"/>
    <x v="1"/>
    <x v="15"/>
    <n v="2"/>
    <s v="mireya.copeland@bikes.shop"/>
    <x v="0"/>
    <x v="0"/>
    <n v="655"/>
    <s v="marylyn.browning@msn.com"/>
    <n v="10583"/>
    <x v="1"/>
    <s v="Electra"/>
    <d v="2017-08-15T00:00:00"/>
    <n v="1"/>
    <n v="269.99"/>
    <n v="7.0000000000000007E-2"/>
    <n v="269.99"/>
  </r>
  <r>
    <n v="1061"/>
    <n v="2"/>
    <x v="1"/>
    <x v="23"/>
    <n v="2"/>
    <s v="mireya.copeland@bikes.shop"/>
    <x v="0"/>
    <x v="0"/>
    <n v="655"/>
    <s v="marylyn.browning@msn.com"/>
    <n v="10583"/>
    <x v="1"/>
    <s v="Pure Cycles"/>
    <d v="2017-08-15T00:00:00"/>
    <n v="1"/>
    <n v="449"/>
    <n v="0.1"/>
    <n v="449"/>
  </r>
  <r>
    <n v="1062"/>
    <n v="1"/>
    <x v="1"/>
    <x v="17"/>
    <n v="2"/>
    <s v="mireya.copeland@bikes.shop"/>
    <x v="0"/>
    <x v="0"/>
    <n v="1210"/>
    <s v="shawnna.frank@hotmail.com"/>
    <n v="11377"/>
    <x v="1"/>
    <s v="Electra"/>
    <d v="2017-08-15T00:00:00"/>
    <n v="1"/>
    <n v="269.99"/>
    <n v="0.05"/>
    <n v="269.99"/>
  </r>
  <r>
    <n v="1062"/>
    <n v="2"/>
    <x v="1"/>
    <x v="103"/>
    <n v="2"/>
    <s v="mireya.copeland@bikes.shop"/>
    <x v="3"/>
    <x v="3"/>
    <n v="1210"/>
    <s v="shawnna.frank@hotmail.com"/>
    <n v="11377"/>
    <x v="1"/>
    <s v="Sun Bicycles"/>
    <d v="2017-08-15T00:00:00"/>
    <n v="2"/>
    <n v="470.99"/>
    <n v="0.2"/>
    <n v="941.98"/>
  </r>
  <r>
    <n v="1062"/>
    <n v="3"/>
    <x v="1"/>
    <x v="21"/>
    <n v="2"/>
    <s v="mireya.copeland@bikes.shop"/>
    <x v="1"/>
    <x v="1"/>
    <n v="1210"/>
    <s v="shawnna.frank@hotmail.com"/>
    <n v="11377"/>
    <x v="1"/>
    <s v="Heller"/>
    <d v="2017-08-15T00:00:00"/>
    <n v="1"/>
    <n v="1320.99"/>
    <n v="0.05"/>
    <n v="1320.99"/>
  </r>
  <r>
    <n v="1062"/>
    <n v="4"/>
    <x v="1"/>
    <x v="10"/>
    <n v="2"/>
    <s v="mireya.copeland@bikes.shop"/>
    <x v="0"/>
    <x v="0"/>
    <n v="1210"/>
    <s v="shawnna.frank@hotmail.com"/>
    <n v="11377"/>
    <x v="1"/>
    <s v="Electra"/>
    <d v="2017-08-15T00:00:00"/>
    <n v="1"/>
    <n v="549.99"/>
    <n v="0.2"/>
    <n v="549.99"/>
  </r>
  <r>
    <n v="1063"/>
    <n v="1"/>
    <x v="2"/>
    <x v="57"/>
    <n v="3"/>
    <s v="genna.serrano@bikes.shop"/>
    <x v="1"/>
    <x v="1"/>
    <n v="198"/>
    <s v="luis.tyler@gmail.com"/>
    <n v="79106"/>
    <x v="2"/>
    <s v="Surly"/>
    <d v="2017-08-16T00:00:00"/>
    <n v="2"/>
    <n v="469.99"/>
    <n v="0.1"/>
    <n v="939.98"/>
  </r>
  <r>
    <n v="1063"/>
    <n v="2"/>
    <x v="2"/>
    <x v="96"/>
    <n v="3"/>
    <s v="genna.serrano@bikes.shop"/>
    <x v="5"/>
    <x v="5"/>
    <n v="198"/>
    <s v="luis.tyler@gmail.com"/>
    <n v="79106"/>
    <x v="2"/>
    <s v="Electra"/>
    <d v="2017-08-16T00:00:00"/>
    <n v="2"/>
    <n v="489.99"/>
    <n v="7.0000000000000007E-2"/>
    <n v="979.98"/>
  </r>
  <r>
    <n v="1063"/>
    <n v="3"/>
    <x v="2"/>
    <x v="31"/>
    <n v="3"/>
    <s v="genna.serrano@bikes.shop"/>
    <x v="0"/>
    <x v="0"/>
    <n v="198"/>
    <s v="luis.tyler@gmail.com"/>
    <n v="79106"/>
    <x v="2"/>
    <s v="Sun Bicycles"/>
    <d v="2017-08-16T00:00:00"/>
    <n v="2"/>
    <n v="619.99"/>
    <n v="0.2"/>
    <n v="1239.98"/>
  </r>
  <r>
    <n v="1064"/>
    <n v="1"/>
    <x v="2"/>
    <x v="9"/>
    <n v="3"/>
    <s v="genna.serrano@bikes.shop"/>
    <x v="0"/>
    <x v="0"/>
    <n v="898"/>
    <s v="crysta.velez@yahoo.com"/>
    <n v="77016"/>
    <x v="2"/>
    <s v="Pure Cycles"/>
    <d v="2017-08-16T00:00:00"/>
    <n v="1"/>
    <n v="449"/>
    <n v="7.0000000000000007E-2"/>
    <n v="449"/>
  </r>
  <r>
    <n v="1064"/>
    <n v="2"/>
    <x v="2"/>
    <x v="60"/>
    <n v="3"/>
    <s v="genna.serrano@bikes.shop"/>
    <x v="6"/>
    <x v="6"/>
    <n v="898"/>
    <s v="crysta.velez@yahoo.com"/>
    <n v="77016"/>
    <x v="2"/>
    <s v="Trek"/>
    <d v="2017-08-16T00:00:00"/>
    <n v="1"/>
    <n v="3499.99"/>
    <n v="0.1"/>
    <n v="3499.99"/>
  </r>
  <r>
    <n v="1065"/>
    <n v="1"/>
    <x v="1"/>
    <x v="74"/>
    <n v="2"/>
    <s v="mireya.copeland@bikes.shop"/>
    <x v="6"/>
    <x v="6"/>
    <n v="25"/>
    <s v="regenia.vaughan@gmail.com"/>
    <n v="10541"/>
    <x v="1"/>
    <s v="Trek"/>
    <d v="2017-08-17T00:00:00"/>
    <n v="2"/>
    <n v="1499.99"/>
    <n v="7.0000000000000007E-2"/>
    <n v="2999.98"/>
  </r>
  <r>
    <n v="1065"/>
    <n v="2"/>
    <x v="1"/>
    <x v="27"/>
    <n v="2"/>
    <s v="mireya.copeland@bikes.shop"/>
    <x v="3"/>
    <x v="3"/>
    <n v="25"/>
    <s v="regenia.vaughan@gmail.com"/>
    <n v="10541"/>
    <x v="1"/>
    <s v="Sun Bicycles"/>
    <d v="2017-08-17T00:00:00"/>
    <n v="2"/>
    <n v="551.99"/>
    <n v="0.05"/>
    <n v="1103.98"/>
  </r>
  <r>
    <n v="1065"/>
    <n v="3"/>
    <x v="1"/>
    <x v="65"/>
    <n v="2"/>
    <s v="mireya.copeland@bikes.shop"/>
    <x v="2"/>
    <x v="2"/>
    <n v="25"/>
    <s v="regenia.vaughan@gmail.com"/>
    <n v="10541"/>
    <x v="1"/>
    <s v="Trek"/>
    <d v="2017-08-17T00:00:00"/>
    <n v="1"/>
    <n v="3499.99"/>
    <n v="7.0000000000000007E-2"/>
    <n v="3499.99"/>
  </r>
  <r>
    <n v="1066"/>
    <n v="1"/>
    <x v="1"/>
    <x v="12"/>
    <n v="2"/>
    <s v="mireya.copeland@bikes.shop"/>
    <x v="0"/>
    <x v="0"/>
    <n v="106"/>
    <s v="raul.melendez@hotmail.com"/>
    <n v="11373"/>
    <x v="1"/>
    <s v="Electra"/>
    <d v="2017-08-17T00:00:00"/>
    <n v="2"/>
    <n v="529.99"/>
    <n v="0.05"/>
    <n v="1059.98"/>
  </r>
  <r>
    <n v="1066"/>
    <n v="2"/>
    <x v="1"/>
    <x v="109"/>
    <n v="2"/>
    <s v="mireya.copeland@bikes.shop"/>
    <x v="1"/>
    <x v="1"/>
    <n v="106"/>
    <s v="raul.melendez@hotmail.com"/>
    <n v="11373"/>
    <x v="1"/>
    <s v="Haro"/>
    <d v="2017-08-17T00:00:00"/>
    <n v="1"/>
    <n v="1409.99"/>
    <n v="0.1"/>
    <n v="1409.99"/>
  </r>
  <r>
    <n v="1066"/>
    <n v="3"/>
    <x v="1"/>
    <x v="10"/>
    <n v="2"/>
    <s v="mireya.copeland@bikes.shop"/>
    <x v="0"/>
    <x v="0"/>
    <n v="106"/>
    <s v="raul.melendez@hotmail.com"/>
    <n v="11373"/>
    <x v="1"/>
    <s v="Electra"/>
    <d v="2017-08-17T00:00:00"/>
    <n v="1"/>
    <n v="549.99"/>
    <n v="0.1"/>
    <n v="549.99"/>
  </r>
  <r>
    <n v="1067"/>
    <n v="1"/>
    <x v="1"/>
    <x v="51"/>
    <n v="2"/>
    <s v="mireya.copeland@bikes.shop"/>
    <x v="0"/>
    <x v="0"/>
    <n v="225"/>
    <s v="barbera.riggs@aol.com"/>
    <n v="11803"/>
    <x v="1"/>
    <s v="Electra"/>
    <d v="2017-08-17T00:00:00"/>
    <n v="2"/>
    <n v="439.99"/>
    <n v="7.0000000000000007E-2"/>
    <n v="879.98"/>
  </r>
  <r>
    <n v="1067"/>
    <n v="2"/>
    <x v="1"/>
    <x v="11"/>
    <n v="2"/>
    <s v="mireya.copeland@bikes.shop"/>
    <x v="4"/>
    <x v="4"/>
    <n v="225"/>
    <s v="barbera.riggs@aol.com"/>
    <n v="11803"/>
    <x v="1"/>
    <s v="Trek"/>
    <d v="2017-08-17T00:00:00"/>
    <n v="2"/>
    <n v="2999.99"/>
    <n v="0.2"/>
    <n v="5999.98"/>
  </r>
  <r>
    <n v="1067"/>
    <n v="3"/>
    <x v="1"/>
    <x v="31"/>
    <n v="2"/>
    <s v="mireya.copeland@bikes.shop"/>
    <x v="0"/>
    <x v="0"/>
    <n v="225"/>
    <s v="barbera.riggs@aol.com"/>
    <n v="11803"/>
    <x v="1"/>
    <s v="Sun Bicycles"/>
    <d v="2017-08-17T00:00:00"/>
    <n v="2"/>
    <n v="619.99"/>
    <n v="0.1"/>
    <n v="1239.98"/>
  </r>
  <r>
    <n v="1067"/>
    <n v="4"/>
    <x v="1"/>
    <x v="18"/>
    <n v="2"/>
    <s v="mireya.copeland@bikes.shop"/>
    <x v="1"/>
    <x v="1"/>
    <n v="225"/>
    <s v="barbera.riggs@aol.com"/>
    <n v="11803"/>
    <x v="1"/>
    <s v="Surly"/>
    <d v="2017-08-17T00:00:00"/>
    <n v="2"/>
    <n v="469.99"/>
    <n v="0.2"/>
    <n v="939.98"/>
  </r>
  <r>
    <n v="1068"/>
    <n v="1"/>
    <x v="1"/>
    <x v="108"/>
    <n v="2"/>
    <s v="mireya.copeland@bikes.shop"/>
    <x v="5"/>
    <x v="5"/>
    <n v="453"/>
    <s v="courtney.wyatt@gmail.com"/>
    <n v="11530"/>
    <x v="1"/>
    <s v="Trek"/>
    <d v="2017-08-17T00:00:00"/>
    <n v="2"/>
    <n v="189.99"/>
    <n v="0.2"/>
    <n v="379.98"/>
  </r>
  <r>
    <n v="1068"/>
    <n v="2"/>
    <x v="1"/>
    <x v="90"/>
    <n v="2"/>
    <s v="mireya.copeland@bikes.shop"/>
    <x v="0"/>
    <x v="0"/>
    <n v="453"/>
    <s v="courtney.wyatt@gmail.com"/>
    <n v="11530"/>
    <x v="1"/>
    <s v="Electra"/>
    <d v="2017-08-17T00:00:00"/>
    <n v="1"/>
    <n v="659.99"/>
    <n v="0.2"/>
    <n v="659.99"/>
  </r>
  <r>
    <n v="1068"/>
    <n v="3"/>
    <x v="1"/>
    <x v="60"/>
    <n v="2"/>
    <s v="mireya.copeland@bikes.shop"/>
    <x v="6"/>
    <x v="6"/>
    <n v="453"/>
    <s v="courtney.wyatt@gmail.com"/>
    <n v="11530"/>
    <x v="1"/>
    <s v="Trek"/>
    <d v="2017-08-17T00:00:00"/>
    <n v="2"/>
    <n v="3499.99"/>
    <n v="0.2"/>
    <n v="6999.98"/>
  </r>
  <r>
    <n v="1068"/>
    <n v="4"/>
    <x v="1"/>
    <x v="78"/>
    <n v="2"/>
    <s v="mireya.copeland@bikes.shop"/>
    <x v="1"/>
    <x v="1"/>
    <n v="453"/>
    <s v="courtney.wyatt@gmail.com"/>
    <n v="11530"/>
    <x v="1"/>
    <s v="Haro"/>
    <d v="2017-08-17T00:00:00"/>
    <n v="2"/>
    <n v="869.99"/>
    <n v="0.2"/>
    <n v="1739.98"/>
  </r>
  <r>
    <n v="1069"/>
    <n v="1"/>
    <x v="1"/>
    <x v="36"/>
    <n v="2"/>
    <s v="mireya.copeland@bikes.shop"/>
    <x v="3"/>
    <x v="3"/>
    <n v="493"/>
    <s v="lise.alvarado@gmail.com"/>
    <n v="14075"/>
    <x v="1"/>
    <s v="Sun Bicycles"/>
    <d v="2017-08-17T00:00:00"/>
    <n v="1"/>
    <n v="416.99"/>
    <n v="7.0000000000000007E-2"/>
    <n v="416.99"/>
  </r>
  <r>
    <n v="1069"/>
    <n v="2"/>
    <x v="1"/>
    <x v="101"/>
    <n v="2"/>
    <s v="mireya.copeland@bikes.shop"/>
    <x v="5"/>
    <x v="5"/>
    <n v="493"/>
    <s v="lise.alvarado@gmail.com"/>
    <n v="14075"/>
    <x v="1"/>
    <s v="Haro"/>
    <d v="2017-08-17T00:00:00"/>
    <n v="1"/>
    <n v="209.99"/>
    <n v="0.1"/>
    <n v="209.99"/>
  </r>
  <r>
    <n v="1070"/>
    <n v="1"/>
    <x v="1"/>
    <x v="55"/>
    <n v="2"/>
    <s v="mireya.copeland@bikes.shop"/>
    <x v="3"/>
    <x v="3"/>
    <n v="596"/>
    <s v="emelda.dickerson@aol.com"/>
    <n v="14075"/>
    <x v="1"/>
    <s v="Sun Bicycles"/>
    <d v="2017-08-17T00:00:00"/>
    <n v="1"/>
    <n v="470.99"/>
    <n v="0.2"/>
    <n v="470.99"/>
  </r>
  <r>
    <n v="1070"/>
    <n v="2"/>
    <x v="1"/>
    <x v="9"/>
    <n v="2"/>
    <s v="mireya.copeland@bikes.shop"/>
    <x v="0"/>
    <x v="0"/>
    <n v="596"/>
    <s v="emelda.dickerson@aol.com"/>
    <n v="14075"/>
    <x v="1"/>
    <s v="Pure Cycles"/>
    <d v="2017-08-17T00:00:00"/>
    <n v="2"/>
    <n v="449"/>
    <n v="0.1"/>
    <n v="898"/>
  </r>
  <r>
    <n v="1070"/>
    <n v="3"/>
    <x v="1"/>
    <x v="49"/>
    <n v="2"/>
    <s v="mireya.copeland@bikes.shop"/>
    <x v="5"/>
    <x v="5"/>
    <n v="596"/>
    <s v="emelda.dickerson@aol.com"/>
    <n v="14075"/>
    <x v="1"/>
    <s v="Haro"/>
    <d v="2017-08-17T00:00:00"/>
    <n v="1"/>
    <n v="249.99"/>
    <n v="0.05"/>
    <n v="249.99"/>
  </r>
  <r>
    <n v="1071"/>
    <n v="1"/>
    <x v="2"/>
    <x v="22"/>
    <n v="3"/>
    <s v="genna.serrano@bikes.shop"/>
    <x v="3"/>
    <x v="3"/>
    <n v="602"/>
    <s v="delaine.estes@yahoo.com"/>
    <n v="79106"/>
    <x v="2"/>
    <s v="Electra"/>
    <d v="2017-08-17T00:00:00"/>
    <n v="2"/>
    <n v="499.99"/>
    <n v="0.2"/>
    <n v="999.98"/>
  </r>
  <r>
    <n v="1072"/>
    <n v="1"/>
    <x v="0"/>
    <x v="56"/>
    <n v="1"/>
    <s v="fabiola.jackson@bikes.shop"/>
    <x v="5"/>
    <x v="5"/>
    <n v="47"/>
    <s v="bridgette.guerra@hotmail.com"/>
    <n v="94580"/>
    <x v="0"/>
    <s v="Trek"/>
    <d v="2017-08-18T00:00:00"/>
    <n v="1"/>
    <n v="149.99"/>
    <n v="0.2"/>
    <n v="149.99"/>
  </r>
  <r>
    <n v="1072"/>
    <n v="2"/>
    <x v="0"/>
    <x v="84"/>
    <n v="1"/>
    <s v="fabiola.jackson@bikes.shop"/>
    <x v="5"/>
    <x v="5"/>
    <n v="47"/>
    <s v="bridgette.guerra@hotmail.com"/>
    <n v="94580"/>
    <x v="0"/>
    <s v="Trek"/>
    <d v="2017-08-18T00:00:00"/>
    <n v="2"/>
    <n v="209.99"/>
    <n v="7.0000000000000007E-2"/>
    <n v="419.98"/>
  </r>
  <r>
    <n v="1072"/>
    <n v="3"/>
    <x v="0"/>
    <x v="107"/>
    <n v="1"/>
    <s v="fabiola.jackson@bikes.shop"/>
    <x v="1"/>
    <x v="1"/>
    <n v="47"/>
    <s v="bridgette.guerra@hotmail.com"/>
    <n v="94580"/>
    <x v="0"/>
    <s v="Surly"/>
    <d v="2017-08-18T00:00:00"/>
    <n v="2"/>
    <n v="832.99"/>
    <n v="7.0000000000000007E-2"/>
    <n v="1665.98"/>
  </r>
  <r>
    <n v="1073"/>
    <n v="1"/>
    <x v="1"/>
    <x v="89"/>
    <n v="2"/>
    <s v="mireya.copeland@bikes.shop"/>
    <x v="0"/>
    <x v="0"/>
    <n v="911"/>
    <s v="nikita.roy@aol.com"/>
    <n v="14534"/>
    <x v="1"/>
    <s v="Electra"/>
    <d v="2017-08-18T00:00:00"/>
    <n v="1"/>
    <n v="1099.99"/>
    <n v="0.2"/>
    <n v="1099.99"/>
  </r>
  <r>
    <n v="1073"/>
    <n v="2"/>
    <x v="1"/>
    <x v="17"/>
    <n v="2"/>
    <s v="mireya.copeland@bikes.shop"/>
    <x v="0"/>
    <x v="0"/>
    <n v="911"/>
    <s v="nikita.roy@aol.com"/>
    <n v="14534"/>
    <x v="1"/>
    <s v="Electra"/>
    <d v="2017-08-18T00:00:00"/>
    <n v="1"/>
    <n v="269.99"/>
    <n v="7.0000000000000007E-2"/>
    <n v="269.99"/>
  </r>
  <r>
    <n v="1073"/>
    <n v="3"/>
    <x v="1"/>
    <x v="0"/>
    <n v="2"/>
    <s v="mireya.copeland@bikes.shop"/>
    <x v="0"/>
    <x v="0"/>
    <n v="911"/>
    <s v="nikita.roy@aol.com"/>
    <n v="14534"/>
    <x v="1"/>
    <s v="Electra"/>
    <d v="2017-08-18T00:00:00"/>
    <n v="1"/>
    <n v="599.99"/>
    <n v="0.2"/>
    <n v="599.99"/>
  </r>
  <r>
    <n v="1074"/>
    <n v="1"/>
    <x v="1"/>
    <x v="64"/>
    <n v="2"/>
    <s v="mireya.copeland@bikes.shop"/>
    <x v="6"/>
    <x v="6"/>
    <n v="11"/>
    <s v="deshawn.mendoza@yahoo.com"/>
    <n v="10952"/>
    <x v="1"/>
    <s v="Trek"/>
    <d v="2017-08-19T00:00:00"/>
    <n v="1"/>
    <n v="2599.9899999999998"/>
    <n v="0.1"/>
    <n v="2599.9899999999998"/>
  </r>
  <r>
    <n v="1074"/>
    <n v="2"/>
    <x v="1"/>
    <x v="108"/>
    <n v="2"/>
    <s v="mireya.copeland@bikes.shop"/>
    <x v="5"/>
    <x v="5"/>
    <n v="11"/>
    <s v="deshawn.mendoza@yahoo.com"/>
    <n v="10952"/>
    <x v="1"/>
    <s v="Trek"/>
    <d v="2017-08-19T00:00:00"/>
    <n v="1"/>
    <n v="189.99"/>
    <n v="7.0000000000000007E-2"/>
    <n v="189.99"/>
  </r>
  <r>
    <n v="1074"/>
    <n v="3"/>
    <x v="1"/>
    <x v="84"/>
    <n v="2"/>
    <s v="mireya.copeland@bikes.shop"/>
    <x v="5"/>
    <x v="5"/>
    <n v="11"/>
    <s v="deshawn.mendoza@yahoo.com"/>
    <n v="10952"/>
    <x v="1"/>
    <s v="Trek"/>
    <d v="2017-08-19T00:00:00"/>
    <n v="2"/>
    <n v="209.99"/>
    <n v="0.1"/>
    <n v="419.98"/>
  </r>
  <r>
    <n v="1075"/>
    <n v="1"/>
    <x v="0"/>
    <x v="74"/>
    <n v="1"/>
    <s v="fabiola.jackson@bikes.shop"/>
    <x v="6"/>
    <x v="6"/>
    <n v="1003"/>
    <s v="sharell.ross@msn.com"/>
    <n v="92083"/>
    <x v="0"/>
    <s v="Trek"/>
    <d v="2017-08-19T00:00:00"/>
    <n v="2"/>
    <n v="1499.99"/>
    <n v="0.1"/>
    <n v="2999.98"/>
  </r>
  <r>
    <n v="1075"/>
    <n v="2"/>
    <x v="0"/>
    <x v="103"/>
    <n v="1"/>
    <s v="fabiola.jackson@bikes.shop"/>
    <x v="3"/>
    <x v="3"/>
    <n v="1003"/>
    <s v="sharell.ross@msn.com"/>
    <n v="92083"/>
    <x v="0"/>
    <s v="Sun Bicycles"/>
    <d v="2017-08-19T00:00:00"/>
    <n v="2"/>
    <n v="470.99"/>
    <n v="0.05"/>
    <n v="941.98"/>
  </r>
  <r>
    <n v="1076"/>
    <n v="1"/>
    <x v="1"/>
    <x v="43"/>
    <n v="2"/>
    <s v="mireya.copeland@bikes.shop"/>
    <x v="5"/>
    <x v="5"/>
    <n v="42"/>
    <s v="tangela.quinn@aol.com"/>
    <n v="11418"/>
    <x v="1"/>
    <s v="Electra"/>
    <d v="2017-08-19T00:00:00"/>
    <n v="1"/>
    <n v="299.99"/>
    <n v="0.1"/>
    <n v="299.99"/>
  </r>
  <r>
    <n v="1076"/>
    <n v="2"/>
    <x v="1"/>
    <x v="48"/>
    <n v="2"/>
    <s v="mireya.copeland@bikes.shop"/>
    <x v="3"/>
    <x v="3"/>
    <n v="42"/>
    <s v="tangela.quinn@aol.com"/>
    <n v="11418"/>
    <x v="1"/>
    <s v="Electra"/>
    <d v="2017-08-19T00:00:00"/>
    <n v="1"/>
    <n v="489.99"/>
    <n v="7.0000000000000007E-2"/>
    <n v="489.99"/>
  </r>
  <r>
    <n v="1076"/>
    <n v="3"/>
    <x v="1"/>
    <x v="30"/>
    <n v="2"/>
    <s v="mireya.copeland@bikes.shop"/>
    <x v="0"/>
    <x v="0"/>
    <n v="42"/>
    <s v="tangela.quinn@aol.com"/>
    <n v="11418"/>
    <x v="1"/>
    <s v="Sun Bicycles"/>
    <d v="2017-08-19T00:00:00"/>
    <n v="2"/>
    <n v="749.99"/>
    <n v="7.0000000000000007E-2"/>
    <n v="1499.98"/>
  </r>
  <r>
    <n v="1077"/>
    <n v="1"/>
    <x v="1"/>
    <x v="91"/>
    <n v="2"/>
    <s v="mireya.copeland@bikes.shop"/>
    <x v="4"/>
    <x v="4"/>
    <n v="412"/>
    <s v="dexter.roberts@gmail.com"/>
    <n v="11104"/>
    <x v="1"/>
    <s v="Sun Bicycles"/>
    <d v="2017-08-19T00:00:00"/>
    <n v="2"/>
    <n v="1559.99"/>
    <n v="0.05"/>
    <n v="3119.98"/>
  </r>
  <r>
    <n v="1078"/>
    <n v="1"/>
    <x v="1"/>
    <x v="35"/>
    <n v="2"/>
    <s v="mireya.copeland@bikes.shop"/>
    <x v="0"/>
    <x v="0"/>
    <n v="793"/>
    <s v="chantay.maynard@gmail.com"/>
    <n v="11373"/>
    <x v="1"/>
    <s v="Electra"/>
    <d v="2017-08-19T00:00:00"/>
    <n v="2"/>
    <n v="299.99"/>
    <n v="7.0000000000000007E-2"/>
    <n v="599.98"/>
  </r>
  <r>
    <n v="1078"/>
    <n v="2"/>
    <x v="1"/>
    <x v="91"/>
    <n v="2"/>
    <s v="mireya.copeland@bikes.shop"/>
    <x v="4"/>
    <x v="4"/>
    <n v="793"/>
    <s v="chantay.maynard@gmail.com"/>
    <n v="11373"/>
    <x v="1"/>
    <s v="Sun Bicycles"/>
    <d v="2017-08-19T00:00:00"/>
    <n v="2"/>
    <n v="1559.99"/>
    <n v="0.2"/>
    <n v="3119.98"/>
  </r>
  <r>
    <n v="1078"/>
    <n v="3"/>
    <x v="1"/>
    <x v="12"/>
    <n v="2"/>
    <s v="mireya.copeland@bikes.shop"/>
    <x v="0"/>
    <x v="0"/>
    <n v="793"/>
    <s v="chantay.maynard@gmail.com"/>
    <n v="11373"/>
    <x v="1"/>
    <s v="Electra"/>
    <d v="2017-08-19T00:00:00"/>
    <n v="1"/>
    <n v="529.99"/>
    <n v="7.0000000000000007E-2"/>
    <n v="529.99"/>
  </r>
  <r>
    <n v="1078"/>
    <n v="4"/>
    <x v="1"/>
    <x v="2"/>
    <n v="2"/>
    <s v="mireya.copeland@bikes.shop"/>
    <x v="2"/>
    <x v="2"/>
    <n v="793"/>
    <s v="chantay.maynard@gmail.com"/>
    <n v="11373"/>
    <x v="1"/>
    <s v="Surly"/>
    <d v="2017-08-19T00:00:00"/>
    <n v="2"/>
    <n v="1549"/>
    <n v="0.1"/>
    <n v="3098"/>
  </r>
  <r>
    <n v="1078"/>
    <n v="5"/>
    <x v="1"/>
    <x v="31"/>
    <n v="2"/>
    <s v="mireya.copeland@bikes.shop"/>
    <x v="0"/>
    <x v="0"/>
    <n v="793"/>
    <s v="chantay.maynard@gmail.com"/>
    <n v="11373"/>
    <x v="1"/>
    <s v="Sun Bicycles"/>
    <d v="2017-08-19T00:00:00"/>
    <n v="2"/>
    <n v="619.99"/>
    <n v="0.2"/>
    <n v="1239.98"/>
  </r>
  <r>
    <n v="1079"/>
    <n v="1"/>
    <x v="1"/>
    <x v="63"/>
    <n v="2"/>
    <s v="mireya.copeland@bikes.shop"/>
    <x v="0"/>
    <x v="0"/>
    <n v="812"/>
    <s v="martha.burgess@msn.com"/>
    <n v="11421"/>
    <x v="1"/>
    <s v="Electra"/>
    <d v="2017-08-19T00:00:00"/>
    <n v="2"/>
    <n v="659.99"/>
    <n v="7.0000000000000007E-2"/>
    <n v="1319.98"/>
  </r>
  <r>
    <n v="1080"/>
    <n v="1"/>
    <x v="1"/>
    <x v="93"/>
    <n v="2"/>
    <s v="mireya.copeland@bikes.shop"/>
    <x v="1"/>
    <x v="1"/>
    <n v="1086"/>
    <s v="cori.schwartz@msn.com"/>
    <n v="11432"/>
    <x v="1"/>
    <s v="Surly"/>
    <d v="2017-08-19T00:00:00"/>
    <n v="1"/>
    <n v="1632.99"/>
    <n v="0.2"/>
    <n v="1632.99"/>
  </r>
  <r>
    <n v="1080"/>
    <n v="2"/>
    <x v="1"/>
    <x v="95"/>
    <n v="2"/>
    <s v="mireya.copeland@bikes.shop"/>
    <x v="1"/>
    <x v="1"/>
    <n v="1086"/>
    <s v="cori.schwartz@msn.com"/>
    <n v="11432"/>
    <x v="1"/>
    <s v="Trek"/>
    <d v="2017-08-19T00:00:00"/>
    <n v="1"/>
    <n v="4999.99"/>
    <n v="0.1"/>
    <n v="4999.99"/>
  </r>
  <r>
    <n v="1080"/>
    <n v="3"/>
    <x v="1"/>
    <x v="69"/>
    <n v="2"/>
    <s v="mireya.copeland@bikes.shop"/>
    <x v="6"/>
    <x v="6"/>
    <n v="1086"/>
    <s v="cori.schwartz@msn.com"/>
    <n v="11432"/>
    <x v="1"/>
    <s v="Trek"/>
    <d v="2017-08-19T00:00:00"/>
    <n v="1"/>
    <n v="5999.99"/>
    <n v="0.05"/>
    <n v="5999.99"/>
  </r>
  <r>
    <n v="1080"/>
    <n v="4"/>
    <x v="1"/>
    <x v="33"/>
    <n v="2"/>
    <s v="mireya.copeland@bikes.shop"/>
    <x v="1"/>
    <x v="1"/>
    <n v="1086"/>
    <s v="cori.schwartz@msn.com"/>
    <n v="11432"/>
    <x v="1"/>
    <s v="Trek"/>
    <d v="2017-08-19T00:00:00"/>
    <n v="2"/>
    <n v="469.99"/>
    <n v="0.2"/>
    <n v="939.98"/>
  </r>
  <r>
    <n v="1080"/>
    <n v="5"/>
    <x v="1"/>
    <x v="106"/>
    <n v="2"/>
    <s v="mireya.copeland@bikes.shop"/>
    <x v="5"/>
    <x v="5"/>
    <n v="1086"/>
    <s v="cori.schwartz@msn.com"/>
    <n v="11432"/>
    <x v="1"/>
    <s v="Trek"/>
    <d v="2017-08-19T00:00:00"/>
    <n v="1"/>
    <n v="149.99"/>
    <n v="0.05"/>
    <n v="149.99"/>
  </r>
  <r>
    <n v="1081"/>
    <n v="1"/>
    <x v="1"/>
    <x v="58"/>
    <n v="2"/>
    <s v="mireya.copeland@bikes.shop"/>
    <x v="6"/>
    <x v="6"/>
    <n v="1106"/>
    <s v="jerri.henry@msn.com"/>
    <n v="10977"/>
    <x v="1"/>
    <s v="Surly"/>
    <d v="2017-08-19T00:00:00"/>
    <n v="2"/>
    <n v="875.99"/>
    <n v="0.1"/>
    <n v="1751.98"/>
  </r>
  <r>
    <n v="1082"/>
    <n v="1"/>
    <x v="1"/>
    <x v="61"/>
    <n v="2"/>
    <s v="mireya.copeland@bikes.shop"/>
    <x v="1"/>
    <x v="1"/>
    <n v="1327"/>
    <s v="consuela.romero@hotmail.com"/>
    <n v="10950"/>
    <x v="1"/>
    <s v="Trek"/>
    <d v="2017-08-20T00:00:00"/>
    <n v="2"/>
    <n v="999.99"/>
    <n v="0.2"/>
    <n v="1999.98"/>
  </r>
  <r>
    <n v="1083"/>
    <n v="1"/>
    <x v="1"/>
    <x v="105"/>
    <n v="2"/>
    <s v="mireya.copeland@bikes.shop"/>
    <x v="0"/>
    <x v="0"/>
    <n v="1372"/>
    <s v="renna.williams@hotmail.com"/>
    <n v="11420"/>
    <x v="1"/>
    <s v="Sun Bicycles"/>
    <d v="2017-08-20T00:00:00"/>
    <n v="2"/>
    <n v="346.99"/>
    <n v="0.2"/>
    <n v="693.98"/>
  </r>
  <r>
    <n v="1083"/>
    <n v="2"/>
    <x v="1"/>
    <x v="104"/>
    <n v="2"/>
    <s v="mireya.copeland@bikes.shop"/>
    <x v="0"/>
    <x v="0"/>
    <n v="1372"/>
    <s v="renna.williams@hotmail.com"/>
    <n v="11420"/>
    <x v="1"/>
    <s v="Electra"/>
    <d v="2017-08-20T00:00:00"/>
    <n v="2"/>
    <n v="799.99"/>
    <n v="0.1"/>
    <n v="1599.98"/>
  </r>
  <r>
    <n v="1083"/>
    <n v="3"/>
    <x v="1"/>
    <x v="32"/>
    <n v="2"/>
    <s v="mireya.copeland@bikes.shop"/>
    <x v="4"/>
    <x v="4"/>
    <n v="1372"/>
    <s v="renna.williams@hotmail.com"/>
    <n v="11420"/>
    <x v="1"/>
    <s v="Trek"/>
    <d v="2017-08-20T00:00:00"/>
    <n v="1"/>
    <n v="4999.99"/>
    <n v="7.0000000000000007E-2"/>
    <n v="4999.99"/>
  </r>
  <r>
    <n v="1083"/>
    <n v="4"/>
    <x v="1"/>
    <x v="57"/>
    <n v="2"/>
    <s v="mireya.copeland@bikes.shop"/>
    <x v="1"/>
    <x v="1"/>
    <n v="1372"/>
    <s v="renna.williams@hotmail.com"/>
    <n v="11420"/>
    <x v="1"/>
    <s v="Surly"/>
    <d v="2017-08-20T00:00:00"/>
    <n v="1"/>
    <n v="469.99"/>
    <n v="0.2"/>
    <n v="469.99"/>
  </r>
  <r>
    <n v="1084"/>
    <n v="1"/>
    <x v="0"/>
    <x v="34"/>
    <n v="1"/>
    <s v="fabiola.jackson@bikes.shop"/>
    <x v="1"/>
    <x v="1"/>
    <n v="2"/>
    <s v="kasha.todd@yahoo.com"/>
    <n v="95008"/>
    <x v="0"/>
    <s v="Surly"/>
    <d v="2017-08-21T00:00:00"/>
    <n v="1"/>
    <n v="999.99"/>
    <n v="0.05"/>
    <n v="999.99"/>
  </r>
  <r>
    <n v="1084"/>
    <n v="2"/>
    <x v="0"/>
    <x v="63"/>
    <n v="1"/>
    <s v="fabiola.jackson@bikes.shop"/>
    <x v="0"/>
    <x v="0"/>
    <n v="2"/>
    <s v="kasha.todd@yahoo.com"/>
    <n v="95008"/>
    <x v="0"/>
    <s v="Electra"/>
    <d v="2017-08-21T00:00:00"/>
    <n v="1"/>
    <n v="659.99"/>
    <n v="0.05"/>
    <n v="659.99"/>
  </r>
  <r>
    <n v="1084"/>
    <n v="3"/>
    <x v="0"/>
    <x v="72"/>
    <n v="1"/>
    <s v="fabiola.jackson@bikes.shop"/>
    <x v="5"/>
    <x v="5"/>
    <n v="2"/>
    <s v="kasha.todd@yahoo.com"/>
    <n v="95008"/>
    <x v="0"/>
    <s v="Electra"/>
    <d v="2017-08-21T00:00:00"/>
    <n v="2"/>
    <n v="489.99"/>
    <n v="0.2"/>
    <n v="979.98"/>
  </r>
  <r>
    <n v="1084"/>
    <n v="4"/>
    <x v="0"/>
    <x v="105"/>
    <n v="1"/>
    <s v="fabiola.jackson@bikes.shop"/>
    <x v="0"/>
    <x v="0"/>
    <n v="2"/>
    <s v="kasha.todd@yahoo.com"/>
    <n v="95008"/>
    <x v="0"/>
    <s v="Sun Bicycles"/>
    <d v="2017-08-21T00:00:00"/>
    <n v="2"/>
    <n v="346.99"/>
    <n v="7.0000000000000007E-2"/>
    <n v="693.98"/>
  </r>
  <r>
    <n v="1084"/>
    <n v="5"/>
    <x v="0"/>
    <x v="91"/>
    <n v="1"/>
    <s v="fabiola.jackson@bikes.shop"/>
    <x v="4"/>
    <x v="4"/>
    <n v="2"/>
    <s v="kasha.todd@yahoo.com"/>
    <n v="95008"/>
    <x v="0"/>
    <s v="Sun Bicycles"/>
    <d v="2017-08-21T00:00:00"/>
    <n v="1"/>
    <n v="1559.99"/>
    <n v="0.1"/>
    <n v="1559.99"/>
  </r>
  <r>
    <n v="1085"/>
    <n v="1"/>
    <x v="0"/>
    <x v="82"/>
    <n v="1"/>
    <s v="fabiola.jackson@bikes.shop"/>
    <x v="0"/>
    <x v="0"/>
    <n v="305"/>
    <s v="hope.cotton@aol.com"/>
    <n v="90278"/>
    <x v="0"/>
    <s v="Sun Bicycles"/>
    <d v="2017-08-21T00:00:00"/>
    <n v="2"/>
    <n v="250.99"/>
    <n v="0.2"/>
    <n v="501.98"/>
  </r>
  <r>
    <n v="1085"/>
    <n v="2"/>
    <x v="0"/>
    <x v="38"/>
    <n v="1"/>
    <s v="fabiola.jackson@bikes.shop"/>
    <x v="0"/>
    <x v="0"/>
    <n v="305"/>
    <s v="hope.cotton@aol.com"/>
    <n v="90278"/>
    <x v="0"/>
    <s v="Electra"/>
    <d v="2017-08-21T00:00:00"/>
    <n v="1"/>
    <n v="489.99"/>
    <n v="0.1"/>
    <n v="489.99"/>
  </r>
  <r>
    <n v="1085"/>
    <n v="3"/>
    <x v="0"/>
    <x v="51"/>
    <n v="1"/>
    <s v="fabiola.jackson@bikes.shop"/>
    <x v="0"/>
    <x v="0"/>
    <n v="305"/>
    <s v="hope.cotton@aol.com"/>
    <n v="90278"/>
    <x v="0"/>
    <s v="Electra"/>
    <d v="2017-08-21T00:00:00"/>
    <n v="1"/>
    <n v="439.99"/>
    <n v="0.1"/>
    <n v="439.99"/>
  </r>
  <r>
    <n v="1086"/>
    <n v="1"/>
    <x v="1"/>
    <x v="75"/>
    <n v="2"/>
    <s v="mireya.copeland@bikes.shop"/>
    <x v="3"/>
    <x v="3"/>
    <n v="220"/>
    <s v="lucio.sherman@gmail.com"/>
    <n v="11787"/>
    <x v="1"/>
    <s v="Sun Bicycles"/>
    <d v="2017-08-21T00:00:00"/>
    <n v="1"/>
    <n v="449.99"/>
    <n v="7.0000000000000007E-2"/>
    <n v="449.99"/>
  </r>
  <r>
    <n v="1086"/>
    <n v="2"/>
    <x v="1"/>
    <x v="50"/>
    <n v="2"/>
    <s v="mireya.copeland@bikes.shop"/>
    <x v="0"/>
    <x v="0"/>
    <n v="220"/>
    <s v="lucio.sherman@gmail.com"/>
    <n v="11787"/>
    <x v="1"/>
    <s v="Sun Bicycles"/>
    <d v="2017-08-21T00:00:00"/>
    <n v="1"/>
    <n v="250.99"/>
    <n v="0.1"/>
    <n v="250.99"/>
  </r>
  <r>
    <n v="1086"/>
    <n v="3"/>
    <x v="1"/>
    <x v="89"/>
    <n v="2"/>
    <s v="mireya.copeland@bikes.shop"/>
    <x v="0"/>
    <x v="0"/>
    <n v="220"/>
    <s v="lucio.sherman@gmail.com"/>
    <n v="11787"/>
    <x v="1"/>
    <s v="Electra"/>
    <d v="2017-08-21T00:00:00"/>
    <n v="2"/>
    <n v="1099.99"/>
    <n v="0.05"/>
    <n v="2199.98"/>
  </r>
  <r>
    <n v="1086"/>
    <n v="4"/>
    <x v="1"/>
    <x v="2"/>
    <n v="2"/>
    <s v="mireya.copeland@bikes.shop"/>
    <x v="2"/>
    <x v="2"/>
    <n v="220"/>
    <s v="lucio.sherman@gmail.com"/>
    <n v="11787"/>
    <x v="1"/>
    <s v="Surly"/>
    <d v="2017-08-21T00:00:00"/>
    <n v="2"/>
    <n v="1549"/>
    <n v="7.0000000000000007E-2"/>
    <n v="3098"/>
  </r>
  <r>
    <n v="1086"/>
    <n v="5"/>
    <x v="1"/>
    <x v="21"/>
    <n v="2"/>
    <s v="mireya.copeland@bikes.shop"/>
    <x v="1"/>
    <x v="1"/>
    <n v="220"/>
    <s v="lucio.sherman@gmail.com"/>
    <n v="11787"/>
    <x v="1"/>
    <s v="Heller"/>
    <d v="2017-08-21T00:00:00"/>
    <n v="1"/>
    <n v="1320.99"/>
    <n v="0.2"/>
    <n v="1320.99"/>
  </r>
  <r>
    <n v="1087"/>
    <n v="1"/>
    <x v="2"/>
    <x v="12"/>
    <n v="3"/>
    <s v="genna.serrano@bikes.shop"/>
    <x v="0"/>
    <x v="0"/>
    <n v="675"/>
    <s v="kermit.bowman@gmail.com"/>
    <n v="79930"/>
    <x v="2"/>
    <s v="Electra"/>
    <d v="2017-08-22T00:00:00"/>
    <n v="1"/>
    <n v="529.99"/>
    <n v="7.0000000000000007E-2"/>
    <n v="529.99"/>
  </r>
  <r>
    <n v="1087"/>
    <n v="2"/>
    <x v="2"/>
    <x v="48"/>
    <n v="3"/>
    <s v="genna.serrano@bikes.shop"/>
    <x v="3"/>
    <x v="3"/>
    <n v="675"/>
    <s v="kermit.bowman@gmail.com"/>
    <n v="79930"/>
    <x v="2"/>
    <s v="Electra"/>
    <d v="2017-08-22T00:00:00"/>
    <n v="2"/>
    <n v="489.99"/>
    <n v="7.0000000000000007E-2"/>
    <n v="979.98"/>
  </r>
  <r>
    <n v="1087"/>
    <n v="3"/>
    <x v="2"/>
    <x v="64"/>
    <n v="3"/>
    <s v="genna.serrano@bikes.shop"/>
    <x v="6"/>
    <x v="6"/>
    <n v="675"/>
    <s v="kermit.bowman@gmail.com"/>
    <n v="79930"/>
    <x v="2"/>
    <s v="Trek"/>
    <d v="2017-08-22T00:00:00"/>
    <n v="2"/>
    <n v="2599.9899999999998"/>
    <n v="0.1"/>
    <n v="5199.9799999999996"/>
  </r>
  <r>
    <n v="1087"/>
    <n v="4"/>
    <x v="2"/>
    <x v="17"/>
    <n v="3"/>
    <s v="genna.serrano@bikes.shop"/>
    <x v="0"/>
    <x v="0"/>
    <n v="675"/>
    <s v="kermit.bowman@gmail.com"/>
    <n v="79930"/>
    <x v="2"/>
    <s v="Electra"/>
    <d v="2017-08-22T00:00:00"/>
    <n v="2"/>
    <n v="269.99"/>
    <n v="7.0000000000000007E-2"/>
    <n v="539.98"/>
  </r>
  <r>
    <n v="1087"/>
    <n v="5"/>
    <x v="2"/>
    <x v="36"/>
    <n v="3"/>
    <s v="genna.serrano@bikes.shop"/>
    <x v="3"/>
    <x v="3"/>
    <n v="675"/>
    <s v="kermit.bowman@gmail.com"/>
    <n v="79930"/>
    <x v="2"/>
    <s v="Sun Bicycles"/>
    <d v="2017-08-22T00:00:00"/>
    <n v="2"/>
    <n v="416.99"/>
    <n v="0.2"/>
    <n v="833.98"/>
  </r>
  <r>
    <n v="1088"/>
    <n v="1"/>
    <x v="2"/>
    <x v="38"/>
    <n v="3"/>
    <s v="genna.serrano@bikes.shop"/>
    <x v="0"/>
    <x v="0"/>
    <n v="1160"/>
    <s v="efren.whitfield@gmail.com"/>
    <n v="76039"/>
    <x v="2"/>
    <s v="Electra"/>
    <d v="2017-08-22T00:00:00"/>
    <n v="1"/>
    <n v="489.99"/>
    <n v="0.1"/>
    <n v="489.99"/>
  </r>
  <r>
    <n v="1088"/>
    <n v="2"/>
    <x v="2"/>
    <x v="34"/>
    <n v="3"/>
    <s v="genna.serrano@bikes.shop"/>
    <x v="1"/>
    <x v="1"/>
    <n v="1160"/>
    <s v="efren.whitfield@gmail.com"/>
    <n v="76039"/>
    <x v="2"/>
    <s v="Surly"/>
    <d v="2017-08-22T00:00:00"/>
    <n v="1"/>
    <n v="999.99"/>
    <n v="0.1"/>
    <n v="999.99"/>
  </r>
  <r>
    <n v="1088"/>
    <n v="3"/>
    <x v="2"/>
    <x v="57"/>
    <n v="3"/>
    <s v="genna.serrano@bikes.shop"/>
    <x v="1"/>
    <x v="1"/>
    <n v="1160"/>
    <s v="efren.whitfield@gmail.com"/>
    <n v="76039"/>
    <x v="2"/>
    <s v="Surly"/>
    <d v="2017-08-22T00:00:00"/>
    <n v="1"/>
    <n v="469.99"/>
    <n v="7.0000000000000007E-2"/>
    <n v="469.99"/>
  </r>
  <r>
    <n v="1088"/>
    <n v="4"/>
    <x v="2"/>
    <x v="107"/>
    <n v="3"/>
    <s v="genna.serrano@bikes.shop"/>
    <x v="1"/>
    <x v="1"/>
    <n v="1160"/>
    <s v="efren.whitfield@gmail.com"/>
    <n v="76039"/>
    <x v="2"/>
    <s v="Surly"/>
    <d v="2017-08-22T00:00:00"/>
    <n v="2"/>
    <n v="832.99"/>
    <n v="0.2"/>
    <n v="1665.98"/>
  </r>
  <r>
    <n v="1089"/>
    <n v="1"/>
    <x v="0"/>
    <x v="63"/>
    <n v="1"/>
    <s v="fabiola.jackson@bikes.shop"/>
    <x v="0"/>
    <x v="0"/>
    <n v="46"/>
    <s v="monika.berg@gmail.com"/>
    <n v="91316"/>
    <x v="0"/>
    <s v="Electra"/>
    <d v="2017-08-23T00:00:00"/>
    <n v="2"/>
    <n v="659.99"/>
    <n v="7.0000000000000007E-2"/>
    <n v="1319.98"/>
  </r>
  <r>
    <n v="1089"/>
    <n v="2"/>
    <x v="0"/>
    <x v="34"/>
    <n v="1"/>
    <s v="fabiola.jackson@bikes.shop"/>
    <x v="1"/>
    <x v="1"/>
    <n v="46"/>
    <s v="monika.berg@gmail.com"/>
    <n v="91316"/>
    <x v="0"/>
    <s v="Surly"/>
    <d v="2017-08-23T00:00:00"/>
    <n v="2"/>
    <n v="999.99"/>
    <n v="0.05"/>
    <n v="1999.98"/>
  </r>
  <r>
    <n v="1090"/>
    <n v="1"/>
    <x v="0"/>
    <x v="51"/>
    <n v="1"/>
    <s v="fabiola.jackson@bikes.shop"/>
    <x v="0"/>
    <x v="0"/>
    <n v="1427"/>
    <s v="mikel.wilkerson@msn.com"/>
    <n v="95301"/>
    <x v="0"/>
    <s v="Electra"/>
    <d v="2017-08-24T00:00:00"/>
    <n v="1"/>
    <n v="439.99"/>
    <n v="0.2"/>
    <n v="439.99"/>
  </r>
  <r>
    <n v="1091"/>
    <n v="1"/>
    <x v="1"/>
    <x v="44"/>
    <n v="2"/>
    <s v="mireya.copeland@bikes.shop"/>
    <x v="5"/>
    <x v="5"/>
    <n v="1260"/>
    <s v="phuong.wolf@yahoo.com"/>
    <n v="12302"/>
    <x v="1"/>
    <s v="Electra"/>
    <d v="2017-08-24T00:00:00"/>
    <n v="1"/>
    <n v="349.99"/>
    <n v="0.05"/>
    <n v="349.99"/>
  </r>
  <r>
    <n v="1091"/>
    <n v="2"/>
    <x v="1"/>
    <x v="28"/>
    <n v="2"/>
    <s v="mireya.copeland@bikes.shop"/>
    <x v="6"/>
    <x v="6"/>
    <n v="1260"/>
    <s v="phuong.wolf@yahoo.com"/>
    <n v="12302"/>
    <x v="1"/>
    <s v="Trek"/>
    <d v="2017-08-24T00:00:00"/>
    <n v="1"/>
    <n v="5499.99"/>
    <n v="0.1"/>
    <n v="5499.99"/>
  </r>
  <r>
    <n v="1091"/>
    <n v="3"/>
    <x v="1"/>
    <x v="23"/>
    <n v="2"/>
    <s v="mireya.copeland@bikes.shop"/>
    <x v="0"/>
    <x v="0"/>
    <n v="1260"/>
    <s v="phuong.wolf@yahoo.com"/>
    <n v="12302"/>
    <x v="1"/>
    <s v="Pure Cycles"/>
    <d v="2017-08-24T00:00:00"/>
    <n v="1"/>
    <n v="449"/>
    <n v="0.1"/>
    <n v="449"/>
  </r>
  <r>
    <n v="1092"/>
    <n v="1"/>
    <x v="0"/>
    <x v="98"/>
    <n v="1"/>
    <s v="fabiola.jackson@bikes.shop"/>
    <x v="1"/>
    <x v="1"/>
    <n v="40"/>
    <s v="ronna.butler@gmail.com"/>
    <n v="91316"/>
    <x v="0"/>
    <s v="Trek"/>
    <d v="2017-08-25T00:00:00"/>
    <n v="1"/>
    <n v="469.99"/>
    <n v="0.05"/>
    <n v="469.99"/>
  </r>
  <r>
    <n v="1092"/>
    <n v="2"/>
    <x v="0"/>
    <x v="34"/>
    <n v="1"/>
    <s v="fabiola.jackson@bikes.shop"/>
    <x v="1"/>
    <x v="1"/>
    <n v="40"/>
    <s v="ronna.butler@gmail.com"/>
    <n v="91316"/>
    <x v="0"/>
    <s v="Surly"/>
    <d v="2017-08-25T00:00:00"/>
    <n v="2"/>
    <n v="999.99"/>
    <n v="7.0000000000000007E-2"/>
    <n v="1999.98"/>
  </r>
  <r>
    <n v="1092"/>
    <n v="3"/>
    <x v="0"/>
    <x v="6"/>
    <n v="1"/>
    <s v="fabiola.jackson@bikes.shop"/>
    <x v="1"/>
    <x v="1"/>
    <n v="40"/>
    <s v="ronna.butler@gmail.com"/>
    <n v="91316"/>
    <x v="0"/>
    <s v="Ritchey"/>
    <d v="2017-08-25T00:00:00"/>
    <n v="2"/>
    <n v="749.99"/>
    <n v="0.1"/>
    <n v="1499.98"/>
  </r>
  <r>
    <n v="1092"/>
    <n v="4"/>
    <x v="0"/>
    <x v="9"/>
    <n v="1"/>
    <s v="fabiola.jackson@bikes.shop"/>
    <x v="0"/>
    <x v="0"/>
    <n v="40"/>
    <s v="ronna.butler@gmail.com"/>
    <n v="91316"/>
    <x v="0"/>
    <s v="Pure Cycles"/>
    <d v="2017-08-25T00:00:00"/>
    <n v="1"/>
    <n v="449"/>
    <n v="0.2"/>
    <n v="449"/>
  </r>
  <r>
    <n v="1093"/>
    <n v="1"/>
    <x v="0"/>
    <x v="78"/>
    <n v="1"/>
    <s v="fabiola.jackson@bikes.shop"/>
    <x v="1"/>
    <x v="1"/>
    <n v="326"/>
    <s v="shiela.calderon@msn.com"/>
    <n v="95677"/>
    <x v="0"/>
    <s v="Haro"/>
    <d v="2017-08-25T00:00:00"/>
    <n v="2"/>
    <n v="869.99"/>
    <n v="7.0000000000000007E-2"/>
    <n v="1739.98"/>
  </r>
  <r>
    <n v="1093"/>
    <n v="2"/>
    <x v="0"/>
    <x v="7"/>
    <n v="1"/>
    <s v="fabiola.jackson@bikes.shop"/>
    <x v="0"/>
    <x v="0"/>
    <n v="326"/>
    <s v="shiela.calderon@msn.com"/>
    <n v="95677"/>
    <x v="0"/>
    <s v="Pure Cycles"/>
    <d v="2017-08-25T00:00:00"/>
    <n v="2"/>
    <n v="429"/>
    <n v="0.1"/>
    <n v="858"/>
  </r>
  <r>
    <n v="1093"/>
    <n v="3"/>
    <x v="0"/>
    <x v="45"/>
    <n v="1"/>
    <s v="fabiola.jackson@bikes.shop"/>
    <x v="5"/>
    <x v="5"/>
    <n v="326"/>
    <s v="shiela.calderon@msn.com"/>
    <n v="95677"/>
    <x v="0"/>
    <s v="Trek"/>
    <d v="2017-08-25T00:00:00"/>
    <n v="2"/>
    <n v="209.99"/>
    <n v="0.1"/>
    <n v="419.98"/>
  </r>
  <r>
    <n v="1094"/>
    <n v="1"/>
    <x v="1"/>
    <x v="68"/>
    <n v="2"/>
    <s v="mireya.copeland@bikes.shop"/>
    <x v="0"/>
    <x v="0"/>
    <n v="828"/>
    <s v="renato.morton@msn.com"/>
    <n v="10550"/>
    <x v="1"/>
    <s v="Sun Bicycles"/>
    <d v="2017-08-25T00:00:00"/>
    <n v="1"/>
    <n v="416.99"/>
    <n v="0.1"/>
    <n v="416.99"/>
  </r>
  <r>
    <n v="1094"/>
    <n v="2"/>
    <x v="1"/>
    <x v="16"/>
    <n v="2"/>
    <s v="mireya.copeland@bikes.shop"/>
    <x v="2"/>
    <x v="2"/>
    <n v="828"/>
    <s v="renato.morton@msn.com"/>
    <n v="10550"/>
    <x v="1"/>
    <s v="Surly"/>
    <d v="2017-08-25T00:00:00"/>
    <n v="1"/>
    <n v="1680.99"/>
    <n v="0.1"/>
    <n v="1680.99"/>
  </r>
  <r>
    <n v="1094"/>
    <n v="3"/>
    <x v="1"/>
    <x v="24"/>
    <n v="2"/>
    <s v="mireya.copeland@bikes.shop"/>
    <x v="3"/>
    <x v="3"/>
    <n v="828"/>
    <s v="renato.morton@msn.com"/>
    <n v="10550"/>
    <x v="1"/>
    <s v="Electra"/>
    <d v="2017-08-25T00:00:00"/>
    <n v="1"/>
    <n v="549.99"/>
    <n v="0.1"/>
    <n v="549.99"/>
  </r>
  <r>
    <n v="1094"/>
    <n v="4"/>
    <x v="1"/>
    <x v="92"/>
    <n v="2"/>
    <s v="mireya.copeland@bikes.shop"/>
    <x v="3"/>
    <x v="3"/>
    <n v="828"/>
    <s v="renato.morton@msn.com"/>
    <n v="10550"/>
    <x v="1"/>
    <s v="Sun Bicycles"/>
    <d v="2017-08-25T00:00:00"/>
    <n v="1"/>
    <n v="416.99"/>
    <n v="0.2"/>
    <n v="416.99"/>
  </r>
  <r>
    <n v="1095"/>
    <n v="1"/>
    <x v="2"/>
    <x v="46"/>
    <n v="3"/>
    <s v="genna.serrano@bikes.shop"/>
    <x v="0"/>
    <x v="0"/>
    <n v="1382"/>
    <s v="wynona.douglas@msn.com"/>
    <n v="78552"/>
    <x v="2"/>
    <s v="Sun Bicycles"/>
    <d v="2017-08-26T00:00:00"/>
    <n v="2"/>
    <n v="647.99"/>
    <n v="0.05"/>
    <n v="1295.98"/>
  </r>
  <r>
    <n v="1095"/>
    <n v="2"/>
    <x v="2"/>
    <x v="5"/>
    <n v="3"/>
    <s v="genna.serrano@bikes.shop"/>
    <x v="1"/>
    <x v="1"/>
    <n v="1382"/>
    <s v="wynona.douglas@msn.com"/>
    <n v="78552"/>
    <x v="2"/>
    <s v="Surly"/>
    <d v="2017-08-26T00:00:00"/>
    <n v="2"/>
    <n v="999.99"/>
    <n v="0.2"/>
    <n v="1999.98"/>
  </r>
  <r>
    <n v="1095"/>
    <n v="3"/>
    <x v="2"/>
    <x v="12"/>
    <n v="3"/>
    <s v="genna.serrano@bikes.shop"/>
    <x v="0"/>
    <x v="0"/>
    <n v="1382"/>
    <s v="wynona.douglas@msn.com"/>
    <n v="78552"/>
    <x v="2"/>
    <s v="Electra"/>
    <d v="2017-08-26T00:00:00"/>
    <n v="2"/>
    <n v="529.99"/>
    <n v="0.1"/>
    <n v="1059.98"/>
  </r>
  <r>
    <n v="1095"/>
    <n v="4"/>
    <x v="2"/>
    <x v="93"/>
    <n v="3"/>
    <s v="genna.serrano@bikes.shop"/>
    <x v="1"/>
    <x v="1"/>
    <n v="1382"/>
    <s v="wynona.douglas@msn.com"/>
    <n v="78552"/>
    <x v="2"/>
    <s v="Surly"/>
    <d v="2017-08-26T00:00:00"/>
    <n v="1"/>
    <n v="1632.99"/>
    <n v="0.2"/>
    <n v="1632.99"/>
  </r>
  <r>
    <n v="1095"/>
    <n v="5"/>
    <x v="2"/>
    <x v="69"/>
    <n v="3"/>
    <s v="genna.serrano@bikes.shop"/>
    <x v="6"/>
    <x v="6"/>
    <n v="1382"/>
    <s v="wynona.douglas@msn.com"/>
    <n v="78552"/>
    <x v="2"/>
    <s v="Trek"/>
    <d v="2017-08-26T00:00:00"/>
    <n v="2"/>
    <n v="5999.99"/>
    <n v="0.05"/>
    <n v="11999.98"/>
  </r>
  <r>
    <n v="1096"/>
    <n v="1"/>
    <x v="0"/>
    <x v="16"/>
    <n v="1"/>
    <s v="fabiola.jackson@bikes.shop"/>
    <x v="2"/>
    <x v="2"/>
    <n v="589"/>
    <s v="jeffry.church@msn.com"/>
    <n v="94566"/>
    <x v="0"/>
    <s v="Surly"/>
    <d v="2017-08-27T00:00:00"/>
    <n v="1"/>
    <n v="1680.99"/>
    <n v="0.1"/>
    <n v="1680.99"/>
  </r>
  <r>
    <n v="1097"/>
    <n v="1"/>
    <x v="1"/>
    <x v="40"/>
    <n v="2"/>
    <s v="mireya.copeland@bikes.shop"/>
    <x v="5"/>
    <x v="5"/>
    <n v="1311"/>
    <s v="whitley.cannon@msn.com"/>
    <n v="11727"/>
    <x v="1"/>
    <s v="Electra"/>
    <d v="2017-08-27T00:00:00"/>
    <n v="1"/>
    <n v="299.99"/>
    <n v="0.05"/>
    <n v="299.99"/>
  </r>
  <r>
    <n v="1097"/>
    <n v="2"/>
    <x v="1"/>
    <x v="26"/>
    <n v="2"/>
    <s v="mireya.copeland@bikes.shop"/>
    <x v="3"/>
    <x v="3"/>
    <n v="1311"/>
    <s v="whitley.cannon@msn.com"/>
    <n v="11727"/>
    <x v="1"/>
    <s v="Sun Bicycles"/>
    <d v="2017-08-27T00:00:00"/>
    <n v="2"/>
    <n v="449.99"/>
    <n v="7.0000000000000007E-2"/>
    <n v="899.98"/>
  </r>
  <r>
    <n v="1097"/>
    <n v="3"/>
    <x v="1"/>
    <x v="72"/>
    <n v="2"/>
    <s v="mireya.copeland@bikes.shop"/>
    <x v="5"/>
    <x v="5"/>
    <n v="1311"/>
    <s v="whitley.cannon@msn.com"/>
    <n v="11727"/>
    <x v="1"/>
    <s v="Electra"/>
    <d v="2017-08-27T00:00:00"/>
    <n v="2"/>
    <n v="489.99"/>
    <n v="7.0000000000000007E-2"/>
    <n v="979.98"/>
  </r>
  <r>
    <n v="1097"/>
    <n v="4"/>
    <x v="1"/>
    <x v="23"/>
    <n v="2"/>
    <s v="mireya.copeland@bikes.shop"/>
    <x v="0"/>
    <x v="0"/>
    <n v="1311"/>
    <s v="whitley.cannon@msn.com"/>
    <n v="11727"/>
    <x v="1"/>
    <s v="Pure Cycles"/>
    <d v="2017-08-27T00:00:00"/>
    <n v="1"/>
    <n v="449"/>
    <n v="0.2"/>
    <n v="449"/>
  </r>
  <r>
    <n v="1097"/>
    <n v="5"/>
    <x v="1"/>
    <x v="100"/>
    <n v="2"/>
    <s v="mireya.copeland@bikes.shop"/>
    <x v="1"/>
    <x v="1"/>
    <n v="1311"/>
    <s v="whitley.cannon@msn.com"/>
    <n v="11727"/>
    <x v="1"/>
    <s v="Sun Bicycles"/>
    <d v="2017-08-27T00:00:00"/>
    <n v="2"/>
    <n v="832.99"/>
    <n v="0.05"/>
    <n v="1665.98"/>
  </r>
  <r>
    <n v="1098"/>
    <n v="1"/>
    <x v="0"/>
    <x v="54"/>
    <n v="1"/>
    <s v="fabiola.jackson@bikes.shop"/>
    <x v="5"/>
    <x v="5"/>
    <n v="752"/>
    <s v="lloyd.miranda@hotmail.com"/>
    <n v="91316"/>
    <x v="0"/>
    <s v="Trek"/>
    <d v="2017-08-28T00:00:00"/>
    <n v="1"/>
    <n v="189.99"/>
    <n v="0.1"/>
    <n v="189.99"/>
  </r>
  <r>
    <n v="1099"/>
    <n v="1"/>
    <x v="1"/>
    <x v="38"/>
    <n v="2"/>
    <s v="mireya.copeland@bikes.shop"/>
    <x v="0"/>
    <x v="0"/>
    <n v="1128"/>
    <s v="bea.kane@aol.com"/>
    <n v="10541"/>
    <x v="1"/>
    <s v="Electra"/>
    <d v="2017-08-28T00:00:00"/>
    <n v="1"/>
    <n v="489.99"/>
    <n v="0.1"/>
    <n v="489.99"/>
  </r>
  <r>
    <n v="1099"/>
    <n v="2"/>
    <x v="1"/>
    <x v="17"/>
    <n v="2"/>
    <s v="mireya.copeland@bikes.shop"/>
    <x v="0"/>
    <x v="0"/>
    <n v="1128"/>
    <s v="bea.kane@aol.com"/>
    <n v="10541"/>
    <x v="1"/>
    <s v="Electra"/>
    <d v="2017-08-28T00:00:00"/>
    <n v="2"/>
    <n v="269.99"/>
    <n v="0.05"/>
    <n v="539.98"/>
  </r>
  <r>
    <n v="1099"/>
    <n v="3"/>
    <x v="1"/>
    <x v="109"/>
    <n v="2"/>
    <s v="mireya.copeland@bikes.shop"/>
    <x v="1"/>
    <x v="1"/>
    <n v="1128"/>
    <s v="bea.kane@aol.com"/>
    <n v="10541"/>
    <x v="1"/>
    <s v="Haro"/>
    <d v="2017-08-28T00:00:00"/>
    <n v="1"/>
    <n v="1409.99"/>
    <n v="7.0000000000000007E-2"/>
    <n v="1409.99"/>
  </r>
  <r>
    <n v="1099"/>
    <n v="4"/>
    <x v="1"/>
    <x v="84"/>
    <n v="2"/>
    <s v="mireya.copeland@bikes.shop"/>
    <x v="5"/>
    <x v="5"/>
    <n v="1128"/>
    <s v="bea.kane@aol.com"/>
    <n v="10541"/>
    <x v="1"/>
    <s v="Trek"/>
    <d v="2017-08-28T00:00:00"/>
    <n v="2"/>
    <n v="209.99"/>
    <n v="0.1"/>
    <n v="419.98"/>
  </r>
  <r>
    <n v="1100"/>
    <n v="1"/>
    <x v="1"/>
    <x v="10"/>
    <n v="2"/>
    <s v="mireya.copeland@bikes.shop"/>
    <x v="0"/>
    <x v="0"/>
    <n v="1392"/>
    <s v="trista.lambert@gmail.com"/>
    <n v="14450"/>
    <x v="1"/>
    <s v="Electra"/>
    <d v="2017-08-28T00:00:00"/>
    <n v="1"/>
    <n v="549.99"/>
    <n v="0.05"/>
    <n v="549.99"/>
  </r>
  <r>
    <n v="1100"/>
    <n v="2"/>
    <x v="1"/>
    <x v="11"/>
    <n v="2"/>
    <s v="mireya.copeland@bikes.shop"/>
    <x v="4"/>
    <x v="4"/>
    <n v="1392"/>
    <s v="trista.lambert@gmail.com"/>
    <n v="14450"/>
    <x v="1"/>
    <s v="Trek"/>
    <d v="2017-08-28T00:00:00"/>
    <n v="2"/>
    <n v="2999.99"/>
    <n v="0.1"/>
    <n v="5999.98"/>
  </r>
  <r>
    <n v="1101"/>
    <n v="1"/>
    <x v="1"/>
    <x v="86"/>
    <n v="2"/>
    <s v="mireya.copeland@bikes.shop"/>
    <x v="3"/>
    <x v="3"/>
    <n v="379"/>
    <s v="mina.carrillo@aol.com"/>
    <n v="11553"/>
    <x v="1"/>
    <s v="Sun Bicycles"/>
    <d v="2017-08-29T00:00:00"/>
    <n v="1"/>
    <n v="533.99"/>
    <n v="7.0000000000000007E-2"/>
    <n v="533.99"/>
  </r>
  <r>
    <n v="1101"/>
    <n v="2"/>
    <x v="1"/>
    <x v="80"/>
    <n v="2"/>
    <s v="mireya.copeland@bikes.shop"/>
    <x v="6"/>
    <x v="6"/>
    <n v="379"/>
    <s v="mina.carrillo@aol.com"/>
    <n v="11553"/>
    <x v="1"/>
    <s v="Trek"/>
    <d v="2017-08-29T00:00:00"/>
    <n v="1"/>
    <n v="6499.99"/>
    <n v="0.05"/>
    <n v="6499.99"/>
  </r>
  <r>
    <n v="1102"/>
    <n v="1"/>
    <x v="1"/>
    <x v="87"/>
    <n v="2"/>
    <s v="mireya.copeland@bikes.shop"/>
    <x v="5"/>
    <x v="5"/>
    <n v="1317"/>
    <s v="glady.wells@gmail.com"/>
    <n v="11791"/>
    <x v="1"/>
    <s v="Trek"/>
    <d v="2017-08-29T00:00:00"/>
    <n v="1"/>
    <n v="349.99"/>
    <n v="7.0000000000000007E-2"/>
    <n v="349.99"/>
  </r>
  <r>
    <n v="1103"/>
    <n v="1"/>
    <x v="1"/>
    <x v="26"/>
    <n v="2"/>
    <s v="mireya.copeland@bikes.shop"/>
    <x v="3"/>
    <x v="3"/>
    <n v="1394"/>
    <s v="genny.fields@msn.com"/>
    <n v="11701"/>
    <x v="1"/>
    <s v="Sun Bicycles"/>
    <d v="2017-08-31T00:00:00"/>
    <n v="1"/>
    <n v="449.99"/>
    <n v="0.2"/>
    <n v="449.99"/>
  </r>
  <r>
    <n v="1103"/>
    <n v="2"/>
    <x v="1"/>
    <x v="109"/>
    <n v="2"/>
    <s v="mireya.copeland@bikes.shop"/>
    <x v="1"/>
    <x v="1"/>
    <n v="1394"/>
    <s v="genny.fields@msn.com"/>
    <n v="11701"/>
    <x v="1"/>
    <s v="Haro"/>
    <d v="2017-08-31T00:00:00"/>
    <n v="2"/>
    <n v="1409.99"/>
    <n v="0.2"/>
    <n v="2819.98"/>
  </r>
  <r>
    <n v="1104"/>
    <n v="1"/>
    <x v="1"/>
    <x v="7"/>
    <n v="2"/>
    <s v="mireya.copeland@bikes.shop"/>
    <x v="0"/>
    <x v="0"/>
    <n v="268"/>
    <s v="trinity.riddle@aol.com"/>
    <n v="12020"/>
    <x v="1"/>
    <s v="Pure Cycles"/>
    <d v="2017-09-01T00:00:00"/>
    <n v="1"/>
    <n v="429"/>
    <n v="0.1"/>
    <n v="429"/>
  </r>
  <r>
    <n v="1104"/>
    <n v="2"/>
    <x v="1"/>
    <x v="63"/>
    <n v="2"/>
    <s v="mireya.copeland@bikes.shop"/>
    <x v="0"/>
    <x v="0"/>
    <n v="268"/>
    <s v="trinity.riddle@aol.com"/>
    <n v="12020"/>
    <x v="1"/>
    <s v="Electra"/>
    <d v="2017-09-01T00:00:00"/>
    <n v="2"/>
    <n v="659.99"/>
    <n v="0.1"/>
    <n v="1319.98"/>
  </r>
  <r>
    <n v="1104"/>
    <n v="3"/>
    <x v="1"/>
    <x v="52"/>
    <n v="2"/>
    <s v="mireya.copeland@bikes.shop"/>
    <x v="1"/>
    <x v="1"/>
    <n v="268"/>
    <s v="trinity.riddle@aol.com"/>
    <n v="12020"/>
    <x v="1"/>
    <s v="Trek"/>
    <d v="2017-09-01T00:00:00"/>
    <n v="1"/>
    <n v="5299.99"/>
    <n v="7.0000000000000007E-2"/>
    <n v="5299.99"/>
  </r>
  <r>
    <n v="1104"/>
    <n v="4"/>
    <x v="1"/>
    <x v="53"/>
    <n v="2"/>
    <s v="mireya.copeland@bikes.shop"/>
    <x v="0"/>
    <x v="0"/>
    <n v="268"/>
    <s v="trinity.riddle@aol.com"/>
    <n v="12020"/>
    <x v="1"/>
    <s v="Sun Bicycles"/>
    <d v="2017-09-01T00:00:00"/>
    <n v="1"/>
    <n v="761.99"/>
    <n v="7.0000000000000007E-2"/>
    <n v="761.99"/>
  </r>
  <r>
    <n v="1105"/>
    <n v="1"/>
    <x v="2"/>
    <x v="91"/>
    <n v="3"/>
    <s v="genna.serrano@bikes.shop"/>
    <x v="4"/>
    <x v="4"/>
    <n v="747"/>
    <s v="margret.barnett@gmail.com"/>
    <n v="75126"/>
    <x v="2"/>
    <s v="Sun Bicycles"/>
    <d v="2017-09-01T00:00:00"/>
    <n v="1"/>
    <n v="1559.99"/>
    <n v="0.05"/>
    <n v="1559.99"/>
  </r>
  <r>
    <n v="1105"/>
    <n v="2"/>
    <x v="2"/>
    <x v="28"/>
    <n v="3"/>
    <s v="genna.serrano@bikes.shop"/>
    <x v="6"/>
    <x v="6"/>
    <n v="747"/>
    <s v="margret.barnett@gmail.com"/>
    <n v="75126"/>
    <x v="2"/>
    <s v="Trek"/>
    <d v="2017-09-01T00:00:00"/>
    <n v="2"/>
    <n v="5499.99"/>
    <n v="0.2"/>
    <n v="10999.98"/>
  </r>
  <r>
    <n v="1105"/>
    <n v="3"/>
    <x v="2"/>
    <x v="100"/>
    <n v="3"/>
    <s v="genna.serrano@bikes.shop"/>
    <x v="1"/>
    <x v="1"/>
    <n v="747"/>
    <s v="margret.barnett@gmail.com"/>
    <n v="75126"/>
    <x v="2"/>
    <s v="Sun Bicycles"/>
    <d v="2017-09-01T00:00:00"/>
    <n v="2"/>
    <n v="832.99"/>
    <n v="7.0000000000000007E-2"/>
    <n v="1665.98"/>
  </r>
  <r>
    <n v="1106"/>
    <n v="1"/>
    <x v="1"/>
    <x v="81"/>
    <n v="2"/>
    <s v="mireya.copeland@bikes.shop"/>
    <x v="5"/>
    <x v="5"/>
    <n v="1009"/>
    <s v="deangelo.cooley@aol.com"/>
    <n v="11422"/>
    <x v="1"/>
    <s v="Electra"/>
    <d v="2017-09-02T00:00:00"/>
    <n v="1"/>
    <n v="349.99"/>
    <n v="0.1"/>
    <n v="349.99"/>
  </r>
  <r>
    <n v="1107"/>
    <n v="1"/>
    <x v="1"/>
    <x v="52"/>
    <n v="2"/>
    <s v="mireya.copeland@bikes.shop"/>
    <x v="1"/>
    <x v="1"/>
    <n v="1424"/>
    <s v="lashunda.cole@hotmail.com"/>
    <n v="10952"/>
    <x v="1"/>
    <s v="Trek"/>
    <d v="2017-09-02T00:00:00"/>
    <n v="1"/>
    <n v="5299.99"/>
    <n v="0.2"/>
    <n v="5299.99"/>
  </r>
  <r>
    <n v="1107"/>
    <n v="2"/>
    <x v="1"/>
    <x v="67"/>
    <n v="2"/>
    <s v="mireya.copeland@bikes.shop"/>
    <x v="1"/>
    <x v="1"/>
    <n v="1424"/>
    <s v="lashunda.cole@hotmail.com"/>
    <n v="10952"/>
    <x v="1"/>
    <s v="Haro"/>
    <d v="2017-09-02T00:00:00"/>
    <n v="2"/>
    <n v="1469.99"/>
    <n v="0.2"/>
    <n v="2939.98"/>
  </r>
  <r>
    <n v="1108"/>
    <n v="1"/>
    <x v="0"/>
    <x v="78"/>
    <n v="1"/>
    <s v="fabiola.jackson@bikes.shop"/>
    <x v="1"/>
    <x v="1"/>
    <n v="735"/>
    <s v="aide.franco@msn.com"/>
    <n v="95301"/>
    <x v="0"/>
    <s v="Haro"/>
    <d v="2017-09-03T00:00:00"/>
    <n v="2"/>
    <n v="869.99"/>
    <n v="0.05"/>
    <n v="1739.98"/>
  </r>
  <r>
    <n v="1108"/>
    <n v="2"/>
    <x v="0"/>
    <x v="96"/>
    <n v="1"/>
    <s v="fabiola.jackson@bikes.shop"/>
    <x v="5"/>
    <x v="5"/>
    <n v="735"/>
    <s v="aide.franco@msn.com"/>
    <n v="95301"/>
    <x v="0"/>
    <s v="Electra"/>
    <d v="2017-09-03T00:00:00"/>
    <n v="1"/>
    <n v="489.99"/>
    <n v="7.0000000000000007E-2"/>
    <n v="489.99"/>
  </r>
  <r>
    <n v="1108"/>
    <n v="3"/>
    <x v="0"/>
    <x v="86"/>
    <n v="1"/>
    <s v="fabiola.jackson@bikes.shop"/>
    <x v="3"/>
    <x v="3"/>
    <n v="735"/>
    <s v="aide.franco@msn.com"/>
    <n v="95301"/>
    <x v="0"/>
    <s v="Sun Bicycles"/>
    <d v="2017-09-03T00:00:00"/>
    <n v="1"/>
    <n v="533.99"/>
    <n v="7.0000000000000007E-2"/>
    <n v="533.99"/>
  </r>
  <r>
    <n v="1109"/>
    <n v="1"/>
    <x v="1"/>
    <x v="31"/>
    <n v="2"/>
    <s v="mireya.copeland@bikes.shop"/>
    <x v="0"/>
    <x v="0"/>
    <n v="23"/>
    <s v="kaylee.english@msn.com"/>
    <n v="11423"/>
    <x v="1"/>
    <s v="Sun Bicycles"/>
    <d v="2017-09-03T00:00:00"/>
    <n v="2"/>
    <n v="619.99"/>
    <n v="0.1"/>
    <n v="1239.98"/>
  </r>
  <r>
    <n v="1110"/>
    <n v="1"/>
    <x v="1"/>
    <x v="28"/>
    <n v="2"/>
    <s v="mireya.copeland@bikes.shop"/>
    <x v="6"/>
    <x v="6"/>
    <n v="912"/>
    <s v="inocencia.key@hotmail.com"/>
    <n v="11762"/>
    <x v="1"/>
    <s v="Trek"/>
    <d v="2017-09-04T00:00:00"/>
    <n v="1"/>
    <n v="5499.99"/>
    <n v="0.1"/>
    <n v="5499.99"/>
  </r>
  <r>
    <n v="1111"/>
    <n v="1"/>
    <x v="1"/>
    <x v="43"/>
    <n v="2"/>
    <s v="mireya.copeland@bikes.shop"/>
    <x v="5"/>
    <x v="5"/>
    <n v="930"/>
    <s v="delana.wagner@aol.com"/>
    <n v="12065"/>
    <x v="1"/>
    <s v="Electra"/>
    <d v="2017-09-04T00:00:00"/>
    <n v="1"/>
    <n v="299.99"/>
    <n v="0.05"/>
    <n v="299.99"/>
  </r>
  <r>
    <n v="1111"/>
    <n v="2"/>
    <x v="1"/>
    <x v="82"/>
    <n v="2"/>
    <s v="mireya.copeland@bikes.shop"/>
    <x v="0"/>
    <x v="0"/>
    <n v="930"/>
    <s v="delana.wagner@aol.com"/>
    <n v="12065"/>
    <x v="1"/>
    <s v="Sun Bicycles"/>
    <d v="2017-09-04T00:00:00"/>
    <n v="2"/>
    <n v="250.99"/>
    <n v="0.1"/>
    <n v="501.98"/>
  </r>
  <r>
    <n v="1111"/>
    <n v="3"/>
    <x v="1"/>
    <x v="15"/>
    <n v="2"/>
    <s v="mireya.copeland@bikes.shop"/>
    <x v="0"/>
    <x v="0"/>
    <n v="930"/>
    <s v="delana.wagner@aol.com"/>
    <n v="12065"/>
    <x v="1"/>
    <s v="Electra"/>
    <d v="2017-09-04T00:00:00"/>
    <n v="1"/>
    <n v="269.99"/>
    <n v="0.2"/>
    <n v="269.99"/>
  </r>
  <r>
    <n v="1111"/>
    <n v="4"/>
    <x v="1"/>
    <x v="24"/>
    <n v="2"/>
    <s v="mireya.copeland@bikes.shop"/>
    <x v="3"/>
    <x v="3"/>
    <n v="930"/>
    <s v="delana.wagner@aol.com"/>
    <n v="12065"/>
    <x v="1"/>
    <s v="Electra"/>
    <d v="2017-09-04T00:00:00"/>
    <n v="1"/>
    <n v="549.99"/>
    <n v="7.0000000000000007E-2"/>
    <n v="549.99"/>
  </r>
  <r>
    <n v="1112"/>
    <n v="1"/>
    <x v="1"/>
    <x v="68"/>
    <n v="2"/>
    <s v="mireya.copeland@bikes.shop"/>
    <x v="0"/>
    <x v="0"/>
    <n v="798"/>
    <s v="alyse.jacobson@yahoo.com"/>
    <n v="11762"/>
    <x v="1"/>
    <s v="Sun Bicycles"/>
    <d v="2017-09-05T00:00:00"/>
    <n v="2"/>
    <n v="416.99"/>
    <n v="0.05"/>
    <n v="833.98"/>
  </r>
  <r>
    <n v="1112"/>
    <n v="2"/>
    <x v="1"/>
    <x v="41"/>
    <n v="2"/>
    <s v="mireya.copeland@bikes.shop"/>
    <x v="1"/>
    <x v="1"/>
    <n v="798"/>
    <s v="alyse.jacobson@yahoo.com"/>
    <n v="11762"/>
    <x v="1"/>
    <s v="Trek"/>
    <d v="2017-09-05T00:00:00"/>
    <n v="1"/>
    <n v="2299.9899999999998"/>
    <n v="7.0000000000000007E-2"/>
    <n v="2299.9899999999998"/>
  </r>
  <r>
    <n v="1112"/>
    <n v="3"/>
    <x v="1"/>
    <x v="21"/>
    <n v="2"/>
    <s v="mireya.copeland@bikes.shop"/>
    <x v="1"/>
    <x v="1"/>
    <n v="798"/>
    <s v="alyse.jacobson@yahoo.com"/>
    <n v="11762"/>
    <x v="1"/>
    <s v="Heller"/>
    <d v="2017-09-05T00:00:00"/>
    <n v="2"/>
    <n v="1320.99"/>
    <n v="0.1"/>
    <n v="2641.98"/>
  </r>
  <r>
    <n v="1112"/>
    <n v="4"/>
    <x v="1"/>
    <x v="108"/>
    <n v="2"/>
    <s v="mireya.copeland@bikes.shop"/>
    <x v="5"/>
    <x v="5"/>
    <n v="798"/>
    <s v="alyse.jacobson@yahoo.com"/>
    <n v="11762"/>
    <x v="1"/>
    <s v="Trek"/>
    <d v="2017-09-05T00:00:00"/>
    <n v="2"/>
    <n v="189.99"/>
    <n v="7.0000000000000007E-2"/>
    <n v="379.98"/>
  </r>
  <r>
    <n v="1112"/>
    <n v="5"/>
    <x v="1"/>
    <x v="11"/>
    <n v="2"/>
    <s v="mireya.copeland@bikes.shop"/>
    <x v="4"/>
    <x v="4"/>
    <n v="798"/>
    <s v="alyse.jacobson@yahoo.com"/>
    <n v="11762"/>
    <x v="1"/>
    <s v="Trek"/>
    <d v="2017-09-05T00:00:00"/>
    <n v="2"/>
    <n v="2999.99"/>
    <n v="0.1"/>
    <n v="5999.98"/>
  </r>
  <r>
    <n v="1113"/>
    <n v="1"/>
    <x v="1"/>
    <x v="26"/>
    <n v="2"/>
    <s v="mireya.copeland@bikes.shop"/>
    <x v="3"/>
    <x v="3"/>
    <n v="388"/>
    <s v="aleta.stone@aol.com"/>
    <n v="11357"/>
    <x v="1"/>
    <s v="Sun Bicycles"/>
    <d v="2017-09-06T00:00:00"/>
    <n v="1"/>
    <n v="449.99"/>
    <n v="7.0000000000000007E-2"/>
    <n v="449.99"/>
  </r>
  <r>
    <n v="1114"/>
    <n v="1"/>
    <x v="1"/>
    <x v="58"/>
    <n v="2"/>
    <s v="mireya.copeland@bikes.shop"/>
    <x v="6"/>
    <x v="6"/>
    <n v="1036"/>
    <s v="randee.lester@gmail.com"/>
    <n v="11720"/>
    <x v="1"/>
    <s v="Surly"/>
    <d v="2017-09-06T00:00:00"/>
    <n v="1"/>
    <n v="875.99"/>
    <n v="0.2"/>
    <n v="875.99"/>
  </r>
  <r>
    <n v="1115"/>
    <n v="1"/>
    <x v="1"/>
    <x v="44"/>
    <n v="2"/>
    <s v="mireya.copeland@bikes.shop"/>
    <x v="5"/>
    <x v="5"/>
    <n v="1100"/>
    <s v="penny.acevedo@yahoo.com"/>
    <n v="12020"/>
    <x v="1"/>
    <s v="Electra"/>
    <d v="2017-09-07T00:00:00"/>
    <n v="2"/>
    <n v="349.99"/>
    <n v="0.2"/>
    <n v="699.98"/>
  </r>
  <r>
    <n v="1115"/>
    <n v="2"/>
    <x v="1"/>
    <x v="69"/>
    <n v="2"/>
    <s v="mireya.copeland@bikes.shop"/>
    <x v="6"/>
    <x v="6"/>
    <n v="1100"/>
    <s v="penny.acevedo@yahoo.com"/>
    <n v="12020"/>
    <x v="1"/>
    <s v="Trek"/>
    <d v="2017-09-07T00:00:00"/>
    <n v="2"/>
    <n v="5999.99"/>
    <n v="7.0000000000000007E-2"/>
    <n v="11999.98"/>
  </r>
  <r>
    <n v="1115"/>
    <n v="3"/>
    <x v="1"/>
    <x v="87"/>
    <n v="2"/>
    <s v="mireya.copeland@bikes.shop"/>
    <x v="5"/>
    <x v="5"/>
    <n v="1100"/>
    <s v="penny.acevedo@yahoo.com"/>
    <n v="12020"/>
    <x v="1"/>
    <s v="Trek"/>
    <d v="2017-09-07T00:00:00"/>
    <n v="2"/>
    <n v="349.99"/>
    <n v="7.0000000000000007E-2"/>
    <n v="699.98"/>
  </r>
  <r>
    <n v="1115"/>
    <n v="4"/>
    <x v="1"/>
    <x v="60"/>
    <n v="2"/>
    <s v="mireya.copeland@bikes.shop"/>
    <x v="6"/>
    <x v="6"/>
    <n v="1100"/>
    <s v="penny.acevedo@yahoo.com"/>
    <n v="12020"/>
    <x v="1"/>
    <s v="Trek"/>
    <d v="2017-09-07T00:00:00"/>
    <n v="2"/>
    <n v="3499.99"/>
    <n v="0.1"/>
    <n v="6999.98"/>
  </r>
  <r>
    <n v="1116"/>
    <n v="1"/>
    <x v="1"/>
    <x v="16"/>
    <n v="2"/>
    <s v="mireya.copeland@bikes.shop"/>
    <x v="2"/>
    <x v="2"/>
    <n v="52"/>
    <s v="tu.ramirez@hotmail.com"/>
    <n v="11369"/>
    <x v="1"/>
    <s v="Surly"/>
    <d v="2017-09-08T00:00:00"/>
    <n v="2"/>
    <n v="1680.99"/>
    <n v="7.0000000000000007E-2"/>
    <n v="3361.98"/>
  </r>
  <r>
    <n v="1117"/>
    <n v="1"/>
    <x v="1"/>
    <x v="88"/>
    <n v="2"/>
    <s v="mireya.copeland@bikes.shop"/>
    <x v="1"/>
    <x v="1"/>
    <n v="334"/>
    <s v="somer.jordan@msn.com"/>
    <n v="11746"/>
    <x v="1"/>
    <s v="Haro"/>
    <d v="2017-09-08T00:00:00"/>
    <n v="2"/>
    <n v="379.99"/>
    <n v="0.1"/>
    <n v="759.98"/>
  </r>
  <r>
    <n v="1117"/>
    <n v="2"/>
    <x v="1"/>
    <x v="87"/>
    <n v="2"/>
    <s v="mireya.copeland@bikes.shop"/>
    <x v="5"/>
    <x v="5"/>
    <n v="334"/>
    <s v="somer.jordan@msn.com"/>
    <n v="11746"/>
    <x v="1"/>
    <s v="Trek"/>
    <d v="2017-09-08T00:00:00"/>
    <n v="1"/>
    <n v="349.99"/>
    <n v="0.2"/>
    <n v="349.99"/>
  </r>
  <r>
    <n v="1117"/>
    <n v="3"/>
    <x v="1"/>
    <x v="80"/>
    <n v="2"/>
    <s v="mireya.copeland@bikes.shop"/>
    <x v="6"/>
    <x v="6"/>
    <n v="334"/>
    <s v="somer.jordan@msn.com"/>
    <n v="11746"/>
    <x v="1"/>
    <s v="Trek"/>
    <d v="2017-09-08T00:00:00"/>
    <n v="2"/>
    <n v="6499.99"/>
    <n v="0.1"/>
    <n v="12999.98"/>
  </r>
  <r>
    <n v="1118"/>
    <n v="1"/>
    <x v="1"/>
    <x v="66"/>
    <n v="2"/>
    <s v="mireya.copeland@bikes.shop"/>
    <x v="6"/>
    <x v="6"/>
    <n v="1023"/>
    <s v="adena.blake@hotmail.com"/>
    <n v="12020"/>
    <x v="1"/>
    <s v="Trek"/>
    <d v="2017-09-08T00:00:00"/>
    <n v="2"/>
    <n v="2699.99"/>
    <n v="0.2"/>
    <n v="5399.98"/>
  </r>
  <r>
    <n v="1118"/>
    <n v="2"/>
    <x v="1"/>
    <x v="69"/>
    <n v="2"/>
    <s v="mireya.copeland@bikes.shop"/>
    <x v="6"/>
    <x v="6"/>
    <n v="1023"/>
    <s v="adena.blake@hotmail.com"/>
    <n v="12020"/>
    <x v="1"/>
    <s v="Trek"/>
    <d v="2017-09-08T00:00:00"/>
    <n v="1"/>
    <n v="5999.99"/>
    <n v="7.0000000000000007E-2"/>
    <n v="5999.99"/>
  </r>
  <r>
    <n v="1118"/>
    <n v="3"/>
    <x v="1"/>
    <x v="61"/>
    <n v="2"/>
    <s v="mireya.copeland@bikes.shop"/>
    <x v="1"/>
    <x v="1"/>
    <n v="1023"/>
    <s v="adena.blake@hotmail.com"/>
    <n v="12020"/>
    <x v="1"/>
    <s v="Trek"/>
    <d v="2017-09-08T00:00:00"/>
    <n v="1"/>
    <n v="999.99"/>
    <n v="0.05"/>
    <n v="999.99"/>
  </r>
  <r>
    <n v="1118"/>
    <n v="4"/>
    <x v="1"/>
    <x v="42"/>
    <n v="2"/>
    <s v="mireya.copeland@bikes.shop"/>
    <x v="1"/>
    <x v="1"/>
    <n v="1023"/>
    <s v="adena.blake@hotmail.com"/>
    <n v="12020"/>
    <x v="1"/>
    <s v="Trek"/>
    <d v="2017-09-08T00:00:00"/>
    <n v="2"/>
    <n v="5299.99"/>
    <n v="0.2"/>
    <n v="10599.98"/>
  </r>
  <r>
    <n v="1119"/>
    <n v="1"/>
    <x v="0"/>
    <x v="101"/>
    <n v="1"/>
    <s v="fabiola.jackson@bikes.shop"/>
    <x v="5"/>
    <x v="5"/>
    <n v="749"/>
    <s v="oralia.farley@hotmail.com"/>
    <n v="91784"/>
    <x v="0"/>
    <s v="Haro"/>
    <d v="2017-09-10T00:00:00"/>
    <n v="2"/>
    <n v="209.99"/>
    <n v="0.1"/>
    <n v="419.98"/>
  </r>
  <r>
    <n v="1119"/>
    <n v="2"/>
    <x v="0"/>
    <x v="66"/>
    <n v="1"/>
    <s v="fabiola.jackson@bikes.shop"/>
    <x v="6"/>
    <x v="6"/>
    <n v="749"/>
    <s v="oralia.farley@hotmail.com"/>
    <n v="91784"/>
    <x v="0"/>
    <s v="Trek"/>
    <d v="2017-09-10T00:00:00"/>
    <n v="2"/>
    <n v="2699.99"/>
    <n v="0.05"/>
    <n v="5399.98"/>
  </r>
  <r>
    <n v="1119"/>
    <n v="3"/>
    <x v="0"/>
    <x v="77"/>
    <n v="1"/>
    <s v="fabiola.jackson@bikes.shop"/>
    <x v="3"/>
    <x v="3"/>
    <n v="749"/>
    <s v="oralia.farley@hotmail.com"/>
    <n v="91784"/>
    <x v="0"/>
    <s v="Sun Bicycles"/>
    <d v="2017-09-10T00:00:00"/>
    <n v="1"/>
    <n v="481.99"/>
    <n v="0.2"/>
    <n v="481.99"/>
  </r>
  <r>
    <n v="1120"/>
    <n v="1"/>
    <x v="1"/>
    <x v="102"/>
    <n v="2"/>
    <s v="mireya.copeland@bikes.shop"/>
    <x v="5"/>
    <x v="5"/>
    <n v="1269"/>
    <s v="gustavo.gamble@msn.com"/>
    <n v="11050"/>
    <x v="1"/>
    <s v="Haro"/>
    <d v="2017-09-10T00:00:00"/>
    <n v="2"/>
    <n v="209.99"/>
    <n v="7.0000000000000007E-2"/>
    <n v="419.98"/>
  </r>
  <r>
    <n v="1120"/>
    <n v="2"/>
    <x v="1"/>
    <x v="93"/>
    <n v="2"/>
    <s v="mireya.copeland@bikes.shop"/>
    <x v="1"/>
    <x v="1"/>
    <n v="1269"/>
    <s v="gustavo.gamble@msn.com"/>
    <n v="11050"/>
    <x v="1"/>
    <s v="Surly"/>
    <d v="2017-09-10T00:00:00"/>
    <n v="1"/>
    <n v="1632.99"/>
    <n v="7.0000000000000007E-2"/>
    <n v="1632.99"/>
  </r>
  <r>
    <n v="1120"/>
    <n v="3"/>
    <x v="1"/>
    <x v="34"/>
    <n v="2"/>
    <s v="mireya.copeland@bikes.shop"/>
    <x v="1"/>
    <x v="1"/>
    <n v="1269"/>
    <s v="gustavo.gamble@msn.com"/>
    <n v="11050"/>
    <x v="1"/>
    <s v="Surly"/>
    <d v="2017-09-10T00:00:00"/>
    <n v="2"/>
    <n v="999.99"/>
    <n v="0.05"/>
    <n v="1999.98"/>
  </r>
  <r>
    <n v="1120"/>
    <n v="4"/>
    <x v="1"/>
    <x v="101"/>
    <n v="2"/>
    <s v="mireya.copeland@bikes.shop"/>
    <x v="5"/>
    <x v="5"/>
    <n v="1269"/>
    <s v="gustavo.gamble@msn.com"/>
    <n v="11050"/>
    <x v="1"/>
    <s v="Haro"/>
    <d v="2017-09-10T00:00:00"/>
    <n v="1"/>
    <n v="209.99"/>
    <n v="7.0000000000000007E-2"/>
    <n v="209.99"/>
  </r>
  <r>
    <n v="1120"/>
    <n v="5"/>
    <x v="1"/>
    <x v="49"/>
    <n v="2"/>
    <s v="mireya.copeland@bikes.shop"/>
    <x v="5"/>
    <x v="5"/>
    <n v="1269"/>
    <s v="gustavo.gamble@msn.com"/>
    <n v="11050"/>
    <x v="1"/>
    <s v="Haro"/>
    <d v="2017-09-10T00:00:00"/>
    <n v="1"/>
    <n v="249.99"/>
    <n v="0.2"/>
    <n v="249.99"/>
  </r>
  <r>
    <n v="1121"/>
    <n v="1"/>
    <x v="1"/>
    <x v="16"/>
    <n v="2"/>
    <s v="mireya.copeland@bikes.shop"/>
    <x v="2"/>
    <x v="2"/>
    <n v="143"/>
    <s v="janae.doyle@gmail.com"/>
    <n v="11372"/>
    <x v="1"/>
    <s v="Surly"/>
    <d v="2017-09-11T00:00:00"/>
    <n v="2"/>
    <n v="1680.99"/>
    <n v="0.1"/>
    <n v="3361.98"/>
  </r>
  <r>
    <n v="1121"/>
    <n v="2"/>
    <x v="1"/>
    <x v="55"/>
    <n v="2"/>
    <s v="mireya.copeland@bikes.shop"/>
    <x v="3"/>
    <x v="3"/>
    <n v="143"/>
    <s v="janae.doyle@gmail.com"/>
    <n v="11372"/>
    <x v="1"/>
    <s v="Sun Bicycles"/>
    <d v="2017-09-11T00:00:00"/>
    <n v="2"/>
    <n v="470.99"/>
    <n v="0.05"/>
    <n v="941.98"/>
  </r>
  <r>
    <n v="1122"/>
    <n v="1"/>
    <x v="1"/>
    <x v="11"/>
    <n v="2"/>
    <s v="mireya.copeland@bikes.shop"/>
    <x v="4"/>
    <x v="4"/>
    <n v="1132"/>
    <s v="parthenia.holman@gmail.com"/>
    <n v="14850"/>
    <x v="1"/>
    <s v="Trek"/>
    <d v="2017-09-12T00:00:00"/>
    <n v="2"/>
    <n v="2999.99"/>
    <n v="7.0000000000000007E-2"/>
    <n v="5999.98"/>
  </r>
  <r>
    <n v="1122"/>
    <n v="2"/>
    <x v="1"/>
    <x v="29"/>
    <n v="2"/>
    <s v="mireya.copeland@bikes.shop"/>
    <x v="6"/>
    <x v="6"/>
    <n v="1132"/>
    <s v="parthenia.holman@gmail.com"/>
    <n v="14850"/>
    <x v="1"/>
    <s v="Surly"/>
    <d v="2017-09-12T00:00:00"/>
    <n v="1"/>
    <n v="749.99"/>
    <n v="0.1"/>
    <n v="749.99"/>
  </r>
  <r>
    <n v="1122"/>
    <n v="3"/>
    <x v="1"/>
    <x v="60"/>
    <n v="2"/>
    <s v="mireya.copeland@bikes.shop"/>
    <x v="6"/>
    <x v="6"/>
    <n v="1132"/>
    <s v="parthenia.holman@gmail.com"/>
    <n v="14850"/>
    <x v="1"/>
    <s v="Trek"/>
    <d v="2017-09-12T00:00:00"/>
    <n v="2"/>
    <n v="3499.99"/>
    <n v="0.2"/>
    <n v="6999.98"/>
  </r>
  <r>
    <n v="1122"/>
    <n v="4"/>
    <x v="1"/>
    <x v="67"/>
    <n v="2"/>
    <s v="mireya.copeland@bikes.shop"/>
    <x v="1"/>
    <x v="1"/>
    <n v="1132"/>
    <s v="parthenia.holman@gmail.com"/>
    <n v="14850"/>
    <x v="1"/>
    <s v="Haro"/>
    <d v="2017-09-12T00:00:00"/>
    <n v="2"/>
    <n v="1469.99"/>
    <n v="0.05"/>
    <n v="2939.98"/>
  </r>
  <r>
    <n v="1122"/>
    <n v="5"/>
    <x v="1"/>
    <x v="31"/>
    <n v="2"/>
    <s v="mireya.copeland@bikes.shop"/>
    <x v="0"/>
    <x v="0"/>
    <n v="1132"/>
    <s v="parthenia.holman@gmail.com"/>
    <n v="14850"/>
    <x v="1"/>
    <s v="Sun Bicycles"/>
    <d v="2017-09-12T00:00:00"/>
    <n v="1"/>
    <n v="619.99"/>
    <n v="0.1"/>
    <n v="619.99"/>
  </r>
  <r>
    <n v="1123"/>
    <n v="1"/>
    <x v="1"/>
    <x v="105"/>
    <n v="2"/>
    <s v="mireya.copeland@bikes.shop"/>
    <x v="0"/>
    <x v="0"/>
    <n v="598"/>
    <s v="benito.hendrix@gmail.com"/>
    <n v="14043"/>
    <x v="1"/>
    <s v="Sun Bicycles"/>
    <d v="2017-09-13T00:00:00"/>
    <n v="2"/>
    <n v="346.99"/>
    <n v="7.0000000000000007E-2"/>
    <n v="693.98"/>
  </r>
  <r>
    <n v="1123"/>
    <n v="2"/>
    <x v="1"/>
    <x v="32"/>
    <n v="2"/>
    <s v="mireya.copeland@bikes.shop"/>
    <x v="4"/>
    <x v="4"/>
    <n v="598"/>
    <s v="benito.hendrix@gmail.com"/>
    <n v="14043"/>
    <x v="1"/>
    <s v="Trek"/>
    <d v="2017-09-13T00:00:00"/>
    <n v="2"/>
    <n v="4999.99"/>
    <n v="0.1"/>
    <n v="9999.98"/>
  </r>
  <r>
    <n v="1124"/>
    <n v="1"/>
    <x v="2"/>
    <x v="14"/>
    <n v="3"/>
    <s v="genna.serrano@bikes.shop"/>
    <x v="1"/>
    <x v="1"/>
    <n v="275"/>
    <s v="pinkie.kirkland@yahoo.com"/>
    <n v="76901"/>
    <x v="2"/>
    <s v="Trek"/>
    <d v="2017-09-13T00:00:00"/>
    <n v="2"/>
    <n v="3999.99"/>
    <n v="0.1"/>
    <n v="7999.98"/>
  </r>
  <r>
    <n v="1124"/>
    <n v="2"/>
    <x v="2"/>
    <x v="18"/>
    <n v="3"/>
    <s v="genna.serrano@bikes.shop"/>
    <x v="1"/>
    <x v="1"/>
    <n v="275"/>
    <s v="pinkie.kirkland@yahoo.com"/>
    <n v="76901"/>
    <x v="2"/>
    <s v="Surly"/>
    <d v="2017-09-13T00:00:00"/>
    <n v="1"/>
    <n v="469.99"/>
    <n v="0.1"/>
    <n v="469.99"/>
  </r>
  <r>
    <n v="1124"/>
    <n v="3"/>
    <x v="2"/>
    <x v="36"/>
    <n v="3"/>
    <s v="genna.serrano@bikes.shop"/>
    <x v="3"/>
    <x v="3"/>
    <n v="275"/>
    <s v="pinkie.kirkland@yahoo.com"/>
    <n v="76901"/>
    <x v="2"/>
    <s v="Sun Bicycles"/>
    <d v="2017-09-13T00:00:00"/>
    <n v="2"/>
    <n v="416.99"/>
    <n v="7.0000000000000007E-2"/>
    <n v="833.98"/>
  </r>
  <r>
    <n v="1124"/>
    <n v="4"/>
    <x v="2"/>
    <x v="78"/>
    <n v="3"/>
    <s v="genna.serrano@bikes.shop"/>
    <x v="1"/>
    <x v="1"/>
    <n v="275"/>
    <s v="pinkie.kirkland@yahoo.com"/>
    <n v="76901"/>
    <x v="2"/>
    <s v="Haro"/>
    <d v="2017-09-13T00:00:00"/>
    <n v="2"/>
    <n v="869.99"/>
    <n v="0.05"/>
    <n v="1739.98"/>
  </r>
  <r>
    <n v="1124"/>
    <n v="5"/>
    <x v="2"/>
    <x v="6"/>
    <n v="3"/>
    <s v="genna.serrano@bikes.shop"/>
    <x v="1"/>
    <x v="1"/>
    <n v="275"/>
    <s v="pinkie.kirkland@yahoo.com"/>
    <n v="76901"/>
    <x v="2"/>
    <s v="Ritchey"/>
    <d v="2017-09-13T00:00:00"/>
    <n v="2"/>
    <n v="749.99"/>
    <n v="0.05"/>
    <n v="1499.98"/>
  </r>
  <r>
    <n v="1125"/>
    <n v="1"/>
    <x v="1"/>
    <x v="3"/>
    <n v="2"/>
    <s v="mireya.copeland@bikes.shop"/>
    <x v="0"/>
    <x v="0"/>
    <n v="945"/>
    <s v="krissy.ochoa@msn.com"/>
    <n v="11050"/>
    <x v="1"/>
    <s v="Electra"/>
    <d v="2017-09-14T00:00:00"/>
    <n v="2"/>
    <n v="599.99"/>
    <n v="0.05"/>
    <n v="1199.98"/>
  </r>
  <r>
    <n v="1125"/>
    <n v="2"/>
    <x v="1"/>
    <x v="20"/>
    <n v="2"/>
    <s v="mireya.copeland@bikes.shop"/>
    <x v="5"/>
    <x v="5"/>
    <n v="945"/>
    <s v="krissy.ochoa@msn.com"/>
    <n v="11050"/>
    <x v="1"/>
    <s v="Electra"/>
    <d v="2017-09-14T00:00:00"/>
    <n v="1"/>
    <n v="269.99"/>
    <n v="0.1"/>
    <n v="269.99"/>
  </r>
  <r>
    <n v="1125"/>
    <n v="3"/>
    <x v="1"/>
    <x v="89"/>
    <n v="2"/>
    <s v="mireya.copeland@bikes.shop"/>
    <x v="0"/>
    <x v="0"/>
    <n v="945"/>
    <s v="krissy.ochoa@msn.com"/>
    <n v="11050"/>
    <x v="1"/>
    <s v="Electra"/>
    <d v="2017-09-14T00:00:00"/>
    <n v="2"/>
    <n v="1099.99"/>
    <n v="7.0000000000000007E-2"/>
    <n v="2199.98"/>
  </r>
  <r>
    <n v="1125"/>
    <n v="4"/>
    <x v="1"/>
    <x v="24"/>
    <n v="2"/>
    <s v="mireya.copeland@bikes.shop"/>
    <x v="3"/>
    <x v="3"/>
    <n v="945"/>
    <s v="krissy.ochoa@msn.com"/>
    <n v="11050"/>
    <x v="1"/>
    <s v="Electra"/>
    <d v="2017-09-14T00:00:00"/>
    <n v="1"/>
    <n v="549.99"/>
    <n v="7.0000000000000007E-2"/>
    <n v="549.99"/>
  </r>
  <r>
    <n v="1125"/>
    <n v="5"/>
    <x v="1"/>
    <x v="33"/>
    <n v="2"/>
    <s v="mireya.copeland@bikes.shop"/>
    <x v="1"/>
    <x v="1"/>
    <n v="945"/>
    <s v="krissy.ochoa@msn.com"/>
    <n v="11050"/>
    <x v="1"/>
    <s v="Trek"/>
    <d v="2017-09-14T00:00:00"/>
    <n v="2"/>
    <n v="469.99"/>
    <n v="7.0000000000000007E-2"/>
    <n v="939.98"/>
  </r>
  <r>
    <n v="1126"/>
    <n v="1"/>
    <x v="2"/>
    <x v="57"/>
    <n v="3"/>
    <s v="genna.serrano@bikes.shop"/>
    <x v="1"/>
    <x v="1"/>
    <n v="1213"/>
    <s v="yang.giles@gmail.com"/>
    <n v="76901"/>
    <x v="2"/>
    <s v="Surly"/>
    <d v="2017-09-14T00:00:00"/>
    <n v="2"/>
    <n v="469.99"/>
    <n v="0.1"/>
    <n v="939.98"/>
  </r>
  <r>
    <n v="1126"/>
    <n v="2"/>
    <x v="2"/>
    <x v="71"/>
    <n v="3"/>
    <s v="genna.serrano@bikes.shop"/>
    <x v="6"/>
    <x v="6"/>
    <n v="1213"/>
    <s v="yang.giles@gmail.com"/>
    <n v="76901"/>
    <x v="2"/>
    <s v="Trek"/>
    <d v="2017-09-14T00:00:00"/>
    <n v="1"/>
    <n v="4999.99"/>
    <n v="0.2"/>
    <n v="4999.99"/>
  </r>
  <r>
    <n v="1126"/>
    <n v="3"/>
    <x v="2"/>
    <x v="84"/>
    <n v="3"/>
    <s v="genna.serrano@bikes.shop"/>
    <x v="5"/>
    <x v="5"/>
    <n v="1213"/>
    <s v="yang.giles@gmail.com"/>
    <n v="76901"/>
    <x v="2"/>
    <s v="Trek"/>
    <d v="2017-09-14T00:00:00"/>
    <n v="2"/>
    <n v="209.99"/>
    <n v="0.05"/>
    <n v="419.98"/>
  </r>
  <r>
    <n v="1127"/>
    <n v="1"/>
    <x v="1"/>
    <x v="19"/>
    <n v="2"/>
    <s v="mireya.copeland@bikes.shop"/>
    <x v="5"/>
    <x v="5"/>
    <n v="494"/>
    <s v="pearl.fox@yahoo.com"/>
    <n v="11553"/>
    <x v="1"/>
    <s v="Electra"/>
    <d v="2017-09-15T00:00:00"/>
    <n v="2"/>
    <n v="299.99"/>
    <n v="0.1"/>
    <n v="599.98"/>
  </r>
  <r>
    <n v="1127"/>
    <n v="2"/>
    <x v="1"/>
    <x v="81"/>
    <n v="2"/>
    <s v="mireya.copeland@bikes.shop"/>
    <x v="5"/>
    <x v="5"/>
    <n v="494"/>
    <s v="pearl.fox@yahoo.com"/>
    <n v="11553"/>
    <x v="1"/>
    <s v="Electra"/>
    <d v="2017-09-15T00:00:00"/>
    <n v="2"/>
    <n v="349.99"/>
    <n v="7.0000000000000007E-2"/>
    <n v="699.98"/>
  </r>
  <r>
    <n v="1127"/>
    <n v="3"/>
    <x v="1"/>
    <x v="88"/>
    <n v="2"/>
    <s v="mireya.copeland@bikes.shop"/>
    <x v="1"/>
    <x v="1"/>
    <n v="494"/>
    <s v="pearl.fox@yahoo.com"/>
    <n v="11553"/>
    <x v="1"/>
    <s v="Haro"/>
    <d v="2017-09-15T00:00:00"/>
    <n v="1"/>
    <n v="379.99"/>
    <n v="0.2"/>
    <n v="379.99"/>
  </r>
  <r>
    <n v="1128"/>
    <n v="1"/>
    <x v="1"/>
    <x v="99"/>
    <n v="2"/>
    <s v="mireya.copeland@bikes.shop"/>
    <x v="1"/>
    <x v="1"/>
    <n v="936"/>
    <s v="sherilyn.wilcox@gmail.com"/>
    <n v="10562"/>
    <x v="1"/>
    <s v="Haro"/>
    <d v="2017-09-15T00:00:00"/>
    <n v="1"/>
    <n v="539.99"/>
    <n v="0.05"/>
    <n v="539.99"/>
  </r>
  <r>
    <n v="1128"/>
    <n v="2"/>
    <x v="1"/>
    <x v="2"/>
    <n v="2"/>
    <s v="mireya.copeland@bikes.shop"/>
    <x v="2"/>
    <x v="2"/>
    <n v="936"/>
    <s v="sherilyn.wilcox@gmail.com"/>
    <n v="10562"/>
    <x v="1"/>
    <s v="Surly"/>
    <d v="2017-09-15T00:00:00"/>
    <n v="1"/>
    <n v="1549"/>
    <n v="0.2"/>
    <n v="1549"/>
  </r>
  <r>
    <n v="1128"/>
    <n v="3"/>
    <x v="1"/>
    <x v="105"/>
    <n v="2"/>
    <s v="mireya.copeland@bikes.shop"/>
    <x v="0"/>
    <x v="0"/>
    <n v="936"/>
    <s v="sherilyn.wilcox@gmail.com"/>
    <n v="10562"/>
    <x v="1"/>
    <s v="Sun Bicycles"/>
    <d v="2017-09-15T00:00:00"/>
    <n v="2"/>
    <n v="346.99"/>
    <n v="0.05"/>
    <n v="693.98"/>
  </r>
  <r>
    <n v="1129"/>
    <n v="1"/>
    <x v="1"/>
    <x v="68"/>
    <n v="2"/>
    <s v="mireya.copeland@bikes.shop"/>
    <x v="0"/>
    <x v="0"/>
    <n v="663"/>
    <s v="alissa.hood@gmail.com"/>
    <n v="12553"/>
    <x v="1"/>
    <s v="Sun Bicycles"/>
    <d v="2017-09-17T00:00:00"/>
    <n v="2"/>
    <n v="416.99"/>
    <n v="0.2"/>
    <n v="833.98"/>
  </r>
  <r>
    <n v="1129"/>
    <n v="2"/>
    <x v="1"/>
    <x v="28"/>
    <n v="2"/>
    <s v="mireya.copeland@bikes.shop"/>
    <x v="6"/>
    <x v="6"/>
    <n v="663"/>
    <s v="alissa.hood@gmail.com"/>
    <n v="12553"/>
    <x v="1"/>
    <s v="Trek"/>
    <d v="2017-09-17T00:00:00"/>
    <n v="1"/>
    <n v="5499.99"/>
    <n v="0.2"/>
    <n v="5499.99"/>
  </r>
  <r>
    <n v="1129"/>
    <n v="3"/>
    <x v="1"/>
    <x v="32"/>
    <n v="2"/>
    <s v="mireya.copeland@bikes.shop"/>
    <x v="4"/>
    <x v="4"/>
    <n v="663"/>
    <s v="alissa.hood@gmail.com"/>
    <n v="12553"/>
    <x v="1"/>
    <s v="Trek"/>
    <d v="2017-09-17T00:00:00"/>
    <n v="2"/>
    <n v="4999.99"/>
    <n v="0.05"/>
    <n v="9999.98"/>
  </r>
  <r>
    <n v="1130"/>
    <n v="1"/>
    <x v="0"/>
    <x v="59"/>
    <n v="1"/>
    <s v="fabiola.jackson@bikes.shop"/>
    <x v="6"/>
    <x v="6"/>
    <n v="69"/>
    <s v="katelin.kennedy@gmail.com"/>
    <n v="95677"/>
    <x v="0"/>
    <s v="Trek"/>
    <d v="2017-09-18T00:00:00"/>
    <n v="2"/>
    <n v="3199.99"/>
    <n v="0.2"/>
    <n v="6399.98"/>
  </r>
  <r>
    <n v="1131"/>
    <n v="1"/>
    <x v="0"/>
    <x v="91"/>
    <n v="1"/>
    <s v="fabiola.jackson@bikes.shop"/>
    <x v="4"/>
    <x v="4"/>
    <n v="1178"/>
    <s v="wendie.nash@hotmail.com"/>
    <n v="93035"/>
    <x v="0"/>
    <s v="Sun Bicycles"/>
    <d v="2017-09-18T00:00:00"/>
    <n v="2"/>
    <n v="1559.99"/>
    <n v="7.0000000000000007E-2"/>
    <n v="3119.98"/>
  </r>
  <r>
    <n v="1131"/>
    <n v="2"/>
    <x v="0"/>
    <x v="27"/>
    <n v="1"/>
    <s v="fabiola.jackson@bikes.shop"/>
    <x v="3"/>
    <x v="3"/>
    <n v="1178"/>
    <s v="wendie.nash@hotmail.com"/>
    <n v="93035"/>
    <x v="0"/>
    <s v="Sun Bicycles"/>
    <d v="2017-09-18T00:00:00"/>
    <n v="2"/>
    <n v="551.99"/>
    <n v="0.05"/>
    <n v="1103.98"/>
  </r>
  <r>
    <n v="1132"/>
    <n v="1"/>
    <x v="1"/>
    <x v="52"/>
    <n v="2"/>
    <s v="mireya.copeland@bikes.shop"/>
    <x v="1"/>
    <x v="1"/>
    <n v="351"/>
    <s v="margorie.wynn@gmail.com"/>
    <n v="10952"/>
    <x v="1"/>
    <s v="Trek"/>
    <d v="2017-09-19T00:00:00"/>
    <n v="1"/>
    <n v="5299.99"/>
    <n v="0.05"/>
    <n v="5299.99"/>
  </r>
  <r>
    <n v="1132"/>
    <n v="2"/>
    <x v="1"/>
    <x v="2"/>
    <n v="2"/>
    <s v="mireya.copeland@bikes.shop"/>
    <x v="2"/>
    <x v="2"/>
    <n v="351"/>
    <s v="margorie.wynn@gmail.com"/>
    <n v="10952"/>
    <x v="1"/>
    <s v="Surly"/>
    <d v="2017-09-19T00:00:00"/>
    <n v="1"/>
    <n v="1549"/>
    <n v="0.1"/>
    <n v="1549"/>
  </r>
  <r>
    <n v="1132"/>
    <n v="3"/>
    <x v="1"/>
    <x v="107"/>
    <n v="2"/>
    <s v="mireya.copeland@bikes.shop"/>
    <x v="1"/>
    <x v="1"/>
    <n v="351"/>
    <s v="margorie.wynn@gmail.com"/>
    <n v="10952"/>
    <x v="1"/>
    <s v="Surly"/>
    <d v="2017-09-19T00:00:00"/>
    <n v="2"/>
    <n v="832.99"/>
    <n v="0.1"/>
    <n v="1665.98"/>
  </r>
  <r>
    <n v="1132"/>
    <n v="4"/>
    <x v="1"/>
    <x v="3"/>
    <n v="2"/>
    <s v="mireya.copeland@bikes.shop"/>
    <x v="0"/>
    <x v="0"/>
    <n v="351"/>
    <s v="margorie.wynn@gmail.com"/>
    <n v="10952"/>
    <x v="1"/>
    <s v="Electra"/>
    <d v="2017-09-19T00:00:00"/>
    <n v="1"/>
    <n v="599.99"/>
    <n v="0.05"/>
    <n v="599.99"/>
  </r>
  <r>
    <n v="1133"/>
    <n v="1"/>
    <x v="1"/>
    <x v="4"/>
    <n v="2"/>
    <s v="mireya.copeland@bikes.shop"/>
    <x v="1"/>
    <x v="1"/>
    <n v="517"/>
    <s v="buford.gilbert@yahoo.com"/>
    <n v="11710"/>
    <x v="1"/>
    <s v="Trek"/>
    <d v="2017-09-19T00:00:00"/>
    <n v="2"/>
    <n v="2899.99"/>
    <n v="0.05"/>
    <n v="5799.98"/>
  </r>
  <r>
    <n v="1133"/>
    <n v="2"/>
    <x v="1"/>
    <x v="7"/>
    <n v="2"/>
    <s v="mireya.copeland@bikes.shop"/>
    <x v="0"/>
    <x v="0"/>
    <n v="517"/>
    <s v="buford.gilbert@yahoo.com"/>
    <n v="11710"/>
    <x v="1"/>
    <s v="Pure Cycles"/>
    <d v="2017-09-19T00:00:00"/>
    <n v="1"/>
    <n v="429"/>
    <n v="7.0000000000000007E-2"/>
    <n v="429"/>
  </r>
  <r>
    <n v="1133"/>
    <n v="3"/>
    <x v="1"/>
    <x v="45"/>
    <n v="2"/>
    <s v="mireya.copeland@bikes.shop"/>
    <x v="5"/>
    <x v="5"/>
    <n v="517"/>
    <s v="buford.gilbert@yahoo.com"/>
    <n v="11710"/>
    <x v="1"/>
    <s v="Trek"/>
    <d v="2017-09-19T00:00:00"/>
    <n v="2"/>
    <n v="209.99"/>
    <n v="0.2"/>
    <n v="419.98"/>
  </r>
  <r>
    <n v="1133"/>
    <n v="4"/>
    <x v="1"/>
    <x v="37"/>
    <n v="2"/>
    <s v="mireya.copeland@bikes.shop"/>
    <x v="2"/>
    <x v="2"/>
    <n v="517"/>
    <s v="buford.gilbert@yahoo.com"/>
    <n v="11710"/>
    <x v="1"/>
    <s v="Trek"/>
    <d v="2017-09-19T00:00:00"/>
    <n v="1"/>
    <n v="3499.99"/>
    <n v="0.2"/>
    <n v="3499.99"/>
  </r>
  <r>
    <n v="1134"/>
    <n v="1"/>
    <x v="1"/>
    <x v="44"/>
    <n v="2"/>
    <s v="mireya.copeland@bikes.shop"/>
    <x v="5"/>
    <x v="5"/>
    <n v="978"/>
    <s v="diana.reyes@msn.com"/>
    <n v="10451"/>
    <x v="1"/>
    <s v="Electra"/>
    <d v="2017-09-19T00:00:00"/>
    <n v="1"/>
    <n v="349.99"/>
    <n v="0.1"/>
    <n v="349.99"/>
  </r>
  <r>
    <n v="1134"/>
    <n v="2"/>
    <x v="1"/>
    <x v="107"/>
    <n v="2"/>
    <s v="mireya.copeland@bikes.shop"/>
    <x v="1"/>
    <x v="1"/>
    <n v="978"/>
    <s v="diana.reyes@msn.com"/>
    <n v="10451"/>
    <x v="1"/>
    <s v="Surly"/>
    <d v="2017-09-19T00:00:00"/>
    <n v="1"/>
    <n v="832.99"/>
    <n v="0.1"/>
    <n v="832.99"/>
  </r>
  <r>
    <n v="1135"/>
    <n v="1"/>
    <x v="1"/>
    <x v="70"/>
    <n v="2"/>
    <s v="mireya.copeland@bikes.shop"/>
    <x v="5"/>
    <x v="5"/>
    <n v="1347"/>
    <s v="kate.barber@hotmail.com"/>
    <n v="12866"/>
    <x v="1"/>
    <s v="Electra"/>
    <d v="2017-09-19T00:00:00"/>
    <n v="2"/>
    <n v="339.99"/>
    <n v="0.05"/>
    <n v="679.98"/>
  </r>
  <r>
    <n v="1135"/>
    <n v="2"/>
    <x v="1"/>
    <x v="80"/>
    <n v="2"/>
    <s v="mireya.copeland@bikes.shop"/>
    <x v="6"/>
    <x v="6"/>
    <n v="1347"/>
    <s v="kate.barber@hotmail.com"/>
    <n v="12866"/>
    <x v="1"/>
    <s v="Trek"/>
    <d v="2017-09-19T00:00:00"/>
    <n v="1"/>
    <n v="6499.99"/>
    <n v="0.1"/>
    <n v="6499.99"/>
  </r>
  <r>
    <n v="1136"/>
    <n v="1"/>
    <x v="1"/>
    <x v="86"/>
    <n v="2"/>
    <s v="mireya.copeland@bikes.shop"/>
    <x v="3"/>
    <x v="3"/>
    <n v="1050"/>
    <s v="rozella.fitzgerald@yahoo.com"/>
    <n v="11967"/>
    <x v="1"/>
    <s v="Sun Bicycles"/>
    <d v="2017-09-20T00:00:00"/>
    <n v="1"/>
    <n v="533.99"/>
    <n v="0.1"/>
    <n v="533.99"/>
  </r>
  <r>
    <n v="1137"/>
    <n v="1"/>
    <x v="2"/>
    <x v="76"/>
    <n v="3"/>
    <s v="genna.serrano@bikes.shop"/>
    <x v="1"/>
    <x v="1"/>
    <n v="810"/>
    <s v="ivelisse.nixon@aol.com"/>
    <n v="77016"/>
    <x v="2"/>
    <s v="Surly"/>
    <d v="2017-09-20T00:00:00"/>
    <n v="1"/>
    <n v="2499.9899999999998"/>
    <n v="0.2"/>
    <n v="2499.9899999999998"/>
  </r>
  <r>
    <n v="1137"/>
    <n v="2"/>
    <x v="2"/>
    <x v="71"/>
    <n v="3"/>
    <s v="genna.serrano@bikes.shop"/>
    <x v="6"/>
    <x v="6"/>
    <n v="810"/>
    <s v="ivelisse.nixon@aol.com"/>
    <n v="77016"/>
    <x v="2"/>
    <s v="Trek"/>
    <d v="2017-09-20T00:00:00"/>
    <n v="2"/>
    <n v="4999.99"/>
    <n v="0.2"/>
    <n v="9999.98"/>
  </r>
  <r>
    <n v="1137"/>
    <n v="3"/>
    <x v="2"/>
    <x v="73"/>
    <n v="3"/>
    <s v="genna.serrano@bikes.shop"/>
    <x v="5"/>
    <x v="5"/>
    <n v="810"/>
    <s v="ivelisse.nixon@aol.com"/>
    <n v="77016"/>
    <x v="2"/>
    <s v="Sun Bicycles"/>
    <d v="2017-09-20T00:00:00"/>
    <n v="2"/>
    <n v="109.99"/>
    <n v="0.2"/>
    <n v="219.98"/>
  </r>
  <r>
    <n v="1137"/>
    <n v="4"/>
    <x v="2"/>
    <x v="79"/>
    <n v="3"/>
    <s v="genna.serrano@bikes.shop"/>
    <x v="0"/>
    <x v="0"/>
    <n v="810"/>
    <s v="ivelisse.nixon@aol.com"/>
    <n v="77016"/>
    <x v="2"/>
    <s v="Sun Bicycles"/>
    <d v="2017-09-20T00:00:00"/>
    <n v="2"/>
    <n v="416.99"/>
    <n v="7.0000000000000007E-2"/>
    <n v="833.98"/>
  </r>
  <r>
    <n v="1138"/>
    <n v="1"/>
    <x v="0"/>
    <x v="17"/>
    <n v="1"/>
    <s v="fabiola.jackson@bikes.shop"/>
    <x v="0"/>
    <x v="0"/>
    <n v="254"/>
    <s v="cristobal.hutchinson@gmail.com"/>
    <n v="90260"/>
    <x v="0"/>
    <s v="Electra"/>
    <d v="2017-09-21T00:00:00"/>
    <n v="2"/>
    <n v="269.99"/>
    <n v="0.05"/>
    <n v="539.98"/>
  </r>
  <r>
    <n v="1138"/>
    <n v="2"/>
    <x v="0"/>
    <x v="86"/>
    <n v="1"/>
    <s v="fabiola.jackson@bikes.shop"/>
    <x v="3"/>
    <x v="3"/>
    <n v="254"/>
    <s v="cristobal.hutchinson@gmail.com"/>
    <n v="90260"/>
    <x v="0"/>
    <s v="Sun Bicycles"/>
    <d v="2017-09-21T00:00:00"/>
    <n v="2"/>
    <n v="533.99"/>
    <n v="0.05"/>
    <n v="1067.98"/>
  </r>
  <r>
    <n v="1138"/>
    <n v="3"/>
    <x v="0"/>
    <x v="101"/>
    <n v="1"/>
    <s v="fabiola.jackson@bikes.shop"/>
    <x v="5"/>
    <x v="5"/>
    <n v="254"/>
    <s v="cristobal.hutchinson@gmail.com"/>
    <n v="90260"/>
    <x v="0"/>
    <s v="Haro"/>
    <d v="2017-09-21T00:00:00"/>
    <n v="1"/>
    <n v="209.99"/>
    <n v="0.1"/>
    <n v="209.99"/>
  </r>
  <r>
    <n v="1139"/>
    <n v="1"/>
    <x v="0"/>
    <x v="26"/>
    <n v="1"/>
    <s v="fabiola.jackson@bikes.shop"/>
    <x v="3"/>
    <x v="3"/>
    <n v="1006"/>
    <s v="marjory.leonard@msn.com"/>
    <n v="92307"/>
    <x v="0"/>
    <s v="Sun Bicycles"/>
    <d v="2017-09-21T00:00:00"/>
    <n v="2"/>
    <n v="449.99"/>
    <n v="0.05"/>
    <n v="899.98"/>
  </r>
  <r>
    <n v="1139"/>
    <n v="2"/>
    <x v="0"/>
    <x v="99"/>
    <n v="1"/>
    <s v="fabiola.jackson@bikes.shop"/>
    <x v="1"/>
    <x v="1"/>
    <n v="1006"/>
    <s v="marjory.leonard@msn.com"/>
    <n v="92307"/>
    <x v="0"/>
    <s v="Haro"/>
    <d v="2017-09-21T00:00:00"/>
    <n v="2"/>
    <n v="539.99"/>
    <n v="0.1"/>
    <n v="1079.98"/>
  </r>
  <r>
    <n v="1139"/>
    <n v="3"/>
    <x v="0"/>
    <x v="79"/>
    <n v="1"/>
    <s v="fabiola.jackson@bikes.shop"/>
    <x v="0"/>
    <x v="0"/>
    <n v="1006"/>
    <s v="marjory.leonard@msn.com"/>
    <n v="92307"/>
    <x v="0"/>
    <s v="Sun Bicycles"/>
    <d v="2017-09-21T00:00:00"/>
    <n v="1"/>
    <n v="416.99"/>
    <n v="0.05"/>
    <n v="416.99"/>
  </r>
  <r>
    <n v="1139"/>
    <n v="4"/>
    <x v="0"/>
    <x v="22"/>
    <n v="1"/>
    <s v="fabiola.jackson@bikes.shop"/>
    <x v="3"/>
    <x v="3"/>
    <n v="1006"/>
    <s v="marjory.leonard@msn.com"/>
    <n v="92307"/>
    <x v="0"/>
    <s v="Electra"/>
    <d v="2017-09-21T00:00:00"/>
    <n v="2"/>
    <n v="499.99"/>
    <n v="0.1"/>
    <n v="999.98"/>
  </r>
  <r>
    <n v="1139"/>
    <n v="5"/>
    <x v="0"/>
    <x v="14"/>
    <n v="1"/>
    <s v="fabiola.jackson@bikes.shop"/>
    <x v="1"/>
    <x v="1"/>
    <n v="1006"/>
    <s v="marjory.leonard@msn.com"/>
    <n v="92307"/>
    <x v="0"/>
    <s v="Trek"/>
    <d v="2017-09-21T00:00:00"/>
    <n v="1"/>
    <n v="3999.99"/>
    <n v="0.1"/>
    <n v="3999.99"/>
  </r>
  <r>
    <n v="1140"/>
    <n v="1"/>
    <x v="2"/>
    <x v="62"/>
    <n v="3"/>
    <s v="genna.serrano@bikes.shop"/>
    <x v="1"/>
    <x v="1"/>
    <n v="1063"/>
    <s v="tammy.austin@yahoo.com"/>
    <n v="77566"/>
    <x v="2"/>
    <s v="Trek"/>
    <d v="2017-09-21T00:00:00"/>
    <n v="2"/>
    <n v="1499.99"/>
    <n v="0.1"/>
    <n v="2999.98"/>
  </r>
  <r>
    <n v="1140"/>
    <n v="2"/>
    <x v="2"/>
    <x v="68"/>
    <n v="3"/>
    <s v="genna.serrano@bikes.shop"/>
    <x v="0"/>
    <x v="0"/>
    <n v="1063"/>
    <s v="tammy.austin@yahoo.com"/>
    <n v="77566"/>
    <x v="2"/>
    <s v="Sun Bicycles"/>
    <d v="2017-09-21T00:00:00"/>
    <n v="2"/>
    <n v="416.99"/>
    <n v="7.0000000000000007E-2"/>
    <n v="833.98"/>
  </r>
  <r>
    <n v="1140"/>
    <n v="3"/>
    <x v="2"/>
    <x v="83"/>
    <n v="3"/>
    <s v="genna.serrano@bikes.shop"/>
    <x v="1"/>
    <x v="1"/>
    <n v="1063"/>
    <s v="tammy.austin@yahoo.com"/>
    <n v="77566"/>
    <x v="2"/>
    <s v="Haro"/>
    <d v="2017-09-21T00:00:00"/>
    <n v="2"/>
    <n v="549.99"/>
    <n v="0.1"/>
    <n v="1099.98"/>
  </r>
  <r>
    <n v="1140"/>
    <n v="4"/>
    <x v="2"/>
    <x v="95"/>
    <n v="3"/>
    <s v="genna.serrano@bikes.shop"/>
    <x v="1"/>
    <x v="1"/>
    <n v="1063"/>
    <s v="tammy.austin@yahoo.com"/>
    <n v="77566"/>
    <x v="2"/>
    <s v="Trek"/>
    <d v="2017-09-21T00:00:00"/>
    <n v="2"/>
    <n v="4999.99"/>
    <n v="7.0000000000000007E-2"/>
    <n v="9999.98"/>
  </r>
  <r>
    <n v="1141"/>
    <n v="1"/>
    <x v="0"/>
    <x v="1"/>
    <n v="1"/>
    <s v="fabiola.jackson@bikes.shop"/>
    <x v="1"/>
    <x v="1"/>
    <n v="1076"/>
    <s v="sherise.mercer@gmail.com"/>
    <n v="92083"/>
    <x v="0"/>
    <s v="Trek"/>
    <d v="2017-09-22T00:00:00"/>
    <n v="1"/>
    <n v="1799.99"/>
    <n v="0.1"/>
    <n v="1799.99"/>
  </r>
  <r>
    <n v="1142"/>
    <n v="1"/>
    <x v="0"/>
    <x v="0"/>
    <n v="1"/>
    <s v="fabiola.jackson@bikes.shop"/>
    <x v="0"/>
    <x v="0"/>
    <n v="554"/>
    <s v="hilde.nieves@gmail.com"/>
    <n v="95008"/>
    <x v="0"/>
    <s v="Electra"/>
    <d v="2017-09-23T00:00:00"/>
    <n v="2"/>
    <n v="599.99"/>
    <n v="7.0000000000000007E-2"/>
    <n v="1199.98"/>
  </r>
  <r>
    <n v="1142"/>
    <n v="2"/>
    <x v="0"/>
    <x v="34"/>
    <n v="1"/>
    <s v="fabiola.jackson@bikes.shop"/>
    <x v="1"/>
    <x v="1"/>
    <n v="554"/>
    <s v="hilde.nieves@gmail.com"/>
    <n v="95008"/>
    <x v="0"/>
    <s v="Surly"/>
    <d v="2017-09-23T00:00:00"/>
    <n v="1"/>
    <n v="999.99"/>
    <n v="0.1"/>
    <n v="999.99"/>
  </r>
  <r>
    <n v="1142"/>
    <n v="3"/>
    <x v="0"/>
    <x v="36"/>
    <n v="1"/>
    <s v="fabiola.jackson@bikes.shop"/>
    <x v="3"/>
    <x v="3"/>
    <n v="554"/>
    <s v="hilde.nieves@gmail.com"/>
    <n v="95008"/>
    <x v="0"/>
    <s v="Sun Bicycles"/>
    <d v="2017-09-23T00:00:00"/>
    <n v="2"/>
    <n v="416.99"/>
    <n v="0.05"/>
    <n v="833.98"/>
  </r>
  <r>
    <n v="1142"/>
    <n v="4"/>
    <x v="0"/>
    <x v="75"/>
    <n v="1"/>
    <s v="fabiola.jackson@bikes.shop"/>
    <x v="3"/>
    <x v="3"/>
    <n v="554"/>
    <s v="hilde.nieves@gmail.com"/>
    <n v="95008"/>
    <x v="0"/>
    <s v="Sun Bicycles"/>
    <d v="2017-09-23T00:00:00"/>
    <n v="2"/>
    <n v="449.99"/>
    <n v="0.2"/>
    <n v="899.98"/>
  </r>
  <r>
    <n v="1142"/>
    <n v="5"/>
    <x v="0"/>
    <x v="96"/>
    <n v="1"/>
    <s v="fabiola.jackson@bikes.shop"/>
    <x v="5"/>
    <x v="5"/>
    <n v="554"/>
    <s v="hilde.nieves@gmail.com"/>
    <n v="95008"/>
    <x v="0"/>
    <s v="Electra"/>
    <d v="2017-09-23T00:00:00"/>
    <n v="2"/>
    <n v="489.99"/>
    <n v="0.05"/>
    <n v="979.98"/>
  </r>
  <r>
    <n v="1143"/>
    <n v="1"/>
    <x v="0"/>
    <x v="40"/>
    <n v="1"/>
    <s v="fabiola.jackson@bikes.shop"/>
    <x v="5"/>
    <x v="5"/>
    <n v="1087"/>
    <s v="willow.gardner@gmail.com"/>
    <n v="94566"/>
    <x v="0"/>
    <s v="Electra"/>
    <d v="2017-09-24T00:00:00"/>
    <n v="1"/>
    <n v="299.99"/>
    <n v="0.2"/>
    <n v="299.99"/>
  </r>
  <r>
    <n v="1143"/>
    <n v="2"/>
    <x v="0"/>
    <x v="74"/>
    <n v="1"/>
    <s v="fabiola.jackson@bikes.shop"/>
    <x v="6"/>
    <x v="6"/>
    <n v="1087"/>
    <s v="willow.gardner@gmail.com"/>
    <n v="94566"/>
    <x v="0"/>
    <s v="Trek"/>
    <d v="2017-09-24T00:00:00"/>
    <n v="1"/>
    <n v="1499.99"/>
    <n v="0.2"/>
    <n v="1499.99"/>
  </r>
  <r>
    <n v="1143"/>
    <n v="3"/>
    <x v="0"/>
    <x v="79"/>
    <n v="1"/>
    <s v="fabiola.jackson@bikes.shop"/>
    <x v="0"/>
    <x v="0"/>
    <n v="1087"/>
    <s v="willow.gardner@gmail.com"/>
    <n v="94566"/>
    <x v="0"/>
    <s v="Sun Bicycles"/>
    <d v="2017-09-24T00:00:00"/>
    <n v="2"/>
    <n v="416.99"/>
    <n v="0.1"/>
    <n v="833.98"/>
  </r>
  <r>
    <n v="1144"/>
    <n v="1"/>
    <x v="1"/>
    <x v="54"/>
    <n v="2"/>
    <s v="mireya.copeland@bikes.shop"/>
    <x v="5"/>
    <x v="5"/>
    <n v="1414"/>
    <s v="sonja.walls@aol.com"/>
    <n v="12804"/>
    <x v="1"/>
    <s v="Trek"/>
    <d v="2017-09-24T00:00:00"/>
    <n v="1"/>
    <n v="189.99"/>
    <n v="7.0000000000000007E-2"/>
    <n v="189.99"/>
  </r>
  <r>
    <n v="1145"/>
    <n v="1"/>
    <x v="1"/>
    <x v="86"/>
    <n v="2"/>
    <s v="mireya.copeland@bikes.shop"/>
    <x v="3"/>
    <x v="3"/>
    <n v="617"/>
    <s v="jenna.saunders@aol.com"/>
    <n v="10598"/>
    <x v="1"/>
    <s v="Sun Bicycles"/>
    <d v="2017-09-25T00:00:00"/>
    <n v="2"/>
    <n v="533.99"/>
    <n v="7.0000000000000007E-2"/>
    <n v="1067.98"/>
  </r>
  <r>
    <n v="1146"/>
    <n v="1"/>
    <x v="1"/>
    <x v="107"/>
    <n v="2"/>
    <s v="mireya.copeland@bikes.shop"/>
    <x v="1"/>
    <x v="1"/>
    <n v="757"/>
    <s v="lamar.greer@gmail.com"/>
    <n v="11756"/>
    <x v="1"/>
    <s v="Surly"/>
    <d v="2017-09-25T00:00:00"/>
    <n v="1"/>
    <n v="832.99"/>
    <n v="7.0000000000000007E-2"/>
    <n v="832.99"/>
  </r>
  <r>
    <n v="1146"/>
    <n v="2"/>
    <x v="1"/>
    <x v="38"/>
    <n v="2"/>
    <s v="mireya.copeland@bikes.shop"/>
    <x v="0"/>
    <x v="0"/>
    <n v="757"/>
    <s v="lamar.greer@gmail.com"/>
    <n v="11756"/>
    <x v="1"/>
    <s v="Electra"/>
    <d v="2017-09-25T00:00:00"/>
    <n v="1"/>
    <n v="489.99"/>
    <n v="0.2"/>
    <n v="489.99"/>
  </r>
  <r>
    <n v="1146"/>
    <n v="3"/>
    <x v="1"/>
    <x v="16"/>
    <n v="2"/>
    <s v="mireya.copeland@bikes.shop"/>
    <x v="2"/>
    <x v="2"/>
    <n v="757"/>
    <s v="lamar.greer@gmail.com"/>
    <n v="11756"/>
    <x v="1"/>
    <s v="Surly"/>
    <d v="2017-09-25T00:00:00"/>
    <n v="1"/>
    <n v="1680.99"/>
    <n v="0.2"/>
    <n v="1680.99"/>
  </r>
  <r>
    <n v="1147"/>
    <n v="1"/>
    <x v="1"/>
    <x v="90"/>
    <n v="2"/>
    <s v="mireya.copeland@bikes.shop"/>
    <x v="0"/>
    <x v="0"/>
    <n v="1344"/>
    <s v="eloisa.tucker@hotmail.com"/>
    <n v="11414"/>
    <x v="1"/>
    <s v="Electra"/>
    <d v="2017-09-25T00:00:00"/>
    <n v="1"/>
    <n v="659.99"/>
    <n v="0.2"/>
    <n v="659.99"/>
  </r>
  <r>
    <n v="1147"/>
    <n v="2"/>
    <x v="1"/>
    <x v="62"/>
    <n v="2"/>
    <s v="mireya.copeland@bikes.shop"/>
    <x v="1"/>
    <x v="1"/>
    <n v="1344"/>
    <s v="eloisa.tucker@hotmail.com"/>
    <n v="11414"/>
    <x v="1"/>
    <s v="Trek"/>
    <d v="2017-09-25T00:00:00"/>
    <n v="2"/>
    <n v="1499.99"/>
    <n v="0.05"/>
    <n v="2999.98"/>
  </r>
  <r>
    <n v="1148"/>
    <n v="1"/>
    <x v="1"/>
    <x v="90"/>
    <n v="2"/>
    <s v="mireya.copeland@bikes.shop"/>
    <x v="0"/>
    <x v="0"/>
    <n v="1379"/>
    <s v="dorine.thornton@gmail.com"/>
    <n v="11104"/>
    <x v="1"/>
    <s v="Electra"/>
    <d v="2017-09-25T00:00:00"/>
    <n v="1"/>
    <n v="659.99"/>
    <n v="7.0000000000000007E-2"/>
    <n v="659.99"/>
  </r>
  <r>
    <n v="1148"/>
    <n v="2"/>
    <x v="1"/>
    <x v="13"/>
    <n v="2"/>
    <s v="mireya.copeland@bikes.shop"/>
    <x v="5"/>
    <x v="5"/>
    <n v="1379"/>
    <s v="dorine.thornton@gmail.com"/>
    <n v="11104"/>
    <x v="1"/>
    <s v="Electra"/>
    <d v="2017-09-25T00:00:00"/>
    <n v="1"/>
    <n v="269.99"/>
    <n v="7.0000000000000007E-2"/>
    <n v="269.99"/>
  </r>
  <r>
    <n v="1148"/>
    <n v="3"/>
    <x v="1"/>
    <x v="104"/>
    <n v="2"/>
    <s v="mireya.copeland@bikes.shop"/>
    <x v="0"/>
    <x v="0"/>
    <n v="1379"/>
    <s v="dorine.thornton@gmail.com"/>
    <n v="11104"/>
    <x v="1"/>
    <s v="Electra"/>
    <d v="2017-09-25T00:00:00"/>
    <n v="2"/>
    <n v="799.99"/>
    <n v="0.05"/>
    <n v="1599.98"/>
  </r>
  <r>
    <n v="1148"/>
    <n v="4"/>
    <x v="1"/>
    <x v="49"/>
    <n v="2"/>
    <s v="mireya.copeland@bikes.shop"/>
    <x v="5"/>
    <x v="5"/>
    <n v="1379"/>
    <s v="dorine.thornton@gmail.com"/>
    <n v="11104"/>
    <x v="1"/>
    <s v="Haro"/>
    <d v="2017-09-25T00:00:00"/>
    <n v="2"/>
    <n v="249.99"/>
    <n v="0.1"/>
    <n v="499.98"/>
  </r>
  <r>
    <n v="1149"/>
    <n v="1"/>
    <x v="1"/>
    <x v="72"/>
    <n v="2"/>
    <s v="mireya.copeland@bikes.shop"/>
    <x v="5"/>
    <x v="5"/>
    <n v="787"/>
    <s v="malisa.mitchell@msn.com"/>
    <n v="10550"/>
    <x v="1"/>
    <s v="Electra"/>
    <d v="2017-09-27T00:00:00"/>
    <n v="2"/>
    <n v="489.99"/>
    <n v="7.0000000000000007E-2"/>
    <n v="979.98"/>
  </r>
  <r>
    <n v="1149"/>
    <n v="2"/>
    <x v="1"/>
    <x v="74"/>
    <n v="2"/>
    <s v="mireya.copeland@bikes.shop"/>
    <x v="6"/>
    <x v="6"/>
    <n v="787"/>
    <s v="malisa.mitchell@msn.com"/>
    <n v="10550"/>
    <x v="1"/>
    <s v="Trek"/>
    <d v="2017-09-27T00:00:00"/>
    <n v="1"/>
    <n v="1499.99"/>
    <n v="0.05"/>
    <n v="1499.99"/>
  </r>
  <r>
    <n v="1149"/>
    <n v="3"/>
    <x v="1"/>
    <x v="71"/>
    <n v="2"/>
    <s v="mireya.copeland@bikes.shop"/>
    <x v="6"/>
    <x v="6"/>
    <n v="787"/>
    <s v="malisa.mitchell@msn.com"/>
    <n v="10550"/>
    <x v="1"/>
    <s v="Trek"/>
    <d v="2017-09-27T00:00:00"/>
    <n v="1"/>
    <n v="4999.99"/>
    <n v="0.05"/>
    <n v="4999.99"/>
  </r>
  <r>
    <n v="1149"/>
    <n v="4"/>
    <x v="1"/>
    <x v="25"/>
    <n v="2"/>
    <s v="mireya.copeland@bikes.shop"/>
    <x v="5"/>
    <x v="5"/>
    <n v="787"/>
    <s v="malisa.mitchell@msn.com"/>
    <n v="10550"/>
    <x v="1"/>
    <s v="Haro"/>
    <d v="2017-09-27T00:00:00"/>
    <n v="1"/>
    <n v="329.99"/>
    <n v="0.2"/>
    <n v="329.99"/>
  </r>
  <r>
    <n v="1149"/>
    <n v="5"/>
    <x v="1"/>
    <x v="49"/>
    <n v="2"/>
    <s v="mireya.copeland@bikes.shop"/>
    <x v="5"/>
    <x v="5"/>
    <n v="787"/>
    <s v="malisa.mitchell@msn.com"/>
    <n v="10550"/>
    <x v="1"/>
    <s v="Haro"/>
    <d v="2017-09-27T00:00:00"/>
    <n v="1"/>
    <n v="249.99"/>
    <n v="0.1"/>
    <n v="249.99"/>
  </r>
  <r>
    <n v="1150"/>
    <n v="1"/>
    <x v="1"/>
    <x v="61"/>
    <n v="2"/>
    <s v="mireya.copeland@bikes.shop"/>
    <x v="1"/>
    <x v="1"/>
    <n v="1183"/>
    <s v="kim.clark@msn.com"/>
    <n v="11566"/>
    <x v="1"/>
    <s v="Trek"/>
    <d v="2017-09-28T00:00:00"/>
    <n v="1"/>
    <n v="999.99"/>
    <n v="0.05"/>
    <n v="999.99"/>
  </r>
  <r>
    <n v="1150"/>
    <n v="2"/>
    <x v="1"/>
    <x v="87"/>
    <n v="2"/>
    <s v="mireya.copeland@bikes.shop"/>
    <x v="5"/>
    <x v="5"/>
    <n v="1183"/>
    <s v="kim.clark@msn.com"/>
    <n v="11566"/>
    <x v="1"/>
    <s v="Trek"/>
    <d v="2017-09-28T00:00:00"/>
    <n v="1"/>
    <n v="349.99"/>
    <n v="0.05"/>
    <n v="349.99"/>
  </r>
  <r>
    <n v="1150"/>
    <n v="3"/>
    <x v="1"/>
    <x v="77"/>
    <n v="2"/>
    <s v="mireya.copeland@bikes.shop"/>
    <x v="3"/>
    <x v="3"/>
    <n v="1183"/>
    <s v="kim.clark@msn.com"/>
    <n v="11566"/>
    <x v="1"/>
    <s v="Sun Bicycles"/>
    <d v="2017-09-28T00:00:00"/>
    <n v="2"/>
    <n v="481.99"/>
    <n v="7.0000000000000007E-2"/>
    <n v="963.98"/>
  </r>
  <r>
    <n v="1150"/>
    <n v="4"/>
    <x v="1"/>
    <x v="20"/>
    <n v="2"/>
    <s v="mireya.copeland@bikes.shop"/>
    <x v="5"/>
    <x v="5"/>
    <n v="1183"/>
    <s v="kim.clark@msn.com"/>
    <n v="11566"/>
    <x v="1"/>
    <s v="Electra"/>
    <d v="2017-09-28T00:00:00"/>
    <n v="2"/>
    <n v="269.99"/>
    <n v="0.1"/>
    <n v="539.98"/>
  </r>
  <r>
    <n v="1151"/>
    <n v="1"/>
    <x v="0"/>
    <x v="34"/>
    <n v="1"/>
    <s v="fabiola.jackson@bikes.shop"/>
    <x v="1"/>
    <x v="1"/>
    <n v="708"/>
    <s v="majorie.glover@msn.com"/>
    <n v="92307"/>
    <x v="0"/>
    <s v="Surly"/>
    <d v="2017-09-29T00:00:00"/>
    <n v="2"/>
    <n v="999.99"/>
    <n v="0.05"/>
    <n v="1999.98"/>
  </r>
  <r>
    <n v="1152"/>
    <n v="1"/>
    <x v="1"/>
    <x v="71"/>
    <n v="2"/>
    <s v="mireya.copeland@bikes.shop"/>
    <x v="6"/>
    <x v="6"/>
    <n v="1244"/>
    <s v="trang.hardin@yahoo.com"/>
    <n v="14043"/>
    <x v="1"/>
    <s v="Trek"/>
    <d v="2017-09-29T00:00:00"/>
    <n v="1"/>
    <n v="4999.99"/>
    <n v="7.0000000000000007E-2"/>
    <n v="4999.99"/>
  </r>
  <r>
    <n v="1152"/>
    <n v="2"/>
    <x v="1"/>
    <x v="87"/>
    <n v="2"/>
    <s v="mireya.copeland@bikes.shop"/>
    <x v="5"/>
    <x v="5"/>
    <n v="1244"/>
    <s v="trang.hardin@yahoo.com"/>
    <n v="14043"/>
    <x v="1"/>
    <s v="Trek"/>
    <d v="2017-09-29T00:00:00"/>
    <n v="2"/>
    <n v="349.99"/>
    <n v="0.2"/>
    <n v="699.98"/>
  </r>
  <r>
    <n v="1152"/>
    <n v="3"/>
    <x v="1"/>
    <x v="24"/>
    <n v="2"/>
    <s v="mireya.copeland@bikes.shop"/>
    <x v="3"/>
    <x v="3"/>
    <n v="1244"/>
    <s v="trang.hardin@yahoo.com"/>
    <n v="14043"/>
    <x v="1"/>
    <s v="Electra"/>
    <d v="2017-09-29T00:00:00"/>
    <n v="1"/>
    <n v="549.99"/>
    <n v="0.05"/>
    <n v="549.99"/>
  </r>
  <r>
    <n v="1153"/>
    <n v="1"/>
    <x v="1"/>
    <x v="27"/>
    <n v="2"/>
    <s v="mireya.copeland@bikes.shop"/>
    <x v="3"/>
    <x v="3"/>
    <n v="720"/>
    <s v="devin.shaffer@gmail.com"/>
    <n v="14606"/>
    <x v="1"/>
    <s v="Sun Bicycles"/>
    <d v="2017-09-30T00:00:00"/>
    <n v="1"/>
    <n v="551.99"/>
    <n v="0.1"/>
    <n v="551.99"/>
  </r>
  <r>
    <n v="1153"/>
    <n v="2"/>
    <x v="1"/>
    <x v="18"/>
    <n v="2"/>
    <s v="mireya.copeland@bikes.shop"/>
    <x v="1"/>
    <x v="1"/>
    <n v="720"/>
    <s v="devin.shaffer@gmail.com"/>
    <n v="14606"/>
    <x v="1"/>
    <s v="Surly"/>
    <d v="2017-09-30T00:00:00"/>
    <n v="2"/>
    <n v="469.99"/>
    <n v="0.05"/>
    <n v="939.98"/>
  </r>
  <r>
    <n v="1154"/>
    <n v="1"/>
    <x v="1"/>
    <x v="7"/>
    <n v="2"/>
    <s v="mireya.copeland@bikes.shop"/>
    <x v="0"/>
    <x v="0"/>
    <n v="789"/>
    <s v="tad.gardner@hotmail.com"/>
    <n v="14304"/>
    <x v="1"/>
    <s v="Pure Cycles"/>
    <d v="2017-09-30T00:00:00"/>
    <n v="1"/>
    <n v="429"/>
    <n v="0.2"/>
    <n v="429"/>
  </r>
  <r>
    <n v="1154"/>
    <n v="2"/>
    <x v="1"/>
    <x v="91"/>
    <n v="2"/>
    <s v="mireya.copeland@bikes.shop"/>
    <x v="4"/>
    <x v="4"/>
    <n v="789"/>
    <s v="tad.gardner@hotmail.com"/>
    <n v="14304"/>
    <x v="1"/>
    <s v="Sun Bicycles"/>
    <d v="2017-09-30T00:00:00"/>
    <n v="1"/>
    <n v="1559.99"/>
    <n v="7.0000000000000007E-2"/>
    <n v="1559.99"/>
  </r>
  <r>
    <n v="1154"/>
    <n v="3"/>
    <x v="1"/>
    <x v="50"/>
    <n v="2"/>
    <s v="mireya.copeland@bikes.shop"/>
    <x v="0"/>
    <x v="0"/>
    <n v="789"/>
    <s v="tad.gardner@hotmail.com"/>
    <n v="14304"/>
    <x v="1"/>
    <s v="Sun Bicycles"/>
    <d v="2017-09-30T00:00:00"/>
    <n v="2"/>
    <n v="250.99"/>
    <n v="0.2"/>
    <n v="501.98"/>
  </r>
  <r>
    <n v="1155"/>
    <n v="1"/>
    <x v="1"/>
    <x v="39"/>
    <n v="2"/>
    <s v="mireya.copeland@bikes.shop"/>
    <x v="0"/>
    <x v="0"/>
    <n v="865"/>
    <s v="julia.joyner@msn.com"/>
    <n v="11102"/>
    <x v="1"/>
    <s v="Sun Bicycles"/>
    <d v="2017-09-30T00:00:00"/>
    <n v="2"/>
    <n v="449.99"/>
    <n v="0.05"/>
    <n v="899.98"/>
  </r>
  <r>
    <n v="1155"/>
    <n v="2"/>
    <x v="1"/>
    <x v="18"/>
    <n v="2"/>
    <s v="mireya.copeland@bikes.shop"/>
    <x v="1"/>
    <x v="1"/>
    <n v="865"/>
    <s v="julia.joyner@msn.com"/>
    <n v="11102"/>
    <x v="1"/>
    <s v="Surly"/>
    <d v="2017-09-30T00:00:00"/>
    <n v="2"/>
    <n v="469.99"/>
    <n v="0.1"/>
    <n v="939.98"/>
  </r>
  <r>
    <n v="1155"/>
    <n v="3"/>
    <x v="1"/>
    <x v="100"/>
    <n v="2"/>
    <s v="mireya.copeland@bikes.shop"/>
    <x v="1"/>
    <x v="1"/>
    <n v="865"/>
    <s v="julia.joyner@msn.com"/>
    <n v="11102"/>
    <x v="1"/>
    <s v="Sun Bicycles"/>
    <d v="2017-09-30T00:00:00"/>
    <n v="1"/>
    <n v="832.99"/>
    <n v="7.0000000000000007E-2"/>
    <n v="832.99"/>
  </r>
  <r>
    <n v="1155"/>
    <n v="4"/>
    <x v="1"/>
    <x v="104"/>
    <n v="2"/>
    <s v="mireya.copeland@bikes.shop"/>
    <x v="0"/>
    <x v="0"/>
    <n v="865"/>
    <s v="julia.joyner@msn.com"/>
    <n v="11102"/>
    <x v="1"/>
    <s v="Electra"/>
    <d v="2017-09-30T00:00:00"/>
    <n v="2"/>
    <n v="799.99"/>
    <n v="0.05"/>
    <n v="1599.98"/>
  </r>
  <r>
    <n v="1156"/>
    <n v="1"/>
    <x v="1"/>
    <x v="103"/>
    <n v="2"/>
    <s v="mireya.copeland@bikes.shop"/>
    <x v="3"/>
    <x v="3"/>
    <n v="869"/>
    <s v="rodrigo.durham@aol.com"/>
    <n v="11418"/>
    <x v="1"/>
    <s v="Sun Bicycles"/>
    <d v="2017-09-30T00:00:00"/>
    <n v="2"/>
    <n v="470.99"/>
    <n v="0.05"/>
    <n v="941.98"/>
  </r>
  <r>
    <n v="1156"/>
    <n v="2"/>
    <x v="1"/>
    <x v="106"/>
    <n v="2"/>
    <s v="mireya.copeland@bikes.shop"/>
    <x v="5"/>
    <x v="5"/>
    <n v="869"/>
    <s v="rodrigo.durham@aol.com"/>
    <n v="11418"/>
    <x v="1"/>
    <s v="Trek"/>
    <d v="2017-09-30T00:00:00"/>
    <n v="1"/>
    <n v="149.99"/>
    <n v="0.05"/>
    <n v="149.99"/>
  </r>
  <r>
    <n v="1157"/>
    <n v="1"/>
    <x v="0"/>
    <x v="0"/>
    <n v="1"/>
    <s v="fabiola.jackson@bikes.shop"/>
    <x v="0"/>
    <x v="0"/>
    <n v="24"/>
    <s v="corene.wall@msn.com"/>
    <n v="95301"/>
    <x v="0"/>
    <s v="Electra"/>
    <d v="2017-10-01T00:00:00"/>
    <n v="1"/>
    <n v="599.99"/>
    <n v="0.1"/>
    <n v="599.99"/>
  </r>
  <r>
    <n v="1157"/>
    <n v="2"/>
    <x v="0"/>
    <x v="93"/>
    <n v="1"/>
    <s v="fabiola.jackson@bikes.shop"/>
    <x v="1"/>
    <x v="1"/>
    <n v="24"/>
    <s v="corene.wall@msn.com"/>
    <n v="95301"/>
    <x v="0"/>
    <s v="Surly"/>
    <d v="2017-10-01T00:00:00"/>
    <n v="2"/>
    <n v="1632.99"/>
    <n v="0.1"/>
    <n v="3265.98"/>
  </r>
  <r>
    <n v="1157"/>
    <n v="3"/>
    <x v="0"/>
    <x v="88"/>
    <n v="1"/>
    <s v="fabiola.jackson@bikes.shop"/>
    <x v="1"/>
    <x v="1"/>
    <n v="24"/>
    <s v="corene.wall@msn.com"/>
    <n v="95301"/>
    <x v="0"/>
    <s v="Haro"/>
    <d v="2017-10-01T00:00:00"/>
    <n v="2"/>
    <n v="379.99"/>
    <n v="0.2"/>
    <n v="759.98"/>
  </r>
  <r>
    <n v="1157"/>
    <n v="4"/>
    <x v="0"/>
    <x v="67"/>
    <n v="1"/>
    <s v="fabiola.jackson@bikes.shop"/>
    <x v="1"/>
    <x v="1"/>
    <n v="24"/>
    <s v="corene.wall@msn.com"/>
    <n v="95301"/>
    <x v="0"/>
    <s v="Haro"/>
    <d v="2017-10-01T00:00:00"/>
    <n v="1"/>
    <n v="1469.99"/>
    <n v="7.0000000000000007E-2"/>
    <n v="1469.99"/>
  </r>
  <r>
    <n v="1158"/>
    <n v="1"/>
    <x v="0"/>
    <x v="43"/>
    <n v="1"/>
    <s v="fabiola.jackson@bikes.shop"/>
    <x v="5"/>
    <x v="5"/>
    <n v="889"/>
    <s v="lucilla.williams@hotmail.com"/>
    <n v="94070"/>
    <x v="0"/>
    <s v="Electra"/>
    <d v="2017-10-01T00:00:00"/>
    <n v="2"/>
    <n v="299.99"/>
    <n v="0.1"/>
    <n v="599.98"/>
  </r>
  <r>
    <n v="1158"/>
    <n v="2"/>
    <x v="0"/>
    <x v="51"/>
    <n v="1"/>
    <s v="fabiola.jackson@bikes.shop"/>
    <x v="0"/>
    <x v="0"/>
    <n v="889"/>
    <s v="lucilla.williams@hotmail.com"/>
    <n v="94070"/>
    <x v="0"/>
    <s v="Electra"/>
    <d v="2017-10-01T00:00:00"/>
    <n v="1"/>
    <n v="439.99"/>
    <n v="7.0000000000000007E-2"/>
    <n v="439.99"/>
  </r>
  <r>
    <n v="1159"/>
    <n v="1"/>
    <x v="0"/>
    <x v="10"/>
    <n v="1"/>
    <s v="fabiola.jackson@bikes.shop"/>
    <x v="0"/>
    <x v="0"/>
    <n v="1221"/>
    <s v="joy.underwood@gmail.com"/>
    <n v="92307"/>
    <x v="0"/>
    <s v="Electra"/>
    <d v="2017-10-01T00:00:00"/>
    <n v="2"/>
    <n v="549.99"/>
    <n v="0.1"/>
    <n v="1099.98"/>
  </r>
  <r>
    <n v="1160"/>
    <n v="1"/>
    <x v="0"/>
    <x v="67"/>
    <n v="1"/>
    <s v="fabiola.jackson@bikes.shop"/>
    <x v="1"/>
    <x v="1"/>
    <n v="1262"/>
    <s v="brianne.hays@gmail.com"/>
    <n v="94806"/>
    <x v="0"/>
    <s v="Haro"/>
    <d v="2017-10-01T00:00:00"/>
    <n v="1"/>
    <n v="1469.99"/>
    <n v="0.1"/>
    <n v="1469.99"/>
  </r>
  <r>
    <n v="1160"/>
    <n v="2"/>
    <x v="0"/>
    <x v="11"/>
    <n v="1"/>
    <s v="fabiola.jackson@bikes.shop"/>
    <x v="4"/>
    <x v="4"/>
    <n v="1262"/>
    <s v="brianne.hays@gmail.com"/>
    <n v="94806"/>
    <x v="0"/>
    <s v="Trek"/>
    <d v="2017-10-01T00:00:00"/>
    <n v="1"/>
    <n v="2999.99"/>
    <n v="0.2"/>
    <n v="2999.99"/>
  </r>
  <r>
    <n v="1161"/>
    <n v="1"/>
    <x v="1"/>
    <x v="68"/>
    <n v="2"/>
    <s v="mireya.copeland@bikes.shop"/>
    <x v="0"/>
    <x v="0"/>
    <n v="41"/>
    <s v="kathie.freeman@msn.com"/>
    <n v="12804"/>
    <x v="1"/>
    <s v="Sun Bicycles"/>
    <d v="2017-10-01T00:00:00"/>
    <n v="2"/>
    <n v="416.99"/>
    <n v="0.1"/>
    <n v="833.98"/>
  </r>
  <r>
    <n v="1161"/>
    <n v="2"/>
    <x v="1"/>
    <x v="83"/>
    <n v="2"/>
    <s v="mireya.copeland@bikes.shop"/>
    <x v="1"/>
    <x v="1"/>
    <n v="41"/>
    <s v="kathie.freeman@msn.com"/>
    <n v="12804"/>
    <x v="1"/>
    <s v="Haro"/>
    <d v="2017-10-01T00:00:00"/>
    <n v="1"/>
    <n v="549.99"/>
    <n v="7.0000000000000007E-2"/>
    <n v="549.99"/>
  </r>
  <r>
    <n v="1161"/>
    <n v="3"/>
    <x v="1"/>
    <x v="13"/>
    <n v="2"/>
    <s v="mireya.copeland@bikes.shop"/>
    <x v="5"/>
    <x v="5"/>
    <n v="41"/>
    <s v="kathie.freeman@msn.com"/>
    <n v="12804"/>
    <x v="1"/>
    <s v="Electra"/>
    <d v="2017-10-01T00:00:00"/>
    <n v="1"/>
    <n v="269.99"/>
    <n v="0.2"/>
    <n v="269.99"/>
  </r>
  <r>
    <n v="1161"/>
    <n v="4"/>
    <x v="1"/>
    <x v="61"/>
    <n v="2"/>
    <s v="mireya.copeland@bikes.shop"/>
    <x v="1"/>
    <x v="1"/>
    <n v="41"/>
    <s v="kathie.freeman@msn.com"/>
    <n v="12804"/>
    <x v="1"/>
    <s v="Trek"/>
    <d v="2017-10-01T00:00:00"/>
    <n v="2"/>
    <n v="999.99"/>
    <n v="0.1"/>
    <n v="1999.98"/>
  </r>
  <r>
    <n v="1162"/>
    <n v="1"/>
    <x v="1"/>
    <x v="54"/>
    <n v="2"/>
    <s v="mireya.copeland@bikes.shop"/>
    <x v="5"/>
    <x v="5"/>
    <n v="888"/>
    <s v="coleen.navarro@aol.com"/>
    <n v="14580"/>
    <x v="1"/>
    <s v="Trek"/>
    <d v="2017-10-01T00:00:00"/>
    <n v="1"/>
    <n v="189.99"/>
    <n v="0.2"/>
    <n v="189.99"/>
  </r>
  <r>
    <n v="1162"/>
    <n v="2"/>
    <x v="1"/>
    <x v="95"/>
    <n v="2"/>
    <s v="mireya.copeland@bikes.shop"/>
    <x v="1"/>
    <x v="1"/>
    <n v="888"/>
    <s v="coleen.navarro@aol.com"/>
    <n v="14580"/>
    <x v="1"/>
    <s v="Trek"/>
    <d v="2017-10-01T00:00:00"/>
    <n v="2"/>
    <n v="4999.99"/>
    <n v="0.2"/>
    <n v="9999.98"/>
  </r>
  <r>
    <n v="1162"/>
    <n v="3"/>
    <x v="1"/>
    <x v="106"/>
    <n v="2"/>
    <s v="mireya.copeland@bikes.shop"/>
    <x v="5"/>
    <x v="5"/>
    <n v="888"/>
    <s v="coleen.navarro@aol.com"/>
    <n v="14580"/>
    <x v="1"/>
    <s v="Trek"/>
    <d v="2017-10-01T00:00:00"/>
    <n v="1"/>
    <n v="149.99"/>
    <n v="0.1"/>
    <n v="149.99"/>
  </r>
  <r>
    <n v="1162"/>
    <n v="4"/>
    <x v="1"/>
    <x v="67"/>
    <n v="2"/>
    <s v="mireya.copeland@bikes.shop"/>
    <x v="1"/>
    <x v="1"/>
    <n v="888"/>
    <s v="coleen.navarro@aol.com"/>
    <n v="14580"/>
    <x v="1"/>
    <s v="Haro"/>
    <d v="2017-10-01T00:00:00"/>
    <n v="1"/>
    <n v="1469.99"/>
    <n v="0.05"/>
    <n v="1469.99"/>
  </r>
  <r>
    <n v="1162"/>
    <n v="5"/>
    <x v="1"/>
    <x v="10"/>
    <n v="2"/>
    <s v="mireya.copeland@bikes.shop"/>
    <x v="0"/>
    <x v="0"/>
    <n v="888"/>
    <s v="coleen.navarro@aol.com"/>
    <n v="14580"/>
    <x v="1"/>
    <s v="Electra"/>
    <d v="2017-10-01T00:00:00"/>
    <n v="2"/>
    <n v="549.99"/>
    <n v="0.05"/>
    <n v="1099.98"/>
  </r>
  <r>
    <n v="1163"/>
    <n v="1"/>
    <x v="1"/>
    <x v="65"/>
    <n v="2"/>
    <s v="mireya.copeland@bikes.shop"/>
    <x v="2"/>
    <x v="2"/>
    <n v="934"/>
    <s v="ocie.slater@msn.com"/>
    <n v="14075"/>
    <x v="1"/>
    <s v="Trek"/>
    <d v="2017-10-01T00:00:00"/>
    <n v="2"/>
    <n v="3499.99"/>
    <n v="0.05"/>
    <n v="6999.98"/>
  </r>
  <r>
    <n v="1163"/>
    <n v="2"/>
    <x v="1"/>
    <x v="29"/>
    <n v="2"/>
    <s v="mireya.copeland@bikes.shop"/>
    <x v="6"/>
    <x v="6"/>
    <n v="934"/>
    <s v="ocie.slater@msn.com"/>
    <n v="14075"/>
    <x v="1"/>
    <s v="Surly"/>
    <d v="2017-10-01T00:00:00"/>
    <n v="2"/>
    <n v="749.99"/>
    <n v="0.1"/>
    <n v="1499.98"/>
  </r>
  <r>
    <n v="1164"/>
    <n v="1"/>
    <x v="1"/>
    <x v="1"/>
    <n v="2"/>
    <s v="mireya.copeland@bikes.shop"/>
    <x v="1"/>
    <x v="1"/>
    <n v="1067"/>
    <s v="lillia.gillespie@hotmail.com"/>
    <n v="11374"/>
    <x v="1"/>
    <s v="Trek"/>
    <d v="2017-10-01T00:00:00"/>
    <n v="1"/>
    <n v="1799.99"/>
    <n v="0.2"/>
    <n v="1799.99"/>
  </r>
  <r>
    <n v="1164"/>
    <n v="2"/>
    <x v="1"/>
    <x v="46"/>
    <n v="2"/>
    <s v="mireya.copeland@bikes.shop"/>
    <x v="0"/>
    <x v="0"/>
    <n v="1067"/>
    <s v="lillia.gillespie@hotmail.com"/>
    <n v="11374"/>
    <x v="1"/>
    <s v="Sun Bicycles"/>
    <d v="2017-10-01T00:00:00"/>
    <n v="1"/>
    <n v="647.99"/>
    <n v="0.05"/>
    <n v="647.99"/>
  </r>
  <r>
    <n v="1164"/>
    <n v="3"/>
    <x v="1"/>
    <x v="27"/>
    <n v="2"/>
    <s v="mireya.copeland@bikes.shop"/>
    <x v="3"/>
    <x v="3"/>
    <n v="1067"/>
    <s v="lillia.gillespie@hotmail.com"/>
    <n v="11374"/>
    <x v="1"/>
    <s v="Sun Bicycles"/>
    <d v="2017-10-01T00:00:00"/>
    <n v="2"/>
    <n v="551.99"/>
    <n v="0.05"/>
    <n v="1103.98"/>
  </r>
  <r>
    <n v="1164"/>
    <n v="4"/>
    <x v="1"/>
    <x v="99"/>
    <n v="2"/>
    <s v="mireya.copeland@bikes.shop"/>
    <x v="1"/>
    <x v="1"/>
    <n v="1067"/>
    <s v="lillia.gillespie@hotmail.com"/>
    <n v="11374"/>
    <x v="1"/>
    <s v="Haro"/>
    <d v="2017-10-01T00:00:00"/>
    <n v="2"/>
    <n v="539.99"/>
    <n v="0.05"/>
    <n v="1079.98"/>
  </r>
  <r>
    <n v="1165"/>
    <n v="1"/>
    <x v="1"/>
    <x v="105"/>
    <n v="2"/>
    <s v="mireya.copeland@bikes.shop"/>
    <x v="0"/>
    <x v="0"/>
    <n v="652"/>
    <s v="tilda.melton@msn.com"/>
    <n v="12180"/>
    <x v="1"/>
    <s v="Sun Bicycles"/>
    <d v="2017-10-02T00:00:00"/>
    <n v="2"/>
    <n v="346.99"/>
    <n v="7.0000000000000007E-2"/>
    <n v="693.98"/>
  </r>
  <r>
    <n v="1165"/>
    <n v="2"/>
    <x v="1"/>
    <x v="39"/>
    <n v="2"/>
    <s v="mireya.copeland@bikes.shop"/>
    <x v="0"/>
    <x v="0"/>
    <n v="652"/>
    <s v="tilda.melton@msn.com"/>
    <n v="12180"/>
    <x v="1"/>
    <s v="Sun Bicycles"/>
    <d v="2017-10-02T00:00:00"/>
    <n v="1"/>
    <n v="449.99"/>
    <n v="7.0000000000000007E-2"/>
    <n v="449.99"/>
  </r>
  <r>
    <n v="1166"/>
    <n v="1"/>
    <x v="1"/>
    <x v="27"/>
    <n v="2"/>
    <s v="mireya.copeland@bikes.shop"/>
    <x v="3"/>
    <x v="3"/>
    <n v="286"/>
    <s v="virgil.frost@gmail.com"/>
    <n v="11756"/>
    <x v="1"/>
    <s v="Sun Bicycles"/>
    <d v="2017-10-03T00:00:00"/>
    <n v="2"/>
    <n v="551.99"/>
    <n v="7.0000000000000007E-2"/>
    <n v="1103.98"/>
  </r>
  <r>
    <n v="1167"/>
    <n v="1"/>
    <x v="0"/>
    <x v="61"/>
    <n v="1"/>
    <s v="fabiola.jackson@bikes.shop"/>
    <x v="1"/>
    <x v="1"/>
    <n v="900"/>
    <s v="jule.davenport@aol.com"/>
    <n v="94070"/>
    <x v="0"/>
    <s v="Trek"/>
    <d v="2017-10-04T00:00:00"/>
    <n v="2"/>
    <n v="999.99"/>
    <n v="0.05"/>
    <n v="1999.98"/>
  </r>
  <r>
    <n v="1167"/>
    <n v="2"/>
    <x v="0"/>
    <x v="89"/>
    <n v="1"/>
    <s v="fabiola.jackson@bikes.shop"/>
    <x v="0"/>
    <x v="0"/>
    <n v="900"/>
    <s v="jule.davenport@aol.com"/>
    <n v="94070"/>
    <x v="0"/>
    <s v="Electra"/>
    <d v="2017-10-04T00:00:00"/>
    <n v="2"/>
    <n v="1099.99"/>
    <n v="0.1"/>
    <n v="2199.98"/>
  </r>
  <r>
    <n v="1167"/>
    <n v="3"/>
    <x v="0"/>
    <x v="39"/>
    <n v="1"/>
    <s v="fabiola.jackson@bikes.shop"/>
    <x v="0"/>
    <x v="0"/>
    <n v="900"/>
    <s v="jule.davenport@aol.com"/>
    <n v="94070"/>
    <x v="0"/>
    <s v="Sun Bicycles"/>
    <d v="2017-10-04T00:00:00"/>
    <n v="1"/>
    <n v="449.99"/>
    <n v="7.0000000000000007E-2"/>
    <n v="449.99"/>
  </r>
  <r>
    <n v="1168"/>
    <n v="1"/>
    <x v="1"/>
    <x v="19"/>
    <n v="2"/>
    <s v="mireya.copeland@bikes.shop"/>
    <x v="5"/>
    <x v="5"/>
    <n v="1031"/>
    <s v="tonja.bean@aol.com"/>
    <n v="14450"/>
    <x v="1"/>
    <s v="Electra"/>
    <d v="2017-10-04T00:00:00"/>
    <n v="2"/>
    <n v="299.99"/>
    <n v="0.1"/>
    <n v="599.98"/>
  </r>
  <r>
    <n v="1168"/>
    <n v="2"/>
    <x v="1"/>
    <x v="90"/>
    <n v="2"/>
    <s v="mireya.copeland@bikes.shop"/>
    <x v="0"/>
    <x v="0"/>
    <n v="1031"/>
    <s v="tonja.bean@aol.com"/>
    <n v="14450"/>
    <x v="1"/>
    <s v="Electra"/>
    <d v="2017-10-04T00:00:00"/>
    <n v="1"/>
    <n v="659.99"/>
    <n v="0.2"/>
    <n v="659.99"/>
  </r>
  <r>
    <n v="1168"/>
    <n v="3"/>
    <x v="1"/>
    <x v="80"/>
    <n v="2"/>
    <s v="mireya.copeland@bikes.shop"/>
    <x v="6"/>
    <x v="6"/>
    <n v="1031"/>
    <s v="tonja.bean@aol.com"/>
    <n v="14450"/>
    <x v="1"/>
    <s v="Trek"/>
    <d v="2017-10-04T00:00:00"/>
    <n v="1"/>
    <n v="6499.99"/>
    <n v="7.0000000000000007E-2"/>
    <n v="6499.99"/>
  </r>
  <r>
    <n v="1168"/>
    <n v="4"/>
    <x v="1"/>
    <x v="92"/>
    <n v="2"/>
    <s v="mireya.copeland@bikes.shop"/>
    <x v="3"/>
    <x v="3"/>
    <n v="1031"/>
    <s v="tonja.bean@aol.com"/>
    <n v="14450"/>
    <x v="1"/>
    <s v="Sun Bicycles"/>
    <d v="2017-10-04T00:00:00"/>
    <n v="2"/>
    <n v="416.99"/>
    <n v="0.2"/>
    <n v="833.98"/>
  </r>
  <r>
    <n v="1168"/>
    <n v="5"/>
    <x v="1"/>
    <x v="12"/>
    <n v="2"/>
    <s v="mireya.copeland@bikes.shop"/>
    <x v="0"/>
    <x v="0"/>
    <n v="1031"/>
    <s v="tonja.bean@aol.com"/>
    <n v="14450"/>
    <x v="1"/>
    <s v="Electra"/>
    <d v="2017-10-04T00:00:00"/>
    <n v="2"/>
    <n v="529.99"/>
    <n v="0.05"/>
    <n v="1059.98"/>
  </r>
  <r>
    <n v="1169"/>
    <n v="1"/>
    <x v="1"/>
    <x v="87"/>
    <n v="2"/>
    <s v="mireya.copeland@bikes.shop"/>
    <x v="5"/>
    <x v="5"/>
    <n v="1421"/>
    <s v="edris.barrett@hotmail.com"/>
    <n v="12901"/>
    <x v="1"/>
    <s v="Trek"/>
    <d v="2017-10-04T00:00:00"/>
    <n v="2"/>
    <n v="349.99"/>
    <n v="0.2"/>
    <n v="699.98"/>
  </r>
  <r>
    <n v="1169"/>
    <n v="2"/>
    <x v="1"/>
    <x v="80"/>
    <n v="2"/>
    <s v="mireya.copeland@bikes.shop"/>
    <x v="6"/>
    <x v="6"/>
    <n v="1421"/>
    <s v="edris.barrett@hotmail.com"/>
    <n v="12901"/>
    <x v="1"/>
    <s v="Trek"/>
    <d v="2017-10-04T00:00:00"/>
    <n v="1"/>
    <n v="6499.99"/>
    <n v="0.05"/>
    <n v="6499.99"/>
  </r>
  <r>
    <n v="1169"/>
    <n v="3"/>
    <x v="1"/>
    <x v="71"/>
    <n v="2"/>
    <s v="mireya.copeland@bikes.shop"/>
    <x v="6"/>
    <x v="6"/>
    <n v="1421"/>
    <s v="edris.barrett@hotmail.com"/>
    <n v="12901"/>
    <x v="1"/>
    <s v="Trek"/>
    <d v="2017-10-04T00:00:00"/>
    <n v="2"/>
    <n v="4999.99"/>
    <n v="0.1"/>
    <n v="9999.98"/>
  </r>
  <r>
    <n v="1169"/>
    <n v="4"/>
    <x v="1"/>
    <x v="89"/>
    <n v="2"/>
    <s v="mireya.copeland@bikes.shop"/>
    <x v="0"/>
    <x v="0"/>
    <n v="1421"/>
    <s v="edris.barrett@hotmail.com"/>
    <n v="12901"/>
    <x v="1"/>
    <s v="Electra"/>
    <d v="2017-10-04T00:00:00"/>
    <n v="2"/>
    <n v="1099.99"/>
    <n v="0.2"/>
    <n v="2199.98"/>
  </r>
  <r>
    <n v="1170"/>
    <n v="1"/>
    <x v="1"/>
    <x v="12"/>
    <n v="2"/>
    <s v="mireya.copeland@bikes.shop"/>
    <x v="0"/>
    <x v="0"/>
    <n v="534"/>
    <s v="alejandro.haney@msn.com"/>
    <n v="11793"/>
    <x v="1"/>
    <s v="Electra"/>
    <d v="2017-10-05T00:00:00"/>
    <n v="1"/>
    <n v="529.99"/>
    <n v="0.1"/>
    <n v="529.99"/>
  </r>
  <r>
    <n v="1170"/>
    <n v="2"/>
    <x v="1"/>
    <x v="42"/>
    <n v="2"/>
    <s v="mireya.copeland@bikes.shop"/>
    <x v="1"/>
    <x v="1"/>
    <n v="534"/>
    <s v="alejandro.haney@msn.com"/>
    <n v="11793"/>
    <x v="1"/>
    <s v="Trek"/>
    <d v="2017-10-05T00:00:00"/>
    <n v="2"/>
    <n v="5299.99"/>
    <n v="0.05"/>
    <n v="10599.98"/>
  </r>
  <r>
    <n v="1170"/>
    <n v="3"/>
    <x v="1"/>
    <x v="37"/>
    <n v="2"/>
    <s v="mireya.copeland@bikes.shop"/>
    <x v="2"/>
    <x v="2"/>
    <n v="534"/>
    <s v="alejandro.haney@msn.com"/>
    <n v="11793"/>
    <x v="1"/>
    <s v="Trek"/>
    <d v="2017-10-05T00:00:00"/>
    <n v="2"/>
    <n v="3499.99"/>
    <n v="0.1"/>
    <n v="6999.98"/>
  </r>
  <r>
    <n v="1171"/>
    <n v="1"/>
    <x v="1"/>
    <x v="49"/>
    <n v="2"/>
    <s v="mireya.copeland@bikes.shop"/>
    <x v="5"/>
    <x v="5"/>
    <n v="826"/>
    <s v="shay.stephenson@aol.com"/>
    <n v="11787"/>
    <x v="1"/>
    <s v="Haro"/>
    <d v="2017-10-05T00:00:00"/>
    <n v="2"/>
    <n v="249.99"/>
    <n v="0.2"/>
    <n v="499.98"/>
  </r>
  <r>
    <n v="1171"/>
    <n v="2"/>
    <x v="1"/>
    <x v="102"/>
    <n v="2"/>
    <s v="mireya.copeland@bikes.shop"/>
    <x v="5"/>
    <x v="5"/>
    <n v="826"/>
    <s v="shay.stephenson@aol.com"/>
    <n v="11787"/>
    <x v="1"/>
    <s v="Haro"/>
    <d v="2017-10-05T00:00:00"/>
    <n v="2"/>
    <n v="209.99"/>
    <n v="7.0000000000000007E-2"/>
    <n v="419.98"/>
  </r>
  <r>
    <n v="1171"/>
    <n v="3"/>
    <x v="1"/>
    <x v="2"/>
    <n v="2"/>
    <s v="mireya.copeland@bikes.shop"/>
    <x v="2"/>
    <x v="2"/>
    <n v="826"/>
    <s v="shay.stephenson@aol.com"/>
    <n v="11787"/>
    <x v="1"/>
    <s v="Surly"/>
    <d v="2017-10-05T00:00:00"/>
    <n v="2"/>
    <n v="1549"/>
    <n v="7.0000000000000007E-2"/>
    <n v="3098"/>
  </r>
  <r>
    <n v="1172"/>
    <n v="1"/>
    <x v="1"/>
    <x v="46"/>
    <n v="2"/>
    <s v="mireya.copeland@bikes.shop"/>
    <x v="0"/>
    <x v="0"/>
    <n v="1339"/>
    <s v="neida.king@aol.com"/>
    <n v="11572"/>
    <x v="1"/>
    <s v="Sun Bicycles"/>
    <d v="2017-10-07T00:00:00"/>
    <n v="2"/>
    <n v="647.99"/>
    <n v="7.0000000000000007E-2"/>
    <n v="1295.98"/>
  </r>
  <r>
    <n v="1172"/>
    <n v="2"/>
    <x v="1"/>
    <x v="77"/>
    <n v="2"/>
    <s v="mireya.copeland@bikes.shop"/>
    <x v="3"/>
    <x v="3"/>
    <n v="1339"/>
    <s v="neida.king@aol.com"/>
    <n v="11572"/>
    <x v="1"/>
    <s v="Sun Bicycles"/>
    <d v="2017-10-07T00:00:00"/>
    <n v="1"/>
    <n v="481.99"/>
    <n v="0.2"/>
    <n v="481.99"/>
  </r>
  <r>
    <n v="1173"/>
    <n v="1"/>
    <x v="1"/>
    <x v="43"/>
    <n v="2"/>
    <s v="mireya.copeland@bikes.shop"/>
    <x v="5"/>
    <x v="5"/>
    <n v="548"/>
    <s v="dori.alvarez@msn.com"/>
    <n v="12401"/>
    <x v="1"/>
    <s v="Electra"/>
    <d v="2017-10-08T00:00:00"/>
    <n v="1"/>
    <n v="299.99"/>
    <n v="0.2"/>
    <n v="299.99"/>
  </r>
  <r>
    <n v="1173"/>
    <n v="2"/>
    <x v="1"/>
    <x v="7"/>
    <n v="2"/>
    <s v="mireya.copeland@bikes.shop"/>
    <x v="0"/>
    <x v="0"/>
    <n v="548"/>
    <s v="dori.alvarez@msn.com"/>
    <n v="12401"/>
    <x v="1"/>
    <s v="Pure Cycles"/>
    <d v="2017-10-08T00:00:00"/>
    <n v="1"/>
    <n v="429"/>
    <n v="7.0000000000000007E-2"/>
    <n v="429"/>
  </r>
  <r>
    <n v="1173"/>
    <n v="3"/>
    <x v="1"/>
    <x v="39"/>
    <n v="2"/>
    <s v="mireya.copeland@bikes.shop"/>
    <x v="0"/>
    <x v="0"/>
    <n v="548"/>
    <s v="dori.alvarez@msn.com"/>
    <n v="12401"/>
    <x v="1"/>
    <s v="Sun Bicycles"/>
    <d v="2017-10-08T00:00:00"/>
    <n v="1"/>
    <n v="449.99"/>
    <n v="0.05"/>
    <n v="449.99"/>
  </r>
  <r>
    <n v="1173"/>
    <n v="4"/>
    <x v="1"/>
    <x v="27"/>
    <n v="2"/>
    <s v="mireya.copeland@bikes.shop"/>
    <x v="3"/>
    <x v="3"/>
    <n v="548"/>
    <s v="dori.alvarez@msn.com"/>
    <n v="12401"/>
    <x v="1"/>
    <s v="Sun Bicycles"/>
    <d v="2017-10-08T00:00:00"/>
    <n v="2"/>
    <n v="551.99"/>
    <n v="0.2"/>
    <n v="1103.98"/>
  </r>
  <r>
    <n v="1174"/>
    <n v="1"/>
    <x v="1"/>
    <x v="55"/>
    <n v="2"/>
    <s v="mireya.copeland@bikes.shop"/>
    <x v="3"/>
    <x v="3"/>
    <n v="1109"/>
    <s v="gussie.harding@gmail.com"/>
    <n v="11729"/>
    <x v="1"/>
    <s v="Sun Bicycles"/>
    <d v="2017-10-08T00:00:00"/>
    <n v="2"/>
    <n v="470.99"/>
    <n v="0.2"/>
    <n v="941.98"/>
  </r>
  <r>
    <n v="1174"/>
    <n v="2"/>
    <x v="1"/>
    <x v="18"/>
    <n v="2"/>
    <s v="mireya.copeland@bikes.shop"/>
    <x v="1"/>
    <x v="1"/>
    <n v="1109"/>
    <s v="gussie.harding@gmail.com"/>
    <n v="11729"/>
    <x v="1"/>
    <s v="Surly"/>
    <d v="2017-10-08T00:00:00"/>
    <n v="1"/>
    <n v="469.99"/>
    <n v="7.0000000000000007E-2"/>
    <n v="469.99"/>
  </r>
  <r>
    <n v="1174"/>
    <n v="3"/>
    <x v="1"/>
    <x v="26"/>
    <n v="2"/>
    <s v="mireya.copeland@bikes.shop"/>
    <x v="3"/>
    <x v="3"/>
    <n v="1109"/>
    <s v="gussie.harding@gmail.com"/>
    <n v="11729"/>
    <x v="1"/>
    <s v="Sun Bicycles"/>
    <d v="2017-10-08T00:00:00"/>
    <n v="1"/>
    <n v="449.99"/>
    <n v="0.1"/>
    <n v="449.99"/>
  </r>
  <r>
    <n v="1175"/>
    <n v="1"/>
    <x v="1"/>
    <x v="71"/>
    <n v="2"/>
    <s v="mireya.copeland@bikes.shop"/>
    <x v="6"/>
    <x v="6"/>
    <n v="292"/>
    <s v="monty.frost@aol.com"/>
    <n v="11550"/>
    <x v="1"/>
    <s v="Trek"/>
    <d v="2017-10-09T00:00:00"/>
    <n v="2"/>
    <n v="4999.99"/>
    <n v="7.0000000000000007E-2"/>
    <n v="9999.98"/>
  </r>
  <r>
    <n v="1175"/>
    <n v="2"/>
    <x v="1"/>
    <x v="105"/>
    <n v="2"/>
    <s v="mireya.copeland@bikes.shop"/>
    <x v="0"/>
    <x v="0"/>
    <n v="292"/>
    <s v="monty.frost@aol.com"/>
    <n v="11550"/>
    <x v="1"/>
    <s v="Sun Bicycles"/>
    <d v="2017-10-09T00:00:00"/>
    <n v="1"/>
    <n v="346.99"/>
    <n v="0.2"/>
    <n v="346.99"/>
  </r>
  <r>
    <n v="1175"/>
    <n v="3"/>
    <x v="1"/>
    <x v="0"/>
    <n v="2"/>
    <s v="mireya.copeland@bikes.shop"/>
    <x v="0"/>
    <x v="0"/>
    <n v="292"/>
    <s v="monty.frost@aol.com"/>
    <n v="11550"/>
    <x v="1"/>
    <s v="Electra"/>
    <d v="2017-10-09T00:00:00"/>
    <n v="1"/>
    <n v="599.99"/>
    <n v="0.05"/>
    <n v="599.99"/>
  </r>
  <r>
    <n v="1175"/>
    <n v="4"/>
    <x v="1"/>
    <x v="5"/>
    <n v="2"/>
    <s v="mireya.copeland@bikes.shop"/>
    <x v="1"/>
    <x v="1"/>
    <n v="292"/>
    <s v="monty.frost@aol.com"/>
    <n v="11550"/>
    <x v="1"/>
    <s v="Surly"/>
    <d v="2017-10-09T00:00:00"/>
    <n v="1"/>
    <n v="999.99"/>
    <n v="0.05"/>
    <n v="999.99"/>
  </r>
  <r>
    <n v="1175"/>
    <n v="5"/>
    <x v="1"/>
    <x v="11"/>
    <n v="2"/>
    <s v="mireya.copeland@bikes.shop"/>
    <x v="4"/>
    <x v="4"/>
    <n v="292"/>
    <s v="monty.frost@aol.com"/>
    <n v="11550"/>
    <x v="1"/>
    <s v="Trek"/>
    <d v="2017-10-09T00:00:00"/>
    <n v="1"/>
    <n v="2999.99"/>
    <n v="0.05"/>
    <n v="2999.99"/>
  </r>
  <r>
    <n v="1176"/>
    <n v="1"/>
    <x v="2"/>
    <x v="108"/>
    <n v="3"/>
    <s v="genna.serrano@bikes.shop"/>
    <x v="5"/>
    <x v="5"/>
    <n v="1111"/>
    <s v="caroline.jenkins@msn.com"/>
    <n v="75080"/>
    <x v="2"/>
    <s v="Trek"/>
    <d v="2017-10-10T00:00:00"/>
    <n v="1"/>
    <n v="189.99"/>
    <n v="0.1"/>
    <n v="189.99"/>
  </r>
  <r>
    <n v="1177"/>
    <n v="1"/>
    <x v="2"/>
    <x v="37"/>
    <n v="3"/>
    <s v="genna.serrano@bikes.shop"/>
    <x v="2"/>
    <x v="2"/>
    <n v="21"/>
    <s v="tobie.little@gmail.com"/>
    <n v="77904"/>
    <x v="2"/>
    <s v="Trek"/>
    <d v="2017-10-12T00:00:00"/>
    <n v="2"/>
    <n v="3499.99"/>
    <n v="7.0000000000000007E-2"/>
    <n v="6999.98"/>
  </r>
  <r>
    <n v="1177"/>
    <n v="2"/>
    <x v="2"/>
    <x v="51"/>
    <n v="3"/>
    <s v="genna.serrano@bikes.shop"/>
    <x v="0"/>
    <x v="0"/>
    <n v="21"/>
    <s v="tobie.little@gmail.com"/>
    <n v="77904"/>
    <x v="2"/>
    <s v="Electra"/>
    <d v="2017-10-12T00:00:00"/>
    <n v="1"/>
    <n v="439.99"/>
    <n v="0.1"/>
    <n v="439.99"/>
  </r>
  <r>
    <n v="1178"/>
    <n v="1"/>
    <x v="1"/>
    <x v="109"/>
    <n v="2"/>
    <s v="mireya.copeland@bikes.shop"/>
    <x v="1"/>
    <x v="1"/>
    <n v="771"/>
    <s v="agnes.sims@aol.com"/>
    <n v="14215"/>
    <x v="1"/>
    <s v="Haro"/>
    <d v="2017-10-12T00:00:00"/>
    <n v="1"/>
    <n v="1409.99"/>
    <n v="7.0000000000000007E-2"/>
    <n v="1409.99"/>
  </r>
  <r>
    <n v="1178"/>
    <n v="2"/>
    <x v="1"/>
    <x v="104"/>
    <n v="2"/>
    <s v="mireya.copeland@bikes.shop"/>
    <x v="0"/>
    <x v="0"/>
    <n v="771"/>
    <s v="agnes.sims@aol.com"/>
    <n v="14215"/>
    <x v="1"/>
    <s v="Electra"/>
    <d v="2017-10-12T00:00:00"/>
    <n v="1"/>
    <n v="799.99"/>
    <n v="0.2"/>
    <n v="799.99"/>
  </r>
  <r>
    <n v="1178"/>
    <n v="3"/>
    <x v="1"/>
    <x v="75"/>
    <n v="2"/>
    <s v="mireya.copeland@bikes.shop"/>
    <x v="3"/>
    <x v="3"/>
    <n v="771"/>
    <s v="agnes.sims@aol.com"/>
    <n v="14215"/>
    <x v="1"/>
    <s v="Sun Bicycles"/>
    <d v="2017-10-12T00:00:00"/>
    <n v="1"/>
    <n v="449.99"/>
    <n v="0.05"/>
    <n v="449.99"/>
  </r>
  <r>
    <n v="1178"/>
    <n v="4"/>
    <x v="1"/>
    <x v="17"/>
    <n v="2"/>
    <s v="mireya.copeland@bikes.shop"/>
    <x v="0"/>
    <x v="0"/>
    <n v="771"/>
    <s v="agnes.sims@aol.com"/>
    <n v="14215"/>
    <x v="1"/>
    <s v="Electra"/>
    <d v="2017-10-12T00:00:00"/>
    <n v="2"/>
    <n v="269.99"/>
    <n v="0.05"/>
    <n v="539.98"/>
  </r>
  <r>
    <n v="1179"/>
    <n v="1"/>
    <x v="2"/>
    <x v="101"/>
    <n v="3"/>
    <s v="genna.serrano@bikes.shop"/>
    <x v="5"/>
    <x v="5"/>
    <n v="1150"/>
    <s v="keturah.reid@yahoo.com"/>
    <n v="78418"/>
    <x v="2"/>
    <s v="Haro"/>
    <d v="2017-10-12T00:00:00"/>
    <n v="2"/>
    <n v="209.99"/>
    <n v="0.05"/>
    <n v="419.98"/>
  </r>
  <r>
    <n v="1179"/>
    <n v="2"/>
    <x v="2"/>
    <x v="54"/>
    <n v="3"/>
    <s v="genna.serrano@bikes.shop"/>
    <x v="5"/>
    <x v="5"/>
    <n v="1150"/>
    <s v="keturah.reid@yahoo.com"/>
    <n v="78418"/>
    <x v="2"/>
    <s v="Trek"/>
    <d v="2017-10-12T00:00:00"/>
    <n v="2"/>
    <n v="189.99"/>
    <n v="0.05"/>
    <n v="379.98"/>
  </r>
  <r>
    <n v="1179"/>
    <n v="3"/>
    <x v="2"/>
    <x v="57"/>
    <n v="3"/>
    <s v="genna.serrano@bikes.shop"/>
    <x v="1"/>
    <x v="1"/>
    <n v="1150"/>
    <s v="keturah.reid@yahoo.com"/>
    <n v="78418"/>
    <x v="2"/>
    <s v="Surly"/>
    <d v="2017-10-12T00:00:00"/>
    <n v="2"/>
    <n v="469.99"/>
    <n v="0.2"/>
    <n v="939.98"/>
  </r>
  <r>
    <n v="1179"/>
    <n v="4"/>
    <x v="2"/>
    <x v="69"/>
    <n v="3"/>
    <s v="genna.serrano@bikes.shop"/>
    <x v="6"/>
    <x v="6"/>
    <n v="1150"/>
    <s v="keturah.reid@yahoo.com"/>
    <n v="78418"/>
    <x v="2"/>
    <s v="Trek"/>
    <d v="2017-10-12T00:00:00"/>
    <n v="1"/>
    <n v="5999.99"/>
    <n v="7.0000000000000007E-2"/>
    <n v="5999.99"/>
  </r>
  <r>
    <n v="1180"/>
    <n v="1"/>
    <x v="0"/>
    <x v="82"/>
    <n v="1"/>
    <s v="fabiola.jackson@bikes.shop"/>
    <x v="0"/>
    <x v="0"/>
    <n v="1065"/>
    <s v="desiree.branch@msn.com"/>
    <n v="94580"/>
    <x v="0"/>
    <s v="Sun Bicycles"/>
    <d v="2017-10-13T00:00:00"/>
    <n v="2"/>
    <n v="250.99"/>
    <n v="7.0000000000000007E-2"/>
    <n v="501.98"/>
  </r>
  <r>
    <n v="1181"/>
    <n v="1"/>
    <x v="1"/>
    <x v="72"/>
    <n v="2"/>
    <s v="mireya.copeland@bikes.shop"/>
    <x v="5"/>
    <x v="5"/>
    <n v="1022"/>
    <s v="hye.mercer@gmail.com"/>
    <n v="10541"/>
    <x v="1"/>
    <s v="Electra"/>
    <d v="2017-10-13T00:00:00"/>
    <n v="1"/>
    <n v="489.99"/>
    <n v="0.1"/>
    <n v="489.99"/>
  </r>
  <r>
    <n v="1182"/>
    <n v="1"/>
    <x v="1"/>
    <x v="100"/>
    <n v="2"/>
    <s v="mireya.copeland@bikes.shop"/>
    <x v="1"/>
    <x v="1"/>
    <n v="1422"/>
    <s v="tempie.jacobson@hotmail.com"/>
    <n v="11787"/>
    <x v="1"/>
    <s v="Sun Bicycles"/>
    <d v="2017-10-13T00:00:00"/>
    <n v="1"/>
    <n v="832.99"/>
    <n v="0.1"/>
    <n v="832.99"/>
  </r>
  <r>
    <n v="1182"/>
    <n v="2"/>
    <x v="1"/>
    <x v="60"/>
    <n v="2"/>
    <s v="mireya.copeland@bikes.shop"/>
    <x v="6"/>
    <x v="6"/>
    <n v="1422"/>
    <s v="tempie.jacobson@hotmail.com"/>
    <n v="11787"/>
    <x v="1"/>
    <s v="Trek"/>
    <d v="2017-10-13T00:00:00"/>
    <n v="2"/>
    <n v="3499.99"/>
    <n v="0.1"/>
    <n v="6999.98"/>
  </r>
  <r>
    <n v="1183"/>
    <n v="1"/>
    <x v="1"/>
    <x v="65"/>
    <n v="2"/>
    <s v="mireya.copeland@bikes.shop"/>
    <x v="2"/>
    <x v="2"/>
    <n v="216"/>
    <s v="wai.soto@msn.com"/>
    <n v="11714"/>
    <x v="1"/>
    <s v="Trek"/>
    <d v="2017-10-14T00:00:00"/>
    <n v="1"/>
    <n v="3499.99"/>
    <n v="0.2"/>
    <n v="3499.99"/>
  </r>
  <r>
    <n v="1183"/>
    <n v="2"/>
    <x v="1"/>
    <x v="53"/>
    <n v="2"/>
    <s v="mireya.copeland@bikes.shop"/>
    <x v="0"/>
    <x v="0"/>
    <n v="216"/>
    <s v="wai.soto@msn.com"/>
    <n v="11714"/>
    <x v="1"/>
    <s v="Sun Bicycles"/>
    <d v="2017-10-14T00:00:00"/>
    <n v="2"/>
    <n v="761.99"/>
    <n v="0.2"/>
    <n v="1523.98"/>
  </r>
  <r>
    <n v="1183"/>
    <n v="3"/>
    <x v="1"/>
    <x v="18"/>
    <n v="2"/>
    <s v="mireya.copeland@bikes.shop"/>
    <x v="1"/>
    <x v="1"/>
    <n v="216"/>
    <s v="wai.soto@msn.com"/>
    <n v="11714"/>
    <x v="1"/>
    <s v="Surly"/>
    <d v="2017-10-14T00:00:00"/>
    <n v="2"/>
    <n v="469.99"/>
    <n v="0.05"/>
    <n v="939.98"/>
  </r>
  <r>
    <n v="1184"/>
    <n v="1"/>
    <x v="1"/>
    <x v="3"/>
    <n v="2"/>
    <s v="mireya.copeland@bikes.shop"/>
    <x v="0"/>
    <x v="0"/>
    <n v="369"/>
    <s v="mary.singleton@hotmail.com"/>
    <n v="11377"/>
    <x v="1"/>
    <s v="Electra"/>
    <d v="2017-10-14T00:00:00"/>
    <n v="2"/>
    <n v="599.99"/>
    <n v="0.05"/>
    <n v="1199.98"/>
  </r>
  <r>
    <n v="1184"/>
    <n v="2"/>
    <x v="1"/>
    <x v="68"/>
    <n v="2"/>
    <s v="mireya.copeland@bikes.shop"/>
    <x v="0"/>
    <x v="0"/>
    <n v="369"/>
    <s v="mary.singleton@hotmail.com"/>
    <n v="11377"/>
    <x v="1"/>
    <s v="Sun Bicycles"/>
    <d v="2017-10-14T00:00:00"/>
    <n v="1"/>
    <n v="416.99"/>
    <n v="0.05"/>
    <n v="416.99"/>
  </r>
  <r>
    <n v="1185"/>
    <n v="1"/>
    <x v="1"/>
    <x v="23"/>
    <n v="2"/>
    <s v="mireya.copeland@bikes.shop"/>
    <x v="0"/>
    <x v="0"/>
    <n v="960"/>
    <s v="arline.lawson@gmail.com"/>
    <n v="11550"/>
    <x v="1"/>
    <s v="Pure Cycles"/>
    <d v="2017-10-14T00:00:00"/>
    <n v="2"/>
    <n v="449"/>
    <n v="7.0000000000000007E-2"/>
    <n v="898"/>
  </r>
  <r>
    <n v="1185"/>
    <n v="2"/>
    <x v="1"/>
    <x v="20"/>
    <n v="2"/>
    <s v="mireya.copeland@bikes.shop"/>
    <x v="5"/>
    <x v="5"/>
    <n v="960"/>
    <s v="arline.lawson@gmail.com"/>
    <n v="11550"/>
    <x v="1"/>
    <s v="Electra"/>
    <d v="2017-10-14T00:00:00"/>
    <n v="1"/>
    <n v="269.99"/>
    <n v="7.0000000000000007E-2"/>
    <n v="269.99"/>
  </r>
  <r>
    <n v="1185"/>
    <n v="3"/>
    <x v="1"/>
    <x v="65"/>
    <n v="2"/>
    <s v="mireya.copeland@bikes.shop"/>
    <x v="2"/>
    <x v="2"/>
    <n v="960"/>
    <s v="arline.lawson@gmail.com"/>
    <n v="11550"/>
    <x v="1"/>
    <s v="Trek"/>
    <d v="2017-10-14T00:00:00"/>
    <n v="2"/>
    <n v="3499.99"/>
    <n v="0.1"/>
    <n v="6999.98"/>
  </r>
  <r>
    <n v="1185"/>
    <n v="4"/>
    <x v="1"/>
    <x v="53"/>
    <n v="2"/>
    <s v="mireya.copeland@bikes.shop"/>
    <x v="0"/>
    <x v="0"/>
    <n v="960"/>
    <s v="arline.lawson@gmail.com"/>
    <n v="11550"/>
    <x v="1"/>
    <s v="Sun Bicycles"/>
    <d v="2017-10-14T00:00:00"/>
    <n v="1"/>
    <n v="761.99"/>
    <n v="0.2"/>
    <n v="761.99"/>
  </r>
  <r>
    <n v="1186"/>
    <n v="1"/>
    <x v="1"/>
    <x v="74"/>
    <n v="2"/>
    <s v="mireya.copeland@bikes.shop"/>
    <x v="6"/>
    <x v="6"/>
    <n v="1120"/>
    <s v="karole.alvarez@gmail.com"/>
    <n v="11731"/>
    <x v="1"/>
    <s v="Trek"/>
    <d v="2017-10-14T00:00:00"/>
    <n v="2"/>
    <n v="1499.99"/>
    <n v="0.1"/>
    <n v="2999.98"/>
  </r>
  <r>
    <n v="1186"/>
    <n v="2"/>
    <x v="1"/>
    <x v="60"/>
    <n v="2"/>
    <s v="mireya.copeland@bikes.shop"/>
    <x v="6"/>
    <x v="6"/>
    <n v="1120"/>
    <s v="karole.alvarez@gmail.com"/>
    <n v="11731"/>
    <x v="1"/>
    <s v="Trek"/>
    <d v="2017-10-14T00:00:00"/>
    <n v="1"/>
    <n v="3499.99"/>
    <n v="7.0000000000000007E-2"/>
    <n v="3499.99"/>
  </r>
  <r>
    <n v="1186"/>
    <n v="3"/>
    <x v="1"/>
    <x v="26"/>
    <n v="2"/>
    <s v="mireya.copeland@bikes.shop"/>
    <x v="3"/>
    <x v="3"/>
    <n v="1120"/>
    <s v="karole.alvarez@gmail.com"/>
    <n v="11731"/>
    <x v="1"/>
    <s v="Sun Bicycles"/>
    <d v="2017-10-14T00:00:00"/>
    <n v="1"/>
    <n v="449.99"/>
    <n v="0.1"/>
    <n v="449.99"/>
  </r>
  <r>
    <n v="1186"/>
    <n v="4"/>
    <x v="1"/>
    <x v="97"/>
    <n v="2"/>
    <s v="mireya.copeland@bikes.shop"/>
    <x v="1"/>
    <x v="1"/>
    <n v="1120"/>
    <s v="karole.alvarez@gmail.com"/>
    <n v="11731"/>
    <x v="1"/>
    <s v="Surly"/>
    <d v="2017-10-14T00:00:00"/>
    <n v="1"/>
    <n v="999.99"/>
    <n v="0.2"/>
    <n v="999.99"/>
  </r>
  <r>
    <n v="1187"/>
    <n v="1"/>
    <x v="1"/>
    <x v="107"/>
    <n v="2"/>
    <s v="mireya.copeland@bikes.shop"/>
    <x v="1"/>
    <x v="1"/>
    <n v="486"/>
    <s v="valeri.marshall@hotmail.com"/>
    <n v="11554"/>
    <x v="1"/>
    <s v="Surly"/>
    <d v="2017-10-15T00:00:00"/>
    <n v="2"/>
    <n v="832.99"/>
    <n v="0.1"/>
    <n v="1665.98"/>
  </r>
  <r>
    <n v="1187"/>
    <n v="2"/>
    <x v="1"/>
    <x v="47"/>
    <n v="2"/>
    <s v="mireya.copeland@bikes.shop"/>
    <x v="0"/>
    <x v="0"/>
    <n v="486"/>
    <s v="valeri.marshall@hotmail.com"/>
    <n v="11554"/>
    <x v="1"/>
    <s v="Sun Bicycles"/>
    <d v="2017-10-15T00:00:00"/>
    <n v="1"/>
    <n v="402.99"/>
    <n v="7.0000000000000007E-2"/>
    <n v="402.99"/>
  </r>
  <r>
    <n v="1187"/>
    <n v="3"/>
    <x v="1"/>
    <x v="4"/>
    <n v="2"/>
    <s v="mireya.copeland@bikes.shop"/>
    <x v="1"/>
    <x v="1"/>
    <n v="486"/>
    <s v="valeri.marshall@hotmail.com"/>
    <n v="11554"/>
    <x v="1"/>
    <s v="Trek"/>
    <d v="2017-10-15T00:00:00"/>
    <n v="1"/>
    <n v="2899.99"/>
    <n v="0.1"/>
    <n v="2899.99"/>
  </r>
  <r>
    <n v="1187"/>
    <n v="4"/>
    <x v="1"/>
    <x v="29"/>
    <n v="2"/>
    <s v="mireya.copeland@bikes.shop"/>
    <x v="6"/>
    <x v="6"/>
    <n v="486"/>
    <s v="valeri.marshall@hotmail.com"/>
    <n v="11554"/>
    <x v="1"/>
    <s v="Surly"/>
    <d v="2017-10-15T00:00:00"/>
    <n v="2"/>
    <n v="749.99"/>
    <n v="0.1"/>
    <n v="1499.98"/>
  </r>
  <r>
    <n v="1188"/>
    <n v="1"/>
    <x v="1"/>
    <x v="82"/>
    <n v="2"/>
    <s v="mireya.copeland@bikes.shop"/>
    <x v="0"/>
    <x v="0"/>
    <n v="647"/>
    <s v="janelle.maldonado@gmail.com"/>
    <n v="11418"/>
    <x v="1"/>
    <s v="Sun Bicycles"/>
    <d v="2017-10-15T00:00:00"/>
    <n v="2"/>
    <n v="250.99"/>
    <n v="0.1"/>
    <n v="501.98"/>
  </r>
  <r>
    <n v="1188"/>
    <n v="2"/>
    <x v="1"/>
    <x v="87"/>
    <n v="2"/>
    <s v="mireya.copeland@bikes.shop"/>
    <x v="5"/>
    <x v="5"/>
    <n v="647"/>
    <s v="janelle.maldonado@gmail.com"/>
    <n v="11418"/>
    <x v="1"/>
    <s v="Trek"/>
    <d v="2017-10-15T00:00:00"/>
    <n v="2"/>
    <n v="349.99"/>
    <n v="0.2"/>
    <n v="699.98"/>
  </r>
  <r>
    <n v="1188"/>
    <n v="3"/>
    <x v="1"/>
    <x v="108"/>
    <n v="2"/>
    <s v="mireya.copeland@bikes.shop"/>
    <x v="5"/>
    <x v="5"/>
    <n v="647"/>
    <s v="janelle.maldonado@gmail.com"/>
    <n v="11418"/>
    <x v="1"/>
    <s v="Trek"/>
    <d v="2017-10-15T00:00:00"/>
    <n v="2"/>
    <n v="189.99"/>
    <n v="0.1"/>
    <n v="379.98"/>
  </r>
  <r>
    <n v="1189"/>
    <n v="1"/>
    <x v="1"/>
    <x v="66"/>
    <n v="2"/>
    <s v="mireya.copeland@bikes.shop"/>
    <x v="6"/>
    <x v="6"/>
    <n v="1090"/>
    <s v="ira.erickson@aol.com"/>
    <n v="11776"/>
    <x v="1"/>
    <s v="Trek"/>
    <d v="2017-10-15T00:00:00"/>
    <n v="1"/>
    <n v="2699.99"/>
    <n v="7.0000000000000007E-2"/>
    <n v="2699.99"/>
  </r>
  <r>
    <n v="1189"/>
    <n v="2"/>
    <x v="1"/>
    <x v="48"/>
    <n v="2"/>
    <s v="mireya.copeland@bikes.shop"/>
    <x v="3"/>
    <x v="3"/>
    <n v="1090"/>
    <s v="ira.erickson@aol.com"/>
    <n v="11776"/>
    <x v="1"/>
    <s v="Electra"/>
    <d v="2017-10-15T00:00:00"/>
    <n v="2"/>
    <n v="489.99"/>
    <n v="0.1"/>
    <n v="979.98"/>
  </r>
  <r>
    <n v="1189"/>
    <n v="3"/>
    <x v="1"/>
    <x v="95"/>
    <n v="2"/>
    <s v="mireya.copeland@bikes.shop"/>
    <x v="1"/>
    <x v="1"/>
    <n v="1090"/>
    <s v="ira.erickson@aol.com"/>
    <n v="11776"/>
    <x v="1"/>
    <s v="Trek"/>
    <d v="2017-10-15T00:00:00"/>
    <n v="2"/>
    <n v="4999.99"/>
    <n v="0.1"/>
    <n v="9999.98"/>
  </r>
  <r>
    <n v="1190"/>
    <n v="1"/>
    <x v="1"/>
    <x v="68"/>
    <n v="2"/>
    <s v="mireya.copeland@bikes.shop"/>
    <x v="0"/>
    <x v="0"/>
    <n v="34"/>
    <s v="brittney.woodward@aol.com"/>
    <n v="11731"/>
    <x v="1"/>
    <s v="Sun Bicycles"/>
    <d v="2017-10-16T00:00:00"/>
    <n v="1"/>
    <n v="416.99"/>
    <n v="7.0000000000000007E-2"/>
    <n v="416.99"/>
  </r>
  <r>
    <n v="1191"/>
    <n v="1"/>
    <x v="1"/>
    <x v="95"/>
    <n v="2"/>
    <s v="mireya.copeland@bikes.shop"/>
    <x v="1"/>
    <x v="1"/>
    <n v="186"/>
    <s v="ken.charles@msn.com"/>
    <n v="10952"/>
    <x v="1"/>
    <s v="Trek"/>
    <d v="2017-10-17T00:00:00"/>
    <n v="2"/>
    <n v="4999.99"/>
    <n v="0.1"/>
    <n v="9999.98"/>
  </r>
  <r>
    <n v="1191"/>
    <n v="2"/>
    <x v="1"/>
    <x v="84"/>
    <n v="2"/>
    <s v="mireya.copeland@bikes.shop"/>
    <x v="5"/>
    <x v="5"/>
    <n v="186"/>
    <s v="ken.charles@msn.com"/>
    <n v="10952"/>
    <x v="1"/>
    <s v="Trek"/>
    <d v="2017-10-17T00:00:00"/>
    <n v="2"/>
    <n v="209.99"/>
    <n v="0.1"/>
    <n v="419.98"/>
  </r>
  <r>
    <n v="1191"/>
    <n v="3"/>
    <x v="1"/>
    <x v="96"/>
    <n v="2"/>
    <s v="mireya.copeland@bikes.shop"/>
    <x v="5"/>
    <x v="5"/>
    <n v="186"/>
    <s v="ken.charles@msn.com"/>
    <n v="10952"/>
    <x v="1"/>
    <s v="Electra"/>
    <d v="2017-10-17T00:00:00"/>
    <n v="1"/>
    <n v="489.99"/>
    <n v="7.0000000000000007E-2"/>
    <n v="489.99"/>
  </r>
  <r>
    <n v="1192"/>
    <n v="1"/>
    <x v="1"/>
    <x v="24"/>
    <n v="2"/>
    <s v="mireya.copeland@bikes.shop"/>
    <x v="3"/>
    <x v="3"/>
    <n v="1114"/>
    <s v="douglass.blankenship@hotmail.com"/>
    <n v="12203"/>
    <x v="1"/>
    <s v="Electra"/>
    <d v="2017-10-17T00:00:00"/>
    <n v="2"/>
    <n v="549.99"/>
    <n v="0.1"/>
    <n v="1099.98"/>
  </r>
  <r>
    <n v="1192"/>
    <n v="2"/>
    <x v="1"/>
    <x v="54"/>
    <n v="2"/>
    <s v="mireya.copeland@bikes.shop"/>
    <x v="5"/>
    <x v="5"/>
    <n v="1114"/>
    <s v="douglass.blankenship@hotmail.com"/>
    <n v="12203"/>
    <x v="1"/>
    <s v="Trek"/>
    <d v="2017-10-17T00:00:00"/>
    <n v="2"/>
    <n v="189.99"/>
    <n v="7.0000000000000007E-2"/>
    <n v="379.98"/>
  </r>
  <r>
    <n v="1192"/>
    <n v="3"/>
    <x v="1"/>
    <x v="88"/>
    <n v="2"/>
    <s v="mireya.copeland@bikes.shop"/>
    <x v="1"/>
    <x v="1"/>
    <n v="1114"/>
    <s v="douglass.blankenship@hotmail.com"/>
    <n v="12203"/>
    <x v="1"/>
    <s v="Haro"/>
    <d v="2017-10-17T00:00:00"/>
    <n v="2"/>
    <n v="379.99"/>
    <n v="0.2"/>
    <n v="759.98"/>
  </r>
  <r>
    <n v="1193"/>
    <n v="1"/>
    <x v="1"/>
    <x v="56"/>
    <n v="2"/>
    <s v="mireya.copeland@bikes.shop"/>
    <x v="5"/>
    <x v="5"/>
    <n v="1412"/>
    <s v="adrien.hunter@yahoo.com"/>
    <n v="11374"/>
    <x v="1"/>
    <s v="Trek"/>
    <d v="2017-10-17T00:00:00"/>
    <n v="2"/>
    <n v="149.99"/>
    <n v="0.05"/>
    <n v="299.98"/>
  </r>
  <r>
    <n v="1193"/>
    <n v="2"/>
    <x v="1"/>
    <x v="97"/>
    <n v="2"/>
    <s v="mireya.copeland@bikes.shop"/>
    <x v="1"/>
    <x v="1"/>
    <n v="1412"/>
    <s v="adrien.hunter@yahoo.com"/>
    <n v="11374"/>
    <x v="1"/>
    <s v="Surly"/>
    <d v="2017-10-17T00:00:00"/>
    <n v="1"/>
    <n v="999.99"/>
    <n v="0.05"/>
    <n v="999.99"/>
  </r>
  <r>
    <n v="1194"/>
    <n v="1"/>
    <x v="0"/>
    <x v="68"/>
    <n v="1"/>
    <s v="fabiola.jackson@bikes.shop"/>
    <x v="0"/>
    <x v="0"/>
    <n v="192"/>
    <s v="bong.hebert@gmail.com"/>
    <n v="90505"/>
    <x v="0"/>
    <s v="Sun Bicycles"/>
    <d v="2017-10-19T00:00:00"/>
    <n v="1"/>
    <n v="416.99"/>
    <n v="0.05"/>
    <n v="416.99"/>
  </r>
  <r>
    <n v="1194"/>
    <n v="2"/>
    <x v="0"/>
    <x v="14"/>
    <n v="1"/>
    <s v="fabiola.jackson@bikes.shop"/>
    <x v="1"/>
    <x v="1"/>
    <n v="192"/>
    <s v="bong.hebert@gmail.com"/>
    <n v="90505"/>
    <x v="0"/>
    <s v="Trek"/>
    <d v="2017-10-19T00:00:00"/>
    <n v="2"/>
    <n v="3999.99"/>
    <n v="7.0000000000000007E-2"/>
    <n v="7999.98"/>
  </r>
  <r>
    <n v="1194"/>
    <n v="3"/>
    <x v="0"/>
    <x v="86"/>
    <n v="1"/>
    <s v="fabiola.jackson@bikes.shop"/>
    <x v="3"/>
    <x v="3"/>
    <n v="192"/>
    <s v="bong.hebert@gmail.com"/>
    <n v="90505"/>
    <x v="0"/>
    <s v="Sun Bicycles"/>
    <d v="2017-10-19T00:00:00"/>
    <n v="2"/>
    <n v="533.99"/>
    <n v="0.1"/>
    <n v="1067.98"/>
  </r>
  <r>
    <n v="1194"/>
    <n v="4"/>
    <x v="0"/>
    <x v="73"/>
    <n v="1"/>
    <s v="fabiola.jackson@bikes.shop"/>
    <x v="5"/>
    <x v="5"/>
    <n v="192"/>
    <s v="bong.hebert@gmail.com"/>
    <n v="90505"/>
    <x v="0"/>
    <s v="Sun Bicycles"/>
    <d v="2017-10-19T00:00:00"/>
    <n v="1"/>
    <n v="109.99"/>
    <n v="0.05"/>
    <n v="109.99"/>
  </r>
  <r>
    <n v="1195"/>
    <n v="1"/>
    <x v="1"/>
    <x v="58"/>
    <n v="2"/>
    <s v="mireya.copeland@bikes.shop"/>
    <x v="6"/>
    <x v="6"/>
    <n v="229"/>
    <s v="molly.langley@aol.com"/>
    <n v="11741"/>
    <x v="1"/>
    <s v="Surly"/>
    <d v="2017-10-19T00:00:00"/>
    <n v="1"/>
    <n v="875.99"/>
    <n v="7.0000000000000007E-2"/>
    <n v="875.99"/>
  </r>
  <r>
    <n v="1196"/>
    <n v="1"/>
    <x v="1"/>
    <x v="29"/>
    <n v="2"/>
    <s v="mireya.copeland@bikes.shop"/>
    <x v="6"/>
    <x v="6"/>
    <n v="508"/>
    <s v="vance.taylor@msn.com"/>
    <n v="14086"/>
    <x v="1"/>
    <s v="Surly"/>
    <d v="2017-10-19T00:00:00"/>
    <n v="1"/>
    <n v="749.99"/>
    <n v="7.0000000000000007E-2"/>
    <n v="749.99"/>
  </r>
  <r>
    <n v="1197"/>
    <n v="1"/>
    <x v="1"/>
    <x v="17"/>
    <n v="2"/>
    <s v="mireya.copeland@bikes.shop"/>
    <x v="0"/>
    <x v="0"/>
    <n v="269"/>
    <s v="barton.crosby@msn.com"/>
    <n v="11710"/>
    <x v="1"/>
    <s v="Electra"/>
    <d v="2017-10-21T00:00:00"/>
    <n v="1"/>
    <n v="269.99"/>
    <n v="7.0000000000000007E-2"/>
    <n v="269.99"/>
  </r>
  <r>
    <n v="1197"/>
    <n v="2"/>
    <x v="1"/>
    <x v="75"/>
    <n v="2"/>
    <s v="mireya.copeland@bikes.shop"/>
    <x v="3"/>
    <x v="3"/>
    <n v="269"/>
    <s v="barton.crosby@msn.com"/>
    <n v="11710"/>
    <x v="1"/>
    <s v="Sun Bicycles"/>
    <d v="2017-10-21T00:00:00"/>
    <n v="2"/>
    <n v="449.99"/>
    <n v="0.05"/>
    <n v="899.98"/>
  </r>
  <r>
    <n v="1197"/>
    <n v="3"/>
    <x v="1"/>
    <x v="11"/>
    <n v="2"/>
    <s v="mireya.copeland@bikes.shop"/>
    <x v="4"/>
    <x v="4"/>
    <n v="269"/>
    <s v="barton.crosby@msn.com"/>
    <n v="11710"/>
    <x v="1"/>
    <s v="Trek"/>
    <d v="2017-10-21T00:00:00"/>
    <n v="2"/>
    <n v="2999.99"/>
    <n v="0.05"/>
    <n v="5999.98"/>
  </r>
  <r>
    <n v="1197"/>
    <n v="4"/>
    <x v="1"/>
    <x v="26"/>
    <n v="2"/>
    <s v="mireya.copeland@bikes.shop"/>
    <x v="3"/>
    <x v="3"/>
    <n v="269"/>
    <s v="barton.crosby@msn.com"/>
    <n v="11710"/>
    <x v="1"/>
    <s v="Sun Bicycles"/>
    <d v="2017-10-21T00:00:00"/>
    <n v="2"/>
    <n v="449.99"/>
    <n v="0.2"/>
    <n v="899.98"/>
  </r>
  <r>
    <n v="1198"/>
    <n v="1"/>
    <x v="1"/>
    <x v="86"/>
    <n v="2"/>
    <s v="mireya.copeland@bikes.shop"/>
    <x v="3"/>
    <x v="3"/>
    <n v="1289"/>
    <s v="shanelle.anderson@yahoo.com"/>
    <n v="11714"/>
    <x v="1"/>
    <s v="Sun Bicycles"/>
    <d v="2017-10-22T00:00:00"/>
    <n v="1"/>
    <n v="533.99"/>
    <n v="0.05"/>
    <n v="533.99"/>
  </r>
  <r>
    <n v="1199"/>
    <n v="1"/>
    <x v="0"/>
    <x v="33"/>
    <n v="1"/>
    <s v="fabiola.jackson@bikes.shop"/>
    <x v="1"/>
    <x v="1"/>
    <n v="318"/>
    <s v="eliz.whitney@msn.com"/>
    <n v="92831"/>
    <x v="0"/>
    <s v="Trek"/>
    <d v="2017-10-23T00:00:00"/>
    <n v="1"/>
    <n v="469.99"/>
    <n v="0.05"/>
    <n v="469.99"/>
  </r>
  <r>
    <n v="1199"/>
    <n v="2"/>
    <x v="0"/>
    <x v="49"/>
    <n v="1"/>
    <s v="fabiola.jackson@bikes.shop"/>
    <x v="5"/>
    <x v="5"/>
    <n v="318"/>
    <s v="eliz.whitney@msn.com"/>
    <n v="92831"/>
    <x v="0"/>
    <s v="Haro"/>
    <d v="2017-10-23T00:00:00"/>
    <n v="2"/>
    <n v="249.99"/>
    <n v="7.0000000000000007E-2"/>
    <n v="499.98"/>
  </r>
  <r>
    <n v="1199"/>
    <n v="3"/>
    <x v="0"/>
    <x v="36"/>
    <n v="1"/>
    <s v="fabiola.jackson@bikes.shop"/>
    <x v="3"/>
    <x v="3"/>
    <n v="318"/>
    <s v="eliz.whitney@msn.com"/>
    <n v="92831"/>
    <x v="0"/>
    <s v="Sun Bicycles"/>
    <d v="2017-10-23T00:00:00"/>
    <n v="2"/>
    <n v="416.99"/>
    <n v="0.1"/>
    <n v="833.98"/>
  </r>
  <r>
    <n v="1200"/>
    <n v="1"/>
    <x v="1"/>
    <x v="41"/>
    <n v="2"/>
    <s v="mireya.copeland@bikes.shop"/>
    <x v="1"/>
    <x v="1"/>
    <n v="48"/>
    <s v="cesar.jackson@gmail.com"/>
    <n v="13090"/>
    <x v="1"/>
    <s v="Trek"/>
    <d v="2017-10-23T00:00:00"/>
    <n v="2"/>
    <n v="2299.9899999999998"/>
    <n v="0.2"/>
    <n v="4599.9799999999996"/>
  </r>
  <r>
    <n v="1201"/>
    <n v="1"/>
    <x v="1"/>
    <x v="43"/>
    <n v="2"/>
    <s v="mireya.copeland@bikes.shop"/>
    <x v="5"/>
    <x v="5"/>
    <n v="201"/>
    <s v="candis.harding@gmail.com"/>
    <n v="12020"/>
    <x v="1"/>
    <s v="Electra"/>
    <d v="2017-10-23T00:00:00"/>
    <n v="1"/>
    <n v="299.99"/>
    <n v="7.0000000000000007E-2"/>
    <n v="299.99"/>
  </r>
  <r>
    <n v="1201"/>
    <n v="2"/>
    <x v="1"/>
    <x v="17"/>
    <n v="2"/>
    <s v="mireya.copeland@bikes.shop"/>
    <x v="0"/>
    <x v="0"/>
    <n v="201"/>
    <s v="candis.harding@gmail.com"/>
    <n v="12020"/>
    <x v="1"/>
    <s v="Electra"/>
    <d v="2017-10-23T00:00:00"/>
    <n v="1"/>
    <n v="269.99"/>
    <n v="0.05"/>
    <n v="269.99"/>
  </r>
  <r>
    <n v="1201"/>
    <n v="3"/>
    <x v="1"/>
    <x v="8"/>
    <n v="2"/>
    <s v="mireya.copeland@bikes.shop"/>
    <x v="3"/>
    <x v="3"/>
    <n v="201"/>
    <s v="candis.harding@gmail.com"/>
    <n v="12020"/>
    <x v="1"/>
    <s v="Electra"/>
    <d v="2017-10-23T00:00:00"/>
    <n v="1"/>
    <n v="599.99"/>
    <n v="0.2"/>
    <n v="599.99"/>
  </r>
  <r>
    <n v="1201"/>
    <n v="4"/>
    <x v="1"/>
    <x v="7"/>
    <n v="2"/>
    <s v="mireya.copeland@bikes.shop"/>
    <x v="0"/>
    <x v="0"/>
    <n v="201"/>
    <s v="candis.harding@gmail.com"/>
    <n v="12020"/>
    <x v="1"/>
    <s v="Pure Cycles"/>
    <d v="2017-10-23T00:00:00"/>
    <n v="2"/>
    <n v="429"/>
    <n v="0.05"/>
    <n v="858"/>
  </r>
  <r>
    <n v="1201"/>
    <n v="5"/>
    <x v="1"/>
    <x v="23"/>
    <n v="2"/>
    <s v="mireya.copeland@bikes.shop"/>
    <x v="0"/>
    <x v="0"/>
    <n v="201"/>
    <s v="candis.harding@gmail.com"/>
    <n v="12020"/>
    <x v="1"/>
    <s v="Pure Cycles"/>
    <d v="2017-10-23T00:00:00"/>
    <n v="2"/>
    <n v="449"/>
    <n v="0.2"/>
    <n v="898"/>
  </r>
  <r>
    <n v="1202"/>
    <n v="1"/>
    <x v="1"/>
    <x v="73"/>
    <n v="2"/>
    <s v="mireya.copeland@bikes.shop"/>
    <x v="5"/>
    <x v="5"/>
    <n v="593"/>
    <s v="antony.atkinson@msn.com"/>
    <n v="11787"/>
    <x v="1"/>
    <s v="Sun Bicycles"/>
    <d v="2017-10-24T00:00:00"/>
    <n v="2"/>
    <n v="109.99"/>
    <n v="0.05"/>
    <n v="219.98"/>
  </r>
  <r>
    <n v="1203"/>
    <n v="1"/>
    <x v="1"/>
    <x v="18"/>
    <n v="2"/>
    <s v="mireya.copeland@bikes.shop"/>
    <x v="1"/>
    <x v="1"/>
    <n v="1191"/>
    <s v="tam.fisher@aol.com"/>
    <n v="14606"/>
    <x v="1"/>
    <s v="Surly"/>
    <d v="2017-10-25T00:00:00"/>
    <n v="2"/>
    <n v="469.99"/>
    <n v="7.0000000000000007E-2"/>
    <n v="939.98"/>
  </r>
  <r>
    <n v="1203"/>
    <n v="2"/>
    <x v="1"/>
    <x v="66"/>
    <n v="2"/>
    <s v="mireya.copeland@bikes.shop"/>
    <x v="6"/>
    <x v="6"/>
    <n v="1191"/>
    <s v="tam.fisher@aol.com"/>
    <n v="14606"/>
    <x v="1"/>
    <s v="Trek"/>
    <d v="2017-10-25T00:00:00"/>
    <n v="1"/>
    <n v="2699.99"/>
    <n v="0.05"/>
    <n v="2699.99"/>
  </r>
  <r>
    <n v="1204"/>
    <n v="1"/>
    <x v="1"/>
    <x v="88"/>
    <n v="2"/>
    <s v="mireya.copeland@bikes.shop"/>
    <x v="1"/>
    <x v="1"/>
    <n v="1277"/>
    <s v="piedad.irwin@hotmail.com"/>
    <n v="11727"/>
    <x v="1"/>
    <s v="Haro"/>
    <d v="2017-10-25T00:00:00"/>
    <n v="2"/>
    <n v="379.99"/>
    <n v="7.0000000000000007E-2"/>
    <n v="759.98"/>
  </r>
  <r>
    <n v="1205"/>
    <n v="1"/>
    <x v="0"/>
    <x v="86"/>
    <n v="1"/>
    <s v="fabiola.jackson@bikes.shop"/>
    <x v="3"/>
    <x v="3"/>
    <n v="1091"/>
    <s v="risa.gallagher@yahoo.com"/>
    <n v="95677"/>
    <x v="0"/>
    <s v="Sun Bicycles"/>
    <d v="2017-10-26T00:00:00"/>
    <n v="2"/>
    <n v="533.99"/>
    <n v="0.2"/>
    <n v="1067.98"/>
  </r>
  <r>
    <n v="1205"/>
    <n v="2"/>
    <x v="0"/>
    <x v="109"/>
    <n v="1"/>
    <s v="fabiola.jackson@bikes.shop"/>
    <x v="1"/>
    <x v="1"/>
    <n v="1091"/>
    <s v="risa.gallagher@yahoo.com"/>
    <n v="95677"/>
    <x v="0"/>
    <s v="Haro"/>
    <d v="2017-10-26T00:00:00"/>
    <n v="2"/>
    <n v="1409.99"/>
    <n v="0.2"/>
    <n v="2819.98"/>
  </r>
  <r>
    <n v="1205"/>
    <n v="3"/>
    <x v="0"/>
    <x v="68"/>
    <n v="1"/>
    <s v="fabiola.jackson@bikes.shop"/>
    <x v="0"/>
    <x v="0"/>
    <n v="1091"/>
    <s v="risa.gallagher@yahoo.com"/>
    <n v="95677"/>
    <x v="0"/>
    <s v="Sun Bicycles"/>
    <d v="2017-10-26T00:00:00"/>
    <n v="1"/>
    <n v="416.99"/>
    <n v="0.05"/>
    <n v="416.99"/>
  </r>
  <r>
    <n v="1205"/>
    <n v="4"/>
    <x v="0"/>
    <x v="47"/>
    <n v="1"/>
    <s v="fabiola.jackson@bikes.shop"/>
    <x v="0"/>
    <x v="0"/>
    <n v="1091"/>
    <s v="risa.gallagher@yahoo.com"/>
    <n v="95677"/>
    <x v="0"/>
    <s v="Sun Bicycles"/>
    <d v="2017-10-26T00:00:00"/>
    <n v="2"/>
    <n v="402.99"/>
    <n v="7.0000000000000007E-2"/>
    <n v="805.98"/>
  </r>
  <r>
    <n v="1205"/>
    <n v="5"/>
    <x v="0"/>
    <x v="102"/>
    <n v="1"/>
    <s v="fabiola.jackson@bikes.shop"/>
    <x v="5"/>
    <x v="5"/>
    <n v="1091"/>
    <s v="risa.gallagher@yahoo.com"/>
    <n v="95677"/>
    <x v="0"/>
    <s v="Haro"/>
    <d v="2017-10-26T00:00:00"/>
    <n v="1"/>
    <n v="209.99"/>
    <n v="0.1"/>
    <n v="209.99"/>
  </r>
  <r>
    <n v="1206"/>
    <n v="1"/>
    <x v="1"/>
    <x v="30"/>
    <n v="2"/>
    <s v="mireya.copeland@bikes.shop"/>
    <x v="0"/>
    <x v="0"/>
    <n v="222"/>
    <s v="anya.contreras@msn.com"/>
    <n v="11731"/>
    <x v="1"/>
    <s v="Sun Bicycles"/>
    <d v="2017-10-26T00:00:00"/>
    <n v="1"/>
    <n v="749.99"/>
    <n v="7.0000000000000007E-2"/>
    <n v="749.99"/>
  </r>
  <r>
    <n v="1206"/>
    <n v="2"/>
    <x v="1"/>
    <x v="61"/>
    <n v="2"/>
    <s v="mireya.copeland@bikes.shop"/>
    <x v="1"/>
    <x v="1"/>
    <n v="222"/>
    <s v="anya.contreras@msn.com"/>
    <n v="11731"/>
    <x v="1"/>
    <s v="Trek"/>
    <d v="2017-10-26T00:00:00"/>
    <n v="1"/>
    <n v="999.99"/>
    <n v="0.2"/>
    <n v="999.99"/>
  </r>
  <r>
    <n v="1207"/>
    <n v="1"/>
    <x v="1"/>
    <x v="77"/>
    <n v="2"/>
    <s v="mireya.copeland@bikes.shop"/>
    <x v="3"/>
    <x v="3"/>
    <n v="1002"/>
    <s v="cami.williamson@hotmail.com"/>
    <n v="11758"/>
    <x v="1"/>
    <s v="Sun Bicycles"/>
    <d v="2017-10-26T00:00:00"/>
    <n v="1"/>
    <n v="481.99"/>
    <n v="0.05"/>
    <n v="481.99"/>
  </r>
  <r>
    <n v="1207"/>
    <n v="2"/>
    <x v="1"/>
    <x v="27"/>
    <n v="2"/>
    <s v="mireya.copeland@bikes.shop"/>
    <x v="3"/>
    <x v="3"/>
    <n v="1002"/>
    <s v="cami.williamson@hotmail.com"/>
    <n v="11758"/>
    <x v="1"/>
    <s v="Sun Bicycles"/>
    <d v="2017-10-26T00:00:00"/>
    <n v="1"/>
    <n v="551.99"/>
    <n v="0.1"/>
    <n v="551.99"/>
  </r>
  <r>
    <n v="1207"/>
    <n v="3"/>
    <x v="1"/>
    <x v="19"/>
    <n v="2"/>
    <s v="mireya.copeland@bikes.shop"/>
    <x v="5"/>
    <x v="5"/>
    <n v="1002"/>
    <s v="cami.williamson@hotmail.com"/>
    <n v="11758"/>
    <x v="1"/>
    <s v="Electra"/>
    <d v="2017-10-26T00:00:00"/>
    <n v="1"/>
    <n v="299.99"/>
    <n v="7.0000000000000007E-2"/>
    <n v="299.99"/>
  </r>
  <r>
    <n v="1208"/>
    <n v="1"/>
    <x v="1"/>
    <x v="10"/>
    <n v="2"/>
    <s v="mireya.copeland@bikes.shop"/>
    <x v="0"/>
    <x v="0"/>
    <n v="1226"/>
    <s v="qiana.jackson@gmail.com"/>
    <n v="11731"/>
    <x v="1"/>
    <s v="Electra"/>
    <d v="2017-10-26T00:00:00"/>
    <n v="1"/>
    <n v="549.99"/>
    <n v="0.2"/>
    <n v="549.99"/>
  </r>
  <r>
    <n v="1208"/>
    <n v="2"/>
    <x v="1"/>
    <x v="105"/>
    <n v="2"/>
    <s v="mireya.copeland@bikes.shop"/>
    <x v="0"/>
    <x v="0"/>
    <n v="1226"/>
    <s v="qiana.jackson@gmail.com"/>
    <n v="11731"/>
    <x v="1"/>
    <s v="Sun Bicycles"/>
    <d v="2017-10-26T00:00:00"/>
    <n v="2"/>
    <n v="346.99"/>
    <n v="7.0000000000000007E-2"/>
    <n v="693.98"/>
  </r>
  <r>
    <n v="1208"/>
    <n v="3"/>
    <x v="1"/>
    <x v="106"/>
    <n v="2"/>
    <s v="mireya.copeland@bikes.shop"/>
    <x v="5"/>
    <x v="5"/>
    <n v="1226"/>
    <s v="qiana.jackson@gmail.com"/>
    <n v="11731"/>
    <x v="1"/>
    <s v="Trek"/>
    <d v="2017-10-26T00:00:00"/>
    <n v="2"/>
    <n v="149.99"/>
    <n v="0.2"/>
    <n v="299.98"/>
  </r>
  <r>
    <n v="1208"/>
    <n v="4"/>
    <x v="1"/>
    <x v="17"/>
    <n v="2"/>
    <s v="mireya.copeland@bikes.shop"/>
    <x v="0"/>
    <x v="0"/>
    <n v="1226"/>
    <s v="qiana.jackson@gmail.com"/>
    <n v="11731"/>
    <x v="1"/>
    <s v="Electra"/>
    <d v="2017-10-26T00:00:00"/>
    <n v="2"/>
    <n v="269.99"/>
    <n v="0.1"/>
    <n v="539.98"/>
  </r>
  <r>
    <n v="1208"/>
    <n v="5"/>
    <x v="1"/>
    <x v="108"/>
    <n v="2"/>
    <s v="mireya.copeland@bikes.shop"/>
    <x v="5"/>
    <x v="5"/>
    <n v="1226"/>
    <s v="qiana.jackson@gmail.com"/>
    <n v="11731"/>
    <x v="1"/>
    <s v="Trek"/>
    <d v="2017-10-26T00:00:00"/>
    <n v="1"/>
    <n v="189.99"/>
    <n v="7.0000000000000007E-2"/>
    <n v="189.99"/>
  </r>
  <r>
    <n v="1209"/>
    <n v="1"/>
    <x v="1"/>
    <x v="84"/>
    <n v="2"/>
    <s v="mireya.copeland@bikes.shop"/>
    <x v="5"/>
    <x v="5"/>
    <n v="1342"/>
    <s v="lekisha.pope@msn.com"/>
    <n v="11520"/>
    <x v="1"/>
    <s v="Trek"/>
    <d v="2017-10-26T00:00:00"/>
    <n v="1"/>
    <n v="209.99"/>
    <n v="7.0000000000000007E-2"/>
    <n v="209.99"/>
  </r>
  <r>
    <n v="1209"/>
    <n v="2"/>
    <x v="1"/>
    <x v="44"/>
    <n v="2"/>
    <s v="mireya.copeland@bikes.shop"/>
    <x v="5"/>
    <x v="5"/>
    <n v="1342"/>
    <s v="lekisha.pope@msn.com"/>
    <n v="11520"/>
    <x v="1"/>
    <s v="Electra"/>
    <d v="2017-10-26T00:00:00"/>
    <n v="1"/>
    <n v="349.99"/>
    <n v="0.05"/>
    <n v="349.99"/>
  </r>
  <r>
    <n v="1210"/>
    <n v="1"/>
    <x v="2"/>
    <x v="8"/>
    <n v="3"/>
    <s v="genna.serrano@bikes.shop"/>
    <x v="3"/>
    <x v="3"/>
    <n v="730"/>
    <s v="andria.rivers@aol.com"/>
    <n v="79106"/>
    <x v="2"/>
    <s v="Electra"/>
    <d v="2017-10-26T00:00:00"/>
    <n v="1"/>
    <n v="599.99"/>
    <n v="0.1"/>
    <n v="599.99"/>
  </r>
  <r>
    <n v="1210"/>
    <n v="2"/>
    <x v="2"/>
    <x v="18"/>
    <n v="3"/>
    <s v="genna.serrano@bikes.shop"/>
    <x v="1"/>
    <x v="1"/>
    <n v="730"/>
    <s v="andria.rivers@aol.com"/>
    <n v="79106"/>
    <x v="2"/>
    <s v="Surly"/>
    <d v="2017-10-26T00:00:00"/>
    <n v="2"/>
    <n v="469.99"/>
    <n v="7.0000000000000007E-2"/>
    <n v="939.98"/>
  </r>
  <r>
    <n v="1210"/>
    <n v="3"/>
    <x v="2"/>
    <x v="46"/>
    <n v="3"/>
    <s v="genna.serrano@bikes.shop"/>
    <x v="0"/>
    <x v="0"/>
    <n v="730"/>
    <s v="andria.rivers@aol.com"/>
    <n v="79106"/>
    <x v="2"/>
    <s v="Sun Bicycles"/>
    <d v="2017-10-26T00:00:00"/>
    <n v="2"/>
    <n v="647.99"/>
    <n v="0.05"/>
    <n v="1295.98"/>
  </r>
  <r>
    <n v="1210"/>
    <n v="4"/>
    <x v="2"/>
    <x v="73"/>
    <n v="3"/>
    <s v="genna.serrano@bikes.shop"/>
    <x v="5"/>
    <x v="5"/>
    <n v="730"/>
    <s v="andria.rivers@aol.com"/>
    <n v="79106"/>
    <x v="2"/>
    <s v="Sun Bicycles"/>
    <d v="2017-10-26T00:00:00"/>
    <n v="1"/>
    <n v="109.99"/>
    <n v="0.1"/>
    <n v="109.99"/>
  </r>
  <r>
    <n v="1210"/>
    <n v="5"/>
    <x v="2"/>
    <x v="100"/>
    <n v="3"/>
    <s v="genna.serrano@bikes.shop"/>
    <x v="1"/>
    <x v="1"/>
    <n v="730"/>
    <s v="andria.rivers@aol.com"/>
    <n v="79106"/>
    <x v="2"/>
    <s v="Sun Bicycles"/>
    <d v="2017-10-26T00:00:00"/>
    <n v="2"/>
    <n v="832.99"/>
    <n v="0.05"/>
    <n v="1665.98"/>
  </r>
  <r>
    <n v="1211"/>
    <n v="1"/>
    <x v="1"/>
    <x v="12"/>
    <n v="2"/>
    <s v="mireya.copeland@bikes.shop"/>
    <x v="0"/>
    <x v="0"/>
    <n v="19"/>
    <s v="lizzette.stein@yahoo.com"/>
    <n v="14127"/>
    <x v="1"/>
    <s v="Electra"/>
    <d v="2017-10-27T00:00:00"/>
    <n v="2"/>
    <n v="529.99"/>
    <n v="0.2"/>
    <n v="1059.98"/>
  </r>
  <r>
    <n v="1211"/>
    <n v="2"/>
    <x v="1"/>
    <x v="64"/>
    <n v="2"/>
    <s v="mireya.copeland@bikes.shop"/>
    <x v="6"/>
    <x v="6"/>
    <n v="19"/>
    <s v="lizzette.stein@yahoo.com"/>
    <n v="14127"/>
    <x v="1"/>
    <s v="Trek"/>
    <d v="2017-10-27T00:00:00"/>
    <n v="1"/>
    <n v="2599.9899999999998"/>
    <n v="0.05"/>
    <n v="2599.9899999999998"/>
  </r>
  <r>
    <n v="1211"/>
    <n v="3"/>
    <x v="1"/>
    <x v="102"/>
    <n v="2"/>
    <s v="mireya.copeland@bikes.shop"/>
    <x v="5"/>
    <x v="5"/>
    <n v="19"/>
    <s v="lizzette.stein@yahoo.com"/>
    <n v="14127"/>
    <x v="1"/>
    <s v="Haro"/>
    <d v="2017-10-27T00:00:00"/>
    <n v="1"/>
    <n v="209.99"/>
    <n v="0.2"/>
    <n v="209.99"/>
  </r>
  <r>
    <n v="1211"/>
    <n v="4"/>
    <x v="1"/>
    <x v="101"/>
    <n v="2"/>
    <s v="mireya.copeland@bikes.shop"/>
    <x v="5"/>
    <x v="5"/>
    <n v="19"/>
    <s v="lizzette.stein@yahoo.com"/>
    <n v="14127"/>
    <x v="1"/>
    <s v="Haro"/>
    <d v="2017-10-27T00:00:00"/>
    <n v="1"/>
    <n v="209.99"/>
    <n v="0.1"/>
    <n v="209.99"/>
  </r>
  <r>
    <n v="1211"/>
    <n v="5"/>
    <x v="1"/>
    <x v="75"/>
    <n v="2"/>
    <s v="mireya.copeland@bikes.shop"/>
    <x v="3"/>
    <x v="3"/>
    <n v="19"/>
    <s v="lizzette.stein@yahoo.com"/>
    <n v="14127"/>
    <x v="1"/>
    <s v="Sun Bicycles"/>
    <d v="2017-10-27T00:00:00"/>
    <n v="2"/>
    <n v="449.99"/>
    <n v="0.2"/>
    <n v="899.98"/>
  </r>
  <r>
    <n v="1212"/>
    <n v="1"/>
    <x v="1"/>
    <x v="51"/>
    <n v="2"/>
    <s v="mireya.copeland@bikes.shop"/>
    <x v="0"/>
    <x v="0"/>
    <n v="213"/>
    <s v="elenore.hensley@hotmail.com"/>
    <n v="14075"/>
    <x v="1"/>
    <s v="Electra"/>
    <d v="2017-10-27T00:00:00"/>
    <n v="1"/>
    <n v="439.99"/>
    <n v="0.1"/>
    <n v="439.99"/>
  </r>
  <r>
    <n v="1212"/>
    <n v="2"/>
    <x v="1"/>
    <x v="88"/>
    <n v="2"/>
    <s v="mireya.copeland@bikes.shop"/>
    <x v="1"/>
    <x v="1"/>
    <n v="213"/>
    <s v="elenore.hensley@hotmail.com"/>
    <n v="14075"/>
    <x v="1"/>
    <s v="Haro"/>
    <d v="2017-10-27T00:00:00"/>
    <n v="2"/>
    <n v="379.99"/>
    <n v="7.0000000000000007E-2"/>
    <n v="759.98"/>
  </r>
  <r>
    <n v="1212"/>
    <n v="3"/>
    <x v="1"/>
    <x v="62"/>
    <n v="2"/>
    <s v="mireya.copeland@bikes.shop"/>
    <x v="1"/>
    <x v="1"/>
    <n v="213"/>
    <s v="elenore.hensley@hotmail.com"/>
    <n v="14075"/>
    <x v="1"/>
    <s v="Trek"/>
    <d v="2017-10-27T00:00:00"/>
    <n v="2"/>
    <n v="1499.99"/>
    <n v="0.05"/>
    <n v="2999.98"/>
  </r>
  <r>
    <n v="1212"/>
    <n v="4"/>
    <x v="1"/>
    <x v="39"/>
    <n v="2"/>
    <s v="mireya.copeland@bikes.shop"/>
    <x v="0"/>
    <x v="0"/>
    <n v="213"/>
    <s v="elenore.hensley@hotmail.com"/>
    <n v="14075"/>
    <x v="1"/>
    <s v="Sun Bicycles"/>
    <d v="2017-10-27T00:00:00"/>
    <n v="2"/>
    <n v="449.99"/>
    <n v="7.0000000000000007E-2"/>
    <n v="899.98"/>
  </r>
  <r>
    <n v="1213"/>
    <n v="1"/>
    <x v="2"/>
    <x v="38"/>
    <n v="3"/>
    <s v="genna.serrano@bikes.shop"/>
    <x v="0"/>
    <x v="0"/>
    <n v="669"/>
    <s v="willis.randolph@yahoo.com"/>
    <n v="78552"/>
    <x v="2"/>
    <s v="Electra"/>
    <d v="2017-10-27T00:00:00"/>
    <n v="2"/>
    <n v="489.99"/>
    <n v="7.0000000000000007E-2"/>
    <n v="979.98"/>
  </r>
  <r>
    <n v="1213"/>
    <n v="2"/>
    <x v="2"/>
    <x v="46"/>
    <n v="3"/>
    <s v="genna.serrano@bikes.shop"/>
    <x v="0"/>
    <x v="0"/>
    <n v="669"/>
    <s v="willis.randolph@yahoo.com"/>
    <n v="78552"/>
    <x v="2"/>
    <s v="Sun Bicycles"/>
    <d v="2017-10-27T00:00:00"/>
    <n v="1"/>
    <n v="647.99"/>
    <n v="7.0000000000000007E-2"/>
    <n v="647.99"/>
  </r>
  <r>
    <n v="1213"/>
    <n v="3"/>
    <x v="2"/>
    <x v="48"/>
    <n v="3"/>
    <s v="genna.serrano@bikes.shop"/>
    <x v="3"/>
    <x v="3"/>
    <n v="669"/>
    <s v="willis.randolph@yahoo.com"/>
    <n v="78552"/>
    <x v="2"/>
    <s v="Electra"/>
    <d v="2017-10-27T00:00:00"/>
    <n v="2"/>
    <n v="489.99"/>
    <n v="0.1"/>
    <n v="979.98"/>
  </r>
  <r>
    <n v="1213"/>
    <n v="4"/>
    <x v="2"/>
    <x v="12"/>
    <n v="3"/>
    <s v="genna.serrano@bikes.shop"/>
    <x v="0"/>
    <x v="0"/>
    <n v="669"/>
    <s v="willis.randolph@yahoo.com"/>
    <n v="78552"/>
    <x v="2"/>
    <s v="Electra"/>
    <d v="2017-10-27T00:00:00"/>
    <n v="1"/>
    <n v="529.99"/>
    <n v="0.05"/>
    <n v="529.99"/>
  </r>
  <r>
    <n v="1214"/>
    <n v="1"/>
    <x v="1"/>
    <x v="11"/>
    <n v="2"/>
    <s v="mireya.copeland@bikes.shop"/>
    <x v="4"/>
    <x v="4"/>
    <n v="783"/>
    <s v="celestine.kent@aol.com"/>
    <n v="14086"/>
    <x v="1"/>
    <s v="Trek"/>
    <d v="2017-10-28T00:00:00"/>
    <n v="2"/>
    <n v="2999.99"/>
    <n v="0.05"/>
    <n v="5999.98"/>
  </r>
  <r>
    <n v="1214"/>
    <n v="2"/>
    <x v="1"/>
    <x v="14"/>
    <n v="2"/>
    <s v="mireya.copeland@bikes.shop"/>
    <x v="1"/>
    <x v="1"/>
    <n v="783"/>
    <s v="celestine.kent@aol.com"/>
    <n v="14086"/>
    <x v="1"/>
    <s v="Trek"/>
    <d v="2017-10-28T00:00:00"/>
    <n v="1"/>
    <n v="3999.99"/>
    <n v="0.2"/>
    <n v="3999.99"/>
  </r>
  <r>
    <n v="1214"/>
    <n v="3"/>
    <x v="1"/>
    <x v="13"/>
    <n v="2"/>
    <s v="mireya.copeland@bikes.shop"/>
    <x v="5"/>
    <x v="5"/>
    <n v="783"/>
    <s v="celestine.kent@aol.com"/>
    <n v="14086"/>
    <x v="1"/>
    <s v="Electra"/>
    <d v="2017-10-28T00:00:00"/>
    <n v="1"/>
    <n v="269.99"/>
    <n v="0.05"/>
    <n v="269.99"/>
  </r>
  <r>
    <n v="1214"/>
    <n v="4"/>
    <x v="1"/>
    <x v="104"/>
    <n v="2"/>
    <s v="mireya.copeland@bikes.shop"/>
    <x v="0"/>
    <x v="0"/>
    <n v="783"/>
    <s v="celestine.kent@aol.com"/>
    <n v="14086"/>
    <x v="1"/>
    <s v="Electra"/>
    <d v="2017-10-28T00:00:00"/>
    <n v="2"/>
    <n v="799.99"/>
    <n v="0.1"/>
    <n v="1599.98"/>
  </r>
  <r>
    <n v="1214"/>
    <n v="5"/>
    <x v="1"/>
    <x v="50"/>
    <n v="2"/>
    <s v="mireya.copeland@bikes.shop"/>
    <x v="0"/>
    <x v="0"/>
    <n v="783"/>
    <s v="celestine.kent@aol.com"/>
    <n v="14086"/>
    <x v="1"/>
    <s v="Sun Bicycles"/>
    <d v="2017-10-28T00:00:00"/>
    <n v="2"/>
    <n v="250.99"/>
    <n v="0.2"/>
    <n v="501.98"/>
  </r>
  <r>
    <n v="1215"/>
    <n v="1"/>
    <x v="1"/>
    <x v="30"/>
    <n v="2"/>
    <s v="mireya.copeland@bikes.shop"/>
    <x v="0"/>
    <x v="0"/>
    <n v="807"/>
    <s v="nathalie.knowles@aol.com"/>
    <n v="11795"/>
    <x v="1"/>
    <s v="Sun Bicycles"/>
    <d v="2017-10-28T00:00:00"/>
    <n v="2"/>
    <n v="749.99"/>
    <n v="0.1"/>
    <n v="1499.98"/>
  </r>
  <r>
    <n v="1215"/>
    <n v="2"/>
    <x v="1"/>
    <x v="2"/>
    <n v="2"/>
    <s v="mireya.copeland@bikes.shop"/>
    <x v="2"/>
    <x v="2"/>
    <n v="807"/>
    <s v="nathalie.knowles@aol.com"/>
    <n v="11795"/>
    <x v="1"/>
    <s v="Surly"/>
    <d v="2017-10-28T00:00:00"/>
    <n v="2"/>
    <n v="1549"/>
    <n v="7.0000000000000007E-2"/>
    <n v="3098"/>
  </r>
  <r>
    <n v="1216"/>
    <n v="1"/>
    <x v="1"/>
    <x v="38"/>
    <n v="2"/>
    <s v="mireya.copeland@bikes.shop"/>
    <x v="0"/>
    <x v="0"/>
    <n v="886"/>
    <s v="letisha.may@yahoo.com"/>
    <n v="14120"/>
    <x v="1"/>
    <s v="Electra"/>
    <d v="2017-10-28T00:00:00"/>
    <n v="2"/>
    <n v="489.99"/>
    <n v="0.1"/>
    <n v="979.98"/>
  </r>
  <r>
    <n v="1216"/>
    <n v="2"/>
    <x v="1"/>
    <x v="59"/>
    <n v="2"/>
    <s v="mireya.copeland@bikes.shop"/>
    <x v="6"/>
    <x v="6"/>
    <n v="886"/>
    <s v="letisha.may@yahoo.com"/>
    <n v="14120"/>
    <x v="1"/>
    <s v="Trek"/>
    <d v="2017-10-28T00:00:00"/>
    <n v="1"/>
    <n v="3199.99"/>
    <n v="0.05"/>
    <n v="3199.99"/>
  </r>
  <r>
    <n v="1216"/>
    <n v="3"/>
    <x v="1"/>
    <x v="23"/>
    <n v="2"/>
    <s v="mireya.copeland@bikes.shop"/>
    <x v="0"/>
    <x v="0"/>
    <n v="886"/>
    <s v="letisha.may@yahoo.com"/>
    <n v="14120"/>
    <x v="1"/>
    <s v="Pure Cycles"/>
    <d v="2017-10-28T00:00:00"/>
    <n v="1"/>
    <n v="449"/>
    <n v="0.2"/>
    <n v="449"/>
  </r>
  <r>
    <n v="1216"/>
    <n v="4"/>
    <x v="1"/>
    <x v="55"/>
    <n v="2"/>
    <s v="mireya.copeland@bikes.shop"/>
    <x v="3"/>
    <x v="3"/>
    <n v="886"/>
    <s v="letisha.may@yahoo.com"/>
    <n v="14120"/>
    <x v="1"/>
    <s v="Sun Bicycles"/>
    <d v="2017-10-28T00:00:00"/>
    <n v="2"/>
    <n v="470.99"/>
    <n v="7.0000000000000007E-2"/>
    <n v="941.98"/>
  </r>
  <r>
    <n v="1216"/>
    <n v="5"/>
    <x v="1"/>
    <x v="52"/>
    <n v="2"/>
    <s v="mireya.copeland@bikes.shop"/>
    <x v="1"/>
    <x v="1"/>
    <n v="886"/>
    <s v="letisha.may@yahoo.com"/>
    <n v="14120"/>
    <x v="1"/>
    <s v="Trek"/>
    <d v="2017-10-28T00:00:00"/>
    <n v="1"/>
    <n v="5299.99"/>
    <n v="0.1"/>
    <n v="5299.99"/>
  </r>
  <r>
    <n v="1217"/>
    <n v="1"/>
    <x v="1"/>
    <x v="30"/>
    <n v="2"/>
    <s v="mireya.copeland@bikes.shop"/>
    <x v="0"/>
    <x v="0"/>
    <n v="1155"/>
    <s v="verdell.joyner@aol.com"/>
    <n v="11691"/>
    <x v="1"/>
    <s v="Sun Bicycles"/>
    <d v="2017-10-28T00:00:00"/>
    <n v="1"/>
    <n v="749.99"/>
    <n v="0.05"/>
    <n v="749.99"/>
  </r>
  <r>
    <n v="1217"/>
    <n v="2"/>
    <x v="1"/>
    <x v="26"/>
    <n v="2"/>
    <s v="mireya.copeland@bikes.shop"/>
    <x v="3"/>
    <x v="3"/>
    <n v="1155"/>
    <s v="verdell.joyner@aol.com"/>
    <n v="11691"/>
    <x v="1"/>
    <s v="Sun Bicycles"/>
    <d v="2017-10-28T00:00:00"/>
    <n v="2"/>
    <n v="449.99"/>
    <n v="0.05"/>
    <n v="899.98"/>
  </r>
  <r>
    <n v="1218"/>
    <n v="1"/>
    <x v="0"/>
    <x v="33"/>
    <n v="1"/>
    <s v="fabiola.jackson@bikes.shop"/>
    <x v="1"/>
    <x v="1"/>
    <n v="1017"/>
    <s v="philip.bryan@hotmail.com"/>
    <n v="94603"/>
    <x v="0"/>
    <s v="Trek"/>
    <d v="2017-10-30T00:00:00"/>
    <n v="1"/>
    <n v="469.99"/>
    <n v="7.0000000000000007E-2"/>
    <n v="469.99"/>
  </r>
  <r>
    <n v="1218"/>
    <n v="2"/>
    <x v="0"/>
    <x v="48"/>
    <n v="1"/>
    <s v="fabiola.jackson@bikes.shop"/>
    <x v="3"/>
    <x v="3"/>
    <n v="1017"/>
    <s v="philip.bryan@hotmail.com"/>
    <n v="94603"/>
    <x v="0"/>
    <s v="Electra"/>
    <d v="2017-10-30T00:00:00"/>
    <n v="2"/>
    <n v="489.99"/>
    <n v="0.05"/>
    <n v="979.98"/>
  </r>
  <r>
    <n v="1219"/>
    <n v="1"/>
    <x v="1"/>
    <x v="7"/>
    <n v="2"/>
    <s v="mireya.copeland@bikes.shop"/>
    <x v="0"/>
    <x v="0"/>
    <n v="840"/>
    <s v="gilbert.calhoun@msn.com"/>
    <n v="11369"/>
    <x v="1"/>
    <s v="Pure Cycles"/>
    <d v="2017-10-30T00:00:00"/>
    <n v="2"/>
    <n v="429"/>
    <n v="7.0000000000000007E-2"/>
    <n v="858"/>
  </r>
  <r>
    <n v="1219"/>
    <n v="2"/>
    <x v="1"/>
    <x v="37"/>
    <n v="2"/>
    <s v="mireya.copeland@bikes.shop"/>
    <x v="2"/>
    <x v="2"/>
    <n v="840"/>
    <s v="gilbert.calhoun@msn.com"/>
    <n v="11369"/>
    <x v="1"/>
    <s v="Trek"/>
    <d v="2017-10-30T00:00:00"/>
    <n v="2"/>
    <n v="3499.99"/>
    <n v="0.1"/>
    <n v="6999.98"/>
  </r>
  <r>
    <n v="1219"/>
    <n v="3"/>
    <x v="1"/>
    <x v="95"/>
    <n v="2"/>
    <s v="mireya.copeland@bikes.shop"/>
    <x v="1"/>
    <x v="1"/>
    <n v="840"/>
    <s v="gilbert.calhoun@msn.com"/>
    <n v="11369"/>
    <x v="1"/>
    <s v="Trek"/>
    <d v="2017-10-30T00:00:00"/>
    <n v="2"/>
    <n v="4999.99"/>
    <n v="0.2"/>
    <n v="9999.98"/>
  </r>
  <r>
    <n v="1220"/>
    <n v="1"/>
    <x v="1"/>
    <x v="42"/>
    <n v="2"/>
    <s v="mireya.copeland@bikes.shop"/>
    <x v="1"/>
    <x v="1"/>
    <n v="803"/>
    <s v="bernardina.cooper@msn.com"/>
    <n v="11357"/>
    <x v="1"/>
    <s v="Trek"/>
    <d v="2017-10-31T00:00:00"/>
    <n v="2"/>
    <n v="5299.99"/>
    <n v="0.1"/>
    <n v="10599.98"/>
  </r>
  <r>
    <n v="1220"/>
    <n v="2"/>
    <x v="1"/>
    <x v="60"/>
    <n v="2"/>
    <s v="mireya.copeland@bikes.shop"/>
    <x v="6"/>
    <x v="6"/>
    <n v="803"/>
    <s v="bernardina.cooper@msn.com"/>
    <n v="11357"/>
    <x v="1"/>
    <s v="Trek"/>
    <d v="2017-10-31T00:00:00"/>
    <n v="1"/>
    <n v="3499.99"/>
    <n v="0.2"/>
    <n v="3499.99"/>
  </r>
  <r>
    <n v="1220"/>
    <n v="3"/>
    <x v="1"/>
    <x v="25"/>
    <n v="2"/>
    <s v="mireya.copeland@bikes.shop"/>
    <x v="5"/>
    <x v="5"/>
    <n v="803"/>
    <s v="bernardina.cooper@msn.com"/>
    <n v="11357"/>
    <x v="1"/>
    <s v="Haro"/>
    <d v="2017-10-31T00:00:00"/>
    <n v="2"/>
    <n v="329.99"/>
    <n v="0.2"/>
    <n v="659.98"/>
  </r>
  <r>
    <n v="1221"/>
    <n v="1"/>
    <x v="1"/>
    <x v="96"/>
    <n v="2"/>
    <s v="mireya.copeland@bikes.shop"/>
    <x v="5"/>
    <x v="5"/>
    <n v="1290"/>
    <s v="minnie.compton@gmail.com"/>
    <n v="11419"/>
    <x v="1"/>
    <s v="Electra"/>
    <d v="2017-10-31T00:00:00"/>
    <n v="1"/>
    <n v="489.99"/>
    <n v="0.05"/>
    <n v="489.99"/>
  </r>
  <r>
    <n v="1221"/>
    <n v="2"/>
    <x v="1"/>
    <x v="89"/>
    <n v="2"/>
    <s v="mireya.copeland@bikes.shop"/>
    <x v="0"/>
    <x v="0"/>
    <n v="1290"/>
    <s v="minnie.compton@gmail.com"/>
    <n v="11419"/>
    <x v="1"/>
    <s v="Electra"/>
    <d v="2017-10-31T00:00:00"/>
    <n v="2"/>
    <n v="1099.99"/>
    <n v="0.05"/>
    <n v="2199.98"/>
  </r>
  <r>
    <n v="1221"/>
    <n v="3"/>
    <x v="1"/>
    <x v="41"/>
    <n v="2"/>
    <s v="mireya.copeland@bikes.shop"/>
    <x v="1"/>
    <x v="1"/>
    <n v="1290"/>
    <s v="minnie.compton@gmail.com"/>
    <n v="11419"/>
    <x v="1"/>
    <s v="Trek"/>
    <d v="2017-10-31T00:00:00"/>
    <n v="2"/>
    <n v="2299.9899999999998"/>
    <n v="0.1"/>
    <n v="4599.9799999999996"/>
  </r>
  <r>
    <n v="1221"/>
    <n v="4"/>
    <x v="1"/>
    <x v="83"/>
    <n v="2"/>
    <s v="mireya.copeland@bikes.shop"/>
    <x v="1"/>
    <x v="1"/>
    <n v="1290"/>
    <s v="minnie.compton@gmail.com"/>
    <n v="11419"/>
    <x v="1"/>
    <s v="Haro"/>
    <d v="2017-10-31T00:00:00"/>
    <n v="2"/>
    <n v="549.99"/>
    <n v="0.1"/>
    <n v="1099.98"/>
  </r>
  <r>
    <n v="1221"/>
    <n v="5"/>
    <x v="1"/>
    <x v="44"/>
    <n v="2"/>
    <s v="mireya.copeland@bikes.shop"/>
    <x v="5"/>
    <x v="5"/>
    <n v="1290"/>
    <s v="minnie.compton@gmail.com"/>
    <n v="11419"/>
    <x v="1"/>
    <s v="Electra"/>
    <d v="2017-10-31T00:00:00"/>
    <n v="2"/>
    <n v="349.99"/>
    <n v="7.0000000000000007E-2"/>
    <n v="699.98"/>
  </r>
  <r>
    <n v="1222"/>
    <n v="1"/>
    <x v="2"/>
    <x v="44"/>
    <n v="3"/>
    <s v="genna.serrano@bikes.shop"/>
    <x v="5"/>
    <x v="5"/>
    <n v="482"/>
    <s v="narcisa.knapp@aol.com"/>
    <n v="79106"/>
    <x v="2"/>
    <s v="Electra"/>
    <d v="2017-11-01T00:00:00"/>
    <n v="1"/>
    <n v="349.99"/>
    <n v="0.2"/>
    <n v="349.99"/>
  </r>
  <r>
    <n v="1223"/>
    <n v="1"/>
    <x v="1"/>
    <x v="27"/>
    <n v="2"/>
    <s v="mireya.copeland@bikes.shop"/>
    <x v="3"/>
    <x v="3"/>
    <n v="1207"/>
    <s v="jenell.crosby@hotmail.com"/>
    <n v="11717"/>
    <x v="1"/>
    <s v="Sun Bicycles"/>
    <d v="2017-11-02T00:00:00"/>
    <n v="1"/>
    <n v="551.99"/>
    <n v="0.05"/>
    <n v="551.99"/>
  </r>
  <r>
    <n v="1224"/>
    <n v="1"/>
    <x v="1"/>
    <x v="37"/>
    <n v="2"/>
    <s v="mireya.copeland@bikes.shop"/>
    <x v="2"/>
    <x v="2"/>
    <n v="544"/>
    <s v="catarina.mendez@hotmail.com"/>
    <n v="11795"/>
    <x v="1"/>
    <s v="Trek"/>
    <d v="2017-11-03T00:00:00"/>
    <n v="1"/>
    <n v="3499.99"/>
    <n v="7.0000000000000007E-2"/>
    <n v="3499.99"/>
  </r>
  <r>
    <n v="1224"/>
    <n v="2"/>
    <x v="1"/>
    <x v="80"/>
    <n v="2"/>
    <s v="mireya.copeland@bikes.shop"/>
    <x v="6"/>
    <x v="6"/>
    <n v="544"/>
    <s v="catarina.mendez@hotmail.com"/>
    <n v="11795"/>
    <x v="1"/>
    <s v="Trek"/>
    <d v="2017-11-03T00:00:00"/>
    <n v="1"/>
    <n v="6499.99"/>
    <n v="0.1"/>
    <n v="6499.99"/>
  </r>
  <r>
    <n v="1224"/>
    <n v="3"/>
    <x v="1"/>
    <x v="75"/>
    <n v="2"/>
    <s v="mireya.copeland@bikes.shop"/>
    <x v="3"/>
    <x v="3"/>
    <n v="544"/>
    <s v="catarina.mendez@hotmail.com"/>
    <n v="11795"/>
    <x v="1"/>
    <s v="Sun Bicycles"/>
    <d v="2017-11-03T00:00:00"/>
    <n v="1"/>
    <n v="449.99"/>
    <n v="0.05"/>
    <n v="449.99"/>
  </r>
  <r>
    <n v="1224"/>
    <n v="4"/>
    <x v="1"/>
    <x v="33"/>
    <n v="2"/>
    <s v="mireya.copeland@bikes.shop"/>
    <x v="1"/>
    <x v="1"/>
    <n v="544"/>
    <s v="catarina.mendez@hotmail.com"/>
    <n v="11795"/>
    <x v="1"/>
    <s v="Trek"/>
    <d v="2017-11-03T00:00:00"/>
    <n v="1"/>
    <n v="469.99"/>
    <n v="0.2"/>
    <n v="469.99"/>
  </r>
  <r>
    <n v="1225"/>
    <n v="1"/>
    <x v="0"/>
    <x v="89"/>
    <n v="1"/>
    <s v="fabiola.jackson@bikes.shop"/>
    <x v="0"/>
    <x v="0"/>
    <n v="768"/>
    <s v="yvone.yates@gmail.com"/>
    <n v="94806"/>
    <x v="0"/>
    <s v="Electra"/>
    <d v="2017-11-04T00:00:00"/>
    <n v="1"/>
    <n v="1099.99"/>
    <n v="0.1"/>
    <n v="1099.99"/>
  </r>
  <r>
    <n v="1225"/>
    <n v="2"/>
    <x v="0"/>
    <x v="64"/>
    <n v="1"/>
    <s v="fabiola.jackson@bikes.shop"/>
    <x v="6"/>
    <x v="6"/>
    <n v="768"/>
    <s v="yvone.yates@gmail.com"/>
    <n v="94806"/>
    <x v="0"/>
    <s v="Trek"/>
    <d v="2017-11-04T00:00:00"/>
    <n v="2"/>
    <n v="2599.9899999999998"/>
    <n v="0.1"/>
    <n v="5199.9799999999996"/>
  </r>
  <r>
    <n v="1225"/>
    <n v="3"/>
    <x v="0"/>
    <x v="18"/>
    <n v="1"/>
    <s v="fabiola.jackson@bikes.shop"/>
    <x v="1"/>
    <x v="1"/>
    <n v="768"/>
    <s v="yvone.yates@gmail.com"/>
    <n v="94806"/>
    <x v="0"/>
    <s v="Surly"/>
    <d v="2017-11-04T00:00:00"/>
    <n v="2"/>
    <n v="469.99"/>
    <n v="0.1"/>
    <n v="939.98"/>
  </r>
  <r>
    <n v="1226"/>
    <n v="1"/>
    <x v="1"/>
    <x v="104"/>
    <n v="2"/>
    <s v="mireya.copeland@bikes.shop"/>
    <x v="0"/>
    <x v="0"/>
    <n v="226"/>
    <s v="kiana.rivera@gmail.com"/>
    <n v="11418"/>
    <x v="1"/>
    <s v="Electra"/>
    <d v="2017-11-04T00:00:00"/>
    <n v="2"/>
    <n v="799.99"/>
    <n v="0.05"/>
    <n v="1599.98"/>
  </r>
  <r>
    <n v="1226"/>
    <n v="2"/>
    <x v="1"/>
    <x v="70"/>
    <n v="2"/>
    <s v="mireya.copeland@bikes.shop"/>
    <x v="5"/>
    <x v="5"/>
    <n v="226"/>
    <s v="kiana.rivera@gmail.com"/>
    <n v="11418"/>
    <x v="1"/>
    <s v="Electra"/>
    <d v="2017-11-04T00:00:00"/>
    <n v="1"/>
    <n v="339.99"/>
    <n v="0.2"/>
    <n v="339.99"/>
  </r>
  <r>
    <n v="1226"/>
    <n v="3"/>
    <x v="1"/>
    <x v="16"/>
    <n v="2"/>
    <s v="mireya.copeland@bikes.shop"/>
    <x v="2"/>
    <x v="2"/>
    <n v="226"/>
    <s v="kiana.rivera@gmail.com"/>
    <n v="11418"/>
    <x v="1"/>
    <s v="Surly"/>
    <d v="2017-11-04T00:00:00"/>
    <n v="2"/>
    <n v="1680.99"/>
    <n v="7.0000000000000007E-2"/>
    <n v="3361.98"/>
  </r>
  <r>
    <n v="1226"/>
    <n v="4"/>
    <x v="1"/>
    <x v="80"/>
    <n v="2"/>
    <s v="mireya.copeland@bikes.shop"/>
    <x v="6"/>
    <x v="6"/>
    <n v="226"/>
    <s v="kiana.rivera@gmail.com"/>
    <n v="11418"/>
    <x v="1"/>
    <s v="Trek"/>
    <d v="2017-11-04T00:00:00"/>
    <n v="1"/>
    <n v="6499.99"/>
    <n v="7.0000000000000007E-2"/>
    <n v="6499.99"/>
  </r>
  <r>
    <n v="1226"/>
    <n v="5"/>
    <x v="1"/>
    <x v="41"/>
    <n v="2"/>
    <s v="mireya.copeland@bikes.shop"/>
    <x v="1"/>
    <x v="1"/>
    <n v="226"/>
    <s v="kiana.rivera@gmail.com"/>
    <n v="11418"/>
    <x v="1"/>
    <s v="Trek"/>
    <d v="2017-11-04T00:00:00"/>
    <n v="1"/>
    <n v="2299.9899999999998"/>
    <n v="0.1"/>
    <n v="2299.9899999999998"/>
  </r>
  <r>
    <n v="1227"/>
    <n v="1"/>
    <x v="1"/>
    <x v="45"/>
    <n v="2"/>
    <s v="mireya.copeland@bikes.shop"/>
    <x v="5"/>
    <x v="5"/>
    <n v="702"/>
    <s v="sharie.whitaker@hotmail.com"/>
    <n v="11566"/>
    <x v="1"/>
    <s v="Trek"/>
    <d v="2017-11-04T00:00:00"/>
    <n v="2"/>
    <n v="209.99"/>
    <n v="0.2"/>
    <n v="419.98"/>
  </r>
  <r>
    <n v="1227"/>
    <n v="2"/>
    <x v="1"/>
    <x v="99"/>
    <n v="2"/>
    <s v="mireya.copeland@bikes.shop"/>
    <x v="1"/>
    <x v="1"/>
    <n v="702"/>
    <s v="sharie.whitaker@hotmail.com"/>
    <n v="11566"/>
    <x v="1"/>
    <s v="Haro"/>
    <d v="2017-11-04T00:00:00"/>
    <n v="1"/>
    <n v="539.99"/>
    <n v="7.0000000000000007E-2"/>
    <n v="539.99"/>
  </r>
  <r>
    <n v="1227"/>
    <n v="3"/>
    <x v="1"/>
    <x v="8"/>
    <n v="2"/>
    <s v="mireya.copeland@bikes.shop"/>
    <x v="3"/>
    <x v="3"/>
    <n v="702"/>
    <s v="sharie.whitaker@hotmail.com"/>
    <n v="11566"/>
    <x v="1"/>
    <s v="Electra"/>
    <d v="2017-11-04T00:00:00"/>
    <n v="1"/>
    <n v="599.99"/>
    <n v="0.05"/>
    <n v="599.99"/>
  </r>
  <r>
    <n v="1227"/>
    <n v="4"/>
    <x v="1"/>
    <x v="1"/>
    <n v="2"/>
    <s v="mireya.copeland@bikes.shop"/>
    <x v="1"/>
    <x v="1"/>
    <n v="702"/>
    <s v="sharie.whitaker@hotmail.com"/>
    <n v="11566"/>
    <x v="1"/>
    <s v="Trek"/>
    <d v="2017-11-04T00:00:00"/>
    <n v="1"/>
    <n v="1799.99"/>
    <n v="7.0000000000000007E-2"/>
    <n v="1799.99"/>
  </r>
  <r>
    <n v="1227"/>
    <n v="5"/>
    <x v="1"/>
    <x v="41"/>
    <n v="2"/>
    <s v="mireya.copeland@bikes.shop"/>
    <x v="1"/>
    <x v="1"/>
    <n v="702"/>
    <s v="sharie.whitaker@hotmail.com"/>
    <n v="11566"/>
    <x v="1"/>
    <s v="Trek"/>
    <d v="2017-11-04T00:00:00"/>
    <n v="2"/>
    <n v="2299.9899999999998"/>
    <n v="0.2"/>
    <n v="4599.9799999999996"/>
  </r>
  <r>
    <n v="1228"/>
    <n v="1"/>
    <x v="1"/>
    <x v="102"/>
    <n v="2"/>
    <s v="mireya.copeland@bikes.shop"/>
    <x v="5"/>
    <x v="5"/>
    <n v="1041"/>
    <s v="bettye.espinoza@yahoo.com"/>
    <n v="13126"/>
    <x v="1"/>
    <s v="Haro"/>
    <d v="2017-11-04T00:00:00"/>
    <n v="1"/>
    <n v="209.99"/>
    <n v="0.2"/>
    <n v="209.99"/>
  </r>
  <r>
    <n v="1228"/>
    <n v="2"/>
    <x v="1"/>
    <x v="66"/>
    <n v="2"/>
    <s v="mireya.copeland@bikes.shop"/>
    <x v="6"/>
    <x v="6"/>
    <n v="1041"/>
    <s v="bettye.espinoza@yahoo.com"/>
    <n v="13126"/>
    <x v="1"/>
    <s v="Trek"/>
    <d v="2017-11-04T00:00:00"/>
    <n v="2"/>
    <n v="2699.99"/>
    <n v="0.2"/>
    <n v="5399.98"/>
  </r>
  <r>
    <n v="1228"/>
    <n v="3"/>
    <x v="1"/>
    <x v="0"/>
    <n v="2"/>
    <s v="mireya.copeland@bikes.shop"/>
    <x v="0"/>
    <x v="0"/>
    <n v="1041"/>
    <s v="bettye.espinoza@yahoo.com"/>
    <n v="13126"/>
    <x v="1"/>
    <s v="Electra"/>
    <d v="2017-11-04T00:00:00"/>
    <n v="2"/>
    <n v="599.99"/>
    <n v="0.05"/>
    <n v="1199.98"/>
  </r>
  <r>
    <n v="1229"/>
    <n v="1"/>
    <x v="0"/>
    <x v="107"/>
    <n v="1"/>
    <s v="fabiola.jackson@bikes.shop"/>
    <x v="1"/>
    <x v="1"/>
    <n v="89"/>
    <s v="arvilla.osborn@gmail.com"/>
    <n v="91784"/>
    <x v="0"/>
    <s v="Surly"/>
    <d v="2017-11-05T00:00:00"/>
    <n v="2"/>
    <n v="832.99"/>
    <n v="7.0000000000000007E-2"/>
    <n v="1665.98"/>
  </r>
  <r>
    <n v="1229"/>
    <n v="2"/>
    <x v="0"/>
    <x v="32"/>
    <n v="1"/>
    <s v="fabiola.jackson@bikes.shop"/>
    <x v="4"/>
    <x v="4"/>
    <n v="89"/>
    <s v="arvilla.osborn@gmail.com"/>
    <n v="91784"/>
    <x v="0"/>
    <s v="Trek"/>
    <d v="2017-11-05T00:00:00"/>
    <n v="2"/>
    <n v="4999.99"/>
    <n v="0.1"/>
    <n v="9999.98"/>
  </r>
  <r>
    <n v="1230"/>
    <n v="1"/>
    <x v="1"/>
    <x v="33"/>
    <n v="2"/>
    <s v="mireya.copeland@bikes.shop"/>
    <x v="1"/>
    <x v="1"/>
    <n v="1107"/>
    <s v="lynda.newman@msn.com"/>
    <n v="12866"/>
    <x v="1"/>
    <s v="Trek"/>
    <d v="2017-11-05T00:00:00"/>
    <n v="2"/>
    <n v="469.99"/>
    <n v="0.1"/>
    <n v="939.98"/>
  </r>
  <r>
    <n v="1230"/>
    <n v="2"/>
    <x v="1"/>
    <x v="83"/>
    <n v="2"/>
    <s v="mireya.copeland@bikes.shop"/>
    <x v="1"/>
    <x v="1"/>
    <n v="1107"/>
    <s v="lynda.newman@msn.com"/>
    <n v="12866"/>
    <x v="1"/>
    <s v="Haro"/>
    <d v="2017-11-05T00:00:00"/>
    <n v="2"/>
    <n v="549.99"/>
    <n v="7.0000000000000007E-2"/>
    <n v="1099.98"/>
  </r>
  <r>
    <n v="1231"/>
    <n v="1"/>
    <x v="1"/>
    <x v="85"/>
    <n v="2"/>
    <s v="mireya.copeland@bikes.shop"/>
    <x v="0"/>
    <x v="0"/>
    <n v="1180"/>
    <s v="myrtle.gardner@aol.com"/>
    <n v="11735"/>
    <x v="1"/>
    <s v="Electra"/>
    <d v="2017-11-05T00:00:00"/>
    <n v="2"/>
    <n v="599.99"/>
    <n v="0.05"/>
    <n v="1199.98"/>
  </r>
  <r>
    <n v="1231"/>
    <n v="2"/>
    <x v="1"/>
    <x v="63"/>
    <n v="2"/>
    <s v="mireya.copeland@bikes.shop"/>
    <x v="0"/>
    <x v="0"/>
    <n v="1180"/>
    <s v="myrtle.gardner@aol.com"/>
    <n v="11735"/>
    <x v="1"/>
    <s v="Electra"/>
    <d v="2017-11-05T00:00:00"/>
    <n v="1"/>
    <n v="659.99"/>
    <n v="7.0000000000000007E-2"/>
    <n v="659.99"/>
  </r>
  <r>
    <n v="1232"/>
    <n v="1"/>
    <x v="0"/>
    <x v="4"/>
    <n v="1"/>
    <s v="fabiola.jackson@bikes.shop"/>
    <x v="1"/>
    <x v="1"/>
    <n v="665"/>
    <s v="stacie.sims@hotmail.com"/>
    <n v="94603"/>
    <x v="0"/>
    <s v="Trek"/>
    <d v="2017-11-06T00:00:00"/>
    <n v="2"/>
    <n v="2899.99"/>
    <n v="7.0000000000000007E-2"/>
    <n v="5799.98"/>
  </r>
  <r>
    <n v="1232"/>
    <n v="2"/>
    <x v="0"/>
    <x v="55"/>
    <n v="1"/>
    <s v="fabiola.jackson@bikes.shop"/>
    <x v="3"/>
    <x v="3"/>
    <n v="665"/>
    <s v="stacie.sims@hotmail.com"/>
    <n v="94603"/>
    <x v="0"/>
    <s v="Sun Bicycles"/>
    <d v="2017-11-06T00:00:00"/>
    <n v="2"/>
    <n v="470.99"/>
    <n v="0.05"/>
    <n v="941.98"/>
  </r>
  <r>
    <n v="1232"/>
    <n v="3"/>
    <x v="0"/>
    <x v="18"/>
    <n v="1"/>
    <s v="fabiola.jackson@bikes.shop"/>
    <x v="1"/>
    <x v="1"/>
    <n v="665"/>
    <s v="stacie.sims@hotmail.com"/>
    <n v="94603"/>
    <x v="0"/>
    <s v="Surly"/>
    <d v="2017-11-06T00:00:00"/>
    <n v="2"/>
    <n v="469.99"/>
    <n v="0.2"/>
    <n v="939.98"/>
  </r>
  <r>
    <n v="1233"/>
    <n v="1"/>
    <x v="1"/>
    <x v="108"/>
    <n v="2"/>
    <s v="mireya.copeland@bikes.shop"/>
    <x v="5"/>
    <x v="5"/>
    <n v="462"/>
    <s v="efren.oliver@gmail.com"/>
    <n v="10954"/>
    <x v="1"/>
    <s v="Trek"/>
    <d v="2017-11-06T00:00:00"/>
    <n v="2"/>
    <n v="189.99"/>
    <n v="0.2"/>
    <n v="379.98"/>
  </r>
  <r>
    <n v="1233"/>
    <n v="2"/>
    <x v="1"/>
    <x v="32"/>
    <n v="2"/>
    <s v="mireya.copeland@bikes.shop"/>
    <x v="4"/>
    <x v="4"/>
    <n v="462"/>
    <s v="efren.oliver@gmail.com"/>
    <n v="10954"/>
    <x v="1"/>
    <s v="Trek"/>
    <d v="2017-11-06T00:00:00"/>
    <n v="2"/>
    <n v="4999.99"/>
    <n v="0.1"/>
    <n v="9999.98"/>
  </r>
  <r>
    <n v="1233"/>
    <n v="3"/>
    <x v="1"/>
    <x v="66"/>
    <n v="2"/>
    <s v="mireya.copeland@bikes.shop"/>
    <x v="6"/>
    <x v="6"/>
    <n v="462"/>
    <s v="efren.oliver@gmail.com"/>
    <n v="10954"/>
    <x v="1"/>
    <s v="Trek"/>
    <d v="2017-11-06T00:00:00"/>
    <n v="1"/>
    <n v="2699.99"/>
    <n v="0.2"/>
    <n v="2699.99"/>
  </r>
  <r>
    <n v="1234"/>
    <n v="1"/>
    <x v="1"/>
    <x v="28"/>
    <n v="2"/>
    <s v="mireya.copeland@bikes.shop"/>
    <x v="6"/>
    <x v="6"/>
    <n v="19"/>
    <s v="lizzette.stein@yahoo.com"/>
    <n v="14127"/>
    <x v="1"/>
    <s v="Trek"/>
    <d v="2017-11-07T00:00:00"/>
    <n v="2"/>
    <n v="5499.99"/>
    <n v="7.0000000000000007E-2"/>
    <n v="10999.98"/>
  </r>
  <r>
    <n v="1234"/>
    <n v="2"/>
    <x v="1"/>
    <x v="68"/>
    <n v="2"/>
    <s v="mireya.copeland@bikes.shop"/>
    <x v="0"/>
    <x v="0"/>
    <n v="19"/>
    <s v="lizzette.stein@yahoo.com"/>
    <n v="14127"/>
    <x v="1"/>
    <s v="Sun Bicycles"/>
    <d v="2017-11-07T00:00:00"/>
    <n v="2"/>
    <n v="416.99"/>
    <n v="7.0000000000000007E-2"/>
    <n v="833.98"/>
  </r>
  <r>
    <n v="1235"/>
    <n v="1"/>
    <x v="1"/>
    <x v="14"/>
    <n v="2"/>
    <s v="mireya.copeland@bikes.shop"/>
    <x v="1"/>
    <x v="1"/>
    <n v="210"/>
    <s v="priscilla.wilkins@aol.com"/>
    <n v="12203"/>
    <x v="1"/>
    <s v="Trek"/>
    <d v="2017-11-07T00:00:00"/>
    <n v="1"/>
    <n v="3999.99"/>
    <n v="0.1"/>
    <n v="3999.99"/>
  </r>
  <r>
    <n v="1236"/>
    <n v="1"/>
    <x v="1"/>
    <x v="91"/>
    <n v="2"/>
    <s v="mireya.copeland@bikes.shop"/>
    <x v="4"/>
    <x v="4"/>
    <n v="243"/>
    <s v="natosha.rowland@aol.com"/>
    <n v="12020"/>
    <x v="1"/>
    <s v="Sun Bicycles"/>
    <d v="2017-11-08T00:00:00"/>
    <n v="1"/>
    <n v="1559.99"/>
    <n v="7.0000000000000007E-2"/>
    <n v="1559.99"/>
  </r>
  <r>
    <n v="1236"/>
    <n v="2"/>
    <x v="1"/>
    <x v="33"/>
    <n v="2"/>
    <s v="mireya.copeland@bikes.shop"/>
    <x v="1"/>
    <x v="1"/>
    <n v="243"/>
    <s v="natosha.rowland@aol.com"/>
    <n v="12020"/>
    <x v="1"/>
    <s v="Trek"/>
    <d v="2017-11-08T00:00:00"/>
    <n v="2"/>
    <n v="469.99"/>
    <n v="0.05"/>
    <n v="939.98"/>
  </r>
  <r>
    <n v="1236"/>
    <n v="3"/>
    <x v="1"/>
    <x v="87"/>
    <n v="2"/>
    <s v="mireya.copeland@bikes.shop"/>
    <x v="5"/>
    <x v="5"/>
    <n v="243"/>
    <s v="natosha.rowland@aol.com"/>
    <n v="12020"/>
    <x v="1"/>
    <s v="Trek"/>
    <d v="2017-11-08T00:00:00"/>
    <n v="1"/>
    <n v="349.99"/>
    <n v="0.1"/>
    <n v="349.99"/>
  </r>
  <r>
    <n v="1237"/>
    <n v="1"/>
    <x v="0"/>
    <x v="19"/>
    <n v="1"/>
    <s v="fabiola.jackson@bikes.shop"/>
    <x v="5"/>
    <x v="5"/>
    <n v="571"/>
    <s v="kaley.blanchard@msn.com"/>
    <n v="90274"/>
    <x v="0"/>
    <s v="Electra"/>
    <d v="2017-11-09T00:00:00"/>
    <n v="1"/>
    <n v="299.99"/>
    <n v="0.1"/>
    <n v="299.99"/>
  </r>
  <r>
    <n v="1237"/>
    <n v="2"/>
    <x v="0"/>
    <x v="108"/>
    <n v="1"/>
    <s v="fabiola.jackson@bikes.shop"/>
    <x v="5"/>
    <x v="5"/>
    <n v="571"/>
    <s v="kaley.blanchard@msn.com"/>
    <n v="90274"/>
    <x v="0"/>
    <s v="Trek"/>
    <d v="2017-11-09T00:00:00"/>
    <n v="2"/>
    <n v="189.99"/>
    <n v="0.1"/>
    <n v="379.98"/>
  </r>
  <r>
    <n v="1237"/>
    <n v="3"/>
    <x v="0"/>
    <x v="43"/>
    <n v="1"/>
    <s v="fabiola.jackson@bikes.shop"/>
    <x v="5"/>
    <x v="5"/>
    <n v="571"/>
    <s v="kaley.blanchard@msn.com"/>
    <n v="90274"/>
    <x v="0"/>
    <s v="Electra"/>
    <d v="2017-11-09T00:00:00"/>
    <n v="2"/>
    <n v="299.99"/>
    <n v="0.2"/>
    <n v="599.98"/>
  </r>
  <r>
    <n v="1237"/>
    <n v="4"/>
    <x v="0"/>
    <x v="66"/>
    <n v="1"/>
    <s v="fabiola.jackson@bikes.shop"/>
    <x v="6"/>
    <x v="6"/>
    <n v="571"/>
    <s v="kaley.blanchard@msn.com"/>
    <n v="90274"/>
    <x v="0"/>
    <s v="Trek"/>
    <d v="2017-11-09T00:00:00"/>
    <n v="2"/>
    <n v="2699.99"/>
    <n v="7.0000000000000007E-2"/>
    <n v="5399.98"/>
  </r>
  <r>
    <n v="1237"/>
    <n v="5"/>
    <x v="0"/>
    <x v="22"/>
    <n v="1"/>
    <s v="fabiola.jackson@bikes.shop"/>
    <x v="3"/>
    <x v="3"/>
    <n v="571"/>
    <s v="kaley.blanchard@msn.com"/>
    <n v="90274"/>
    <x v="0"/>
    <s v="Electra"/>
    <d v="2017-11-09T00:00:00"/>
    <n v="1"/>
    <n v="499.99"/>
    <n v="7.0000000000000007E-2"/>
    <n v="499.99"/>
  </r>
  <r>
    <n v="1238"/>
    <n v="1"/>
    <x v="1"/>
    <x v="95"/>
    <n v="2"/>
    <s v="mireya.copeland@bikes.shop"/>
    <x v="1"/>
    <x v="1"/>
    <n v="998"/>
    <s v="heather.chaney@yahoo.com"/>
    <n v="14701"/>
    <x v="1"/>
    <s v="Trek"/>
    <d v="2017-11-09T00:00:00"/>
    <n v="1"/>
    <n v="4999.99"/>
    <n v="0.1"/>
    <n v="4999.99"/>
  </r>
  <r>
    <n v="1238"/>
    <n v="2"/>
    <x v="1"/>
    <x v="15"/>
    <n v="2"/>
    <s v="mireya.copeland@bikes.shop"/>
    <x v="0"/>
    <x v="0"/>
    <n v="998"/>
    <s v="heather.chaney@yahoo.com"/>
    <n v="14701"/>
    <x v="1"/>
    <s v="Electra"/>
    <d v="2017-11-09T00:00:00"/>
    <n v="1"/>
    <n v="269.99"/>
    <n v="0.1"/>
    <n v="269.99"/>
  </r>
  <r>
    <n v="1238"/>
    <n v="3"/>
    <x v="1"/>
    <x v="40"/>
    <n v="2"/>
    <s v="mireya.copeland@bikes.shop"/>
    <x v="5"/>
    <x v="5"/>
    <n v="998"/>
    <s v="heather.chaney@yahoo.com"/>
    <n v="14701"/>
    <x v="1"/>
    <s v="Electra"/>
    <d v="2017-11-09T00:00:00"/>
    <n v="2"/>
    <n v="299.99"/>
    <n v="0.2"/>
    <n v="599.98"/>
  </r>
  <r>
    <n v="1238"/>
    <n v="4"/>
    <x v="1"/>
    <x v="70"/>
    <n v="2"/>
    <s v="mireya.copeland@bikes.shop"/>
    <x v="5"/>
    <x v="5"/>
    <n v="998"/>
    <s v="heather.chaney@yahoo.com"/>
    <n v="14701"/>
    <x v="1"/>
    <s v="Electra"/>
    <d v="2017-11-09T00:00:00"/>
    <n v="1"/>
    <n v="339.99"/>
    <n v="0.1"/>
    <n v="339.99"/>
  </r>
  <r>
    <n v="1239"/>
    <n v="1"/>
    <x v="1"/>
    <x v="12"/>
    <n v="2"/>
    <s v="mireya.copeland@bikes.shop"/>
    <x v="0"/>
    <x v="0"/>
    <n v="1197"/>
    <s v="nakisha.clay@gmail.com"/>
    <n v="11050"/>
    <x v="1"/>
    <s v="Electra"/>
    <d v="2017-11-09T00:00:00"/>
    <n v="2"/>
    <n v="529.99"/>
    <n v="0.2"/>
    <n v="1059.98"/>
  </r>
  <r>
    <n v="1239"/>
    <n v="2"/>
    <x v="1"/>
    <x v="87"/>
    <n v="2"/>
    <s v="mireya.copeland@bikes.shop"/>
    <x v="5"/>
    <x v="5"/>
    <n v="1197"/>
    <s v="nakisha.clay@gmail.com"/>
    <n v="11050"/>
    <x v="1"/>
    <s v="Trek"/>
    <d v="2017-11-09T00:00:00"/>
    <n v="1"/>
    <n v="349.99"/>
    <n v="0.1"/>
    <n v="349.99"/>
  </r>
  <r>
    <n v="1239"/>
    <n v="3"/>
    <x v="1"/>
    <x v="98"/>
    <n v="2"/>
    <s v="mireya.copeland@bikes.shop"/>
    <x v="1"/>
    <x v="1"/>
    <n v="1197"/>
    <s v="nakisha.clay@gmail.com"/>
    <n v="11050"/>
    <x v="1"/>
    <s v="Trek"/>
    <d v="2017-11-09T00:00:00"/>
    <n v="2"/>
    <n v="469.99"/>
    <n v="0.1"/>
    <n v="939.98"/>
  </r>
  <r>
    <n v="1239"/>
    <n v="4"/>
    <x v="1"/>
    <x v="107"/>
    <n v="2"/>
    <s v="mireya.copeland@bikes.shop"/>
    <x v="1"/>
    <x v="1"/>
    <n v="1197"/>
    <s v="nakisha.clay@gmail.com"/>
    <n v="11050"/>
    <x v="1"/>
    <s v="Surly"/>
    <d v="2017-11-09T00:00:00"/>
    <n v="1"/>
    <n v="832.99"/>
    <n v="0.05"/>
    <n v="832.99"/>
  </r>
  <r>
    <n v="1240"/>
    <n v="1"/>
    <x v="1"/>
    <x v="92"/>
    <n v="2"/>
    <s v="mireya.copeland@bikes.shop"/>
    <x v="3"/>
    <x v="3"/>
    <n v="903"/>
    <s v="maira.long@msn.com"/>
    <n v="11801"/>
    <x v="1"/>
    <s v="Sun Bicycles"/>
    <d v="2017-11-10T00:00:00"/>
    <n v="2"/>
    <n v="416.99"/>
    <n v="0.1"/>
    <n v="833.98"/>
  </r>
  <r>
    <n v="1240"/>
    <n v="2"/>
    <x v="1"/>
    <x v="19"/>
    <n v="2"/>
    <s v="mireya.copeland@bikes.shop"/>
    <x v="5"/>
    <x v="5"/>
    <n v="903"/>
    <s v="maira.long@msn.com"/>
    <n v="11801"/>
    <x v="1"/>
    <s v="Electra"/>
    <d v="2017-11-10T00:00:00"/>
    <n v="2"/>
    <n v="299.99"/>
    <n v="0.05"/>
    <n v="599.98"/>
  </r>
  <r>
    <n v="1240"/>
    <n v="3"/>
    <x v="1"/>
    <x v="12"/>
    <n v="2"/>
    <s v="mireya.copeland@bikes.shop"/>
    <x v="0"/>
    <x v="0"/>
    <n v="903"/>
    <s v="maira.long@msn.com"/>
    <n v="11801"/>
    <x v="1"/>
    <s v="Electra"/>
    <d v="2017-11-10T00:00:00"/>
    <n v="2"/>
    <n v="529.99"/>
    <n v="0.2"/>
    <n v="1059.98"/>
  </r>
  <r>
    <n v="1240"/>
    <n v="4"/>
    <x v="1"/>
    <x v="104"/>
    <n v="2"/>
    <s v="mireya.copeland@bikes.shop"/>
    <x v="0"/>
    <x v="0"/>
    <n v="903"/>
    <s v="maira.long@msn.com"/>
    <n v="11801"/>
    <x v="1"/>
    <s v="Electra"/>
    <d v="2017-11-10T00:00:00"/>
    <n v="2"/>
    <n v="799.99"/>
    <n v="0.05"/>
    <n v="1599.98"/>
  </r>
  <r>
    <n v="1240"/>
    <n v="5"/>
    <x v="1"/>
    <x v="94"/>
    <n v="2"/>
    <s v="mireya.copeland@bikes.shop"/>
    <x v="6"/>
    <x v="6"/>
    <n v="903"/>
    <s v="maira.long@msn.com"/>
    <n v="11801"/>
    <x v="1"/>
    <s v="Trek"/>
    <d v="2017-11-10T00:00:00"/>
    <n v="1"/>
    <n v="1999.99"/>
    <n v="0.05"/>
    <n v="1999.99"/>
  </r>
  <r>
    <n v="1241"/>
    <n v="1"/>
    <x v="1"/>
    <x v="51"/>
    <n v="2"/>
    <s v="mireya.copeland@bikes.shop"/>
    <x v="0"/>
    <x v="0"/>
    <n v="1170"/>
    <s v="mechelle.chan@gmail.com"/>
    <n v="11418"/>
    <x v="1"/>
    <s v="Electra"/>
    <d v="2017-11-10T00:00:00"/>
    <n v="1"/>
    <n v="439.99"/>
    <n v="0.05"/>
    <n v="439.99"/>
  </r>
  <r>
    <n v="1241"/>
    <n v="2"/>
    <x v="1"/>
    <x v="68"/>
    <n v="2"/>
    <s v="mireya.copeland@bikes.shop"/>
    <x v="0"/>
    <x v="0"/>
    <n v="1170"/>
    <s v="mechelle.chan@gmail.com"/>
    <n v="11418"/>
    <x v="1"/>
    <s v="Sun Bicycles"/>
    <d v="2017-11-10T00:00:00"/>
    <n v="2"/>
    <n v="416.99"/>
    <n v="0.05"/>
    <n v="833.98"/>
  </r>
  <r>
    <n v="1242"/>
    <n v="1"/>
    <x v="1"/>
    <x v="49"/>
    <n v="2"/>
    <s v="mireya.copeland@bikes.shop"/>
    <x v="5"/>
    <x v="5"/>
    <n v="303"/>
    <s v="rolanda.larsen@yahoo.com"/>
    <n v="11421"/>
    <x v="1"/>
    <s v="Haro"/>
    <d v="2017-11-11T00:00:00"/>
    <n v="1"/>
    <n v="249.99"/>
    <n v="0.05"/>
    <n v="249.99"/>
  </r>
  <r>
    <n v="1242"/>
    <n v="2"/>
    <x v="1"/>
    <x v="97"/>
    <n v="2"/>
    <s v="mireya.copeland@bikes.shop"/>
    <x v="1"/>
    <x v="1"/>
    <n v="303"/>
    <s v="rolanda.larsen@yahoo.com"/>
    <n v="11421"/>
    <x v="1"/>
    <s v="Surly"/>
    <d v="2017-11-11T00:00:00"/>
    <n v="1"/>
    <n v="999.99"/>
    <n v="7.0000000000000007E-2"/>
    <n v="999.99"/>
  </r>
  <r>
    <n v="1242"/>
    <n v="3"/>
    <x v="1"/>
    <x v="2"/>
    <n v="2"/>
    <s v="mireya.copeland@bikes.shop"/>
    <x v="2"/>
    <x v="2"/>
    <n v="303"/>
    <s v="rolanda.larsen@yahoo.com"/>
    <n v="11421"/>
    <x v="1"/>
    <s v="Surly"/>
    <d v="2017-11-11T00:00:00"/>
    <n v="1"/>
    <n v="1549"/>
    <n v="7.0000000000000007E-2"/>
    <n v="1549"/>
  </r>
  <r>
    <n v="1242"/>
    <n v="4"/>
    <x v="1"/>
    <x v="63"/>
    <n v="2"/>
    <s v="mireya.copeland@bikes.shop"/>
    <x v="0"/>
    <x v="0"/>
    <n v="303"/>
    <s v="rolanda.larsen@yahoo.com"/>
    <n v="11421"/>
    <x v="1"/>
    <s v="Electra"/>
    <d v="2017-11-11T00:00:00"/>
    <n v="1"/>
    <n v="659.99"/>
    <n v="0.2"/>
    <n v="659.99"/>
  </r>
  <r>
    <n v="1243"/>
    <n v="1"/>
    <x v="1"/>
    <x v="99"/>
    <n v="2"/>
    <s v="mireya.copeland@bikes.shop"/>
    <x v="1"/>
    <x v="1"/>
    <n v="346"/>
    <s v="jacalyn.barnett@gmail.com"/>
    <n v="11378"/>
    <x v="1"/>
    <s v="Haro"/>
    <d v="2017-11-11T00:00:00"/>
    <n v="1"/>
    <n v="539.99"/>
    <n v="7.0000000000000007E-2"/>
    <n v="539.99"/>
  </r>
  <r>
    <n v="1244"/>
    <n v="1"/>
    <x v="1"/>
    <x v="78"/>
    <n v="2"/>
    <s v="mireya.copeland@bikes.shop"/>
    <x v="1"/>
    <x v="1"/>
    <n v="333"/>
    <s v="ami.mcmahon@aol.com"/>
    <n v="11104"/>
    <x v="1"/>
    <s v="Haro"/>
    <d v="2017-11-12T00:00:00"/>
    <n v="1"/>
    <n v="869.99"/>
    <n v="0.2"/>
    <n v="869.99"/>
  </r>
  <r>
    <n v="1244"/>
    <n v="2"/>
    <x v="1"/>
    <x v="83"/>
    <n v="2"/>
    <s v="mireya.copeland@bikes.shop"/>
    <x v="1"/>
    <x v="1"/>
    <n v="333"/>
    <s v="ami.mcmahon@aol.com"/>
    <n v="11104"/>
    <x v="1"/>
    <s v="Haro"/>
    <d v="2017-11-12T00:00:00"/>
    <n v="2"/>
    <n v="549.99"/>
    <n v="7.0000000000000007E-2"/>
    <n v="1099.98"/>
  </r>
  <r>
    <n v="1244"/>
    <n v="3"/>
    <x v="1"/>
    <x v="57"/>
    <n v="2"/>
    <s v="mireya.copeland@bikes.shop"/>
    <x v="1"/>
    <x v="1"/>
    <n v="333"/>
    <s v="ami.mcmahon@aol.com"/>
    <n v="11104"/>
    <x v="1"/>
    <s v="Surly"/>
    <d v="2017-11-12T00:00:00"/>
    <n v="1"/>
    <n v="469.99"/>
    <n v="7.0000000000000007E-2"/>
    <n v="469.99"/>
  </r>
  <r>
    <n v="1244"/>
    <n v="4"/>
    <x v="1"/>
    <x v="88"/>
    <n v="2"/>
    <s v="mireya.copeland@bikes.shop"/>
    <x v="1"/>
    <x v="1"/>
    <n v="333"/>
    <s v="ami.mcmahon@aol.com"/>
    <n v="11104"/>
    <x v="1"/>
    <s v="Haro"/>
    <d v="2017-11-12T00:00:00"/>
    <n v="2"/>
    <n v="379.99"/>
    <n v="0.1"/>
    <n v="759.98"/>
  </r>
  <r>
    <n v="1245"/>
    <n v="1"/>
    <x v="1"/>
    <x v="17"/>
    <n v="2"/>
    <s v="mireya.copeland@bikes.shop"/>
    <x v="0"/>
    <x v="0"/>
    <n v="1166"/>
    <s v="junita.reese@gmail.com"/>
    <n v="11706"/>
    <x v="1"/>
    <s v="Electra"/>
    <d v="2017-11-13T00:00:00"/>
    <n v="1"/>
    <n v="269.99"/>
    <n v="0.1"/>
    <n v="269.99"/>
  </r>
  <r>
    <n v="1246"/>
    <n v="1"/>
    <x v="1"/>
    <x v="46"/>
    <n v="2"/>
    <s v="mireya.copeland@bikes.shop"/>
    <x v="0"/>
    <x v="0"/>
    <n v="1329"/>
    <s v="sharyn.brewer@aol.com"/>
    <n v="11423"/>
    <x v="1"/>
    <s v="Sun Bicycles"/>
    <d v="2017-11-13T00:00:00"/>
    <n v="2"/>
    <n v="647.99"/>
    <n v="0.2"/>
    <n v="1295.98"/>
  </r>
  <r>
    <n v="1246"/>
    <n v="2"/>
    <x v="1"/>
    <x v="109"/>
    <n v="2"/>
    <s v="mireya.copeland@bikes.shop"/>
    <x v="1"/>
    <x v="1"/>
    <n v="1329"/>
    <s v="sharyn.brewer@aol.com"/>
    <n v="11423"/>
    <x v="1"/>
    <s v="Haro"/>
    <d v="2017-11-13T00:00:00"/>
    <n v="1"/>
    <n v="1409.99"/>
    <n v="0.05"/>
    <n v="1409.99"/>
  </r>
  <r>
    <n v="1246"/>
    <n v="3"/>
    <x v="1"/>
    <x v="78"/>
    <n v="2"/>
    <s v="mireya.copeland@bikes.shop"/>
    <x v="1"/>
    <x v="1"/>
    <n v="1329"/>
    <s v="sharyn.brewer@aol.com"/>
    <n v="11423"/>
    <x v="1"/>
    <s v="Haro"/>
    <d v="2017-11-13T00:00:00"/>
    <n v="2"/>
    <n v="869.99"/>
    <n v="7.0000000000000007E-2"/>
    <n v="1739.98"/>
  </r>
  <r>
    <n v="1247"/>
    <n v="1"/>
    <x v="0"/>
    <x v="12"/>
    <n v="1"/>
    <s v="fabiola.jackson@bikes.shop"/>
    <x v="0"/>
    <x v="0"/>
    <n v="426"/>
    <s v="daisy.ward@msn.com"/>
    <n v="91768"/>
    <x v="0"/>
    <s v="Electra"/>
    <d v="2017-11-16T00:00:00"/>
    <n v="2"/>
    <n v="529.99"/>
    <n v="0.1"/>
    <n v="1059.98"/>
  </r>
  <r>
    <n v="1247"/>
    <n v="2"/>
    <x v="0"/>
    <x v="76"/>
    <n v="1"/>
    <s v="fabiola.jackson@bikes.shop"/>
    <x v="1"/>
    <x v="1"/>
    <n v="426"/>
    <s v="daisy.ward@msn.com"/>
    <n v="91768"/>
    <x v="0"/>
    <s v="Surly"/>
    <d v="2017-11-16T00:00:00"/>
    <n v="2"/>
    <n v="2499.9899999999998"/>
    <n v="0.1"/>
    <n v="4999.9799999999996"/>
  </r>
  <r>
    <n v="1247"/>
    <n v="3"/>
    <x v="0"/>
    <x v="8"/>
    <n v="1"/>
    <s v="fabiola.jackson@bikes.shop"/>
    <x v="3"/>
    <x v="3"/>
    <n v="426"/>
    <s v="daisy.ward@msn.com"/>
    <n v="91768"/>
    <x v="0"/>
    <s v="Electra"/>
    <d v="2017-11-16T00:00:00"/>
    <n v="1"/>
    <n v="599.99"/>
    <n v="0.05"/>
    <n v="599.99"/>
  </r>
  <r>
    <n v="1248"/>
    <n v="1"/>
    <x v="0"/>
    <x v="49"/>
    <n v="1"/>
    <s v="fabiola.jackson@bikes.shop"/>
    <x v="5"/>
    <x v="5"/>
    <n v="1367"/>
    <s v="lucile.manning@yahoo.com"/>
    <n v="95008"/>
    <x v="0"/>
    <s v="Haro"/>
    <d v="2017-11-16T00:00:00"/>
    <n v="2"/>
    <n v="249.99"/>
    <n v="0.05"/>
    <n v="499.98"/>
  </r>
  <r>
    <n v="1248"/>
    <n v="2"/>
    <x v="0"/>
    <x v="57"/>
    <n v="1"/>
    <s v="fabiola.jackson@bikes.shop"/>
    <x v="1"/>
    <x v="1"/>
    <n v="1367"/>
    <s v="lucile.manning@yahoo.com"/>
    <n v="95008"/>
    <x v="0"/>
    <s v="Surly"/>
    <d v="2017-11-16T00:00:00"/>
    <n v="2"/>
    <n v="469.99"/>
    <n v="0.1"/>
    <n v="939.98"/>
  </r>
  <r>
    <n v="1248"/>
    <n v="3"/>
    <x v="0"/>
    <x v="102"/>
    <n v="1"/>
    <s v="fabiola.jackson@bikes.shop"/>
    <x v="5"/>
    <x v="5"/>
    <n v="1367"/>
    <s v="lucile.manning@yahoo.com"/>
    <n v="95008"/>
    <x v="0"/>
    <s v="Haro"/>
    <d v="2017-11-16T00:00:00"/>
    <n v="1"/>
    <n v="209.99"/>
    <n v="0.1"/>
    <n v="209.99"/>
  </r>
  <r>
    <n v="1248"/>
    <n v="4"/>
    <x v="0"/>
    <x v="10"/>
    <n v="1"/>
    <s v="fabiola.jackson@bikes.shop"/>
    <x v="0"/>
    <x v="0"/>
    <n v="1367"/>
    <s v="lucile.manning@yahoo.com"/>
    <n v="95008"/>
    <x v="0"/>
    <s v="Electra"/>
    <d v="2017-11-16T00:00:00"/>
    <n v="1"/>
    <n v="549.99"/>
    <n v="0.05"/>
    <n v="549.99"/>
  </r>
  <r>
    <n v="1249"/>
    <n v="1"/>
    <x v="1"/>
    <x v="37"/>
    <n v="2"/>
    <s v="mireya.copeland@bikes.shop"/>
    <x v="2"/>
    <x v="2"/>
    <n v="545"/>
    <s v="tajuana.rollins@msn.com"/>
    <n v="13126"/>
    <x v="1"/>
    <s v="Trek"/>
    <d v="2017-11-17T00:00:00"/>
    <n v="1"/>
    <n v="3499.99"/>
    <n v="0.05"/>
    <n v="3499.99"/>
  </r>
  <r>
    <n v="1249"/>
    <n v="2"/>
    <x v="1"/>
    <x v="77"/>
    <n v="2"/>
    <s v="mireya.copeland@bikes.shop"/>
    <x v="3"/>
    <x v="3"/>
    <n v="545"/>
    <s v="tajuana.rollins@msn.com"/>
    <n v="13126"/>
    <x v="1"/>
    <s v="Sun Bicycles"/>
    <d v="2017-11-17T00:00:00"/>
    <n v="1"/>
    <n v="481.99"/>
    <n v="0.05"/>
    <n v="481.99"/>
  </r>
  <r>
    <n v="1249"/>
    <n v="3"/>
    <x v="1"/>
    <x v="32"/>
    <n v="2"/>
    <s v="mireya.copeland@bikes.shop"/>
    <x v="4"/>
    <x v="4"/>
    <n v="545"/>
    <s v="tajuana.rollins@msn.com"/>
    <n v="13126"/>
    <x v="1"/>
    <s v="Trek"/>
    <d v="2017-11-17T00:00:00"/>
    <n v="1"/>
    <n v="4999.99"/>
    <n v="0.2"/>
    <n v="4999.99"/>
  </r>
  <r>
    <n v="1250"/>
    <n v="1"/>
    <x v="1"/>
    <x v="46"/>
    <n v="2"/>
    <s v="mireya.copeland@bikes.shop"/>
    <x v="0"/>
    <x v="0"/>
    <n v="1188"/>
    <s v="marcene.curtis@msn.com"/>
    <n v="10701"/>
    <x v="1"/>
    <s v="Sun Bicycles"/>
    <d v="2017-11-17T00:00:00"/>
    <n v="2"/>
    <n v="647.99"/>
    <n v="0.05"/>
    <n v="1295.98"/>
  </r>
  <r>
    <n v="1250"/>
    <n v="2"/>
    <x v="1"/>
    <x v="82"/>
    <n v="2"/>
    <s v="mireya.copeland@bikes.shop"/>
    <x v="0"/>
    <x v="0"/>
    <n v="1188"/>
    <s v="marcene.curtis@msn.com"/>
    <n v="10701"/>
    <x v="1"/>
    <s v="Sun Bicycles"/>
    <d v="2017-11-17T00:00:00"/>
    <n v="2"/>
    <n v="250.99"/>
    <n v="0.1"/>
    <n v="501.98"/>
  </r>
  <r>
    <n v="1250"/>
    <n v="3"/>
    <x v="1"/>
    <x v="0"/>
    <n v="2"/>
    <s v="mireya.copeland@bikes.shop"/>
    <x v="0"/>
    <x v="0"/>
    <n v="1188"/>
    <s v="marcene.curtis@msn.com"/>
    <n v="10701"/>
    <x v="1"/>
    <s v="Electra"/>
    <d v="2017-11-17T00:00:00"/>
    <n v="2"/>
    <n v="599.99"/>
    <n v="0.05"/>
    <n v="1199.98"/>
  </r>
  <r>
    <n v="1250"/>
    <n v="4"/>
    <x v="1"/>
    <x v="18"/>
    <n v="2"/>
    <s v="mireya.copeland@bikes.shop"/>
    <x v="1"/>
    <x v="1"/>
    <n v="1188"/>
    <s v="marcene.curtis@msn.com"/>
    <n v="10701"/>
    <x v="1"/>
    <s v="Surly"/>
    <d v="2017-11-17T00:00:00"/>
    <n v="2"/>
    <n v="469.99"/>
    <n v="0.1"/>
    <n v="939.98"/>
  </r>
  <r>
    <n v="1251"/>
    <n v="1"/>
    <x v="2"/>
    <x v="95"/>
    <n v="3"/>
    <s v="genna.serrano@bikes.shop"/>
    <x v="1"/>
    <x v="1"/>
    <n v="289"/>
    <s v="charmain.webster@hotmail.com"/>
    <n v="75080"/>
    <x v="2"/>
    <s v="Trek"/>
    <d v="2017-11-17T00:00:00"/>
    <n v="2"/>
    <n v="4999.99"/>
    <n v="0.1"/>
    <n v="9999.98"/>
  </r>
  <r>
    <n v="1251"/>
    <n v="2"/>
    <x v="2"/>
    <x v="28"/>
    <n v="3"/>
    <s v="genna.serrano@bikes.shop"/>
    <x v="6"/>
    <x v="6"/>
    <n v="289"/>
    <s v="charmain.webster@hotmail.com"/>
    <n v="75080"/>
    <x v="2"/>
    <s v="Trek"/>
    <d v="2017-11-17T00:00:00"/>
    <n v="1"/>
    <n v="5499.99"/>
    <n v="7.0000000000000007E-2"/>
    <n v="5499.99"/>
  </r>
  <r>
    <n v="1251"/>
    <n v="3"/>
    <x v="2"/>
    <x v="14"/>
    <n v="3"/>
    <s v="genna.serrano@bikes.shop"/>
    <x v="1"/>
    <x v="1"/>
    <n v="289"/>
    <s v="charmain.webster@hotmail.com"/>
    <n v="75080"/>
    <x v="2"/>
    <s v="Trek"/>
    <d v="2017-11-17T00:00:00"/>
    <n v="1"/>
    <n v="3999.99"/>
    <n v="7.0000000000000007E-2"/>
    <n v="3999.99"/>
  </r>
  <r>
    <n v="1252"/>
    <n v="1"/>
    <x v="0"/>
    <x v="47"/>
    <n v="1"/>
    <s v="fabiola.jackson@bikes.shop"/>
    <x v="0"/>
    <x v="0"/>
    <n v="110"/>
    <s v="ollie.zimmerman@yahoo.com"/>
    <n v="92806"/>
    <x v="0"/>
    <s v="Sun Bicycles"/>
    <d v="2017-11-18T00:00:00"/>
    <n v="1"/>
    <n v="402.99"/>
    <n v="0.2"/>
    <n v="402.99"/>
  </r>
  <r>
    <n v="1252"/>
    <n v="2"/>
    <x v="0"/>
    <x v="73"/>
    <n v="1"/>
    <s v="fabiola.jackson@bikes.shop"/>
    <x v="5"/>
    <x v="5"/>
    <n v="110"/>
    <s v="ollie.zimmerman@yahoo.com"/>
    <n v="92806"/>
    <x v="0"/>
    <s v="Sun Bicycles"/>
    <d v="2017-11-18T00:00:00"/>
    <n v="1"/>
    <n v="109.99"/>
    <n v="0.2"/>
    <n v="109.99"/>
  </r>
  <r>
    <n v="1252"/>
    <n v="3"/>
    <x v="0"/>
    <x v="94"/>
    <n v="1"/>
    <s v="fabiola.jackson@bikes.shop"/>
    <x v="6"/>
    <x v="6"/>
    <n v="110"/>
    <s v="ollie.zimmerman@yahoo.com"/>
    <n v="92806"/>
    <x v="0"/>
    <s v="Trek"/>
    <d v="2017-11-18T00:00:00"/>
    <n v="2"/>
    <n v="1999.99"/>
    <n v="0.05"/>
    <n v="3999.98"/>
  </r>
  <r>
    <n v="1253"/>
    <n v="1"/>
    <x v="1"/>
    <x v="22"/>
    <n v="2"/>
    <s v="mireya.copeland@bikes.shop"/>
    <x v="3"/>
    <x v="3"/>
    <n v="44"/>
    <s v="onita.johns@msn.com"/>
    <n v="11003"/>
    <x v="1"/>
    <s v="Electra"/>
    <d v="2017-11-18T00:00:00"/>
    <n v="2"/>
    <n v="499.99"/>
    <n v="0.1"/>
    <n v="999.98"/>
  </r>
  <r>
    <n v="1253"/>
    <n v="2"/>
    <x v="1"/>
    <x v="20"/>
    <n v="2"/>
    <s v="mireya.copeland@bikes.shop"/>
    <x v="5"/>
    <x v="5"/>
    <n v="44"/>
    <s v="onita.johns@msn.com"/>
    <n v="11003"/>
    <x v="1"/>
    <s v="Electra"/>
    <d v="2017-11-18T00:00:00"/>
    <n v="1"/>
    <n v="269.99"/>
    <n v="7.0000000000000007E-2"/>
    <n v="269.99"/>
  </r>
  <r>
    <n v="1253"/>
    <n v="3"/>
    <x v="1"/>
    <x v="54"/>
    <n v="2"/>
    <s v="mireya.copeland@bikes.shop"/>
    <x v="5"/>
    <x v="5"/>
    <n v="44"/>
    <s v="onita.johns@msn.com"/>
    <n v="11003"/>
    <x v="1"/>
    <s v="Trek"/>
    <d v="2017-11-18T00:00:00"/>
    <n v="1"/>
    <n v="189.99"/>
    <n v="0.2"/>
    <n v="189.99"/>
  </r>
  <r>
    <n v="1254"/>
    <n v="1"/>
    <x v="1"/>
    <x v="53"/>
    <n v="2"/>
    <s v="mireya.copeland@bikes.shop"/>
    <x v="0"/>
    <x v="0"/>
    <n v="1098"/>
    <s v="treasa.dickerson@hotmail.com"/>
    <n v="11570"/>
    <x v="1"/>
    <s v="Sun Bicycles"/>
    <d v="2017-11-18T00:00:00"/>
    <n v="1"/>
    <n v="761.99"/>
    <n v="0.2"/>
    <n v="761.99"/>
  </r>
  <r>
    <n v="1254"/>
    <n v="2"/>
    <x v="1"/>
    <x v="87"/>
    <n v="2"/>
    <s v="mireya.copeland@bikes.shop"/>
    <x v="5"/>
    <x v="5"/>
    <n v="1098"/>
    <s v="treasa.dickerson@hotmail.com"/>
    <n v="11570"/>
    <x v="1"/>
    <s v="Trek"/>
    <d v="2017-11-18T00:00:00"/>
    <n v="1"/>
    <n v="349.99"/>
    <n v="0.2"/>
    <n v="349.99"/>
  </r>
  <r>
    <n v="1255"/>
    <n v="1"/>
    <x v="1"/>
    <x v="52"/>
    <n v="2"/>
    <s v="mireya.copeland@bikes.shop"/>
    <x v="1"/>
    <x v="1"/>
    <n v="375"/>
    <s v="yan.trevino@gmail.com"/>
    <n v="11553"/>
    <x v="1"/>
    <s v="Trek"/>
    <d v="2017-11-19T00:00:00"/>
    <n v="2"/>
    <n v="5299.99"/>
    <n v="0.2"/>
    <n v="10599.98"/>
  </r>
  <r>
    <n v="1255"/>
    <n v="2"/>
    <x v="1"/>
    <x v="29"/>
    <n v="2"/>
    <s v="mireya.copeland@bikes.shop"/>
    <x v="6"/>
    <x v="6"/>
    <n v="375"/>
    <s v="yan.trevino@gmail.com"/>
    <n v="11553"/>
    <x v="1"/>
    <s v="Surly"/>
    <d v="2017-11-19T00:00:00"/>
    <n v="1"/>
    <n v="749.99"/>
    <n v="0.05"/>
    <n v="749.99"/>
  </r>
  <r>
    <n v="1255"/>
    <n v="3"/>
    <x v="1"/>
    <x v="15"/>
    <n v="2"/>
    <s v="mireya.copeland@bikes.shop"/>
    <x v="0"/>
    <x v="0"/>
    <n v="375"/>
    <s v="yan.trevino@gmail.com"/>
    <n v="11553"/>
    <x v="1"/>
    <s v="Electra"/>
    <d v="2017-11-19T00:00:00"/>
    <n v="2"/>
    <n v="269.99"/>
    <n v="0.2"/>
    <n v="539.98"/>
  </r>
  <r>
    <n v="1255"/>
    <n v="4"/>
    <x v="1"/>
    <x v="8"/>
    <n v="2"/>
    <s v="mireya.copeland@bikes.shop"/>
    <x v="3"/>
    <x v="3"/>
    <n v="375"/>
    <s v="yan.trevino@gmail.com"/>
    <n v="11553"/>
    <x v="1"/>
    <s v="Electra"/>
    <d v="2017-11-19T00:00:00"/>
    <n v="2"/>
    <n v="599.99"/>
    <n v="0.05"/>
    <n v="1199.98"/>
  </r>
  <r>
    <n v="1255"/>
    <n v="5"/>
    <x v="1"/>
    <x v="90"/>
    <n v="2"/>
    <s v="mireya.copeland@bikes.shop"/>
    <x v="0"/>
    <x v="0"/>
    <n v="375"/>
    <s v="yan.trevino@gmail.com"/>
    <n v="11553"/>
    <x v="1"/>
    <s v="Electra"/>
    <d v="2017-11-19T00:00:00"/>
    <n v="1"/>
    <n v="659.99"/>
    <n v="0.05"/>
    <n v="659.99"/>
  </r>
  <r>
    <n v="1256"/>
    <n v="1"/>
    <x v="1"/>
    <x v="99"/>
    <n v="2"/>
    <s v="mireya.copeland@bikes.shop"/>
    <x v="1"/>
    <x v="1"/>
    <n v="458"/>
    <s v="everett.vega@yahoo.com"/>
    <n v="11741"/>
    <x v="1"/>
    <s v="Haro"/>
    <d v="2017-11-19T00:00:00"/>
    <n v="2"/>
    <n v="539.99"/>
    <n v="0.2"/>
    <n v="1079.98"/>
  </r>
  <r>
    <n v="1256"/>
    <n v="2"/>
    <x v="1"/>
    <x v="96"/>
    <n v="2"/>
    <s v="mireya.copeland@bikes.shop"/>
    <x v="5"/>
    <x v="5"/>
    <n v="458"/>
    <s v="everett.vega@yahoo.com"/>
    <n v="11741"/>
    <x v="1"/>
    <s v="Electra"/>
    <d v="2017-11-19T00:00:00"/>
    <n v="1"/>
    <n v="489.99"/>
    <n v="0.1"/>
    <n v="489.99"/>
  </r>
  <r>
    <n v="1257"/>
    <n v="1"/>
    <x v="1"/>
    <x v="34"/>
    <n v="2"/>
    <s v="mireya.copeland@bikes.shop"/>
    <x v="1"/>
    <x v="1"/>
    <n v="1136"/>
    <s v="kallie.best@aol.com"/>
    <n v="14606"/>
    <x v="1"/>
    <s v="Surly"/>
    <d v="2017-11-19T00:00:00"/>
    <n v="2"/>
    <n v="999.99"/>
    <n v="0.05"/>
    <n v="1999.98"/>
  </r>
  <r>
    <n v="1257"/>
    <n v="2"/>
    <x v="1"/>
    <x v="32"/>
    <n v="2"/>
    <s v="mireya.copeland@bikes.shop"/>
    <x v="4"/>
    <x v="4"/>
    <n v="1136"/>
    <s v="kallie.best@aol.com"/>
    <n v="14606"/>
    <x v="1"/>
    <s v="Trek"/>
    <d v="2017-11-19T00:00:00"/>
    <n v="1"/>
    <n v="4999.99"/>
    <n v="0.05"/>
    <n v="4999.99"/>
  </r>
  <r>
    <n v="1257"/>
    <n v="3"/>
    <x v="1"/>
    <x v="7"/>
    <n v="2"/>
    <s v="mireya.copeland@bikes.shop"/>
    <x v="0"/>
    <x v="0"/>
    <n v="1136"/>
    <s v="kallie.best@aol.com"/>
    <n v="14606"/>
    <x v="1"/>
    <s v="Pure Cycles"/>
    <d v="2017-11-19T00:00:00"/>
    <n v="2"/>
    <n v="429"/>
    <n v="0.1"/>
    <n v="858"/>
  </r>
  <r>
    <n v="1257"/>
    <n v="4"/>
    <x v="1"/>
    <x v="67"/>
    <n v="2"/>
    <s v="mireya.copeland@bikes.shop"/>
    <x v="1"/>
    <x v="1"/>
    <n v="1136"/>
    <s v="kallie.best@aol.com"/>
    <n v="14606"/>
    <x v="1"/>
    <s v="Haro"/>
    <d v="2017-11-19T00:00:00"/>
    <n v="1"/>
    <n v="1469.99"/>
    <n v="0.05"/>
    <n v="1469.99"/>
  </r>
  <r>
    <n v="1257"/>
    <n v="5"/>
    <x v="1"/>
    <x v="4"/>
    <n v="2"/>
    <s v="mireya.copeland@bikes.shop"/>
    <x v="1"/>
    <x v="1"/>
    <n v="1136"/>
    <s v="kallie.best@aol.com"/>
    <n v="14606"/>
    <x v="1"/>
    <s v="Trek"/>
    <d v="2017-11-19T00:00:00"/>
    <n v="1"/>
    <n v="2899.99"/>
    <n v="0.1"/>
    <n v="2899.99"/>
  </r>
  <r>
    <n v="1258"/>
    <n v="1"/>
    <x v="1"/>
    <x v="49"/>
    <n v="2"/>
    <s v="mireya.copeland@bikes.shop"/>
    <x v="5"/>
    <x v="5"/>
    <n v="1099"/>
    <s v="jewell.reyes@hotmail.com"/>
    <n v="11372"/>
    <x v="1"/>
    <s v="Haro"/>
    <d v="2017-11-20T00:00:00"/>
    <n v="2"/>
    <n v="249.99"/>
    <n v="0.1"/>
    <n v="499.98"/>
  </r>
  <r>
    <n v="1258"/>
    <n v="2"/>
    <x v="1"/>
    <x v="40"/>
    <n v="2"/>
    <s v="mireya.copeland@bikes.shop"/>
    <x v="5"/>
    <x v="5"/>
    <n v="1099"/>
    <s v="jewell.reyes@hotmail.com"/>
    <n v="11372"/>
    <x v="1"/>
    <s v="Electra"/>
    <d v="2017-11-20T00:00:00"/>
    <n v="2"/>
    <n v="299.99"/>
    <n v="0.05"/>
    <n v="599.98"/>
  </r>
  <r>
    <n v="1259"/>
    <n v="1"/>
    <x v="1"/>
    <x v="91"/>
    <n v="2"/>
    <s v="mireya.copeland@bikes.shop"/>
    <x v="4"/>
    <x v="4"/>
    <n v="4"/>
    <s v="daryl.spence@aol.com"/>
    <n v="11553"/>
    <x v="1"/>
    <s v="Sun Bicycles"/>
    <d v="2017-11-21T00:00:00"/>
    <n v="1"/>
    <n v="1559.99"/>
    <n v="0.1"/>
    <n v="1559.99"/>
  </r>
  <r>
    <n v="1259"/>
    <n v="2"/>
    <x v="1"/>
    <x v="23"/>
    <n v="2"/>
    <s v="mireya.copeland@bikes.shop"/>
    <x v="0"/>
    <x v="0"/>
    <n v="4"/>
    <s v="daryl.spence@aol.com"/>
    <n v="11553"/>
    <x v="1"/>
    <s v="Pure Cycles"/>
    <d v="2017-11-21T00:00:00"/>
    <n v="1"/>
    <n v="449"/>
    <n v="0.2"/>
    <n v="449"/>
  </r>
  <r>
    <n v="1260"/>
    <n v="1"/>
    <x v="1"/>
    <x v="1"/>
    <n v="2"/>
    <s v="mireya.copeland@bikes.shop"/>
    <x v="1"/>
    <x v="1"/>
    <n v="1117"/>
    <s v="jeffrey.hill@gmail.com"/>
    <n v="11422"/>
    <x v="1"/>
    <s v="Trek"/>
    <d v="2017-11-22T00:00:00"/>
    <n v="1"/>
    <n v="1799.99"/>
    <n v="0.1"/>
    <n v="1799.99"/>
  </r>
  <r>
    <n v="1260"/>
    <n v="2"/>
    <x v="1"/>
    <x v="82"/>
    <n v="2"/>
    <s v="mireya.copeland@bikes.shop"/>
    <x v="0"/>
    <x v="0"/>
    <n v="1117"/>
    <s v="jeffrey.hill@gmail.com"/>
    <n v="11422"/>
    <x v="1"/>
    <s v="Sun Bicycles"/>
    <d v="2017-11-22T00:00:00"/>
    <n v="1"/>
    <n v="250.99"/>
    <n v="0.1"/>
    <n v="250.99"/>
  </r>
  <r>
    <n v="1261"/>
    <n v="1"/>
    <x v="1"/>
    <x v="30"/>
    <n v="2"/>
    <s v="mireya.copeland@bikes.shop"/>
    <x v="0"/>
    <x v="0"/>
    <n v="435"/>
    <s v="izola.hobbs@gmail.com"/>
    <n v="11421"/>
    <x v="1"/>
    <s v="Sun Bicycles"/>
    <d v="2017-11-23T00:00:00"/>
    <n v="1"/>
    <n v="749.99"/>
    <n v="0.2"/>
    <n v="749.99"/>
  </r>
  <r>
    <n v="1261"/>
    <n v="2"/>
    <x v="1"/>
    <x v="54"/>
    <n v="2"/>
    <s v="mireya.copeland@bikes.shop"/>
    <x v="5"/>
    <x v="5"/>
    <n v="435"/>
    <s v="izola.hobbs@gmail.com"/>
    <n v="11421"/>
    <x v="1"/>
    <s v="Trek"/>
    <d v="2017-11-23T00:00:00"/>
    <n v="2"/>
    <n v="189.99"/>
    <n v="0.2"/>
    <n v="379.98"/>
  </r>
  <r>
    <n v="1261"/>
    <n v="3"/>
    <x v="1"/>
    <x v="96"/>
    <n v="2"/>
    <s v="mireya.copeland@bikes.shop"/>
    <x v="5"/>
    <x v="5"/>
    <n v="435"/>
    <s v="izola.hobbs@gmail.com"/>
    <n v="11421"/>
    <x v="1"/>
    <s v="Electra"/>
    <d v="2017-11-23T00:00:00"/>
    <n v="1"/>
    <n v="489.99"/>
    <n v="0.05"/>
    <n v="489.99"/>
  </r>
  <r>
    <n v="1261"/>
    <n v="4"/>
    <x v="1"/>
    <x v="41"/>
    <n v="2"/>
    <s v="mireya.copeland@bikes.shop"/>
    <x v="1"/>
    <x v="1"/>
    <n v="435"/>
    <s v="izola.hobbs@gmail.com"/>
    <n v="11421"/>
    <x v="1"/>
    <s v="Trek"/>
    <d v="2017-11-23T00:00:00"/>
    <n v="1"/>
    <n v="2299.9899999999998"/>
    <n v="0.1"/>
    <n v="2299.9899999999998"/>
  </r>
  <r>
    <n v="1262"/>
    <n v="1"/>
    <x v="1"/>
    <x v="88"/>
    <n v="2"/>
    <s v="mireya.copeland@bikes.shop"/>
    <x v="1"/>
    <x v="1"/>
    <n v="509"/>
    <s v="terra.pickett@aol.com"/>
    <n v="12010"/>
    <x v="1"/>
    <s v="Haro"/>
    <d v="2017-11-23T00:00:00"/>
    <n v="1"/>
    <n v="379.99"/>
    <n v="7.0000000000000007E-2"/>
    <n v="379.99"/>
  </r>
  <r>
    <n v="1262"/>
    <n v="2"/>
    <x v="1"/>
    <x v="58"/>
    <n v="2"/>
    <s v="mireya.copeland@bikes.shop"/>
    <x v="6"/>
    <x v="6"/>
    <n v="509"/>
    <s v="terra.pickett@aol.com"/>
    <n v="12010"/>
    <x v="1"/>
    <s v="Surly"/>
    <d v="2017-11-23T00:00:00"/>
    <n v="1"/>
    <n v="875.99"/>
    <n v="0.05"/>
    <n v="875.99"/>
  </r>
  <r>
    <n v="1262"/>
    <n v="3"/>
    <x v="1"/>
    <x v="52"/>
    <n v="2"/>
    <s v="mireya.copeland@bikes.shop"/>
    <x v="1"/>
    <x v="1"/>
    <n v="509"/>
    <s v="terra.pickett@aol.com"/>
    <n v="12010"/>
    <x v="1"/>
    <s v="Trek"/>
    <d v="2017-11-23T00:00:00"/>
    <n v="2"/>
    <n v="5299.99"/>
    <n v="7.0000000000000007E-2"/>
    <n v="10599.98"/>
  </r>
  <r>
    <n v="1262"/>
    <n v="4"/>
    <x v="1"/>
    <x v="104"/>
    <n v="2"/>
    <s v="mireya.copeland@bikes.shop"/>
    <x v="0"/>
    <x v="0"/>
    <n v="509"/>
    <s v="terra.pickett@aol.com"/>
    <n v="12010"/>
    <x v="1"/>
    <s v="Electra"/>
    <d v="2017-11-23T00:00:00"/>
    <n v="1"/>
    <n v="799.99"/>
    <n v="7.0000000000000007E-2"/>
    <n v="799.99"/>
  </r>
  <r>
    <n v="1263"/>
    <n v="1"/>
    <x v="1"/>
    <x v="78"/>
    <n v="2"/>
    <s v="mireya.copeland@bikes.shop"/>
    <x v="1"/>
    <x v="1"/>
    <n v="1408"/>
    <s v="eleanor.mendez@yahoo.com"/>
    <n v="10573"/>
    <x v="1"/>
    <s v="Haro"/>
    <d v="2017-11-23T00:00:00"/>
    <n v="1"/>
    <n v="869.99"/>
    <n v="0.2"/>
    <n v="869.99"/>
  </r>
  <r>
    <n v="1263"/>
    <n v="2"/>
    <x v="1"/>
    <x v="37"/>
    <n v="2"/>
    <s v="mireya.copeland@bikes.shop"/>
    <x v="2"/>
    <x v="2"/>
    <n v="1408"/>
    <s v="eleanor.mendez@yahoo.com"/>
    <n v="10573"/>
    <x v="1"/>
    <s v="Trek"/>
    <d v="2017-11-23T00:00:00"/>
    <n v="1"/>
    <n v="3499.99"/>
    <n v="0.05"/>
    <n v="3499.99"/>
  </r>
  <r>
    <n v="1263"/>
    <n v="3"/>
    <x v="1"/>
    <x v="23"/>
    <n v="2"/>
    <s v="mireya.copeland@bikes.shop"/>
    <x v="0"/>
    <x v="0"/>
    <n v="1408"/>
    <s v="eleanor.mendez@yahoo.com"/>
    <n v="10573"/>
    <x v="1"/>
    <s v="Pure Cycles"/>
    <d v="2017-11-23T00:00:00"/>
    <n v="2"/>
    <n v="449"/>
    <n v="0.1"/>
    <n v="898"/>
  </r>
  <r>
    <n v="1264"/>
    <n v="1"/>
    <x v="1"/>
    <x v="70"/>
    <n v="2"/>
    <s v="mireya.copeland@bikes.shop"/>
    <x v="5"/>
    <x v="5"/>
    <n v="113"/>
    <s v="eliana.silva@gmail.com"/>
    <n v="11735"/>
    <x v="1"/>
    <s v="Electra"/>
    <d v="2017-11-24T00:00:00"/>
    <n v="1"/>
    <n v="339.99"/>
    <n v="7.0000000000000007E-2"/>
    <n v="339.99"/>
  </r>
  <r>
    <n v="1264"/>
    <n v="2"/>
    <x v="1"/>
    <x v="104"/>
    <n v="2"/>
    <s v="mireya.copeland@bikes.shop"/>
    <x v="0"/>
    <x v="0"/>
    <n v="113"/>
    <s v="eliana.silva@gmail.com"/>
    <n v="11735"/>
    <x v="1"/>
    <s v="Electra"/>
    <d v="2017-11-24T00:00:00"/>
    <n v="2"/>
    <n v="799.99"/>
    <n v="7.0000000000000007E-2"/>
    <n v="1599.98"/>
  </r>
  <r>
    <n v="1264"/>
    <n v="3"/>
    <x v="1"/>
    <x v="61"/>
    <n v="2"/>
    <s v="mireya.copeland@bikes.shop"/>
    <x v="1"/>
    <x v="1"/>
    <n v="113"/>
    <s v="eliana.silva@gmail.com"/>
    <n v="11735"/>
    <x v="1"/>
    <s v="Trek"/>
    <d v="2017-11-24T00:00:00"/>
    <n v="2"/>
    <n v="999.99"/>
    <n v="0.2"/>
    <n v="1999.98"/>
  </r>
  <r>
    <n v="1264"/>
    <n v="4"/>
    <x v="1"/>
    <x v="58"/>
    <n v="2"/>
    <s v="mireya.copeland@bikes.shop"/>
    <x v="6"/>
    <x v="6"/>
    <n v="113"/>
    <s v="eliana.silva@gmail.com"/>
    <n v="11735"/>
    <x v="1"/>
    <s v="Surly"/>
    <d v="2017-11-24T00:00:00"/>
    <n v="1"/>
    <n v="875.99"/>
    <n v="0.05"/>
    <n v="875.99"/>
  </r>
  <r>
    <n v="1265"/>
    <n v="1"/>
    <x v="1"/>
    <x v="67"/>
    <n v="2"/>
    <s v="mireya.copeland@bikes.shop"/>
    <x v="1"/>
    <x v="1"/>
    <n v="950"/>
    <s v="verna.solis@yahoo.com"/>
    <n v="14606"/>
    <x v="1"/>
    <s v="Haro"/>
    <d v="2017-11-24T00:00:00"/>
    <n v="2"/>
    <n v="1469.99"/>
    <n v="0.1"/>
    <n v="2939.98"/>
  </r>
  <r>
    <n v="1265"/>
    <n v="2"/>
    <x v="1"/>
    <x v="31"/>
    <n v="2"/>
    <s v="mireya.copeland@bikes.shop"/>
    <x v="0"/>
    <x v="0"/>
    <n v="950"/>
    <s v="verna.solis@yahoo.com"/>
    <n v="14606"/>
    <x v="1"/>
    <s v="Sun Bicycles"/>
    <d v="2017-11-24T00:00:00"/>
    <n v="2"/>
    <n v="619.99"/>
    <n v="7.0000000000000007E-2"/>
    <n v="1239.98"/>
  </r>
  <r>
    <n v="1266"/>
    <n v="1"/>
    <x v="1"/>
    <x v="45"/>
    <n v="2"/>
    <s v="mireya.copeland@bikes.shop"/>
    <x v="5"/>
    <x v="5"/>
    <n v="387"/>
    <s v="kaila.walters@msn.com"/>
    <n v="11373"/>
    <x v="1"/>
    <s v="Trek"/>
    <d v="2017-11-25T00:00:00"/>
    <n v="1"/>
    <n v="209.99"/>
    <n v="0.2"/>
    <n v="209.99"/>
  </r>
  <r>
    <n v="1266"/>
    <n v="2"/>
    <x v="1"/>
    <x v="74"/>
    <n v="2"/>
    <s v="mireya.copeland@bikes.shop"/>
    <x v="6"/>
    <x v="6"/>
    <n v="387"/>
    <s v="kaila.walters@msn.com"/>
    <n v="11373"/>
    <x v="1"/>
    <s v="Trek"/>
    <d v="2017-11-25T00:00:00"/>
    <n v="1"/>
    <n v="1499.99"/>
    <n v="0.2"/>
    <n v="1499.99"/>
  </r>
  <r>
    <n v="1267"/>
    <n v="1"/>
    <x v="1"/>
    <x v="78"/>
    <n v="2"/>
    <s v="mireya.copeland@bikes.shop"/>
    <x v="1"/>
    <x v="1"/>
    <n v="467"/>
    <s v="clare.neal@msn.com"/>
    <n v="10541"/>
    <x v="1"/>
    <s v="Haro"/>
    <d v="2017-11-25T00:00:00"/>
    <n v="1"/>
    <n v="869.99"/>
    <n v="0.1"/>
    <n v="869.99"/>
  </r>
  <r>
    <n v="1267"/>
    <n v="2"/>
    <x v="1"/>
    <x v="97"/>
    <n v="2"/>
    <s v="mireya.copeland@bikes.shop"/>
    <x v="1"/>
    <x v="1"/>
    <n v="467"/>
    <s v="clare.neal@msn.com"/>
    <n v="10541"/>
    <x v="1"/>
    <s v="Surly"/>
    <d v="2017-11-25T00:00:00"/>
    <n v="1"/>
    <n v="999.99"/>
    <n v="7.0000000000000007E-2"/>
    <n v="999.99"/>
  </r>
  <r>
    <n v="1267"/>
    <n v="3"/>
    <x v="1"/>
    <x v="75"/>
    <n v="2"/>
    <s v="mireya.copeland@bikes.shop"/>
    <x v="3"/>
    <x v="3"/>
    <n v="467"/>
    <s v="clare.neal@msn.com"/>
    <n v="10541"/>
    <x v="1"/>
    <s v="Sun Bicycles"/>
    <d v="2017-11-25T00:00:00"/>
    <n v="1"/>
    <n v="449.99"/>
    <n v="0.2"/>
    <n v="449.99"/>
  </r>
  <r>
    <n v="1267"/>
    <n v="4"/>
    <x v="1"/>
    <x v="43"/>
    <n v="2"/>
    <s v="mireya.copeland@bikes.shop"/>
    <x v="5"/>
    <x v="5"/>
    <n v="467"/>
    <s v="clare.neal@msn.com"/>
    <n v="10541"/>
    <x v="1"/>
    <s v="Electra"/>
    <d v="2017-11-25T00:00:00"/>
    <n v="1"/>
    <n v="299.99"/>
    <n v="0.05"/>
    <n v="299.99"/>
  </r>
  <r>
    <n v="1268"/>
    <n v="1"/>
    <x v="0"/>
    <x v="39"/>
    <n v="1"/>
    <s v="fabiola.jackson@bikes.shop"/>
    <x v="0"/>
    <x v="0"/>
    <n v="774"/>
    <s v="nenita.mooney@hotmail.com"/>
    <n v="90260"/>
    <x v="0"/>
    <s v="Sun Bicycles"/>
    <d v="2017-11-26T00:00:00"/>
    <n v="2"/>
    <n v="449.99"/>
    <n v="7.0000000000000007E-2"/>
    <n v="899.98"/>
  </r>
  <r>
    <n v="1268"/>
    <n v="2"/>
    <x v="0"/>
    <x v="108"/>
    <n v="1"/>
    <s v="fabiola.jackson@bikes.shop"/>
    <x v="5"/>
    <x v="5"/>
    <n v="774"/>
    <s v="nenita.mooney@hotmail.com"/>
    <n v="90260"/>
    <x v="0"/>
    <s v="Trek"/>
    <d v="2017-11-26T00:00:00"/>
    <n v="2"/>
    <n v="189.99"/>
    <n v="7.0000000000000007E-2"/>
    <n v="379.98"/>
  </r>
  <r>
    <n v="1268"/>
    <n v="3"/>
    <x v="0"/>
    <x v="64"/>
    <n v="1"/>
    <s v="fabiola.jackson@bikes.shop"/>
    <x v="6"/>
    <x v="6"/>
    <n v="774"/>
    <s v="nenita.mooney@hotmail.com"/>
    <n v="90260"/>
    <x v="0"/>
    <s v="Trek"/>
    <d v="2017-11-26T00:00:00"/>
    <n v="2"/>
    <n v="2599.9899999999998"/>
    <n v="0.2"/>
    <n v="5199.9799999999996"/>
  </r>
  <r>
    <n v="1268"/>
    <n v="4"/>
    <x v="0"/>
    <x v="96"/>
    <n v="1"/>
    <s v="fabiola.jackson@bikes.shop"/>
    <x v="5"/>
    <x v="5"/>
    <n v="774"/>
    <s v="nenita.mooney@hotmail.com"/>
    <n v="90260"/>
    <x v="0"/>
    <s v="Electra"/>
    <d v="2017-11-26T00:00:00"/>
    <n v="1"/>
    <n v="489.99"/>
    <n v="7.0000000000000007E-2"/>
    <n v="489.99"/>
  </r>
  <r>
    <n v="1269"/>
    <n v="1"/>
    <x v="1"/>
    <x v="4"/>
    <n v="2"/>
    <s v="mireya.copeland@bikes.shop"/>
    <x v="1"/>
    <x v="1"/>
    <n v="1236"/>
    <s v="rudolph.velez@yahoo.com"/>
    <n v="10550"/>
    <x v="1"/>
    <s v="Trek"/>
    <d v="2017-11-26T00:00:00"/>
    <n v="2"/>
    <n v="2899.99"/>
    <n v="0.2"/>
    <n v="5799.98"/>
  </r>
  <r>
    <n v="1269"/>
    <n v="2"/>
    <x v="1"/>
    <x v="14"/>
    <n v="2"/>
    <s v="mireya.copeland@bikes.shop"/>
    <x v="1"/>
    <x v="1"/>
    <n v="1236"/>
    <s v="rudolph.velez@yahoo.com"/>
    <n v="10550"/>
    <x v="1"/>
    <s v="Trek"/>
    <d v="2017-11-26T00:00:00"/>
    <n v="1"/>
    <n v="3999.99"/>
    <n v="0.2"/>
    <n v="3999.99"/>
  </r>
  <r>
    <n v="1269"/>
    <n v="3"/>
    <x v="1"/>
    <x v="103"/>
    <n v="2"/>
    <s v="mireya.copeland@bikes.shop"/>
    <x v="3"/>
    <x v="3"/>
    <n v="1236"/>
    <s v="rudolph.velez@yahoo.com"/>
    <n v="10550"/>
    <x v="1"/>
    <s v="Sun Bicycles"/>
    <d v="2017-11-26T00:00:00"/>
    <n v="1"/>
    <n v="470.99"/>
    <n v="0.1"/>
    <n v="470.99"/>
  </r>
  <r>
    <n v="1270"/>
    <n v="1"/>
    <x v="1"/>
    <x v="59"/>
    <n v="2"/>
    <s v="mireya.copeland@bikes.shop"/>
    <x v="6"/>
    <x v="6"/>
    <n v="1388"/>
    <s v="nanette.harris@hotmail.com"/>
    <n v="11554"/>
    <x v="1"/>
    <s v="Trek"/>
    <d v="2017-11-26T00:00:00"/>
    <n v="1"/>
    <n v="3199.99"/>
    <n v="0.2"/>
    <n v="3199.99"/>
  </r>
  <r>
    <n v="1271"/>
    <n v="1"/>
    <x v="1"/>
    <x v="22"/>
    <n v="2"/>
    <s v="mireya.copeland@bikes.shop"/>
    <x v="3"/>
    <x v="3"/>
    <n v="734"/>
    <s v="alina.mcleod@msn.com"/>
    <n v="11772"/>
    <x v="1"/>
    <s v="Electra"/>
    <d v="2017-11-27T00:00:00"/>
    <n v="2"/>
    <n v="499.99"/>
    <n v="0.1"/>
    <n v="999.98"/>
  </r>
  <r>
    <n v="1271"/>
    <n v="2"/>
    <x v="1"/>
    <x v="69"/>
    <n v="2"/>
    <s v="mireya.copeland@bikes.shop"/>
    <x v="6"/>
    <x v="6"/>
    <n v="734"/>
    <s v="alina.mcleod@msn.com"/>
    <n v="11772"/>
    <x v="1"/>
    <s v="Trek"/>
    <d v="2017-11-27T00:00:00"/>
    <n v="2"/>
    <n v="5999.99"/>
    <n v="7.0000000000000007E-2"/>
    <n v="11999.98"/>
  </r>
  <r>
    <n v="1271"/>
    <n v="3"/>
    <x v="1"/>
    <x v="108"/>
    <n v="2"/>
    <s v="mireya.copeland@bikes.shop"/>
    <x v="5"/>
    <x v="5"/>
    <n v="734"/>
    <s v="alina.mcleod@msn.com"/>
    <n v="11772"/>
    <x v="1"/>
    <s v="Trek"/>
    <d v="2017-11-27T00:00:00"/>
    <n v="2"/>
    <n v="189.99"/>
    <n v="7.0000000000000007E-2"/>
    <n v="379.98"/>
  </r>
  <r>
    <n v="1271"/>
    <n v="4"/>
    <x v="1"/>
    <x v="33"/>
    <n v="2"/>
    <s v="mireya.copeland@bikes.shop"/>
    <x v="1"/>
    <x v="1"/>
    <n v="734"/>
    <s v="alina.mcleod@msn.com"/>
    <n v="11772"/>
    <x v="1"/>
    <s v="Trek"/>
    <d v="2017-11-27T00:00:00"/>
    <n v="2"/>
    <n v="469.99"/>
    <n v="7.0000000000000007E-2"/>
    <n v="939.98"/>
  </r>
  <r>
    <n v="1272"/>
    <n v="1"/>
    <x v="1"/>
    <x v="3"/>
    <n v="2"/>
    <s v="mireya.copeland@bikes.shop"/>
    <x v="0"/>
    <x v="0"/>
    <n v="935"/>
    <s v="genevie.miles@aol.com"/>
    <n v="10950"/>
    <x v="1"/>
    <s v="Electra"/>
    <d v="2017-11-27T00:00:00"/>
    <n v="2"/>
    <n v="599.99"/>
    <n v="0.2"/>
    <n v="1199.98"/>
  </r>
  <r>
    <n v="1272"/>
    <n v="2"/>
    <x v="1"/>
    <x v="68"/>
    <n v="2"/>
    <s v="mireya.copeland@bikes.shop"/>
    <x v="0"/>
    <x v="0"/>
    <n v="935"/>
    <s v="genevie.miles@aol.com"/>
    <n v="10950"/>
    <x v="1"/>
    <s v="Sun Bicycles"/>
    <d v="2017-11-27T00:00:00"/>
    <n v="2"/>
    <n v="416.99"/>
    <n v="0.1"/>
    <n v="833.98"/>
  </r>
  <r>
    <n v="1272"/>
    <n v="3"/>
    <x v="1"/>
    <x v="106"/>
    <n v="2"/>
    <s v="mireya.copeland@bikes.shop"/>
    <x v="5"/>
    <x v="5"/>
    <n v="935"/>
    <s v="genevie.miles@aol.com"/>
    <n v="10950"/>
    <x v="1"/>
    <s v="Trek"/>
    <d v="2017-11-27T00:00:00"/>
    <n v="1"/>
    <n v="149.99"/>
    <n v="7.0000000000000007E-2"/>
    <n v="149.99"/>
  </r>
  <r>
    <n v="1273"/>
    <n v="1"/>
    <x v="1"/>
    <x v="43"/>
    <n v="2"/>
    <s v="mireya.copeland@bikes.shop"/>
    <x v="5"/>
    <x v="5"/>
    <n v="1268"/>
    <s v="sung.chambers@gmail.com"/>
    <n v="12401"/>
    <x v="1"/>
    <s v="Electra"/>
    <d v="2017-11-27T00:00:00"/>
    <n v="2"/>
    <n v="299.99"/>
    <n v="7.0000000000000007E-2"/>
    <n v="599.98"/>
  </r>
  <r>
    <n v="1273"/>
    <n v="2"/>
    <x v="1"/>
    <x v="0"/>
    <n v="2"/>
    <s v="mireya.copeland@bikes.shop"/>
    <x v="0"/>
    <x v="0"/>
    <n v="1268"/>
    <s v="sung.chambers@gmail.com"/>
    <n v="12401"/>
    <x v="1"/>
    <s v="Electra"/>
    <d v="2017-11-27T00:00:00"/>
    <n v="1"/>
    <n v="599.99"/>
    <n v="7.0000000000000007E-2"/>
    <n v="599.99"/>
  </r>
  <r>
    <n v="1273"/>
    <n v="3"/>
    <x v="1"/>
    <x v="71"/>
    <n v="2"/>
    <s v="mireya.copeland@bikes.shop"/>
    <x v="6"/>
    <x v="6"/>
    <n v="1268"/>
    <s v="sung.chambers@gmail.com"/>
    <n v="12401"/>
    <x v="1"/>
    <s v="Trek"/>
    <d v="2017-11-27T00:00:00"/>
    <n v="1"/>
    <n v="4999.99"/>
    <n v="0.2"/>
    <n v="4999.99"/>
  </r>
  <r>
    <n v="1274"/>
    <n v="1"/>
    <x v="1"/>
    <x v="89"/>
    <n v="2"/>
    <s v="mireya.copeland@bikes.shop"/>
    <x v="0"/>
    <x v="0"/>
    <n v="1364"/>
    <s v="grisel.maynard@msn.com"/>
    <n v="12020"/>
    <x v="1"/>
    <s v="Electra"/>
    <d v="2017-11-28T00:00:00"/>
    <n v="1"/>
    <n v="1099.99"/>
    <n v="0.1"/>
    <n v="1099.99"/>
  </r>
  <r>
    <n v="1275"/>
    <n v="1"/>
    <x v="0"/>
    <x v="71"/>
    <n v="1"/>
    <s v="fabiola.jackson@bikes.shop"/>
    <x v="6"/>
    <x v="6"/>
    <n v="165"/>
    <s v="jeromy.burch@msn.com"/>
    <n v="95127"/>
    <x v="0"/>
    <s v="Trek"/>
    <d v="2017-11-29T00:00:00"/>
    <n v="1"/>
    <n v="4999.99"/>
    <n v="7.0000000000000007E-2"/>
    <n v="4999.99"/>
  </r>
  <r>
    <n v="1275"/>
    <n v="2"/>
    <x v="0"/>
    <x v="34"/>
    <n v="1"/>
    <s v="fabiola.jackson@bikes.shop"/>
    <x v="1"/>
    <x v="1"/>
    <n v="165"/>
    <s v="jeromy.burch@msn.com"/>
    <n v="95127"/>
    <x v="0"/>
    <s v="Surly"/>
    <d v="2017-11-29T00:00:00"/>
    <n v="1"/>
    <n v="999.99"/>
    <n v="0.1"/>
    <n v="999.99"/>
  </r>
  <r>
    <n v="1276"/>
    <n v="1"/>
    <x v="1"/>
    <x v="9"/>
    <n v="2"/>
    <s v="mireya.copeland@bikes.shop"/>
    <x v="0"/>
    <x v="0"/>
    <n v="893"/>
    <s v="letty.cobb@msn.com"/>
    <n v="14043"/>
    <x v="1"/>
    <s v="Pure Cycles"/>
    <d v="2017-11-30T00:00:00"/>
    <n v="2"/>
    <n v="449"/>
    <n v="0.2"/>
    <n v="898"/>
  </r>
  <r>
    <n v="1276"/>
    <n v="2"/>
    <x v="1"/>
    <x v="71"/>
    <n v="2"/>
    <s v="mireya.copeland@bikes.shop"/>
    <x v="6"/>
    <x v="6"/>
    <n v="893"/>
    <s v="letty.cobb@msn.com"/>
    <n v="14043"/>
    <x v="1"/>
    <s v="Trek"/>
    <d v="2017-11-30T00:00:00"/>
    <n v="1"/>
    <n v="4999.99"/>
    <n v="0.2"/>
    <n v="4999.99"/>
  </r>
  <r>
    <n v="1276"/>
    <n v="3"/>
    <x v="1"/>
    <x v="41"/>
    <n v="2"/>
    <s v="mireya.copeland@bikes.shop"/>
    <x v="1"/>
    <x v="1"/>
    <n v="893"/>
    <s v="letty.cobb@msn.com"/>
    <n v="14043"/>
    <x v="1"/>
    <s v="Trek"/>
    <d v="2017-11-30T00:00:00"/>
    <n v="1"/>
    <n v="2299.9899999999998"/>
    <n v="0.05"/>
    <n v="2299.9899999999998"/>
  </r>
  <r>
    <n v="1276"/>
    <n v="4"/>
    <x v="1"/>
    <x v="24"/>
    <n v="2"/>
    <s v="mireya.copeland@bikes.shop"/>
    <x v="3"/>
    <x v="3"/>
    <n v="893"/>
    <s v="letty.cobb@msn.com"/>
    <n v="14043"/>
    <x v="1"/>
    <s v="Electra"/>
    <d v="2017-11-30T00:00:00"/>
    <n v="2"/>
    <n v="549.99"/>
    <n v="0.2"/>
    <n v="1099.98"/>
  </r>
  <r>
    <n v="1276"/>
    <n v="5"/>
    <x v="1"/>
    <x v="46"/>
    <n v="2"/>
    <s v="mireya.copeland@bikes.shop"/>
    <x v="0"/>
    <x v="0"/>
    <n v="893"/>
    <s v="letty.cobb@msn.com"/>
    <n v="14043"/>
    <x v="1"/>
    <s v="Sun Bicycles"/>
    <d v="2017-11-30T00:00:00"/>
    <n v="2"/>
    <n v="647.99"/>
    <n v="0.2"/>
    <n v="1295.98"/>
  </r>
  <r>
    <n v="1277"/>
    <n v="1"/>
    <x v="1"/>
    <x v="28"/>
    <n v="2"/>
    <s v="mireya.copeland@bikes.shop"/>
    <x v="6"/>
    <x v="6"/>
    <n v="227"/>
    <s v="danielle.bond@msn.com"/>
    <n v="11772"/>
    <x v="1"/>
    <s v="Trek"/>
    <d v="2017-12-01T00:00:00"/>
    <n v="2"/>
    <n v="5499.99"/>
    <n v="0.2"/>
    <n v="10999.98"/>
  </r>
  <r>
    <n v="1277"/>
    <n v="2"/>
    <x v="1"/>
    <x v="101"/>
    <n v="2"/>
    <s v="mireya.copeland@bikes.shop"/>
    <x v="5"/>
    <x v="5"/>
    <n v="227"/>
    <s v="danielle.bond@msn.com"/>
    <n v="11772"/>
    <x v="1"/>
    <s v="Haro"/>
    <d v="2017-12-01T00:00:00"/>
    <n v="2"/>
    <n v="209.99"/>
    <n v="0.05"/>
    <n v="419.98"/>
  </r>
  <r>
    <n v="1277"/>
    <n v="3"/>
    <x v="1"/>
    <x v="11"/>
    <n v="2"/>
    <s v="mireya.copeland@bikes.shop"/>
    <x v="4"/>
    <x v="4"/>
    <n v="227"/>
    <s v="danielle.bond@msn.com"/>
    <n v="11772"/>
    <x v="1"/>
    <s v="Trek"/>
    <d v="2017-12-01T00:00:00"/>
    <n v="2"/>
    <n v="2999.99"/>
    <n v="0.1"/>
    <n v="5999.98"/>
  </r>
  <r>
    <n v="1277"/>
    <n v="4"/>
    <x v="1"/>
    <x v="4"/>
    <n v="2"/>
    <s v="mireya.copeland@bikes.shop"/>
    <x v="1"/>
    <x v="1"/>
    <n v="227"/>
    <s v="danielle.bond@msn.com"/>
    <n v="11772"/>
    <x v="1"/>
    <s v="Trek"/>
    <d v="2017-12-01T00:00:00"/>
    <n v="1"/>
    <n v="2899.99"/>
    <n v="0.1"/>
    <n v="2899.99"/>
  </r>
  <r>
    <n v="1277"/>
    <n v="5"/>
    <x v="1"/>
    <x v="16"/>
    <n v="2"/>
    <s v="mireya.copeland@bikes.shop"/>
    <x v="2"/>
    <x v="2"/>
    <n v="227"/>
    <s v="danielle.bond@msn.com"/>
    <n v="11772"/>
    <x v="1"/>
    <s v="Surly"/>
    <d v="2017-12-01T00:00:00"/>
    <n v="1"/>
    <n v="1680.99"/>
    <n v="0.2"/>
    <n v="1680.99"/>
  </r>
  <r>
    <n v="1278"/>
    <n v="1"/>
    <x v="1"/>
    <x v="27"/>
    <n v="2"/>
    <s v="mireya.copeland@bikes.shop"/>
    <x v="3"/>
    <x v="3"/>
    <n v="980"/>
    <s v="carter.booth@msn.com"/>
    <n v="10573"/>
    <x v="1"/>
    <s v="Sun Bicycles"/>
    <d v="2017-12-01T00:00:00"/>
    <n v="2"/>
    <n v="551.99"/>
    <n v="0.1"/>
    <n v="1103.98"/>
  </r>
  <r>
    <n v="1278"/>
    <n v="2"/>
    <x v="1"/>
    <x v="33"/>
    <n v="2"/>
    <s v="mireya.copeland@bikes.shop"/>
    <x v="1"/>
    <x v="1"/>
    <n v="980"/>
    <s v="carter.booth@msn.com"/>
    <n v="10573"/>
    <x v="1"/>
    <s v="Trek"/>
    <d v="2017-12-01T00:00:00"/>
    <n v="1"/>
    <n v="469.99"/>
    <n v="0.1"/>
    <n v="469.99"/>
  </r>
  <r>
    <n v="1279"/>
    <n v="1"/>
    <x v="1"/>
    <x v="11"/>
    <n v="2"/>
    <s v="mireya.copeland@bikes.shop"/>
    <x v="4"/>
    <x v="4"/>
    <n v="1014"/>
    <s v="ling.newman@msn.com"/>
    <n v="11419"/>
    <x v="1"/>
    <s v="Trek"/>
    <d v="2017-12-01T00:00:00"/>
    <n v="2"/>
    <n v="2999.99"/>
    <n v="0.05"/>
    <n v="5999.98"/>
  </r>
  <r>
    <n v="1280"/>
    <n v="1"/>
    <x v="2"/>
    <x v="31"/>
    <n v="3"/>
    <s v="genna.serrano@bikes.shop"/>
    <x v="0"/>
    <x v="0"/>
    <n v="123"/>
    <s v="robena.hill@hotmail.com"/>
    <n v="78418"/>
    <x v="2"/>
    <s v="Sun Bicycles"/>
    <d v="2017-12-01T00:00:00"/>
    <n v="2"/>
    <n v="619.99"/>
    <n v="7.0000000000000007E-2"/>
    <n v="1239.98"/>
  </r>
  <r>
    <n v="1280"/>
    <n v="2"/>
    <x v="2"/>
    <x v="51"/>
    <n v="3"/>
    <s v="genna.serrano@bikes.shop"/>
    <x v="0"/>
    <x v="0"/>
    <n v="123"/>
    <s v="robena.hill@hotmail.com"/>
    <n v="78418"/>
    <x v="2"/>
    <s v="Electra"/>
    <d v="2017-12-01T00:00:00"/>
    <n v="1"/>
    <n v="439.99"/>
    <n v="0.05"/>
    <n v="439.99"/>
  </r>
  <r>
    <n v="1280"/>
    <n v="3"/>
    <x v="2"/>
    <x v="58"/>
    <n v="3"/>
    <s v="genna.serrano@bikes.shop"/>
    <x v="6"/>
    <x v="6"/>
    <n v="123"/>
    <s v="robena.hill@hotmail.com"/>
    <n v="78418"/>
    <x v="2"/>
    <s v="Surly"/>
    <d v="2017-12-01T00:00:00"/>
    <n v="1"/>
    <n v="875.99"/>
    <n v="7.0000000000000007E-2"/>
    <n v="875.99"/>
  </r>
  <r>
    <n v="1280"/>
    <n v="4"/>
    <x v="2"/>
    <x v="65"/>
    <n v="3"/>
    <s v="genna.serrano@bikes.shop"/>
    <x v="2"/>
    <x v="2"/>
    <n v="123"/>
    <s v="robena.hill@hotmail.com"/>
    <n v="78418"/>
    <x v="2"/>
    <s v="Trek"/>
    <d v="2017-12-01T00:00:00"/>
    <n v="1"/>
    <n v="3499.99"/>
    <n v="0.2"/>
    <n v="3499.99"/>
  </r>
  <r>
    <n v="1281"/>
    <n v="1"/>
    <x v="1"/>
    <x v="107"/>
    <n v="2"/>
    <s v="mireya.copeland@bikes.shop"/>
    <x v="1"/>
    <x v="1"/>
    <n v="1060"/>
    <s v="tommie.cooley@yahoo.com"/>
    <n v="14086"/>
    <x v="1"/>
    <s v="Surly"/>
    <d v="2017-12-02T00:00:00"/>
    <n v="1"/>
    <n v="832.99"/>
    <n v="0.05"/>
    <n v="832.99"/>
  </r>
  <r>
    <n v="1281"/>
    <n v="2"/>
    <x v="1"/>
    <x v="60"/>
    <n v="2"/>
    <s v="mireya.copeland@bikes.shop"/>
    <x v="6"/>
    <x v="6"/>
    <n v="1060"/>
    <s v="tommie.cooley@yahoo.com"/>
    <n v="14086"/>
    <x v="1"/>
    <s v="Trek"/>
    <d v="2017-12-02T00:00:00"/>
    <n v="2"/>
    <n v="3499.99"/>
    <n v="0.05"/>
    <n v="6999.98"/>
  </r>
  <r>
    <n v="1281"/>
    <n v="3"/>
    <x v="1"/>
    <x v="85"/>
    <n v="2"/>
    <s v="mireya.copeland@bikes.shop"/>
    <x v="0"/>
    <x v="0"/>
    <n v="1060"/>
    <s v="tommie.cooley@yahoo.com"/>
    <n v="14086"/>
    <x v="1"/>
    <s v="Electra"/>
    <d v="2017-12-02T00:00:00"/>
    <n v="1"/>
    <n v="599.99"/>
    <n v="0.05"/>
    <n v="599.99"/>
  </r>
  <r>
    <n v="1282"/>
    <n v="1"/>
    <x v="1"/>
    <x v="103"/>
    <n v="2"/>
    <s v="mireya.copeland@bikes.shop"/>
    <x v="3"/>
    <x v="3"/>
    <n v="320"/>
    <s v="aron.wiggins@aol.com"/>
    <n v="11572"/>
    <x v="1"/>
    <s v="Sun Bicycles"/>
    <d v="2017-12-03T00:00:00"/>
    <n v="1"/>
    <n v="470.99"/>
    <n v="0.05"/>
    <n v="470.99"/>
  </r>
  <r>
    <n v="1282"/>
    <n v="2"/>
    <x v="1"/>
    <x v="69"/>
    <n v="2"/>
    <s v="mireya.copeland@bikes.shop"/>
    <x v="6"/>
    <x v="6"/>
    <n v="320"/>
    <s v="aron.wiggins@aol.com"/>
    <n v="11572"/>
    <x v="1"/>
    <s v="Trek"/>
    <d v="2017-12-03T00:00:00"/>
    <n v="2"/>
    <n v="5999.99"/>
    <n v="0.2"/>
    <n v="11999.98"/>
  </r>
  <r>
    <n v="1283"/>
    <n v="1"/>
    <x v="1"/>
    <x v="32"/>
    <n v="2"/>
    <s v="mireya.copeland@bikes.shop"/>
    <x v="4"/>
    <x v="4"/>
    <n v="85"/>
    <s v="teofila.fischer@aol.com"/>
    <n v="11746"/>
    <x v="1"/>
    <s v="Trek"/>
    <d v="2017-12-04T00:00:00"/>
    <n v="2"/>
    <n v="4999.99"/>
    <n v="0.05"/>
    <n v="9999.98"/>
  </r>
  <r>
    <n v="1283"/>
    <n v="2"/>
    <x v="1"/>
    <x v="89"/>
    <n v="2"/>
    <s v="mireya.copeland@bikes.shop"/>
    <x v="0"/>
    <x v="0"/>
    <n v="85"/>
    <s v="teofila.fischer@aol.com"/>
    <n v="11746"/>
    <x v="1"/>
    <s v="Electra"/>
    <d v="2017-12-04T00:00:00"/>
    <n v="1"/>
    <n v="1099.99"/>
    <n v="0.2"/>
    <n v="1099.99"/>
  </r>
  <r>
    <n v="1283"/>
    <n v="3"/>
    <x v="1"/>
    <x v="14"/>
    <n v="2"/>
    <s v="mireya.copeland@bikes.shop"/>
    <x v="1"/>
    <x v="1"/>
    <n v="85"/>
    <s v="teofila.fischer@aol.com"/>
    <n v="11746"/>
    <x v="1"/>
    <s v="Trek"/>
    <d v="2017-12-04T00:00:00"/>
    <n v="1"/>
    <n v="3999.99"/>
    <n v="0.1"/>
    <n v="3999.99"/>
  </r>
  <r>
    <n v="1283"/>
    <n v="4"/>
    <x v="1"/>
    <x v="33"/>
    <n v="2"/>
    <s v="mireya.copeland@bikes.shop"/>
    <x v="1"/>
    <x v="1"/>
    <n v="85"/>
    <s v="teofila.fischer@aol.com"/>
    <n v="11746"/>
    <x v="1"/>
    <s v="Trek"/>
    <d v="2017-12-04T00:00:00"/>
    <n v="1"/>
    <n v="469.99"/>
    <n v="0.1"/>
    <n v="469.99"/>
  </r>
  <r>
    <n v="1283"/>
    <n v="5"/>
    <x v="1"/>
    <x v="16"/>
    <n v="2"/>
    <s v="mireya.copeland@bikes.shop"/>
    <x v="2"/>
    <x v="2"/>
    <n v="85"/>
    <s v="teofila.fischer@aol.com"/>
    <n v="11746"/>
    <x v="1"/>
    <s v="Surly"/>
    <d v="2017-12-04T00:00:00"/>
    <n v="1"/>
    <n v="1680.99"/>
    <n v="0.2"/>
    <n v="1680.99"/>
  </r>
  <r>
    <n v="1284"/>
    <n v="1"/>
    <x v="1"/>
    <x v="70"/>
    <n v="2"/>
    <s v="mireya.copeland@bikes.shop"/>
    <x v="5"/>
    <x v="5"/>
    <n v="128"/>
    <s v="terrance.lynn@yahoo.com"/>
    <n v="12901"/>
    <x v="1"/>
    <s v="Electra"/>
    <d v="2017-12-04T00:00:00"/>
    <n v="1"/>
    <n v="339.99"/>
    <n v="7.0000000000000007E-2"/>
    <n v="339.99"/>
  </r>
  <r>
    <n v="1284"/>
    <n v="2"/>
    <x v="1"/>
    <x v="1"/>
    <n v="2"/>
    <s v="mireya.copeland@bikes.shop"/>
    <x v="1"/>
    <x v="1"/>
    <n v="128"/>
    <s v="terrance.lynn@yahoo.com"/>
    <n v="12901"/>
    <x v="1"/>
    <s v="Trek"/>
    <d v="2017-12-04T00:00:00"/>
    <n v="1"/>
    <n v="1799.99"/>
    <n v="0.05"/>
    <n v="1799.99"/>
  </r>
  <r>
    <n v="1284"/>
    <n v="3"/>
    <x v="1"/>
    <x v="4"/>
    <n v="2"/>
    <s v="mireya.copeland@bikes.shop"/>
    <x v="1"/>
    <x v="1"/>
    <n v="128"/>
    <s v="terrance.lynn@yahoo.com"/>
    <n v="12901"/>
    <x v="1"/>
    <s v="Trek"/>
    <d v="2017-12-04T00:00:00"/>
    <n v="2"/>
    <n v="2899.99"/>
    <n v="0.05"/>
    <n v="5799.98"/>
  </r>
  <r>
    <n v="1285"/>
    <n v="1"/>
    <x v="1"/>
    <x v="46"/>
    <n v="2"/>
    <s v="mireya.copeland@bikes.shop"/>
    <x v="0"/>
    <x v="0"/>
    <n v="262"/>
    <s v="rubin.decker@gmail.com"/>
    <n v="14215"/>
    <x v="1"/>
    <s v="Sun Bicycles"/>
    <d v="2017-12-04T00:00:00"/>
    <n v="2"/>
    <n v="647.99"/>
    <n v="7.0000000000000007E-2"/>
    <n v="1295.98"/>
  </r>
  <r>
    <n v="1285"/>
    <n v="2"/>
    <x v="1"/>
    <x v="101"/>
    <n v="2"/>
    <s v="mireya.copeland@bikes.shop"/>
    <x v="5"/>
    <x v="5"/>
    <n v="262"/>
    <s v="rubin.decker@gmail.com"/>
    <n v="14215"/>
    <x v="1"/>
    <s v="Haro"/>
    <d v="2017-12-04T00:00:00"/>
    <n v="1"/>
    <n v="209.99"/>
    <n v="0.1"/>
    <n v="209.99"/>
  </r>
  <r>
    <n v="1285"/>
    <n v="3"/>
    <x v="1"/>
    <x v="79"/>
    <n v="2"/>
    <s v="mireya.copeland@bikes.shop"/>
    <x v="0"/>
    <x v="0"/>
    <n v="262"/>
    <s v="rubin.decker@gmail.com"/>
    <n v="14215"/>
    <x v="1"/>
    <s v="Sun Bicycles"/>
    <d v="2017-12-04T00:00:00"/>
    <n v="2"/>
    <n v="416.99"/>
    <n v="0.2"/>
    <n v="833.98"/>
  </r>
  <r>
    <n v="1285"/>
    <n v="4"/>
    <x v="1"/>
    <x v="18"/>
    <n v="2"/>
    <s v="mireya.copeland@bikes.shop"/>
    <x v="1"/>
    <x v="1"/>
    <n v="262"/>
    <s v="rubin.decker@gmail.com"/>
    <n v="14215"/>
    <x v="1"/>
    <s v="Surly"/>
    <d v="2017-12-04T00:00:00"/>
    <n v="1"/>
    <n v="469.99"/>
    <n v="0.1"/>
    <n v="469.99"/>
  </r>
  <r>
    <n v="1286"/>
    <n v="1"/>
    <x v="1"/>
    <x v="36"/>
    <n v="2"/>
    <s v="mireya.copeland@bikes.shop"/>
    <x v="3"/>
    <x v="3"/>
    <n v="1033"/>
    <s v="jeannette.skinner@yahoo.com"/>
    <n v="11375"/>
    <x v="1"/>
    <s v="Sun Bicycles"/>
    <d v="2017-12-04T00:00:00"/>
    <n v="2"/>
    <n v="416.99"/>
    <n v="0.2"/>
    <n v="833.98"/>
  </r>
  <r>
    <n v="1286"/>
    <n v="2"/>
    <x v="1"/>
    <x v="89"/>
    <n v="2"/>
    <s v="mireya.copeland@bikes.shop"/>
    <x v="0"/>
    <x v="0"/>
    <n v="1033"/>
    <s v="jeannette.skinner@yahoo.com"/>
    <n v="11375"/>
    <x v="1"/>
    <s v="Electra"/>
    <d v="2017-12-04T00:00:00"/>
    <n v="2"/>
    <n v="1099.99"/>
    <n v="7.0000000000000007E-2"/>
    <n v="2199.98"/>
  </r>
  <r>
    <n v="1286"/>
    <n v="3"/>
    <x v="1"/>
    <x v="108"/>
    <n v="2"/>
    <s v="mireya.copeland@bikes.shop"/>
    <x v="5"/>
    <x v="5"/>
    <n v="1033"/>
    <s v="jeannette.skinner@yahoo.com"/>
    <n v="11375"/>
    <x v="1"/>
    <s v="Trek"/>
    <d v="2017-12-04T00:00:00"/>
    <n v="1"/>
    <n v="189.99"/>
    <n v="7.0000000000000007E-2"/>
    <n v="189.99"/>
  </r>
  <r>
    <n v="1287"/>
    <n v="1"/>
    <x v="0"/>
    <x v="97"/>
    <n v="1"/>
    <s v="fabiola.jackson@bikes.shop"/>
    <x v="1"/>
    <x v="1"/>
    <n v="279"/>
    <s v="justina.long@aol.com"/>
    <n v="91733"/>
    <x v="0"/>
    <s v="Surly"/>
    <d v="2017-12-07T00:00:00"/>
    <n v="2"/>
    <n v="999.99"/>
    <n v="0.2"/>
    <n v="1999.98"/>
  </r>
  <r>
    <n v="1287"/>
    <n v="2"/>
    <x v="0"/>
    <x v="37"/>
    <n v="1"/>
    <s v="fabiola.jackson@bikes.shop"/>
    <x v="2"/>
    <x v="2"/>
    <n v="279"/>
    <s v="justina.long@aol.com"/>
    <n v="91733"/>
    <x v="0"/>
    <s v="Trek"/>
    <d v="2017-12-07T00:00:00"/>
    <n v="2"/>
    <n v="3499.99"/>
    <n v="0.1"/>
    <n v="6999.98"/>
  </r>
  <r>
    <n v="1287"/>
    <n v="3"/>
    <x v="0"/>
    <x v="27"/>
    <n v="1"/>
    <s v="fabiola.jackson@bikes.shop"/>
    <x v="3"/>
    <x v="3"/>
    <n v="279"/>
    <s v="justina.long@aol.com"/>
    <n v="91733"/>
    <x v="0"/>
    <s v="Sun Bicycles"/>
    <d v="2017-12-07T00:00:00"/>
    <n v="1"/>
    <n v="551.99"/>
    <n v="0.1"/>
    <n v="551.99"/>
  </r>
  <r>
    <n v="1287"/>
    <n v="4"/>
    <x v="0"/>
    <x v="96"/>
    <n v="1"/>
    <s v="fabiola.jackson@bikes.shop"/>
    <x v="5"/>
    <x v="5"/>
    <n v="279"/>
    <s v="justina.long@aol.com"/>
    <n v="91733"/>
    <x v="0"/>
    <s v="Electra"/>
    <d v="2017-12-07T00:00:00"/>
    <n v="2"/>
    <n v="489.99"/>
    <n v="0.05"/>
    <n v="979.98"/>
  </r>
  <r>
    <n v="1288"/>
    <n v="1"/>
    <x v="2"/>
    <x v="30"/>
    <n v="3"/>
    <s v="genna.serrano@bikes.shop"/>
    <x v="0"/>
    <x v="0"/>
    <n v="778"/>
    <s v="corrinne.garrison@yahoo.com"/>
    <n v="77904"/>
    <x v="2"/>
    <s v="Sun Bicycles"/>
    <d v="2017-12-07T00:00:00"/>
    <n v="1"/>
    <n v="749.99"/>
    <n v="0.2"/>
    <n v="749.99"/>
  </r>
  <r>
    <n v="1288"/>
    <n v="2"/>
    <x v="2"/>
    <x v="38"/>
    <n v="3"/>
    <s v="genna.serrano@bikes.shop"/>
    <x v="0"/>
    <x v="0"/>
    <n v="778"/>
    <s v="corrinne.garrison@yahoo.com"/>
    <n v="77904"/>
    <x v="2"/>
    <s v="Electra"/>
    <d v="2017-12-07T00:00:00"/>
    <n v="2"/>
    <n v="489.99"/>
    <n v="0.2"/>
    <n v="979.98"/>
  </r>
  <r>
    <n v="1288"/>
    <n v="3"/>
    <x v="2"/>
    <x v="37"/>
    <n v="3"/>
    <s v="genna.serrano@bikes.shop"/>
    <x v="2"/>
    <x v="2"/>
    <n v="778"/>
    <s v="corrinne.garrison@yahoo.com"/>
    <n v="77904"/>
    <x v="2"/>
    <s v="Trek"/>
    <d v="2017-12-07T00:00:00"/>
    <n v="2"/>
    <n v="3499.99"/>
    <n v="0.1"/>
    <n v="6999.98"/>
  </r>
  <r>
    <n v="1288"/>
    <n v="4"/>
    <x v="2"/>
    <x v="7"/>
    <n v="3"/>
    <s v="genna.serrano@bikes.shop"/>
    <x v="0"/>
    <x v="0"/>
    <n v="778"/>
    <s v="corrinne.garrison@yahoo.com"/>
    <n v="77904"/>
    <x v="2"/>
    <s v="Pure Cycles"/>
    <d v="2017-12-07T00:00:00"/>
    <n v="2"/>
    <n v="429"/>
    <n v="7.0000000000000007E-2"/>
    <n v="858"/>
  </r>
  <r>
    <n v="1289"/>
    <n v="1"/>
    <x v="0"/>
    <x v="84"/>
    <n v="1"/>
    <s v="fabiola.jackson@bikes.shop"/>
    <x v="5"/>
    <x v="5"/>
    <n v="1292"/>
    <s v="lakenya.oliver@yahoo.com"/>
    <n v="94580"/>
    <x v="0"/>
    <s v="Trek"/>
    <d v="2017-12-08T00:00:00"/>
    <n v="1"/>
    <n v="209.99"/>
    <n v="0.05"/>
    <n v="209.99"/>
  </r>
  <r>
    <n v="1289"/>
    <n v="2"/>
    <x v="0"/>
    <x v="5"/>
    <n v="1"/>
    <s v="fabiola.jackson@bikes.shop"/>
    <x v="1"/>
    <x v="1"/>
    <n v="1292"/>
    <s v="lakenya.oliver@yahoo.com"/>
    <n v="94580"/>
    <x v="0"/>
    <s v="Surly"/>
    <d v="2017-12-08T00:00:00"/>
    <n v="1"/>
    <n v="999.99"/>
    <n v="0.1"/>
    <n v="999.99"/>
  </r>
  <r>
    <n v="1290"/>
    <n v="1"/>
    <x v="1"/>
    <x v="85"/>
    <n v="2"/>
    <s v="mireya.copeland@bikes.shop"/>
    <x v="0"/>
    <x v="0"/>
    <n v="967"/>
    <s v="laurette.hebert@msn.com"/>
    <n v="14424"/>
    <x v="1"/>
    <s v="Electra"/>
    <d v="2017-12-08T00:00:00"/>
    <n v="2"/>
    <n v="599.99"/>
    <n v="0.05"/>
    <n v="1199.98"/>
  </r>
  <r>
    <n v="1290"/>
    <n v="2"/>
    <x v="1"/>
    <x v="107"/>
    <n v="2"/>
    <s v="mireya.copeland@bikes.shop"/>
    <x v="1"/>
    <x v="1"/>
    <n v="967"/>
    <s v="laurette.hebert@msn.com"/>
    <n v="14424"/>
    <x v="1"/>
    <s v="Surly"/>
    <d v="2017-12-08T00:00:00"/>
    <n v="1"/>
    <n v="832.99"/>
    <n v="0.05"/>
    <n v="832.99"/>
  </r>
  <r>
    <n v="1290"/>
    <n v="3"/>
    <x v="1"/>
    <x v="102"/>
    <n v="2"/>
    <s v="mireya.copeland@bikes.shop"/>
    <x v="5"/>
    <x v="5"/>
    <n v="967"/>
    <s v="laurette.hebert@msn.com"/>
    <n v="14424"/>
    <x v="1"/>
    <s v="Haro"/>
    <d v="2017-12-08T00:00:00"/>
    <n v="2"/>
    <n v="209.99"/>
    <n v="0.1"/>
    <n v="419.98"/>
  </r>
  <r>
    <n v="1291"/>
    <n v="1"/>
    <x v="1"/>
    <x v="94"/>
    <n v="2"/>
    <s v="mireya.copeland@bikes.shop"/>
    <x v="6"/>
    <x v="6"/>
    <n v="1284"/>
    <s v="shanice.spears@msn.com"/>
    <n v="11201"/>
    <x v="1"/>
    <s v="Trek"/>
    <d v="2017-12-09T00:00:00"/>
    <n v="1"/>
    <n v="1999.99"/>
    <n v="0.1"/>
    <n v="1999.99"/>
  </r>
  <r>
    <n v="1291"/>
    <n v="2"/>
    <x v="1"/>
    <x v="71"/>
    <n v="2"/>
    <s v="mireya.copeland@bikes.shop"/>
    <x v="6"/>
    <x v="6"/>
    <n v="1284"/>
    <s v="shanice.spears@msn.com"/>
    <n v="11201"/>
    <x v="1"/>
    <s v="Trek"/>
    <d v="2017-12-09T00:00:00"/>
    <n v="2"/>
    <n v="4999.99"/>
    <n v="0.05"/>
    <n v="9999.98"/>
  </r>
  <r>
    <n v="1292"/>
    <n v="1"/>
    <x v="1"/>
    <x v="63"/>
    <n v="2"/>
    <s v="mireya.copeland@bikes.shop"/>
    <x v="0"/>
    <x v="0"/>
    <n v="285"/>
    <s v="leola.gould@gmail.com"/>
    <n v="11102"/>
    <x v="1"/>
    <s v="Electra"/>
    <d v="2017-12-10T00:00:00"/>
    <n v="1"/>
    <n v="659.99"/>
    <n v="7.0000000000000007E-2"/>
    <n v="659.99"/>
  </r>
  <r>
    <n v="1293"/>
    <n v="1"/>
    <x v="1"/>
    <x v="54"/>
    <n v="2"/>
    <s v="mireya.copeland@bikes.shop"/>
    <x v="5"/>
    <x v="5"/>
    <n v="1401"/>
    <s v="willetta.murphy@msn.com"/>
    <n v="11369"/>
    <x v="1"/>
    <s v="Trek"/>
    <d v="2017-12-10T00:00:00"/>
    <n v="2"/>
    <n v="189.99"/>
    <n v="0.1"/>
    <n v="379.98"/>
  </r>
  <r>
    <n v="1293"/>
    <n v="2"/>
    <x v="1"/>
    <x v="51"/>
    <n v="2"/>
    <s v="mireya.copeland@bikes.shop"/>
    <x v="0"/>
    <x v="0"/>
    <n v="1401"/>
    <s v="willetta.murphy@msn.com"/>
    <n v="11369"/>
    <x v="1"/>
    <s v="Electra"/>
    <d v="2017-12-10T00:00:00"/>
    <n v="2"/>
    <n v="439.99"/>
    <n v="0.05"/>
    <n v="879.98"/>
  </r>
  <r>
    <n v="1293"/>
    <n v="3"/>
    <x v="1"/>
    <x v="83"/>
    <n v="2"/>
    <s v="mireya.copeland@bikes.shop"/>
    <x v="1"/>
    <x v="1"/>
    <n v="1401"/>
    <s v="willetta.murphy@msn.com"/>
    <n v="11369"/>
    <x v="1"/>
    <s v="Haro"/>
    <d v="2017-12-10T00:00:00"/>
    <n v="2"/>
    <n v="549.99"/>
    <n v="7.0000000000000007E-2"/>
    <n v="1099.98"/>
  </r>
  <r>
    <n v="1294"/>
    <n v="1"/>
    <x v="0"/>
    <x v="43"/>
    <n v="1"/>
    <s v="fabiola.jackson@bikes.shop"/>
    <x v="5"/>
    <x v="5"/>
    <n v="947"/>
    <s v="angele.castro@yahoo.com"/>
    <n v="90274"/>
    <x v="0"/>
    <s v="Electra"/>
    <d v="2017-12-11T00:00:00"/>
    <n v="2"/>
    <n v="299.99"/>
    <n v="0.05"/>
    <n v="599.98"/>
  </r>
  <r>
    <n v="1294"/>
    <n v="2"/>
    <x v="0"/>
    <x v="99"/>
    <n v="1"/>
    <s v="fabiola.jackson@bikes.shop"/>
    <x v="1"/>
    <x v="1"/>
    <n v="947"/>
    <s v="angele.castro@yahoo.com"/>
    <n v="90274"/>
    <x v="0"/>
    <s v="Haro"/>
    <d v="2017-12-11T00:00:00"/>
    <n v="1"/>
    <n v="539.99"/>
    <n v="0.05"/>
    <n v="539.99"/>
  </r>
  <r>
    <n v="1295"/>
    <n v="1"/>
    <x v="1"/>
    <x v="21"/>
    <n v="2"/>
    <s v="mireya.copeland@bikes.shop"/>
    <x v="1"/>
    <x v="1"/>
    <n v="37"/>
    <s v="melia.brady@gmail.com"/>
    <n v="11378"/>
    <x v="1"/>
    <s v="Heller"/>
    <d v="2017-12-11T00:00:00"/>
    <n v="2"/>
    <n v="1320.99"/>
    <n v="0.2"/>
    <n v="2641.98"/>
  </r>
  <r>
    <n v="1295"/>
    <n v="2"/>
    <x v="1"/>
    <x v="32"/>
    <n v="2"/>
    <s v="mireya.copeland@bikes.shop"/>
    <x v="4"/>
    <x v="4"/>
    <n v="37"/>
    <s v="melia.brady@gmail.com"/>
    <n v="11378"/>
    <x v="1"/>
    <s v="Trek"/>
    <d v="2017-12-11T00:00:00"/>
    <n v="1"/>
    <n v="4999.99"/>
    <n v="0.2"/>
    <n v="4999.99"/>
  </r>
  <r>
    <n v="1295"/>
    <n v="3"/>
    <x v="1"/>
    <x v="58"/>
    <n v="2"/>
    <s v="mireya.copeland@bikes.shop"/>
    <x v="6"/>
    <x v="6"/>
    <n v="37"/>
    <s v="melia.brady@gmail.com"/>
    <n v="11378"/>
    <x v="1"/>
    <s v="Surly"/>
    <d v="2017-12-11T00:00:00"/>
    <n v="1"/>
    <n v="875.99"/>
    <n v="0.05"/>
    <n v="875.99"/>
  </r>
  <r>
    <n v="1296"/>
    <n v="1"/>
    <x v="0"/>
    <x v="22"/>
    <n v="1"/>
    <s v="fabiola.jackson@bikes.shop"/>
    <x v="3"/>
    <x v="3"/>
    <n v="231"/>
    <s v="jenee.rasmussen@hotmail.com"/>
    <n v="95820"/>
    <x v="0"/>
    <s v="Electra"/>
    <d v="2017-12-14T00:00:00"/>
    <n v="2"/>
    <n v="499.99"/>
    <n v="0.05"/>
    <n v="999.98"/>
  </r>
  <r>
    <n v="1296"/>
    <n v="2"/>
    <x v="0"/>
    <x v="45"/>
    <n v="1"/>
    <s v="fabiola.jackson@bikes.shop"/>
    <x v="5"/>
    <x v="5"/>
    <n v="231"/>
    <s v="jenee.rasmussen@hotmail.com"/>
    <n v="95820"/>
    <x v="0"/>
    <s v="Trek"/>
    <d v="2017-12-14T00:00:00"/>
    <n v="1"/>
    <n v="209.99"/>
    <n v="0.1"/>
    <n v="209.99"/>
  </r>
  <r>
    <n v="1296"/>
    <n v="3"/>
    <x v="0"/>
    <x v="3"/>
    <n v="1"/>
    <s v="fabiola.jackson@bikes.shop"/>
    <x v="0"/>
    <x v="0"/>
    <n v="231"/>
    <s v="jenee.rasmussen@hotmail.com"/>
    <n v="95820"/>
    <x v="0"/>
    <s v="Electra"/>
    <d v="2017-12-14T00:00:00"/>
    <n v="1"/>
    <n v="599.99"/>
    <n v="0.05"/>
    <n v="599.99"/>
  </r>
  <r>
    <n v="1296"/>
    <n v="4"/>
    <x v="0"/>
    <x v="6"/>
    <n v="1"/>
    <s v="fabiola.jackson@bikes.shop"/>
    <x v="1"/>
    <x v="1"/>
    <n v="231"/>
    <s v="jenee.rasmussen@hotmail.com"/>
    <n v="95820"/>
    <x v="0"/>
    <s v="Ritchey"/>
    <d v="2017-12-14T00:00:00"/>
    <n v="2"/>
    <n v="749.99"/>
    <n v="0.1"/>
    <n v="1499.98"/>
  </r>
  <r>
    <n v="1297"/>
    <n v="1"/>
    <x v="1"/>
    <x v="77"/>
    <n v="2"/>
    <s v="mireya.copeland@bikes.shop"/>
    <x v="3"/>
    <x v="3"/>
    <n v="108"/>
    <s v="shae.hickman@hotmail.com"/>
    <n v="11001"/>
    <x v="1"/>
    <s v="Sun Bicycles"/>
    <d v="2017-12-14T00:00:00"/>
    <n v="2"/>
    <n v="481.99"/>
    <n v="7.0000000000000007E-2"/>
    <n v="963.98"/>
  </r>
  <r>
    <n v="1297"/>
    <n v="2"/>
    <x v="1"/>
    <x v="52"/>
    <n v="2"/>
    <s v="mireya.copeland@bikes.shop"/>
    <x v="1"/>
    <x v="1"/>
    <n v="108"/>
    <s v="shae.hickman@hotmail.com"/>
    <n v="11001"/>
    <x v="1"/>
    <s v="Trek"/>
    <d v="2017-12-14T00:00:00"/>
    <n v="1"/>
    <n v="5299.99"/>
    <n v="0.05"/>
    <n v="5299.99"/>
  </r>
  <r>
    <n v="1297"/>
    <n v="3"/>
    <x v="1"/>
    <x v="80"/>
    <n v="2"/>
    <s v="mireya.copeland@bikes.shop"/>
    <x v="6"/>
    <x v="6"/>
    <n v="108"/>
    <s v="shae.hickman@hotmail.com"/>
    <n v="11001"/>
    <x v="1"/>
    <s v="Trek"/>
    <d v="2017-12-14T00:00:00"/>
    <n v="2"/>
    <n v="6499.99"/>
    <n v="0.05"/>
    <n v="12999.98"/>
  </r>
  <r>
    <n v="1298"/>
    <n v="1"/>
    <x v="2"/>
    <x v="64"/>
    <n v="3"/>
    <s v="genna.serrano@bikes.shop"/>
    <x v="6"/>
    <x v="6"/>
    <n v="533"/>
    <s v="garret.clay@yahoo.com"/>
    <n v="78418"/>
    <x v="2"/>
    <s v="Trek"/>
    <d v="2017-12-14T00:00:00"/>
    <n v="1"/>
    <n v="2599.9899999999998"/>
    <n v="0.05"/>
    <n v="2599.9899999999998"/>
  </r>
  <r>
    <n v="1298"/>
    <n v="2"/>
    <x v="2"/>
    <x v="55"/>
    <n v="3"/>
    <s v="genna.serrano@bikes.shop"/>
    <x v="3"/>
    <x v="3"/>
    <n v="533"/>
    <s v="garret.clay@yahoo.com"/>
    <n v="78418"/>
    <x v="2"/>
    <s v="Sun Bicycles"/>
    <d v="2017-12-14T00:00:00"/>
    <n v="2"/>
    <n v="470.99"/>
    <n v="7.0000000000000007E-2"/>
    <n v="941.98"/>
  </r>
  <r>
    <n v="1299"/>
    <n v="1"/>
    <x v="0"/>
    <x v="15"/>
    <n v="1"/>
    <s v="fabiola.jackson@bikes.shop"/>
    <x v="0"/>
    <x v="0"/>
    <n v="1216"/>
    <s v="elvina.gates@hotmail.com"/>
    <n v="94566"/>
    <x v="0"/>
    <s v="Electra"/>
    <d v="2017-12-15T00:00:00"/>
    <n v="2"/>
    <n v="269.99"/>
    <n v="0.1"/>
    <n v="539.98"/>
  </r>
  <r>
    <n v="1299"/>
    <n v="2"/>
    <x v="0"/>
    <x v="70"/>
    <n v="1"/>
    <s v="fabiola.jackson@bikes.shop"/>
    <x v="5"/>
    <x v="5"/>
    <n v="1216"/>
    <s v="elvina.gates@hotmail.com"/>
    <n v="94566"/>
    <x v="0"/>
    <s v="Electra"/>
    <d v="2017-12-15T00:00:00"/>
    <n v="1"/>
    <n v="339.99"/>
    <n v="0.05"/>
    <n v="339.99"/>
  </r>
  <r>
    <n v="1299"/>
    <n v="3"/>
    <x v="0"/>
    <x v="85"/>
    <n v="1"/>
    <s v="fabiola.jackson@bikes.shop"/>
    <x v="0"/>
    <x v="0"/>
    <n v="1216"/>
    <s v="elvina.gates@hotmail.com"/>
    <n v="94566"/>
    <x v="0"/>
    <s v="Electra"/>
    <d v="2017-12-15T00:00:00"/>
    <n v="1"/>
    <n v="599.99"/>
    <n v="0.05"/>
    <n v="599.99"/>
  </r>
  <r>
    <n v="1299"/>
    <n v="4"/>
    <x v="0"/>
    <x v="58"/>
    <n v="1"/>
    <s v="fabiola.jackson@bikes.shop"/>
    <x v="6"/>
    <x v="6"/>
    <n v="1216"/>
    <s v="elvina.gates@hotmail.com"/>
    <n v="94566"/>
    <x v="0"/>
    <s v="Surly"/>
    <d v="2017-12-15T00:00:00"/>
    <n v="2"/>
    <n v="875.99"/>
    <n v="0.2"/>
    <n v="1751.98"/>
  </r>
  <r>
    <n v="1300"/>
    <n v="1"/>
    <x v="1"/>
    <x v="70"/>
    <n v="2"/>
    <s v="mireya.copeland@bikes.shop"/>
    <x v="5"/>
    <x v="5"/>
    <n v="824"/>
    <s v="veronika.rollins@yahoo.com"/>
    <n v="14580"/>
    <x v="1"/>
    <s v="Electra"/>
    <d v="2017-12-15T00:00:00"/>
    <n v="2"/>
    <n v="339.99"/>
    <n v="7.0000000000000007E-2"/>
    <n v="679.98"/>
  </r>
  <r>
    <n v="1300"/>
    <n v="2"/>
    <x v="1"/>
    <x v="71"/>
    <n v="2"/>
    <s v="mireya.copeland@bikes.shop"/>
    <x v="6"/>
    <x v="6"/>
    <n v="824"/>
    <s v="veronika.rollins@yahoo.com"/>
    <n v="14580"/>
    <x v="1"/>
    <s v="Trek"/>
    <d v="2017-12-15T00:00:00"/>
    <n v="2"/>
    <n v="4999.99"/>
    <n v="0.05"/>
    <n v="9999.98"/>
  </r>
  <r>
    <n v="1301"/>
    <n v="1"/>
    <x v="0"/>
    <x v="78"/>
    <n v="1"/>
    <s v="fabiola.jackson@bikes.shop"/>
    <x v="1"/>
    <x v="1"/>
    <n v="1088"/>
    <s v="jane.henderson@hotmail.com"/>
    <n v="92307"/>
    <x v="0"/>
    <s v="Haro"/>
    <d v="2017-12-16T00:00:00"/>
    <n v="2"/>
    <n v="869.99"/>
    <n v="0.2"/>
    <n v="1739.98"/>
  </r>
  <r>
    <n v="1301"/>
    <n v="2"/>
    <x v="0"/>
    <x v="86"/>
    <n v="1"/>
    <s v="fabiola.jackson@bikes.shop"/>
    <x v="3"/>
    <x v="3"/>
    <n v="1088"/>
    <s v="jane.henderson@hotmail.com"/>
    <n v="92307"/>
    <x v="0"/>
    <s v="Sun Bicycles"/>
    <d v="2017-12-16T00:00:00"/>
    <n v="2"/>
    <n v="533.99"/>
    <n v="0.1"/>
    <n v="1067.98"/>
  </r>
  <r>
    <n v="1301"/>
    <n v="3"/>
    <x v="0"/>
    <x v="1"/>
    <n v="1"/>
    <s v="fabiola.jackson@bikes.shop"/>
    <x v="1"/>
    <x v="1"/>
    <n v="1088"/>
    <s v="jane.henderson@hotmail.com"/>
    <n v="92307"/>
    <x v="0"/>
    <s v="Trek"/>
    <d v="2017-12-16T00:00:00"/>
    <n v="1"/>
    <n v="1799.99"/>
    <n v="0.2"/>
    <n v="1799.99"/>
  </r>
  <r>
    <n v="1302"/>
    <n v="1"/>
    <x v="1"/>
    <x v="83"/>
    <n v="2"/>
    <s v="mireya.copeland@bikes.shop"/>
    <x v="1"/>
    <x v="1"/>
    <n v="322"/>
    <s v="merideth.preston@yahoo.com"/>
    <n v="12601"/>
    <x v="1"/>
    <s v="Haro"/>
    <d v="2017-12-16T00:00:00"/>
    <n v="1"/>
    <n v="549.99"/>
    <n v="0.05"/>
    <n v="549.99"/>
  </r>
  <r>
    <n v="1302"/>
    <n v="2"/>
    <x v="1"/>
    <x v="0"/>
    <n v="2"/>
    <s v="mireya.copeland@bikes.shop"/>
    <x v="0"/>
    <x v="0"/>
    <n v="322"/>
    <s v="merideth.preston@yahoo.com"/>
    <n v="12601"/>
    <x v="1"/>
    <s v="Electra"/>
    <d v="2017-12-16T00:00:00"/>
    <n v="2"/>
    <n v="599.99"/>
    <n v="0.1"/>
    <n v="1199.98"/>
  </r>
  <r>
    <n v="1302"/>
    <n v="3"/>
    <x v="1"/>
    <x v="28"/>
    <n v="2"/>
    <s v="mireya.copeland@bikes.shop"/>
    <x v="6"/>
    <x v="6"/>
    <n v="322"/>
    <s v="merideth.preston@yahoo.com"/>
    <n v="12601"/>
    <x v="1"/>
    <s v="Trek"/>
    <d v="2017-12-16T00:00:00"/>
    <n v="2"/>
    <n v="5499.99"/>
    <n v="7.0000000000000007E-2"/>
    <n v="10999.98"/>
  </r>
  <r>
    <n v="1303"/>
    <n v="1"/>
    <x v="1"/>
    <x v="81"/>
    <n v="2"/>
    <s v="mireya.copeland@bikes.shop"/>
    <x v="5"/>
    <x v="5"/>
    <n v="878"/>
    <s v="melodie.melton@yahoo.com"/>
    <n v="11787"/>
    <x v="1"/>
    <s v="Electra"/>
    <d v="2017-12-16T00:00:00"/>
    <n v="1"/>
    <n v="349.99"/>
    <n v="0.1"/>
    <n v="349.99"/>
  </r>
  <r>
    <n v="1303"/>
    <n v="2"/>
    <x v="1"/>
    <x v="65"/>
    <n v="2"/>
    <s v="mireya.copeland@bikes.shop"/>
    <x v="2"/>
    <x v="2"/>
    <n v="878"/>
    <s v="melodie.melton@yahoo.com"/>
    <n v="11787"/>
    <x v="1"/>
    <s v="Trek"/>
    <d v="2017-12-16T00:00:00"/>
    <n v="2"/>
    <n v="3499.99"/>
    <n v="0.2"/>
    <n v="6999.98"/>
  </r>
  <r>
    <n v="1303"/>
    <n v="3"/>
    <x v="1"/>
    <x v="75"/>
    <n v="2"/>
    <s v="mireya.copeland@bikes.shop"/>
    <x v="3"/>
    <x v="3"/>
    <n v="878"/>
    <s v="melodie.melton@yahoo.com"/>
    <n v="11787"/>
    <x v="1"/>
    <s v="Sun Bicycles"/>
    <d v="2017-12-16T00:00:00"/>
    <n v="1"/>
    <n v="449.99"/>
    <n v="0.1"/>
    <n v="449.99"/>
  </r>
  <r>
    <n v="1303"/>
    <n v="4"/>
    <x v="1"/>
    <x v="30"/>
    <n v="2"/>
    <s v="mireya.copeland@bikes.shop"/>
    <x v="0"/>
    <x v="0"/>
    <n v="878"/>
    <s v="melodie.melton@yahoo.com"/>
    <n v="11787"/>
    <x v="1"/>
    <s v="Sun Bicycles"/>
    <d v="2017-12-16T00:00:00"/>
    <n v="1"/>
    <n v="749.99"/>
    <n v="0.1"/>
    <n v="749.99"/>
  </r>
  <r>
    <n v="1303"/>
    <n v="5"/>
    <x v="1"/>
    <x v="24"/>
    <n v="2"/>
    <s v="mireya.copeland@bikes.shop"/>
    <x v="3"/>
    <x v="3"/>
    <n v="878"/>
    <s v="melodie.melton@yahoo.com"/>
    <n v="11787"/>
    <x v="1"/>
    <s v="Electra"/>
    <d v="2017-12-16T00:00:00"/>
    <n v="2"/>
    <n v="549.99"/>
    <n v="0.1"/>
    <n v="1099.98"/>
  </r>
  <r>
    <n v="1304"/>
    <n v="1"/>
    <x v="1"/>
    <x v="53"/>
    <n v="2"/>
    <s v="mireya.copeland@bikes.shop"/>
    <x v="0"/>
    <x v="0"/>
    <n v="1409"/>
    <s v="lamar.bush@msn.com"/>
    <n v="14215"/>
    <x v="1"/>
    <s v="Sun Bicycles"/>
    <d v="2017-12-16T00:00:00"/>
    <n v="1"/>
    <n v="761.99"/>
    <n v="0.05"/>
    <n v="761.99"/>
  </r>
  <r>
    <n v="1304"/>
    <n v="2"/>
    <x v="1"/>
    <x v="40"/>
    <n v="2"/>
    <s v="mireya.copeland@bikes.shop"/>
    <x v="5"/>
    <x v="5"/>
    <n v="1409"/>
    <s v="lamar.bush@msn.com"/>
    <n v="14215"/>
    <x v="1"/>
    <s v="Electra"/>
    <d v="2017-12-16T00:00:00"/>
    <n v="2"/>
    <n v="299.99"/>
    <n v="0.05"/>
    <n v="599.98"/>
  </r>
  <r>
    <n v="1304"/>
    <n v="3"/>
    <x v="1"/>
    <x v="48"/>
    <n v="2"/>
    <s v="mireya.copeland@bikes.shop"/>
    <x v="3"/>
    <x v="3"/>
    <n v="1409"/>
    <s v="lamar.bush@msn.com"/>
    <n v="14215"/>
    <x v="1"/>
    <s v="Electra"/>
    <d v="2017-12-16T00:00:00"/>
    <n v="1"/>
    <n v="489.99"/>
    <n v="0.2"/>
    <n v="489.99"/>
  </r>
  <r>
    <n v="1304"/>
    <n v="4"/>
    <x v="1"/>
    <x v="7"/>
    <n v="2"/>
    <s v="mireya.copeland@bikes.shop"/>
    <x v="0"/>
    <x v="0"/>
    <n v="1409"/>
    <s v="lamar.bush@msn.com"/>
    <n v="14215"/>
    <x v="1"/>
    <s v="Pure Cycles"/>
    <d v="2017-12-16T00:00:00"/>
    <n v="1"/>
    <n v="429"/>
    <n v="0.05"/>
    <n v="429"/>
  </r>
  <r>
    <n v="1305"/>
    <n v="1"/>
    <x v="1"/>
    <x v="25"/>
    <n v="2"/>
    <s v="mireya.copeland@bikes.shop"/>
    <x v="5"/>
    <x v="5"/>
    <n v="257"/>
    <s v="earl.stanley@gmail.com"/>
    <n v="11373"/>
    <x v="1"/>
    <s v="Haro"/>
    <d v="2017-12-17T00:00:00"/>
    <n v="1"/>
    <n v="329.99"/>
    <n v="0.2"/>
    <n v="329.99"/>
  </r>
  <r>
    <n v="1305"/>
    <n v="2"/>
    <x v="1"/>
    <x v="11"/>
    <n v="2"/>
    <s v="mireya.copeland@bikes.shop"/>
    <x v="4"/>
    <x v="4"/>
    <n v="257"/>
    <s v="earl.stanley@gmail.com"/>
    <n v="11373"/>
    <x v="1"/>
    <s v="Trek"/>
    <d v="2017-12-17T00:00:00"/>
    <n v="1"/>
    <n v="2999.99"/>
    <n v="7.0000000000000007E-2"/>
    <n v="2999.99"/>
  </r>
  <r>
    <n v="1305"/>
    <n v="3"/>
    <x v="1"/>
    <x v="16"/>
    <n v="2"/>
    <s v="mireya.copeland@bikes.shop"/>
    <x v="2"/>
    <x v="2"/>
    <n v="257"/>
    <s v="earl.stanley@gmail.com"/>
    <n v="11373"/>
    <x v="1"/>
    <s v="Surly"/>
    <d v="2017-12-17T00:00:00"/>
    <n v="1"/>
    <n v="1680.99"/>
    <n v="0.05"/>
    <n v="1680.99"/>
  </r>
  <r>
    <n v="1305"/>
    <n v="4"/>
    <x v="1"/>
    <x v="87"/>
    <n v="2"/>
    <s v="mireya.copeland@bikes.shop"/>
    <x v="5"/>
    <x v="5"/>
    <n v="257"/>
    <s v="earl.stanley@gmail.com"/>
    <n v="11373"/>
    <x v="1"/>
    <s v="Trek"/>
    <d v="2017-12-17T00:00:00"/>
    <n v="2"/>
    <n v="349.99"/>
    <n v="0.05"/>
    <n v="699.98"/>
  </r>
  <r>
    <n v="1306"/>
    <n v="1"/>
    <x v="1"/>
    <x v="27"/>
    <n v="2"/>
    <s v="mireya.copeland@bikes.shop"/>
    <x v="3"/>
    <x v="3"/>
    <n v="28"/>
    <s v="jeanice.frost@hotmail.com"/>
    <n v="10562"/>
    <x v="1"/>
    <s v="Sun Bicycles"/>
    <d v="2017-12-20T00:00:00"/>
    <n v="2"/>
    <n v="551.99"/>
    <n v="0.05"/>
    <n v="1103.98"/>
  </r>
  <r>
    <n v="1306"/>
    <n v="2"/>
    <x v="1"/>
    <x v="89"/>
    <n v="2"/>
    <s v="mireya.copeland@bikes.shop"/>
    <x v="0"/>
    <x v="0"/>
    <n v="28"/>
    <s v="jeanice.frost@hotmail.com"/>
    <n v="10562"/>
    <x v="1"/>
    <s v="Electra"/>
    <d v="2017-12-20T00:00:00"/>
    <n v="2"/>
    <n v="1099.99"/>
    <n v="7.0000000000000007E-2"/>
    <n v="2199.98"/>
  </r>
  <r>
    <n v="1306"/>
    <n v="3"/>
    <x v="1"/>
    <x v="78"/>
    <n v="2"/>
    <s v="mireya.copeland@bikes.shop"/>
    <x v="1"/>
    <x v="1"/>
    <n v="28"/>
    <s v="jeanice.frost@hotmail.com"/>
    <n v="10562"/>
    <x v="1"/>
    <s v="Haro"/>
    <d v="2017-12-20T00:00:00"/>
    <n v="1"/>
    <n v="869.99"/>
    <n v="0.2"/>
    <n v="869.99"/>
  </r>
  <r>
    <n v="1306"/>
    <n v="4"/>
    <x v="1"/>
    <x v="41"/>
    <n v="2"/>
    <s v="mireya.copeland@bikes.shop"/>
    <x v="1"/>
    <x v="1"/>
    <n v="28"/>
    <s v="jeanice.frost@hotmail.com"/>
    <n v="10562"/>
    <x v="1"/>
    <s v="Trek"/>
    <d v="2017-12-20T00:00:00"/>
    <n v="1"/>
    <n v="2299.9899999999998"/>
    <n v="0.2"/>
    <n v="2299.9899999999998"/>
  </r>
  <r>
    <n v="1306"/>
    <n v="5"/>
    <x v="1"/>
    <x v="11"/>
    <n v="2"/>
    <s v="mireya.copeland@bikes.shop"/>
    <x v="4"/>
    <x v="4"/>
    <n v="28"/>
    <s v="jeanice.frost@hotmail.com"/>
    <n v="10562"/>
    <x v="1"/>
    <s v="Trek"/>
    <d v="2017-12-20T00:00:00"/>
    <n v="2"/>
    <n v="2999.99"/>
    <n v="7.0000000000000007E-2"/>
    <n v="5999.98"/>
  </r>
  <r>
    <n v="1307"/>
    <n v="1"/>
    <x v="0"/>
    <x v="81"/>
    <n v="1"/>
    <s v="fabiola.jackson@bikes.shop"/>
    <x v="5"/>
    <x v="5"/>
    <n v="1384"/>
    <s v="elmo.sweeney@yahoo.com"/>
    <n v="94070"/>
    <x v="0"/>
    <s v="Electra"/>
    <d v="2017-12-22T00:00:00"/>
    <n v="2"/>
    <n v="349.99"/>
    <n v="7.0000000000000007E-2"/>
    <n v="699.98"/>
  </r>
  <r>
    <n v="1307"/>
    <n v="2"/>
    <x v="0"/>
    <x v="29"/>
    <n v="1"/>
    <s v="fabiola.jackson@bikes.shop"/>
    <x v="6"/>
    <x v="6"/>
    <n v="1384"/>
    <s v="elmo.sweeney@yahoo.com"/>
    <n v="94070"/>
    <x v="0"/>
    <s v="Surly"/>
    <d v="2017-12-22T00:00:00"/>
    <n v="2"/>
    <n v="749.99"/>
    <n v="0.2"/>
    <n v="1499.98"/>
  </r>
  <r>
    <n v="1307"/>
    <n v="3"/>
    <x v="0"/>
    <x v="79"/>
    <n v="1"/>
    <s v="fabiola.jackson@bikes.shop"/>
    <x v="0"/>
    <x v="0"/>
    <n v="1384"/>
    <s v="elmo.sweeney@yahoo.com"/>
    <n v="94070"/>
    <x v="0"/>
    <s v="Sun Bicycles"/>
    <d v="2017-12-22T00:00:00"/>
    <n v="2"/>
    <n v="416.99"/>
    <n v="0.2"/>
    <n v="833.98"/>
  </r>
  <r>
    <n v="1308"/>
    <n v="1"/>
    <x v="1"/>
    <x v="59"/>
    <n v="2"/>
    <s v="mireya.copeland@bikes.shop"/>
    <x v="6"/>
    <x v="6"/>
    <n v="713"/>
    <s v="ilona.spears@gmail.com"/>
    <n v="11776"/>
    <x v="1"/>
    <s v="Trek"/>
    <d v="2017-12-22T00:00:00"/>
    <n v="1"/>
    <n v="3199.99"/>
    <n v="0.05"/>
    <n v="3199.99"/>
  </r>
  <r>
    <n v="1308"/>
    <n v="2"/>
    <x v="1"/>
    <x v="79"/>
    <n v="2"/>
    <s v="mireya.copeland@bikes.shop"/>
    <x v="0"/>
    <x v="0"/>
    <n v="713"/>
    <s v="ilona.spears@gmail.com"/>
    <n v="11776"/>
    <x v="1"/>
    <s v="Sun Bicycles"/>
    <d v="2017-12-22T00:00:00"/>
    <n v="1"/>
    <n v="416.99"/>
    <n v="0.2"/>
    <n v="416.99"/>
  </r>
  <r>
    <n v="1308"/>
    <n v="3"/>
    <x v="1"/>
    <x v="15"/>
    <n v="2"/>
    <s v="mireya.copeland@bikes.shop"/>
    <x v="0"/>
    <x v="0"/>
    <n v="713"/>
    <s v="ilona.spears@gmail.com"/>
    <n v="11776"/>
    <x v="1"/>
    <s v="Electra"/>
    <d v="2017-12-22T00:00:00"/>
    <n v="2"/>
    <n v="269.99"/>
    <n v="7.0000000000000007E-2"/>
    <n v="539.98"/>
  </r>
  <r>
    <n v="1308"/>
    <n v="4"/>
    <x v="1"/>
    <x v="28"/>
    <n v="2"/>
    <s v="mireya.copeland@bikes.shop"/>
    <x v="6"/>
    <x v="6"/>
    <n v="713"/>
    <s v="ilona.spears@gmail.com"/>
    <n v="11776"/>
    <x v="1"/>
    <s v="Trek"/>
    <d v="2017-12-22T00:00:00"/>
    <n v="1"/>
    <n v="5499.99"/>
    <n v="0.2"/>
    <n v="5499.99"/>
  </r>
  <r>
    <n v="1308"/>
    <n v="5"/>
    <x v="1"/>
    <x v="33"/>
    <n v="2"/>
    <s v="mireya.copeland@bikes.shop"/>
    <x v="1"/>
    <x v="1"/>
    <n v="713"/>
    <s v="ilona.spears@gmail.com"/>
    <n v="11776"/>
    <x v="1"/>
    <s v="Trek"/>
    <d v="2017-12-22T00:00:00"/>
    <n v="1"/>
    <n v="469.99"/>
    <n v="7.0000000000000007E-2"/>
    <n v="469.99"/>
  </r>
  <r>
    <n v="1309"/>
    <n v="1"/>
    <x v="1"/>
    <x v="105"/>
    <n v="2"/>
    <s v="mireya.copeland@bikes.shop"/>
    <x v="0"/>
    <x v="0"/>
    <n v="821"/>
    <s v="cassidy.clark@hotmail.com"/>
    <n v="11102"/>
    <x v="1"/>
    <s v="Sun Bicycles"/>
    <d v="2017-12-22T00:00:00"/>
    <n v="1"/>
    <n v="346.99"/>
    <n v="0.05"/>
    <n v="346.99"/>
  </r>
  <r>
    <n v="1309"/>
    <n v="2"/>
    <x v="1"/>
    <x v="108"/>
    <n v="2"/>
    <s v="mireya.copeland@bikes.shop"/>
    <x v="5"/>
    <x v="5"/>
    <n v="821"/>
    <s v="cassidy.clark@hotmail.com"/>
    <n v="11102"/>
    <x v="1"/>
    <s v="Trek"/>
    <d v="2017-12-22T00:00:00"/>
    <n v="2"/>
    <n v="189.99"/>
    <n v="0.2"/>
    <n v="379.98"/>
  </r>
  <r>
    <n v="1310"/>
    <n v="1"/>
    <x v="0"/>
    <x v="64"/>
    <n v="1"/>
    <s v="fabiola.jackson@bikes.shop"/>
    <x v="6"/>
    <x v="6"/>
    <n v="444"/>
    <s v="caridad.compton@aol.com"/>
    <n v="94580"/>
    <x v="0"/>
    <s v="Trek"/>
    <d v="2017-12-24T00:00:00"/>
    <n v="1"/>
    <n v="2599.9899999999998"/>
    <n v="0.2"/>
    <n v="2599.9899999999998"/>
  </r>
  <r>
    <n v="1310"/>
    <n v="2"/>
    <x v="0"/>
    <x v="104"/>
    <n v="1"/>
    <s v="fabiola.jackson@bikes.shop"/>
    <x v="0"/>
    <x v="0"/>
    <n v="444"/>
    <s v="caridad.compton@aol.com"/>
    <n v="94580"/>
    <x v="0"/>
    <s v="Electra"/>
    <d v="2017-12-24T00:00:00"/>
    <n v="2"/>
    <n v="799.99"/>
    <n v="0.2"/>
    <n v="1599.98"/>
  </r>
  <r>
    <n v="1310"/>
    <n v="3"/>
    <x v="0"/>
    <x v="16"/>
    <n v="1"/>
    <s v="fabiola.jackson@bikes.shop"/>
    <x v="2"/>
    <x v="2"/>
    <n v="444"/>
    <s v="caridad.compton@aol.com"/>
    <n v="94580"/>
    <x v="0"/>
    <s v="Surly"/>
    <d v="2017-12-24T00:00:00"/>
    <n v="2"/>
    <n v="1680.99"/>
    <n v="0.1"/>
    <n v="3361.98"/>
  </r>
  <r>
    <n v="1310"/>
    <n v="4"/>
    <x v="0"/>
    <x v="59"/>
    <n v="1"/>
    <s v="fabiola.jackson@bikes.shop"/>
    <x v="6"/>
    <x v="6"/>
    <n v="444"/>
    <s v="caridad.compton@aol.com"/>
    <n v="94580"/>
    <x v="0"/>
    <s v="Trek"/>
    <d v="2017-12-24T00:00:00"/>
    <n v="1"/>
    <n v="3199.99"/>
    <n v="0.2"/>
    <n v="3199.99"/>
  </r>
  <r>
    <n v="1311"/>
    <n v="1"/>
    <x v="1"/>
    <x v="79"/>
    <n v="2"/>
    <s v="mireya.copeland@bikes.shop"/>
    <x v="0"/>
    <x v="0"/>
    <n v="1021"/>
    <s v="nicolas.carlson@yahoo.com"/>
    <n v="11412"/>
    <x v="1"/>
    <s v="Sun Bicycles"/>
    <d v="2017-12-24T00:00:00"/>
    <n v="1"/>
    <n v="416.99"/>
    <n v="0.1"/>
    <n v="416.99"/>
  </r>
  <r>
    <n v="1311"/>
    <n v="2"/>
    <x v="1"/>
    <x v="78"/>
    <n v="2"/>
    <s v="mireya.copeland@bikes.shop"/>
    <x v="1"/>
    <x v="1"/>
    <n v="1021"/>
    <s v="nicolas.carlson@yahoo.com"/>
    <n v="11412"/>
    <x v="1"/>
    <s v="Haro"/>
    <d v="2017-12-24T00:00:00"/>
    <n v="2"/>
    <n v="869.99"/>
    <n v="7.0000000000000007E-2"/>
    <n v="1739.98"/>
  </r>
  <r>
    <n v="1311"/>
    <n v="3"/>
    <x v="1"/>
    <x v="97"/>
    <n v="2"/>
    <s v="mireya.copeland@bikes.shop"/>
    <x v="1"/>
    <x v="1"/>
    <n v="1021"/>
    <s v="nicolas.carlson@yahoo.com"/>
    <n v="11412"/>
    <x v="1"/>
    <s v="Surly"/>
    <d v="2017-12-24T00:00:00"/>
    <n v="2"/>
    <n v="999.99"/>
    <n v="0.1"/>
    <n v="1999.98"/>
  </r>
  <r>
    <n v="1311"/>
    <n v="4"/>
    <x v="1"/>
    <x v="41"/>
    <n v="2"/>
    <s v="mireya.copeland@bikes.shop"/>
    <x v="1"/>
    <x v="1"/>
    <n v="1021"/>
    <s v="nicolas.carlson@yahoo.com"/>
    <n v="11412"/>
    <x v="1"/>
    <s v="Trek"/>
    <d v="2017-12-24T00:00:00"/>
    <n v="1"/>
    <n v="2299.9899999999998"/>
    <n v="0.1"/>
    <n v="2299.9899999999998"/>
  </r>
  <r>
    <n v="1312"/>
    <n v="1"/>
    <x v="0"/>
    <x v="50"/>
    <n v="1"/>
    <s v="fabiola.jackson@bikes.shop"/>
    <x v="0"/>
    <x v="0"/>
    <n v="311"/>
    <s v="charise.burt@aol.com"/>
    <n v="93706"/>
    <x v="0"/>
    <s v="Sun Bicycles"/>
    <d v="2017-12-25T00:00:00"/>
    <n v="2"/>
    <n v="250.99"/>
    <n v="0.05"/>
    <n v="501.98"/>
  </r>
  <r>
    <n v="1312"/>
    <n v="2"/>
    <x v="0"/>
    <x v="15"/>
    <n v="1"/>
    <s v="fabiola.jackson@bikes.shop"/>
    <x v="0"/>
    <x v="0"/>
    <n v="311"/>
    <s v="charise.burt@aol.com"/>
    <n v="93706"/>
    <x v="0"/>
    <s v="Electra"/>
    <d v="2017-12-25T00:00:00"/>
    <n v="1"/>
    <n v="269.99"/>
    <n v="0.2"/>
    <n v="269.99"/>
  </r>
  <r>
    <n v="1312"/>
    <n v="3"/>
    <x v="0"/>
    <x v="0"/>
    <n v="1"/>
    <s v="fabiola.jackson@bikes.shop"/>
    <x v="0"/>
    <x v="0"/>
    <n v="311"/>
    <s v="charise.burt@aol.com"/>
    <n v="93706"/>
    <x v="0"/>
    <s v="Electra"/>
    <d v="2017-12-25T00:00:00"/>
    <n v="1"/>
    <n v="599.99"/>
    <n v="7.0000000000000007E-2"/>
    <n v="599.99"/>
  </r>
  <r>
    <n v="1313"/>
    <n v="1"/>
    <x v="0"/>
    <x v="85"/>
    <n v="1"/>
    <s v="fabiola.jackson@bikes.shop"/>
    <x v="0"/>
    <x v="0"/>
    <n v="1294"/>
    <s v="edith.davenport@gmail.com"/>
    <n v="91762"/>
    <x v="0"/>
    <s v="Electra"/>
    <d v="2017-12-25T00:00:00"/>
    <n v="1"/>
    <n v="599.99"/>
    <n v="0.2"/>
    <n v="599.99"/>
  </r>
  <r>
    <n v="1313"/>
    <n v="2"/>
    <x v="0"/>
    <x v="57"/>
    <n v="1"/>
    <s v="fabiola.jackson@bikes.shop"/>
    <x v="1"/>
    <x v="1"/>
    <n v="1294"/>
    <s v="edith.davenport@gmail.com"/>
    <n v="91762"/>
    <x v="0"/>
    <s v="Surly"/>
    <d v="2017-12-25T00:00:00"/>
    <n v="1"/>
    <n v="469.99"/>
    <n v="0.2"/>
    <n v="469.99"/>
  </r>
  <r>
    <n v="1313"/>
    <n v="3"/>
    <x v="0"/>
    <x v="79"/>
    <n v="1"/>
    <s v="fabiola.jackson@bikes.shop"/>
    <x v="0"/>
    <x v="0"/>
    <n v="1294"/>
    <s v="edith.davenport@gmail.com"/>
    <n v="91762"/>
    <x v="0"/>
    <s v="Sun Bicycles"/>
    <d v="2017-12-25T00:00:00"/>
    <n v="1"/>
    <n v="416.99"/>
    <n v="7.0000000000000007E-2"/>
    <n v="416.99"/>
  </r>
  <r>
    <n v="1314"/>
    <n v="1"/>
    <x v="1"/>
    <x v="58"/>
    <n v="2"/>
    <s v="mireya.copeland@bikes.shop"/>
    <x v="6"/>
    <x v="6"/>
    <n v="1027"/>
    <s v="shanita.wiley@yahoo.com"/>
    <n v="11412"/>
    <x v="1"/>
    <s v="Surly"/>
    <d v="2017-12-25T00:00:00"/>
    <n v="1"/>
    <n v="875.99"/>
    <n v="7.0000000000000007E-2"/>
    <n v="875.99"/>
  </r>
  <r>
    <n v="1314"/>
    <n v="2"/>
    <x v="1"/>
    <x v="31"/>
    <n v="2"/>
    <s v="mireya.copeland@bikes.shop"/>
    <x v="0"/>
    <x v="0"/>
    <n v="1027"/>
    <s v="shanita.wiley@yahoo.com"/>
    <n v="11412"/>
    <x v="1"/>
    <s v="Sun Bicycles"/>
    <d v="2017-12-25T00:00:00"/>
    <n v="2"/>
    <n v="619.99"/>
    <n v="0.05"/>
    <n v="1239.98"/>
  </r>
  <r>
    <n v="1314"/>
    <n v="3"/>
    <x v="1"/>
    <x v="49"/>
    <n v="2"/>
    <s v="mireya.copeland@bikes.shop"/>
    <x v="5"/>
    <x v="5"/>
    <n v="1027"/>
    <s v="shanita.wiley@yahoo.com"/>
    <n v="11412"/>
    <x v="1"/>
    <s v="Haro"/>
    <d v="2017-12-25T00:00:00"/>
    <n v="1"/>
    <n v="249.99"/>
    <n v="0.1"/>
    <n v="249.99"/>
  </r>
  <r>
    <n v="1315"/>
    <n v="1"/>
    <x v="2"/>
    <x v="77"/>
    <n v="3"/>
    <s v="genna.serrano@bikes.shop"/>
    <x v="3"/>
    <x v="3"/>
    <n v="931"/>
    <s v="porter.bass@hotmail.com"/>
    <n v="76901"/>
    <x v="2"/>
    <s v="Sun Bicycles"/>
    <d v="2017-12-25T00:00:00"/>
    <n v="2"/>
    <n v="481.99"/>
    <n v="7.0000000000000007E-2"/>
    <n v="963.98"/>
  </r>
  <r>
    <n v="1315"/>
    <n v="2"/>
    <x v="2"/>
    <x v="67"/>
    <n v="3"/>
    <s v="genna.serrano@bikes.shop"/>
    <x v="1"/>
    <x v="1"/>
    <n v="931"/>
    <s v="porter.bass@hotmail.com"/>
    <n v="76901"/>
    <x v="2"/>
    <s v="Haro"/>
    <d v="2017-12-25T00:00:00"/>
    <n v="1"/>
    <n v="1469.99"/>
    <n v="0.05"/>
    <n v="1469.99"/>
  </r>
  <r>
    <n v="1315"/>
    <n v="3"/>
    <x v="2"/>
    <x v="24"/>
    <n v="3"/>
    <s v="genna.serrano@bikes.shop"/>
    <x v="3"/>
    <x v="3"/>
    <n v="931"/>
    <s v="porter.bass@hotmail.com"/>
    <n v="76901"/>
    <x v="2"/>
    <s v="Electra"/>
    <d v="2017-12-25T00:00:00"/>
    <n v="1"/>
    <n v="549.99"/>
    <n v="0.1"/>
    <n v="549.99"/>
  </r>
  <r>
    <n v="1315"/>
    <n v="4"/>
    <x v="2"/>
    <x v="8"/>
    <n v="3"/>
    <s v="genna.serrano@bikes.shop"/>
    <x v="3"/>
    <x v="3"/>
    <n v="931"/>
    <s v="porter.bass@hotmail.com"/>
    <n v="76901"/>
    <x v="2"/>
    <s v="Electra"/>
    <d v="2017-12-25T00:00:00"/>
    <n v="1"/>
    <n v="599.99"/>
    <n v="7.0000000000000007E-2"/>
    <n v="599.99"/>
  </r>
  <r>
    <n v="1315"/>
    <n v="5"/>
    <x v="2"/>
    <x v="3"/>
    <n v="3"/>
    <s v="genna.serrano@bikes.shop"/>
    <x v="0"/>
    <x v="0"/>
    <n v="931"/>
    <s v="porter.bass@hotmail.com"/>
    <n v="76901"/>
    <x v="2"/>
    <s v="Electra"/>
    <d v="2017-12-25T00:00:00"/>
    <n v="2"/>
    <n v="599.99"/>
    <n v="0.2"/>
    <n v="1199.98"/>
  </r>
  <r>
    <n v="1316"/>
    <n v="1"/>
    <x v="0"/>
    <x v="35"/>
    <n v="1"/>
    <s v="fabiola.jackson@bikes.shop"/>
    <x v="0"/>
    <x v="0"/>
    <n v="846"/>
    <s v="sylvester.chan@hotmail.com"/>
    <n v="95677"/>
    <x v="0"/>
    <s v="Electra"/>
    <d v="2017-12-26T00:00:00"/>
    <n v="2"/>
    <n v="299.99"/>
    <n v="0.1"/>
    <n v="599.98"/>
  </r>
  <r>
    <n v="1316"/>
    <n v="2"/>
    <x v="0"/>
    <x v="45"/>
    <n v="1"/>
    <s v="fabiola.jackson@bikes.shop"/>
    <x v="5"/>
    <x v="5"/>
    <n v="846"/>
    <s v="sylvester.chan@hotmail.com"/>
    <n v="95677"/>
    <x v="0"/>
    <s v="Trek"/>
    <d v="2017-12-26T00:00:00"/>
    <n v="1"/>
    <n v="209.99"/>
    <n v="0.1"/>
    <n v="209.99"/>
  </r>
  <r>
    <n v="1317"/>
    <n v="1"/>
    <x v="0"/>
    <x v="90"/>
    <n v="1"/>
    <s v="fabiola.jackson@bikes.shop"/>
    <x v="0"/>
    <x v="0"/>
    <n v="418"/>
    <s v="georgeanna.webster@msn.com"/>
    <n v="93035"/>
    <x v="0"/>
    <s v="Electra"/>
    <d v="2017-12-27T00:00:00"/>
    <n v="1"/>
    <n v="659.99"/>
    <n v="0.1"/>
    <n v="659.99"/>
  </r>
  <r>
    <n v="1318"/>
    <n v="1"/>
    <x v="1"/>
    <x v="90"/>
    <n v="2"/>
    <s v="mireya.copeland@bikes.shop"/>
    <x v="0"/>
    <x v="0"/>
    <n v="75"/>
    <s v="abby.gamble@aol.com"/>
    <n v="11701"/>
    <x v="1"/>
    <s v="Electra"/>
    <d v="2017-12-27T00:00:00"/>
    <n v="2"/>
    <n v="659.99"/>
    <n v="0.2"/>
    <n v="1319.98"/>
  </r>
  <r>
    <n v="1318"/>
    <n v="2"/>
    <x v="1"/>
    <x v="37"/>
    <n v="2"/>
    <s v="mireya.copeland@bikes.shop"/>
    <x v="2"/>
    <x v="2"/>
    <n v="75"/>
    <s v="abby.gamble@aol.com"/>
    <n v="11701"/>
    <x v="1"/>
    <s v="Trek"/>
    <d v="2017-12-27T00:00:00"/>
    <n v="2"/>
    <n v="3499.99"/>
    <n v="0.2"/>
    <n v="6999.98"/>
  </r>
  <r>
    <n v="1318"/>
    <n v="3"/>
    <x v="1"/>
    <x v="103"/>
    <n v="2"/>
    <s v="mireya.copeland@bikes.shop"/>
    <x v="3"/>
    <x v="3"/>
    <n v="75"/>
    <s v="abby.gamble@aol.com"/>
    <n v="11701"/>
    <x v="1"/>
    <s v="Sun Bicycles"/>
    <d v="2017-12-27T00:00:00"/>
    <n v="1"/>
    <n v="470.99"/>
    <n v="0.2"/>
    <n v="470.99"/>
  </r>
  <r>
    <n v="1318"/>
    <n v="4"/>
    <x v="1"/>
    <x v="102"/>
    <n v="2"/>
    <s v="mireya.copeland@bikes.shop"/>
    <x v="5"/>
    <x v="5"/>
    <n v="75"/>
    <s v="abby.gamble@aol.com"/>
    <n v="11701"/>
    <x v="1"/>
    <s v="Haro"/>
    <d v="2017-12-27T00:00:00"/>
    <n v="1"/>
    <n v="209.99"/>
    <n v="7.0000000000000007E-2"/>
    <n v="209.99"/>
  </r>
  <r>
    <n v="1319"/>
    <n v="1"/>
    <x v="1"/>
    <x v="85"/>
    <n v="2"/>
    <s v="mireya.copeland@bikes.shop"/>
    <x v="0"/>
    <x v="0"/>
    <n v="604"/>
    <s v="kylee.dickson@gmail.com"/>
    <n v="11701"/>
    <x v="1"/>
    <s v="Electra"/>
    <d v="2017-12-27T00:00:00"/>
    <n v="1"/>
    <n v="599.99"/>
    <n v="7.0000000000000007E-2"/>
    <n v="599.99"/>
  </r>
  <r>
    <n v="1319"/>
    <n v="2"/>
    <x v="1"/>
    <x v="87"/>
    <n v="2"/>
    <s v="mireya.copeland@bikes.shop"/>
    <x v="5"/>
    <x v="5"/>
    <n v="604"/>
    <s v="kylee.dickson@gmail.com"/>
    <n v="11701"/>
    <x v="1"/>
    <s v="Trek"/>
    <d v="2017-12-27T00:00:00"/>
    <n v="1"/>
    <n v="349.99"/>
    <n v="0.2"/>
    <n v="349.99"/>
  </r>
  <r>
    <n v="1320"/>
    <n v="1"/>
    <x v="0"/>
    <x v="77"/>
    <n v="1"/>
    <s v="fabiola.jackson@bikes.shop"/>
    <x v="3"/>
    <x v="3"/>
    <n v="244"/>
    <s v="jessika.bray@yahoo.com"/>
    <n v="94806"/>
    <x v="0"/>
    <s v="Sun Bicycles"/>
    <d v="2017-12-28T00:00:00"/>
    <n v="1"/>
    <n v="481.99"/>
    <n v="0.1"/>
    <n v="481.99"/>
  </r>
  <r>
    <n v="1320"/>
    <n v="2"/>
    <x v="0"/>
    <x v="101"/>
    <n v="1"/>
    <s v="fabiola.jackson@bikes.shop"/>
    <x v="5"/>
    <x v="5"/>
    <n v="244"/>
    <s v="jessika.bray@yahoo.com"/>
    <n v="94806"/>
    <x v="0"/>
    <s v="Haro"/>
    <d v="2017-12-28T00:00:00"/>
    <n v="1"/>
    <n v="209.99"/>
    <n v="0.05"/>
    <n v="209.99"/>
  </r>
  <r>
    <n v="1320"/>
    <n v="3"/>
    <x v="0"/>
    <x v="40"/>
    <n v="1"/>
    <s v="fabiola.jackson@bikes.shop"/>
    <x v="5"/>
    <x v="5"/>
    <n v="244"/>
    <s v="jessika.bray@yahoo.com"/>
    <n v="94806"/>
    <x v="0"/>
    <s v="Electra"/>
    <d v="2017-12-28T00:00:00"/>
    <n v="2"/>
    <n v="299.99"/>
    <n v="0.2"/>
    <n v="599.98"/>
  </r>
  <r>
    <n v="1321"/>
    <n v="1"/>
    <x v="0"/>
    <x v="98"/>
    <n v="1"/>
    <s v="fabiola.jackson@bikes.shop"/>
    <x v="1"/>
    <x v="1"/>
    <n v="217"/>
    <s v="carline.collier@msn.com"/>
    <n v="93706"/>
    <x v="0"/>
    <s v="Trek"/>
    <d v="2017-12-30T00:00:00"/>
    <n v="1"/>
    <n v="469.99"/>
    <n v="0.1"/>
    <n v="469.99"/>
  </r>
  <r>
    <n v="1321"/>
    <n v="2"/>
    <x v="0"/>
    <x v="92"/>
    <n v="1"/>
    <s v="fabiola.jackson@bikes.shop"/>
    <x v="3"/>
    <x v="3"/>
    <n v="217"/>
    <s v="carline.collier@msn.com"/>
    <n v="93706"/>
    <x v="0"/>
    <s v="Sun Bicycles"/>
    <d v="2017-12-30T00:00:00"/>
    <n v="1"/>
    <n v="416.99"/>
    <n v="0.1"/>
    <n v="416.99"/>
  </r>
  <r>
    <n v="1321"/>
    <n v="3"/>
    <x v="0"/>
    <x v="16"/>
    <n v="1"/>
    <s v="fabiola.jackson@bikes.shop"/>
    <x v="2"/>
    <x v="2"/>
    <n v="217"/>
    <s v="carline.collier@msn.com"/>
    <n v="93706"/>
    <x v="0"/>
    <s v="Surly"/>
    <d v="2017-12-30T00:00:00"/>
    <n v="2"/>
    <n v="1680.99"/>
    <n v="0.1"/>
    <n v="3361.98"/>
  </r>
  <r>
    <n v="1322"/>
    <n v="1"/>
    <x v="1"/>
    <x v="76"/>
    <n v="2"/>
    <s v="mireya.copeland@bikes.shop"/>
    <x v="1"/>
    <x v="1"/>
    <n v="39"/>
    <s v="janetta.aguirre@aol.com"/>
    <n v="14086"/>
    <x v="1"/>
    <s v="Surly"/>
    <d v="2017-12-31T00:00:00"/>
    <n v="2"/>
    <n v="2499.9899999999998"/>
    <n v="0.05"/>
    <n v="4999.9799999999996"/>
  </r>
  <r>
    <n v="1322"/>
    <n v="2"/>
    <x v="1"/>
    <x v="77"/>
    <n v="2"/>
    <s v="mireya.copeland@bikes.shop"/>
    <x v="3"/>
    <x v="3"/>
    <n v="39"/>
    <s v="janetta.aguirre@aol.com"/>
    <n v="14086"/>
    <x v="1"/>
    <s v="Sun Bicycles"/>
    <d v="2017-12-31T00:00:00"/>
    <n v="2"/>
    <n v="481.99"/>
    <n v="0.05"/>
    <n v="963.98"/>
  </r>
  <r>
    <n v="1323"/>
    <n v="1"/>
    <x v="1"/>
    <x v="97"/>
    <n v="2"/>
    <s v="mireya.copeland@bikes.shop"/>
    <x v="1"/>
    <x v="1"/>
    <n v="273"/>
    <s v="queenie.vance@gmail.com"/>
    <n v="11417"/>
    <x v="1"/>
    <s v="Surly"/>
    <d v="2017-12-31T00:00:00"/>
    <n v="2"/>
    <n v="999.99"/>
    <n v="7.0000000000000007E-2"/>
    <n v="1999.98"/>
  </r>
  <r>
    <n v="1323"/>
    <n v="2"/>
    <x v="1"/>
    <x v="0"/>
    <n v="2"/>
    <s v="mireya.copeland@bikes.shop"/>
    <x v="0"/>
    <x v="0"/>
    <n v="273"/>
    <s v="queenie.vance@gmail.com"/>
    <n v="11417"/>
    <x v="1"/>
    <s v="Electra"/>
    <d v="2017-12-31T00:00:00"/>
    <n v="1"/>
    <n v="599.99"/>
    <n v="0.05"/>
    <n v="599.99"/>
  </r>
  <r>
    <n v="1323"/>
    <n v="3"/>
    <x v="1"/>
    <x v="63"/>
    <n v="2"/>
    <s v="mireya.copeland@bikes.shop"/>
    <x v="0"/>
    <x v="0"/>
    <n v="273"/>
    <s v="queenie.vance@gmail.com"/>
    <n v="11417"/>
    <x v="1"/>
    <s v="Electra"/>
    <d v="2017-12-31T00:00:00"/>
    <n v="1"/>
    <n v="659.99"/>
    <n v="0.05"/>
    <n v="659.99"/>
  </r>
  <r>
    <n v="1324"/>
    <n v="1"/>
    <x v="1"/>
    <x v="82"/>
    <n v="2"/>
    <s v="mireya.copeland@bikes.shop"/>
    <x v="0"/>
    <x v="0"/>
    <n v="862"/>
    <s v="mellie.puckett@yahoo.com"/>
    <n v="11365"/>
    <x v="1"/>
    <s v="Sun Bicycles"/>
    <d v="2018-01-01T00:00:00"/>
    <n v="1"/>
    <n v="250.99"/>
    <n v="0.1"/>
    <n v="250.99"/>
  </r>
  <r>
    <n v="1324"/>
    <n v="2"/>
    <x v="1"/>
    <x v="110"/>
    <n v="2"/>
    <s v="mireya.copeland@bikes.shop"/>
    <x v="1"/>
    <x v="1"/>
    <n v="862"/>
    <s v="mellie.puckett@yahoo.com"/>
    <n v="11365"/>
    <x v="1"/>
    <s v="Trek"/>
    <d v="2018-01-01T00:00:00"/>
    <n v="2"/>
    <n v="2499.9899999999998"/>
    <n v="0.2"/>
    <n v="4999.9799999999996"/>
  </r>
  <r>
    <n v="1324"/>
    <n v="3"/>
    <x v="1"/>
    <x v="111"/>
    <n v="2"/>
    <s v="mireya.copeland@bikes.shop"/>
    <x v="0"/>
    <x v="0"/>
    <n v="862"/>
    <s v="mellie.puckett@yahoo.com"/>
    <n v="11365"/>
    <x v="1"/>
    <s v="Electra"/>
    <d v="2018-01-01T00:00:00"/>
    <n v="1"/>
    <n v="899.99"/>
    <n v="0.1"/>
    <n v="899.99"/>
  </r>
  <r>
    <n v="1324"/>
    <n v="4"/>
    <x v="1"/>
    <x v="5"/>
    <n v="2"/>
    <s v="mireya.copeland@bikes.shop"/>
    <x v="1"/>
    <x v="1"/>
    <n v="862"/>
    <s v="mellie.puckett@yahoo.com"/>
    <n v="11365"/>
    <x v="1"/>
    <s v="Surly"/>
    <d v="2018-01-01T00:00:00"/>
    <n v="1"/>
    <n v="999.99"/>
    <n v="0.2"/>
    <n v="999.99"/>
  </r>
  <r>
    <n v="1325"/>
    <n v="1"/>
    <x v="2"/>
    <x v="112"/>
    <n v="3"/>
    <s v="genna.serrano@bikes.shop"/>
    <x v="1"/>
    <x v="1"/>
    <n v="68"/>
    <s v="jayne.kirkland@hotmail.com"/>
    <n v="75088"/>
    <x v="2"/>
    <s v="Trek"/>
    <d v="2018-01-01T00:00:00"/>
    <n v="1"/>
    <n v="2999.99"/>
    <n v="0.05"/>
    <n v="2999.99"/>
  </r>
  <r>
    <n v="1325"/>
    <n v="2"/>
    <x v="2"/>
    <x v="113"/>
    <n v="3"/>
    <s v="genna.serrano@bikes.shop"/>
    <x v="0"/>
    <x v="0"/>
    <n v="68"/>
    <s v="jayne.kirkland@hotmail.com"/>
    <n v="75088"/>
    <x v="2"/>
    <s v="Electra"/>
    <d v="2018-01-01T00:00:00"/>
    <n v="1"/>
    <n v="899.99"/>
    <n v="0.05"/>
    <n v="899.99"/>
  </r>
  <r>
    <n v="1325"/>
    <n v="3"/>
    <x v="2"/>
    <x v="114"/>
    <n v="3"/>
    <s v="genna.serrano@bikes.shop"/>
    <x v="2"/>
    <x v="2"/>
    <n v="68"/>
    <s v="jayne.kirkland@hotmail.com"/>
    <n v="75088"/>
    <x v="2"/>
    <s v="Trek"/>
    <d v="2018-01-01T00:00:00"/>
    <n v="1"/>
    <n v="2999.99"/>
    <n v="0.1"/>
    <n v="2999.99"/>
  </r>
  <r>
    <n v="1325"/>
    <n v="4"/>
    <x v="2"/>
    <x v="76"/>
    <n v="3"/>
    <s v="genna.serrano@bikes.shop"/>
    <x v="1"/>
    <x v="1"/>
    <n v="68"/>
    <s v="jayne.kirkland@hotmail.com"/>
    <n v="75088"/>
    <x v="2"/>
    <s v="Surly"/>
    <d v="2018-01-01T00:00:00"/>
    <n v="1"/>
    <n v="2499.9899999999998"/>
    <n v="7.0000000000000007E-2"/>
    <n v="2499.9899999999998"/>
  </r>
  <r>
    <n v="1326"/>
    <n v="1"/>
    <x v="2"/>
    <x v="115"/>
    <n v="3"/>
    <s v="genna.serrano@bikes.shop"/>
    <x v="4"/>
    <x v="4"/>
    <n v="567"/>
    <s v="sheila.travis@yahoo.com"/>
    <n v="75604"/>
    <x v="2"/>
    <s v="Trek"/>
    <d v="2018-01-01T00:00:00"/>
    <n v="2"/>
    <n v="2799.99"/>
    <n v="7.0000000000000007E-2"/>
    <n v="5599.98"/>
  </r>
  <r>
    <n v="1326"/>
    <n v="2"/>
    <x v="2"/>
    <x v="116"/>
    <n v="3"/>
    <s v="genna.serrano@bikes.shop"/>
    <x v="5"/>
    <x v="5"/>
    <n v="567"/>
    <s v="sheila.travis@yahoo.com"/>
    <n v="75604"/>
    <x v="2"/>
    <s v="Trek"/>
    <d v="2018-01-01T00:00:00"/>
    <n v="2"/>
    <n v="199.99"/>
    <n v="7.0000000000000007E-2"/>
    <n v="399.98"/>
  </r>
  <r>
    <n v="1327"/>
    <n v="1"/>
    <x v="1"/>
    <x v="117"/>
    <n v="2"/>
    <s v="mireya.copeland@bikes.shop"/>
    <x v="6"/>
    <x v="6"/>
    <n v="1026"/>
    <s v="jenine.dawson@msn.com"/>
    <n v="13760"/>
    <x v="1"/>
    <s v="Trek"/>
    <d v="2018-01-02T00:00:00"/>
    <n v="2"/>
    <n v="1549.99"/>
    <n v="7.0000000000000007E-2"/>
    <n v="3099.98"/>
  </r>
  <r>
    <n v="1327"/>
    <n v="2"/>
    <x v="1"/>
    <x v="111"/>
    <n v="2"/>
    <s v="mireya.copeland@bikes.shop"/>
    <x v="0"/>
    <x v="0"/>
    <n v="1026"/>
    <s v="jenine.dawson@msn.com"/>
    <n v="13760"/>
    <x v="1"/>
    <s v="Electra"/>
    <d v="2018-01-02T00:00:00"/>
    <n v="2"/>
    <n v="899.99"/>
    <n v="0.1"/>
    <n v="1799.98"/>
  </r>
  <r>
    <n v="1327"/>
    <n v="3"/>
    <x v="1"/>
    <x v="74"/>
    <n v="2"/>
    <s v="mireya.copeland@bikes.shop"/>
    <x v="6"/>
    <x v="6"/>
    <n v="1026"/>
    <s v="jenine.dawson@msn.com"/>
    <n v="13760"/>
    <x v="1"/>
    <s v="Trek"/>
    <d v="2018-01-02T00:00:00"/>
    <n v="2"/>
    <n v="1499.99"/>
    <n v="0.1"/>
    <n v="2999.98"/>
  </r>
  <r>
    <n v="1327"/>
    <n v="4"/>
    <x v="1"/>
    <x v="118"/>
    <n v="2"/>
    <s v="mireya.copeland@bikes.shop"/>
    <x v="6"/>
    <x v="6"/>
    <n v="1026"/>
    <s v="jenine.dawson@msn.com"/>
    <n v="13760"/>
    <x v="1"/>
    <s v="Trek"/>
    <d v="2018-01-02T00:00:00"/>
    <n v="1"/>
    <n v="919.99"/>
    <n v="0.2"/>
    <n v="919.99"/>
  </r>
  <r>
    <n v="1328"/>
    <n v="1"/>
    <x v="1"/>
    <x v="119"/>
    <n v="2"/>
    <s v="mireya.copeland@bikes.shop"/>
    <x v="0"/>
    <x v="0"/>
    <n v="1083"/>
    <s v="cher.alston@msn.com"/>
    <n v="11793"/>
    <x v="1"/>
    <s v="Electra"/>
    <d v="2018-01-02T00:00:00"/>
    <n v="1"/>
    <n v="749.99"/>
    <n v="7.0000000000000007E-2"/>
    <n v="749.99"/>
  </r>
  <r>
    <n v="1328"/>
    <n v="2"/>
    <x v="1"/>
    <x v="120"/>
    <n v="2"/>
    <s v="mireya.copeland@bikes.shop"/>
    <x v="1"/>
    <x v="1"/>
    <n v="1083"/>
    <s v="cher.alston@msn.com"/>
    <n v="11793"/>
    <x v="1"/>
    <s v="Trek"/>
    <d v="2018-01-02T00:00:00"/>
    <n v="2"/>
    <n v="919.99"/>
    <n v="0.1"/>
    <n v="1839.98"/>
  </r>
  <r>
    <n v="1328"/>
    <n v="3"/>
    <x v="1"/>
    <x v="121"/>
    <n v="2"/>
    <s v="mireya.copeland@bikes.shop"/>
    <x v="0"/>
    <x v="0"/>
    <n v="1083"/>
    <s v="cher.alston@msn.com"/>
    <n v="11793"/>
    <x v="1"/>
    <s v="Electra"/>
    <d v="2018-01-02T00:00:00"/>
    <n v="1"/>
    <n v="319.99"/>
    <n v="7.0000000000000007E-2"/>
    <n v="319.99"/>
  </r>
  <r>
    <n v="1328"/>
    <n v="4"/>
    <x v="1"/>
    <x v="122"/>
    <n v="2"/>
    <s v="mireya.copeland@bikes.shop"/>
    <x v="3"/>
    <x v="3"/>
    <n v="1083"/>
    <s v="cher.alston@msn.com"/>
    <n v="11793"/>
    <x v="1"/>
    <s v="Electra"/>
    <d v="2018-01-02T00:00:00"/>
    <n v="1"/>
    <n v="749.99"/>
    <n v="0.1"/>
    <n v="749.99"/>
  </r>
  <r>
    <n v="1328"/>
    <n v="5"/>
    <x v="1"/>
    <x v="123"/>
    <n v="2"/>
    <s v="mireya.copeland@bikes.shop"/>
    <x v="0"/>
    <x v="0"/>
    <n v="1083"/>
    <s v="cher.alston@msn.com"/>
    <n v="11793"/>
    <x v="1"/>
    <s v="Electra"/>
    <d v="2018-01-02T00:00:00"/>
    <n v="1"/>
    <n v="599.99"/>
    <n v="0.1"/>
    <n v="599.99"/>
  </r>
  <r>
    <n v="1329"/>
    <n v="1"/>
    <x v="0"/>
    <x v="124"/>
    <n v="1"/>
    <s v="fabiola.jackson@bikes.shop"/>
    <x v="6"/>
    <x v="6"/>
    <n v="443"/>
    <s v="ayana.keith@hotmail.com"/>
    <n v="93035"/>
    <x v="0"/>
    <s v="Trek"/>
    <d v="2018-01-04T00:00:00"/>
    <n v="1"/>
    <n v="1099.99"/>
    <n v="7.0000000000000007E-2"/>
    <n v="1099.99"/>
  </r>
  <r>
    <n v="1329"/>
    <n v="2"/>
    <x v="0"/>
    <x v="92"/>
    <n v="1"/>
    <s v="fabiola.jackson@bikes.shop"/>
    <x v="3"/>
    <x v="3"/>
    <n v="443"/>
    <s v="ayana.keith@hotmail.com"/>
    <n v="93035"/>
    <x v="0"/>
    <s v="Sun Bicycles"/>
    <d v="2018-01-04T00:00:00"/>
    <n v="1"/>
    <n v="416.99"/>
    <n v="0.05"/>
    <n v="416.99"/>
  </r>
  <r>
    <n v="1329"/>
    <n v="3"/>
    <x v="0"/>
    <x v="66"/>
    <n v="1"/>
    <s v="fabiola.jackson@bikes.shop"/>
    <x v="6"/>
    <x v="6"/>
    <n v="443"/>
    <s v="ayana.keith@hotmail.com"/>
    <n v="93035"/>
    <x v="0"/>
    <s v="Trek"/>
    <d v="2018-01-04T00:00:00"/>
    <n v="1"/>
    <n v="2699.99"/>
    <n v="7.0000000000000007E-2"/>
    <n v="2699.99"/>
  </r>
  <r>
    <n v="1329"/>
    <n v="4"/>
    <x v="0"/>
    <x v="125"/>
    <n v="1"/>
    <s v="fabiola.jackson@bikes.shop"/>
    <x v="5"/>
    <x v="5"/>
    <n v="443"/>
    <s v="ayana.keith@hotmail.com"/>
    <n v="93035"/>
    <x v="0"/>
    <s v="Electra"/>
    <d v="2018-01-04T00:00:00"/>
    <n v="2"/>
    <n v="319.99"/>
    <n v="0.2"/>
    <n v="639.98"/>
  </r>
  <r>
    <n v="1329"/>
    <n v="5"/>
    <x v="0"/>
    <x v="17"/>
    <n v="1"/>
    <s v="fabiola.jackson@bikes.shop"/>
    <x v="0"/>
    <x v="0"/>
    <n v="443"/>
    <s v="ayana.keith@hotmail.com"/>
    <n v="93035"/>
    <x v="0"/>
    <s v="Electra"/>
    <d v="2018-01-04T00:00:00"/>
    <n v="1"/>
    <n v="269.99"/>
    <n v="0.1"/>
    <n v="269.99"/>
  </r>
  <r>
    <n v="1330"/>
    <n v="1"/>
    <x v="1"/>
    <x v="126"/>
    <n v="2"/>
    <s v="mireya.copeland@bikes.shop"/>
    <x v="0"/>
    <x v="0"/>
    <n v="761"/>
    <s v="rod.hatfield@hotmail.com"/>
    <n v="11779"/>
    <x v="1"/>
    <s v="Electra"/>
    <d v="2018-01-04T00:00:00"/>
    <n v="1"/>
    <n v="479.99"/>
    <n v="0.2"/>
    <n v="479.99"/>
  </r>
  <r>
    <n v="1330"/>
    <n v="2"/>
    <x v="1"/>
    <x v="127"/>
    <n v="2"/>
    <s v="mireya.copeland@bikes.shop"/>
    <x v="0"/>
    <x v="0"/>
    <n v="761"/>
    <s v="rod.hatfield@hotmail.com"/>
    <n v="11779"/>
    <x v="1"/>
    <s v="Electra"/>
    <d v="2018-01-04T00:00:00"/>
    <n v="2"/>
    <n v="679.99"/>
    <n v="0.05"/>
    <n v="1359.98"/>
  </r>
  <r>
    <n v="1330"/>
    <n v="3"/>
    <x v="1"/>
    <x v="128"/>
    <n v="2"/>
    <s v="mireya.copeland@bikes.shop"/>
    <x v="0"/>
    <x v="0"/>
    <n v="761"/>
    <s v="rod.hatfield@hotmail.com"/>
    <n v="11779"/>
    <x v="1"/>
    <s v="Electra"/>
    <d v="2018-01-04T00:00:00"/>
    <n v="2"/>
    <n v="429.99"/>
    <n v="0.2"/>
    <n v="859.98"/>
  </r>
  <r>
    <n v="1330"/>
    <n v="4"/>
    <x v="1"/>
    <x v="48"/>
    <n v="2"/>
    <s v="mireya.copeland@bikes.shop"/>
    <x v="3"/>
    <x v="3"/>
    <n v="761"/>
    <s v="rod.hatfield@hotmail.com"/>
    <n v="11779"/>
    <x v="1"/>
    <s v="Electra"/>
    <d v="2018-01-04T00:00:00"/>
    <n v="2"/>
    <n v="489.99"/>
    <n v="0.05"/>
    <n v="979.98"/>
  </r>
  <r>
    <n v="1330"/>
    <n v="5"/>
    <x v="1"/>
    <x v="129"/>
    <n v="2"/>
    <s v="mireya.copeland@bikes.shop"/>
    <x v="5"/>
    <x v="5"/>
    <n v="761"/>
    <s v="rod.hatfield@hotmail.com"/>
    <n v="11779"/>
    <x v="1"/>
    <s v="Electra"/>
    <d v="2018-01-04T00:00:00"/>
    <n v="1"/>
    <n v="279.99"/>
    <n v="0.1"/>
    <n v="279.99"/>
  </r>
  <r>
    <n v="1331"/>
    <n v="1"/>
    <x v="1"/>
    <x v="130"/>
    <n v="2"/>
    <s v="mireya.copeland@bikes.shop"/>
    <x v="0"/>
    <x v="0"/>
    <n v="1122"/>
    <s v="cicely.deleon@yahoo.com"/>
    <n v="11762"/>
    <x v="1"/>
    <s v="Electra"/>
    <d v="2018-01-05T00:00:00"/>
    <n v="1"/>
    <n v="2599.9899999999998"/>
    <n v="0.05"/>
    <n v="2599.9899999999998"/>
  </r>
  <r>
    <n v="1331"/>
    <n v="2"/>
    <x v="1"/>
    <x v="131"/>
    <n v="2"/>
    <s v="mireya.copeland@bikes.shop"/>
    <x v="5"/>
    <x v="5"/>
    <n v="1122"/>
    <s v="cicely.deleon@yahoo.com"/>
    <n v="11762"/>
    <x v="1"/>
    <s v="Electra"/>
    <d v="2018-01-05T00:00:00"/>
    <n v="1"/>
    <n v="369.99"/>
    <n v="0.05"/>
    <n v="369.99"/>
  </r>
  <r>
    <n v="1331"/>
    <n v="3"/>
    <x v="1"/>
    <x v="132"/>
    <n v="2"/>
    <s v="mireya.copeland@bikes.shop"/>
    <x v="6"/>
    <x v="6"/>
    <n v="1122"/>
    <s v="cicely.deleon@yahoo.com"/>
    <n v="11762"/>
    <x v="1"/>
    <s v="Trek"/>
    <d v="2018-01-05T00:00:00"/>
    <n v="2"/>
    <n v="1799.99"/>
    <n v="0.1"/>
    <n v="3599.98"/>
  </r>
  <r>
    <n v="1331"/>
    <n v="4"/>
    <x v="1"/>
    <x v="133"/>
    <n v="2"/>
    <s v="mireya.copeland@bikes.shop"/>
    <x v="3"/>
    <x v="3"/>
    <n v="1122"/>
    <s v="cicely.deleon@yahoo.com"/>
    <n v="11762"/>
    <x v="1"/>
    <s v="Electra"/>
    <d v="2018-01-05T00:00:00"/>
    <n v="1"/>
    <n v="799.99"/>
    <n v="0.2"/>
    <n v="799.99"/>
  </r>
  <r>
    <n v="1332"/>
    <n v="1"/>
    <x v="1"/>
    <x v="134"/>
    <n v="2"/>
    <s v="mireya.copeland@bikes.shop"/>
    <x v="5"/>
    <x v="5"/>
    <n v="256"/>
    <s v="erma.salinas@gmail.com"/>
    <n v="11566"/>
    <x v="1"/>
    <s v="Electra"/>
    <d v="2018-01-06T00:00:00"/>
    <n v="1"/>
    <n v="369.99"/>
    <n v="0.2"/>
    <n v="369.99"/>
  </r>
  <r>
    <n v="1332"/>
    <n v="2"/>
    <x v="1"/>
    <x v="101"/>
    <n v="2"/>
    <s v="mireya.copeland@bikes.shop"/>
    <x v="5"/>
    <x v="5"/>
    <n v="256"/>
    <s v="erma.salinas@gmail.com"/>
    <n v="11566"/>
    <x v="1"/>
    <s v="Haro"/>
    <d v="2018-01-06T00:00:00"/>
    <n v="2"/>
    <n v="209.99"/>
    <n v="0.05"/>
    <n v="419.98"/>
  </r>
  <r>
    <n v="1332"/>
    <n v="3"/>
    <x v="1"/>
    <x v="135"/>
    <n v="2"/>
    <s v="mireya.copeland@bikes.shop"/>
    <x v="6"/>
    <x v="6"/>
    <n v="256"/>
    <s v="erma.salinas@gmail.com"/>
    <n v="11566"/>
    <x v="1"/>
    <s v="Trek"/>
    <d v="2018-01-06T00:00:00"/>
    <n v="2"/>
    <n v="919.99"/>
    <n v="7.0000000000000007E-2"/>
    <n v="1839.98"/>
  </r>
  <r>
    <n v="1332"/>
    <n v="4"/>
    <x v="1"/>
    <x v="136"/>
    <n v="2"/>
    <s v="mireya.copeland@bikes.shop"/>
    <x v="5"/>
    <x v="5"/>
    <n v="256"/>
    <s v="erma.salinas@gmail.com"/>
    <n v="11566"/>
    <x v="1"/>
    <s v="Electra"/>
    <d v="2018-01-06T00:00:00"/>
    <n v="1"/>
    <n v="279.99"/>
    <n v="0.1"/>
    <n v="279.99"/>
  </r>
  <r>
    <n v="1333"/>
    <n v="1"/>
    <x v="2"/>
    <x v="137"/>
    <n v="3"/>
    <s v="genna.serrano@bikes.shop"/>
    <x v="4"/>
    <x v="4"/>
    <n v="203"/>
    <s v="minerva.decker@yahoo.com"/>
    <n v="77016"/>
    <x v="2"/>
    <s v="Trek"/>
    <d v="2018-01-06T00:00:00"/>
    <n v="2"/>
    <n v="4999.99"/>
    <n v="0.05"/>
    <n v="9999.98"/>
  </r>
  <r>
    <n v="1333"/>
    <n v="2"/>
    <x v="2"/>
    <x v="138"/>
    <n v="3"/>
    <s v="genna.serrano@bikes.shop"/>
    <x v="3"/>
    <x v="3"/>
    <n v="203"/>
    <s v="minerva.decker@yahoo.com"/>
    <n v="77016"/>
    <x v="2"/>
    <s v="Electra"/>
    <d v="2018-01-06T00:00:00"/>
    <n v="2"/>
    <n v="679.99"/>
    <n v="0.1"/>
    <n v="1359.98"/>
  </r>
  <r>
    <n v="1333"/>
    <n v="3"/>
    <x v="2"/>
    <x v="40"/>
    <n v="3"/>
    <s v="genna.serrano@bikes.shop"/>
    <x v="5"/>
    <x v="5"/>
    <n v="203"/>
    <s v="minerva.decker@yahoo.com"/>
    <n v="77016"/>
    <x v="2"/>
    <s v="Electra"/>
    <d v="2018-01-06T00:00:00"/>
    <n v="2"/>
    <n v="299.99"/>
    <n v="0.1"/>
    <n v="599.98"/>
  </r>
  <r>
    <n v="1333"/>
    <n v="4"/>
    <x v="2"/>
    <x v="10"/>
    <n v="3"/>
    <s v="genna.serrano@bikes.shop"/>
    <x v="0"/>
    <x v="0"/>
    <n v="203"/>
    <s v="minerva.decker@yahoo.com"/>
    <n v="77016"/>
    <x v="2"/>
    <s v="Electra"/>
    <d v="2018-01-06T00:00:00"/>
    <n v="1"/>
    <n v="549.99"/>
    <n v="0.05"/>
    <n v="549.99"/>
  </r>
  <r>
    <n v="1333"/>
    <n v="5"/>
    <x v="2"/>
    <x v="46"/>
    <n v="3"/>
    <s v="genna.serrano@bikes.shop"/>
    <x v="0"/>
    <x v="0"/>
    <n v="203"/>
    <s v="minerva.decker@yahoo.com"/>
    <n v="77016"/>
    <x v="2"/>
    <s v="Sun Bicycles"/>
    <d v="2018-01-06T00:00:00"/>
    <n v="1"/>
    <n v="647.99"/>
    <n v="0.1"/>
    <n v="647.99"/>
  </r>
  <r>
    <n v="1334"/>
    <n v="1"/>
    <x v="1"/>
    <x v="139"/>
    <n v="2"/>
    <s v="mireya.copeland@bikes.shop"/>
    <x v="4"/>
    <x v="4"/>
    <n v="425"/>
    <s v="augustina.joyner@aol.com"/>
    <n v="10550"/>
    <x v="1"/>
    <s v="Trek"/>
    <d v="2018-01-07T00:00:00"/>
    <n v="2"/>
    <n v="4999.99"/>
    <n v="0.05"/>
    <n v="9999.98"/>
  </r>
  <r>
    <n v="1334"/>
    <n v="2"/>
    <x v="1"/>
    <x v="140"/>
    <n v="2"/>
    <s v="mireya.copeland@bikes.shop"/>
    <x v="6"/>
    <x v="6"/>
    <n v="425"/>
    <s v="augustina.joyner@aol.com"/>
    <n v="10550"/>
    <x v="1"/>
    <s v="Trek"/>
    <d v="2018-01-07T00:00:00"/>
    <n v="2"/>
    <n v="4499.99"/>
    <n v="7.0000000000000007E-2"/>
    <n v="8999.98"/>
  </r>
  <r>
    <n v="1334"/>
    <n v="3"/>
    <x v="1"/>
    <x v="73"/>
    <n v="2"/>
    <s v="mireya.copeland@bikes.shop"/>
    <x v="5"/>
    <x v="5"/>
    <n v="425"/>
    <s v="augustina.joyner@aol.com"/>
    <n v="10550"/>
    <x v="1"/>
    <s v="Sun Bicycles"/>
    <d v="2018-01-07T00:00:00"/>
    <n v="2"/>
    <n v="109.99"/>
    <n v="0.1"/>
    <n v="219.98"/>
  </r>
  <r>
    <n v="1334"/>
    <n v="4"/>
    <x v="1"/>
    <x v="17"/>
    <n v="2"/>
    <s v="mireya.copeland@bikes.shop"/>
    <x v="0"/>
    <x v="0"/>
    <n v="425"/>
    <s v="augustina.joyner@aol.com"/>
    <n v="10550"/>
    <x v="1"/>
    <s v="Electra"/>
    <d v="2018-01-07T00:00:00"/>
    <n v="1"/>
    <n v="269.99"/>
    <n v="0.05"/>
    <n v="269.99"/>
  </r>
  <r>
    <n v="1334"/>
    <n v="5"/>
    <x v="1"/>
    <x v="41"/>
    <n v="2"/>
    <s v="mireya.copeland@bikes.shop"/>
    <x v="1"/>
    <x v="1"/>
    <n v="425"/>
    <s v="augustina.joyner@aol.com"/>
    <n v="10550"/>
    <x v="1"/>
    <s v="Trek"/>
    <d v="2018-01-07T00:00:00"/>
    <n v="1"/>
    <n v="2299.9899999999998"/>
    <n v="0.05"/>
    <n v="2299.9899999999998"/>
  </r>
  <r>
    <n v="1335"/>
    <n v="1"/>
    <x v="1"/>
    <x v="141"/>
    <n v="2"/>
    <s v="mireya.copeland@bikes.shop"/>
    <x v="1"/>
    <x v="1"/>
    <n v="955"/>
    <s v="delfina.gilliam@hotmail.com"/>
    <n v="11704"/>
    <x v="1"/>
    <s v="Trek"/>
    <d v="2018-01-07T00:00:00"/>
    <n v="2"/>
    <n v="2249.9899999999998"/>
    <n v="0.05"/>
    <n v="4499.9799999999996"/>
  </r>
  <r>
    <n v="1336"/>
    <n v="1"/>
    <x v="0"/>
    <x v="61"/>
    <n v="1"/>
    <s v="fabiola.jackson@bikes.shop"/>
    <x v="1"/>
    <x v="1"/>
    <n v="904"/>
    <s v="jana.thomas@yahoo.com"/>
    <n v="95127"/>
    <x v="0"/>
    <s v="Trek"/>
    <d v="2018-01-09T00:00:00"/>
    <n v="2"/>
    <n v="999.99"/>
    <n v="0.2"/>
    <n v="1999.98"/>
  </r>
  <r>
    <n v="1336"/>
    <n v="2"/>
    <x v="0"/>
    <x v="142"/>
    <n v="1"/>
    <s v="fabiola.jackson@bikes.shop"/>
    <x v="6"/>
    <x v="6"/>
    <n v="904"/>
    <s v="jana.thomas@yahoo.com"/>
    <n v="95127"/>
    <x v="0"/>
    <s v="Trek"/>
    <d v="2018-01-09T00:00:00"/>
    <n v="1"/>
    <n v="6499.99"/>
    <n v="0.05"/>
    <n v="6499.99"/>
  </r>
  <r>
    <n v="1336"/>
    <n v="3"/>
    <x v="0"/>
    <x v="20"/>
    <n v="1"/>
    <s v="fabiola.jackson@bikes.shop"/>
    <x v="5"/>
    <x v="5"/>
    <n v="904"/>
    <s v="jana.thomas@yahoo.com"/>
    <n v="95127"/>
    <x v="0"/>
    <s v="Electra"/>
    <d v="2018-01-09T00:00:00"/>
    <n v="2"/>
    <n v="269.99"/>
    <n v="7.0000000000000007E-2"/>
    <n v="539.98"/>
  </r>
  <r>
    <n v="1336"/>
    <n v="4"/>
    <x v="0"/>
    <x v="143"/>
    <n v="1"/>
    <s v="fabiola.jackson@bikes.shop"/>
    <x v="2"/>
    <x v="2"/>
    <n v="904"/>
    <s v="jana.thomas@yahoo.com"/>
    <n v="95127"/>
    <x v="0"/>
    <s v="Trek"/>
    <d v="2018-01-09T00:00:00"/>
    <n v="1"/>
    <n v="3999.99"/>
    <n v="0.1"/>
    <n v="3999.99"/>
  </r>
  <r>
    <n v="1336"/>
    <n v="5"/>
    <x v="0"/>
    <x v="144"/>
    <n v="1"/>
    <s v="fabiola.jackson@bikes.shop"/>
    <x v="4"/>
    <x v="4"/>
    <n v="904"/>
    <s v="jana.thomas@yahoo.com"/>
    <n v="95127"/>
    <x v="0"/>
    <s v="Trek"/>
    <d v="2018-01-09T00:00:00"/>
    <n v="1"/>
    <n v="2799.99"/>
    <n v="0.1"/>
    <n v="2799.99"/>
  </r>
  <r>
    <n v="1337"/>
    <n v="1"/>
    <x v="1"/>
    <x v="145"/>
    <n v="2"/>
    <s v="mireya.copeland@bikes.shop"/>
    <x v="6"/>
    <x v="6"/>
    <n v="970"/>
    <s v="ruth.horton@gmail.com"/>
    <n v="11423"/>
    <x v="1"/>
    <s v="Trek"/>
    <d v="2018-01-09T00:00:00"/>
    <n v="1"/>
    <n v="4999.99"/>
    <n v="0.1"/>
    <n v="4999.99"/>
  </r>
  <r>
    <n v="1338"/>
    <n v="1"/>
    <x v="1"/>
    <x v="146"/>
    <n v="2"/>
    <s v="mireya.copeland@bikes.shop"/>
    <x v="6"/>
    <x v="6"/>
    <n v="905"/>
    <s v="hae.ramirez@hotmail.com"/>
    <n v="13027"/>
    <x v="1"/>
    <s v="Trek"/>
    <d v="2018-01-10T00:00:00"/>
    <n v="2"/>
    <n v="6499.99"/>
    <n v="7.0000000000000007E-2"/>
    <n v="12999.98"/>
  </r>
  <r>
    <n v="1339"/>
    <n v="1"/>
    <x v="0"/>
    <x v="147"/>
    <n v="1"/>
    <s v="fabiola.jackson@bikes.shop"/>
    <x v="6"/>
    <x v="6"/>
    <n v="580"/>
    <s v="mellisa.kim@aol.com"/>
    <n v="90008"/>
    <x v="0"/>
    <s v="Trek"/>
    <d v="2018-01-11T00:00:00"/>
    <n v="1"/>
    <n v="3199.99"/>
    <n v="7.0000000000000007E-2"/>
    <n v="3199.99"/>
  </r>
  <r>
    <n v="1340"/>
    <n v="1"/>
    <x v="0"/>
    <x v="130"/>
    <n v="1"/>
    <s v="fabiola.jackson@bikes.shop"/>
    <x v="0"/>
    <x v="0"/>
    <n v="1066"/>
    <s v="raeann.duncan@aol.com"/>
    <n v="92806"/>
    <x v="0"/>
    <s v="Electra"/>
    <d v="2018-01-12T00:00:00"/>
    <n v="1"/>
    <n v="2599.9899999999998"/>
    <n v="0.2"/>
    <n v="2599.9899999999998"/>
  </r>
  <r>
    <n v="1340"/>
    <n v="2"/>
    <x v="0"/>
    <x v="102"/>
    <n v="1"/>
    <s v="fabiola.jackson@bikes.shop"/>
    <x v="5"/>
    <x v="5"/>
    <n v="1066"/>
    <s v="raeann.duncan@aol.com"/>
    <n v="92806"/>
    <x v="0"/>
    <s v="Haro"/>
    <d v="2018-01-12T00:00:00"/>
    <n v="2"/>
    <n v="209.99"/>
    <n v="0.2"/>
    <n v="419.98"/>
  </r>
  <r>
    <n v="1340"/>
    <n v="3"/>
    <x v="0"/>
    <x v="148"/>
    <n v="1"/>
    <s v="fabiola.jackson@bikes.shop"/>
    <x v="0"/>
    <x v="0"/>
    <n v="1066"/>
    <s v="raeann.duncan@aol.com"/>
    <n v="92806"/>
    <x v="0"/>
    <s v="Electra"/>
    <d v="2018-01-12T00:00:00"/>
    <n v="2"/>
    <n v="849.99"/>
    <n v="0.05"/>
    <n v="1699.98"/>
  </r>
  <r>
    <n v="1341"/>
    <n v="1"/>
    <x v="1"/>
    <x v="149"/>
    <n v="2"/>
    <s v="mireya.copeland@bikes.shop"/>
    <x v="0"/>
    <x v="0"/>
    <n v="1258"/>
    <s v="todd.waters@yahoo.com"/>
    <n v="11706"/>
    <x v="1"/>
    <s v="Electra"/>
    <d v="2018-01-12T00:00:00"/>
    <n v="2"/>
    <n v="749.99"/>
    <n v="7.0000000000000007E-2"/>
    <n v="1499.98"/>
  </r>
  <r>
    <n v="1341"/>
    <n v="2"/>
    <x v="1"/>
    <x v="28"/>
    <n v="2"/>
    <s v="mireya.copeland@bikes.shop"/>
    <x v="6"/>
    <x v="6"/>
    <n v="1258"/>
    <s v="todd.waters@yahoo.com"/>
    <n v="11706"/>
    <x v="1"/>
    <s v="Trek"/>
    <d v="2018-01-12T00:00:00"/>
    <n v="2"/>
    <n v="5499.99"/>
    <n v="0.2"/>
    <n v="10999.98"/>
  </r>
  <r>
    <n v="1341"/>
    <n v="3"/>
    <x v="1"/>
    <x v="150"/>
    <n v="2"/>
    <s v="mireya.copeland@bikes.shop"/>
    <x v="0"/>
    <x v="0"/>
    <n v="1258"/>
    <s v="todd.waters@yahoo.com"/>
    <n v="11706"/>
    <x v="1"/>
    <s v="Electra"/>
    <d v="2018-01-12T00:00:00"/>
    <n v="2"/>
    <n v="899.99"/>
    <n v="0.05"/>
    <n v="1799.98"/>
  </r>
  <r>
    <n v="1341"/>
    <n v="4"/>
    <x v="1"/>
    <x v="82"/>
    <n v="2"/>
    <s v="mireya.copeland@bikes.shop"/>
    <x v="0"/>
    <x v="0"/>
    <n v="1258"/>
    <s v="todd.waters@yahoo.com"/>
    <n v="11706"/>
    <x v="1"/>
    <s v="Sun Bicycles"/>
    <d v="2018-01-12T00:00:00"/>
    <n v="2"/>
    <n v="250.99"/>
    <n v="0.05"/>
    <n v="501.98"/>
  </r>
  <r>
    <n v="1342"/>
    <n v="1"/>
    <x v="1"/>
    <x v="91"/>
    <n v="2"/>
    <s v="mireya.copeland@bikes.shop"/>
    <x v="4"/>
    <x v="4"/>
    <n v="1393"/>
    <s v="vivian.deleon@msn.com"/>
    <n v="11432"/>
    <x v="1"/>
    <s v="Sun Bicycles"/>
    <d v="2018-01-12T00:00:00"/>
    <n v="1"/>
    <n v="1559.99"/>
    <n v="0.05"/>
    <n v="1559.99"/>
  </r>
  <r>
    <n v="1342"/>
    <n v="2"/>
    <x v="1"/>
    <x v="151"/>
    <n v="2"/>
    <s v="mireya.copeland@bikes.shop"/>
    <x v="5"/>
    <x v="5"/>
    <n v="1393"/>
    <s v="vivian.deleon@msn.com"/>
    <n v="11432"/>
    <x v="1"/>
    <s v="Trek"/>
    <d v="2018-01-12T00:00:00"/>
    <n v="1"/>
    <n v="209.99"/>
    <n v="0.05"/>
    <n v="209.99"/>
  </r>
  <r>
    <n v="1343"/>
    <n v="1"/>
    <x v="1"/>
    <x v="152"/>
    <n v="2"/>
    <s v="mireya.copeland@bikes.shop"/>
    <x v="0"/>
    <x v="0"/>
    <n v="594"/>
    <s v="deanne.parsons@aol.com"/>
    <n v="11757"/>
    <x v="1"/>
    <s v="Electra"/>
    <d v="2018-01-13T00:00:00"/>
    <n v="1"/>
    <n v="559.99"/>
    <n v="0.05"/>
    <n v="559.99"/>
  </r>
  <r>
    <n v="1343"/>
    <n v="2"/>
    <x v="1"/>
    <x v="40"/>
    <n v="2"/>
    <s v="mireya.copeland@bikes.shop"/>
    <x v="5"/>
    <x v="5"/>
    <n v="594"/>
    <s v="deanne.parsons@aol.com"/>
    <n v="11757"/>
    <x v="1"/>
    <s v="Electra"/>
    <d v="2018-01-13T00:00:00"/>
    <n v="1"/>
    <n v="299.99"/>
    <n v="0.05"/>
    <n v="299.99"/>
  </r>
  <r>
    <n v="1343"/>
    <n v="3"/>
    <x v="1"/>
    <x v="153"/>
    <n v="2"/>
    <s v="mireya.copeland@bikes.shop"/>
    <x v="6"/>
    <x v="6"/>
    <n v="594"/>
    <s v="deanne.parsons@aol.com"/>
    <n v="11757"/>
    <x v="1"/>
    <s v="Trek"/>
    <d v="2018-01-13T00:00:00"/>
    <n v="2"/>
    <n v="3499.99"/>
    <n v="0.2"/>
    <n v="6999.98"/>
  </r>
  <r>
    <n v="1343"/>
    <n v="4"/>
    <x v="1"/>
    <x v="105"/>
    <n v="2"/>
    <s v="mireya.copeland@bikes.shop"/>
    <x v="0"/>
    <x v="0"/>
    <n v="594"/>
    <s v="deanne.parsons@aol.com"/>
    <n v="11757"/>
    <x v="1"/>
    <s v="Sun Bicycles"/>
    <d v="2018-01-13T00:00:00"/>
    <n v="2"/>
    <n v="346.99"/>
    <n v="0.2"/>
    <n v="693.98"/>
  </r>
  <r>
    <n v="1343"/>
    <n v="5"/>
    <x v="1"/>
    <x v="154"/>
    <n v="2"/>
    <s v="mireya.copeland@bikes.shop"/>
    <x v="2"/>
    <x v="2"/>
    <n v="594"/>
    <s v="deanne.parsons@aol.com"/>
    <n v="11757"/>
    <x v="1"/>
    <s v="Trek"/>
    <d v="2018-01-13T00:00:00"/>
    <n v="1"/>
    <n v="3299.99"/>
    <n v="0.1"/>
    <n v="3299.99"/>
  </r>
  <r>
    <n v="1344"/>
    <n v="1"/>
    <x v="1"/>
    <x v="104"/>
    <n v="2"/>
    <s v="mireya.copeland@bikes.shop"/>
    <x v="0"/>
    <x v="0"/>
    <n v="916"/>
    <s v="alishia.elliott@aol.com"/>
    <n v="10550"/>
    <x v="1"/>
    <s v="Electra"/>
    <d v="2018-01-13T00:00:00"/>
    <n v="2"/>
    <n v="799.99"/>
    <n v="7.0000000000000007E-2"/>
    <n v="1599.98"/>
  </r>
  <r>
    <n v="1344"/>
    <n v="2"/>
    <x v="1"/>
    <x v="27"/>
    <n v="2"/>
    <s v="mireya.copeland@bikes.shop"/>
    <x v="3"/>
    <x v="3"/>
    <n v="916"/>
    <s v="alishia.elliott@aol.com"/>
    <n v="10550"/>
    <x v="1"/>
    <s v="Sun Bicycles"/>
    <d v="2018-01-13T00:00:00"/>
    <n v="2"/>
    <n v="551.99"/>
    <n v="0.2"/>
    <n v="1103.98"/>
  </r>
  <r>
    <n v="1344"/>
    <n v="3"/>
    <x v="1"/>
    <x v="5"/>
    <n v="2"/>
    <s v="mireya.copeland@bikes.shop"/>
    <x v="1"/>
    <x v="1"/>
    <n v="916"/>
    <s v="alishia.elliott@aol.com"/>
    <n v="10550"/>
    <x v="1"/>
    <s v="Surly"/>
    <d v="2018-01-13T00:00:00"/>
    <n v="1"/>
    <n v="999.99"/>
    <n v="7.0000000000000007E-2"/>
    <n v="999.99"/>
  </r>
  <r>
    <n v="1344"/>
    <n v="4"/>
    <x v="1"/>
    <x v="32"/>
    <n v="2"/>
    <s v="mireya.copeland@bikes.shop"/>
    <x v="4"/>
    <x v="4"/>
    <n v="916"/>
    <s v="alishia.elliott@aol.com"/>
    <n v="10550"/>
    <x v="1"/>
    <s v="Trek"/>
    <d v="2018-01-13T00:00:00"/>
    <n v="1"/>
    <n v="4999.99"/>
    <n v="7.0000000000000007E-2"/>
    <n v="4999.99"/>
  </r>
  <r>
    <n v="1345"/>
    <n v="1"/>
    <x v="1"/>
    <x v="95"/>
    <n v="2"/>
    <s v="mireya.copeland@bikes.shop"/>
    <x v="1"/>
    <x v="1"/>
    <n v="1037"/>
    <s v="ashanti.hammond@msn.com"/>
    <n v="10954"/>
    <x v="1"/>
    <s v="Trek"/>
    <d v="2018-01-14T00:00:00"/>
    <n v="2"/>
    <n v="4999.99"/>
    <n v="0.2"/>
    <n v="9999.98"/>
  </r>
  <r>
    <n v="1345"/>
    <n v="2"/>
    <x v="1"/>
    <x v="155"/>
    <n v="2"/>
    <s v="mireya.copeland@bikes.shop"/>
    <x v="6"/>
    <x v="6"/>
    <n v="1037"/>
    <s v="ashanti.hammond@msn.com"/>
    <n v="10954"/>
    <x v="1"/>
    <s v="Trek"/>
    <d v="2018-01-14T00:00:00"/>
    <n v="2"/>
    <n v="3199.99"/>
    <n v="0.05"/>
    <n v="6399.98"/>
  </r>
  <r>
    <n v="1345"/>
    <n v="3"/>
    <x v="1"/>
    <x v="156"/>
    <n v="2"/>
    <s v="mireya.copeland@bikes.shop"/>
    <x v="6"/>
    <x v="6"/>
    <n v="1037"/>
    <s v="ashanti.hammond@msn.com"/>
    <n v="10954"/>
    <x v="1"/>
    <s v="Surly"/>
    <d v="2018-01-14T00:00:00"/>
    <n v="2"/>
    <n v="1549"/>
    <n v="0.2"/>
    <n v="3098"/>
  </r>
  <r>
    <n v="1345"/>
    <n v="4"/>
    <x v="1"/>
    <x v="6"/>
    <n v="2"/>
    <s v="mireya.copeland@bikes.shop"/>
    <x v="1"/>
    <x v="1"/>
    <n v="1037"/>
    <s v="ashanti.hammond@msn.com"/>
    <n v="10954"/>
    <x v="1"/>
    <s v="Ritchey"/>
    <d v="2018-01-14T00:00:00"/>
    <n v="2"/>
    <n v="749.99"/>
    <n v="0.2"/>
    <n v="1499.98"/>
  </r>
  <r>
    <n v="1346"/>
    <n v="1"/>
    <x v="2"/>
    <x v="157"/>
    <n v="3"/>
    <s v="genna.serrano@bikes.shop"/>
    <x v="1"/>
    <x v="1"/>
    <n v="136"/>
    <s v="sarita.parks@msn.com"/>
    <n v="75126"/>
    <x v="2"/>
    <s v="Trek"/>
    <d v="2018-01-14T00:00:00"/>
    <n v="2"/>
    <n v="1499.99"/>
    <n v="0.05"/>
    <n v="2999.98"/>
  </r>
  <r>
    <n v="1346"/>
    <n v="2"/>
    <x v="2"/>
    <x v="158"/>
    <n v="3"/>
    <s v="genna.serrano@bikes.shop"/>
    <x v="6"/>
    <x v="6"/>
    <n v="136"/>
    <s v="sarita.parks@msn.com"/>
    <n v="75126"/>
    <x v="2"/>
    <s v="Trek"/>
    <d v="2018-01-14T00:00:00"/>
    <n v="1"/>
    <n v="4499.99"/>
    <n v="0.05"/>
    <n v="4499.99"/>
  </r>
  <r>
    <n v="1346"/>
    <n v="3"/>
    <x v="2"/>
    <x v="9"/>
    <n v="3"/>
    <s v="genna.serrano@bikes.shop"/>
    <x v="0"/>
    <x v="0"/>
    <n v="136"/>
    <s v="sarita.parks@msn.com"/>
    <n v="75126"/>
    <x v="2"/>
    <s v="Pure Cycles"/>
    <d v="2018-01-14T00:00:00"/>
    <n v="2"/>
    <n v="449"/>
    <n v="0.05"/>
    <n v="898"/>
  </r>
  <r>
    <n v="1346"/>
    <n v="4"/>
    <x v="2"/>
    <x v="159"/>
    <n v="3"/>
    <s v="genna.serrano@bikes.shop"/>
    <x v="0"/>
    <x v="0"/>
    <n v="136"/>
    <s v="sarita.parks@msn.com"/>
    <n v="75126"/>
    <x v="2"/>
    <s v="Electra"/>
    <d v="2018-01-14T00:00:00"/>
    <n v="1"/>
    <n v="749.99"/>
    <n v="0.1"/>
    <n v="749.99"/>
  </r>
  <r>
    <n v="1346"/>
    <n v="5"/>
    <x v="2"/>
    <x v="160"/>
    <n v="3"/>
    <s v="genna.serrano@bikes.shop"/>
    <x v="5"/>
    <x v="5"/>
    <n v="136"/>
    <s v="sarita.parks@msn.com"/>
    <n v="75126"/>
    <x v="2"/>
    <s v="Strider"/>
    <d v="2018-01-14T00:00:00"/>
    <n v="2"/>
    <n v="89.99"/>
    <n v="0.2"/>
    <n v="179.98"/>
  </r>
  <r>
    <n v="1347"/>
    <n v="1"/>
    <x v="0"/>
    <x v="52"/>
    <n v="1"/>
    <s v="fabiola.jackson@bikes.shop"/>
    <x v="1"/>
    <x v="1"/>
    <n v="247"/>
    <s v="muriel.juarez@gmail.com"/>
    <n v="90274"/>
    <x v="0"/>
    <s v="Trek"/>
    <d v="2018-01-15T00:00:00"/>
    <n v="2"/>
    <n v="5299.99"/>
    <n v="7.0000000000000007E-2"/>
    <n v="10599.98"/>
  </r>
  <r>
    <n v="1347"/>
    <n v="2"/>
    <x v="0"/>
    <x v="29"/>
    <n v="1"/>
    <s v="fabiola.jackson@bikes.shop"/>
    <x v="6"/>
    <x v="6"/>
    <n v="247"/>
    <s v="muriel.juarez@gmail.com"/>
    <n v="90274"/>
    <x v="0"/>
    <s v="Surly"/>
    <d v="2018-01-15T00:00:00"/>
    <n v="1"/>
    <n v="749.99"/>
    <n v="0.05"/>
    <n v="749.99"/>
  </r>
  <r>
    <n v="1348"/>
    <n v="1"/>
    <x v="0"/>
    <x v="139"/>
    <n v="1"/>
    <s v="fabiola.jackson@bikes.shop"/>
    <x v="4"/>
    <x v="4"/>
    <n v="1214"/>
    <s v="brigid.sharp@hotmail.com"/>
    <n v="95050"/>
    <x v="0"/>
    <s v="Trek"/>
    <d v="2018-01-15T00:00:00"/>
    <n v="1"/>
    <n v="4999.99"/>
    <n v="0.05"/>
    <n v="4999.99"/>
  </r>
  <r>
    <n v="1348"/>
    <n v="2"/>
    <x v="0"/>
    <x v="161"/>
    <n v="1"/>
    <s v="fabiola.jackson@bikes.shop"/>
    <x v="6"/>
    <x v="6"/>
    <n v="1214"/>
    <s v="brigid.sharp@hotmail.com"/>
    <n v="95050"/>
    <x v="0"/>
    <s v="Trek"/>
    <d v="2018-01-15T00:00:00"/>
    <n v="1"/>
    <n v="5499.99"/>
    <n v="0.05"/>
    <n v="5499.99"/>
  </r>
  <r>
    <n v="1348"/>
    <n v="3"/>
    <x v="0"/>
    <x v="71"/>
    <n v="1"/>
    <s v="fabiola.jackson@bikes.shop"/>
    <x v="6"/>
    <x v="6"/>
    <n v="1214"/>
    <s v="brigid.sharp@hotmail.com"/>
    <n v="95050"/>
    <x v="0"/>
    <s v="Trek"/>
    <d v="2018-01-15T00:00:00"/>
    <n v="2"/>
    <n v="4999.99"/>
    <n v="0.1"/>
    <n v="9999.98"/>
  </r>
  <r>
    <n v="1348"/>
    <n v="4"/>
    <x v="0"/>
    <x v="162"/>
    <n v="1"/>
    <s v="fabiola.jackson@bikes.shop"/>
    <x v="6"/>
    <x v="6"/>
    <n v="1214"/>
    <s v="brigid.sharp@hotmail.com"/>
    <n v="95050"/>
    <x v="0"/>
    <s v="Trek"/>
    <d v="2018-01-15T00:00:00"/>
    <n v="1"/>
    <n v="1799.99"/>
    <n v="7.0000000000000007E-2"/>
    <n v="1799.99"/>
  </r>
  <r>
    <n v="1349"/>
    <n v="1"/>
    <x v="1"/>
    <x v="141"/>
    <n v="2"/>
    <s v="mireya.copeland@bikes.shop"/>
    <x v="1"/>
    <x v="1"/>
    <n v="464"/>
    <s v="bess.mcbride@yahoo.com"/>
    <n v="11530"/>
    <x v="1"/>
    <s v="Trek"/>
    <d v="2018-01-15T00:00:00"/>
    <n v="2"/>
    <n v="2249.9899999999998"/>
    <n v="0.05"/>
    <n v="4499.9799999999996"/>
  </r>
  <r>
    <n v="1349"/>
    <n v="2"/>
    <x v="1"/>
    <x v="137"/>
    <n v="2"/>
    <s v="mireya.copeland@bikes.shop"/>
    <x v="4"/>
    <x v="4"/>
    <n v="464"/>
    <s v="bess.mcbride@yahoo.com"/>
    <n v="11530"/>
    <x v="1"/>
    <s v="Trek"/>
    <d v="2018-01-15T00:00:00"/>
    <n v="2"/>
    <n v="4999.99"/>
    <n v="7.0000000000000007E-2"/>
    <n v="9999.98"/>
  </r>
  <r>
    <n v="1349"/>
    <n v="3"/>
    <x v="1"/>
    <x v="163"/>
    <n v="2"/>
    <s v="mireya.copeland@bikes.shop"/>
    <x v="6"/>
    <x v="6"/>
    <n v="464"/>
    <s v="bess.mcbride@yahoo.com"/>
    <n v="11530"/>
    <x v="1"/>
    <s v="Surly"/>
    <d v="2018-01-15T00:00:00"/>
    <n v="2"/>
    <n v="1549"/>
    <n v="0.2"/>
    <n v="3098"/>
  </r>
  <r>
    <n v="1349"/>
    <n v="4"/>
    <x v="1"/>
    <x v="153"/>
    <n v="2"/>
    <s v="mireya.copeland@bikes.shop"/>
    <x v="6"/>
    <x v="6"/>
    <n v="464"/>
    <s v="bess.mcbride@yahoo.com"/>
    <n v="11530"/>
    <x v="1"/>
    <s v="Trek"/>
    <d v="2018-01-15T00:00:00"/>
    <n v="1"/>
    <n v="3499.99"/>
    <n v="0.2"/>
    <n v="3499.99"/>
  </r>
  <r>
    <n v="1350"/>
    <n v="1"/>
    <x v="1"/>
    <x v="164"/>
    <n v="2"/>
    <s v="mireya.copeland@bikes.shop"/>
    <x v="3"/>
    <x v="3"/>
    <n v="637"/>
    <s v="kara.higgins@aol.com"/>
    <n v="10562"/>
    <x v="1"/>
    <s v="Electra"/>
    <d v="2018-01-15T00:00:00"/>
    <n v="1"/>
    <n v="749.99"/>
    <n v="0.1"/>
    <n v="749.99"/>
  </r>
  <r>
    <n v="1350"/>
    <n v="2"/>
    <x v="1"/>
    <x v="165"/>
    <n v="2"/>
    <s v="mireya.copeland@bikes.shop"/>
    <x v="0"/>
    <x v="0"/>
    <n v="637"/>
    <s v="kara.higgins@aol.com"/>
    <n v="10562"/>
    <x v="1"/>
    <s v="Electra"/>
    <d v="2018-01-15T00:00:00"/>
    <n v="1"/>
    <n v="2599.9899999999998"/>
    <n v="7.0000000000000007E-2"/>
    <n v="2599.9899999999998"/>
  </r>
  <r>
    <n v="1350"/>
    <n v="3"/>
    <x v="1"/>
    <x v="130"/>
    <n v="2"/>
    <s v="mireya.copeland@bikes.shop"/>
    <x v="0"/>
    <x v="0"/>
    <n v="637"/>
    <s v="kara.higgins@aol.com"/>
    <n v="10562"/>
    <x v="1"/>
    <s v="Electra"/>
    <d v="2018-01-15T00:00:00"/>
    <n v="1"/>
    <n v="2599.9899999999998"/>
    <n v="7.0000000000000007E-2"/>
    <n v="2599.9899999999998"/>
  </r>
  <r>
    <n v="1350"/>
    <n v="4"/>
    <x v="1"/>
    <x v="166"/>
    <n v="2"/>
    <s v="mireya.copeland@bikes.shop"/>
    <x v="6"/>
    <x v="6"/>
    <n v="637"/>
    <s v="kara.higgins@aol.com"/>
    <n v="10562"/>
    <x v="1"/>
    <s v="Trek"/>
    <d v="2018-01-15T00:00:00"/>
    <n v="1"/>
    <n v="2299.9899999999998"/>
    <n v="0.05"/>
    <n v="2299.9899999999998"/>
  </r>
  <r>
    <n v="1350"/>
    <n v="5"/>
    <x v="1"/>
    <x v="17"/>
    <n v="2"/>
    <s v="mireya.copeland@bikes.shop"/>
    <x v="0"/>
    <x v="0"/>
    <n v="637"/>
    <s v="kara.higgins@aol.com"/>
    <n v="10562"/>
    <x v="1"/>
    <s v="Electra"/>
    <d v="2018-01-15T00:00:00"/>
    <n v="2"/>
    <n v="269.99"/>
    <n v="0.2"/>
    <n v="539.98"/>
  </r>
  <r>
    <n v="1351"/>
    <n v="1"/>
    <x v="1"/>
    <x v="167"/>
    <n v="2"/>
    <s v="mireya.copeland@bikes.shop"/>
    <x v="5"/>
    <x v="5"/>
    <n v="1016"/>
    <s v="shenna.benton@msn.com"/>
    <n v="10002"/>
    <x v="1"/>
    <s v="Electra"/>
    <d v="2018-01-16T00:00:00"/>
    <n v="2"/>
    <n v="279.99"/>
    <n v="0.2"/>
    <n v="559.98"/>
  </r>
  <r>
    <n v="1351"/>
    <n v="2"/>
    <x v="1"/>
    <x v="168"/>
    <n v="2"/>
    <s v="mireya.copeland@bikes.shop"/>
    <x v="1"/>
    <x v="1"/>
    <n v="1016"/>
    <s v="shenna.benton@msn.com"/>
    <n v="10002"/>
    <x v="1"/>
    <s v="Trek"/>
    <d v="2018-01-16T00:00:00"/>
    <n v="1"/>
    <n v="1499.99"/>
    <n v="0.1"/>
    <n v="1499.99"/>
  </r>
  <r>
    <n v="1352"/>
    <n v="1"/>
    <x v="1"/>
    <x v="169"/>
    <n v="2"/>
    <s v="mireya.copeland@bikes.shop"/>
    <x v="1"/>
    <x v="1"/>
    <n v="1433"/>
    <s v="nicola.knight@aol.com"/>
    <n v="10583"/>
    <x v="1"/>
    <s v="Trek"/>
    <d v="2018-01-16T00:00:00"/>
    <n v="1"/>
    <n v="1799.99"/>
    <n v="0.2"/>
    <n v="1799.99"/>
  </r>
  <r>
    <n v="1352"/>
    <n v="2"/>
    <x v="1"/>
    <x v="58"/>
    <n v="2"/>
    <s v="mireya.copeland@bikes.shop"/>
    <x v="6"/>
    <x v="6"/>
    <n v="1433"/>
    <s v="nicola.knight@aol.com"/>
    <n v="10583"/>
    <x v="1"/>
    <s v="Surly"/>
    <d v="2018-01-16T00:00:00"/>
    <n v="2"/>
    <n v="875.99"/>
    <n v="0.1"/>
    <n v="1751.98"/>
  </r>
  <r>
    <n v="1352"/>
    <n v="3"/>
    <x v="1"/>
    <x v="129"/>
    <n v="2"/>
    <s v="mireya.copeland@bikes.shop"/>
    <x v="5"/>
    <x v="5"/>
    <n v="1433"/>
    <s v="nicola.knight@aol.com"/>
    <n v="10583"/>
    <x v="1"/>
    <s v="Electra"/>
    <d v="2018-01-16T00:00:00"/>
    <n v="2"/>
    <n v="279.99"/>
    <n v="0.1"/>
    <n v="559.98"/>
  </r>
  <r>
    <n v="1352"/>
    <n v="4"/>
    <x v="1"/>
    <x v="106"/>
    <n v="2"/>
    <s v="mireya.copeland@bikes.shop"/>
    <x v="5"/>
    <x v="5"/>
    <n v="1433"/>
    <s v="nicola.knight@aol.com"/>
    <n v="10583"/>
    <x v="1"/>
    <s v="Trek"/>
    <d v="2018-01-16T00:00:00"/>
    <n v="2"/>
    <n v="149.99"/>
    <n v="0.2"/>
    <n v="299.98"/>
  </r>
  <r>
    <n v="1352"/>
    <n v="5"/>
    <x v="1"/>
    <x v="96"/>
    <n v="2"/>
    <s v="mireya.copeland@bikes.shop"/>
    <x v="5"/>
    <x v="5"/>
    <n v="1433"/>
    <s v="nicola.knight@aol.com"/>
    <n v="10583"/>
    <x v="1"/>
    <s v="Electra"/>
    <d v="2018-01-16T00:00:00"/>
    <n v="1"/>
    <n v="489.99"/>
    <n v="0.05"/>
    <n v="489.99"/>
  </r>
  <r>
    <n v="1353"/>
    <n v="1"/>
    <x v="1"/>
    <x v="92"/>
    <n v="2"/>
    <s v="mireya.copeland@bikes.shop"/>
    <x v="3"/>
    <x v="3"/>
    <n v="502"/>
    <s v="malinda.baxter@yahoo.com"/>
    <n v="11357"/>
    <x v="1"/>
    <s v="Sun Bicycles"/>
    <d v="2018-01-17T00:00:00"/>
    <n v="2"/>
    <n v="416.99"/>
    <n v="0.05"/>
    <n v="833.98"/>
  </r>
  <r>
    <n v="1353"/>
    <n v="2"/>
    <x v="1"/>
    <x v="170"/>
    <n v="2"/>
    <s v="mireya.copeland@bikes.shop"/>
    <x v="0"/>
    <x v="0"/>
    <n v="502"/>
    <s v="malinda.baxter@yahoo.com"/>
    <n v="11357"/>
    <x v="1"/>
    <s v="Electra"/>
    <d v="2018-01-17T00:00:00"/>
    <n v="1"/>
    <n v="639.99"/>
    <n v="7.0000000000000007E-2"/>
    <n v="639.99"/>
  </r>
  <r>
    <n v="1353"/>
    <n v="3"/>
    <x v="1"/>
    <x v="133"/>
    <n v="2"/>
    <s v="mireya.copeland@bikes.shop"/>
    <x v="3"/>
    <x v="3"/>
    <n v="502"/>
    <s v="malinda.baxter@yahoo.com"/>
    <n v="11357"/>
    <x v="1"/>
    <s v="Electra"/>
    <d v="2018-01-17T00:00:00"/>
    <n v="1"/>
    <n v="799.99"/>
    <n v="0.2"/>
    <n v="799.99"/>
  </r>
  <r>
    <n v="1353"/>
    <n v="4"/>
    <x v="1"/>
    <x v="106"/>
    <n v="2"/>
    <s v="mireya.copeland@bikes.shop"/>
    <x v="5"/>
    <x v="5"/>
    <n v="502"/>
    <s v="malinda.baxter@yahoo.com"/>
    <n v="11357"/>
    <x v="1"/>
    <s v="Trek"/>
    <d v="2018-01-17T00:00:00"/>
    <n v="2"/>
    <n v="149.99"/>
    <n v="0.05"/>
    <n v="299.98"/>
  </r>
  <r>
    <n v="1354"/>
    <n v="1"/>
    <x v="0"/>
    <x v="171"/>
    <n v="1"/>
    <s v="fabiola.jackson@bikes.shop"/>
    <x v="6"/>
    <x v="6"/>
    <n v="476"/>
    <s v="christopher.richardson@gmail.com"/>
    <n v="95060"/>
    <x v="0"/>
    <s v="Trek"/>
    <d v="2018-01-19T00:00:00"/>
    <n v="2"/>
    <n v="749.99"/>
    <n v="7.0000000000000007E-2"/>
    <n v="1499.98"/>
  </r>
  <r>
    <n v="1355"/>
    <n v="1"/>
    <x v="1"/>
    <x v="167"/>
    <n v="2"/>
    <s v="mireya.copeland@bikes.shop"/>
    <x v="5"/>
    <x v="5"/>
    <n v="1010"/>
    <s v="katia.henry@msn.com"/>
    <n v="11714"/>
    <x v="1"/>
    <s v="Electra"/>
    <d v="2018-01-19T00:00:00"/>
    <n v="1"/>
    <n v="279.99"/>
    <n v="0.1"/>
    <n v="279.99"/>
  </r>
  <r>
    <n v="1355"/>
    <n v="2"/>
    <x v="1"/>
    <x v="130"/>
    <n v="2"/>
    <s v="mireya.copeland@bikes.shop"/>
    <x v="0"/>
    <x v="0"/>
    <n v="1010"/>
    <s v="katia.henry@msn.com"/>
    <n v="11714"/>
    <x v="1"/>
    <s v="Electra"/>
    <d v="2018-01-19T00:00:00"/>
    <n v="1"/>
    <n v="2599.9899999999998"/>
    <n v="7.0000000000000007E-2"/>
    <n v="2599.9899999999998"/>
  </r>
  <r>
    <n v="1355"/>
    <n v="3"/>
    <x v="1"/>
    <x v="172"/>
    <n v="2"/>
    <s v="mireya.copeland@bikes.shop"/>
    <x v="6"/>
    <x v="6"/>
    <n v="1010"/>
    <s v="katia.henry@msn.com"/>
    <n v="11714"/>
    <x v="1"/>
    <s v="Trek"/>
    <d v="2018-01-19T00:00:00"/>
    <n v="1"/>
    <n v="7499.99"/>
    <n v="0.2"/>
    <n v="7499.99"/>
  </r>
  <r>
    <n v="1355"/>
    <n v="4"/>
    <x v="1"/>
    <x v="173"/>
    <n v="2"/>
    <s v="mireya.copeland@bikes.shop"/>
    <x v="3"/>
    <x v="3"/>
    <n v="1010"/>
    <s v="katia.henry@msn.com"/>
    <n v="11714"/>
    <x v="1"/>
    <s v="Electra"/>
    <d v="2018-01-19T00:00:00"/>
    <n v="2"/>
    <n v="449.99"/>
    <n v="0.1"/>
    <n v="899.98"/>
  </r>
  <r>
    <n v="1356"/>
    <n v="1"/>
    <x v="1"/>
    <x v="174"/>
    <n v="2"/>
    <s v="mireya.copeland@bikes.shop"/>
    <x v="4"/>
    <x v="4"/>
    <n v="1161"/>
    <s v="santa.larson@gmail.com"/>
    <n v="11580"/>
    <x v="1"/>
    <s v="Electra"/>
    <d v="2018-01-19T00:00:00"/>
    <n v="1"/>
    <n v="2599.9899999999998"/>
    <n v="0.05"/>
    <n v="2599.9899999999998"/>
  </r>
  <r>
    <n v="1356"/>
    <n v="2"/>
    <x v="1"/>
    <x v="175"/>
    <n v="2"/>
    <s v="mireya.copeland@bikes.shop"/>
    <x v="4"/>
    <x v="4"/>
    <n v="1161"/>
    <s v="santa.larson@gmail.com"/>
    <n v="11580"/>
    <x v="1"/>
    <s v="Electra"/>
    <d v="2018-01-19T00:00:00"/>
    <n v="2"/>
    <n v="2999.99"/>
    <n v="0.1"/>
    <n v="5999.98"/>
  </r>
  <r>
    <n v="1356"/>
    <n v="3"/>
    <x v="1"/>
    <x v="176"/>
    <n v="2"/>
    <s v="mireya.copeland@bikes.shop"/>
    <x v="5"/>
    <x v="5"/>
    <n v="1161"/>
    <s v="santa.larson@gmail.com"/>
    <n v="11580"/>
    <x v="1"/>
    <s v="Trek"/>
    <d v="2018-01-19T00:00:00"/>
    <n v="2"/>
    <n v="319.99"/>
    <n v="0.1"/>
    <n v="639.98"/>
  </r>
  <r>
    <n v="1357"/>
    <n v="1"/>
    <x v="1"/>
    <x v="132"/>
    <n v="2"/>
    <s v="mireya.copeland@bikes.shop"/>
    <x v="6"/>
    <x v="6"/>
    <n v="440"/>
    <s v="yevette.todd@aol.com"/>
    <n v="12020"/>
    <x v="1"/>
    <s v="Trek"/>
    <d v="2018-01-20T00:00:00"/>
    <n v="2"/>
    <n v="1799.99"/>
    <n v="0.2"/>
    <n v="3599.98"/>
  </r>
  <r>
    <n v="1357"/>
    <n v="2"/>
    <x v="1"/>
    <x v="91"/>
    <n v="2"/>
    <s v="mireya.copeland@bikes.shop"/>
    <x v="4"/>
    <x v="4"/>
    <n v="440"/>
    <s v="yevette.todd@aol.com"/>
    <n v="12020"/>
    <x v="1"/>
    <s v="Sun Bicycles"/>
    <d v="2018-01-20T00:00:00"/>
    <n v="1"/>
    <n v="1559.99"/>
    <n v="0.2"/>
    <n v="1559.99"/>
  </r>
  <r>
    <n v="1357"/>
    <n v="3"/>
    <x v="1"/>
    <x v="177"/>
    <n v="2"/>
    <s v="mireya.copeland@bikes.shop"/>
    <x v="1"/>
    <x v="1"/>
    <n v="440"/>
    <s v="yevette.todd@aol.com"/>
    <n v="12020"/>
    <x v="1"/>
    <s v="Trek"/>
    <d v="2018-01-20T00:00:00"/>
    <n v="1"/>
    <n v="919.99"/>
    <n v="0.2"/>
    <n v="919.99"/>
  </r>
  <r>
    <n v="1358"/>
    <n v="1"/>
    <x v="0"/>
    <x v="113"/>
    <n v="1"/>
    <s v="fabiola.jackson@bikes.shop"/>
    <x v="0"/>
    <x v="0"/>
    <n v="253"/>
    <s v="maurice.norton@hotmail.com"/>
    <n v="95301"/>
    <x v="0"/>
    <s v="Electra"/>
    <d v="2018-01-21T00:00:00"/>
    <n v="2"/>
    <n v="899.99"/>
    <n v="0.2"/>
    <n v="1799.98"/>
  </r>
  <r>
    <n v="1359"/>
    <n v="1"/>
    <x v="2"/>
    <x v="129"/>
    <n v="3"/>
    <s v="genna.serrano@bikes.shop"/>
    <x v="5"/>
    <x v="5"/>
    <n v="1008"/>
    <s v="berneice.pollard@hotmail.com"/>
    <n v="75126"/>
    <x v="2"/>
    <s v="Electra"/>
    <d v="2018-01-21T00:00:00"/>
    <n v="1"/>
    <n v="279.99"/>
    <n v="0.05"/>
    <n v="279.99"/>
  </r>
  <r>
    <n v="1359"/>
    <n v="2"/>
    <x v="2"/>
    <x v="90"/>
    <n v="3"/>
    <s v="genna.serrano@bikes.shop"/>
    <x v="0"/>
    <x v="0"/>
    <n v="1008"/>
    <s v="berneice.pollard@hotmail.com"/>
    <n v="75126"/>
    <x v="2"/>
    <s v="Electra"/>
    <d v="2018-01-21T00:00:00"/>
    <n v="1"/>
    <n v="659.99"/>
    <n v="0.05"/>
    <n v="659.99"/>
  </r>
  <r>
    <n v="1360"/>
    <n v="1"/>
    <x v="1"/>
    <x v="93"/>
    <n v="2"/>
    <s v="mireya.copeland@bikes.shop"/>
    <x v="1"/>
    <x v="1"/>
    <n v="71"/>
    <s v="takako.casey@aol.com"/>
    <n v="10451"/>
    <x v="1"/>
    <s v="Surly"/>
    <d v="2018-01-22T00:00:00"/>
    <n v="1"/>
    <n v="1632.99"/>
    <n v="0.05"/>
    <n v="1632.99"/>
  </r>
  <r>
    <n v="1361"/>
    <n v="1"/>
    <x v="1"/>
    <x v="178"/>
    <n v="2"/>
    <s v="mireya.copeland@bikes.shop"/>
    <x v="3"/>
    <x v="3"/>
    <n v="1084"/>
    <s v="regine.odom@msn.com"/>
    <n v="11010"/>
    <x v="1"/>
    <s v="Electra"/>
    <d v="2018-01-22T00:00:00"/>
    <n v="2"/>
    <n v="749.99"/>
    <n v="7.0000000000000007E-2"/>
    <n v="1499.98"/>
  </r>
  <r>
    <n v="1361"/>
    <n v="2"/>
    <x v="1"/>
    <x v="145"/>
    <n v="2"/>
    <s v="mireya.copeland@bikes.shop"/>
    <x v="6"/>
    <x v="6"/>
    <n v="1084"/>
    <s v="regine.odom@msn.com"/>
    <n v="11010"/>
    <x v="1"/>
    <s v="Trek"/>
    <d v="2018-01-22T00:00:00"/>
    <n v="1"/>
    <n v="4999.99"/>
    <n v="0.05"/>
    <n v="4999.99"/>
  </r>
  <r>
    <n v="1361"/>
    <n v="3"/>
    <x v="1"/>
    <x v="179"/>
    <n v="2"/>
    <s v="mireya.copeland@bikes.shop"/>
    <x v="6"/>
    <x v="6"/>
    <n v="1084"/>
    <s v="regine.odom@msn.com"/>
    <n v="11010"/>
    <x v="1"/>
    <s v="Surly"/>
    <d v="2018-01-22T00:00:00"/>
    <n v="2"/>
    <n v="1349"/>
    <n v="0.2"/>
    <n v="2698"/>
  </r>
  <r>
    <n v="1362"/>
    <n v="1"/>
    <x v="1"/>
    <x v="97"/>
    <n v="2"/>
    <s v="mireya.copeland@bikes.shop"/>
    <x v="1"/>
    <x v="1"/>
    <n v="310"/>
    <s v="gilberto.parsons@gmail.com"/>
    <n v="11379"/>
    <x v="1"/>
    <s v="Surly"/>
    <d v="2018-01-23T00:00:00"/>
    <n v="2"/>
    <n v="999.99"/>
    <n v="0.2"/>
    <n v="1999.98"/>
  </r>
  <r>
    <n v="1362"/>
    <n v="2"/>
    <x v="1"/>
    <x v="180"/>
    <n v="2"/>
    <s v="mireya.copeland@bikes.shop"/>
    <x v="4"/>
    <x v="4"/>
    <n v="310"/>
    <s v="gilberto.parsons@gmail.com"/>
    <n v="11379"/>
    <x v="1"/>
    <s v="Trek"/>
    <d v="2018-01-23T00:00:00"/>
    <n v="2"/>
    <n v="3599.99"/>
    <n v="7.0000000000000007E-2"/>
    <n v="7199.98"/>
  </r>
  <r>
    <n v="1362"/>
    <n v="3"/>
    <x v="1"/>
    <x v="4"/>
    <n v="2"/>
    <s v="mireya.copeland@bikes.shop"/>
    <x v="1"/>
    <x v="1"/>
    <n v="310"/>
    <s v="gilberto.parsons@gmail.com"/>
    <n v="11379"/>
    <x v="1"/>
    <s v="Trek"/>
    <d v="2018-01-23T00:00:00"/>
    <n v="2"/>
    <n v="2899.99"/>
    <n v="0.2"/>
    <n v="5799.98"/>
  </r>
  <r>
    <n v="1363"/>
    <n v="1"/>
    <x v="1"/>
    <x v="82"/>
    <n v="2"/>
    <s v="mireya.copeland@bikes.shop"/>
    <x v="0"/>
    <x v="0"/>
    <n v="860"/>
    <s v="loni.mullen@msn.com"/>
    <n v="11420"/>
    <x v="1"/>
    <s v="Sun Bicycles"/>
    <d v="2018-01-24T00:00:00"/>
    <n v="2"/>
    <n v="250.99"/>
    <n v="0.1"/>
    <n v="501.98"/>
  </r>
  <r>
    <n v="1364"/>
    <n v="1"/>
    <x v="1"/>
    <x v="46"/>
    <n v="2"/>
    <s v="mireya.copeland@bikes.shop"/>
    <x v="0"/>
    <x v="0"/>
    <n v="122"/>
    <s v="shena.carter@yahoo.com"/>
    <n v="11414"/>
    <x v="1"/>
    <s v="Sun Bicycles"/>
    <d v="2018-01-25T00:00:00"/>
    <n v="1"/>
    <n v="647.99"/>
    <n v="7.0000000000000007E-2"/>
    <n v="647.99"/>
  </r>
  <r>
    <n v="1364"/>
    <n v="2"/>
    <x v="1"/>
    <x v="181"/>
    <n v="2"/>
    <s v="mireya.copeland@bikes.shop"/>
    <x v="6"/>
    <x v="6"/>
    <n v="122"/>
    <s v="shena.carter@yahoo.com"/>
    <n v="11414"/>
    <x v="1"/>
    <s v="Trek"/>
    <d v="2018-01-25T00:00:00"/>
    <n v="2"/>
    <n v="11999.99"/>
    <n v="0.1"/>
    <n v="23999.98"/>
  </r>
  <r>
    <n v="1364"/>
    <n v="3"/>
    <x v="1"/>
    <x v="182"/>
    <n v="2"/>
    <s v="mireya.copeland@bikes.shop"/>
    <x v="6"/>
    <x v="6"/>
    <n v="122"/>
    <s v="shena.carter@yahoo.com"/>
    <n v="11414"/>
    <x v="1"/>
    <s v="Trek"/>
    <d v="2018-01-25T00:00:00"/>
    <n v="1"/>
    <n v="2499.9899999999998"/>
    <n v="0.1"/>
    <n v="2499.9899999999998"/>
  </r>
  <r>
    <n v="1364"/>
    <n v="4"/>
    <x v="1"/>
    <x v="55"/>
    <n v="2"/>
    <s v="mireya.copeland@bikes.shop"/>
    <x v="3"/>
    <x v="3"/>
    <n v="122"/>
    <s v="shena.carter@yahoo.com"/>
    <n v="11414"/>
    <x v="1"/>
    <s v="Sun Bicycles"/>
    <d v="2018-01-25T00:00:00"/>
    <n v="1"/>
    <n v="470.99"/>
    <n v="7.0000000000000007E-2"/>
    <n v="470.99"/>
  </r>
  <r>
    <n v="1365"/>
    <n v="1"/>
    <x v="1"/>
    <x v="183"/>
    <n v="2"/>
    <s v="mireya.copeland@bikes.shop"/>
    <x v="6"/>
    <x v="6"/>
    <n v="689"/>
    <s v="deirdre.ryan@yahoo.com"/>
    <n v="13501"/>
    <x v="1"/>
    <s v="Trek"/>
    <d v="2018-01-25T00:00:00"/>
    <n v="1"/>
    <n v="1549.99"/>
    <n v="7.0000000000000007E-2"/>
    <n v="1549.99"/>
  </r>
  <r>
    <n v="1365"/>
    <n v="2"/>
    <x v="1"/>
    <x v="71"/>
    <n v="2"/>
    <s v="mireya.copeland@bikes.shop"/>
    <x v="6"/>
    <x v="6"/>
    <n v="689"/>
    <s v="deirdre.ryan@yahoo.com"/>
    <n v="13501"/>
    <x v="1"/>
    <s v="Trek"/>
    <d v="2018-01-25T00:00:00"/>
    <n v="1"/>
    <n v="4999.99"/>
    <n v="7.0000000000000007E-2"/>
    <n v="4999.99"/>
  </r>
  <r>
    <n v="1365"/>
    <n v="3"/>
    <x v="1"/>
    <x v="184"/>
    <n v="2"/>
    <s v="mireya.copeland@bikes.shop"/>
    <x v="0"/>
    <x v="0"/>
    <n v="689"/>
    <s v="deirdre.ryan@yahoo.com"/>
    <n v="13501"/>
    <x v="1"/>
    <s v="Electra"/>
    <d v="2018-01-25T00:00:00"/>
    <n v="1"/>
    <n v="749.99"/>
    <n v="0.05"/>
    <n v="749.99"/>
  </r>
  <r>
    <n v="1366"/>
    <n v="1"/>
    <x v="1"/>
    <x v="185"/>
    <n v="2"/>
    <s v="mireya.copeland@bikes.shop"/>
    <x v="1"/>
    <x v="1"/>
    <n v="1441"/>
    <s v="jamaal.morrison@msn.com"/>
    <n v="10301"/>
    <x v="1"/>
    <s v="Trek"/>
    <d v="2018-01-26T00:00:00"/>
    <n v="1"/>
    <n v="3199.99"/>
    <n v="0.1"/>
    <n v="3199.99"/>
  </r>
  <r>
    <n v="1366"/>
    <n v="2"/>
    <x v="1"/>
    <x v="186"/>
    <n v="2"/>
    <s v="mireya.copeland@bikes.shop"/>
    <x v="1"/>
    <x v="1"/>
    <n v="1441"/>
    <s v="jamaal.morrison@msn.com"/>
    <n v="10301"/>
    <x v="1"/>
    <s v="Surly"/>
    <d v="2018-01-26T00:00:00"/>
    <n v="2"/>
    <n v="1899"/>
    <n v="0.2"/>
    <n v="3798"/>
  </r>
  <r>
    <n v="1366"/>
    <n v="3"/>
    <x v="1"/>
    <x v="187"/>
    <n v="2"/>
    <s v="mireya.copeland@bikes.shop"/>
    <x v="4"/>
    <x v="4"/>
    <n v="1441"/>
    <s v="jamaal.morrison@msn.com"/>
    <n v="10301"/>
    <x v="1"/>
    <s v="Trek"/>
    <d v="2018-01-26T00:00:00"/>
    <n v="1"/>
    <n v="3499.99"/>
    <n v="7.0000000000000007E-2"/>
    <n v="3499.99"/>
  </r>
  <r>
    <n v="1367"/>
    <n v="1"/>
    <x v="0"/>
    <x v="188"/>
    <n v="1"/>
    <s v="fabiola.jackson@bikes.shop"/>
    <x v="1"/>
    <x v="1"/>
    <n v="1118"/>
    <s v="ja.dillard@yahoo.com"/>
    <n v="91387"/>
    <x v="0"/>
    <s v="Trek"/>
    <d v="2018-01-27T00:00:00"/>
    <n v="1"/>
    <n v="1499.99"/>
    <n v="0.1"/>
    <n v="1499.99"/>
  </r>
  <r>
    <n v="1367"/>
    <n v="2"/>
    <x v="0"/>
    <x v="189"/>
    <n v="1"/>
    <s v="fabiola.jackson@bikes.shop"/>
    <x v="1"/>
    <x v="1"/>
    <n v="1118"/>
    <s v="ja.dillard@yahoo.com"/>
    <n v="91387"/>
    <x v="0"/>
    <s v="Heller"/>
    <d v="2018-01-27T00:00:00"/>
    <n v="2"/>
    <n v="2599"/>
    <n v="0.2"/>
    <n v="5198"/>
  </r>
  <r>
    <n v="1367"/>
    <n v="3"/>
    <x v="0"/>
    <x v="190"/>
    <n v="1"/>
    <s v="fabiola.jackson@bikes.shop"/>
    <x v="1"/>
    <x v="1"/>
    <n v="1118"/>
    <s v="ja.dillard@yahoo.com"/>
    <n v="91387"/>
    <x v="0"/>
    <s v="Surly"/>
    <d v="2018-01-27T00:00:00"/>
    <n v="1"/>
    <n v="1499"/>
    <n v="7.0000000000000007E-2"/>
    <n v="1499"/>
  </r>
  <r>
    <n v="1367"/>
    <n v="4"/>
    <x v="0"/>
    <x v="24"/>
    <n v="1"/>
    <s v="fabiola.jackson@bikes.shop"/>
    <x v="3"/>
    <x v="3"/>
    <n v="1118"/>
    <s v="ja.dillard@yahoo.com"/>
    <n v="91387"/>
    <x v="0"/>
    <s v="Electra"/>
    <d v="2018-01-27T00:00:00"/>
    <n v="2"/>
    <n v="549.99"/>
    <n v="0.05"/>
    <n v="1099.98"/>
  </r>
  <r>
    <n v="1368"/>
    <n v="1"/>
    <x v="1"/>
    <x v="82"/>
    <n v="2"/>
    <s v="mireya.copeland@bikes.shop"/>
    <x v="0"/>
    <x v="0"/>
    <n v="765"/>
    <s v="spring.hayes@hotmail.com"/>
    <n v="10562"/>
    <x v="1"/>
    <s v="Sun Bicycles"/>
    <d v="2018-01-27T00:00:00"/>
    <n v="1"/>
    <n v="250.99"/>
    <n v="0.1"/>
    <n v="250.99"/>
  </r>
  <r>
    <n v="1368"/>
    <n v="2"/>
    <x v="1"/>
    <x v="191"/>
    <n v="2"/>
    <s v="mireya.copeland@bikes.shop"/>
    <x v="1"/>
    <x v="1"/>
    <n v="765"/>
    <s v="spring.hayes@hotmail.com"/>
    <n v="10562"/>
    <x v="1"/>
    <s v="Trek"/>
    <d v="2018-01-27T00:00:00"/>
    <n v="2"/>
    <n v="489.99"/>
    <n v="7.0000000000000007E-2"/>
    <n v="979.98"/>
  </r>
  <r>
    <n v="1368"/>
    <n v="3"/>
    <x v="1"/>
    <x v="192"/>
    <n v="2"/>
    <s v="mireya.copeland@bikes.shop"/>
    <x v="4"/>
    <x v="4"/>
    <n v="765"/>
    <s v="spring.hayes@hotmail.com"/>
    <n v="10562"/>
    <x v="1"/>
    <s v="Trek"/>
    <d v="2018-01-27T00:00:00"/>
    <n v="1"/>
    <n v="4499.99"/>
    <n v="0.2"/>
    <n v="4499.99"/>
  </r>
  <r>
    <n v="1369"/>
    <n v="1"/>
    <x v="1"/>
    <x v="193"/>
    <n v="2"/>
    <s v="mireya.copeland@bikes.shop"/>
    <x v="0"/>
    <x v="0"/>
    <n v="92"/>
    <s v="tena.cruz@yahoo.com"/>
    <n v="11735"/>
    <x v="1"/>
    <s v="Electra"/>
    <d v="2018-01-28T00:00:00"/>
    <n v="2"/>
    <n v="269.99"/>
    <n v="0.05"/>
    <n v="539.98"/>
  </r>
  <r>
    <n v="1370"/>
    <n v="1"/>
    <x v="1"/>
    <x v="14"/>
    <n v="2"/>
    <s v="mireya.copeland@bikes.shop"/>
    <x v="1"/>
    <x v="1"/>
    <n v="115"/>
    <s v="rey.lindsay@gmail.com"/>
    <n v="10950"/>
    <x v="1"/>
    <s v="Trek"/>
    <d v="2018-01-28T00:00:00"/>
    <n v="1"/>
    <n v="3999.99"/>
    <n v="7.0000000000000007E-2"/>
    <n v="3999.99"/>
  </r>
  <r>
    <n v="1370"/>
    <n v="2"/>
    <x v="1"/>
    <x v="84"/>
    <n v="2"/>
    <s v="mireya.copeland@bikes.shop"/>
    <x v="5"/>
    <x v="5"/>
    <n v="115"/>
    <s v="rey.lindsay@gmail.com"/>
    <n v="10950"/>
    <x v="1"/>
    <s v="Trek"/>
    <d v="2018-01-28T00:00:00"/>
    <n v="2"/>
    <n v="209.99"/>
    <n v="0.1"/>
    <n v="419.98"/>
  </r>
  <r>
    <n v="1370"/>
    <n v="3"/>
    <x v="1"/>
    <x v="194"/>
    <n v="2"/>
    <s v="mireya.copeland@bikes.shop"/>
    <x v="2"/>
    <x v="2"/>
    <n v="115"/>
    <s v="rey.lindsay@gmail.com"/>
    <n v="10950"/>
    <x v="1"/>
    <s v="Trek"/>
    <d v="2018-01-28T00:00:00"/>
    <n v="2"/>
    <n v="1799.99"/>
    <n v="0.2"/>
    <n v="3599.98"/>
  </r>
  <r>
    <n v="1370"/>
    <n v="4"/>
    <x v="1"/>
    <x v="157"/>
    <n v="2"/>
    <s v="mireya.copeland@bikes.shop"/>
    <x v="1"/>
    <x v="1"/>
    <n v="115"/>
    <s v="rey.lindsay@gmail.com"/>
    <n v="10950"/>
    <x v="1"/>
    <s v="Trek"/>
    <d v="2018-01-28T00:00:00"/>
    <n v="1"/>
    <n v="1499.99"/>
    <n v="0.1"/>
    <n v="1499.99"/>
  </r>
  <r>
    <n v="1371"/>
    <n v="1"/>
    <x v="1"/>
    <x v="195"/>
    <n v="2"/>
    <s v="mireya.copeland@bikes.shop"/>
    <x v="0"/>
    <x v="0"/>
    <n v="937"/>
    <s v="aida.koch@gmail.com"/>
    <n v="11552"/>
    <x v="1"/>
    <s v="Electra"/>
    <d v="2018-01-29T00:00:00"/>
    <n v="2"/>
    <n v="529.99"/>
    <n v="7.0000000000000007E-2"/>
    <n v="1059.98"/>
  </r>
  <r>
    <n v="1371"/>
    <n v="2"/>
    <x v="1"/>
    <x v="1"/>
    <n v="2"/>
    <s v="mireya.copeland@bikes.shop"/>
    <x v="1"/>
    <x v="1"/>
    <n v="937"/>
    <s v="aida.koch@gmail.com"/>
    <n v="11552"/>
    <x v="1"/>
    <s v="Trek"/>
    <d v="2018-01-29T00:00:00"/>
    <n v="2"/>
    <n v="1799.99"/>
    <n v="0.2"/>
    <n v="3599.98"/>
  </r>
  <r>
    <n v="1372"/>
    <n v="1"/>
    <x v="1"/>
    <x v="178"/>
    <n v="2"/>
    <s v="mireya.copeland@bikes.shop"/>
    <x v="3"/>
    <x v="3"/>
    <n v="1013"/>
    <s v="alma.peck@aol.com"/>
    <n v="11368"/>
    <x v="1"/>
    <s v="Electra"/>
    <d v="2018-01-29T00:00:00"/>
    <n v="1"/>
    <n v="749.99"/>
    <n v="7.0000000000000007E-2"/>
    <n v="749.99"/>
  </r>
  <r>
    <n v="1372"/>
    <n v="2"/>
    <x v="1"/>
    <x v="125"/>
    <n v="2"/>
    <s v="mireya.copeland@bikes.shop"/>
    <x v="5"/>
    <x v="5"/>
    <n v="1013"/>
    <s v="alma.peck@aol.com"/>
    <n v="11368"/>
    <x v="1"/>
    <s v="Electra"/>
    <d v="2018-01-29T00:00:00"/>
    <n v="2"/>
    <n v="319.99"/>
    <n v="0.2"/>
    <n v="639.98"/>
  </r>
  <r>
    <n v="1373"/>
    <n v="1"/>
    <x v="2"/>
    <x v="65"/>
    <n v="3"/>
    <s v="genna.serrano@bikes.shop"/>
    <x v="2"/>
    <x v="2"/>
    <n v="427"/>
    <s v="latonya.dixon@hotmail.com"/>
    <n v="75043"/>
    <x v="2"/>
    <s v="Trek"/>
    <d v="2018-01-29T00:00:00"/>
    <n v="1"/>
    <n v="3499.99"/>
    <n v="0.1"/>
    <n v="3499.99"/>
  </r>
  <r>
    <n v="1374"/>
    <n v="1"/>
    <x v="0"/>
    <x v="196"/>
    <n v="1"/>
    <s v="fabiola.jackson@bikes.shop"/>
    <x v="6"/>
    <x v="6"/>
    <n v="1330"/>
    <s v="karren.stevenson@aol.com"/>
    <n v="94070"/>
    <x v="0"/>
    <s v="Trek"/>
    <d v="2018-01-30T00:00:00"/>
    <n v="2"/>
    <n v="2199.9899999999998"/>
    <n v="0.05"/>
    <n v="4399.9799999999996"/>
  </r>
  <r>
    <n v="1374"/>
    <n v="2"/>
    <x v="0"/>
    <x v="177"/>
    <n v="1"/>
    <s v="fabiola.jackson@bikes.shop"/>
    <x v="1"/>
    <x v="1"/>
    <n v="1330"/>
    <s v="karren.stevenson@aol.com"/>
    <n v="94070"/>
    <x v="0"/>
    <s v="Trek"/>
    <d v="2018-01-30T00:00:00"/>
    <n v="2"/>
    <n v="919.99"/>
    <n v="7.0000000000000007E-2"/>
    <n v="1839.98"/>
  </r>
  <r>
    <n v="1375"/>
    <n v="1"/>
    <x v="2"/>
    <x v="162"/>
    <n v="3"/>
    <s v="genna.serrano@bikes.shop"/>
    <x v="6"/>
    <x v="6"/>
    <n v="312"/>
    <s v="cameron.carroll@yahoo.com"/>
    <n v="75604"/>
    <x v="2"/>
    <s v="Trek"/>
    <d v="2018-01-30T00:00:00"/>
    <n v="2"/>
    <n v="1799.99"/>
    <n v="0.05"/>
    <n v="3599.98"/>
  </r>
  <r>
    <n v="1375"/>
    <n v="2"/>
    <x v="2"/>
    <x v="197"/>
    <n v="3"/>
    <s v="genna.serrano@bikes.shop"/>
    <x v="6"/>
    <x v="6"/>
    <n v="312"/>
    <s v="cameron.carroll@yahoo.com"/>
    <n v="75604"/>
    <x v="2"/>
    <s v="Trek"/>
    <d v="2018-01-30T00:00:00"/>
    <n v="1"/>
    <n v="2499.9899999999998"/>
    <n v="0.2"/>
    <n v="2499.9899999999998"/>
  </r>
  <r>
    <n v="1376"/>
    <n v="1"/>
    <x v="0"/>
    <x v="21"/>
    <n v="1"/>
    <s v="fabiola.jackson@bikes.shop"/>
    <x v="1"/>
    <x v="1"/>
    <n v="1186"/>
    <s v="kiesha.bond@aol.com"/>
    <n v="94070"/>
    <x v="0"/>
    <s v="Heller"/>
    <d v="2018-02-01T00:00:00"/>
    <n v="1"/>
    <n v="1320.99"/>
    <n v="7.0000000000000007E-2"/>
    <n v="1320.99"/>
  </r>
  <r>
    <n v="1377"/>
    <n v="1"/>
    <x v="1"/>
    <x v="145"/>
    <n v="2"/>
    <s v="mireya.copeland@bikes.shop"/>
    <x v="6"/>
    <x v="6"/>
    <n v="1007"/>
    <s v="jimmy.russell@hotmail.com"/>
    <n v="11414"/>
    <x v="1"/>
    <s v="Trek"/>
    <d v="2018-02-01T00:00:00"/>
    <n v="2"/>
    <n v="4999.99"/>
    <n v="0.05"/>
    <n v="9999.98"/>
  </r>
  <r>
    <n v="1377"/>
    <n v="2"/>
    <x v="1"/>
    <x v="177"/>
    <n v="2"/>
    <s v="mireya.copeland@bikes.shop"/>
    <x v="1"/>
    <x v="1"/>
    <n v="1007"/>
    <s v="jimmy.russell@hotmail.com"/>
    <n v="11414"/>
    <x v="1"/>
    <s v="Trek"/>
    <d v="2018-02-01T00:00:00"/>
    <n v="1"/>
    <n v="919.99"/>
    <n v="0.05"/>
    <n v="919.99"/>
  </r>
  <r>
    <n v="1377"/>
    <n v="3"/>
    <x v="1"/>
    <x v="74"/>
    <n v="2"/>
    <s v="mireya.copeland@bikes.shop"/>
    <x v="6"/>
    <x v="6"/>
    <n v="1007"/>
    <s v="jimmy.russell@hotmail.com"/>
    <n v="11414"/>
    <x v="1"/>
    <s v="Trek"/>
    <d v="2018-02-01T00:00:00"/>
    <n v="1"/>
    <n v="1499.99"/>
    <n v="7.0000000000000007E-2"/>
    <n v="1499.99"/>
  </r>
  <r>
    <n v="1377"/>
    <n v="4"/>
    <x v="1"/>
    <x v="198"/>
    <n v="2"/>
    <s v="mireya.copeland@bikes.shop"/>
    <x v="4"/>
    <x v="4"/>
    <n v="1007"/>
    <s v="jimmy.russell@hotmail.com"/>
    <n v="11414"/>
    <x v="1"/>
    <s v="Trek"/>
    <d v="2018-02-01T00:00:00"/>
    <n v="2"/>
    <n v="3499.99"/>
    <n v="7.0000000000000007E-2"/>
    <n v="6999.98"/>
  </r>
  <r>
    <n v="1378"/>
    <n v="1"/>
    <x v="0"/>
    <x v="81"/>
    <n v="1"/>
    <s v="fabiola.jackson@bikes.shop"/>
    <x v="5"/>
    <x v="5"/>
    <n v="983"/>
    <s v="marguerite.berger@aol.com"/>
    <n v="92831"/>
    <x v="0"/>
    <s v="Electra"/>
    <d v="2018-02-02T00:00:00"/>
    <n v="2"/>
    <n v="349.99"/>
    <n v="7.0000000000000007E-2"/>
    <n v="699.98"/>
  </r>
  <r>
    <n v="1378"/>
    <n v="2"/>
    <x v="0"/>
    <x v="199"/>
    <n v="1"/>
    <s v="fabiola.jackson@bikes.shop"/>
    <x v="1"/>
    <x v="1"/>
    <n v="983"/>
    <s v="marguerite.berger@aol.com"/>
    <n v="92831"/>
    <x v="0"/>
    <s v="Trek"/>
    <d v="2018-02-02T00:00:00"/>
    <n v="2"/>
    <n v="3199.99"/>
    <n v="7.0000000000000007E-2"/>
    <n v="6399.98"/>
  </r>
  <r>
    <n v="1378"/>
    <n v="3"/>
    <x v="0"/>
    <x v="6"/>
    <n v="1"/>
    <s v="fabiola.jackson@bikes.shop"/>
    <x v="1"/>
    <x v="1"/>
    <n v="983"/>
    <s v="marguerite.berger@aol.com"/>
    <n v="92831"/>
    <x v="0"/>
    <s v="Ritchey"/>
    <d v="2018-02-02T00:00:00"/>
    <n v="2"/>
    <n v="749.99"/>
    <n v="0.2"/>
    <n v="1499.98"/>
  </r>
  <r>
    <n v="1378"/>
    <n v="4"/>
    <x v="0"/>
    <x v="55"/>
    <n v="1"/>
    <s v="fabiola.jackson@bikes.shop"/>
    <x v="3"/>
    <x v="3"/>
    <n v="983"/>
    <s v="marguerite.berger@aol.com"/>
    <n v="92831"/>
    <x v="0"/>
    <s v="Sun Bicycles"/>
    <d v="2018-02-02T00:00:00"/>
    <n v="1"/>
    <n v="470.99"/>
    <n v="7.0000000000000007E-2"/>
    <n v="470.99"/>
  </r>
  <r>
    <n v="1378"/>
    <n v="5"/>
    <x v="0"/>
    <x v="120"/>
    <n v="1"/>
    <s v="fabiola.jackson@bikes.shop"/>
    <x v="1"/>
    <x v="1"/>
    <n v="983"/>
    <s v="marguerite.berger@aol.com"/>
    <n v="92831"/>
    <x v="0"/>
    <s v="Trek"/>
    <d v="2018-02-02T00:00:00"/>
    <n v="2"/>
    <n v="919.99"/>
    <n v="0.2"/>
    <n v="1839.98"/>
  </r>
  <r>
    <n v="1379"/>
    <n v="1"/>
    <x v="1"/>
    <x v="12"/>
    <n v="2"/>
    <s v="mireya.copeland@bikes.shop"/>
    <x v="0"/>
    <x v="0"/>
    <n v="1256"/>
    <s v="nubia.anderson@aol.com"/>
    <n v="11779"/>
    <x v="1"/>
    <s v="Electra"/>
    <d v="2018-02-02T00:00:00"/>
    <n v="1"/>
    <n v="529.99"/>
    <n v="0.1"/>
    <n v="529.99"/>
  </r>
  <r>
    <n v="1379"/>
    <n v="2"/>
    <x v="1"/>
    <x v="200"/>
    <n v="2"/>
    <s v="mireya.copeland@bikes.shop"/>
    <x v="1"/>
    <x v="1"/>
    <n v="1256"/>
    <s v="nubia.anderson@aol.com"/>
    <n v="11779"/>
    <x v="1"/>
    <s v="Trek"/>
    <d v="2018-02-02T00:00:00"/>
    <n v="1"/>
    <n v="999.99"/>
    <n v="0.1"/>
    <n v="999.99"/>
  </r>
  <r>
    <n v="1379"/>
    <n v="3"/>
    <x v="1"/>
    <x v="160"/>
    <n v="2"/>
    <s v="mireya.copeland@bikes.shop"/>
    <x v="5"/>
    <x v="5"/>
    <n v="1256"/>
    <s v="nubia.anderson@aol.com"/>
    <n v="11779"/>
    <x v="1"/>
    <s v="Strider"/>
    <d v="2018-02-02T00:00:00"/>
    <n v="2"/>
    <n v="89.99"/>
    <n v="0.1"/>
    <n v="179.98"/>
  </r>
  <r>
    <n v="1380"/>
    <n v="1"/>
    <x v="0"/>
    <x v="201"/>
    <n v="1"/>
    <s v="fabiola.jackson@bikes.shop"/>
    <x v="0"/>
    <x v="0"/>
    <n v="818"/>
    <s v="joel.wynn@aol.com"/>
    <n v="92111"/>
    <x v="0"/>
    <s v="Electra"/>
    <d v="2018-02-05T00:00:00"/>
    <n v="2"/>
    <n v="899.99"/>
    <n v="0.1"/>
    <n v="1799.98"/>
  </r>
  <r>
    <n v="1380"/>
    <n v="2"/>
    <x v="0"/>
    <x v="202"/>
    <n v="1"/>
    <s v="fabiola.jackson@bikes.shop"/>
    <x v="0"/>
    <x v="0"/>
    <n v="818"/>
    <s v="joel.wynn@aol.com"/>
    <n v="92111"/>
    <x v="0"/>
    <s v="Electra"/>
    <d v="2018-02-05T00:00:00"/>
    <n v="2"/>
    <n v="429.99"/>
    <n v="7.0000000000000007E-2"/>
    <n v="859.98"/>
  </r>
  <r>
    <n v="1381"/>
    <n v="1"/>
    <x v="1"/>
    <x v="203"/>
    <n v="2"/>
    <s v="mireya.copeland@bikes.shop"/>
    <x v="5"/>
    <x v="5"/>
    <n v="680"/>
    <s v="mathilda.pennington@gmail.com"/>
    <n v="10956"/>
    <x v="1"/>
    <s v="Trek"/>
    <d v="2018-02-05T00:00:00"/>
    <n v="2"/>
    <n v="229.99"/>
    <n v="0.2"/>
    <n v="459.98"/>
  </r>
  <r>
    <n v="1381"/>
    <n v="2"/>
    <x v="1"/>
    <x v="204"/>
    <n v="2"/>
    <s v="mireya.copeland@bikes.shop"/>
    <x v="0"/>
    <x v="0"/>
    <n v="680"/>
    <s v="mathilda.pennington@gmail.com"/>
    <n v="10956"/>
    <x v="1"/>
    <s v="Electra"/>
    <d v="2018-02-05T00:00:00"/>
    <n v="2"/>
    <n v="899.99"/>
    <n v="0.1"/>
    <n v="1799.98"/>
  </r>
  <r>
    <n v="1382"/>
    <n v="1"/>
    <x v="1"/>
    <x v="126"/>
    <n v="2"/>
    <s v="mireya.copeland@bikes.shop"/>
    <x v="0"/>
    <x v="0"/>
    <n v="1303"/>
    <s v="renay.atkins@aol.com"/>
    <n v="11377"/>
    <x v="1"/>
    <s v="Electra"/>
    <d v="2018-02-06T00:00:00"/>
    <n v="1"/>
    <n v="479.99"/>
    <n v="0.2"/>
    <n v="479.99"/>
  </r>
  <r>
    <n v="1382"/>
    <n v="2"/>
    <x v="1"/>
    <x v="89"/>
    <n v="2"/>
    <s v="mireya.copeland@bikes.shop"/>
    <x v="0"/>
    <x v="0"/>
    <n v="1303"/>
    <s v="renay.atkins@aol.com"/>
    <n v="11377"/>
    <x v="1"/>
    <s v="Electra"/>
    <d v="2018-02-06T00:00:00"/>
    <n v="2"/>
    <n v="1099.99"/>
    <n v="0.05"/>
    <n v="2199.98"/>
  </r>
  <r>
    <n v="1382"/>
    <n v="3"/>
    <x v="1"/>
    <x v="205"/>
    <n v="2"/>
    <s v="mireya.copeland@bikes.shop"/>
    <x v="0"/>
    <x v="0"/>
    <n v="1303"/>
    <s v="renay.atkins@aol.com"/>
    <n v="11377"/>
    <x v="1"/>
    <s v="Electra"/>
    <d v="2018-02-06T00:00:00"/>
    <n v="1"/>
    <n v="959.99"/>
    <n v="0.1"/>
    <n v="959.99"/>
  </r>
  <r>
    <n v="1382"/>
    <n v="4"/>
    <x v="1"/>
    <x v="206"/>
    <n v="2"/>
    <s v="mireya.copeland@bikes.shop"/>
    <x v="1"/>
    <x v="1"/>
    <n v="1303"/>
    <s v="renay.atkins@aol.com"/>
    <n v="11377"/>
    <x v="1"/>
    <s v="Trek"/>
    <d v="2018-02-06T00:00:00"/>
    <n v="1"/>
    <n v="1499.99"/>
    <n v="7.0000000000000007E-2"/>
    <n v="1499.99"/>
  </r>
  <r>
    <n v="1382"/>
    <n v="5"/>
    <x v="1"/>
    <x v="207"/>
    <n v="2"/>
    <s v="mireya.copeland@bikes.shop"/>
    <x v="0"/>
    <x v="0"/>
    <n v="1303"/>
    <s v="renay.atkins@aol.com"/>
    <n v="11377"/>
    <x v="1"/>
    <s v="Electra"/>
    <d v="2018-02-06T00:00:00"/>
    <n v="1"/>
    <n v="749.99"/>
    <n v="0.2"/>
    <n v="749.99"/>
  </r>
  <r>
    <n v="1383"/>
    <n v="1"/>
    <x v="0"/>
    <x v="198"/>
    <n v="1"/>
    <s v="fabiola.jackson@bikes.shop"/>
    <x v="4"/>
    <x v="4"/>
    <n v="488"/>
    <s v="joaquin.hawkins@aol.com"/>
    <n v="92806"/>
    <x v="0"/>
    <s v="Trek"/>
    <d v="2018-02-07T00:00:00"/>
    <n v="2"/>
    <n v="3499.99"/>
    <n v="0.2"/>
    <n v="6999.98"/>
  </r>
  <r>
    <n v="1383"/>
    <n v="2"/>
    <x v="0"/>
    <x v="105"/>
    <n v="1"/>
    <s v="fabiola.jackson@bikes.shop"/>
    <x v="0"/>
    <x v="0"/>
    <n v="488"/>
    <s v="joaquin.hawkins@aol.com"/>
    <n v="92806"/>
    <x v="0"/>
    <s v="Sun Bicycles"/>
    <d v="2018-02-07T00:00:00"/>
    <n v="2"/>
    <n v="346.99"/>
    <n v="0.05"/>
    <n v="693.98"/>
  </r>
  <r>
    <n v="1384"/>
    <n v="1"/>
    <x v="1"/>
    <x v="33"/>
    <n v="2"/>
    <s v="mireya.copeland@bikes.shop"/>
    <x v="1"/>
    <x v="1"/>
    <n v="1126"/>
    <s v="elmira.levy@gmail.com"/>
    <n v="10977"/>
    <x v="1"/>
    <s v="Trek"/>
    <d v="2018-02-08T00:00:00"/>
    <n v="1"/>
    <n v="469.99"/>
    <n v="7.0000000000000007E-2"/>
    <n v="469.99"/>
  </r>
  <r>
    <n v="1384"/>
    <n v="2"/>
    <x v="1"/>
    <x v="199"/>
    <n v="2"/>
    <s v="mireya.copeland@bikes.shop"/>
    <x v="1"/>
    <x v="1"/>
    <n v="1126"/>
    <s v="elmira.levy@gmail.com"/>
    <n v="10977"/>
    <x v="1"/>
    <s v="Trek"/>
    <d v="2018-02-08T00:00:00"/>
    <n v="2"/>
    <n v="3199.99"/>
    <n v="0.1"/>
    <n v="6399.98"/>
  </r>
  <r>
    <n v="1384"/>
    <n v="3"/>
    <x v="1"/>
    <x v="84"/>
    <n v="2"/>
    <s v="mireya.copeland@bikes.shop"/>
    <x v="5"/>
    <x v="5"/>
    <n v="1126"/>
    <s v="elmira.levy@gmail.com"/>
    <n v="10977"/>
    <x v="1"/>
    <s v="Trek"/>
    <d v="2018-02-08T00:00:00"/>
    <n v="1"/>
    <n v="209.99"/>
    <n v="0.1"/>
    <n v="209.99"/>
  </r>
  <r>
    <n v="1384"/>
    <n v="4"/>
    <x v="1"/>
    <x v="44"/>
    <n v="2"/>
    <s v="mireya.copeland@bikes.shop"/>
    <x v="5"/>
    <x v="5"/>
    <n v="1126"/>
    <s v="elmira.levy@gmail.com"/>
    <n v="10977"/>
    <x v="1"/>
    <s v="Electra"/>
    <d v="2018-02-08T00:00:00"/>
    <n v="1"/>
    <n v="349.99"/>
    <n v="0.05"/>
    <n v="349.99"/>
  </r>
  <r>
    <n v="1385"/>
    <n v="1"/>
    <x v="2"/>
    <x v="24"/>
    <n v="3"/>
    <s v="genna.serrano@bikes.shop"/>
    <x v="3"/>
    <x v="3"/>
    <n v="866"/>
    <s v="lynwood.jackson@aol.com"/>
    <n v="75604"/>
    <x v="2"/>
    <s v="Electra"/>
    <d v="2018-02-08T00:00:00"/>
    <n v="2"/>
    <n v="549.99"/>
    <n v="0.05"/>
    <n v="1099.98"/>
  </r>
  <r>
    <n v="1385"/>
    <n v="2"/>
    <x v="2"/>
    <x v="132"/>
    <n v="3"/>
    <s v="genna.serrano@bikes.shop"/>
    <x v="6"/>
    <x v="6"/>
    <n v="866"/>
    <s v="lynwood.jackson@aol.com"/>
    <n v="75604"/>
    <x v="2"/>
    <s v="Trek"/>
    <d v="2018-02-08T00:00:00"/>
    <n v="1"/>
    <n v="1799.99"/>
    <n v="7.0000000000000007E-2"/>
    <n v="1799.99"/>
  </r>
  <r>
    <n v="1385"/>
    <n v="3"/>
    <x v="2"/>
    <x v="62"/>
    <n v="3"/>
    <s v="genna.serrano@bikes.shop"/>
    <x v="1"/>
    <x v="1"/>
    <n v="866"/>
    <s v="lynwood.jackson@aol.com"/>
    <n v="75604"/>
    <x v="2"/>
    <s v="Trek"/>
    <d v="2018-02-08T00:00:00"/>
    <n v="2"/>
    <n v="1499.99"/>
    <n v="0.1"/>
    <n v="2999.98"/>
  </r>
  <r>
    <n v="1385"/>
    <n v="4"/>
    <x v="2"/>
    <x v="206"/>
    <n v="3"/>
    <s v="genna.serrano@bikes.shop"/>
    <x v="1"/>
    <x v="1"/>
    <n v="866"/>
    <s v="lynwood.jackson@aol.com"/>
    <n v="75604"/>
    <x v="2"/>
    <s v="Trek"/>
    <d v="2018-02-08T00:00:00"/>
    <n v="1"/>
    <n v="1499.99"/>
    <n v="0.05"/>
    <n v="1499.99"/>
  </r>
  <r>
    <n v="1386"/>
    <n v="1"/>
    <x v="0"/>
    <x v="208"/>
    <n v="1"/>
    <s v="fabiola.jackson@bikes.shop"/>
    <x v="5"/>
    <x v="5"/>
    <n v="1254"/>
    <s v="dung.reid@msn.com"/>
    <n v="91387"/>
    <x v="0"/>
    <s v="Electra"/>
    <d v="2018-02-09T00:00:00"/>
    <n v="1"/>
    <n v="369.99"/>
    <n v="0.2"/>
    <n v="369.99"/>
  </r>
  <r>
    <n v="1386"/>
    <n v="2"/>
    <x v="0"/>
    <x v="209"/>
    <n v="1"/>
    <s v="fabiola.jackson@bikes.shop"/>
    <x v="5"/>
    <x v="5"/>
    <n v="1254"/>
    <s v="dung.reid@msn.com"/>
    <n v="91387"/>
    <x v="0"/>
    <s v="Trek"/>
    <d v="2018-02-09T00:00:00"/>
    <n v="1"/>
    <n v="249.99"/>
    <n v="0.1"/>
    <n v="249.99"/>
  </r>
  <r>
    <n v="1386"/>
    <n v="3"/>
    <x v="0"/>
    <x v="210"/>
    <n v="1"/>
    <s v="fabiola.jackson@bikes.shop"/>
    <x v="3"/>
    <x v="3"/>
    <n v="1254"/>
    <s v="dung.reid@msn.com"/>
    <n v="91387"/>
    <x v="0"/>
    <s v="Electra"/>
    <d v="2018-02-09T00:00:00"/>
    <n v="1"/>
    <n v="899.99"/>
    <n v="0.1"/>
    <n v="899.99"/>
  </r>
  <r>
    <n v="1386"/>
    <n v="4"/>
    <x v="0"/>
    <x v="158"/>
    <n v="1"/>
    <s v="fabiola.jackson@bikes.shop"/>
    <x v="6"/>
    <x v="6"/>
    <n v="1254"/>
    <s v="dung.reid@msn.com"/>
    <n v="91387"/>
    <x v="0"/>
    <s v="Trek"/>
    <d v="2018-02-09T00:00:00"/>
    <n v="1"/>
    <n v="4499.99"/>
    <n v="7.0000000000000007E-2"/>
    <n v="4499.99"/>
  </r>
  <r>
    <n v="1387"/>
    <n v="1"/>
    <x v="1"/>
    <x v="26"/>
    <n v="2"/>
    <s v="mireya.copeland@bikes.shop"/>
    <x v="3"/>
    <x v="3"/>
    <n v="11"/>
    <s v="deshawn.mendoza@yahoo.com"/>
    <n v="10952"/>
    <x v="1"/>
    <s v="Sun Bicycles"/>
    <d v="2018-02-09T00:00:00"/>
    <n v="1"/>
    <n v="449.99"/>
    <n v="0.1"/>
    <n v="449.99"/>
  </r>
  <r>
    <n v="1388"/>
    <n v="1"/>
    <x v="1"/>
    <x v="211"/>
    <n v="2"/>
    <s v="mireya.copeland@bikes.shop"/>
    <x v="0"/>
    <x v="0"/>
    <n v="323"/>
    <s v="jeniffer.slater@aol.com"/>
    <n v="12302"/>
    <x v="1"/>
    <s v="Electra"/>
    <d v="2018-02-09T00:00:00"/>
    <n v="1"/>
    <n v="2999.99"/>
    <n v="0.1"/>
    <n v="2999.99"/>
  </r>
  <r>
    <n v="1389"/>
    <n v="1"/>
    <x v="1"/>
    <x v="25"/>
    <n v="2"/>
    <s v="mireya.copeland@bikes.shop"/>
    <x v="5"/>
    <x v="5"/>
    <n v="491"/>
    <s v="celestine.jacobs@gmail.com"/>
    <n v="11758"/>
    <x v="1"/>
    <s v="Haro"/>
    <d v="2018-02-11T00:00:00"/>
    <n v="2"/>
    <n v="329.99"/>
    <n v="0.1"/>
    <n v="659.98"/>
  </r>
  <r>
    <n v="1389"/>
    <n v="2"/>
    <x v="1"/>
    <x v="212"/>
    <n v="2"/>
    <s v="mireya.copeland@bikes.shop"/>
    <x v="6"/>
    <x v="6"/>
    <n v="491"/>
    <s v="celestine.jacobs@gmail.com"/>
    <n v="11758"/>
    <x v="1"/>
    <s v="Trek"/>
    <d v="2018-02-11T00:00:00"/>
    <n v="2"/>
    <n v="3199.99"/>
    <n v="0.05"/>
    <n v="6399.98"/>
  </r>
  <r>
    <n v="1389"/>
    <n v="3"/>
    <x v="1"/>
    <x v="213"/>
    <n v="2"/>
    <s v="mireya.copeland@bikes.shop"/>
    <x v="0"/>
    <x v="0"/>
    <n v="491"/>
    <s v="celestine.jacobs@gmail.com"/>
    <n v="11758"/>
    <x v="1"/>
    <s v="Electra"/>
    <d v="2018-02-11T00:00:00"/>
    <n v="1"/>
    <n v="319.99"/>
    <n v="7.0000000000000007E-2"/>
    <n v="319.99"/>
  </r>
  <r>
    <n v="1390"/>
    <n v="1"/>
    <x v="1"/>
    <x v="67"/>
    <n v="2"/>
    <s v="mireya.copeland@bikes.shop"/>
    <x v="1"/>
    <x v="1"/>
    <n v="63"/>
    <s v="tenisha.lyons@aol.com"/>
    <n v="11701"/>
    <x v="1"/>
    <s v="Haro"/>
    <d v="2018-02-12T00:00:00"/>
    <n v="2"/>
    <n v="1469.99"/>
    <n v="0.05"/>
    <n v="2939.98"/>
  </r>
  <r>
    <n v="1390"/>
    <n v="2"/>
    <x v="1"/>
    <x v="97"/>
    <n v="2"/>
    <s v="mireya.copeland@bikes.shop"/>
    <x v="1"/>
    <x v="1"/>
    <n v="63"/>
    <s v="tenisha.lyons@aol.com"/>
    <n v="11701"/>
    <x v="1"/>
    <s v="Surly"/>
    <d v="2018-02-12T00:00:00"/>
    <n v="2"/>
    <n v="999.99"/>
    <n v="0.05"/>
    <n v="1999.98"/>
  </r>
  <r>
    <n v="1390"/>
    <n v="3"/>
    <x v="1"/>
    <x v="210"/>
    <n v="2"/>
    <s v="mireya.copeland@bikes.shop"/>
    <x v="3"/>
    <x v="3"/>
    <n v="63"/>
    <s v="tenisha.lyons@aol.com"/>
    <n v="11701"/>
    <x v="1"/>
    <s v="Electra"/>
    <d v="2018-02-12T00:00:00"/>
    <n v="1"/>
    <n v="899.99"/>
    <n v="0.1"/>
    <n v="899.99"/>
  </r>
  <r>
    <n v="1390"/>
    <n v="4"/>
    <x v="1"/>
    <x v="77"/>
    <n v="2"/>
    <s v="mireya.copeland@bikes.shop"/>
    <x v="3"/>
    <x v="3"/>
    <n v="63"/>
    <s v="tenisha.lyons@aol.com"/>
    <n v="11701"/>
    <x v="1"/>
    <s v="Sun Bicycles"/>
    <d v="2018-02-12T00:00:00"/>
    <n v="1"/>
    <n v="481.99"/>
    <n v="0.05"/>
    <n v="481.99"/>
  </r>
  <r>
    <n v="1390"/>
    <n v="5"/>
    <x v="1"/>
    <x v="162"/>
    <n v="2"/>
    <s v="mireya.copeland@bikes.shop"/>
    <x v="6"/>
    <x v="6"/>
    <n v="63"/>
    <s v="tenisha.lyons@aol.com"/>
    <n v="11701"/>
    <x v="1"/>
    <s v="Trek"/>
    <d v="2018-02-12T00:00:00"/>
    <n v="2"/>
    <n v="1799.99"/>
    <n v="0.1"/>
    <n v="3599.98"/>
  </r>
  <r>
    <n v="1391"/>
    <n v="1"/>
    <x v="1"/>
    <x v="195"/>
    <n v="2"/>
    <s v="mireya.copeland@bikes.shop"/>
    <x v="0"/>
    <x v="0"/>
    <n v="914"/>
    <s v="hortencia.o'neil@hotmail.com"/>
    <n v="11570"/>
    <x v="1"/>
    <s v="Electra"/>
    <d v="2018-02-13T00:00:00"/>
    <n v="2"/>
    <n v="529.99"/>
    <n v="7.0000000000000007E-2"/>
    <n v="1059.98"/>
  </r>
  <r>
    <n v="1391"/>
    <n v="2"/>
    <x v="1"/>
    <x v="214"/>
    <n v="2"/>
    <s v="mireya.copeland@bikes.shop"/>
    <x v="5"/>
    <x v="5"/>
    <n v="914"/>
    <s v="hortencia.o'neil@hotmail.com"/>
    <n v="11570"/>
    <x v="1"/>
    <s v="Electra"/>
    <d v="2018-02-13T00:00:00"/>
    <n v="2"/>
    <n v="319.99"/>
    <n v="0.2"/>
    <n v="639.98"/>
  </r>
  <r>
    <n v="1391"/>
    <n v="3"/>
    <x v="1"/>
    <x v="215"/>
    <n v="2"/>
    <s v="mireya.copeland@bikes.shop"/>
    <x v="5"/>
    <x v="5"/>
    <n v="914"/>
    <s v="hortencia.o'neil@hotmail.com"/>
    <n v="11570"/>
    <x v="1"/>
    <s v="Trek"/>
    <d v="2018-02-13T00:00:00"/>
    <n v="1"/>
    <n v="369.99"/>
    <n v="0.2"/>
    <n v="369.99"/>
  </r>
  <r>
    <n v="1392"/>
    <n v="1"/>
    <x v="1"/>
    <x v="108"/>
    <n v="2"/>
    <s v="mireya.copeland@bikes.shop"/>
    <x v="5"/>
    <x v="5"/>
    <n v="1187"/>
    <s v="kenyetta.mason@msn.com"/>
    <n v="11354"/>
    <x v="1"/>
    <s v="Trek"/>
    <d v="2018-02-13T00:00:00"/>
    <n v="2"/>
    <n v="189.99"/>
    <n v="0.2"/>
    <n v="379.98"/>
  </r>
  <r>
    <n v="1392"/>
    <n v="2"/>
    <x v="1"/>
    <x v="216"/>
    <n v="2"/>
    <s v="mireya.copeland@bikes.shop"/>
    <x v="0"/>
    <x v="0"/>
    <n v="1187"/>
    <s v="kenyetta.mason@msn.com"/>
    <n v="11354"/>
    <x v="1"/>
    <s v="Electra"/>
    <d v="2018-02-13T00:00:00"/>
    <n v="2"/>
    <n v="899.99"/>
    <n v="0.05"/>
    <n v="1799.98"/>
  </r>
  <r>
    <n v="1393"/>
    <n v="1"/>
    <x v="1"/>
    <x v="102"/>
    <n v="2"/>
    <s v="mireya.copeland@bikes.shop"/>
    <x v="5"/>
    <x v="5"/>
    <n v="547"/>
    <s v="tena.huber@gmail.com"/>
    <n v="12550"/>
    <x v="1"/>
    <s v="Haro"/>
    <d v="2018-02-14T00:00:00"/>
    <n v="1"/>
    <n v="209.99"/>
    <n v="7.0000000000000007E-2"/>
    <n v="209.99"/>
  </r>
  <r>
    <n v="1393"/>
    <n v="2"/>
    <x v="1"/>
    <x v="90"/>
    <n v="2"/>
    <s v="mireya.copeland@bikes.shop"/>
    <x v="0"/>
    <x v="0"/>
    <n v="547"/>
    <s v="tena.huber@gmail.com"/>
    <n v="12550"/>
    <x v="1"/>
    <s v="Electra"/>
    <d v="2018-02-14T00:00:00"/>
    <n v="1"/>
    <n v="659.99"/>
    <n v="7.0000000000000007E-2"/>
    <n v="659.99"/>
  </r>
  <r>
    <n v="1393"/>
    <n v="3"/>
    <x v="1"/>
    <x v="42"/>
    <n v="2"/>
    <s v="mireya.copeland@bikes.shop"/>
    <x v="1"/>
    <x v="1"/>
    <n v="547"/>
    <s v="tena.huber@gmail.com"/>
    <n v="12550"/>
    <x v="1"/>
    <s v="Trek"/>
    <d v="2018-02-14T00:00:00"/>
    <n v="2"/>
    <n v="5299.99"/>
    <n v="0.05"/>
    <n v="10599.98"/>
  </r>
  <r>
    <n v="1393"/>
    <n v="4"/>
    <x v="1"/>
    <x v="217"/>
    <n v="2"/>
    <s v="mireya.copeland@bikes.shop"/>
    <x v="5"/>
    <x v="5"/>
    <n v="547"/>
    <s v="tena.huber@gmail.com"/>
    <n v="12550"/>
    <x v="1"/>
    <s v="Trek"/>
    <d v="2018-02-14T00:00:00"/>
    <n v="2"/>
    <n v="159.99"/>
    <n v="0.05"/>
    <n v="319.98"/>
  </r>
  <r>
    <n v="1394"/>
    <n v="1"/>
    <x v="2"/>
    <x v="218"/>
    <n v="3"/>
    <s v="genna.serrano@bikes.shop"/>
    <x v="6"/>
    <x v="6"/>
    <n v="906"/>
    <s v="erik.leblanc@aol.com"/>
    <n v="77478"/>
    <x v="2"/>
    <s v="Trek"/>
    <d v="2018-02-14T00:00:00"/>
    <n v="2"/>
    <n v="2499.9899999999998"/>
    <n v="0.05"/>
    <n v="4999.9799999999996"/>
  </r>
  <r>
    <n v="1395"/>
    <n v="1"/>
    <x v="0"/>
    <x v="180"/>
    <n v="1"/>
    <s v="fabiola.jackson@bikes.shop"/>
    <x v="4"/>
    <x v="4"/>
    <n v="1052"/>
    <s v="zora.ford@gmail.com"/>
    <n v="95820"/>
    <x v="0"/>
    <s v="Trek"/>
    <d v="2018-02-15T00:00:00"/>
    <n v="1"/>
    <n v="3599.99"/>
    <n v="0.2"/>
    <n v="3599.99"/>
  </r>
  <r>
    <n v="1395"/>
    <n v="2"/>
    <x v="0"/>
    <x v="74"/>
    <n v="1"/>
    <s v="fabiola.jackson@bikes.shop"/>
    <x v="6"/>
    <x v="6"/>
    <n v="1052"/>
    <s v="zora.ford@gmail.com"/>
    <n v="95820"/>
    <x v="0"/>
    <s v="Trek"/>
    <d v="2018-02-15T00:00:00"/>
    <n v="2"/>
    <n v="1499.99"/>
    <n v="0.1"/>
    <n v="2999.98"/>
  </r>
  <r>
    <n v="1395"/>
    <n v="3"/>
    <x v="0"/>
    <x v="118"/>
    <n v="1"/>
    <s v="fabiola.jackson@bikes.shop"/>
    <x v="6"/>
    <x v="6"/>
    <n v="1052"/>
    <s v="zora.ford@gmail.com"/>
    <n v="95820"/>
    <x v="0"/>
    <s v="Trek"/>
    <d v="2018-02-15T00:00:00"/>
    <n v="2"/>
    <n v="919.99"/>
    <n v="0.2"/>
    <n v="1839.98"/>
  </r>
  <r>
    <n v="1395"/>
    <n v="4"/>
    <x v="0"/>
    <x v="219"/>
    <n v="1"/>
    <s v="fabiola.jackson@bikes.shop"/>
    <x v="0"/>
    <x v="0"/>
    <n v="1052"/>
    <s v="zora.ford@gmail.com"/>
    <n v="95820"/>
    <x v="0"/>
    <s v="Electra"/>
    <d v="2018-02-15T00:00:00"/>
    <n v="1"/>
    <n v="679.99"/>
    <n v="0.1"/>
    <n v="679.99"/>
  </r>
  <r>
    <n v="1396"/>
    <n v="1"/>
    <x v="1"/>
    <x v="94"/>
    <n v="2"/>
    <s v="mireya.copeland@bikes.shop"/>
    <x v="6"/>
    <x v="6"/>
    <n v="856"/>
    <s v="lara.guy@aol.com"/>
    <n v="11779"/>
    <x v="1"/>
    <s v="Trek"/>
    <d v="2018-02-15T00:00:00"/>
    <n v="1"/>
    <n v="1999.99"/>
    <n v="0.05"/>
    <n v="1999.99"/>
  </r>
  <r>
    <n v="1396"/>
    <n v="2"/>
    <x v="1"/>
    <x v="196"/>
    <n v="2"/>
    <s v="mireya.copeland@bikes.shop"/>
    <x v="6"/>
    <x v="6"/>
    <n v="856"/>
    <s v="lara.guy@aol.com"/>
    <n v="11779"/>
    <x v="1"/>
    <s v="Trek"/>
    <d v="2018-02-15T00:00:00"/>
    <n v="1"/>
    <n v="2199.9899999999998"/>
    <n v="0.2"/>
    <n v="2199.9899999999998"/>
  </r>
  <r>
    <n v="1397"/>
    <n v="1"/>
    <x v="1"/>
    <x v="220"/>
    <n v="2"/>
    <s v="mireya.copeland@bikes.shop"/>
    <x v="1"/>
    <x v="1"/>
    <n v="920"/>
    <s v="james.robles@aol.com"/>
    <n v="14120"/>
    <x v="1"/>
    <s v="Surly"/>
    <d v="2018-02-15T00:00:00"/>
    <n v="2"/>
    <n v="469.99"/>
    <n v="0.1"/>
    <n v="939.98"/>
  </r>
  <r>
    <n v="1397"/>
    <n v="2"/>
    <x v="1"/>
    <x v="112"/>
    <n v="2"/>
    <s v="mireya.copeland@bikes.shop"/>
    <x v="1"/>
    <x v="1"/>
    <n v="920"/>
    <s v="james.robles@aol.com"/>
    <n v="14120"/>
    <x v="1"/>
    <s v="Trek"/>
    <d v="2018-02-15T00:00:00"/>
    <n v="1"/>
    <n v="2999.99"/>
    <n v="7.0000000000000007E-2"/>
    <n v="2999.99"/>
  </r>
  <r>
    <n v="1397"/>
    <n v="3"/>
    <x v="1"/>
    <x v="14"/>
    <n v="2"/>
    <s v="mireya.copeland@bikes.shop"/>
    <x v="1"/>
    <x v="1"/>
    <n v="920"/>
    <s v="james.robles@aol.com"/>
    <n v="14120"/>
    <x v="1"/>
    <s v="Trek"/>
    <d v="2018-02-15T00:00:00"/>
    <n v="1"/>
    <n v="3999.99"/>
    <n v="0.05"/>
    <n v="3999.99"/>
  </r>
  <r>
    <n v="1397"/>
    <n v="4"/>
    <x v="1"/>
    <x v="159"/>
    <n v="2"/>
    <s v="mireya.copeland@bikes.shop"/>
    <x v="0"/>
    <x v="0"/>
    <n v="920"/>
    <s v="james.robles@aol.com"/>
    <n v="14120"/>
    <x v="1"/>
    <s v="Electra"/>
    <d v="2018-02-15T00:00:00"/>
    <n v="1"/>
    <n v="749.99"/>
    <n v="0.05"/>
    <n v="749.99"/>
  </r>
  <r>
    <n v="1397"/>
    <n v="5"/>
    <x v="1"/>
    <x v="46"/>
    <n v="2"/>
    <s v="mireya.copeland@bikes.shop"/>
    <x v="0"/>
    <x v="0"/>
    <n v="920"/>
    <s v="james.robles@aol.com"/>
    <n v="14120"/>
    <x v="1"/>
    <s v="Sun Bicycles"/>
    <d v="2018-02-15T00:00:00"/>
    <n v="2"/>
    <n v="647.99"/>
    <n v="0.1"/>
    <n v="1295.98"/>
  </r>
  <r>
    <n v="1398"/>
    <n v="1"/>
    <x v="0"/>
    <x v="79"/>
    <n v="1"/>
    <s v="fabiola.jackson@bikes.shop"/>
    <x v="0"/>
    <x v="0"/>
    <n v="1383"/>
    <s v="desire.mcgowan@msn.com"/>
    <n v="93306"/>
    <x v="0"/>
    <s v="Sun Bicycles"/>
    <d v="2018-02-16T00:00:00"/>
    <n v="2"/>
    <n v="416.99"/>
    <n v="0.05"/>
    <n v="833.98"/>
  </r>
  <r>
    <n v="1398"/>
    <n v="2"/>
    <x v="0"/>
    <x v="29"/>
    <n v="1"/>
    <s v="fabiola.jackson@bikes.shop"/>
    <x v="6"/>
    <x v="6"/>
    <n v="1383"/>
    <s v="desire.mcgowan@msn.com"/>
    <n v="93306"/>
    <x v="0"/>
    <s v="Surly"/>
    <d v="2018-02-16T00:00:00"/>
    <n v="1"/>
    <n v="749.99"/>
    <n v="0.2"/>
    <n v="749.99"/>
  </r>
  <r>
    <n v="1399"/>
    <n v="1"/>
    <x v="1"/>
    <x v="221"/>
    <n v="2"/>
    <s v="mireya.copeland@bikes.shop"/>
    <x v="2"/>
    <x v="2"/>
    <n v="146"/>
    <s v="stefany.potter@gmail.com"/>
    <n v="12866"/>
    <x v="1"/>
    <s v="Surly"/>
    <d v="2018-02-16T00:00:00"/>
    <n v="2"/>
    <n v="1549"/>
    <n v="0.2"/>
    <n v="3098"/>
  </r>
  <r>
    <n v="1399"/>
    <n v="2"/>
    <x v="1"/>
    <x v="222"/>
    <n v="2"/>
    <s v="mireya.copeland@bikes.shop"/>
    <x v="0"/>
    <x v="0"/>
    <n v="146"/>
    <s v="stefany.potter@gmail.com"/>
    <n v="12866"/>
    <x v="1"/>
    <s v="Electra"/>
    <d v="2018-02-16T00:00:00"/>
    <n v="1"/>
    <n v="479.99"/>
    <n v="0.05"/>
    <n v="479.99"/>
  </r>
  <r>
    <n v="1399"/>
    <n v="3"/>
    <x v="1"/>
    <x v="220"/>
    <n v="2"/>
    <s v="mireya.copeland@bikes.shop"/>
    <x v="1"/>
    <x v="1"/>
    <n v="146"/>
    <s v="stefany.potter@gmail.com"/>
    <n v="12866"/>
    <x v="1"/>
    <s v="Surly"/>
    <d v="2018-02-16T00:00:00"/>
    <n v="2"/>
    <n v="469.99"/>
    <n v="7.0000000000000007E-2"/>
    <n v="939.98"/>
  </r>
  <r>
    <n v="1399"/>
    <n v="4"/>
    <x v="1"/>
    <x v="76"/>
    <n v="2"/>
    <s v="mireya.copeland@bikes.shop"/>
    <x v="1"/>
    <x v="1"/>
    <n v="146"/>
    <s v="stefany.potter@gmail.com"/>
    <n v="12866"/>
    <x v="1"/>
    <s v="Surly"/>
    <d v="2018-02-16T00:00:00"/>
    <n v="1"/>
    <n v="2499.9899999999998"/>
    <n v="0.05"/>
    <n v="2499.9899999999998"/>
  </r>
  <r>
    <n v="1400"/>
    <n v="1"/>
    <x v="1"/>
    <x v="24"/>
    <n v="2"/>
    <s v="mireya.copeland@bikes.shop"/>
    <x v="3"/>
    <x v="3"/>
    <n v="987"/>
    <s v="louis.powell@aol.com"/>
    <n v="10301"/>
    <x v="1"/>
    <s v="Electra"/>
    <d v="2018-02-17T00:00:00"/>
    <n v="2"/>
    <n v="549.99"/>
    <n v="0.2"/>
    <n v="1099.98"/>
  </r>
  <r>
    <n v="1400"/>
    <n v="2"/>
    <x v="1"/>
    <x v="223"/>
    <n v="2"/>
    <s v="mireya.copeland@bikes.shop"/>
    <x v="0"/>
    <x v="0"/>
    <n v="987"/>
    <s v="louis.powell@aol.com"/>
    <n v="10301"/>
    <x v="1"/>
    <s v="Electra"/>
    <d v="2018-02-17T00:00:00"/>
    <n v="2"/>
    <n v="909.99"/>
    <n v="0.2"/>
    <n v="1819.98"/>
  </r>
  <r>
    <n v="1400"/>
    <n v="3"/>
    <x v="1"/>
    <x v="224"/>
    <n v="2"/>
    <s v="mireya.copeland@bikes.shop"/>
    <x v="5"/>
    <x v="5"/>
    <n v="987"/>
    <s v="louis.powell@aol.com"/>
    <n v="10301"/>
    <x v="1"/>
    <s v="Trek"/>
    <d v="2018-02-17T00:00:00"/>
    <n v="1"/>
    <n v="229.99"/>
    <n v="0.1"/>
    <n v="229.99"/>
  </r>
  <r>
    <n v="1400"/>
    <n v="4"/>
    <x v="1"/>
    <x v="45"/>
    <n v="2"/>
    <s v="mireya.copeland@bikes.shop"/>
    <x v="5"/>
    <x v="5"/>
    <n v="987"/>
    <s v="louis.powell@aol.com"/>
    <n v="10301"/>
    <x v="1"/>
    <s v="Trek"/>
    <d v="2018-02-17T00:00:00"/>
    <n v="1"/>
    <n v="209.99"/>
    <n v="7.0000000000000007E-2"/>
    <n v="209.99"/>
  </r>
  <r>
    <n v="1401"/>
    <n v="1"/>
    <x v="1"/>
    <x v="225"/>
    <n v="2"/>
    <s v="mireya.copeland@bikes.shop"/>
    <x v="1"/>
    <x v="1"/>
    <n v="15"/>
    <s v="linnie.branch@gmail.com"/>
    <n v="12901"/>
    <x v="1"/>
    <s v="Trek"/>
    <d v="2018-02-18T00:00:00"/>
    <n v="1"/>
    <n v="379.99"/>
    <n v="7.0000000000000007E-2"/>
    <n v="379.99"/>
  </r>
  <r>
    <n v="1401"/>
    <n v="2"/>
    <x v="1"/>
    <x v="128"/>
    <n v="2"/>
    <s v="mireya.copeland@bikes.shop"/>
    <x v="0"/>
    <x v="0"/>
    <n v="15"/>
    <s v="linnie.branch@gmail.com"/>
    <n v="12901"/>
    <x v="1"/>
    <s v="Electra"/>
    <d v="2018-02-18T00:00:00"/>
    <n v="1"/>
    <n v="429.99"/>
    <n v="0.05"/>
    <n v="429.99"/>
  </r>
  <r>
    <n v="1401"/>
    <n v="3"/>
    <x v="1"/>
    <x v="226"/>
    <n v="2"/>
    <s v="mireya.copeland@bikes.shop"/>
    <x v="0"/>
    <x v="0"/>
    <n v="15"/>
    <s v="linnie.branch@gmail.com"/>
    <n v="12901"/>
    <x v="1"/>
    <s v="Electra"/>
    <d v="2018-02-18T00:00:00"/>
    <n v="2"/>
    <n v="749.99"/>
    <n v="0.2"/>
    <n v="1499.98"/>
  </r>
  <r>
    <n v="1402"/>
    <n v="1"/>
    <x v="1"/>
    <x v="227"/>
    <n v="2"/>
    <s v="mireya.copeland@bikes.shop"/>
    <x v="4"/>
    <x v="4"/>
    <n v="1171"/>
    <s v="earlean.pena@yahoo.com"/>
    <n v="13440"/>
    <x v="1"/>
    <s v="Trek"/>
    <d v="2018-02-19T00:00:00"/>
    <n v="2"/>
    <n v="2799.99"/>
    <n v="0.2"/>
    <n v="5599.98"/>
  </r>
  <r>
    <n v="1402"/>
    <n v="2"/>
    <x v="1"/>
    <x v="76"/>
    <n v="2"/>
    <s v="mireya.copeland@bikes.shop"/>
    <x v="1"/>
    <x v="1"/>
    <n v="1171"/>
    <s v="earlean.pena@yahoo.com"/>
    <n v="13440"/>
    <x v="1"/>
    <s v="Surly"/>
    <d v="2018-02-19T00:00:00"/>
    <n v="2"/>
    <n v="2499.9899999999998"/>
    <n v="0.05"/>
    <n v="4999.9799999999996"/>
  </r>
  <r>
    <n v="1402"/>
    <n v="3"/>
    <x v="1"/>
    <x v="139"/>
    <n v="2"/>
    <s v="mireya.copeland@bikes.shop"/>
    <x v="4"/>
    <x v="4"/>
    <n v="1171"/>
    <s v="earlean.pena@yahoo.com"/>
    <n v="13440"/>
    <x v="1"/>
    <s v="Trek"/>
    <d v="2018-02-19T00:00:00"/>
    <n v="1"/>
    <n v="4999.99"/>
    <n v="0.05"/>
    <n v="4999.99"/>
  </r>
  <r>
    <n v="1402"/>
    <n v="4"/>
    <x v="1"/>
    <x v="228"/>
    <n v="2"/>
    <s v="mireya.copeland@bikes.shop"/>
    <x v="5"/>
    <x v="5"/>
    <n v="1171"/>
    <s v="earlean.pena@yahoo.com"/>
    <n v="13440"/>
    <x v="1"/>
    <s v="Trek"/>
    <d v="2018-02-19T00:00:00"/>
    <n v="1"/>
    <n v="289.99"/>
    <n v="7.0000000000000007E-2"/>
    <n v="289.99"/>
  </r>
  <r>
    <n v="1403"/>
    <n v="1"/>
    <x v="1"/>
    <x v="101"/>
    <n v="2"/>
    <s v="mireya.copeland@bikes.shop"/>
    <x v="5"/>
    <x v="5"/>
    <n v="452"/>
    <s v="cassandra.nichols@yahoo.com"/>
    <n v="11801"/>
    <x v="1"/>
    <s v="Haro"/>
    <d v="2018-02-21T00:00:00"/>
    <n v="2"/>
    <n v="209.99"/>
    <n v="0.1"/>
    <n v="419.98"/>
  </r>
  <r>
    <n v="1404"/>
    <n v="1"/>
    <x v="0"/>
    <x v="225"/>
    <n v="1"/>
    <s v="fabiola.jackson@bikes.shop"/>
    <x v="1"/>
    <x v="1"/>
    <n v="1240"/>
    <s v="bella.perez@msn.com"/>
    <n v="91010"/>
    <x v="0"/>
    <s v="Trek"/>
    <d v="2018-02-23T00:00:00"/>
    <n v="2"/>
    <n v="379.99"/>
    <n v="0.05"/>
    <n v="759.98"/>
  </r>
  <r>
    <n v="1404"/>
    <n v="2"/>
    <x v="0"/>
    <x v="229"/>
    <n v="1"/>
    <s v="fabiola.jackson@bikes.shop"/>
    <x v="0"/>
    <x v="0"/>
    <n v="1240"/>
    <s v="bella.perez@msn.com"/>
    <n v="91010"/>
    <x v="0"/>
    <s v="Electra"/>
    <d v="2018-02-23T00:00:00"/>
    <n v="1"/>
    <n v="269.99"/>
    <n v="0.1"/>
    <n v="269.99"/>
  </r>
  <r>
    <n v="1404"/>
    <n v="3"/>
    <x v="0"/>
    <x v="230"/>
    <n v="1"/>
    <s v="fabiola.jackson@bikes.shop"/>
    <x v="4"/>
    <x v="4"/>
    <n v="1240"/>
    <s v="bella.perez@msn.com"/>
    <n v="91010"/>
    <x v="0"/>
    <s v="Trek"/>
    <d v="2018-02-23T00:00:00"/>
    <n v="2"/>
    <n v="2799.99"/>
    <n v="0.2"/>
    <n v="5599.98"/>
  </r>
  <r>
    <n v="1405"/>
    <n v="1"/>
    <x v="1"/>
    <x v="231"/>
    <n v="2"/>
    <s v="mireya.copeland@bikes.shop"/>
    <x v="6"/>
    <x v="6"/>
    <n v="100"/>
    <s v="kellie.franco@yahoo.com"/>
    <n v="11725"/>
    <x v="1"/>
    <s v="Trek"/>
    <d v="2018-02-25T00:00:00"/>
    <n v="2"/>
    <n v="2999.99"/>
    <n v="0.1"/>
    <n v="5999.98"/>
  </r>
  <r>
    <n v="1406"/>
    <n v="1"/>
    <x v="1"/>
    <x v="128"/>
    <n v="2"/>
    <s v="mireya.copeland@bikes.shop"/>
    <x v="0"/>
    <x v="0"/>
    <n v="1053"/>
    <s v="parthenia.figueroa@msn.com"/>
    <n v="10541"/>
    <x v="1"/>
    <s v="Electra"/>
    <d v="2018-02-25T00:00:00"/>
    <n v="2"/>
    <n v="429.99"/>
    <n v="0.05"/>
    <n v="859.98"/>
  </r>
  <r>
    <n v="1406"/>
    <n v="2"/>
    <x v="1"/>
    <x v="191"/>
    <n v="2"/>
    <s v="mireya.copeland@bikes.shop"/>
    <x v="1"/>
    <x v="1"/>
    <n v="1053"/>
    <s v="parthenia.figueroa@msn.com"/>
    <n v="10541"/>
    <x v="1"/>
    <s v="Trek"/>
    <d v="2018-02-25T00:00:00"/>
    <n v="1"/>
    <n v="489.99"/>
    <n v="0.1"/>
    <n v="489.99"/>
  </r>
  <r>
    <n v="1407"/>
    <n v="1"/>
    <x v="1"/>
    <x v="133"/>
    <n v="2"/>
    <s v="mireya.copeland@bikes.shop"/>
    <x v="3"/>
    <x v="3"/>
    <n v="18"/>
    <s v="georgetta.hardin@aol.com"/>
    <n v="14424"/>
    <x v="1"/>
    <s v="Electra"/>
    <d v="2018-02-26T00:00:00"/>
    <n v="1"/>
    <n v="799.99"/>
    <n v="0.05"/>
    <n v="799.99"/>
  </r>
  <r>
    <n v="1407"/>
    <n v="2"/>
    <x v="1"/>
    <x v="107"/>
    <n v="2"/>
    <s v="mireya.copeland@bikes.shop"/>
    <x v="1"/>
    <x v="1"/>
    <n v="18"/>
    <s v="georgetta.hardin@aol.com"/>
    <n v="14424"/>
    <x v="1"/>
    <s v="Surly"/>
    <d v="2018-02-26T00:00:00"/>
    <n v="2"/>
    <n v="832.99"/>
    <n v="0.1"/>
    <n v="1665.98"/>
  </r>
  <r>
    <n v="1407"/>
    <n v="3"/>
    <x v="1"/>
    <x v="232"/>
    <n v="2"/>
    <s v="mireya.copeland@bikes.shop"/>
    <x v="5"/>
    <x v="5"/>
    <n v="18"/>
    <s v="georgetta.hardin@aol.com"/>
    <n v="14424"/>
    <x v="1"/>
    <s v="Trek"/>
    <d v="2018-02-26T00:00:00"/>
    <n v="1"/>
    <n v="399.99"/>
    <n v="0.1"/>
    <n v="399.99"/>
  </r>
  <r>
    <n v="1407"/>
    <n v="4"/>
    <x v="1"/>
    <x v="100"/>
    <n v="2"/>
    <s v="mireya.copeland@bikes.shop"/>
    <x v="1"/>
    <x v="1"/>
    <n v="18"/>
    <s v="georgetta.hardin@aol.com"/>
    <n v="14424"/>
    <x v="1"/>
    <s v="Sun Bicycles"/>
    <d v="2018-02-26T00:00:00"/>
    <n v="1"/>
    <n v="832.99"/>
    <n v="0.2"/>
    <n v="832.99"/>
  </r>
  <r>
    <n v="1408"/>
    <n v="1"/>
    <x v="1"/>
    <x v="19"/>
    <n v="2"/>
    <s v="mireya.copeland@bikes.shop"/>
    <x v="5"/>
    <x v="5"/>
    <n v="1172"/>
    <s v="katherin.clark@yahoo.com"/>
    <n v="14534"/>
    <x v="1"/>
    <s v="Electra"/>
    <d v="2018-02-26T00:00:00"/>
    <n v="2"/>
    <n v="299.99"/>
    <n v="0.2"/>
    <n v="599.98"/>
  </r>
  <r>
    <n v="1408"/>
    <n v="2"/>
    <x v="1"/>
    <x v="171"/>
    <n v="2"/>
    <s v="mireya.copeland@bikes.shop"/>
    <x v="6"/>
    <x v="6"/>
    <n v="1172"/>
    <s v="katherin.clark@yahoo.com"/>
    <n v="14534"/>
    <x v="1"/>
    <s v="Trek"/>
    <d v="2018-02-26T00:00:00"/>
    <n v="1"/>
    <n v="749.99"/>
    <n v="0.2"/>
    <n v="749.99"/>
  </r>
  <r>
    <n v="1408"/>
    <n v="3"/>
    <x v="1"/>
    <x v="233"/>
    <n v="2"/>
    <s v="mireya.copeland@bikes.shop"/>
    <x v="1"/>
    <x v="1"/>
    <n v="1172"/>
    <s v="katherin.clark@yahoo.com"/>
    <n v="14534"/>
    <x v="1"/>
    <s v="Trek"/>
    <d v="2018-02-26T00:00:00"/>
    <n v="1"/>
    <n v="579.99"/>
    <n v="7.0000000000000007E-2"/>
    <n v="579.99"/>
  </r>
  <r>
    <n v="1408"/>
    <n v="4"/>
    <x v="1"/>
    <x v="234"/>
    <n v="2"/>
    <s v="mireya.copeland@bikes.shop"/>
    <x v="1"/>
    <x v="1"/>
    <n v="1172"/>
    <s v="katherin.clark@yahoo.com"/>
    <n v="14534"/>
    <x v="1"/>
    <s v="Heller"/>
    <d v="2018-02-26T00:00:00"/>
    <n v="2"/>
    <n v="2599"/>
    <n v="0.2"/>
    <n v="5198"/>
  </r>
  <r>
    <n v="1409"/>
    <n v="1"/>
    <x v="2"/>
    <x v="235"/>
    <n v="3"/>
    <s v="genna.serrano@bikes.shop"/>
    <x v="3"/>
    <x v="3"/>
    <n v="21"/>
    <s v="tobie.little@gmail.com"/>
    <n v="77904"/>
    <x v="2"/>
    <s v="Electra"/>
    <d v="2018-02-26T00:00:00"/>
    <n v="2"/>
    <n v="899.99"/>
    <n v="7.0000000000000007E-2"/>
    <n v="1799.98"/>
  </r>
  <r>
    <n v="1409"/>
    <n v="2"/>
    <x v="2"/>
    <x v="236"/>
    <n v="3"/>
    <s v="genna.serrano@bikes.shop"/>
    <x v="6"/>
    <x v="6"/>
    <n v="21"/>
    <s v="tobie.little@gmail.com"/>
    <n v="77904"/>
    <x v="2"/>
    <s v="Trek"/>
    <d v="2018-02-26T00:00:00"/>
    <n v="1"/>
    <n v="1299.99"/>
    <n v="7.0000000000000007E-2"/>
    <n v="1299.99"/>
  </r>
  <r>
    <n v="1409"/>
    <n v="3"/>
    <x v="2"/>
    <x v="212"/>
    <n v="3"/>
    <s v="genna.serrano@bikes.shop"/>
    <x v="6"/>
    <x v="6"/>
    <n v="21"/>
    <s v="tobie.little@gmail.com"/>
    <n v="77904"/>
    <x v="2"/>
    <s v="Trek"/>
    <d v="2018-02-26T00:00:00"/>
    <n v="2"/>
    <n v="3199.99"/>
    <n v="0.05"/>
    <n v="6399.98"/>
  </r>
  <r>
    <n v="1409"/>
    <n v="4"/>
    <x v="2"/>
    <x v="237"/>
    <n v="3"/>
    <s v="genna.serrano@bikes.shop"/>
    <x v="5"/>
    <x v="5"/>
    <n v="21"/>
    <s v="tobie.little@gmail.com"/>
    <n v="77904"/>
    <x v="2"/>
    <s v="Strider"/>
    <d v="2018-02-26T00:00:00"/>
    <n v="1"/>
    <n v="289.99"/>
    <n v="0.05"/>
    <n v="289.99"/>
  </r>
  <r>
    <n v="1409"/>
    <n v="5"/>
    <x v="2"/>
    <x v="238"/>
    <n v="3"/>
    <s v="genna.serrano@bikes.shop"/>
    <x v="0"/>
    <x v="0"/>
    <n v="21"/>
    <s v="tobie.little@gmail.com"/>
    <n v="77904"/>
    <x v="2"/>
    <s v="Electra"/>
    <d v="2018-02-26T00:00:00"/>
    <n v="1"/>
    <n v="269.99"/>
    <n v="0.1"/>
    <n v="269.99"/>
  </r>
  <r>
    <n v="1410"/>
    <n v="1"/>
    <x v="1"/>
    <x v="137"/>
    <n v="2"/>
    <s v="mireya.copeland@bikes.shop"/>
    <x v="4"/>
    <x v="4"/>
    <n v="1005"/>
    <s v="ruthanne.franco@yahoo.com"/>
    <n v="11102"/>
    <x v="1"/>
    <s v="Trek"/>
    <d v="2018-02-27T00:00:00"/>
    <n v="2"/>
    <n v="4999.99"/>
    <n v="0.1"/>
    <n v="9999.98"/>
  </r>
  <r>
    <n v="1410"/>
    <n v="2"/>
    <x v="1"/>
    <x v="139"/>
    <n v="2"/>
    <s v="mireya.copeland@bikes.shop"/>
    <x v="4"/>
    <x v="4"/>
    <n v="1005"/>
    <s v="ruthanne.franco@yahoo.com"/>
    <n v="11102"/>
    <x v="1"/>
    <s v="Trek"/>
    <d v="2018-02-27T00:00:00"/>
    <n v="2"/>
    <n v="4999.99"/>
    <n v="0.2"/>
    <n v="9999.98"/>
  </r>
  <r>
    <n v="1410"/>
    <n v="3"/>
    <x v="1"/>
    <x v="138"/>
    <n v="2"/>
    <s v="mireya.copeland@bikes.shop"/>
    <x v="3"/>
    <x v="3"/>
    <n v="1005"/>
    <s v="ruthanne.franco@yahoo.com"/>
    <n v="11102"/>
    <x v="1"/>
    <s v="Electra"/>
    <d v="2018-02-27T00:00:00"/>
    <n v="1"/>
    <n v="679.99"/>
    <n v="0.1"/>
    <n v="679.99"/>
  </r>
  <r>
    <n v="1411"/>
    <n v="1"/>
    <x v="0"/>
    <x v="11"/>
    <n v="1"/>
    <s v="fabiola.jackson@bikes.shop"/>
    <x v="4"/>
    <x v="4"/>
    <n v="109"/>
    <s v="monica.sears@aol.com"/>
    <n v="95127"/>
    <x v="0"/>
    <s v="Trek"/>
    <d v="2018-03-01T00:00:00"/>
    <n v="1"/>
    <n v="2999.99"/>
    <n v="0.1"/>
    <n v="2999.99"/>
  </r>
  <r>
    <n v="1411"/>
    <n v="2"/>
    <x v="0"/>
    <x v="239"/>
    <n v="1"/>
    <s v="fabiola.jackson@bikes.shop"/>
    <x v="3"/>
    <x v="3"/>
    <n v="109"/>
    <s v="monica.sears@aol.com"/>
    <n v="95127"/>
    <x v="0"/>
    <s v="Electra"/>
    <d v="2018-03-01T00:00:00"/>
    <n v="2"/>
    <n v="749.99"/>
    <n v="0.2"/>
    <n v="1499.98"/>
  </r>
  <r>
    <n v="1412"/>
    <n v="1"/>
    <x v="1"/>
    <x v="118"/>
    <n v="2"/>
    <s v="mireya.copeland@bikes.shop"/>
    <x v="6"/>
    <x v="6"/>
    <n v="1043"/>
    <s v="diane.jones@gmail.com"/>
    <n v="11365"/>
    <x v="1"/>
    <s v="Trek"/>
    <d v="2018-03-01T00:00:00"/>
    <n v="2"/>
    <n v="919.99"/>
    <n v="7.0000000000000007E-2"/>
    <n v="1839.98"/>
  </r>
  <r>
    <n v="1412"/>
    <n v="2"/>
    <x v="1"/>
    <x v="52"/>
    <n v="2"/>
    <s v="mireya.copeland@bikes.shop"/>
    <x v="1"/>
    <x v="1"/>
    <n v="1043"/>
    <s v="diane.jones@gmail.com"/>
    <n v="11365"/>
    <x v="1"/>
    <s v="Trek"/>
    <d v="2018-03-01T00:00:00"/>
    <n v="1"/>
    <n v="5299.99"/>
    <n v="0.1"/>
    <n v="5299.99"/>
  </r>
  <r>
    <n v="1412"/>
    <n v="3"/>
    <x v="1"/>
    <x v="36"/>
    <n v="2"/>
    <s v="mireya.copeland@bikes.shop"/>
    <x v="3"/>
    <x v="3"/>
    <n v="1043"/>
    <s v="diane.jones@gmail.com"/>
    <n v="11365"/>
    <x v="1"/>
    <s v="Sun Bicycles"/>
    <d v="2018-03-01T00:00:00"/>
    <n v="2"/>
    <n v="416.99"/>
    <n v="7.0000000000000007E-2"/>
    <n v="833.98"/>
  </r>
  <r>
    <n v="1413"/>
    <n v="1"/>
    <x v="2"/>
    <x v="167"/>
    <n v="3"/>
    <s v="genna.serrano@bikes.shop"/>
    <x v="5"/>
    <x v="5"/>
    <n v="56"/>
    <s v="lolita.mosley@hotmail.com"/>
    <n v="77016"/>
    <x v="2"/>
    <s v="Electra"/>
    <d v="2018-03-01T00:00:00"/>
    <n v="2"/>
    <n v="279.99"/>
    <n v="0.05"/>
    <n v="559.98"/>
  </r>
  <r>
    <n v="1414"/>
    <n v="1"/>
    <x v="1"/>
    <x v="231"/>
    <n v="2"/>
    <s v="mireya.copeland@bikes.shop"/>
    <x v="6"/>
    <x v="6"/>
    <n v="293"/>
    <s v="tiny.french@hotmail.com"/>
    <n v="11803"/>
    <x v="1"/>
    <s v="Trek"/>
    <d v="2018-03-03T00:00:00"/>
    <n v="2"/>
    <n v="2999.99"/>
    <n v="0.1"/>
    <n v="5999.98"/>
  </r>
  <r>
    <n v="1414"/>
    <n v="2"/>
    <x v="1"/>
    <x v="208"/>
    <n v="2"/>
    <s v="mireya.copeland@bikes.shop"/>
    <x v="5"/>
    <x v="5"/>
    <n v="293"/>
    <s v="tiny.french@hotmail.com"/>
    <n v="11803"/>
    <x v="1"/>
    <s v="Electra"/>
    <d v="2018-03-03T00:00:00"/>
    <n v="2"/>
    <n v="369.99"/>
    <n v="0.05"/>
    <n v="739.98"/>
  </r>
  <r>
    <n v="1415"/>
    <n v="1"/>
    <x v="1"/>
    <x v="93"/>
    <n v="2"/>
    <s v="mireya.copeland@bikes.shop"/>
    <x v="1"/>
    <x v="1"/>
    <n v="839"/>
    <s v="carolann.russell@hotmail.com"/>
    <n v="11542"/>
    <x v="1"/>
    <s v="Surly"/>
    <d v="2018-03-03T00:00:00"/>
    <n v="2"/>
    <n v="1632.99"/>
    <n v="7.0000000000000007E-2"/>
    <n v="3265.98"/>
  </r>
  <r>
    <n v="1415"/>
    <n v="2"/>
    <x v="1"/>
    <x v="7"/>
    <n v="2"/>
    <s v="mireya.copeland@bikes.shop"/>
    <x v="0"/>
    <x v="0"/>
    <n v="839"/>
    <s v="carolann.russell@hotmail.com"/>
    <n v="11542"/>
    <x v="1"/>
    <s v="Pure Cycles"/>
    <d v="2018-03-03T00:00:00"/>
    <n v="1"/>
    <n v="429"/>
    <n v="0.05"/>
    <n v="429"/>
  </r>
  <r>
    <n v="1415"/>
    <n v="3"/>
    <x v="1"/>
    <x v="240"/>
    <n v="2"/>
    <s v="mireya.copeland@bikes.shop"/>
    <x v="5"/>
    <x v="5"/>
    <n v="839"/>
    <s v="carolann.russell@hotmail.com"/>
    <n v="11542"/>
    <x v="1"/>
    <s v="Strider"/>
    <d v="2018-03-03T00:00:00"/>
    <n v="2"/>
    <n v="249.99"/>
    <n v="0.1"/>
    <n v="499.98"/>
  </r>
  <r>
    <n v="1415"/>
    <n v="4"/>
    <x v="1"/>
    <x v="241"/>
    <n v="2"/>
    <s v="mireya.copeland@bikes.shop"/>
    <x v="0"/>
    <x v="0"/>
    <n v="839"/>
    <s v="carolann.russell@hotmail.com"/>
    <n v="11542"/>
    <x v="1"/>
    <s v="Electra"/>
    <d v="2018-03-03T00:00:00"/>
    <n v="1"/>
    <n v="659.99"/>
    <n v="0.05"/>
    <n v="659.99"/>
  </r>
  <r>
    <n v="1416"/>
    <n v="1"/>
    <x v="2"/>
    <x v="242"/>
    <n v="3"/>
    <s v="genna.serrano@bikes.shop"/>
    <x v="4"/>
    <x v="4"/>
    <n v="566"/>
    <s v="cinthia.poole@aol.com"/>
    <n v="77566"/>
    <x v="2"/>
    <s v="Trek"/>
    <d v="2018-03-03T00:00:00"/>
    <n v="1"/>
    <n v="3499.99"/>
    <n v="0.2"/>
    <n v="3499.99"/>
  </r>
  <r>
    <n v="1416"/>
    <n v="2"/>
    <x v="2"/>
    <x v="243"/>
    <n v="3"/>
    <s v="genna.serrano@bikes.shop"/>
    <x v="0"/>
    <x v="0"/>
    <n v="566"/>
    <s v="cinthia.poole@aol.com"/>
    <n v="77566"/>
    <x v="2"/>
    <s v="Electra"/>
    <d v="2018-03-03T00:00:00"/>
    <n v="2"/>
    <n v="699.99"/>
    <n v="0.1"/>
    <n v="1399.98"/>
  </r>
  <r>
    <n v="1416"/>
    <n v="3"/>
    <x v="2"/>
    <x v="102"/>
    <n v="3"/>
    <s v="genna.serrano@bikes.shop"/>
    <x v="5"/>
    <x v="5"/>
    <n v="566"/>
    <s v="cinthia.poole@aol.com"/>
    <n v="77566"/>
    <x v="2"/>
    <s v="Haro"/>
    <d v="2018-03-03T00:00:00"/>
    <n v="2"/>
    <n v="209.99"/>
    <n v="0.05"/>
    <n v="419.98"/>
  </r>
  <r>
    <n v="1417"/>
    <n v="1"/>
    <x v="0"/>
    <x v="244"/>
    <n v="1"/>
    <s v="fabiola.jackson@bikes.shop"/>
    <x v="0"/>
    <x v="0"/>
    <n v="300"/>
    <s v="rayford.simon@msn.com"/>
    <n v="94043"/>
    <x v="0"/>
    <s v="Electra"/>
    <d v="2018-03-04T00:00:00"/>
    <n v="2"/>
    <n v="639.99"/>
    <n v="0.2"/>
    <n v="1279.98"/>
  </r>
  <r>
    <n v="1418"/>
    <n v="1"/>
    <x v="1"/>
    <x v="110"/>
    <n v="2"/>
    <s v="mireya.copeland@bikes.shop"/>
    <x v="1"/>
    <x v="1"/>
    <n v="364"/>
    <s v="bev.chang@yahoo.com"/>
    <n v="14850"/>
    <x v="1"/>
    <s v="Trek"/>
    <d v="2018-03-04T00:00:00"/>
    <n v="2"/>
    <n v="2499.9899999999998"/>
    <n v="0.2"/>
    <n v="4999.9799999999996"/>
  </r>
  <r>
    <n v="1418"/>
    <n v="2"/>
    <x v="1"/>
    <x v="127"/>
    <n v="2"/>
    <s v="mireya.copeland@bikes.shop"/>
    <x v="0"/>
    <x v="0"/>
    <n v="364"/>
    <s v="bev.chang@yahoo.com"/>
    <n v="14850"/>
    <x v="1"/>
    <s v="Electra"/>
    <d v="2018-03-04T00:00:00"/>
    <n v="2"/>
    <n v="679.99"/>
    <n v="0.05"/>
    <n v="1359.98"/>
  </r>
  <r>
    <n v="1419"/>
    <n v="1"/>
    <x v="1"/>
    <x v="190"/>
    <n v="2"/>
    <s v="mireya.copeland@bikes.shop"/>
    <x v="1"/>
    <x v="1"/>
    <n v="474"/>
    <s v="lavern.orr@hotmail.com"/>
    <n v="14580"/>
    <x v="1"/>
    <s v="Surly"/>
    <d v="2018-03-04T00:00:00"/>
    <n v="1"/>
    <n v="1499"/>
    <n v="7.0000000000000007E-2"/>
    <n v="1499"/>
  </r>
  <r>
    <n v="1419"/>
    <n v="2"/>
    <x v="1"/>
    <x v="111"/>
    <n v="2"/>
    <s v="mireya.copeland@bikes.shop"/>
    <x v="0"/>
    <x v="0"/>
    <n v="474"/>
    <s v="lavern.orr@hotmail.com"/>
    <n v="14580"/>
    <x v="1"/>
    <s v="Electra"/>
    <d v="2018-03-04T00:00:00"/>
    <n v="2"/>
    <n v="899.99"/>
    <n v="0.2"/>
    <n v="1799.98"/>
  </r>
  <r>
    <n v="1419"/>
    <n v="3"/>
    <x v="1"/>
    <x v="150"/>
    <n v="2"/>
    <s v="mireya.copeland@bikes.shop"/>
    <x v="0"/>
    <x v="0"/>
    <n v="474"/>
    <s v="lavern.orr@hotmail.com"/>
    <n v="14580"/>
    <x v="1"/>
    <s v="Electra"/>
    <d v="2018-03-04T00:00:00"/>
    <n v="1"/>
    <n v="899.99"/>
    <n v="0.1"/>
    <n v="899.99"/>
  </r>
  <r>
    <n v="1420"/>
    <n v="1"/>
    <x v="1"/>
    <x v="245"/>
    <n v="2"/>
    <s v="mireya.copeland@bikes.shop"/>
    <x v="4"/>
    <x v="4"/>
    <n v="838"/>
    <s v="erna.sloan@aol.com"/>
    <n v="11414"/>
    <x v="1"/>
    <s v="Trek"/>
    <d v="2018-03-04T00:00:00"/>
    <n v="1"/>
    <n v="2299.9899999999998"/>
    <n v="0.2"/>
    <n v="2299.9899999999998"/>
  </r>
  <r>
    <n v="1420"/>
    <n v="2"/>
    <x v="1"/>
    <x v="242"/>
    <n v="2"/>
    <s v="mireya.copeland@bikes.shop"/>
    <x v="4"/>
    <x v="4"/>
    <n v="838"/>
    <s v="erna.sloan@aol.com"/>
    <n v="11414"/>
    <x v="1"/>
    <s v="Trek"/>
    <d v="2018-03-04T00:00:00"/>
    <n v="2"/>
    <n v="3499.99"/>
    <n v="0.1"/>
    <n v="6999.98"/>
  </r>
  <r>
    <n v="1420"/>
    <n v="3"/>
    <x v="1"/>
    <x v="186"/>
    <n v="2"/>
    <s v="mireya.copeland@bikes.shop"/>
    <x v="1"/>
    <x v="1"/>
    <n v="838"/>
    <s v="erna.sloan@aol.com"/>
    <n v="11414"/>
    <x v="1"/>
    <s v="Surly"/>
    <d v="2018-03-04T00:00:00"/>
    <n v="1"/>
    <n v="1899"/>
    <n v="0.1"/>
    <n v="1899"/>
  </r>
  <r>
    <n v="1421"/>
    <n v="1"/>
    <x v="1"/>
    <x v="136"/>
    <n v="2"/>
    <s v="mireya.copeland@bikes.shop"/>
    <x v="5"/>
    <x v="5"/>
    <n v="1176"/>
    <s v="sheree.blanchard@gmail.com"/>
    <n v="12804"/>
    <x v="1"/>
    <s v="Electra"/>
    <d v="2018-03-05T00:00:00"/>
    <n v="2"/>
    <n v="279.99"/>
    <n v="0.05"/>
    <n v="559.98"/>
  </r>
  <r>
    <n v="1422"/>
    <n v="1"/>
    <x v="2"/>
    <x v="53"/>
    <n v="3"/>
    <s v="genna.serrano@bikes.shop"/>
    <x v="0"/>
    <x v="0"/>
    <n v="599"/>
    <s v="jonell.rivas@msn.com"/>
    <n v="79106"/>
    <x v="2"/>
    <s v="Sun Bicycles"/>
    <d v="2018-03-05T00:00:00"/>
    <n v="2"/>
    <n v="761.99"/>
    <n v="7.0000000000000007E-2"/>
    <n v="1523.98"/>
  </r>
  <r>
    <n v="1422"/>
    <n v="2"/>
    <x v="2"/>
    <x v="118"/>
    <n v="3"/>
    <s v="genna.serrano@bikes.shop"/>
    <x v="6"/>
    <x v="6"/>
    <n v="599"/>
    <s v="jonell.rivas@msn.com"/>
    <n v="79106"/>
    <x v="2"/>
    <s v="Trek"/>
    <d v="2018-03-05T00:00:00"/>
    <n v="2"/>
    <n v="919.99"/>
    <n v="0.2"/>
    <n v="1839.98"/>
  </r>
  <r>
    <n v="1422"/>
    <n v="3"/>
    <x v="2"/>
    <x v="127"/>
    <n v="3"/>
    <s v="genna.serrano@bikes.shop"/>
    <x v="0"/>
    <x v="0"/>
    <n v="599"/>
    <s v="jonell.rivas@msn.com"/>
    <n v="79106"/>
    <x v="2"/>
    <s v="Electra"/>
    <d v="2018-03-05T00:00:00"/>
    <n v="1"/>
    <n v="679.99"/>
    <n v="0.05"/>
    <n v="679.99"/>
  </r>
  <r>
    <n v="1423"/>
    <n v="1"/>
    <x v="0"/>
    <x v="159"/>
    <n v="1"/>
    <s v="fabiola.jackson@bikes.shop"/>
    <x v="0"/>
    <x v="0"/>
    <n v="1231"/>
    <s v="selene.vega@gmail.com"/>
    <n v="95008"/>
    <x v="0"/>
    <s v="Electra"/>
    <d v="2018-03-06T00:00:00"/>
    <n v="1"/>
    <n v="749.99"/>
    <n v="0.2"/>
    <n v="749.99"/>
  </r>
  <r>
    <n v="1423"/>
    <n v="2"/>
    <x v="0"/>
    <x v="68"/>
    <n v="1"/>
    <s v="fabiola.jackson@bikes.shop"/>
    <x v="0"/>
    <x v="0"/>
    <n v="1231"/>
    <s v="selene.vega@gmail.com"/>
    <n v="95008"/>
    <x v="0"/>
    <s v="Sun Bicycles"/>
    <d v="2018-03-06T00:00:00"/>
    <n v="1"/>
    <n v="416.99"/>
    <n v="0.1"/>
    <n v="416.99"/>
  </r>
  <r>
    <n v="1423"/>
    <n v="3"/>
    <x v="0"/>
    <x v="246"/>
    <n v="1"/>
    <s v="fabiola.jackson@bikes.shop"/>
    <x v="3"/>
    <x v="3"/>
    <n v="1231"/>
    <s v="selene.vega@gmail.com"/>
    <n v="95008"/>
    <x v="0"/>
    <s v="Electra"/>
    <d v="2018-03-06T00:00:00"/>
    <n v="1"/>
    <n v="449.99"/>
    <n v="0.2"/>
    <n v="449.99"/>
  </r>
  <r>
    <n v="1423"/>
    <n v="4"/>
    <x v="0"/>
    <x v="191"/>
    <n v="1"/>
    <s v="fabiola.jackson@bikes.shop"/>
    <x v="1"/>
    <x v="1"/>
    <n v="1231"/>
    <s v="selene.vega@gmail.com"/>
    <n v="95008"/>
    <x v="0"/>
    <s v="Trek"/>
    <d v="2018-03-06T00:00:00"/>
    <n v="2"/>
    <n v="489.99"/>
    <n v="0.2"/>
    <n v="979.98"/>
  </r>
  <r>
    <n v="1424"/>
    <n v="1"/>
    <x v="0"/>
    <x v="247"/>
    <n v="1"/>
    <s v="fabiola.jackson@bikes.shop"/>
    <x v="1"/>
    <x v="1"/>
    <n v="1445"/>
    <s v="ester.acevedo@gmail.com"/>
    <n v="94580"/>
    <x v="0"/>
    <s v="Trek"/>
    <d v="2018-03-07T00:00:00"/>
    <n v="2"/>
    <n v="4999.99"/>
    <n v="0.2"/>
    <n v="9999.98"/>
  </r>
  <r>
    <n v="1425"/>
    <n v="1"/>
    <x v="1"/>
    <x v="213"/>
    <n v="2"/>
    <s v="mireya.copeland@bikes.shop"/>
    <x v="0"/>
    <x v="0"/>
    <n v="126"/>
    <s v="lavina.dejesus@msn.com"/>
    <n v="12550"/>
    <x v="1"/>
    <s v="Electra"/>
    <d v="2018-03-07T00:00:00"/>
    <n v="2"/>
    <n v="319.99"/>
    <n v="0.05"/>
    <n v="639.98"/>
  </r>
  <r>
    <n v="1425"/>
    <n v="2"/>
    <x v="1"/>
    <x v="160"/>
    <n v="2"/>
    <s v="mireya.copeland@bikes.shop"/>
    <x v="5"/>
    <x v="5"/>
    <n v="126"/>
    <s v="lavina.dejesus@msn.com"/>
    <n v="12550"/>
    <x v="1"/>
    <s v="Strider"/>
    <d v="2018-03-07T00:00:00"/>
    <n v="1"/>
    <n v="89.99"/>
    <n v="7.0000000000000007E-2"/>
    <n v="89.99"/>
  </r>
  <r>
    <n v="1425"/>
    <n v="3"/>
    <x v="1"/>
    <x v="101"/>
    <n v="2"/>
    <s v="mireya.copeland@bikes.shop"/>
    <x v="5"/>
    <x v="5"/>
    <n v="126"/>
    <s v="lavina.dejesus@msn.com"/>
    <n v="12550"/>
    <x v="1"/>
    <s v="Haro"/>
    <d v="2018-03-07T00:00:00"/>
    <n v="1"/>
    <n v="209.99"/>
    <n v="7.0000000000000007E-2"/>
    <n v="209.99"/>
  </r>
  <r>
    <n v="1425"/>
    <n v="4"/>
    <x v="1"/>
    <x v="59"/>
    <n v="2"/>
    <s v="mireya.copeland@bikes.shop"/>
    <x v="6"/>
    <x v="6"/>
    <n v="126"/>
    <s v="lavina.dejesus@msn.com"/>
    <n v="12550"/>
    <x v="1"/>
    <s v="Trek"/>
    <d v="2018-03-07T00:00:00"/>
    <n v="2"/>
    <n v="3199.99"/>
    <n v="0.05"/>
    <n v="6399.98"/>
  </r>
  <r>
    <n v="1425"/>
    <n v="5"/>
    <x v="1"/>
    <x v="132"/>
    <n v="2"/>
    <s v="mireya.copeland@bikes.shop"/>
    <x v="6"/>
    <x v="6"/>
    <n v="126"/>
    <s v="lavina.dejesus@msn.com"/>
    <n v="12550"/>
    <x v="1"/>
    <s v="Trek"/>
    <d v="2018-03-07T00:00:00"/>
    <n v="2"/>
    <n v="1799.99"/>
    <n v="7.0000000000000007E-2"/>
    <n v="3599.98"/>
  </r>
  <r>
    <n v="1426"/>
    <n v="1"/>
    <x v="1"/>
    <x v="149"/>
    <n v="2"/>
    <s v="mireya.copeland@bikes.shop"/>
    <x v="0"/>
    <x v="0"/>
    <n v="938"/>
    <s v="emory.o'connor@gmail.com"/>
    <n v="14606"/>
    <x v="1"/>
    <s v="Electra"/>
    <d v="2018-03-07T00:00:00"/>
    <n v="1"/>
    <n v="749.99"/>
    <n v="7.0000000000000007E-2"/>
    <n v="749.99"/>
  </r>
  <r>
    <n v="1426"/>
    <n v="2"/>
    <x v="1"/>
    <x v="0"/>
    <n v="2"/>
    <s v="mireya.copeland@bikes.shop"/>
    <x v="0"/>
    <x v="0"/>
    <n v="938"/>
    <s v="emory.o'connor@gmail.com"/>
    <n v="14606"/>
    <x v="1"/>
    <s v="Electra"/>
    <d v="2018-03-07T00:00:00"/>
    <n v="2"/>
    <n v="599.99"/>
    <n v="0.05"/>
    <n v="1199.98"/>
  </r>
  <r>
    <n v="1426"/>
    <n v="3"/>
    <x v="1"/>
    <x v="248"/>
    <n v="2"/>
    <s v="mireya.copeland@bikes.shop"/>
    <x v="5"/>
    <x v="5"/>
    <n v="938"/>
    <s v="emory.o'connor@gmail.com"/>
    <n v="14606"/>
    <x v="1"/>
    <s v="Electra"/>
    <d v="2018-03-07T00:00:00"/>
    <n v="1"/>
    <n v="319.99"/>
    <n v="7.0000000000000007E-2"/>
    <n v="319.99"/>
  </r>
  <r>
    <n v="1427"/>
    <n v="1"/>
    <x v="1"/>
    <x v="128"/>
    <n v="2"/>
    <s v="mireya.copeland@bikes.shop"/>
    <x v="0"/>
    <x v="0"/>
    <n v="999"/>
    <s v="latoya.johns@hotmail.com"/>
    <n v="12020"/>
    <x v="1"/>
    <s v="Electra"/>
    <d v="2018-03-07T00:00:00"/>
    <n v="2"/>
    <n v="429.99"/>
    <n v="7.0000000000000007E-2"/>
    <n v="859.98"/>
  </r>
  <r>
    <n v="1427"/>
    <n v="2"/>
    <x v="1"/>
    <x v="112"/>
    <n v="2"/>
    <s v="mireya.copeland@bikes.shop"/>
    <x v="1"/>
    <x v="1"/>
    <n v="999"/>
    <s v="latoya.johns@hotmail.com"/>
    <n v="12020"/>
    <x v="1"/>
    <s v="Trek"/>
    <d v="2018-03-07T00:00:00"/>
    <n v="1"/>
    <n v="2999.99"/>
    <n v="0.05"/>
    <n v="2999.99"/>
  </r>
  <r>
    <n v="1427"/>
    <n v="3"/>
    <x v="1"/>
    <x v="156"/>
    <n v="2"/>
    <s v="mireya.copeland@bikes.shop"/>
    <x v="6"/>
    <x v="6"/>
    <n v="999"/>
    <s v="latoya.johns@hotmail.com"/>
    <n v="12020"/>
    <x v="1"/>
    <s v="Surly"/>
    <d v="2018-03-07T00:00:00"/>
    <n v="2"/>
    <n v="1549"/>
    <n v="7.0000000000000007E-2"/>
    <n v="3098"/>
  </r>
  <r>
    <n v="1428"/>
    <n v="1"/>
    <x v="1"/>
    <x v="249"/>
    <n v="2"/>
    <s v="mireya.copeland@bikes.shop"/>
    <x v="0"/>
    <x v="0"/>
    <n v="195"/>
    <s v="addie.hahn@hotmail.com"/>
    <n v="11010"/>
    <x v="1"/>
    <s v="Electra"/>
    <d v="2018-03-08T00:00:00"/>
    <n v="2"/>
    <n v="899.99"/>
    <n v="0.2"/>
    <n v="1799.98"/>
  </r>
  <r>
    <n v="1428"/>
    <n v="2"/>
    <x v="1"/>
    <x v="250"/>
    <n v="2"/>
    <s v="mireya.copeland@bikes.shop"/>
    <x v="1"/>
    <x v="1"/>
    <n v="195"/>
    <s v="addie.hahn@hotmail.com"/>
    <n v="11010"/>
    <x v="1"/>
    <s v="Surly"/>
    <d v="2018-03-08T00:00:00"/>
    <n v="1"/>
    <n v="469.99"/>
    <n v="7.0000000000000007E-2"/>
    <n v="469.99"/>
  </r>
  <r>
    <n v="1428"/>
    <n v="3"/>
    <x v="1"/>
    <x v="251"/>
    <n v="2"/>
    <s v="mireya.copeland@bikes.shop"/>
    <x v="4"/>
    <x v="4"/>
    <n v="195"/>
    <s v="addie.hahn@hotmail.com"/>
    <n v="11010"/>
    <x v="1"/>
    <s v="Trek"/>
    <d v="2018-03-08T00:00:00"/>
    <n v="2"/>
    <n v="2799.99"/>
    <n v="7.0000000000000007E-2"/>
    <n v="5599.98"/>
  </r>
  <r>
    <n v="1428"/>
    <n v="4"/>
    <x v="1"/>
    <x v="76"/>
    <n v="2"/>
    <s v="mireya.copeland@bikes.shop"/>
    <x v="1"/>
    <x v="1"/>
    <n v="195"/>
    <s v="addie.hahn@hotmail.com"/>
    <n v="11010"/>
    <x v="1"/>
    <s v="Surly"/>
    <d v="2018-03-08T00:00:00"/>
    <n v="1"/>
    <n v="2499.9899999999998"/>
    <n v="0.1"/>
    <n v="2499.9899999999998"/>
  </r>
  <r>
    <n v="1428"/>
    <n v="5"/>
    <x v="1"/>
    <x v="242"/>
    <n v="2"/>
    <s v="mireya.copeland@bikes.shop"/>
    <x v="4"/>
    <x v="4"/>
    <n v="195"/>
    <s v="addie.hahn@hotmail.com"/>
    <n v="11010"/>
    <x v="1"/>
    <s v="Trek"/>
    <d v="2018-03-08T00:00:00"/>
    <n v="2"/>
    <n v="3499.99"/>
    <n v="0.2"/>
    <n v="6999.98"/>
  </r>
  <r>
    <n v="1429"/>
    <n v="1"/>
    <x v="1"/>
    <x v="63"/>
    <n v="2"/>
    <s v="mireya.copeland@bikes.shop"/>
    <x v="0"/>
    <x v="0"/>
    <n v="1116"/>
    <s v="patria.harper@msn.com"/>
    <n v="11102"/>
    <x v="1"/>
    <s v="Electra"/>
    <d v="2018-03-08T00:00:00"/>
    <n v="2"/>
    <n v="659.99"/>
    <n v="0.2"/>
    <n v="1319.98"/>
  </r>
  <r>
    <n v="1430"/>
    <n v="1"/>
    <x v="1"/>
    <x v="252"/>
    <n v="2"/>
    <s v="mireya.copeland@bikes.shop"/>
    <x v="0"/>
    <x v="0"/>
    <n v="1239"/>
    <s v="tara.maynard@hotmail.com"/>
    <n v="11757"/>
    <x v="1"/>
    <s v="Electra"/>
    <d v="2018-03-10T00:00:00"/>
    <n v="1"/>
    <n v="319.99"/>
    <n v="0.05"/>
    <n v="319.99"/>
  </r>
  <r>
    <n v="1430"/>
    <n v="2"/>
    <x v="1"/>
    <x v="248"/>
    <n v="2"/>
    <s v="mireya.copeland@bikes.shop"/>
    <x v="5"/>
    <x v="5"/>
    <n v="1239"/>
    <s v="tara.maynard@hotmail.com"/>
    <n v="11757"/>
    <x v="1"/>
    <s v="Electra"/>
    <d v="2018-03-10T00:00:00"/>
    <n v="1"/>
    <n v="319.99"/>
    <n v="7.0000000000000007E-2"/>
    <n v="319.99"/>
  </r>
  <r>
    <n v="1431"/>
    <n v="1"/>
    <x v="1"/>
    <x v="143"/>
    <n v="2"/>
    <s v="mireya.copeland@bikes.shop"/>
    <x v="2"/>
    <x v="2"/>
    <n v="308"/>
    <s v="mazie.fernandez@hotmail.com"/>
    <n v="14580"/>
    <x v="1"/>
    <s v="Trek"/>
    <d v="2018-03-11T00:00:00"/>
    <n v="1"/>
    <n v="3999.99"/>
    <n v="0.1"/>
    <n v="3999.99"/>
  </r>
  <r>
    <n v="1431"/>
    <n v="2"/>
    <x v="1"/>
    <x v="29"/>
    <n v="2"/>
    <s v="mireya.copeland@bikes.shop"/>
    <x v="6"/>
    <x v="6"/>
    <n v="308"/>
    <s v="mazie.fernandez@hotmail.com"/>
    <n v="14580"/>
    <x v="1"/>
    <s v="Surly"/>
    <d v="2018-03-11T00:00:00"/>
    <n v="1"/>
    <n v="749.99"/>
    <n v="7.0000000000000007E-2"/>
    <n v="749.99"/>
  </r>
  <r>
    <n v="1431"/>
    <n v="3"/>
    <x v="1"/>
    <x v="253"/>
    <n v="2"/>
    <s v="mireya.copeland@bikes.shop"/>
    <x v="0"/>
    <x v="0"/>
    <n v="308"/>
    <s v="mazie.fernandez@hotmail.com"/>
    <n v="14580"/>
    <x v="1"/>
    <s v="Electra"/>
    <d v="2018-03-11T00:00:00"/>
    <n v="1"/>
    <n v="2999.99"/>
    <n v="0.2"/>
    <n v="2999.99"/>
  </r>
  <r>
    <n v="1431"/>
    <n v="4"/>
    <x v="1"/>
    <x v="226"/>
    <n v="2"/>
    <s v="mireya.copeland@bikes.shop"/>
    <x v="0"/>
    <x v="0"/>
    <n v="308"/>
    <s v="mazie.fernandez@hotmail.com"/>
    <n v="14580"/>
    <x v="1"/>
    <s v="Electra"/>
    <d v="2018-03-11T00:00:00"/>
    <n v="1"/>
    <n v="749.99"/>
    <n v="7.0000000000000007E-2"/>
    <n v="749.99"/>
  </r>
  <r>
    <n v="1432"/>
    <n v="1"/>
    <x v="1"/>
    <x v="254"/>
    <n v="2"/>
    <s v="mireya.copeland@bikes.shop"/>
    <x v="6"/>
    <x v="6"/>
    <n v="483"/>
    <s v="gayla.sims@gmail.com"/>
    <n v="11757"/>
    <x v="1"/>
    <s v="Surly"/>
    <d v="2018-03-11T00:00:00"/>
    <n v="1"/>
    <n v="1899"/>
    <n v="0.2"/>
    <n v="1899"/>
  </r>
  <r>
    <n v="1433"/>
    <n v="1"/>
    <x v="1"/>
    <x v="240"/>
    <n v="2"/>
    <s v="mireya.copeland@bikes.shop"/>
    <x v="5"/>
    <x v="5"/>
    <n v="1142"/>
    <s v="britteny.schroeder@aol.com"/>
    <n v="14534"/>
    <x v="1"/>
    <s v="Strider"/>
    <d v="2018-03-11T00:00:00"/>
    <n v="1"/>
    <n v="249.99"/>
    <n v="7.0000000000000007E-2"/>
    <n v="249.99"/>
  </r>
  <r>
    <n v="1434"/>
    <n v="1"/>
    <x v="1"/>
    <x v="202"/>
    <n v="2"/>
    <s v="mireya.copeland@bikes.shop"/>
    <x v="0"/>
    <x v="0"/>
    <n v="595"/>
    <s v="frederica.rojas@yahoo.com"/>
    <n v="14850"/>
    <x v="1"/>
    <s v="Electra"/>
    <d v="2018-03-14T00:00:00"/>
    <n v="2"/>
    <n v="429.99"/>
    <n v="0.2"/>
    <n v="859.98"/>
  </r>
  <r>
    <n v="1434"/>
    <n v="2"/>
    <x v="1"/>
    <x v="255"/>
    <n v="2"/>
    <s v="mireya.copeland@bikes.shop"/>
    <x v="4"/>
    <x v="4"/>
    <n v="595"/>
    <s v="frederica.rojas@yahoo.com"/>
    <n v="14850"/>
    <x v="1"/>
    <s v="Electra"/>
    <d v="2018-03-14T00:00:00"/>
    <n v="1"/>
    <n v="2999.99"/>
    <n v="0.1"/>
    <n v="2999.99"/>
  </r>
  <r>
    <n v="1434"/>
    <n v="3"/>
    <x v="1"/>
    <x v="256"/>
    <n v="2"/>
    <s v="mireya.copeland@bikes.shop"/>
    <x v="5"/>
    <x v="5"/>
    <n v="595"/>
    <s v="frederica.rojas@yahoo.com"/>
    <n v="14850"/>
    <x v="1"/>
    <s v="Electra"/>
    <d v="2018-03-14T00:00:00"/>
    <n v="2"/>
    <n v="279.99"/>
    <n v="0.1"/>
    <n v="559.98"/>
  </r>
  <r>
    <n v="1434"/>
    <n v="4"/>
    <x v="1"/>
    <x v="32"/>
    <n v="2"/>
    <s v="mireya.copeland@bikes.shop"/>
    <x v="4"/>
    <x v="4"/>
    <n v="595"/>
    <s v="frederica.rojas@yahoo.com"/>
    <n v="14850"/>
    <x v="1"/>
    <s v="Trek"/>
    <d v="2018-03-14T00:00:00"/>
    <n v="2"/>
    <n v="4999.99"/>
    <n v="7.0000000000000007E-2"/>
    <n v="9999.98"/>
  </r>
  <r>
    <n v="1435"/>
    <n v="1"/>
    <x v="1"/>
    <x v="257"/>
    <n v="2"/>
    <s v="mireya.copeland@bikes.shop"/>
    <x v="1"/>
    <x v="1"/>
    <n v="744"/>
    <s v="laurel.schultz@hotmail.com"/>
    <n v="10550"/>
    <x v="1"/>
    <s v="Trek"/>
    <d v="2018-03-14T00:00:00"/>
    <n v="2"/>
    <n v="1599.99"/>
    <n v="7.0000000000000007E-2"/>
    <n v="3199.98"/>
  </r>
  <r>
    <n v="1435"/>
    <n v="2"/>
    <x v="1"/>
    <x v="61"/>
    <n v="2"/>
    <s v="mireya.copeland@bikes.shop"/>
    <x v="1"/>
    <x v="1"/>
    <n v="744"/>
    <s v="laurel.schultz@hotmail.com"/>
    <n v="10550"/>
    <x v="1"/>
    <s v="Trek"/>
    <d v="2018-03-14T00:00:00"/>
    <n v="1"/>
    <n v="999.99"/>
    <n v="0.2"/>
    <n v="999.99"/>
  </r>
  <r>
    <n v="1435"/>
    <n v="3"/>
    <x v="1"/>
    <x v="91"/>
    <n v="2"/>
    <s v="mireya.copeland@bikes.shop"/>
    <x v="4"/>
    <x v="4"/>
    <n v="744"/>
    <s v="laurel.schultz@hotmail.com"/>
    <n v="10550"/>
    <x v="1"/>
    <s v="Sun Bicycles"/>
    <d v="2018-03-14T00:00:00"/>
    <n v="1"/>
    <n v="1559.99"/>
    <n v="0.1"/>
    <n v="1559.99"/>
  </r>
  <r>
    <n v="1435"/>
    <n v="4"/>
    <x v="1"/>
    <x v="258"/>
    <n v="2"/>
    <s v="mireya.copeland@bikes.shop"/>
    <x v="0"/>
    <x v="0"/>
    <n v="744"/>
    <s v="laurel.schultz@hotmail.com"/>
    <n v="10550"/>
    <x v="1"/>
    <s v="Electra"/>
    <d v="2018-03-14T00:00:00"/>
    <n v="1"/>
    <n v="799.99"/>
    <n v="7.0000000000000007E-2"/>
    <n v="799.99"/>
  </r>
  <r>
    <n v="1436"/>
    <n v="1"/>
    <x v="1"/>
    <x v="152"/>
    <n v="2"/>
    <s v="mireya.copeland@bikes.shop"/>
    <x v="0"/>
    <x v="0"/>
    <n v="1044"/>
    <s v="zenia.bruce@aol.com"/>
    <n v="11422"/>
    <x v="1"/>
    <s v="Electra"/>
    <d v="2018-03-14T00:00:00"/>
    <n v="2"/>
    <n v="559.99"/>
    <n v="7.0000000000000007E-2"/>
    <n v="1119.98"/>
  </r>
  <r>
    <n v="1437"/>
    <n v="1"/>
    <x v="0"/>
    <x v="257"/>
    <n v="1"/>
    <s v="fabiola.jackson@bikes.shop"/>
    <x v="1"/>
    <x v="1"/>
    <n v="518"/>
    <s v="homer.powers@msn.com"/>
    <n v="90274"/>
    <x v="0"/>
    <s v="Trek"/>
    <d v="2018-03-15T00:00:00"/>
    <n v="2"/>
    <n v="1599.99"/>
    <n v="0.05"/>
    <n v="3199.98"/>
  </r>
  <r>
    <n v="1438"/>
    <n v="1"/>
    <x v="1"/>
    <x v="205"/>
    <n v="2"/>
    <s v="mireya.copeland@bikes.shop"/>
    <x v="0"/>
    <x v="0"/>
    <n v="263"/>
    <s v="dortha.jarvis@yahoo.com"/>
    <n v="11572"/>
    <x v="1"/>
    <s v="Electra"/>
    <d v="2018-03-15T00:00:00"/>
    <n v="1"/>
    <n v="959.99"/>
    <n v="0.2"/>
    <n v="959.99"/>
  </r>
  <r>
    <n v="1438"/>
    <n v="2"/>
    <x v="1"/>
    <x v="247"/>
    <n v="2"/>
    <s v="mireya.copeland@bikes.shop"/>
    <x v="1"/>
    <x v="1"/>
    <n v="263"/>
    <s v="dortha.jarvis@yahoo.com"/>
    <n v="11572"/>
    <x v="1"/>
    <s v="Trek"/>
    <d v="2018-03-15T00:00:00"/>
    <n v="1"/>
    <n v="4999.99"/>
    <n v="0.2"/>
    <n v="4999.99"/>
  </r>
  <r>
    <n v="1438"/>
    <n v="3"/>
    <x v="1"/>
    <x v="89"/>
    <n v="2"/>
    <s v="mireya.copeland@bikes.shop"/>
    <x v="0"/>
    <x v="0"/>
    <n v="263"/>
    <s v="dortha.jarvis@yahoo.com"/>
    <n v="11572"/>
    <x v="1"/>
    <s v="Electra"/>
    <d v="2018-03-15T00:00:00"/>
    <n v="2"/>
    <n v="1099.99"/>
    <n v="0.05"/>
    <n v="2199.98"/>
  </r>
  <r>
    <n v="1438"/>
    <n v="4"/>
    <x v="1"/>
    <x v="234"/>
    <n v="2"/>
    <s v="mireya.copeland@bikes.shop"/>
    <x v="1"/>
    <x v="1"/>
    <n v="263"/>
    <s v="dortha.jarvis@yahoo.com"/>
    <n v="11572"/>
    <x v="1"/>
    <s v="Heller"/>
    <d v="2018-03-15T00:00:00"/>
    <n v="1"/>
    <n v="2599"/>
    <n v="0.1"/>
    <n v="2599"/>
  </r>
  <r>
    <n v="1438"/>
    <n v="5"/>
    <x v="1"/>
    <x v="115"/>
    <n v="2"/>
    <s v="mireya.copeland@bikes.shop"/>
    <x v="4"/>
    <x v="4"/>
    <n v="263"/>
    <s v="dortha.jarvis@yahoo.com"/>
    <n v="11572"/>
    <x v="1"/>
    <s v="Trek"/>
    <d v="2018-03-15T00:00:00"/>
    <n v="2"/>
    <n v="2799.99"/>
    <n v="7.0000000000000007E-2"/>
    <n v="5599.98"/>
  </r>
  <r>
    <n v="1439"/>
    <n v="1"/>
    <x v="1"/>
    <x v="41"/>
    <n v="2"/>
    <s v="mireya.copeland@bikes.shop"/>
    <x v="1"/>
    <x v="1"/>
    <n v="463"/>
    <s v="jerlene.rios@yahoo.com"/>
    <n v="11803"/>
    <x v="1"/>
    <s v="Trek"/>
    <d v="2018-03-15T00:00:00"/>
    <n v="1"/>
    <n v="2299.9899999999998"/>
    <n v="7.0000000000000007E-2"/>
    <n v="2299.9899999999998"/>
  </r>
  <r>
    <n v="1439"/>
    <n v="2"/>
    <x v="1"/>
    <x v="160"/>
    <n v="2"/>
    <s v="mireya.copeland@bikes.shop"/>
    <x v="5"/>
    <x v="5"/>
    <n v="463"/>
    <s v="jerlene.rios@yahoo.com"/>
    <n v="11803"/>
    <x v="1"/>
    <s v="Strider"/>
    <d v="2018-03-15T00:00:00"/>
    <n v="1"/>
    <n v="89.99"/>
    <n v="0.2"/>
    <n v="89.99"/>
  </r>
  <r>
    <n v="1439"/>
    <n v="3"/>
    <x v="1"/>
    <x v="48"/>
    <n v="2"/>
    <s v="mireya.copeland@bikes.shop"/>
    <x v="3"/>
    <x v="3"/>
    <n v="463"/>
    <s v="jerlene.rios@yahoo.com"/>
    <n v="11803"/>
    <x v="1"/>
    <s v="Electra"/>
    <d v="2018-03-15T00:00:00"/>
    <n v="2"/>
    <n v="489.99"/>
    <n v="0.05"/>
    <n v="979.98"/>
  </r>
  <r>
    <n v="1439"/>
    <n v="4"/>
    <x v="1"/>
    <x v="172"/>
    <n v="2"/>
    <s v="mireya.copeland@bikes.shop"/>
    <x v="6"/>
    <x v="6"/>
    <n v="463"/>
    <s v="jerlene.rios@yahoo.com"/>
    <n v="11803"/>
    <x v="1"/>
    <s v="Trek"/>
    <d v="2018-03-15T00:00:00"/>
    <n v="1"/>
    <n v="7499.99"/>
    <n v="0.05"/>
    <n v="7499.99"/>
  </r>
  <r>
    <n v="1440"/>
    <n v="1"/>
    <x v="2"/>
    <x v="259"/>
    <n v="3"/>
    <s v="genna.serrano@bikes.shop"/>
    <x v="1"/>
    <x v="1"/>
    <n v="859"/>
    <s v="julianne.shannon@hotmail.com"/>
    <n v="77478"/>
    <x v="2"/>
    <s v="Trek"/>
    <d v="2018-03-15T00:00:00"/>
    <n v="2"/>
    <n v="749.99"/>
    <n v="7.0000000000000007E-2"/>
    <n v="1499.98"/>
  </r>
  <r>
    <n v="1440"/>
    <n v="2"/>
    <x v="2"/>
    <x v="36"/>
    <n v="3"/>
    <s v="genna.serrano@bikes.shop"/>
    <x v="3"/>
    <x v="3"/>
    <n v="859"/>
    <s v="julianne.shannon@hotmail.com"/>
    <n v="77478"/>
    <x v="2"/>
    <s v="Sun Bicycles"/>
    <d v="2018-03-15T00:00:00"/>
    <n v="1"/>
    <n v="416.99"/>
    <n v="7.0000000000000007E-2"/>
    <n v="416.99"/>
  </r>
  <r>
    <n v="1440"/>
    <n v="3"/>
    <x v="2"/>
    <x v="192"/>
    <n v="3"/>
    <s v="genna.serrano@bikes.shop"/>
    <x v="4"/>
    <x v="4"/>
    <n v="859"/>
    <s v="julianne.shannon@hotmail.com"/>
    <n v="77478"/>
    <x v="2"/>
    <s v="Trek"/>
    <d v="2018-03-15T00:00:00"/>
    <n v="1"/>
    <n v="4499.99"/>
    <n v="0.1"/>
    <n v="4499.99"/>
  </r>
  <r>
    <n v="1440"/>
    <n v="4"/>
    <x v="2"/>
    <x v="260"/>
    <n v="3"/>
    <s v="genna.serrano@bikes.shop"/>
    <x v="6"/>
    <x v="6"/>
    <n v="859"/>
    <s v="julianne.shannon@hotmail.com"/>
    <n v="77478"/>
    <x v="2"/>
    <s v="Trek"/>
    <d v="2018-03-15T00:00:00"/>
    <n v="2"/>
    <n v="749.99"/>
    <n v="0.05"/>
    <n v="1499.98"/>
  </r>
  <r>
    <n v="1440"/>
    <n v="5"/>
    <x v="2"/>
    <x v="50"/>
    <n v="3"/>
    <s v="genna.serrano@bikes.shop"/>
    <x v="0"/>
    <x v="0"/>
    <n v="859"/>
    <s v="julianne.shannon@hotmail.com"/>
    <n v="77478"/>
    <x v="2"/>
    <s v="Sun Bicycles"/>
    <d v="2018-03-15T00:00:00"/>
    <n v="2"/>
    <n v="250.99"/>
    <n v="0.2"/>
    <n v="501.98"/>
  </r>
  <r>
    <n v="1441"/>
    <n v="1"/>
    <x v="2"/>
    <x v="18"/>
    <n v="3"/>
    <s v="genna.serrano@bikes.shop"/>
    <x v="1"/>
    <x v="1"/>
    <n v="982"/>
    <s v="orval.hunter@aol.com"/>
    <n v="76901"/>
    <x v="2"/>
    <s v="Surly"/>
    <d v="2018-03-15T00:00:00"/>
    <n v="1"/>
    <n v="469.99"/>
    <n v="0.05"/>
    <n v="469.99"/>
  </r>
  <r>
    <n v="1441"/>
    <n v="2"/>
    <x v="2"/>
    <x v="243"/>
    <n v="3"/>
    <s v="genna.serrano@bikes.shop"/>
    <x v="0"/>
    <x v="0"/>
    <n v="982"/>
    <s v="orval.hunter@aol.com"/>
    <n v="76901"/>
    <x v="2"/>
    <s v="Electra"/>
    <d v="2018-03-15T00:00:00"/>
    <n v="2"/>
    <n v="699.99"/>
    <n v="0.2"/>
    <n v="1399.98"/>
  </r>
  <r>
    <n v="1441"/>
    <n v="3"/>
    <x v="2"/>
    <x v="109"/>
    <n v="3"/>
    <s v="genna.serrano@bikes.shop"/>
    <x v="1"/>
    <x v="1"/>
    <n v="982"/>
    <s v="orval.hunter@aol.com"/>
    <n v="76901"/>
    <x v="2"/>
    <s v="Haro"/>
    <d v="2018-03-15T00:00:00"/>
    <n v="1"/>
    <n v="1409.99"/>
    <n v="7.0000000000000007E-2"/>
    <n v="1409.99"/>
  </r>
  <r>
    <n v="1442"/>
    <n v="1"/>
    <x v="1"/>
    <x v="140"/>
    <n v="2"/>
    <s v="mireya.copeland@bikes.shop"/>
    <x v="6"/>
    <x v="6"/>
    <n v="478"/>
    <s v="emmett.hahn@hotmail.com"/>
    <n v="11520"/>
    <x v="1"/>
    <s v="Trek"/>
    <d v="2018-03-16T00:00:00"/>
    <n v="1"/>
    <n v="4499.99"/>
    <n v="0.1"/>
    <n v="4499.99"/>
  </r>
  <r>
    <n v="1442"/>
    <n v="2"/>
    <x v="1"/>
    <x v="229"/>
    <n v="2"/>
    <s v="mireya.copeland@bikes.shop"/>
    <x v="0"/>
    <x v="0"/>
    <n v="478"/>
    <s v="emmett.hahn@hotmail.com"/>
    <n v="11520"/>
    <x v="1"/>
    <s v="Electra"/>
    <d v="2018-03-16T00:00:00"/>
    <n v="1"/>
    <n v="269.99"/>
    <n v="7.0000000000000007E-2"/>
    <n v="269.99"/>
  </r>
  <r>
    <n v="1442"/>
    <n v="3"/>
    <x v="1"/>
    <x v="261"/>
    <n v="2"/>
    <s v="mireya.copeland@bikes.shop"/>
    <x v="5"/>
    <x v="5"/>
    <n v="478"/>
    <s v="emmett.hahn@hotmail.com"/>
    <n v="11520"/>
    <x v="1"/>
    <s v="Trek"/>
    <d v="2018-03-16T00:00:00"/>
    <n v="2"/>
    <n v="209.99"/>
    <n v="0.05"/>
    <n v="419.98"/>
  </r>
  <r>
    <n v="1443"/>
    <n v="1"/>
    <x v="1"/>
    <x v="140"/>
    <n v="2"/>
    <s v="mireya.copeland@bikes.shop"/>
    <x v="6"/>
    <x v="6"/>
    <n v="972"/>
    <s v="damian.mills@yahoo.com"/>
    <n v="11561"/>
    <x v="1"/>
    <s v="Trek"/>
    <d v="2018-03-16T00:00:00"/>
    <n v="1"/>
    <n v="4499.99"/>
    <n v="7.0000000000000007E-2"/>
    <n v="4499.99"/>
  </r>
  <r>
    <n v="1443"/>
    <n v="2"/>
    <x v="1"/>
    <x v="94"/>
    <n v="2"/>
    <s v="mireya.copeland@bikes.shop"/>
    <x v="6"/>
    <x v="6"/>
    <n v="972"/>
    <s v="damian.mills@yahoo.com"/>
    <n v="11561"/>
    <x v="1"/>
    <s v="Trek"/>
    <d v="2018-03-16T00:00:00"/>
    <n v="1"/>
    <n v="1999.99"/>
    <n v="0.2"/>
    <n v="1999.99"/>
  </r>
  <r>
    <n v="1443"/>
    <n v="3"/>
    <x v="1"/>
    <x v="70"/>
    <n v="2"/>
    <s v="mireya.copeland@bikes.shop"/>
    <x v="5"/>
    <x v="5"/>
    <n v="972"/>
    <s v="damian.mills@yahoo.com"/>
    <n v="11561"/>
    <x v="1"/>
    <s v="Electra"/>
    <d v="2018-03-16T00:00:00"/>
    <n v="2"/>
    <n v="339.99"/>
    <n v="0.1"/>
    <n v="679.98"/>
  </r>
  <r>
    <n v="1444"/>
    <n v="1"/>
    <x v="1"/>
    <x v="45"/>
    <n v="2"/>
    <s v="mireya.copeland@bikes.shop"/>
    <x v="5"/>
    <x v="5"/>
    <n v="1154"/>
    <s v="barry.albert@gmail.com"/>
    <n v="13021"/>
    <x v="1"/>
    <s v="Trek"/>
    <d v="2018-03-16T00:00:00"/>
    <n v="1"/>
    <n v="209.99"/>
    <n v="0.1"/>
    <n v="209.99"/>
  </r>
  <r>
    <n v="1444"/>
    <n v="2"/>
    <x v="1"/>
    <x v="186"/>
    <n v="2"/>
    <s v="mireya.copeland@bikes.shop"/>
    <x v="1"/>
    <x v="1"/>
    <n v="1154"/>
    <s v="barry.albert@gmail.com"/>
    <n v="13021"/>
    <x v="1"/>
    <s v="Surly"/>
    <d v="2018-03-16T00:00:00"/>
    <n v="2"/>
    <n v="1899"/>
    <n v="0.2"/>
    <n v="3798"/>
  </r>
  <r>
    <n v="1445"/>
    <n v="1"/>
    <x v="1"/>
    <x v="244"/>
    <n v="2"/>
    <s v="mireya.copeland@bikes.shop"/>
    <x v="0"/>
    <x v="0"/>
    <n v="515"/>
    <s v="reita.dickson@hotmail.com"/>
    <n v="10583"/>
    <x v="1"/>
    <s v="Electra"/>
    <d v="2018-03-17T00:00:00"/>
    <n v="2"/>
    <n v="639.99"/>
    <n v="0.1"/>
    <n v="1279.98"/>
  </r>
  <r>
    <n v="1445"/>
    <n v="2"/>
    <x v="1"/>
    <x v="58"/>
    <n v="2"/>
    <s v="mireya.copeland@bikes.shop"/>
    <x v="6"/>
    <x v="6"/>
    <n v="515"/>
    <s v="reita.dickson@hotmail.com"/>
    <n v="10583"/>
    <x v="1"/>
    <s v="Surly"/>
    <d v="2018-03-17T00:00:00"/>
    <n v="1"/>
    <n v="875.99"/>
    <n v="7.0000000000000007E-2"/>
    <n v="875.99"/>
  </r>
  <r>
    <n v="1445"/>
    <n v="3"/>
    <x v="1"/>
    <x v="262"/>
    <n v="2"/>
    <s v="mireya.copeland@bikes.shop"/>
    <x v="1"/>
    <x v="1"/>
    <n v="515"/>
    <s v="reita.dickson@hotmail.com"/>
    <n v="10583"/>
    <x v="1"/>
    <s v="Trek"/>
    <d v="2018-03-17T00:00:00"/>
    <n v="2"/>
    <n v="999.99"/>
    <n v="0.1"/>
    <n v="1999.98"/>
  </r>
  <r>
    <n v="1446"/>
    <n v="1"/>
    <x v="1"/>
    <x v="213"/>
    <n v="2"/>
    <s v="mireya.copeland@bikes.shop"/>
    <x v="0"/>
    <x v="0"/>
    <n v="820"/>
    <s v="sandy.mills@gmail.com"/>
    <n v="12302"/>
    <x v="1"/>
    <s v="Electra"/>
    <d v="2018-03-17T00:00:00"/>
    <n v="1"/>
    <n v="319.99"/>
    <n v="0.05"/>
    <n v="319.99"/>
  </r>
  <r>
    <n v="1446"/>
    <n v="2"/>
    <x v="1"/>
    <x v="170"/>
    <n v="2"/>
    <s v="mireya.copeland@bikes.shop"/>
    <x v="0"/>
    <x v="0"/>
    <n v="820"/>
    <s v="sandy.mills@gmail.com"/>
    <n v="12302"/>
    <x v="1"/>
    <s v="Electra"/>
    <d v="2018-03-17T00:00:00"/>
    <n v="2"/>
    <n v="639.99"/>
    <n v="0.05"/>
    <n v="1279.98"/>
  </r>
  <r>
    <n v="1446"/>
    <n v="3"/>
    <x v="1"/>
    <x v="150"/>
    <n v="2"/>
    <s v="mireya.copeland@bikes.shop"/>
    <x v="0"/>
    <x v="0"/>
    <n v="820"/>
    <s v="sandy.mills@gmail.com"/>
    <n v="12302"/>
    <x v="1"/>
    <s v="Electra"/>
    <d v="2018-03-17T00:00:00"/>
    <n v="2"/>
    <n v="899.99"/>
    <n v="0.05"/>
    <n v="1799.98"/>
  </r>
  <r>
    <n v="1447"/>
    <n v="1"/>
    <x v="0"/>
    <x v="161"/>
    <n v="1"/>
    <s v="fabiola.jackson@bikes.shop"/>
    <x v="6"/>
    <x v="6"/>
    <n v="1419"/>
    <s v="lurlene.cotton@yahoo.com"/>
    <n v="94566"/>
    <x v="0"/>
    <s v="Trek"/>
    <d v="2018-03-18T00:00:00"/>
    <n v="1"/>
    <n v="5499.99"/>
    <n v="0.2"/>
    <n v="5499.99"/>
  </r>
  <r>
    <n v="1448"/>
    <n v="1"/>
    <x v="1"/>
    <x v="263"/>
    <n v="2"/>
    <s v="mireya.copeland@bikes.shop"/>
    <x v="0"/>
    <x v="0"/>
    <n v="228"/>
    <s v="whitney.estes@gmail.com"/>
    <n v="11717"/>
    <x v="1"/>
    <s v="Electra"/>
    <d v="2018-03-18T00:00:00"/>
    <n v="1"/>
    <n v="749.99"/>
    <n v="0.1"/>
    <n v="749.99"/>
  </r>
  <r>
    <n v="1449"/>
    <n v="1"/>
    <x v="1"/>
    <x v="166"/>
    <n v="2"/>
    <s v="mireya.copeland@bikes.shop"/>
    <x v="6"/>
    <x v="6"/>
    <n v="330"/>
    <s v="sheba.knapp@aol.com"/>
    <n v="11377"/>
    <x v="1"/>
    <s v="Trek"/>
    <d v="2018-03-18T00:00:00"/>
    <n v="1"/>
    <n v="2299.9899999999998"/>
    <n v="7.0000000000000007E-2"/>
    <n v="2299.9899999999998"/>
  </r>
  <r>
    <n v="1449"/>
    <n v="2"/>
    <x v="1"/>
    <x v="66"/>
    <n v="2"/>
    <s v="mireya.copeland@bikes.shop"/>
    <x v="6"/>
    <x v="6"/>
    <n v="330"/>
    <s v="sheba.knapp@aol.com"/>
    <n v="11377"/>
    <x v="1"/>
    <s v="Trek"/>
    <d v="2018-03-18T00:00:00"/>
    <n v="1"/>
    <n v="2699.99"/>
    <n v="0.2"/>
    <n v="2699.99"/>
  </r>
  <r>
    <n v="1449"/>
    <n v="3"/>
    <x v="1"/>
    <x v="258"/>
    <n v="2"/>
    <s v="mireya.copeland@bikes.shop"/>
    <x v="0"/>
    <x v="0"/>
    <n v="330"/>
    <s v="sheba.knapp@aol.com"/>
    <n v="11377"/>
    <x v="1"/>
    <s v="Electra"/>
    <d v="2018-03-18T00:00:00"/>
    <n v="2"/>
    <n v="799.99"/>
    <n v="7.0000000000000007E-2"/>
    <n v="1599.98"/>
  </r>
  <r>
    <n v="1449"/>
    <n v="4"/>
    <x v="1"/>
    <x v="253"/>
    <n v="2"/>
    <s v="mireya.copeland@bikes.shop"/>
    <x v="0"/>
    <x v="0"/>
    <n v="330"/>
    <s v="sheba.knapp@aol.com"/>
    <n v="11377"/>
    <x v="1"/>
    <s v="Electra"/>
    <d v="2018-03-18T00:00:00"/>
    <n v="2"/>
    <n v="2999.99"/>
    <n v="0.05"/>
    <n v="5999.98"/>
  </r>
  <r>
    <n v="1449"/>
    <n v="5"/>
    <x v="1"/>
    <x v="15"/>
    <n v="2"/>
    <s v="mireya.copeland@bikes.shop"/>
    <x v="0"/>
    <x v="0"/>
    <n v="330"/>
    <s v="sheba.knapp@aol.com"/>
    <n v="11377"/>
    <x v="1"/>
    <s v="Electra"/>
    <d v="2018-03-18T00:00:00"/>
    <n v="2"/>
    <n v="269.99"/>
    <n v="0.1"/>
    <n v="539.98"/>
  </r>
  <r>
    <n v="1450"/>
    <n v="1"/>
    <x v="1"/>
    <x v="72"/>
    <n v="2"/>
    <s v="mireya.copeland@bikes.shop"/>
    <x v="5"/>
    <x v="5"/>
    <n v="296"/>
    <s v="sophia.mcmillan@msn.com"/>
    <n v="11553"/>
    <x v="1"/>
    <s v="Electra"/>
    <d v="2018-03-19T00:00:00"/>
    <n v="1"/>
    <n v="489.99"/>
    <n v="7.0000000000000007E-2"/>
    <n v="489.99"/>
  </r>
  <r>
    <n v="1450"/>
    <n v="2"/>
    <x v="1"/>
    <x v="264"/>
    <n v="2"/>
    <s v="mireya.copeland@bikes.shop"/>
    <x v="6"/>
    <x v="6"/>
    <n v="296"/>
    <s v="sophia.mcmillan@msn.com"/>
    <n v="11553"/>
    <x v="1"/>
    <s v="Trek"/>
    <d v="2018-03-19T00:00:00"/>
    <n v="2"/>
    <n v="3199.99"/>
    <n v="0.1"/>
    <n v="6399.98"/>
  </r>
  <r>
    <n v="1450"/>
    <n v="3"/>
    <x v="1"/>
    <x v="265"/>
    <n v="2"/>
    <s v="mireya.copeland@bikes.shop"/>
    <x v="3"/>
    <x v="3"/>
    <n v="296"/>
    <s v="sophia.mcmillan@msn.com"/>
    <n v="11553"/>
    <x v="1"/>
    <s v="Electra"/>
    <d v="2018-03-19T00:00:00"/>
    <n v="1"/>
    <n v="559.99"/>
    <n v="0.2"/>
    <n v="559.99"/>
  </r>
  <r>
    <n v="1450"/>
    <n v="4"/>
    <x v="1"/>
    <x v="114"/>
    <n v="2"/>
    <s v="mireya.copeland@bikes.shop"/>
    <x v="2"/>
    <x v="2"/>
    <n v="296"/>
    <s v="sophia.mcmillan@msn.com"/>
    <n v="11553"/>
    <x v="1"/>
    <s v="Trek"/>
    <d v="2018-03-19T00:00:00"/>
    <n v="2"/>
    <n v="2999.99"/>
    <n v="0.1"/>
    <n v="5999.98"/>
  </r>
  <r>
    <n v="1450"/>
    <n v="5"/>
    <x v="1"/>
    <x v="111"/>
    <n v="2"/>
    <s v="mireya.copeland@bikes.shop"/>
    <x v="0"/>
    <x v="0"/>
    <n v="296"/>
    <s v="sophia.mcmillan@msn.com"/>
    <n v="11553"/>
    <x v="1"/>
    <s v="Electra"/>
    <d v="2018-03-19T00:00:00"/>
    <n v="2"/>
    <n v="899.99"/>
    <n v="0.05"/>
    <n v="1799.98"/>
  </r>
  <r>
    <n v="1451"/>
    <n v="1"/>
    <x v="1"/>
    <x v="266"/>
    <n v="2"/>
    <s v="mireya.copeland@bikes.shop"/>
    <x v="1"/>
    <x v="1"/>
    <n v="822"/>
    <s v="kristy.watkins@gmail.com"/>
    <n v="11414"/>
    <x v="1"/>
    <s v="Trek"/>
    <d v="2018-03-19T00:00:00"/>
    <n v="1"/>
    <n v="1469.99"/>
    <n v="0.05"/>
    <n v="1469.99"/>
  </r>
  <r>
    <n v="1452"/>
    <n v="1"/>
    <x v="0"/>
    <x v="40"/>
    <n v="1"/>
    <s v="fabiola.jackson@bikes.shop"/>
    <x v="5"/>
    <x v="5"/>
    <n v="287"/>
    <s v="mireille.puckett@hotmail.com"/>
    <n v="93035"/>
    <x v="0"/>
    <s v="Electra"/>
    <d v="2018-03-20T00:00:00"/>
    <n v="2"/>
    <n v="299.99"/>
    <n v="0.1"/>
    <n v="599.98"/>
  </r>
  <r>
    <n v="1452"/>
    <n v="2"/>
    <x v="0"/>
    <x v="150"/>
    <n v="1"/>
    <s v="fabiola.jackson@bikes.shop"/>
    <x v="0"/>
    <x v="0"/>
    <n v="287"/>
    <s v="mireille.puckett@hotmail.com"/>
    <n v="93035"/>
    <x v="0"/>
    <s v="Electra"/>
    <d v="2018-03-20T00:00:00"/>
    <n v="1"/>
    <n v="899.99"/>
    <n v="0.2"/>
    <n v="899.99"/>
  </r>
  <r>
    <n v="1452"/>
    <n v="3"/>
    <x v="0"/>
    <x v="106"/>
    <n v="1"/>
    <s v="fabiola.jackson@bikes.shop"/>
    <x v="5"/>
    <x v="5"/>
    <n v="287"/>
    <s v="mireille.puckett@hotmail.com"/>
    <n v="93035"/>
    <x v="0"/>
    <s v="Trek"/>
    <d v="2018-03-20T00:00:00"/>
    <n v="2"/>
    <n v="149.99"/>
    <n v="0.05"/>
    <n v="299.98"/>
  </r>
  <r>
    <n v="1452"/>
    <n v="4"/>
    <x v="0"/>
    <x v="36"/>
    <n v="1"/>
    <s v="fabiola.jackson@bikes.shop"/>
    <x v="3"/>
    <x v="3"/>
    <n v="287"/>
    <s v="mireille.puckett@hotmail.com"/>
    <n v="93035"/>
    <x v="0"/>
    <s v="Sun Bicycles"/>
    <d v="2018-03-20T00:00:00"/>
    <n v="2"/>
    <n v="416.99"/>
    <n v="7.0000000000000007E-2"/>
    <n v="833.98"/>
  </r>
  <r>
    <n v="1453"/>
    <n v="1"/>
    <x v="0"/>
    <x v="84"/>
    <n v="1"/>
    <s v="fabiola.jackson@bikes.shop"/>
    <x v="5"/>
    <x v="5"/>
    <n v="601"/>
    <s v="leland.mcdowell@gmail.com"/>
    <n v="91316"/>
    <x v="0"/>
    <s v="Trek"/>
    <d v="2018-03-20T00:00:00"/>
    <n v="2"/>
    <n v="209.99"/>
    <n v="0.1"/>
    <n v="419.98"/>
  </r>
  <r>
    <n v="1454"/>
    <n v="1"/>
    <x v="1"/>
    <x v="125"/>
    <n v="2"/>
    <s v="mireya.copeland@bikes.shop"/>
    <x v="5"/>
    <x v="5"/>
    <n v="395"/>
    <s v="fairy.robinson@msn.com"/>
    <n v="13090"/>
    <x v="1"/>
    <s v="Electra"/>
    <d v="2018-03-20T00:00:00"/>
    <n v="1"/>
    <n v="319.99"/>
    <n v="7.0000000000000007E-2"/>
    <n v="319.99"/>
  </r>
  <r>
    <n v="1454"/>
    <n v="2"/>
    <x v="1"/>
    <x v="100"/>
    <n v="2"/>
    <s v="mireya.copeland@bikes.shop"/>
    <x v="1"/>
    <x v="1"/>
    <n v="395"/>
    <s v="fairy.robinson@msn.com"/>
    <n v="13090"/>
    <x v="1"/>
    <s v="Sun Bicycles"/>
    <d v="2018-03-20T00:00:00"/>
    <n v="2"/>
    <n v="832.99"/>
    <n v="0.1"/>
    <n v="1665.98"/>
  </r>
  <r>
    <n v="1454"/>
    <n v="3"/>
    <x v="1"/>
    <x v="190"/>
    <n v="2"/>
    <s v="mireya.copeland@bikes.shop"/>
    <x v="1"/>
    <x v="1"/>
    <n v="395"/>
    <s v="fairy.robinson@msn.com"/>
    <n v="13090"/>
    <x v="1"/>
    <s v="Surly"/>
    <d v="2018-03-20T00:00:00"/>
    <n v="1"/>
    <n v="1499"/>
    <n v="0.2"/>
    <n v="1499"/>
  </r>
  <r>
    <n v="1454"/>
    <n v="4"/>
    <x v="1"/>
    <x v="83"/>
    <n v="2"/>
    <s v="mireya.copeland@bikes.shop"/>
    <x v="1"/>
    <x v="1"/>
    <n v="395"/>
    <s v="fairy.robinson@msn.com"/>
    <n v="13090"/>
    <x v="1"/>
    <s v="Haro"/>
    <d v="2018-03-20T00:00:00"/>
    <n v="2"/>
    <n v="549.99"/>
    <n v="0.05"/>
    <n v="1099.98"/>
  </r>
  <r>
    <n v="1455"/>
    <n v="1"/>
    <x v="1"/>
    <x v="70"/>
    <n v="2"/>
    <s v="mireya.copeland@bikes.shop"/>
    <x v="5"/>
    <x v="5"/>
    <n v="405"/>
    <s v="greta.page@hotmail.com"/>
    <n v="11725"/>
    <x v="1"/>
    <s v="Electra"/>
    <d v="2018-03-20T00:00:00"/>
    <n v="2"/>
    <n v="339.99"/>
    <n v="0.05"/>
    <n v="679.98"/>
  </r>
  <r>
    <n v="1455"/>
    <n v="2"/>
    <x v="1"/>
    <x v="226"/>
    <n v="2"/>
    <s v="mireya.copeland@bikes.shop"/>
    <x v="0"/>
    <x v="0"/>
    <n v="405"/>
    <s v="greta.page@hotmail.com"/>
    <n v="11725"/>
    <x v="1"/>
    <s v="Electra"/>
    <d v="2018-03-20T00:00:00"/>
    <n v="1"/>
    <n v="749.99"/>
    <n v="0.2"/>
    <n v="749.99"/>
  </r>
  <r>
    <n v="1456"/>
    <n v="1"/>
    <x v="1"/>
    <x v="230"/>
    <n v="2"/>
    <s v="mireya.copeland@bikes.shop"/>
    <x v="4"/>
    <x v="4"/>
    <n v="754"/>
    <s v="hue.may@aol.com"/>
    <n v="11580"/>
    <x v="1"/>
    <s v="Trek"/>
    <d v="2018-03-20T00:00:00"/>
    <n v="2"/>
    <n v="2799.99"/>
    <n v="0.05"/>
    <n v="5599.98"/>
  </r>
  <r>
    <n v="1456"/>
    <n v="2"/>
    <x v="1"/>
    <x v="267"/>
    <n v="2"/>
    <s v="mireya.copeland@bikes.shop"/>
    <x v="0"/>
    <x v="0"/>
    <n v="754"/>
    <s v="hue.may@aol.com"/>
    <n v="11580"/>
    <x v="1"/>
    <s v="Electra"/>
    <d v="2018-03-20T00:00:00"/>
    <n v="1"/>
    <n v="639.99"/>
    <n v="7.0000000000000007E-2"/>
    <n v="639.99"/>
  </r>
  <r>
    <n v="1456"/>
    <n v="3"/>
    <x v="1"/>
    <x v="217"/>
    <n v="2"/>
    <s v="mireya.copeland@bikes.shop"/>
    <x v="5"/>
    <x v="5"/>
    <n v="754"/>
    <s v="hue.may@aol.com"/>
    <n v="11580"/>
    <x v="1"/>
    <s v="Trek"/>
    <d v="2018-03-20T00:00:00"/>
    <n v="2"/>
    <n v="159.99"/>
    <n v="0.1"/>
    <n v="319.98"/>
  </r>
  <r>
    <n v="1456"/>
    <n v="4"/>
    <x v="1"/>
    <x v="268"/>
    <n v="2"/>
    <s v="mireya.copeland@bikes.shop"/>
    <x v="5"/>
    <x v="5"/>
    <n v="754"/>
    <s v="hue.may@aol.com"/>
    <n v="11580"/>
    <x v="1"/>
    <s v="Trek"/>
    <d v="2018-03-20T00:00:00"/>
    <n v="1"/>
    <n v="289.99"/>
    <n v="0.1"/>
    <n v="289.99"/>
  </r>
  <r>
    <n v="1456"/>
    <n v="5"/>
    <x v="1"/>
    <x v="250"/>
    <n v="2"/>
    <s v="mireya.copeland@bikes.shop"/>
    <x v="1"/>
    <x v="1"/>
    <n v="754"/>
    <s v="hue.may@aol.com"/>
    <n v="11580"/>
    <x v="1"/>
    <s v="Surly"/>
    <d v="2018-03-20T00:00:00"/>
    <n v="1"/>
    <n v="469.99"/>
    <n v="0.1"/>
    <n v="469.99"/>
  </r>
  <r>
    <n v="1457"/>
    <n v="1"/>
    <x v="1"/>
    <x v="191"/>
    <n v="2"/>
    <s v="mireya.copeland@bikes.shop"/>
    <x v="1"/>
    <x v="1"/>
    <n v="1411"/>
    <s v="shanda.stevenson@yahoo.com"/>
    <n v="11520"/>
    <x v="1"/>
    <s v="Trek"/>
    <d v="2018-03-20T00:00:00"/>
    <n v="1"/>
    <n v="489.99"/>
    <n v="7.0000000000000007E-2"/>
    <n v="489.99"/>
  </r>
  <r>
    <n v="1457"/>
    <n v="2"/>
    <x v="1"/>
    <x v="103"/>
    <n v="2"/>
    <s v="mireya.copeland@bikes.shop"/>
    <x v="3"/>
    <x v="3"/>
    <n v="1411"/>
    <s v="shanda.stevenson@yahoo.com"/>
    <n v="11520"/>
    <x v="1"/>
    <s v="Sun Bicycles"/>
    <d v="2018-03-20T00:00:00"/>
    <n v="1"/>
    <n v="470.99"/>
    <n v="0.2"/>
    <n v="470.99"/>
  </r>
  <r>
    <n v="1457"/>
    <n v="3"/>
    <x v="1"/>
    <x v="217"/>
    <n v="2"/>
    <s v="mireya.copeland@bikes.shop"/>
    <x v="5"/>
    <x v="5"/>
    <n v="1411"/>
    <s v="shanda.stevenson@yahoo.com"/>
    <n v="11520"/>
    <x v="1"/>
    <s v="Trek"/>
    <d v="2018-03-20T00:00:00"/>
    <n v="1"/>
    <n v="159.99"/>
    <n v="0.2"/>
    <n v="159.99"/>
  </r>
  <r>
    <n v="1457"/>
    <n v="4"/>
    <x v="1"/>
    <x v="182"/>
    <n v="2"/>
    <s v="mireya.copeland@bikes.shop"/>
    <x v="6"/>
    <x v="6"/>
    <n v="1411"/>
    <s v="shanda.stevenson@yahoo.com"/>
    <n v="11520"/>
    <x v="1"/>
    <s v="Trek"/>
    <d v="2018-03-20T00:00:00"/>
    <n v="2"/>
    <n v="2499.9899999999998"/>
    <n v="0.2"/>
    <n v="4999.9799999999996"/>
  </r>
  <r>
    <n v="1458"/>
    <n v="1"/>
    <x v="2"/>
    <x v="214"/>
    <n v="3"/>
    <s v="genna.serrano@bikes.shop"/>
    <x v="5"/>
    <x v="5"/>
    <n v="1029"/>
    <s v="ping.quinn@gmail.com"/>
    <n v="75088"/>
    <x v="2"/>
    <s v="Electra"/>
    <d v="2018-03-20T00:00:00"/>
    <n v="2"/>
    <n v="319.99"/>
    <n v="0.05"/>
    <n v="639.98"/>
  </r>
  <r>
    <n v="1458"/>
    <n v="2"/>
    <x v="2"/>
    <x v="86"/>
    <n v="3"/>
    <s v="genna.serrano@bikes.shop"/>
    <x v="3"/>
    <x v="3"/>
    <n v="1029"/>
    <s v="ping.quinn@gmail.com"/>
    <n v="75088"/>
    <x v="2"/>
    <s v="Sun Bicycles"/>
    <d v="2018-03-20T00:00:00"/>
    <n v="1"/>
    <n v="533.99"/>
    <n v="0.05"/>
    <n v="533.99"/>
  </r>
  <r>
    <n v="1458"/>
    <n v="3"/>
    <x v="2"/>
    <x v="10"/>
    <n v="3"/>
    <s v="genna.serrano@bikes.shop"/>
    <x v="0"/>
    <x v="0"/>
    <n v="1029"/>
    <s v="ping.quinn@gmail.com"/>
    <n v="75088"/>
    <x v="2"/>
    <s v="Electra"/>
    <d v="2018-03-20T00:00:00"/>
    <n v="1"/>
    <n v="549.99"/>
    <n v="0.05"/>
    <n v="549.99"/>
  </r>
  <r>
    <n v="1458"/>
    <n v="4"/>
    <x v="2"/>
    <x v="46"/>
    <n v="3"/>
    <s v="genna.serrano@bikes.shop"/>
    <x v="0"/>
    <x v="0"/>
    <n v="1029"/>
    <s v="ping.quinn@gmail.com"/>
    <n v="75088"/>
    <x v="2"/>
    <s v="Sun Bicycles"/>
    <d v="2018-03-20T00:00:00"/>
    <n v="2"/>
    <n v="647.99"/>
    <n v="0.1"/>
    <n v="1295.98"/>
  </r>
  <r>
    <n v="1459"/>
    <n v="1"/>
    <x v="1"/>
    <x v="269"/>
    <n v="2"/>
    <s v="mireya.copeland@bikes.shop"/>
    <x v="0"/>
    <x v="0"/>
    <n v="9"/>
    <s v="genoveva.baldwin@msn.com"/>
    <n v="11050"/>
    <x v="1"/>
    <s v="Electra"/>
    <d v="2018-03-21T00:00:00"/>
    <n v="1"/>
    <n v="1259.9000000000001"/>
    <n v="0.1"/>
    <n v="1259.9000000000001"/>
  </r>
  <r>
    <n v="1460"/>
    <n v="1"/>
    <x v="1"/>
    <x v="270"/>
    <n v="2"/>
    <s v="mireya.copeland@bikes.shop"/>
    <x v="4"/>
    <x v="4"/>
    <n v="1131"/>
    <s v="desmond.rose@hotmail.com"/>
    <n v="10550"/>
    <x v="1"/>
    <s v="Trek"/>
    <d v="2018-03-21T00:00:00"/>
    <n v="1"/>
    <n v="4499.99"/>
    <n v="0.05"/>
    <n v="4499.99"/>
  </r>
  <r>
    <n v="1460"/>
    <n v="2"/>
    <x v="1"/>
    <x v="35"/>
    <n v="2"/>
    <s v="mireya.copeland@bikes.shop"/>
    <x v="0"/>
    <x v="0"/>
    <n v="1131"/>
    <s v="desmond.rose@hotmail.com"/>
    <n v="10550"/>
    <x v="1"/>
    <s v="Electra"/>
    <d v="2018-03-21T00:00:00"/>
    <n v="1"/>
    <n v="299.99"/>
    <n v="7.0000000000000007E-2"/>
    <n v="299.99"/>
  </r>
  <r>
    <n v="1460"/>
    <n v="3"/>
    <x v="1"/>
    <x v="271"/>
    <n v="2"/>
    <s v="mireya.copeland@bikes.shop"/>
    <x v="6"/>
    <x v="6"/>
    <n v="1131"/>
    <s v="desmond.rose@hotmail.com"/>
    <n v="10550"/>
    <x v="1"/>
    <s v="Surly"/>
    <d v="2018-03-21T00:00:00"/>
    <n v="1"/>
    <n v="749.99"/>
    <n v="0.05"/>
    <n v="749.99"/>
  </r>
  <r>
    <n v="1460"/>
    <n v="4"/>
    <x v="1"/>
    <x v="14"/>
    <n v="2"/>
    <s v="mireya.copeland@bikes.shop"/>
    <x v="1"/>
    <x v="1"/>
    <n v="1131"/>
    <s v="desmond.rose@hotmail.com"/>
    <n v="10550"/>
    <x v="1"/>
    <s v="Trek"/>
    <d v="2018-03-21T00:00:00"/>
    <n v="2"/>
    <n v="3999.99"/>
    <n v="7.0000000000000007E-2"/>
    <n v="7999.98"/>
  </r>
  <r>
    <n v="1460"/>
    <n v="5"/>
    <x v="1"/>
    <x v="262"/>
    <n v="2"/>
    <s v="mireya.copeland@bikes.shop"/>
    <x v="1"/>
    <x v="1"/>
    <n v="1131"/>
    <s v="desmond.rose@hotmail.com"/>
    <n v="10550"/>
    <x v="1"/>
    <s v="Trek"/>
    <d v="2018-03-21T00:00:00"/>
    <n v="2"/>
    <n v="999.99"/>
    <n v="7.0000000000000007E-2"/>
    <n v="1999.98"/>
  </r>
  <r>
    <n v="1461"/>
    <n v="1"/>
    <x v="1"/>
    <x v="74"/>
    <n v="2"/>
    <s v="mireya.copeland@bikes.shop"/>
    <x v="6"/>
    <x v="6"/>
    <n v="139"/>
    <s v="wanita.davenport@aol.com"/>
    <n v="10977"/>
    <x v="1"/>
    <s v="Trek"/>
    <d v="2018-03-22T00:00:00"/>
    <n v="1"/>
    <n v="1499.99"/>
    <n v="0.2"/>
    <n v="1499.99"/>
  </r>
  <r>
    <n v="1461"/>
    <n v="2"/>
    <x v="1"/>
    <x v="243"/>
    <n v="2"/>
    <s v="mireya.copeland@bikes.shop"/>
    <x v="0"/>
    <x v="0"/>
    <n v="139"/>
    <s v="wanita.davenport@aol.com"/>
    <n v="10977"/>
    <x v="1"/>
    <s v="Electra"/>
    <d v="2018-03-22T00:00:00"/>
    <n v="2"/>
    <n v="699.99"/>
    <n v="0.2"/>
    <n v="1399.98"/>
  </r>
  <r>
    <n v="1462"/>
    <n v="1"/>
    <x v="1"/>
    <x v="160"/>
    <n v="2"/>
    <s v="mireya.copeland@bikes.shop"/>
    <x v="5"/>
    <x v="5"/>
    <n v="1101"/>
    <s v="louise.flowers@yahoo.com"/>
    <n v="14043"/>
    <x v="1"/>
    <s v="Strider"/>
    <d v="2018-03-22T00:00:00"/>
    <n v="1"/>
    <n v="89.99"/>
    <n v="0.2"/>
    <n v="89.99"/>
  </r>
  <r>
    <n v="1462"/>
    <n v="2"/>
    <x v="1"/>
    <x v="22"/>
    <n v="2"/>
    <s v="mireya.copeland@bikes.shop"/>
    <x v="3"/>
    <x v="3"/>
    <n v="1101"/>
    <s v="louise.flowers@yahoo.com"/>
    <n v="14043"/>
    <x v="1"/>
    <s v="Electra"/>
    <d v="2018-03-22T00:00:00"/>
    <n v="1"/>
    <n v="499.99"/>
    <n v="7.0000000000000007E-2"/>
    <n v="499.99"/>
  </r>
  <r>
    <n v="1462"/>
    <n v="3"/>
    <x v="1"/>
    <x v="195"/>
    <n v="2"/>
    <s v="mireya.copeland@bikes.shop"/>
    <x v="0"/>
    <x v="0"/>
    <n v="1101"/>
    <s v="louise.flowers@yahoo.com"/>
    <n v="14043"/>
    <x v="1"/>
    <s v="Electra"/>
    <d v="2018-03-22T00:00:00"/>
    <n v="1"/>
    <n v="529.99"/>
    <n v="0.1"/>
    <n v="529.99"/>
  </r>
  <r>
    <n v="1462"/>
    <n v="4"/>
    <x v="1"/>
    <x v="272"/>
    <n v="2"/>
    <s v="mireya.copeland@bikes.shop"/>
    <x v="5"/>
    <x v="5"/>
    <n v="1101"/>
    <s v="louise.flowers@yahoo.com"/>
    <n v="14043"/>
    <x v="1"/>
    <s v="Electra"/>
    <d v="2018-03-22T00:00:00"/>
    <n v="1"/>
    <n v="369.99"/>
    <n v="0.1"/>
    <n v="369.99"/>
  </r>
  <r>
    <n v="1462"/>
    <n v="5"/>
    <x v="1"/>
    <x v="211"/>
    <n v="2"/>
    <s v="mireya.copeland@bikes.shop"/>
    <x v="0"/>
    <x v="0"/>
    <n v="1101"/>
    <s v="louise.flowers@yahoo.com"/>
    <n v="14043"/>
    <x v="1"/>
    <s v="Electra"/>
    <d v="2018-03-22T00:00:00"/>
    <n v="1"/>
    <n v="2999.99"/>
    <n v="0.05"/>
    <n v="2999.99"/>
  </r>
  <r>
    <n v="1463"/>
    <n v="1"/>
    <x v="1"/>
    <x v="80"/>
    <n v="2"/>
    <s v="mireya.copeland@bikes.shop"/>
    <x v="6"/>
    <x v="6"/>
    <n v="692"/>
    <s v="dorothea.chang@gmail.com"/>
    <n v="11102"/>
    <x v="1"/>
    <s v="Trek"/>
    <d v="2018-03-23T00:00:00"/>
    <n v="2"/>
    <n v="6499.99"/>
    <n v="0.05"/>
    <n v="12999.98"/>
  </r>
  <r>
    <n v="1463"/>
    <n v="2"/>
    <x v="1"/>
    <x v="163"/>
    <n v="2"/>
    <s v="mireya.copeland@bikes.shop"/>
    <x v="6"/>
    <x v="6"/>
    <n v="692"/>
    <s v="dorothea.chang@gmail.com"/>
    <n v="11102"/>
    <x v="1"/>
    <s v="Surly"/>
    <d v="2018-03-23T00:00:00"/>
    <n v="1"/>
    <n v="1549"/>
    <n v="0.05"/>
    <n v="1549"/>
  </r>
  <r>
    <n v="1464"/>
    <n v="1"/>
    <x v="1"/>
    <x v="36"/>
    <n v="2"/>
    <s v="mireya.copeland@bikes.shop"/>
    <x v="3"/>
    <x v="3"/>
    <n v="1279"/>
    <s v="stan.saunders@yahoo.com"/>
    <n v="14424"/>
    <x v="1"/>
    <s v="Sun Bicycles"/>
    <d v="2018-03-24T00:00:00"/>
    <n v="2"/>
    <n v="416.99"/>
    <n v="0.05"/>
    <n v="833.98"/>
  </r>
  <r>
    <n v="1464"/>
    <n v="2"/>
    <x v="1"/>
    <x v="190"/>
    <n v="2"/>
    <s v="mireya.copeland@bikes.shop"/>
    <x v="1"/>
    <x v="1"/>
    <n v="1279"/>
    <s v="stan.saunders@yahoo.com"/>
    <n v="14424"/>
    <x v="1"/>
    <s v="Surly"/>
    <d v="2018-03-24T00:00:00"/>
    <n v="1"/>
    <n v="1499"/>
    <n v="0.2"/>
    <n v="1499"/>
  </r>
  <r>
    <n v="1464"/>
    <n v="3"/>
    <x v="1"/>
    <x v="218"/>
    <n v="2"/>
    <s v="mireya.copeland@bikes.shop"/>
    <x v="6"/>
    <x v="6"/>
    <n v="1279"/>
    <s v="stan.saunders@yahoo.com"/>
    <n v="14424"/>
    <x v="1"/>
    <s v="Trek"/>
    <d v="2018-03-24T00:00:00"/>
    <n v="2"/>
    <n v="2499.9899999999998"/>
    <n v="0.2"/>
    <n v="4999.9799999999996"/>
  </r>
  <r>
    <n v="1464"/>
    <n v="4"/>
    <x v="1"/>
    <x v="117"/>
    <n v="2"/>
    <s v="mireya.copeland@bikes.shop"/>
    <x v="6"/>
    <x v="6"/>
    <n v="1279"/>
    <s v="stan.saunders@yahoo.com"/>
    <n v="14424"/>
    <x v="1"/>
    <s v="Trek"/>
    <d v="2018-03-24T00:00:00"/>
    <n v="2"/>
    <n v="1549.99"/>
    <n v="0.05"/>
    <n v="3099.98"/>
  </r>
  <r>
    <n v="1465"/>
    <n v="1"/>
    <x v="1"/>
    <x v="63"/>
    <n v="2"/>
    <s v="mireya.copeland@bikes.shop"/>
    <x v="0"/>
    <x v="0"/>
    <n v="623"/>
    <s v="cayla.johnson@msn.com"/>
    <n v="11727"/>
    <x v="1"/>
    <s v="Electra"/>
    <d v="2018-03-25T00:00:00"/>
    <n v="2"/>
    <n v="659.99"/>
    <n v="0.05"/>
    <n v="1319.98"/>
  </r>
  <r>
    <n v="1466"/>
    <n v="1"/>
    <x v="0"/>
    <x v="273"/>
    <n v="1"/>
    <s v="fabiola.jackson@bikes.shop"/>
    <x v="3"/>
    <x v="3"/>
    <n v="738"/>
    <s v="fannie.jenkins@msn.com"/>
    <n v="93035"/>
    <x v="0"/>
    <s v="Electra"/>
    <d v="2018-03-26T00:00:00"/>
    <n v="2"/>
    <n v="899.99"/>
    <n v="7.0000000000000007E-2"/>
    <n v="1799.98"/>
  </r>
  <r>
    <n v="1466"/>
    <n v="2"/>
    <x v="0"/>
    <x v="211"/>
    <n v="1"/>
    <s v="fabiola.jackson@bikes.shop"/>
    <x v="0"/>
    <x v="0"/>
    <n v="738"/>
    <s v="fannie.jenkins@msn.com"/>
    <n v="93035"/>
    <x v="0"/>
    <s v="Electra"/>
    <d v="2018-03-26T00:00:00"/>
    <n v="1"/>
    <n v="2999.99"/>
    <n v="0.05"/>
    <n v="2999.99"/>
  </r>
  <r>
    <n v="1466"/>
    <n v="3"/>
    <x v="0"/>
    <x v="179"/>
    <n v="1"/>
    <s v="fabiola.jackson@bikes.shop"/>
    <x v="6"/>
    <x v="6"/>
    <n v="738"/>
    <s v="fannie.jenkins@msn.com"/>
    <n v="93035"/>
    <x v="0"/>
    <s v="Surly"/>
    <d v="2018-03-26T00:00:00"/>
    <n v="2"/>
    <n v="1349"/>
    <n v="0.2"/>
    <n v="2698"/>
  </r>
  <r>
    <n v="1466"/>
    <n v="4"/>
    <x v="0"/>
    <x v="62"/>
    <n v="1"/>
    <s v="fabiola.jackson@bikes.shop"/>
    <x v="1"/>
    <x v="1"/>
    <n v="738"/>
    <s v="fannie.jenkins@msn.com"/>
    <n v="93035"/>
    <x v="0"/>
    <s v="Trek"/>
    <d v="2018-03-26T00:00:00"/>
    <n v="2"/>
    <n v="1499.99"/>
    <n v="0.05"/>
    <n v="2999.98"/>
  </r>
  <r>
    <n v="1467"/>
    <n v="1"/>
    <x v="1"/>
    <x v="9"/>
    <n v="2"/>
    <s v="mireya.copeland@bikes.shop"/>
    <x v="0"/>
    <x v="0"/>
    <n v="152"/>
    <s v="katherina.odom@yahoo.com"/>
    <n v="11803"/>
    <x v="1"/>
    <s v="Pure Cycles"/>
    <d v="2018-03-26T00:00:00"/>
    <n v="1"/>
    <n v="449"/>
    <n v="7.0000000000000007E-2"/>
    <n v="449"/>
  </r>
  <r>
    <n v="1467"/>
    <n v="2"/>
    <x v="1"/>
    <x v="185"/>
    <n v="2"/>
    <s v="mireya.copeland@bikes.shop"/>
    <x v="1"/>
    <x v="1"/>
    <n v="152"/>
    <s v="katherina.odom@yahoo.com"/>
    <n v="11803"/>
    <x v="1"/>
    <s v="Trek"/>
    <d v="2018-03-26T00:00:00"/>
    <n v="1"/>
    <n v="3199.99"/>
    <n v="0.2"/>
    <n v="3199.99"/>
  </r>
  <r>
    <n v="1467"/>
    <n v="3"/>
    <x v="1"/>
    <x v="274"/>
    <n v="2"/>
    <s v="mireya.copeland@bikes.shop"/>
    <x v="5"/>
    <x v="5"/>
    <n v="152"/>
    <s v="katherina.odom@yahoo.com"/>
    <n v="11803"/>
    <x v="1"/>
    <s v="Trek"/>
    <d v="2018-03-26T00:00:00"/>
    <n v="2"/>
    <n v="369.99"/>
    <n v="0.1"/>
    <n v="739.98"/>
  </r>
  <r>
    <n v="1468"/>
    <n v="1"/>
    <x v="0"/>
    <x v="116"/>
    <n v="1"/>
    <s v="fabiola.jackson@bikes.shop"/>
    <x v="5"/>
    <x v="5"/>
    <n v="3"/>
    <s v="tameka.fisher@aol.com"/>
    <n v="90278"/>
    <x v="0"/>
    <s v="Trek"/>
    <d v="2018-03-27T00:00:00"/>
    <n v="1"/>
    <n v="199.99"/>
    <n v="0.05"/>
    <n v="199.99"/>
  </r>
  <r>
    <n v="1468"/>
    <n v="2"/>
    <x v="0"/>
    <x v="71"/>
    <n v="1"/>
    <s v="fabiola.jackson@bikes.shop"/>
    <x v="6"/>
    <x v="6"/>
    <n v="3"/>
    <s v="tameka.fisher@aol.com"/>
    <n v="90278"/>
    <x v="0"/>
    <s v="Trek"/>
    <d v="2018-03-27T00:00:00"/>
    <n v="1"/>
    <n v="4999.99"/>
    <n v="7.0000000000000007E-2"/>
    <n v="4999.99"/>
  </r>
  <r>
    <n v="1468"/>
    <n v="3"/>
    <x v="0"/>
    <x v="69"/>
    <n v="1"/>
    <s v="fabiola.jackson@bikes.shop"/>
    <x v="6"/>
    <x v="6"/>
    <n v="3"/>
    <s v="tameka.fisher@aol.com"/>
    <n v="90278"/>
    <x v="0"/>
    <s v="Trek"/>
    <d v="2018-03-27T00:00:00"/>
    <n v="2"/>
    <n v="5999.99"/>
    <n v="7.0000000000000007E-2"/>
    <n v="11999.98"/>
  </r>
  <r>
    <n v="1469"/>
    <n v="1"/>
    <x v="2"/>
    <x v="104"/>
    <n v="3"/>
    <s v="genna.serrano@bikes.shop"/>
    <x v="0"/>
    <x v="0"/>
    <n v="1135"/>
    <s v="alisia.albert@gmail.com"/>
    <n v="75043"/>
    <x v="2"/>
    <s v="Electra"/>
    <d v="2018-03-27T00:00:00"/>
    <n v="2"/>
    <n v="799.99"/>
    <n v="0.2"/>
    <n v="1599.98"/>
  </r>
  <r>
    <n v="1469"/>
    <n v="2"/>
    <x v="2"/>
    <x v="148"/>
    <n v="3"/>
    <s v="genna.serrano@bikes.shop"/>
    <x v="0"/>
    <x v="0"/>
    <n v="1135"/>
    <s v="alisia.albert@gmail.com"/>
    <n v="75043"/>
    <x v="2"/>
    <s v="Electra"/>
    <d v="2018-03-27T00:00:00"/>
    <n v="2"/>
    <n v="849.99"/>
    <n v="0.05"/>
    <n v="1699.98"/>
  </r>
  <r>
    <n v="1469"/>
    <n v="3"/>
    <x v="2"/>
    <x v="197"/>
    <n v="3"/>
    <s v="genna.serrano@bikes.shop"/>
    <x v="6"/>
    <x v="6"/>
    <n v="1135"/>
    <s v="alisia.albert@gmail.com"/>
    <n v="75043"/>
    <x v="2"/>
    <s v="Trek"/>
    <d v="2018-03-27T00:00:00"/>
    <n v="1"/>
    <n v="2499.9899999999998"/>
    <n v="7.0000000000000007E-2"/>
    <n v="2499.9899999999998"/>
  </r>
  <r>
    <n v="1469"/>
    <n v="4"/>
    <x v="2"/>
    <x v="96"/>
    <n v="3"/>
    <s v="genna.serrano@bikes.shop"/>
    <x v="5"/>
    <x v="5"/>
    <n v="1135"/>
    <s v="alisia.albert@gmail.com"/>
    <n v="75043"/>
    <x v="2"/>
    <s v="Electra"/>
    <d v="2018-03-27T00:00:00"/>
    <n v="2"/>
    <n v="489.99"/>
    <n v="0.05"/>
    <n v="979.98"/>
  </r>
  <r>
    <n v="1470"/>
    <n v="1"/>
    <x v="1"/>
    <x v="55"/>
    <n v="2"/>
    <s v="mireya.copeland@bikes.shop"/>
    <x v="3"/>
    <x v="3"/>
    <n v="505"/>
    <s v="wilda.petersen@aol.com"/>
    <n v="11432"/>
    <x v="1"/>
    <s v="Sun Bicycles"/>
    <d v="2018-03-28T00:00:00"/>
    <n v="2"/>
    <n v="470.99"/>
    <n v="0.1"/>
    <n v="941.98"/>
  </r>
  <r>
    <n v="1470"/>
    <n v="2"/>
    <x v="1"/>
    <x v="275"/>
    <n v="2"/>
    <s v="mireya.copeland@bikes.shop"/>
    <x v="5"/>
    <x v="5"/>
    <n v="505"/>
    <s v="wilda.petersen@aol.com"/>
    <n v="11432"/>
    <x v="1"/>
    <s v="Electra"/>
    <d v="2018-03-28T00:00:00"/>
    <n v="1"/>
    <n v="279.99"/>
    <n v="0.05"/>
    <n v="279.99"/>
  </r>
  <r>
    <n v="1470"/>
    <n v="3"/>
    <x v="1"/>
    <x v="253"/>
    <n v="2"/>
    <s v="mireya.copeland@bikes.shop"/>
    <x v="0"/>
    <x v="0"/>
    <n v="505"/>
    <s v="wilda.petersen@aol.com"/>
    <n v="11432"/>
    <x v="1"/>
    <s v="Electra"/>
    <d v="2018-03-28T00:00:00"/>
    <n v="2"/>
    <n v="2999.99"/>
    <n v="0.05"/>
    <n v="5999.98"/>
  </r>
  <r>
    <n v="1471"/>
    <n v="1"/>
    <x v="1"/>
    <x v="64"/>
    <n v="2"/>
    <s v="mireya.copeland@bikes.shop"/>
    <x v="6"/>
    <x v="6"/>
    <n v="1310"/>
    <s v="emanuel.mckee@yahoo.com"/>
    <n v="12302"/>
    <x v="1"/>
    <s v="Trek"/>
    <d v="2018-03-28T00:00:00"/>
    <n v="2"/>
    <n v="2599.9899999999998"/>
    <n v="0.2"/>
    <n v="5199.9799999999996"/>
  </r>
  <r>
    <n v="1471"/>
    <n v="2"/>
    <x v="1"/>
    <x v="169"/>
    <n v="2"/>
    <s v="mireya.copeland@bikes.shop"/>
    <x v="1"/>
    <x v="1"/>
    <n v="1310"/>
    <s v="emanuel.mckee@yahoo.com"/>
    <n v="12302"/>
    <x v="1"/>
    <s v="Trek"/>
    <d v="2018-03-28T00:00:00"/>
    <n v="1"/>
    <n v="1799.99"/>
    <n v="7.0000000000000007E-2"/>
    <n v="1799.99"/>
  </r>
  <r>
    <n v="1472"/>
    <n v="1"/>
    <x v="1"/>
    <x v="73"/>
    <n v="2"/>
    <s v="mireya.copeland@bikes.shop"/>
    <x v="5"/>
    <x v="5"/>
    <n v="114"/>
    <s v="thalia.horne@yahoo.com"/>
    <n v="11701"/>
    <x v="1"/>
    <s v="Sun Bicycles"/>
    <d v="2018-03-29T00:00:00"/>
    <n v="1"/>
    <n v="109.99"/>
    <n v="0.2"/>
    <n v="109.99"/>
  </r>
  <r>
    <n v="1472"/>
    <n v="2"/>
    <x v="1"/>
    <x v="133"/>
    <n v="2"/>
    <s v="mireya.copeland@bikes.shop"/>
    <x v="3"/>
    <x v="3"/>
    <n v="114"/>
    <s v="thalia.horne@yahoo.com"/>
    <n v="11701"/>
    <x v="1"/>
    <s v="Electra"/>
    <d v="2018-03-29T00:00:00"/>
    <n v="1"/>
    <n v="799.99"/>
    <n v="0.2"/>
    <n v="799.99"/>
  </r>
  <r>
    <n v="1473"/>
    <n v="1"/>
    <x v="0"/>
    <x v="73"/>
    <n v="1"/>
    <s v="fabiola.jackson@bikes.shop"/>
    <x v="5"/>
    <x v="5"/>
    <n v="302"/>
    <s v="hayden.cross@gmail.com"/>
    <n v="92307"/>
    <x v="0"/>
    <s v="Sun Bicycles"/>
    <d v="2018-03-30T00:00:00"/>
    <n v="2"/>
    <n v="109.99"/>
    <n v="0.2"/>
    <n v="219.98"/>
  </r>
  <r>
    <n v="1473"/>
    <n v="2"/>
    <x v="0"/>
    <x v="48"/>
    <n v="1"/>
    <s v="fabiola.jackson@bikes.shop"/>
    <x v="3"/>
    <x v="3"/>
    <n v="302"/>
    <s v="hayden.cross@gmail.com"/>
    <n v="92307"/>
    <x v="0"/>
    <s v="Electra"/>
    <d v="2018-03-30T00:00:00"/>
    <n v="1"/>
    <n v="489.99"/>
    <n v="7.0000000000000007E-2"/>
    <n v="489.99"/>
  </r>
  <r>
    <n v="1474"/>
    <n v="1"/>
    <x v="0"/>
    <x v="235"/>
    <n v="1"/>
    <s v="fabiola.jackson@bikes.shop"/>
    <x v="3"/>
    <x v="3"/>
    <n v="816"/>
    <s v="marshall.johnson@yahoo.com"/>
    <n v="92083"/>
    <x v="0"/>
    <s v="Electra"/>
    <d v="2018-03-30T00:00:00"/>
    <n v="1"/>
    <n v="899.99"/>
    <n v="0.2"/>
    <n v="899.99"/>
  </r>
  <r>
    <n v="1474"/>
    <n v="2"/>
    <x v="0"/>
    <x v="262"/>
    <n v="1"/>
    <s v="fabiola.jackson@bikes.shop"/>
    <x v="1"/>
    <x v="1"/>
    <n v="816"/>
    <s v="marshall.johnson@yahoo.com"/>
    <n v="92083"/>
    <x v="0"/>
    <s v="Trek"/>
    <d v="2018-03-30T00:00:00"/>
    <n v="1"/>
    <n v="999.99"/>
    <n v="0.05"/>
    <n v="999.99"/>
  </r>
  <r>
    <n v="1475"/>
    <n v="1"/>
    <x v="1"/>
    <x v="210"/>
    <n v="2"/>
    <s v="mireya.copeland@bikes.shop"/>
    <x v="3"/>
    <x v="3"/>
    <n v="112"/>
    <s v="yuk.vega@yahoo.com"/>
    <n v="11552"/>
    <x v="1"/>
    <s v="Electra"/>
    <d v="2018-03-30T00:00:00"/>
    <n v="2"/>
    <n v="899.99"/>
    <n v="0.05"/>
    <n v="1799.98"/>
  </r>
  <r>
    <n v="1475"/>
    <n v="2"/>
    <x v="1"/>
    <x v="276"/>
    <n v="2"/>
    <s v="mireya.copeland@bikes.shop"/>
    <x v="0"/>
    <x v="0"/>
    <n v="112"/>
    <s v="yuk.vega@yahoo.com"/>
    <n v="11552"/>
    <x v="1"/>
    <s v="Electra"/>
    <d v="2018-03-30T00:00:00"/>
    <n v="2"/>
    <n v="899.99"/>
    <n v="7.0000000000000007E-2"/>
    <n v="1799.98"/>
  </r>
  <r>
    <n v="1475"/>
    <n v="3"/>
    <x v="1"/>
    <x v="254"/>
    <n v="2"/>
    <s v="mireya.copeland@bikes.shop"/>
    <x v="6"/>
    <x v="6"/>
    <n v="112"/>
    <s v="yuk.vega@yahoo.com"/>
    <n v="11552"/>
    <x v="1"/>
    <s v="Surly"/>
    <d v="2018-03-30T00:00:00"/>
    <n v="2"/>
    <n v="1899"/>
    <n v="0.05"/>
    <n v="3798"/>
  </r>
  <r>
    <n v="1475"/>
    <n v="4"/>
    <x v="1"/>
    <x v="277"/>
    <n v="2"/>
    <s v="mireya.copeland@bikes.shop"/>
    <x v="0"/>
    <x v="0"/>
    <n v="112"/>
    <s v="yuk.vega@yahoo.com"/>
    <n v="11552"/>
    <x v="1"/>
    <s v="Electra"/>
    <d v="2018-03-30T00:00:00"/>
    <n v="2"/>
    <n v="599.99"/>
    <n v="0.2"/>
    <n v="1199.98"/>
  </r>
  <r>
    <n v="1476"/>
    <n v="1"/>
    <x v="1"/>
    <x v="199"/>
    <n v="2"/>
    <s v="mireya.copeland@bikes.shop"/>
    <x v="1"/>
    <x v="1"/>
    <n v="35"/>
    <s v="guillermina.noble@msn.com"/>
    <n v="13027"/>
    <x v="1"/>
    <s v="Trek"/>
    <d v="2018-03-31T00:00:00"/>
    <n v="2"/>
    <n v="3199.99"/>
    <n v="7.0000000000000007E-2"/>
    <n v="6399.98"/>
  </r>
  <r>
    <n v="1476"/>
    <n v="2"/>
    <x v="1"/>
    <x v="87"/>
    <n v="2"/>
    <s v="mireya.copeland@bikes.shop"/>
    <x v="5"/>
    <x v="5"/>
    <n v="35"/>
    <s v="guillermina.noble@msn.com"/>
    <n v="13027"/>
    <x v="1"/>
    <s v="Trek"/>
    <d v="2018-03-31T00:00:00"/>
    <n v="2"/>
    <n v="349.99"/>
    <n v="7.0000000000000007E-2"/>
    <n v="699.98"/>
  </r>
  <r>
    <n v="1476"/>
    <n v="3"/>
    <x v="1"/>
    <x v="52"/>
    <n v="2"/>
    <s v="mireya.copeland@bikes.shop"/>
    <x v="1"/>
    <x v="1"/>
    <n v="35"/>
    <s v="guillermina.noble@msn.com"/>
    <n v="13027"/>
    <x v="1"/>
    <s v="Trek"/>
    <d v="2018-03-31T00:00:00"/>
    <n v="1"/>
    <n v="5299.99"/>
    <n v="7.0000000000000007E-2"/>
    <n v="5299.99"/>
  </r>
  <r>
    <n v="1476"/>
    <n v="4"/>
    <x v="1"/>
    <x v="278"/>
    <n v="2"/>
    <s v="mireya.copeland@bikes.shop"/>
    <x v="4"/>
    <x v="4"/>
    <n v="35"/>
    <s v="guillermina.noble@msn.com"/>
    <n v="13027"/>
    <x v="1"/>
    <s v="Electra"/>
    <d v="2018-03-31T00:00:00"/>
    <n v="1"/>
    <n v="2799.99"/>
    <n v="0.1"/>
    <n v="2799.99"/>
  </r>
  <r>
    <n v="1476"/>
    <n v="5"/>
    <x v="1"/>
    <x v="237"/>
    <n v="2"/>
    <s v="mireya.copeland@bikes.shop"/>
    <x v="5"/>
    <x v="5"/>
    <n v="35"/>
    <s v="guillermina.noble@msn.com"/>
    <n v="13027"/>
    <x v="1"/>
    <s v="Strider"/>
    <d v="2018-03-31T00:00:00"/>
    <n v="2"/>
    <n v="289.99"/>
    <n v="0.1"/>
    <n v="579.98"/>
  </r>
  <r>
    <n v="1477"/>
    <n v="1"/>
    <x v="1"/>
    <x v="221"/>
    <n v="2"/>
    <s v="mireya.copeland@bikes.shop"/>
    <x v="2"/>
    <x v="2"/>
    <n v="180"/>
    <s v="karey.steele@gmail.com"/>
    <n v="11735"/>
    <x v="1"/>
    <s v="Surly"/>
    <d v="2018-03-31T00:00:00"/>
    <n v="2"/>
    <n v="1549"/>
    <n v="0.2"/>
    <n v="3098"/>
  </r>
  <r>
    <n v="1478"/>
    <n v="1"/>
    <x v="1"/>
    <x v="96"/>
    <n v="2"/>
    <s v="mireya.copeland@bikes.shop"/>
    <x v="5"/>
    <x v="5"/>
    <n v="392"/>
    <s v="cyndi.bush@gmail.com"/>
    <n v="11373"/>
    <x v="1"/>
    <s v="Electra"/>
    <d v="2018-03-31T00:00:00"/>
    <n v="2"/>
    <n v="489.99"/>
    <n v="0.1"/>
    <n v="979.98"/>
  </r>
  <r>
    <n v="1478"/>
    <n v="2"/>
    <x v="1"/>
    <x v="262"/>
    <n v="2"/>
    <s v="mireya.copeland@bikes.shop"/>
    <x v="1"/>
    <x v="1"/>
    <n v="392"/>
    <s v="cyndi.bush@gmail.com"/>
    <n v="11373"/>
    <x v="1"/>
    <s v="Trek"/>
    <d v="2018-03-31T00:00:00"/>
    <n v="1"/>
    <n v="999.99"/>
    <n v="0.2"/>
    <n v="999.99"/>
  </r>
  <r>
    <n v="1479"/>
    <n v="1"/>
    <x v="1"/>
    <x v="253"/>
    <n v="2"/>
    <s v="mireya.copeland@bikes.shop"/>
    <x v="0"/>
    <x v="0"/>
    <n v="23"/>
    <s v="kaylee.english@msn.com"/>
    <n v="11423"/>
    <x v="1"/>
    <s v="Electra"/>
    <d v="2018-04-01T00:00:00"/>
    <n v="1"/>
    <n v="2999.99"/>
    <n v="0.05"/>
    <n v="2999.99"/>
  </r>
  <r>
    <n v="1479"/>
    <n v="2"/>
    <x v="1"/>
    <x v="279"/>
    <n v="2"/>
    <s v="mireya.copeland@bikes.shop"/>
    <x v="0"/>
    <x v="0"/>
    <n v="23"/>
    <s v="kaylee.english@msn.com"/>
    <n v="11423"/>
    <x v="1"/>
    <s v="Electra"/>
    <d v="2018-04-01T00:00:00"/>
    <n v="1"/>
    <n v="899.99"/>
    <n v="0.1"/>
    <n v="899.99"/>
  </r>
  <r>
    <n v="1480"/>
    <n v="1"/>
    <x v="1"/>
    <x v="239"/>
    <n v="2"/>
    <s v="mireya.copeland@bikes.shop"/>
    <x v="3"/>
    <x v="3"/>
    <n v="27"/>
    <s v="santos.valencia@yahoo.com"/>
    <n v="11104"/>
    <x v="1"/>
    <s v="Electra"/>
    <d v="2018-04-01T00:00:00"/>
    <n v="2"/>
    <n v="749.99"/>
    <n v="0.1"/>
    <n v="1499.98"/>
  </r>
  <r>
    <n v="1480"/>
    <n v="2"/>
    <x v="1"/>
    <x v="90"/>
    <n v="2"/>
    <s v="mireya.copeland@bikes.shop"/>
    <x v="0"/>
    <x v="0"/>
    <n v="27"/>
    <s v="santos.valencia@yahoo.com"/>
    <n v="11104"/>
    <x v="1"/>
    <s v="Electra"/>
    <d v="2018-04-01T00:00:00"/>
    <n v="2"/>
    <n v="659.99"/>
    <n v="0.1"/>
    <n v="1319.98"/>
  </r>
  <r>
    <n v="1480"/>
    <n v="3"/>
    <x v="1"/>
    <x v="102"/>
    <n v="2"/>
    <s v="mireya.copeland@bikes.shop"/>
    <x v="5"/>
    <x v="5"/>
    <n v="27"/>
    <s v="santos.valencia@yahoo.com"/>
    <n v="11104"/>
    <x v="1"/>
    <s v="Haro"/>
    <d v="2018-04-01T00:00:00"/>
    <n v="2"/>
    <n v="209.99"/>
    <n v="7.0000000000000007E-2"/>
    <n v="419.98"/>
  </r>
  <r>
    <n v="1480"/>
    <n v="4"/>
    <x v="1"/>
    <x v="205"/>
    <n v="2"/>
    <s v="mireya.copeland@bikes.shop"/>
    <x v="0"/>
    <x v="0"/>
    <n v="27"/>
    <s v="santos.valencia@yahoo.com"/>
    <n v="11104"/>
    <x v="1"/>
    <s v="Electra"/>
    <d v="2018-04-01T00:00:00"/>
    <n v="2"/>
    <n v="959.99"/>
    <n v="7.0000000000000007E-2"/>
    <n v="1919.98"/>
  </r>
  <r>
    <n v="1481"/>
    <n v="1"/>
    <x v="1"/>
    <x v="29"/>
    <n v="2"/>
    <s v="mireya.copeland@bikes.shop"/>
    <x v="6"/>
    <x v="6"/>
    <n v="62"/>
    <s v="alica.hunter@hotmail.com"/>
    <n v="11369"/>
    <x v="1"/>
    <s v="Surly"/>
    <d v="2018-04-01T00:00:00"/>
    <n v="2"/>
    <n v="749.99"/>
    <n v="7.0000000000000007E-2"/>
    <n v="1499.98"/>
  </r>
  <r>
    <n v="1481"/>
    <n v="2"/>
    <x v="1"/>
    <x v="177"/>
    <n v="2"/>
    <s v="mireya.copeland@bikes.shop"/>
    <x v="1"/>
    <x v="1"/>
    <n v="62"/>
    <s v="alica.hunter@hotmail.com"/>
    <n v="11369"/>
    <x v="1"/>
    <s v="Trek"/>
    <d v="2018-04-01T00:00:00"/>
    <n v="1"/>
    <n v="919.99"/>
    <n v="0.1"/>
    <n v="919.99"/>
  </r>
  <r>
    <n v="1482"/>
    <n v="1"/>
    <x v="1"/>
    <x v="74"/>
    <n v="2"/>
    <s v="mireya.copeland@bikes.shop"/>
    <x v="6"/>
    <x v="6"/>
    <n v="94"/>
    <s v="sharyn.hopkins@hotmail.com"/>
    <n v="13027"/>
    <x v="1"/>
    <s v="Trek"/>
    <d v="2018-04-01T00:00:00"/>
    <n v="1"/>
    <n v="1499.99"/>
    <n v="0.1"/>
    <n v="1499.99"/>
  </r>
  <r>
    <n v="1482"/>
    <n v="2"/>
    <x v="1"/>
    <x v="191"/>
    <n v="2"/>
    <s v="mireya.copeland@bikes.shop"/>
    <x v="1"/>
    <x v="1"/>
    <n v="94"/>
    <s v="sharyn.hopkins@hotmail.com"/>
    <n v="13027"/>
    <x v="1"/>
    <s v="Trek"/>
    <d v="2018-04-01T00:00:00"/>
    <n v="1"/>
    <n v="489.99"/>
    <n v="0.05"/>
    <n v="489.99"/>
  </r>
  <r>
    <n v="1482"/>
    <n v="3"/>
    <x v="1"/>
    <x v="71"/>
    <n v="2"/>
    <s v="mireya.copeland@bikes.shop"/>
    <x v="6"/>
    <x v="6"/>
    <n v="94"/>
    <s v="sharyn.hopkins@hotmail.com"/>
    <n v="13027"/>
    <x v="1"/>
    <s v="Trek"/>
    <d v="2018-04-01T00:00:00"/>
    <n v="2"/>
    <n v="4999.99"/>
    <n v="7.0000000000000007E-2"/>
    <n v="9999.98"/>
  </r>
  <r>
    <n v="1482"/>
    <n v="4"/>
    <x v="1"/>
    <x v="95"/>
    <n v="2"/>
    <s v="mireya.copeland@bikes.shop"/>
    <x v="1"/>
    <x v="1"/>
    <n v="94"/>
    <s v="sharyn.hopkins@hotmail.com"/>
    <n v="13027"/>
    <x v="1"/>
    <s v="Trek"/>
    <d v="2018-04-01T00:00:00"/>
    <n v="1"/>
    <n v="4999.99"/>
    <n v="0.05"/>
    <n v="4999.99"/>
  </r>
  <r>
    <n v="1482"/>
    <n v="5"/>
    <x v="1"/>
    <x v="137"/>
    <n v="2"/>
    <s v="mireya.copeland@bikes.shop"/>
    <x v="4"/>
    <x v="4"/>
    <n v="94"/>
    <s v="sharyn.hopkins@hotmail.com"/>
    <n v="13027"/>
    <x v="1"/>
    <s v="Trek"/>
    <d v="2018-04-01T00:00:00"/>
    <n v="2"/>
    <n v="4999.99"/>
    <n v="0.05"/>
    <n v="9999.98"/>
  </r>
  <r>
    <n v="1483"/>
    <n v="1"/>
    <x v="1"/>
    <x v="280"/>
    <n v="2"/>
    <s v="mireya.copeland@bikes.shop"/>
    <x v="5"/>
    <x v="5"/>
    <n v="15"/>
    <s v="linnie.branch@gmail.com"/>
    <n v="12901"/>
    <x v="1"/>
    <s v="Trek"/>
    <d v="2018-04-02T00:00:00"/>
    <n v="1"/>
    <n v="489.99"/>
    <n v="0.05"/>
    <n v="489.99"/>
  </r>
  <r>
    <n v="1483"/>
    <n v="2"/>
    <x v="1"/>
    <x v="219"/>
    <n v="2"/>
    <s v="mireya.copeland@bikes.shop"/>
    <x v="0"/>
    <x v="0"/>
    <n v="15"/>
    <s v="linnie.branch@gmail.com"/>
    <n v="12901"/>
    <x v="1"/>
    <s v="Electra"/>
    <d v="2018-04-02T00:00:00"/>
    <n v="2"/>
    <n v="679.99"/>
    <n v="7.0000000000000007E-2"/>
    <n v="1359.98"/>
  </r>
  <r>
    <n v="1484"/>
    <n v="1"/>
    <x v="1"/>
    <x v="214"/>
    <n v="2"/>
    <s v="mireya.copeland@bikes.shop"/>
    <x v="5"/>
    <x v="5"/>
    <n v="35"/>
    <s v="guillermina.noble@msn.com"/>
    <n v="13027"/>
    <x v="1"/>
    <s v="Electra"/>
    <d v="2018-04-02T00:00:00"/>
    <n v="2"/>
    <n v="319.99"/>
    <n v="7.0000000000000007E-2"/>
    <n v="639.98"/>
  </r>
  <r>
    <n v="1484"/>
    <n v="2"/>
    <x v="1"/>
    <x v="60"/>
    <n v="2"/>
    <s v="mireya.copeland@bikes.shop"/>
    <x v="6"/>
    <x v="6"/>
    <n v="35"/>
    <s v="guillermina.noble@msn.com"/>
    <n v="13027"/>
    <x v="1"/>
    <s v="Trek"/>
    <d v="2018-04-02T00:00:00"/>
    <n v="2"/>
    <n v="3499.99"/>
    <n v="0.2"/>
    <n v="6999.98"/>
  </r>
  <r>
    <n v="1484"/>
    <n v="3"/>
    <x v="1"/>
    <x v="138"/>
    <n v="2"/>
    <s v="mireya.copeland@bikes.shop"/>
    <x v="3"/>
    <x v="3"/>
    <n v="35"/>
    <s v="guillermina.noble@msn.com"/>
    <n v="13027"/>
    <x v="1"/>
    <s v="Electra"/>
    <d v="2018-04-02T00:00:00"/>
    <n v="2"/>
    <n v="679.99"/>
    <n v="0.05"/>
    <n v="1359.98"/>
  </r>
  <r>
    <n v="1485"/>
    <n v="1"/>
    <x v="1"/>
    <x v="281"/>
    <n v="2"/>
    <s v="mireya.copeland@bikes.shop"/>
    <x v="1"/>
    <x v="1"/>
    <n v="51"/>
    <s v="gertrud.rhodes@aol.com"/>
    <n v="11566"/>
    <x v="1"/>
    <s v="Surly"/>
    <d v="2018-04-02T00:00:00"/>
    <n v="2"/>
    <n v="2499.9899999999998"/>
    <n v="0.2"/>
    <n v="4999.9799999999996"/>
  </r>
  <r>
    <n v="1485"/>
    <n v="2"/>
    <x v="1"/>
    <x v="176"/>
    <n v="2"/>
    <s v="mireya.copeland@bikes.shop"/>
    <x v="5"/>
    <x v="5"/>
    <n v="51"/>
    <s v="gertrud.rhodes@aol.com"/>
    <n v="11566"/>
    <x v="1"/>
    <s v="Trek"/>
    <d v="2018-04-02T00:00:00"/>
    <n v="1"/>
    <n v="319.99"/>
    <n v="0.2"/>
    <n v="319.99"/>
  </r>
  <r>
    <n v="1486"/>
    <n v="1"/>
    <x v="1"/>
    <x v="91"/>
    <n v="2"/>
    <s v="mireya.copeland@bikes.shop"/>
    <x v="4"/>
    <x v="4"/>
    <n v="84"/>
    <s v="armand.whitehead@hotmail.com"/>
    <n v="11757"/>
    <x v="1"/>
    <s v="Sun Bicycles"/>
    <d v="2018-04-02T00:00:00"/>
    <n v="2"/>
    <n v="1559.99"/>
    <n v="0.05"/>
    <n v="3119.98"/>
  </r>
  <r>
    <n v="1486"/>
    <n v="2"/>
    <x v="1"/>
    <x v="72"/>
    <n v="2"/>
    <s v="mireya.copeland@bikes.shop"/>
    <x v="5"/>
    <x v="5"/>
    <n v="84"/>
    <s v="armand.whitehead@hotmail.com"/>
    <n v="11757"/>
    <x v="1"/>
    <s v="Electra"/>
    <d v="2018-04-02T00:00:00"/>
    <n v="1"/>
    <n v="489.99"/>
    <n v="0.05"/>
    <n v="489.99"/>
  </r>
  <r>
    <n v="1486"/>
    <n v="3"/>
    <x v="1"/>
    <x v="191"/>
    <n v="2"/>
    <s v="mireya.copeland@bikes.shop"/>
    <x v="1"/>
    <x v="1"/>
    <n v="84"/>
    <s v="armand.whitehead@hotmail.com"/>
    <n v="11757"/>
    <x v="1"/>
    <s v="Trek"/>
    <d v="2018-04-02T00:00:00"/>
    <n v="1"/>
    <n v="489.99"/>
    <n v="0.1"/>
    <n v="489.99"/>
  </r>
  <r>
    <n v="1486"/>
    <n v="4"/>
    <x v="1"/>
    <x v="116"/>
    <n v="2"/>
    <s v="mireya.copeland@bikes.shop"/>
    <x v="5"/>
    <x v="5"/>
    <n v="84"/>
    <s v="armand.whitehead@hotmail.com"/>
    <n v="11757"/>
    <x v="1"/>
    <s v="Trek"/>
    <d v="2018-04-02T00:00:00"/>
    <n v="1"/>
    <n v="199.99"/>
    <n v="0.1"/>
    <n v="199.99"/>
  </r>
  <r>
    <n v="1487"/>
    <n v="1"/>
    <x v="0"/>
    <x v="140"/>
    <n v="1"/>
    <s v="fabiola.jackson@bikes.shop"/>
    <x v="6"/>
    <x v="6"/>
    <n v="33"/>
    <s v="deloris.burke@hotmail.com"/>
    <n v="90274"/>
    <x v="0"/>
    <s v="Trek"/>
    <d v="2018-04-03T00:00:00"/>
    <n v="1"/>
    <n v="4499.99"/>
    <n v="7.0000000000000007E-2"/>
    <n v="4499.99"/>
  </r>
  <r>
    <n v="1487"/>
    <n v="2"/>
    <x v="0"/>
    <x v="117"/>
    <n v="1"/>
    <s v="fabiola.jackson@bikes.shop"/>
    <x v="6"/>
    <x v="6"/>
    <n v="33"/>
    <s v="deloris.burke@hotmail.com"/>
    <n v="90274"/>
    <x v="0"/>
    <s v="Trek"/>
    <d v="2018-04-03T00:00:00"/>
    <n v="2"/>
    <n v="1549.99"/>
    <n v="0.2"/>
    <n v="3099.98"/>
  </r>
  <r>
    <n v="1487"/>
    <n v="3"/>
    <x v="0"/>
    <x v="255"/>
    <n v="1"/>
    <s v="fabiola.jackson@bikes.shop"/>
    <x v="4"/>
    <x v="4"/>
    <n v="33"/>
    <s v="deloris.burke@hotmail.com"/>
    <n v="90274"/>
    <x v="0"/>
    <s v="Electra"/>
    <d v="2018-04-03T00:00:00"/>
    <n v="1"/>
    <n v="2999.99"/>
    <n v="0.05"/>
    <n v="2999.99"/>
  </r>
  <r>
    <n v="1487"/>
    <n v="4"/>
    <x v="0"/>
    <x v="282"/>
    <n v="1"/>
    <s v="fabiola.jackson@bikes.shop"/>
    <x v="4"/>
    <x v="4"/>
    <n v="33"/>
    <s v="deloris.burke@hotmail.com"/>
    <n v="90274"/>
    <x v="0"/>
    <s v="Trek"/>
    <d v="2018-04-03T00:00:00"/>
    <n v="1"/>
    <n v="2299.9899999999998"/>
    <n v="0.05"/>
    <n v="2299.9899999999998"/>
  </r>
  <r>
    <n v="1487"/>
    <n v="5"/>
    <x v="0"/>
    <x v="81"/>
    <n v="1"/>
    <s v="fabiola.jackson@bikes.shop"/>
    <x v="5"/>
    <x v="5"/>
    <n v="33"/>
    <s v="deloris.burke@hotmail.com"/>
    <n v="90274"/>
    <x v="0"/>
    <s v="Electra"/>
    <d v="2018-04-03T00:00:00"/>
    <n v="2"/>
    <n v="349.99"/>
    <n v="0.2"/>
    <n v="699.98"/>
  </r>
  <r>
    <n v="1488"/>
    <n v="1"/>
    <x v="0"/>
    <x v="41"/>
    <n v="1"/>
    <s v="fabiola.jackson@bikes.shop"/>
    <x v="1"/>
    <x v="1"/>
    <n v="181"/>
    <s v="olevia.pitts@gmail.com"/>
    <n v="90278"/>
    <x v="0"/>
    <s v="Trek"/>
    <d v="2018-04-03T00:00:00"/>
    <n v="1"/>
    <n v="2299.9899999999998"/>
    <n v="7.0000000000000007E-2"/>
    <n v="2299.9899999999998"/>
  </r>
  <r>
    <n v="1488"/>
    <n v="2"/>
    <x v="0"/>
    <x v="281"/>
    <n v="1"/>
    <s v="fabiola.jackson@bikes.shop"/>
    <x v="1"/>
    <x v="1"/>
    <n v="181"/>
    <s v="olevia.pitts@gmail.com"/>
    <n v="90278"/>
    <x v="0"/>
    <s v="Surly"/>
    <d v="2018-04-03T00:00:00"/>
    <n v="1"/>
    <n v="2499.9899999999998"/>
    <n v="7.0000000000000007E-2"/>
    <n v="2499.9899999999998"/>
  </r>
  <r>
    <n v="1489"/>
    <n v="1"/>
    <x v="0"/>
    <x v="255"/>
    <n v="1"/>
    <s v="fabiola.jackson@bikes.shop"/>
    <x v="4"/>
    <x v="4"/>
    <n v="194"/>
    <s v="dorine.roberson@msn.com"/>
    <n v="95060"/>
    <x v="0"/>
    <s v="Electra"/>
    <d v="2018-04-03T00:00:00"/>
    <n v="1"/>
    <n v="2999.99"/>
    <n v="0.2"/>
    <n v="2999.99"/>
  </r>
  <r>
    <n v="1489"/>
    <n v="2"/>
    <x v="0"/>
    <x v="129"/>
    <n v="1"/>
    <s v="fabiola.jackson@bikes.shop"/>
    <x v="5"/>
    <x v="5"/>
    <n v="194"/>
    <s v="dorine.roberson@msn.com"/>
    <n v="95060"/>
    <x v="0"/>
    <s v="Electra"/>
    <d v="2018-04-03T00:00:00"/>
    <n v="2"/>
    <n v="279.99"/>
    <n v="0.2"/>
    <n v="559.98"/>
  </r>
  <r>
    <n v="1489"/>
    <n v="3"/>
    <x v="0"/>
    <x v="58"/>
    <n v="1"/>
    <s v="fabiola.jackson@bikes.shop"/>
    <x v="6"/>
    <x v="6"/>
    <n v="194"/>
    <s v="dorine.roberson@msn.com"/>
    <n v="95060"/>
    <x v="0"/>
    <s v="Surly"/>
    <d v="2018-04-03T00:00:00"/>
    <n v="1"/>
    <n v="875.99"/>
    <n v="0.1"/>
    <n v="875.99"/>
  </r>
  <r>
    <n v="1490"/>
    <n v="1"/>
    <x v="0"/>
    <x v="40"/>
    <n v="1"/>
    <s v="fabiola.jackson@bikes.shop"/>
    <x v="5"/>
    <x v="5"/>
    <n v="217"/>
    <s v="carline.collier@msn.com"/>
    <n v="93706"/>
    <x v="0"/>
    <s v="Electra"/>
    <d v="2018-04-03T00:00:00"/>
    <n v="1"/>
    <n v="299.99"/>
    <n v="0.1"/>
    <n v="299.99"/>
  </r>
  <r>
    <n v="1490"/>
    <n v="2"/>
    <x v="0"/>
    <x v="226"/>
    <n v="1"/>
    <s v="fabiola.jackson@bikes.shop"/>
    <x v="0"/>
    <x v="0"/>
    <n v="217"/>
    <s v="carline.collier@msn.com"/>
    <n v="93706"/>
    <x v="0"/>
    <s v="Electra"/>
    <d v="2018-04-03T00:00:00"/>
    <n v="1"/>
    <n v="749.99"/>
    <n v="0.1"/>
    <n v="749.99"/>
  </r>
  <r>
    <n v="1490"/>
    <n v="3"/>
    <x v="0"/>
    <x v="283"/>
    <n v="1"/>
    <s v="fabiola.jackson@bikes.shop"/>
    <x v="0"/>
    <x v="0"/>
    <n v="217"/>
    <s v="carline.collier@msn.com"/>
    <n v="93706"/>
    <x v="0"/>
    <s v="Electra"/>
    <d v="2018-04-03T00:00:00"/>
    <n v="1"/>
    <n v="319.99"/>
    <n v="0.05"/>
    <n v="319.99"/>
  </r>
  <r>
    <n v="1491"/>
    <n v="1"/>
    <x v="0"/>
    <x v="43"/>
    <n v="1"/>
    <s v="fabiola.jackson@bikes.shop"/>
    <x v="5"/>
    <x v="5"/>
    <n v="82"/>
    <s v="lizzie.joyner@msn.com"/>
    <n v="92236"/>
    <x v="0"/>
    <s v="Electra"/>
    <d v="2018-04-04T00:00:00"/>
    <n v="2"/>
    <n v="299.99"/>
    <n v="0.2"/>
    <n v="599.98"/>
  </r>
  <r>
    <n v="1491"/>
    <n v="2"/>
    <x v="0"/>
    <x v="246"/>
    <n v="1"/>
    <s v="fabiola.jackson@bikes.shop"/>
    <x v="3"/>
    <x v="3"/>
    <n v="82"/>
    <s v="lizzie.joyner@msn.com"/>
    <n v="92236"/>
    <x v="0"/>
    <s v="Electra"/>
    <d v="2018-04-04T00:00:00"/>
    <n v="1"/>
    <n v="449.99"/>
    <n v="0.05"/>
    <n v="449.99"/>
  </r>
  <r>
    <n v="1491"/>
    <n v="3"/>
    <x v="0"/>
    <x v="91"/>
    <n v="1"/>
    <s v="fabiola.jackson@bikes.shop"/>
    <x v="4"/>
    <x v="4"/>
    <n v="82"/>
    <s v="lizzie.joyner@msn.com"/>
    <n v="92236"/>
    <x v="0"/>
    <s v="Sun Bicycles"/>
    <d v="2018-04-04T00:00:00"/>
    <n v="2"/>
    <n v="1559.99"/>
    <n v="7.0000000000000007E-2"/>
    <n v="3119.98"/>
  </r>
  <r>
    <n v="1491"/>
    <n v="4"/>
    <x v="0"/>
    <x v="112"/>
    <n v="1"/>
    <s v="fabiola.jackson@bikes.shop"/>
    <x v="1"/>
    <x v="1"/>
    <n v="82"/>
    <s v="lizzie.joyner@msn.com"/>
    <n v="92236"/>
    <x v="0"/>
    <s v="Trek"/>
    <d v="2018-04-04T00:00:00"/>
    <n v="2"/>
    <n v="2999.99"/>
    <n v="7.0000000000000007E-2"/>
    <n v="5999.98"/>
  </r>
  <r>
    <n v="1492"/>
    <n v="1"/>
    <x v="1"/>
    <x v="88"/>
    <n v="2"/>
    <s v="mireya.copeland@bikes.shop"/>
    <x v="1"/>
    <x v="1"/>
    <n v="41"/>
    <s v="kathie.freeman@msn.com"/>
    <n v="12804"/>
    <x v="1"/>
    <s v="Haro"/>
    <d v="2018-04-04T00:00:00"/>
    <n v="2"/>
    <n v="379.99"/>
    <n v="0.1"/>
    <n v="759.98"/>
  </r>
  <r>
    <n v="1493"/>
    <n v="1"/>
    <x v="2"/>
    <x v="128"/>
    <n v="3"/>
    <s v="genna.serrano@bikes.shop"/>
    <x v="0"/>
    <x v="0"/>
    <n v="64"/>
    <s v="bobbie.foster@yahoo.com"/>
    <n v="75115"/>
    <x v="2"/>
    <s v="Electra"/>
    <d v="2018-04-04T00:00:00"/>
    <n v="1"/>
    <n v="429.99"/>
    <n v="0.1"/>
    <n v="429.99"/>
  </r>
  <r>
    <n v="1494"/>
    <n v="1"/>
    <x v="0"/>
    <x v="128"/>
    <n v="1"/>
    <s v="fabiola.jackson@bikes.shop"/>
    <x v="0"/>
    <x v="0"/>
    <n v="69"/>
    <s v="katelin.kennedy@gmail.com"/>
    <n v="95677"/>
    <x v="0"/>
    <s v="Electra"/>
    <d v="2018-04-05T00:00:00"/>
    <n v="2"/>
    <n v="429.99"/>
    <n v="0.1"/>
    <n v="859.98"/>
  </r>
  <r>
    <n v="1494"/>
    <n v="2"/>
    <x v="0"/>
    <x v="260"/>
    <n v="1"/>
    <s v="fabiola.jackson@bikes.shop"/>
    <x v="6"/>
    <x v="6"/>
    <n v="69"/>
    <s v="katelin.kennedy@gmail.com"/>
    <n v="95677"/>
    <x v="0"/>
    <s v="Trek"/>
    <d v="2018-04-05T00:00:00"/>
    <n v="2"/>
    <n v="749.99"/>
    <n v="0.2"/>
    <n v="1499.98"/>
  </r>
  <r>
    <n v="1494"/>
    <n v="3"/>
    <x v="0"/>
    <x v="240"/>
    <n v="1"/>
    <s v="fabiola.jackson@bikes.shop"/>
    <x v="5"/>
    <x v="5"/>
    <n v="69"/>
    <s v="katelin.kennedy@gmail.com"/>
    <n v="95677"/>
    <x v="0"/>
    <s v="Strider"/>
    <d v="2018-04-05T00:00:00"/>
    <n v="2"/>
    <n v="249.99"/>
    <n v="0.05"/>
    <n v="499.98"/>
  </r>
  <r>
    <n v="1495"/>
    <n v="1"/>
    <x v="1"/>
    <x v="208"/>
    <n v="2"/>
    <s v="mireya.copeland@bikes.shop"/>
    <x v="5"/>
    <x v="5"/>
    <n v="86"/>
    <s v="lissa.vargas@yahoo.com"/>
    <n v="13126"/>
    <x v="1"/>
    <s v="Electra"/>
    <d v="2018-04-05T00:00:00"/>
    <n v="2"/>
    <n v="369.99"/>
    <n v="0.05"/>
    <n v="739.98"/>
  </r>
  <r>
    <n v="1495"/>
    <n v="2"/>
    <x v="1"/>
    <x v="239"/>
    <n v="2"/>
    <s v="mireya.copeland@bikes.shop"/>
    <x v="3"/>
    <x v="3"/>
    <n v="86"/>
    <s v="lissa.vargas@yahoo.com"/>
    <n v="13126"/>
    <x v="1"/>
    <s v="Electra"/>
    <d v="2018-04-05T00:00:00"/>
    <n v="2"/>
    <n v="749.99"/>
    <n v="0.2"/>
    <n v="1499.98"/>
  </r>
  <r>
    <n v="1495"/>
    <n v="3"/>
    <x v="1"/>
    <x v="234"/>
    <n v="2"/>
    <s v="mireya.copeland@bikes.shop"/>
    <x v="1"/>
    <x v="1"/>
    <n v="86"/>
    <s v="lissa.vargas@yahoo.com"/>
    <n v="13126"/>
    <x v="1"/>
    <s v="Heller"/>
    <d v="2018-04-05T00:00:00"/>
    <n v="1"/>
    <n v="2599"/>
    <n v="0.1"/>
    <n v="2599"/>
  </r>
  <r>
    <n v="1496"/>
    <n v="1"/>
    <x v="0"/>
    <x v="277"/>
    <n v="1"/>
    <s v="fabiola.jackson@bikes.shop"/>
    <x v="0"/>
    <x v="0"/>
    <n v="3"/>
    <s v="tameka.fisher@aol.com"/>
    <n v="90278"/>
    <x v="0"/>
    <s v="Electra"/>
    <d v="2018-04-06T00:00:00"/>
    <n v="1"/>
    <n v="599.99"/>
    <n v="7.0000000000000007E-2"/>
    <n v="599.99"/>
  </r>
  <r>
    <n v="1496"/>
    <n v="2"/>
    <x v="0"/>
    <x v="204"/>
    <n v="1"/>
    <s v="fabiola.jackson@bikes.shop"/>
    <x v="0"/>
    <x v="0"/>
    <n v="3"/>
    <s v="tameka.fisher@aol.com"/>
    <n v="90278"/>
    <x v="0"/>
    <s v="Electra"/>
    <d v="2018-04-06T00:00:00"/>
    <n v="1"/>
    <n v="899.99"/>
    <n v="7.0000000000000007E-2"/>
    <n v="899.99"/>
  </r>
  <r>
    <n v="1496"/>
    <n v="3"/>
    <x v="0"/>
    <x v="222"/>
    <n v="1"/>
    <s v="fabiola.jackson@bikes.shop"/>
    <x v="0"/>
    <x v="0"/>
    <n v="3"/>
    <s v="tameka.fisher@aol.com"/>
    <n v="90278"/>
    <x v="0"/>
    <s v="Electra"/>
    <d v="2018-04-06T00:00:00"/>
    <n v="2"/>
    <n v="479.99"/>
    <n v="0.05"/>
    <n v="959.98"/>
  </r>
  <r>
    <n v="1496"/>
    <n v="4"/>
    <x v="0"/>
    <x v="246"/>
    <n v="1"/>
    <s v="fabiola.jackson@bikes.shop"/>
    <x v="3"/>
    <x v="3"/>
    <n v="3"/>
    <s v="tameka.fisher@aol.com"/>
    <n v="90278"/>
    <x v="0"/>
    <s v="Electra"/>
    <d v="2018-04-06T00:00:00"/>
    <n v="1"/>
    <n v="449.99"/>
    <n v="0.05"/>
    <n v="449.99"/>
  </r>
  <r>
    <n v="1496"/>
    <n v="5"/>
    <x v="0"/>
    <x v="205"/>
    <n v="1"/>
    <s v="fabiola.jackson@bikes.shop"/>
    <x v="0"/>
    <x v="0"/>
    <n v="3"/>
    <s v="tameka.fisher@aol.com"/>
    <n v="90278"/>
    <x v="0"/>
    <s v="Electra"/>
    <d v="2018-04-06T00:00:00"/>
    <n v="2"/>
    <n v="959.99"/>
    <n v="0.2"/>
    <n v="1919.98"/>
  </r>
  <r>
    <n v="1497"/>
    <n v="1"/>
    <x v="0"/>
    <x v="257"/>
    <n v="1"/>
    <s v="fabiola.jackson@bikes.shop"/>
    <x v="1"/>
    <x v="1"/>
    <n v="31"/>
    <s v="williemae.holloway@msn.com"/>
    <n v="94603"/>
    <x v="0"/>
    <s v="Trek"/>
    <d v="2018-04-06T00:00:00"/>
    <n v="2"/>
    <n v="1599.99"/>
    <n v="0.2"/>
    <n v="3199.98"/>
  </r>
  <r>
    <n v="1497"/>
    <n v="2"/>
    <x v="0"/>
    <x v="255"/>
    <n v="1"/>
    <s v="fabiola.jackson@bikes.shop"/>
    <x v="4"/>
    <x v="4"/>
    <n v="31"/>
    <s v="williemae.holloway@msn.com"/>
    <n v="94603"/>
    <x v="0"/>
    <s v="Electra"/>
    <d v="2018-04-06T00:00:00"/>
    <n v="2"/>
    <n v="2999.99"/>
    <n v="0.1"/>
    <n v="5999.98"/>
  </r>
  <r>
    <n v="1497"/>
    <n v="3"/>
    <x v="0"/>
    <x v="180"/>
    <n v="1"/>
    <s v="fabiola.jackson@bikes.shop"/>
    <x v="4"/>
    <x v="4"/>
    <n v="31"/>
    <s v="williemae.holloway@msn.com"/>
    <n v="94603"/>
    <x v="0"/>
    <s v="Trek"/>
    <d v="2018-04-06T00:00:00"/>
    <n v="2"/>
    <n v="3599.99"/>
    <n v="7.0000000000000007E-2"/>
    <n v="7199.98"/>
  </r>
  <r>
    <n v="1498"/>
    <n v="1"/>
    <x v="0"/>
    <x v="155"/>
    <n v="1"/>
    <s v="fabiola.jackson@bikes.shop"/>
    <x v="6"/>
    <x v="6"/>
    <n v="81"/>
    <s v="zina.bonner@hotmail.com"/>
    <n v="94580"/>
    <x v="0"/>
    <s v="Trek"/>
    <d v="2018-04-06T00:00:00"/>
    <n v="1"/>
    <n v="3199.99"/>
    <n v="0.05"/>
    <n v="3199.99"/>
  </r>
  <r>
    <n v="1498"/>
    <n v="2"/>
    <x v="0"/>
    <x v="258"/>
    <n v="1"/>
    <s v="fabiola.jackson@bikes.shop"/>
    <x v="0"/>
    <x v="0"/>
    <n v="81"/>
    <s v="zina.bonner@hotmail.com"/>
    <n v="94580"/>
    <x v="0"/>
    <s v="Electra"/>
    <d v="2018-04-06T00:00:00"/>
    <n v="2"/>
    <n v="799.99"/>
    <n v="7.0000000000000007E-2"/>
    <n v="1599.98"/>
  </r>
  <r>
    <n v="1499"/>
    <n v="1"/>
    <x v="0"/>
    <x v="55"/>
    <n v="1"/>
    <s v="fabiola.jackson@bikes.shop"/>
    <x v="3"/>
    <x v="3"/>
    <n v="120"/>
    <s v="luz.house@gmail.com"/>
    <n v="93706"/>
    <x v="0"/>
    <s v="Sun Bicycles"/>
    <d v="2018-04-06T00:00:00"/>
    <n v="1"/>
    <n v="470.99"/>
    <n v="0.05"/>
    <n v="470.99"/>
  </r>
  <r>
    <n v="1499"/>
    <n v="2"/>
    <x v="0"/>
    <x v="194"/>
    <n v="1"/>
    <s v="fabiola.jackson@bikes.shop"/>
    <x v="2"/>
    <x v="2"/>
    <n v="120"/>
    <s v="luz.house@gmail.com"/>
    <n v="93706"/>
    <x v="0"/>
    <s v="Trek"/>
    <d v="2018-04-06T00:00:00"/>
    <n v="1"/>
    <n v="1799.99"/>
    <n v="7.0000000000000007E-2"/>
    <n v="1799.99"/>
  </r>
  <r>
    <n v="1499"/>
    <n v="3"/>
    <x v="0"/>
    <x v="217"/>
    <n v="1"/>
    <s v="fabiola.jackson@bikes.shop"/>
    <x v="5"/>
    <x v="5"/>
    <n v="120"/>
    <s v="luz.house@gmail.com"/>
    <n v="93706"/>
    <x v="0"/>
    <s v="Trek"/>
    <d v="2018-04-06T00:00:00"/>
    <n v="2"/>
    <n v="159.99"/>
    <n v="0.05"/>
    <n v="319.98"/>
  </r>
  <r>
    <n v="1499"/>
    <n v="4"/>
    <x v="0"/>
    <x v="6"/>
    <n v="1"/>
    <s v="fabiola.jackson@bikes.shop"/>
    <x v="1"/>
    <x v="1"/>
    <n v="120"/>
    <s v="luz.house@gmail.com"/>
    <n v="93706"/>
    <x v="0"/>
    <s v="Ritchey"/>
    <d v="2018-04-06T00:00:00"/>
    <n v="1"/>
    <n v="749.99"/>
    <n v="0.05"/>
    <n v="749.99"/>
  </r>
  <r>
    <n v="1499"/>
    <n v="5"/>
    <x v="0"/>
    <x v="212"/>
    <n v="1"/>
    <s v="fabiola.jackson@bikes.shop"/>
    <x v="6"/>
    <x v="6"/>
    <n v="120"/>
    <s v="luz.house@gmail.com"/>
    <n v="93706"/>
    <x v="0"/>
    <s v="Trek"/>
    <d v="2018-04-06T00:00:00"/>
    <n v="2"/>
    <n v="3199.99"/>
    <n v="0.1"/>
    <n v="6399.98"/>
  </r>
  <r>
    <n v="1500"/>
    <n v="1"/>
    <x v="0"/>
    <x v="67"/>
    <n v="1"/>
    <s v="fabiola.jackson@bikes.shop"/>
    <x v="1"/>
    <x v="1"/>
    <n v="151"/>
    <s v="joesph.delacruz@aol.com"/>
    <n v="95301"/>
    <x v="0"/>
    <s v="Haro"/>
    <d v="2018-04-06T00:00:00"/>
    <n v="2"/>
    <n v="1469.99"/>
    <n v="7.0000000000000007E-2"/>
    <n v="2939.98"/>
  </r>
  <r>
    <n v="1500"/>
    <n v="2"/>
    <x v="0"/>
    <x v="284"/>
    <n v="1"/>
    <s v="fabiola.jackson@bikes.shop"/>
    <x v="5"/>
    <x v="5"/>
    <n v="151"/>
    <s v="joesph.delacruz@aol.com"/>
    <n v="95301"/>
    <x v="0"/>
    <s v="Electra"/>
    <d v="2018-04-06T00:00:00"/>
    <n v="1"/>
    <n v="319.99"/>
    <n v="7.0000000000000007E-2"/>
    <n v="319.99"/>
  </r>
  <r>
    <n v="1501"/>
    <n v="1"/>
    <x v="1"/>
    <x v="277"/>
    <n v="2"/>
    <s v="mireya.copeland@bikes.shop"/>
    <x v="0"/>
    <x v="0"/>
    <n v="52"/>
    <s v="tu.ramirez@hotmail.com"/>
    <n v="11369"/>
    <x v="1"/>
    <s v="Electra"/>
    <d v="2018-04-06T00:00:00"/>
    <n v="1"/>
    <n v="599.99"/>
    <n v="0.05"/>
    <n v="599.99"/>
  </r>
  <r>
    <n v="1501"/>
    <n v="2"/>
    <x v="1"/>
    <x v="244"/>
    <n v="2"/>
    <s v="mireya.copeland@bikes.shop"/>
    <x v="0"/>
    <x v="0"/>
    <n v="52"/>
    <s v="tu.ramirez@hotmail.com"/>
    <n v="11369"/>
    <x v="1"/>
    <s v="Electra"/>
    <d v="2018-04-06T00:00:00"/>
    <n v="1"/>
    <n v="639.99"/>
    <n v="7.0000000000000007E-2"/>
    <n v="639.99"/>
  </r>
  <r>
    <n v="1501"/>
    <n v="3"/>
    <x v="1"/>
    <x v="12"/>
    <n v="2"/>
    <s v="mireya.copeland@bikes.shop"/>
    <x v="0"/>
    <x v="0"/>
    <n v="52"/>
    <s v="tu.ramirez@hotmail.com"/>
    <n v="11369"/>
    <x v="1"/>
    <s v="Electra"/>
    <d v="2018-04-06T00:00:00"/>
    <n v="1"/>
    <n v="529.99"/>
    <n v="0.05"/>
    <n v="529.99"/>
  </r>
  <r>
    <n v="1501"/>
    <n v="4"/>
    <x v="1"/>
    <x v="50"/>
    <n v="2"/>
    <s v="mireya.copeland@bikes.shop"/>
    <x v="0"/>
    <x v="0"/>
    <n v="52"/>
    <s v="tu.ramirez@hotmail.com"/>
    <n v="11369"/>
    <x v="1"/>
    <s v="Sun Bicycles"/>
    <d v="2018-04-06T00:00:00"/>
    <n v="1"/>
    <n v="250.99"/>
    <n v="0.2"/>
    <n v="250.99"/>
  </r>
  <r>
    <n v="1501"/>
    <n v="5"/>
    <x v="1"/>
    <x v="221"/>
    <n v="2"/>
    <s v="mireya.copeland@bikes.shop"/>
    <x v="2"/>
    <x v="2"/>
    <n v="52"/>
    <s v="tu.ramirez@hotmail.com"/>
    <n v="11369"/>
    <x v="1"/>
    <s v="Surly"/>
    <d v="2018-04-06T00:00:00"/>
    <n v="1"/>
    <n v="1549"/>
    <n v="0.05"/>
    <n v="1549"/>
  </r>
  <r>
    <n v="1502"/>
    <n v="1"/>
    <x v="1"/>
    <x v="285"/>
    <n v="2"/>
    <s v="mireya.copeland@bikes.shop"/>
    <x v="0"/>
    <x v="0"/>
    <n v="83"/>
    <s v="tiesha.daniel@yahoo.com"/>
    <n v="10583"/>
    <x v="1"/>
    <s v="Electra"/>
    <d v="2018-04-06T00:00:00"/>
    <n v="2"/>
    <n v="529.99"/>
    <n v="0.2"/>
    <n v="1059.98"/>
  </r>
  <r>
    <n v="1502"/>
    <n v="2"/>
    <x v="1"/>
    <x v="23"/>
    <n v="2"/>
    <s v="mireya.copeland@bikes.shop"/>
    <x v="0"/>
    <x v="0"/>
    <n v="83"/>
    <s v="tiesha.daniel@yahoo.com"/>
    <n v="10583"/>
    <x v="1"/>
    <s v="Pure Cycles"/>
    <d v="2018-04-06T00:00:00"/>
    <n v="2"/>
    <n v="449"/>
    <n v="7.0000000000000007E-2"/>
    <n v="898"/>
  </r>
  <r>
    <n v="1502"/>
    <n v="3"/>
    <x v="1"/>
    <x v="8"/>
    <n v="2"/>
    <s v="mireya.copeland@bikes.shop"/>
    <x v="3"/>
    <x v="3"/>
    <n v="83"/>
    <s v="tiesha.daniel@yahoo.com"/>
    <n v="10583"/>
    <x v="1"/>
    <s v="Electra"/>
    <d v="2018-04-06T00:00:00"/>
    <n v="2"/>
    <n v="599.99"/>
    <n v="7.0000000000000007E-2"/>
    <n v="1199.98"/>
  </r>
  <r>
    <n v="1502"/>
    <n v="4"/>
    <x v="1"/>
    <x v="217"/>
    <n v="2"/>
    <s v="mireya.copeland@bikes.shop"/>
    <x v="5"/>
    <x v="5"/>
    <n v="83"/>
    <s v="tiesha.daniel@yahoo.com"/>
    <n v="10583"/>
    <x v="1"/>
    <s v="Trek"/>
    <d v="2018-04-06T00:00:00"/>
    <n v="1"/>
    <n v="159.99"/>
    <n v="0.2"/>
    <n v="159.99"/>
  </r>
  <r>
    <n v="1502"/>
    <n v="5"/>
    <x v="1"/>
    <x v="201"/>
    <n v="2"/>
    <s v="mireya.copeland@bikes.shop"/>
    <x v="0"/>
    <x v="0"/>
    <n v="83"/>
    <s v="tiesha.daniel@yahoo.com"/>
    <n v="10583"/>
    <x v="1"/>
    <s v="Electra"/>
    <d v="2018-04-06T00:00:00"/>
    <n v="1"/>
    <n v="899.99"/>
    <n v="7.0000000000000007E-2"/>
    <n v="899.99"/>
  </r>
  <r>
    <n v="1503"/>
    <n v="1"/>
    <x v="0"/>
    <x v="223"/>
    <n v="1"/>
    <s v="fabiola.jackson@bikes.shop"/>
    <x v="0"/>
    <x v="0"/>
    <n v="208"/>
    <s v="denis.logan@msn.com"/>
    <n v="93555"/>
    <x v="0"/>
    <s v="Electra"/>
    <d v="2018-04-07T00:00:00"/>
    <n v="1"/>
    <n v="909.99"/>
    <n v="0.1"/>
    <n v="909.99"/>
  </r>
  <r>
    <n v="1503"/>
    <n v="2"/>
    <x v="0"/>
    <x v="246"/>
    <n v="1"/>
    <s v="fabiola.jackson@bikes.shop"/>
    <x v="3"/>
    <x v="3"/>
    <n v="208"/>
    <s v="denis.logan@msn.com"/>
    <n v="93555"/>
    <x v="0"/>
    <s v="Electra"/>
    <d v="2018-04-07T00:00:00"/>
    <n v="2"/>
    <n v="449.99"/>
    <n v="0.05"/>
    <n v="899.98"/>
  </r>
  <r>
    <n v="1504"/>
    <n v="1"/>
    <x v="0"/>
    <x v="176"/>
    <n v="1"/>
    <s v="fabiola.jackson@bikes.shop"/>
    <x v="5"/>
    <x v="5"/>
    <n v="237"/>
    <s v="elvera.peck@yahoo.com"/>
    <n v="92220"/>
    <x v="0"/>
    <s v="Trek"/>
    <d v="2018-04-08T00:00:00"/>
    <n v="1"/>
    <n v="319.99"/>
    <n v="7.0000000000000007E-2"/>
    <n v="319.99"/>
  </r>
  <r>
    <n v="1505"/>
    <n v="1"/>
    <x v="1"/>
    <x v="195"/>
    <n v="2"/>
    <s v="mireya.copeland@bikes.shop"/>
    <x v="0"/>
    <x v="0"/>
    <n v="22"/>
    <s v="adelle.larsen@gmail.com"/>
    <n v="11731"/>
    <x v="1"/>
    <s v="Electra"/>
    <d v="2018-04-08T00:00:00"/>
    <n v="2"/>
    <n v="529.99"/>
    <n v="0.05"/>
    <n v="1059.98"/>
  </r>
  <r>
    <n v="1505"/>
    <n v="2"/>
    <x v="1"/>
    <x v="24"/>
    <n v="2"/>
    <s v="mireya.copeland@bikes.shop"/>
    <x v="3"/>
    <x v="3"/>
    <n v="22"/>
    <s v="adelle.larsen@gmail.com"/>
    <n v="11731"/>
    <x v="1"/>
    <s v="Electra"/>
    <d v="2018-04-08T00:00:00"/>
    <n v="2"/>
    <n v="549.99"/>
    <n v="7.0000000000000007E-2"/>
    <n v="1099.98"/>
  </r>
  <r>
    <n v="1505"/>
    <n v="3"/>
    <x v="1"/>
    <x v="52"/>
    <n v="2"/>
    <s v="mireya.copeland@bikes.shop"/>
    <x v="1"/>
    <x v="1"/>
    <n v="22"/>
    <s v="adelle.larsen@gmail.com"/>
    <n v="11731"/>
    <x v="1"/>
    <s v="Trek"/>
    <d v="2018-04-08T00:00:00"/>
    <n v="2"/>
    <n v="5299.99"/>
    <n v="0.05"/>
    <n v="10599.98"/>
  </r>
  <r>
    <n v="1506"/>
    <n v="1"/>
    <x v="1"/>
    <x v="153"/>
    <n v="2"/>
    <s v="mireya.copeland@bikes.shop"/>
    <x v="6"/>
    <x v="6"/>
    <n v="75"/>
    <s v="abby.gamble@aol.com"/>
    <n v="11701"/>
    <x v="1"/>
    <s v="Trek"/>
    <d v="2018-04-08T00:00:00"/>
    <n v="1"/>
    <n v="3499.99"/>
    <n v="0.05"/>
    <n v="3499.99"/>
  </r>
  <r>
    <n v="1506"/>
    <n v="2"/>
    <x v="1"/>
    <x v="145"/>
    <n v="2"/>
    <s v="mireya.copeland@bikes.shop"/>
    <x v="6"/>
    <x v="6"/>
    <n v="75"/>
    <s v="abby.gamble@aol.com"/>
    <n v="11701"/>
    <x v="1"/>
    <s v="Trek"/>
    <d v="2018-04-08T00:00:00"/>
    <n v="2"/>
    <n v="4999.99"/>
    <n v="0.2"/>
    <n v="9999.98"/>
  </r>
  <r>
    <n v="1506"/>
    <n v="3"/>
    <x v="1"/>
    <x v="172"/>
    <n v="2"/>
    <s v="mireya.copeland@bikes.shop"/>
    <x v="6"/>
    <x v="6"/>
    <n v="75"/>
    <s v="abby.gamble@aol.com"/>
    <n v="11701"/>
    <x v="1"/>
    <s v="Trek"/>
    <d v="2018-04-08T00:00:00"/>
    <n v="2"/>
    <n v="7499.99"/>
    <n v="0.05"/>
    <n v="14999.98"/>
  </r>
  <r>
    <n v="1507"/>
    <n v="1"/>
    <x v="1"/>
    <x v="62"/>
    <n v="2"/>
    <s v="mireya.copeland@bikes.shop"/>
    <x v="1"/>
    <x v="1"/>
    <n v="85"/>
    <s v="teofila.fischer@aol.com"/>
    <n v="11746"/>
    <x v="1"/>
    <s v="Trek"/>
    <d v="2018-04-08T00:00:00"/>
    <n v="2"/>
    <n v="1499.99"/>
    <n v="0.2"/>
    <n v="2999.98"/>
  </r>
  <r>
    <n v="1507"/>
    <n v="2"/>
    <x v="1"/>
    <x v="16"/>
    <n v="2"/>
    <s v="mireya.copeland@bikes.shop"/>
    <x v="2"/>
    <x v="2"/>
    <n v="85"/>
    <s v="teofila.fischer@aol.com"/>
    <n v="11746"/>
    <x v="1"/>
    <s v="Surly"/>
    <d v="2018-04-08T00:00:00"/>
    <n v="2"/>
    <n v="1680.99"/>
    <n v="0.1"/>
    <n v="3361.98"/>
  </r>
  <r>
    <n v="1507"/>
    <n v="3"/>
    <x v="1"/>
    <x v="286"/>
    <n v="2"/>
    <s v="mireya.copeland@bikes.shop"/>
    <x v="0"/>
    <x v="0"/>
    <n v="85"/>
    <s v="teofila.fischer@aol.com"/>
    <n v="11746"/>
    <x v="1"/>
    <s v="Electra"/>
    <d v="2018-04-08T00:00:00"/>
    <n v="1"/>
    <n v="1199.99"/>
    <n v="7.0000000000000007E-2"/>
    <n v="1199.99"/>
  </r>
  <r>
    <n v="1507"/>
    <n v="4"/>
    <x v="1"/>
    <x v="248"/>
    <n v="2"/>
    <s v="mireya.copeland@bikes.shop"/>
    <x v="5"/>
    <x v="5"/>
    <n v="85"/>
    <s v="teofila.fischer@aol.com"/>
    <n v="11746"/>
    <x v="1"/>
    <s v="Electra"/>
    <d v="2018-04-08T00:00:00"/>
    <n v="1"/>
    <n v="319.99"/>
    <n v="7.0000000000000007E-2"/>
    <n v="319.99"/>
  </r>
  <r>
    <n v="1507"/>
    <n v="5"/>
    <x v="1"/>
    <x v="284"/>
    <n v="2"/>
    <s v="mireya.copeland@bikes.shop"/>
    <x v="5"/>
    <x v="5"/>
    <n v="85"/>
    <s v="teofila.fischer@aol.com"/>
    <n v="11746"/>
    <x v="1"/>
    <s v="Electra"/>
    <d v="2018-04-08T00:00:00"/>
    <n v="2"/>
    <n v="319.99"/>
    <n v="0.05"/>
    <n v="639.98"/>
  </r>
  <r>
    <n v="1508"/>
    <n v="1"/>
    <x v="1"/>
    <x v="88"/>
    <n v="2"/>
    <s v="mireya.copeland@bikes.shop"/>
    <x v="1"/>
    <x v="1"/>
    <n v="92"/>
    <s v="tena.cruz@yahoo.com"/>
    <n v="11735"/>
    <x v="1"/>
    <s v="Haro"/>
    <d v="2018-04-08T00:00:00"/>
    <n v="1"/>
    <n v="379.99"/>
    <n v="0.2"/>
    <n v="379.99"/>
  </r>
  <r>
    <n v="1508"/>
    <n v="2"/>
    <x v="1"/>
    <x v="36"/>
    <n v="2"/>
    <s v="mireya.copeland@bikes.shop"/>
    <x v="3"/>
    <x v="3"/>
    <n v="92"/>
    <s v="tena.cruz@yahoo.com"/>
    <n v="11735"/>
    <x v="1"/>
    <s v="Sun Bicycles"/>
    <d v="2018-04-08T00:00:00"/>
    <n v="1"/>
    <n v="416.99"/>
    <n v="0.1"/>
    <n v="416.99"/>
  </r>
  <r>
    <n v="1508"/>
    <n v="3"/>
    <x v="1"/>
    <x v="58"/>
    <n v="2"/>
    <s v="mireya.copeland@bikes.shop"/>
    <x v="6"/>
    <x v="6"/>
    <n v="92"/>
    <s v="tena.cruz@yahoo.com"/>
    <n v="11735"/>
    <x v="1"/>
    <s v="Surly"/>
    <d v="2018-04-08T00:00:00"/>
    <n v="2"/>
    <n v="875.99"/>
    <n v="0.05"/>
    <n v="1751.98"/>
  </r>
  <r>
    <n v="1508"/>
    <n v="4"/>
    <x v="1"/>
    <x v="54"/>
    <n v="2"/>
    <s v="mireya.copeland@bikes.shop"/>
    <x v="5"/>
    <x v="5"/>
    <n v="92"/>
    <s v="tena.cruz@yahoo.com"/>
    <n v="11735"/>
    <x v="1"/>
    <s v="Trek"/>
    <d v="2018-04-08T00:00:00"/>
    <n v="1"/>
    <n v="189.99"/>
    <n v="0.05"/>
    <n v="189.99"/>
  </r>
  <r>
    <n v="1509"/>
    <n v="1"/>
    <x v="0"/>
    <x v="149"/>
    <n v="1"/>
    <s v="fabiola.jackson@bikes.shop"/>
    <x v="0"/>
    <x v="0"/>
    <n v="2"/>
    <s v="kasha.todd@yahoo.com"/>
    <n v="95008"/>
    <x v="0"/>
    <s v="Electra"/>
    <d v="2018-04-09T00:00:00"/>
    <n v="2"/>
    <n v="749.99"/>
    <n v="7.0000000000000007E-2"/>
    <n v="1499.98"/>
  </r>
  <r>
    <n v="1510"/>
    <n v="1"/>
    <x v="1"/>
    <x v="199"/>
    <n v="2"/>
    <s v="mireya.copeland@bikes.shop"/>
    <x v="1"/>
    <x v="1"/>
    <n v="16"/>
    <s v="emmitt.sanchez@hotmail.com"/>
    <n v="10002"/>
    <x v="1"/>
    <s v="Trek"/>
    <d v="2018-04-09T00:00:00"/>
    <n v="2"/>
    <n v="3199.99"/>
    <n v="0.05"/>
    <n v="6399.98"/>
  </r>
  <r>
    <n v="1510"/>
    <n v="2"/>
    <x v="1"/>
    <x v="39"/>
    <n v="2"/>
    <s v="mireya.copeland@bikes.shop"/>
    <x v="0"/>
    <x v="0"/>
    <n v="16"/>
    <s v="emmitt.sanchez@hotmail.com"/>
    <n v="10002"/>
    <x v="1"/>
    <s v="Sun Bicycles"/>
    <d v="2018-04-09T00:00:00"/>
    <n v="1"/>
    <n v="449.99"/>
    <n v="0.1"/>
    <n v="449.99"/>
  </r>
  <r>
    <n v="1510"/>
    <n v="3"/>
    <x v="1"/>
    <x v="211"/>
    <n v="2"/>
    <s v="mireya.copeland@bikes.shop"/>
    <x v="0"/>
    <x v="0"/>
    <n v="16"/>
    <s v="emmitt.sanchez@hotmail.com"/>
    <n v="10002"/>
    <x v="1"/>
    <s v="Electra"/>
    <d v="2018-04-09T00:00:00"/>
    <n v="2"/>
    <n v="2999.99"/>
    <n v="0.1"/>
    <n v="5999.98"/>
  </r>
  <r>
    <n v="1510"/>
    <n v="4"/>
    <x v="1"/>
    <x v="229"/>
    <n v="2"/>
    <s v="mireya.copeland@bikes.shop"/>
    <x v="0"/>
    <x v="0"/>
    <n v="16"/>
    <s v="emmitt.sanchez@hotmail.com"/>
    <n v="10002"/>
    <x v="1"/>
    <s v="Electra"/>
    <d v="2018-04-09T00:00:00"/>
    <n v="2"/>
    <n v="269.99"/>
    <n v="0.1"/>
    <n v="539.98"/>
  </r>
  <r>
    <n v="1510"/>
    <n v="5"/>
    <x v="1"/>
    <x v="234"/>
    <n v="2"/>
    <s v="mireya.copeland@bikes.shop"/>
    <x v="1"/>
    <x v="1"/>
    <n v="16"/>
    <s v="emmitt.sanchez@hotmail.com"/>
    <n v="10002"/>
    <x v="1"/>
    <s v="Heller"/>
    <d v="2018-04-09T00:00:00"/>
    <n v="1"/>
    <n v="2599"/>
    <n v="0.05"/>
    <n v="2599"/>
  </r>
  <r>
    <n v="1511"/>
    <n v="1"/>
    <x v="1"/>
    <x v="183"/>
    <n v="2"/>
    <s v="mireya.copeland@bikes.shop"/>
    <x v="6"/>
    <x v="6"/>
    <n v="25"/>
    <s v="regenia.vaughan@gmail.com"/>
    <n v="10541"/>
    <x v="1"/>
    <s v="Trek"/>
    <d v="2018-04-09T00:00:00"/>
    <n v="2"/>
    <n v="1549.99"/>
    <n v="0.2"/>
    <n v="3099.98"/>
  </r>
  <r>
    <n v="1511"/>
    <n v="2"/>
    <x v="1"/>
    <x v="287"/>
    <n v="2"/>
    <s v="mireya.copeland@bikes.shop"/>
    <x v="5"/>
    <x v="5"/>
    <n v="25"/>
    <s v="regenia.vaughan@gmail.com"/>
    <n v="10541"/>
    <x v="1"/>
    <s v="Electra"/>
    <d v="2018-04-09T00:00:00"/>
    <n v="1"/>
    <n v="389.99"/>
    <n v="7.0000000000000007E-2"/>
    <n v="389.99"/>
  </r>
  <r>
    <n v="1511"/>
    <n v="3"/>
    <x v="1"/>
    <x v="7"/>
    <n v="2"/>
    <s v="mireya.copeland@bikes.shop"/>
    <x v="0"/>
    <x v="0"/>
    <n v="25"/>
    <s v="regenia.vaughan@gmail.com"/>
    <n v="10541"/>
    <x v="1"/>
    <s v="Pure Cycles"/>
    <d v="2018-04-09T00:00:00"/>
    <n v="2"/>
    <n v="429"/>
    <n v="7.0000000000000007E-2"/>
    <n v="858"/>
  </r>
  <r>
    <n v="1511"/>
    <n v="4"/>
    <x v="1"/>
    <x v="67"/>
    <n v="2"/>
    <s v="mireya.copeland@bikes.shop"/>
    <x v="1"/>
    <x v="1"/>
    <n v="25"/>
    <s v="regenia.vaughan@gmail.com"/>
    <n v="10541"/>
    <x v="1"/>
    <s v="Haro"/>
    <d v="2018-04-09T00:00:00"/>
    <n v="1"/>
    <n v="1469.99"/>
    <n v="0.05"/>
    <n v="1469.99"/>
  </r>
  <r>
    <n v="1511"/>
    <n v="5"/>
    <x v="1"/>
    <x v="190"/>
    <n v="2"/>
    <s v="mireya.copeland@bikes.shop"/>
    <x v="1"/>
    <x v="1"/>
    <n v="25"/>
    <s v="regenia.vaughan@gmail.com"/>
    <n v="10541"/>
    <x v="1"/>
    <s v="Surly"/>
    <d v="2018-04-09T00:00:00"/>
    <n v="2"/>
    <n v="1499"/>
    <n v="0.2"/>
    <n v="2998"/>
  </r>
  <r>
    <n v="1512"/>
    <n v="1"/>
    <x v="2"/>
    <x v="223"/>
    <n v="3"/>
    <s v="genna.serrano@bikes.shop"/>
    <x v="0"/>
    <x v="0"/>
    <n v="68"/>
    <s v="jayne.kirkland@hotmail.com"/>
    <n v="75088"/>
    <x v="2"/>
    <s v="Electra"/>
    <d v="2018-04-09T00:00:00"/>
    <n v="1"/>
    <n v="909.99"/>
    <n v="7.0000000000000007E-2"/>
    <n v="909.99"/>
  </r>
  <r>
    <n v="1513"/>
    <n v="1"/>
    <x v="0"/>
    <x v="171"/>
    <n v="1"/>
    <s v="fabiola.jackson@bikes.shop"/>
    <x v="6"/>
    <x v="6"/>
    <n v="32"/>
    <s v="araceli.golden@msn.com"/>
    <n v="92831"/>
    <x v="0"/>
    <s v="Trek"/>
    <d v="2018-04-10T00:00:00"/>
    <n v="1"/>
    <n v="749.99"/>
    <n v="0.1"/>
    <n v="749.99"/>
  </r>
  <r>
    <n v="1513"/>
    <n v="2"/>
    <x v="0"/>
    <x v="32"/>
    <n v="1"/>
    <s v="fabiola.jackson@bikes.shop"/>
    <x v="4"/>
    <x v="4"/>
    <n v="32"/>
    <s v="araceli.golden@msn.com"/>
    <n v="92831"/>
    <x v="0"/>
    <s v="Trek"/>
    <d v="2018-04-10T00:00:00"/>
    <n v="2"/>
    <n v="4999.99"/>
    <n v="0.05"/>
    <n v="9999.98"/>
  </r>
  <r>
    <n v="1513"/>
    <n v="3"/>
    <x v="0"/>
    <x v="166"/>
    <n v="1"/>
    <s v="fabiola.jackson@bikes.shop"/>
    <x v="6"/>
    <x v="6"/>
    <n v="32"/>
    <s v="araceli.golden@msn.com"/>
    <n v="92831"/>
    <x v="0"/>
    <s v="Trek"/>
    <d v="2018-04-10T00:00:00"/>
    <n v="2"/>
    <n v="2299.9899999999998"/>
    <n v="0.05"/>
    <n v="4599.9799999999996"/>
  </r>
  <r>
    <n v="1514"/>
    <n v="1"/>
    <x v="0"/>
    <x v="216"/>
    <n v="1"/>
    <s v="fabiola.jackson@bikes.shop"/>
    <x v="0"/>
    <x v="0"/>
    <n v="87"/>
    <s v="yan.mcgowan@msn.com"/>
    <n v="91010"/>
    <x v="0"/>
    <s v="Electra"/>
    <d v="2018-04-10T00:00:00"/>
    <n v="2"/>
    <n v="899.99"/>
    <n v="0.1"/>
    <n v="1799.98"/>
  </r>
  <r>
    <n v="1514"/>
    <n v="2"/>
    <x v="0"/>
    <x v="139"/>
    <n v="1"/>
    <s v="fabiola.jackson@bikes.shop"/>
    <x v="4"/>
    <x v="4"/>
    <n v="87"/>
    <s v="yan.mcgowan@msn.com"/>
    <n v="91010"/>
    <x v="0"/>
    <s v="Trek"/>
    <d v="2018-04-10T00:00:00"/>
    <n v="2"/>
    <n v="4999.99"/>
    <n v="0.05"/>
    <n v="9999.98"/>
  </r>
  <r>
    <n v="1515"/>
    <n v="1"/>
    <x v="2"/>
    <x v="97"/>
    <n v="3"/>
    <s v="genna.serrano@bikes.shop"/>
    <x v="1"/>
    <x v="1"/>
    <n v="61"/>
    <s v="elinore.aguilar@msn.com"/>
    <n v="76901"/>
    <x v="2"/>
    <s v="Surly"/>
    <d v="2018-04-10T00:00:00"/>
    <n v="2"/>
    <n v="999.99"/>
    <n v="0.2"/>
    <n v="1999.98"/>
  </r>
  <r>
    <n v="1515"/>
    <n v="2"/>
    <x v="2"/>
    <x v="288"/>
    <n v="3"/>
    <s v="genna.serrano@bikes.shop"/>
    <x v="4"/>
    <x v="4"/>
    <n v="61"/>
    <s v="elinore.aguilar@msn.com"/>
    <n v="76901"/>
    <x v="2"/>
    <s v="Trek"/>
    <d v="2018-04-10T00:00:00"/>
    <n v="2"/>
    <n v="3499.99"/>
    <n v="0.1"/>
    <n v="6999.98"/>
  </r>
  <r>
    <n v="1515"/>
    <n v="3"/>
    <x v="2"/>
    <x v="273"/>
    <n v="3"/>
    <s v="genna.serrano@bikes.shop"/>
    <x v="3"/>
    <x v="3"/>
    <n v="61"/>
    <s v="elinore.aguilar@msn.com"/>
    <n v="76901"/>
    <x v="2"/>
    <s v="Electra"/>
    <d v="2018-04-10T00:00:00"/>
    <n v="2"/>
    <n v="899.99"/>
    <n v="0.05"/>
    <n v="1799.98"/>
  </r>
  <r>
    <n v="1515"/>
    <n v="4"/>
    <x v="2"/>
    <x v="95"/>
    <n v="3"/>
    <s v="genna.serrano@bikes.shop"/>
    <x v="1"/>
    <x v="1"/>
    <n v="61"/>
    <s v="elinore.aguilar@msn.com"/>
    <n v="76901"/>
    <x v="2"/>
    <s v="Trek"/>
    <d v="2018-04-10T00:00:00"/>
    <n v="1"/>
    <n v="4999.99"/>
    <n v="0.1"/>
    <n v="4999.99"/>
  </r>
  <r>
    <n v="1515"/>
    <n v="5"/>
    <x v="2"/>
    <x v="289"/>
    <n v="3"/>
    <s v="genna.serrano@bikes.shop"/>
    <x v="6"/>
    <x v="6"/>
    <n v="61"/>
    <s v="elinore.aguilar@msn.com"/>
    <n v="76901"/>
    <x v="2"/>
    <s v="Trek"/>
    <d v="2018-04-10T00:00:00"/>
    <n v="2"/>
    <n v="959.99"/>
    <n v="0.2"/>
    <n v="1919.98"/>
  </r>
  <r>
    <n v="1516"/>
    <n v="1"/>
    <x v="0"/>
    <x v="155"/>
    <n v="1"/>
    <s v="fabiola.jackson@bikes.shop"/>
    <x v="6"/>
    <x v="6"/>
    <n v="47"/>
    <s v="bridgette.guerra@hotmail.com"/>
    <n v="94580"/>
    <x v="0"/>
    <s v="Trek"/>
    <d v="2018-04-11T00:00:00"/>
    <n v="2"/>
    <n v="3199.99"/>
    <n v="0.1"/>
    <n v="6399.98"/>
  </r>
  <r>
    <n v="1516"/>
    <n v="2"/>
    <x v="0"/>
    <x v="130"/>
    <n v="1"/>
    <s v="fabiola.jackson@bikes.shop"/>
    <x v="0"/>
    <x v="0"/>
    <n v="47"/>
    <s v="bridgette.guerra@hotmail.com"/>
    <n v="94580"/>
    <x v="0"/>
    <s v="Electra"/>
    <d v="2018-04-11T00:00:00"/>
    <n v="1"/>
    <n v="2599.9899999999998"/>
    <n v="0.1"/>
    <n v="2599.9899999999998"/>
  </r>
  <r>
    <n v="1516"/>
    <n v="3"/>
    <x v="0"/>
    <x v="282"/>
    <n v="1"/>
    <s v="fabiola.jackson@bikes.shop"/>
    <x v="4"/>
    <x v="4"/>
    <n v="47"/>
    <s v="bridgette.guerra@hotmail.com"/>
    <n v="94580"/>
    <x v="0"/>
    <s v="Trek"/>
    <d v="2018-04-11T00:00:00"/>
    <n v="2"/>
    <n v="2299.9899999999998"/>
    <n v="0.2"/>
    <n v="4599.9799999999996"/>
  </r>
  <r>
    <n v="1516"/>
    <n v="4"/>
    <x v="0"/>
    <x v="286"/>
    <n v="1"/>
    <s v="fabiola.jackson@bikes.shop"/>
    <x v="0"/>
    <x v="0"/>
    <n v="47"/>
    <s v="bridgette.guerra@hotmail.com"/>
    <n v="94580"/>
    <x v="0"/>
    <s v="Electra"/>
    <d v="2018-04-11T00:00:00"/>
    <n v="2"/>
    <n v="1199.99"/>
    <n v="0.2"/>
    <n v="2399.98"/>
  </r>
  <r>
    <n v="1516"/>
    <n v="5"/>
    <x v="0"/>
    <x v="261"/>
    <n v="1"/>
    <s v="fabiola.jackson@bikes.shop"/>
    <x v="5"/>
    <x v="5"/>
    <n v="47"/>
    <s v="bridgette.guerra@hotmail.com"/>
    <n v="94580"/>
    <x v="0"/>
    <s v="Trek"/>
    <d v="2018-04-11T00:00:00"/>
    <n v="2"/>
    <n v="209.99"/>
    <n v="0.2"/>
    <n v="419.98"/>
  </r>
  <r>
    <n v="1517"/>
    <n v="1"/>
    <x v="0"/>
    <x v="290"/>
    <n v="1"/>
    <s v="fabiola.jackson@bikes.shop"/>
    <x v="3"/>
    <x v="3"/>
    <n v="97"/>
    <s v="louanne.martin@hotmail.com"/>
    <n v="95993"/>
    <x v="0"/>
    <s v="Electra"/>
    <d v="2018-04-11T00:00:00"/>
    <n v="2"/>
    <n v="2599.9899999999998"/>
    <n v="7.0000000000000007E-2"/>
    <n v="5199.9799999999996"/>
  </r>
  <r>
    <n v="1517"/>
    <n v="2"/>
    <x v="0"/>
    <x v="219"/>
    <n v="1"/>
    <s v="fabiola.jackson@bikes.shop"/>
    <x v="0"/>
    <x v="0"/>
    <n v="97"/>
    <s v="louanne.martin@hotmail.com"/>
    <n v="95993"/>
    <x v="0"/>
    <s v="Electra"/>
    <d v="2018-04-11T00:00:00"/>
    <n v="2"/>
    <n v="679.99"/>
    <n v="0.05"/>
    <n v="1359.98"/>
  </r>
  <r>
    <n v="1518"/>
    <n v="1"/>
    <x v="0"/>
    <x v="138"/>
    <n v="1"/>
    <s v="fabiola.jackson@bikes.shop"/>
    <x v="3"/>
    <x v="3"/>
    <n v="175"/>
    <s v="nova.hess@msn.com"/>
    <n v="91010"/>
    <x v="0"/>
    <s v="Electra"/>
    <d v="2018-04-11T00:00:00"/>
    <n v="2"/>
    <n v="679.99"/>
    <n v="0.1"/>
    <n v="1359.98"/>
  </r>
  <r>
    <n v="1518"/>
    <n v="2"/>
    <x v="0"/>
    <x v="197"/>
    <n v="1"/>
    <s v="fabiola.jackson@bikes.shop"/>
    <x v="6"/>
    <x v="6"/>
    <n v="175"/>
    <s v="nova.hess@msn.com"/>
    <n v="91010"/>
    <x v="0"/>
    <s v="Trek"/>
    <d v="2018-04-11T00:00:00"/>
    <n v="2"/>
    <n v="2499.9899999999998"/>
    <n v="0.05"/>
    <n v="4999.9799999999996"/>
  </r>
  <r>
    <n v="1518"/>
    <n v="3"/>
    <x v="0"/>
    <x v="253"/>
    <n v="1"/>
    <s v="fabiola.jackson@bikes.shop"/>
    <x v="0"/>
    <x v="0"/>
    <n v="175"/>
    <s v="nova.hess@msn.com"/>
    <n v="91010"/>
    <x v="0"/>
    <s v="Electra"/>
    <d v="2018-04-11T00:00:00"/>
    <n v="2"/>
    <n v="2999.99"/>
    <n v="0.05"/>
    <n v="5999.98"/>
  </r>
  <r>
    <n v="1519"/>
    <n v="1"/>
    <x v="1"/>
    <x v="158"/>
    <n v="2"/>
    <s v="mireya.copeland@bikes.shop"/>
    <x v="6"/>
    <x v="6"/>
    <n v="26"/>
    <s v="theo.reese@gmail.com"/>
    <n v="11561"/>
    <x v="1"/>
    <s v="Trek"/>
    <d v="2018-04-11T00:00:00"/>
    <n v="1"/>
    <n v="4499.99"/>
    <n v="0.2"/>
    <n v="4499.99"/>
  </r>
  <r>
    <n v="1519"/>
    <n v="2"/>
    <x v="1"/>
    <x v="25"/>
    <n v="2"/>
    <s v="mireya.copeland@bikes.shop"/>
    <x v="5"/>
    <x v="5"/>
    <n v="26"/>
    <s v="theo.reese@gmail.com"/>
    <n v="11561"/>
    <x v="1"/>
    <s v="Haro"/>
    <d v="2018-04-11T00:00:00"/>
    <n v="2"/>
    <n v="329.99"/>
    <n v="0.2"/>
    <n v="659.98"/>
  </r>
  <r>
    <n v="1519"/>
    <n v="3"/>
    <x v="1"/>
    <x v="190"/>
    <n v="2"/>
    <s v="mireya.copeland@bikes.shop"/>
    <x v="1"/>
    <x v="1"/>
    <n v="26"/>
    <s v="theo.reese@gmail.com"/>
    <n v="11561"/>
    <x v="1"/>
    <s v="Surly"/>
    <d v="2018-04-11T00:00:00"/>
    <n v="2"/>
    <n v="1499"/>
    <n v="7.0000000000000007E-2"/>
    <n v="2998"/>
  </r>
  <r>
    <n v="1519"/>
    <n v="4"/>
    <x v="1"/>
    <x v="105"/>
    <n v="2"/>
    <s v="mireya.copeland@bikes.shop"/>
    <x v="0"/>
    <x v="0"/>
    <n v="26"/>
    <s v="theo.reese@gmail.com"/>
    <n v="11561"/>
    <x v="1"/>
    <s v="Sun Bicycles"/>
    <d v="2018-04-11T00:00:00"/>
    <n v="1"/>
    <n v="346.99"/>
    <n v="0.2"/>
    <n v="346.99"/>
  </r>
  <r>
    <n v="1519"/>
    <n v="5"/>
    <x v="1"/>
    <x v="237"/>
    <n v="2"/>
    <s v="mireya.copeland@bikes.shop"/>
    <x v="5"/>
    <x v="5"/>
    <n v="26"/>
    <s v="theo.reese@gmail.com"/>
    <n v="11561"/>
    <x v="1"/>
    <s v="Strider"/>
    <d v="2018-04-11T00:00:00"/>
    <n v="2"/>
    <n v="289.99"/>
    <n v="0.05"/>
    <n v="579.98"/>
  </r>
  <r>
    <n v="1520"/>
    <n v="1"/>
    <x v="2"/>
    <x v="192"/>
    <n v="3"/>
    <s v="genna.serrano@bikes.shop"/>
    <x v="4"/>
    <x v="4"/>
    <n v="66"/>
    <s v="lorrie.becker@yahoo.com"/>
    <n v="75043"/>
    <x v="2"/>
    <s v="Trek"/>
    <d v="2018-04-11T00:00:00"/>
    <n v="1"/>
    <n v="4499.99"/>
    <n v="0.05"/>
    <n v="4499.99"/>
  </r>
  <r>
    <n v="1520"/>
    <n v="2"/>
    <x v="2"/>
    <x v="198"/>
    <n v="3"/>
    <s v="genna.serrano@bikes.shop"/>
    <x v="4"/>
    <x v="4"/>
    <n v="66"/>
    <s v="lorrie.becker@yahoo.com"/>
    <n v="75043"/>
    <x v="2"/>
    <s v="Trek"/>
    <d v="2018-04-11T00:00:00"/>
    <n v="2"/>
    <n v="3499.99"/>
    <n v="0.2"/>
    <n v="6999.98"/>
  </r>
  <r>
    <n v="1520"/>
    <n v="3"/>
    <x v="2"/>
    <x v="273"/>
    <n v="3"/>
    <s v="genna.serrano@bikes.shop"/>
    <x v="3"/>
    <x v="3"/>
    <n v="66"/>
    <s v="lorrie.becker@yahoo.com"/>
    <n v="75043"/>
    <x v="2"/>
    <s v="Electra"/>
    <d v="2018-04-11T00:00:00"/>
    <n v="2"/>
    <n v="899.99"/>
    <n v="7.0000000000000007E-2"/>
    <n v="1799.98"/>
  </r>
  <r>
    <n v="1520"/>
    <n v="4"/>
    <x v="2"/>
    <x v="160"/>
    <n v="3"/>
    <s v="genna.serrano@bikes.shop"/>
    <x v="5"/>
    <x v="5"/>
    <n v="66"/>
    <s v="lorrie.becker@yahoo.com"/>
    <n v="75043"/>
    <x v="2"/>
    <s v="Strider"/>
    <d v="2018-04-11T00:00:00"/>
    <n v="2"/>
    <n v="89.99"/>
    <n v="0.1"/>
    <n v="179.98"/>
  </r>
  <r>
    <n v="1521"/>
    <n v="1"/>
    <x v="0"/>
    <x v="96"/>
    <n v="1"/>
    <s v="fabiola.jackson@bikes.shop"/>
    <x v="5"/>
    <x v="5"/>
    <n v="53"/>
    <s v="saturnina.garner@gmail.com"/>
    <n v="91740"/>
    <x v="0"/>
    <s v="Electra"/>
    <d v="2018-04-12T00:00:00"/>
    <n v="1"/>
    <n v="489.99"/>
    <n v="0.2"/>
    <n v="489.99"/>
  </r>
  <r>
    <n v="1521"/>
    <n v="2"/>
    <x v="0"/>
    <x v="291"/>
    <n v="1"/>
    <s v="fabiola.jackson@bikes.shop"/>
    <x v="3"/>
    <x v="3"/>
    <n v="53"/>
    <s v="saturnina.garner@gmail.com"/>
    <n v="91740"/>
    <x v="0"/>
    <s v="Electra"/>
    <d v="2018-04-12T00:00:00"/>
    <n v="2"/>
    <n v="679.99"/>
    <n v="0.2"/>
    <n v="1359.98"/>
  </r>
  <r>
    <n v="1521"/>
    <n v="3"/>
    <x v="0"/>
    <x v="262"/>
    <n v="1"/>
    <s v="fabiola.jackson@bikes.shop"/>
    <x v="1"/>
    <x v="1"/>
    <n v="53"/>
    <s v="saturnina.garner@gmail.com"/>
    <n v="91740"/>
    <x v="0"/>
    <s v="Trek"/>
    <d v="2018-04-12T00:00:00"/>
    <n v="1"/>
    <n v="999.99"/>
    <n v="0.1"/>
    <n v="999.99"/>
  </r>
  <r>
    <n v="1521"/>
    <n v="4"/>
    <x v="0"/>
    <x v="206"/>
    <n v="1"/>
    <s v="fabiola.jackson@bikes.shop"/>
    <x v="1"/>
    <x v="1"/>
    <n v="53"/>
    <s v="saturnina.garner@gmail.com"/>
    <n v="91740"/>
    <x v="0"/>
    <s v="Trek"/>
    <d v="2018-04-12T00:00:00"/>
    <n v="2"/>
    <n v="1499.99"/>
    <n v="0.2"/>
    <n v="2999.98"/>
  </r>
  <r>
    <n v="1522"/>
    <n v="1"/>
    <x v="0"/>
    <x v="43"/>
    <n v="1"/>
    <s v="fabiola.jackson@bikes.shop"/>
    <x v="5"/>
    <x v="5"/>
    <n v="78"/>
    <s v="chi.goff@aol.com"/>
    <n v="90274"/>
    <x v="0"/>
    <s v="Electra"/>
    <d v="2018-04-12T00:00:00"/>
    <n v="1"/>
    <n v="299.99"/>
    <n v="0.1"/>
    <n v="299.99"/>
  </r>
  <r>
    <n v="1522"/>
    <n v="2"/>
    <x v="0"/>
    <x v="257"/>
    <n v="1"/>
    <s v="fabiola.jackson@bikes.shop"/>
    <x v="1"/>
    <x v="1"/>
    <n v="78"/>
    <s v="chi.goff@aol.com"/>
    <n v="90274"/>
    <x v="0"/>
    <s v="Trek"/>
    <d v="2018-04-12T00:00:00"/>
    <n v="1"/>
    <n v="1599.99"/>
    <n v="7.0000000000000007E-2"/>
    <n v="1599.99"/>
  </r>
  <r>
    <n v="1522"/>
    <n v="3"/>
    <x v="0"/>
    <x v="266"/>
    <n v="1"/>
    <s v="fabiola.jackson@bikes.shop"/>
    <x v="1"/>
    <x v="1"/>
    <n v="78"/>
    <s v="chi.goff@aol.com"/>
    <n v="90274"/>
    <x v="0"/>
    <s v="Trek"/>
    <d v="2018-04-12T00:00:00"/>
    <n v="1"/>
    <n v="1469.99"/>
    <n v="7.0000000000000007E-2"/>
    <n v="1469.99"/>
  </r>
  <r>
    <n v="1523"/>
    <n v="1"/>
    <x v="1"/>
    <x v="122"/>
    <n v="2"/>
    <s v="mireya.copeland@bikes.shop"/>
    <x v="3"/>
    <x v="3"/>
    <n v="8"/>
    <s v="jacquline.duncan@yahoo.com"/>
    <n v="11372"/>
    <x v="1"/>
    <s v="Electra"/>
    <d v="2018-04-12T00:00:00"/>
    <n v="2"/>
    <n v="749.99"/>
    <n v="0.2"/>
    <n v="1499.98"/>
  </r>
  <r>
    <n v="1524"/>
    <n v="1"/>
    <x v="1"/>
    <x v="163"/>
    <n v="2"/>
    <s v="mireya.copeland@bikes.shop"/>
    <x v="6"/>
    <x v="6"/>
    <n v="37"/>
    <s v="melia.brady@gmail.com"/>
    <n v="11378"/>
    <x v="1"/>
    <s v="Surly"/>
    <d v="2018-04-12T00:00:00"/>
    <n v="1"/>
    <n v="1549"/>
    <n v="0.1"/>
    <n v="1549"/>
  </r>
  <r>
    <n v="1524"/>
    <n v="2"/>
    <x v="1"/>
    <x v="214"/>
    <n v="2"/>
    <s v="mireya.copeland@bikes.shop"/>
    <x v="5"/>
    <x v="5"/>
    <n v="37"/>
    <s v="melia.brady@gmail.com"/>
    <n v="11378"/>
    <x v="1"/>
    <s v="Electra"/>
    <d v="2018-04-12T00:00:00"/>
    <n v="2"/>
    <n v="319.99"/>
    <n v="0.2"/>
    <n v="639.98"/>
  </r>
  <r>
    <n v="1524"/>
    <n v="3"/>
    <x v="1"/>
    <x v="173"/>
    <n v="2"/>
    <s v="mireya.copeland@bikes.shop"/>
    <x v="3"/>
    <x v="3"/>
    <n v="37"/>
    <s v="melia.brady@gmail.com"/>
    <n v="11378"/>
    <x v="1"/>
    <s v="Electra"/>
    <d v="2018-04-12T00:00:00"/>
    <n v="1"/>
    <n v="449.99"/>
    <n v="0.2"/>
    <n v="449.99"/>
  </r>
  <r>
    <n v="1524"/>
    <n v="4"/>
    <x v="1"/>
    <x v="253"/>
    <n v="2"/>
    <s v="mireya.copeland@bikes.shop"/>
    <x v="0"/>
    <x v="0"/>
    <n v="37"/>
    <s v="melia.brady@gmail.com"/>
    <n v="11378"/>
    <x v="1"/>
    <s v="Electra"/>
    <d v="2018-04-12T00:00:00"/>
    <n v="2"/>
    <n v="2999.99"/>
    <n v="0.2"/>
    <n v="5999.98"/>
  </r>
  <r>
    <n v="1525"/>
    <n v="1"/>
    <x v="1"/>
    <x v="292"/>
    <n v="2"/>
    <s v="mireya.copeland@bikes.shop"/>
    <x v="6"/>
    <x v="6"/>
    <n v="38"/>
    <s v="zelma.browning@aol.com"/>
    <n v="11102"/>
    <x v="1"/>
    <s v="Trek"/>
    <d v="2018-04-12T00:00:00"/>
    <n v="1"/>
    <n v="6499.99"/>
    <n v="0.1"/>
    <n v="6499.99"/>
  </r>
  <r>
    <n v="1525"/>
    <n v="2"/>
    <x v="1"/>
    <x v="179"/>
    <n v="2"/>
    <s v="mireya.copeland@bikes.shop"/>
    <x v="6"/>
    <x v="6"/>
    <n v="38"/>
    <s v="zelma.browning@aol.com"/>
    <n v="11102"/>
    <x v="1"/>
    <s v="Surly"/>
    <d v="2018-04-12T00:00:00"/>
    <n v="2"/>
    <n v="1349"/>
    <n v="7.0000000000000007E-2"/>
    <n v="2698"/>
  </r>
  <r>
    <n v="1525"/>
    <n v="3"/>
    <x v="1"/>
    <x v="230"/>
    <n v="2"/>
    <s v="mireya.copeland@bikes.shop"/>
    <x v="4"/>
    <x v="4"/>
    <n v="38"/>
    <s v="zelma.browning@aol.com"/>
    <n v="11102"/>
    <x v="1"/>
    <s v="Trek"/>
    <d v="2018-04-12T00:00:00"/>
    <n v="1"/>
    <n v="2799.99"/>
    <n v="7.0000000000000007E-2"/>
    <n v="2799.99"/>
  </r>
  <r>
    <n v="1526"/>
    <n v="1"/>
    <x v="1"/>
    <x v="117"/>
    <n v="2"/>
    <s v="mireya.copeland@bikes.shop"/>
    <x v="6"/>
    <x v="6"/>
    <n v="59"/>
    <s v="latasha.stanley@gmail.com"/>
    <n v="11570"/>
    <x v="1"/>
    <s v="Trek"/>
    <d v="2018-04-12T00:00:00"/>
    <n v="1"/>
    <n v="1549.99"/>
    <n v="7.0000000000000007E-2"/>
    <n v="1549.99"/>
  </r>
  <r>
    <n v="1526"/>
    <n v="2"/>
    <x v="1"/>
    <x v="28"/>
    <n v="2"/>
    <s v="mireya.copeland@bikes.shop"/>
    <x v="6"/>
    <x v="6"/>
    <n v="59"/>
    <s v="latasha.stanley@gmail.com"/>
    <n v="11570"/>
    <x v="1"/>
    <s v="Trek"/>
    <d v="2018-04-12T00:00:00"/>
    <n v="1"/>
    <n v="5499.99"/>
    <n v="0.1"/>
    <n v="5499.99"/>
  </r>
  <r>
    <n v="1526"/>
    <n v="3"/>
    <x v="1"/>
    <x v="207"/>
    <n v="2"/>
    <s v="mireya.copeland@bikes.shop"/>
    <x v="0"/>
    <x v="0"/>
    <n v="59"/>
    <s v="latasha.stanley@gmail.com"/>
    <n v="11570"/>
    <x v="1"/>
    <s v="Electra"/>
    <d v="2018-04-12T00:00:00"/>
    <n v="1"/>
    <n v="749.99"/>
    <n v="0.1"/>
    <n v="749.99"/>
  </r>
  <r>
    <n v="1526"/>
    <n v="4"/>
    <x v="1"/>
    <x v="127"/>
    <n v="2"/>
    <s v="mireya.copeland@bikes.shop"/>
    <x v="0"/>
    <x v="0"/>
    <n v="59"/>
    <s v="latasha.stanley@gmail.com"/>
    <n v="11570"/>
    <x v="1"/>
    <s v="Electra"/>
    <d v="2018-04-12T00:00:00"/>
    <n v="1"/>
    <n v="679.99"/>
    <n v="0.05"/>
    <n v="679.99"/>
  </r>
  <r>
    <n v="1527"/>
    <n v="1"/>
    <x v="2"/>
    <x v="57"/>
    <n v="3"/>
    <s v="genna.serrano@bikes.shop"/>
    <x v="1"/>
    <x v="1"/>
    <n v="13"/>
    <s v="lashawn.ortiz@msn.com"/>
    <n v="75604"/>
    <x v="2"/>
    <s v="Surly"/>
    <d v="2018-04-12T00:00:00"/>
    <n v="1"/>
    <n v="469.99"/>
    <n v="0.1"/>
    <n v="469.99"/>
  </r>
  <r>
    <n v="1527"/>
    <n v="2"/>
    <x v="2"/>
    <x v="27"/>
    <n v="3"/>
    <s v="genna.serrano@bikes.shop"/>
    <x v="3"/>
    <x v="3"/>
    <n v="13"/>
    <s v="lashawn.ortiz@msn.com"/>
    <n v="75604"/>
    <x v="2"/>
    <s v="Sun Bicycles"/>
    <d v="2018-04-12T00:00:00"/>
    <n v="1"/>
    <n v="551.99"/>
    <n v="0.05"/>
    <n v="551.99"/>
  </r>
  <r>
    <n v="1527"/>
    <n v="3"/>
    <x v="2"/>
    <x v="94"/>
    <n v="3"/>
    <s v="genna.serrano@bikes.shop"/>
    <x v="6"/>
    <x v="6"/>
    <n v="13"/>
    <s v="lashawn.ortiz@msn.com"/>
    <n v="75604"/>
    <x v="2"/>
    <s v="Trek"/>
    <d v="2018-04-12T00:00:00"/>
    <n v="2"/>
    <n v="1999.99"/>
    <n v="0.05"/>
    <n v="3999.98"/>
  </r>
  <r>
    <n v="1528"/>
    <n v="1"/>
    <x v="2"/>
    <x v="202"/>
    <n v="3"/>
    <s v="genna.serrano@bikes.shop"/>
    <x v="0"/>
    <x v="0"/>
    <n v="20"/>
    <s v="aleta.shepard@aol.com"/>
    <n v="77478"/>
    <x v="2"/>
    <s v="Electra"/>
    <d v="2018-04-12T00:00:00"/>
    <n v="2"/>
    <n v="429.99"/>
    <n v="0.2"/>
    <n v="859.98"/>
  </r>
  <r>
    <n v="1529"/>
    <n v="1"/>
    <x v="2"/>
    <x v="19"/>
    <n v="3"/>
    <s v="genna.serrano@bikes.shop"/>
    <x v="5"/>
    <x v="5"/>
    <n v="50"/>
    <s v="cleotilde.booth@gmail.com"/>
    <n v="77478"/>
    <x v="2"/>
    <s v="Electra"/>
    <d v="2018-04-12T00:00:00"/>
    <n v="1"/>
    <n v="299.99"/>
    <n v="0.05"/>
    <n v="299.99"/>
  </r>
  <r>
    <n v="1529"/>
    <n v="2"/>
    <x v="2"/>
    <x v="69"/>
    <n v="3"/>
    <s v="genna.serrano@bikes.shop"/>
    <x v="6"/>
    <x v="6"/>
    <n v="50"/>
    <s v="cleotilde.booth@gmail.com"/>
    <n v="77478"/>
    <x v="2"/>
    <s v="Trek"/>
    <d v="2018-04-12T00:00:00"/>
    <n v="2"/>
    <n v="5999.99"/>
    <n v="0.1"/>
    <n v="11999.98"/>
  </r>
  <r>
    <n v="1530"/>
    <n v="1"/>
    <x v="0"/>
    <x v="193"/>
    <n v="1"/>
    <s v="fabiola.jackson@bikes.shop"/>
    <x v="0"/>
    <x v="0"/>
    <n v="110"/>
    <s v="ollie.zimmerman@yahoo.com"/>
    <n v="92806"/>
    <x v="0"/>
    <s v="Electra"/>
    <d v="2018-04-13T00:00:00"/>
    <n v="2"/>
    <n v="269.99"/>
    <n v="0.1"/>
    <n v="539.98"/>
  </r>
  <r>
    <n v="1530"/>
    <n v="2"/>
    <x v="0"/>
    <x v="259"/>
    <n v="1"/>
    <s v="fabiola.jackson@bikes.shop"/>
    <x v="1"/>
    <x v="1"/>
    <n v="110"/>
    <s v="ollie.zimmerman@yahoo.com"/>
    <n v="92806"/>
    <x v="0"/>
    <s v="Trek"/>
    <d v="2018-04-13T00:00:00"/>
    <n v="1"/>
    <n v="749.99"/>
    <n v="0.1"/>
    <n v="749.99"/>
  </r>
  <r>
    <n v="1531"/>
    <n v="1"/>
    <x v="0"/>
    <x v="186"/>
    <n v="1"/>
    <s v="fabiola.jackson@bikes.shop"/>
    <x v="1"/>
    <x v="1"/>
    <n v="233"/>
    <s v="mariana.strong@msn.com"/>
    <n v="95050"/>
    <x v="0"/>
    <s v="Surly"/>
    <d v="2018-04-13T00:00:00"/>
    <n v="1"/>
    <n v="1899"/>
    <n v="0.1"/>
    <n v="1899"/>
  </r>
  <r>
    <n v="1532"/>
    <n v="1"/>
    <x v="1"/>
    <x v="114"/>
    <n v="2"/>
    <s v="mireya.copeland@bikes.shop"/>
    <x v="2"/>
    <x v="2"/>
    <n v="7"/>
    <s v="latasha.hays@hotmail.com"/>
    <n v="14215"/>
    <x v="1"/>
    <s v="Trek"/>
    <d v="2018-04-13T00:00:00"/>
    <n v="2"/>
    <n v="2999.99"/>
    <n v="7.0000000000000007E-2"/>
    <n v="5999.98"/>
  </r>
  <r>
    <n v="1533"/>
    <n v="1"/>
    <x v="1"/>
    <x v="203"/>
    <n v="2"/>
    <s v="mireya.copeland@bikes.shop"/>
    <x v="5"/>
    <x v="5"/>
    <n v="28"/>
    <s v="jeanice.frost@hotmail.com"/>
    <n v="10562"/>
    <x v="1"/>
    <s v="Trek"/>
    <d v="2018-04-13T00:00:00"/>
    <n v="2"/>
    <n v="229.99"/>
    <n v="0.1"/>
    <n v="459.98"/>
  </r>
  <r>
    <n v="1533"/>
    <n v="2"/>
    <x v="1"/>
    <x v="46"/>
    <n v="2"/>
    <s v="mireya.copeland@bikes.shop"/>
    <x v="0"/>
    <x v="0"/>
    <n v="28"/>
    <s v="jeanice.frost@hotmail.com"/>
    <n v="10562"/>
    <x v="1"/>
    <s v="Sun Bicycles"/>
    <d v="2018-04-13T00:00:00"/>
    <n v="1"/>
    <n v="647.99"/>
    <n v="0.1"/>
    <n v="647.99"/>
  </r>
  <r>
    <n v="1533"/>
    <n v="3"/>
    <x v="1"/>
    <x v="81"/>
    <n v="2"/>
    <s v="mireya.copeland@bikes.shop"/>
    <x v="5"/>
    <x v="5"/>
    <n v="28"/>
    <s v="jeanice.frost@hotmail.com"/>
    <n v="10562"/>
    <x v="1"/>
    <s v="Electra"/>
    <d v="2018-04-13T00:00:00"/>
    <n v="1"/>
    <n v="349.99"/>
    <n v="0.1"/>
    <n v="349.99"/>
  </r>
  <r>
    <n v="1533"/>
    <n v="4"/>
    <x v="1"/>
    <x v="111"/>
    <n v="2"/>
    <s v="mireya.copeland@bikes.shop"/>
    <x v="0"/>
    <x v="0"/>
    <n v="28"/>
    <s v="jeanice.frost@hotmail.com"/>
    <n v="10562"/>
    <x v="1"/>
    <s v="Electra"/>
    <d v="2018-04-13T00:00:00"/>
    <n v="2"/>
    <n v="899.99"/>
    <n v="0.1"/>
    <n v="1799.98"/>
  </r>
  <r>
    <n v="1533"/>
    <n v="5"/>
    <x v="1"/>
    <x v="80"/>
    <n v="2"/>
    <s v="mireya.copeland@bikes.shop"/>
    <x v="6"/>
    <x v="6"/>
    <n v="28"/>
    <s v="jeanice.frost@hotmail.com"/>
    <n v="10562"/>
    <x v="1"/>
    <s v="Trek"/>
    <d v="2018-04-13T00:00:00"/>
    <n v="1"/>
    <n v="6499.99"/>
    <n v="0.1"/>
    <n v="6499.99"/>
  </r>
  <r>
    <n v="1534"/>
    <n v="1"/>
    <x v="1"/>
    <x v="242"/>
    <n v="2"/>
    <s v="mireya.copeland@bikes.shop"/>
    <x v="4"/>
    <x v="4"/>
    <n v="18"/>
    <s v="georgetta.hardin@aol.com"/>
    <n v="14424"/>
    <x v="1"/>
    <s v="Trek"/>
    <d v="2018-04-14T00:00:00"/>
    <n v="1"/>
    <n v="3499.99"/>
    <n v="0.1"/>
    <n v="3499.99"/>
  </r>
  <r>
    <n v="1534"/>
    <n v="2"/>
    <x v="1"/>
    <x v="266"/>
    <n v="2"/>
    <s v="mireya.copeland@bikes.shop"/>
    <x v="1"/>
    <x v="1"/>
    <n v="18"/>
    <s v="georgetta.hardin@aol.com"/>
    <n v="14424"/>
    <x v="1"/>
    <s v="Trek"/>
    <d v="2018-04-14T00:00:00"/>
    <n v="1"/>
    <n v="1469.99"/>
    <n v="0.05"/>
    <n v="1469.99"/>
  </r>
  <r>
    <n v="1534"/>
    <n v="3"/>
    <x v="1"/>
    <x v="116"/>
    <n v="2"/>
    <s v="mireya.copeland@bikes.shop"/>
    <x v="5"/>
    <x v="5"/>
    <n v="18"/>
    <s v="georgetta.hardin@aol.com"/>
    <n v="14424"/>
    <x v="1"/>
    <s v="Trek"/>
    <d v="2018-04-14T00:00:00"/>
    <n v="2"/>
    <n v="199.99"/>
    <n v="0.2"/>
    <n v="399.98"/>
  </r>
  <r>
    <n v="1534"/>
    <n v="4"/>
    <x v="1"/>
    <x v="155"/>
    <n v="2"/>
    <s v="mireya.copeland@bikes.shop"/>
    <x v="6"/>
    <x v="6"/>
    <n v="18"/>
    <s v="georgetta.hardin@aol.com"/>
    <n v="14424"/>
    <x v="1"/>
    <s v="Trek"/>
    <d v="2018-04-14T00:00:00"/>
    <n v="2"/>
    <n v="3199.99"/>
    <n v="0.2"/>
    <n v="6399.98"/>
  </r>
  <r>
    <n v="1535"/>
    <n v="1"/>
    <x v="1"/>
    <x v="102"/>
    <n v="2"/>
    <s v="mireya.copeland@bikes.shop"/>
    <x v="5"/>
    <x v="5"/>
    <n v="19"/>
    <s v="lizzette.stein@yahoo.com"/>
    <n v="14127"/>
    <x v="1"/>
    <s v="Haro"/>
    <d v="2018-04-14T00:00:00"/>
    <n v="1"/>
    <n v="209.99"/>
    <n v="0.05"/>
    <n v="209.99"/>
  </r>
  <r>
    <n v="1535"/>
    <n v="2"/>
    <x v="1"/>
    <x v="85"/>
    <n v="2"/>
    <s v="mireya.copeland@bikes.shop"/>
    <x v="0"/>
    <x v="0"/>
    <n v="19"/>
    <s v="lizzette.stein@yahoo.com"/>
    <n v="14127"/>
    <x v="1"/>
    <s v="Electra"/>
    <d v="2018-04-14T00:00:00"/>
    <n v="2"/>
    <n v="599.99"/>
    <n v="0.05"/>
    <n v="1199.98"/>
  </r>
  <r>
    <n v="1536"/>
    <n v="1"/>
    <x v="1"/>
    <x v="293"/>
    <n v="2"/>
    <s v="mireya.copeland@bikes.shop"/>
    <x v="6"/>
    <x v="6"/>
    <n v="34"/>
    <s v="brittney.woodward@aol.com"/>
    <n v="11731"/>
    <x v="1"/>
    <s v="Trek"/>
    <d v="2018-04-14T00:00:00"/>
    <n v="1"/>
    <n v="2199.9899999999998"/>
    <n v="0.2"/>
    <n v="2199.9899999999998"/>
  </r>
  <r>
    <n v="1536"/>
    <n v="2"/>
    <x v="1"/>
    <x v="144"/>
    <n v="2"/>
    <s v="mireya.copeland@bikes.shop"/>
    <x v="4"/>
    <x v="4"/>
    <n v="34"/>
    <s v="brittney.woodward@aol.com"/>
    <n v="11731"/>
    <x v="1"/>
    <s v="Trek"/>
    <d v="2018-04-14T00:00:00"/>
    <n v="2"/>
    <n v="2799.99"/>
    <n v="7.0000000000000007E-2"/>
    <n v="5599.98"/>
  </r>
  <r>
    <n v="1536"/>
    <n v="3"/>
    <x v="1"/>
    <x v="282"/>
    <n v="2"/>
    <s v="mireya.copeland@bikes.shop"/>
    <x v="4"/>
    <x v="4"/>
    <n v="34"/>
    <s v="brittney.woodward@aol.com"/>
    <n v="11731"/>
    <x v="1"/>
    <s v="Trek"/>
    <d v="2018-04-14T00:00:00"/>
    <n v="2"/>
    <n v="2299.9899999999998"/>
    <n v="0.2"/>
    <n v="4599.9799999999996"/>
  </r>
  <r>
    <n v="1537"/>
    <n v="1"/>
    <x v="1"/>
    <x v="148"/>
    <n v="2"/>
    <s v="mireya.copeland@bikes.shop"/>
    <x v="0"/>
    <x v="0"/>
    <n v="36"/>
    <s v="bernita.mcdaniel@hotmail.com"/>
    <n v="13090"/>
    <x v="1"/>
    <s v="Electra"/>
    <d v="2018-04-15T00:00:00"/>
    <n v="2"/>
    <n v="849.99"/>
    <n v="0.05"/>
    <n v="1699.98"/>
  </r>
  <r>
    <n v="1538"/>
    <n v="1"/>
    <x v="1"/>
    <x v="154"/>
    <n v="2"/>
    <s v="mireya.copeland@bikes.shop"/>
    <x v="2"/>
    <x v="2"/>
    <n v="79"/>
    <s v="ashanti.parks@hotmail.com"/>
    <n v="11510"/>
    <x v="1"/>
    <s v="Trek"/>
    <d v="2018-04-15T00:00:00"/>
    <n v="1"/>
    <n v="3299.99"/>
    <n v="7.0000000000000007E-2"/>
    <n v="3299.99"/>
  </r>
  <r>
    <n v="1538"/>
    <n v="2"/>
    <x v="1"/>
    <x v="109"/>
    <n v="2"/>
    <s v="mireya.copeland@bikes.shop"/>
    <x v="1"/>
    <x v="1"/>
    <n v="79"/>
    <s v="ashanti.parks@hotmail.com"/>
    <n v="11510"/>
    <x v="1"/>
    <s v="Haro"/>
    <d v="2018-04-15T00:00:00"/>
    <n v="2"/>
    <n v="1409.99"/>
    <n v="7.0000000000000007E-2"/>
    <n v="2819.98"/>
  </r>
  <r>
    <n v="1538"/>
    <n v="3"/>
    <x v="1"/>
    <x v="266"/>
    <n v="2"/>
    <s v="mireya.copeland@bikes.shop"/>
    <x v="1"/>
    <x v="1"/>
    <n v="79"/>
    <s v="ashanti.parks@hotmail.com"/>
    <n v="11510"/>
    <x v="1"/>
    <s v="Trek"/>
    <d v="2018-04-15T00:00:00"/>
    <n v="1"/>
    <n v="1469.99"/>
    <n v="7.0000000000000007E-2"/>
    <n v="1469.99"/>
  </r>
  <r>
    <n v="1538"/>
    <n v="4"/>
    <x v="1"/>
    <x v="245"/>
    <n v="2"/>
    <s v="mireya.copeland@bikes.shop"/>
    <x v="4"/>
    <x v="4"/>
    <n v="79"/>
    <s v="ashanti.parks@hotmail.com"/>
    <n v="11510"/>
    <x v="1"/>
    <s v="Trek"/>
    <d v="2018-04-15T00:00:00"/>
    <n v="1"/>
    <n v="2299.9899999999998"/>
    <n v="0.2"/>
    <n v="2299.9899999999998"/>
  </r>
  <r>
    <n v="1538"/>
    <n v="5"/>
    <x v="1"/>
    <x v="210"/>
    <n v="2"/>
    <s v="mireya.copeland@bikes.shop"/>
    <x v="3"/>
    <x v="3"/>
    <n v="79"/>
    <s v="ashanti.parks@hotmail.com"/>
    <n v="11510"/>
    <x v="1"/>
    <s v="Electra"/>
    <d v="2018-04-15T00:00:00"/>
    <n v="2"/>
    <n v="899.99"/>
    <n v="0.05"/>
    <n v="1799.98"/>
  </r>
  <r>
    <n v="1539"/>
    <n v="1"/>
    <x v="2"/>
    <x v="18"/>
    <n v="3"/>
    <s v="genna.serrano@bikes.shop"/>
    <x v="1"/>
    <x v="1"/>
    <n v="116"/>
    <s v="merlene.vinson@gmail.com"/>
    <n v="76039"/>
    <x v="2"/>
    <s v="Surly"/>
    <d v="2018-04-15T00:00:00"/>
    <n v="2"/>
    <n v="469.99"/>
    <n v="0.05"/>
    <n v="939.98"/>
  </r>
  <r>
    <n v="1539"/>
    <n v="2"/>
    <x v="2"/>
    <x v="10"/>
    <n v="3"/>
    <s v="genna.serrano@bikes.shop"/>
    <x v="0"/>
    <x v="0"/>
    <n v="116"/>
    <s v="merlene.vinson@gmail.com"/>
    <n v="76039"/>
    <x v="2"/>
    <s v="Electra"/>
    <d v="2018-04-15T00:00:00"/>
    <n v="2"/>
    <n v="549.99"/>
    <n v="0.05"/>
    <n v="1099.98"/>
  </r>
  <r>
    <n v="1540"/>
    <n v="1"/>
    <x v="0"/>
    <x v="68"/>
    <n v="1"/>
    <s v="fabiola.jackson@bikes.shop"/>
    <x v="0"/>
    <x v="0"/>
    <n v="187"/>
    <s v="hedwig.paul@msn.com"/>
    <n v="92307"/>
    <x v="0"/>
    <s v="Sun Bicycles"/>
    <d v="2018-04-16T00:00:00"/>
    <n v="2"/>
    <n v="416.99"/>
    <n v="0.05"/>
    <n v="833.98"/>
  </r>
  <r>
    <n v="1540"/>
    <n v="2"/>
    <x v="0"/>
    <x v="184"/>
    <n v="1"/>
    <s v="fabiola.jackson@bikes.shop"/>
    <x v="0"/>
    <x v="0"/>
    <n v="187"/>
    <s v="hedwig.paul@msn.com"/>
    <n v="92307"/>
    <x v="0"/>
    <s v="Electra"/>
    <d v="2018-04-16T00:00:00"/>
    <n v="1"/>
    <n v="749.99"/>
    <n v="7.0000000000000007E-2"/>
    <n v="749.99"/>
  </r>
  <r>
    <n v="1540"/>
    <n v="3"/>
    <x v="0"/>
    <x v="222"/>
    <n v="1"/>
    <s v="fabiola.jackson@bikes.shop"/>
    <x v="0"/>
    <x v="0"/>
    <n v="187"/>
    <s v="hedwig.paul@msn.com"/>
    <n v="92307"/>
    <x v="0"/>
    <s v="Electra"/>
    <d v="2018-04-16T00:00:00"/>
    <n v="1"/>
    <n v="479.99"/>
    <n v="0.05"/>
    <n v="479.99"/>
  </r>
  <r>
    <n v="1540"/>
    <n v="4"/>
    <x v="0"/>
    <x v="294"/>
    <n v="1"/>
    <s v="fabiola.jackson@bikes.shop"/>
    <x v="6"/>
    <x v="6"/>
    <n v="187"/>
    <s v="hedwig.paul@msn.com"/>
    <n v="92307"/>
    <x v="0"/>
    <s v="Trek"/>
    <d v="2018-04-16T00:00:00"/>
    <n v="2"/>
    <n v="5499.99"/>
    <n v="0.05"/>
    <n v="10999.98"/>
  </r>
  <r>
    <n v="1540"/>
    <n v="5"/>
    <x v="0"/>
    <x v="46"/>
    <n v="1"/>
    <s v="fabiola.jackson@bikes.shop"/>
    <x v="0"/>
    <x v="0"/>
    <n v="187"/>
    <s v="hedwig.paul@msn.com"/>
    <n v="92307"/>
    <x v="0"/>
    <s v="Sun Bicycles"/>
    <d v="2018-04-16T00:00:00"/>
    <n v="1"/>
    <n v="647.99"/>
    <n v="0.2"/>
    <n v="647.99"/>
  </r>
  <r>
    <n v="1541"/>
    <n v="1"/>
    <x v="1"/>
    <x v="181"/>
    <n v="2"/>
    <s v="mireya.copeland@bikes.shop"/>
    <x v="6"/>
    <x v="6"/>
    <n v="10"/>
    <s v="pamelia.newman@gmail.com"/>
    <n v="10950"/>
    <x v="1"/>
    <s v="Trek"/>
    <d v="2018-04-16T00:00:00"/>
    <n v="2"/>
    <n v="11999.99"/>
    <n v="0.1"/>
    <n v="23999.98"/>
  </r>
  <r>
    <n v="1541"/>
    <n v="2"/>
    <x v="1"/>
    <x v="277"/>
    <n v="2"/>
    <s v="mireya.copeland@bikes.shop"/>
    <x v="0"/>
    <x v="0"/>
    <n v="10"/>
    <s v="pamelia.newman@gmail.com"/>
    <n v="10950"/>
    <x v="1"/>
    <s v="Electra"/>
    <d v="2018-04-16T00:00:00"/>
    <n v="2"/>
    <n v="599.99"/>
    <n v="7.0000000000000007E-2"/>
    <n v="1199.98"/>
  </r>
  <r>
    <n v="1541"/>
    <n v="3"/>
    <x v="1"/>
    <x v="199"/>
    <n v="2"/>
    <s v="mireya.copeland@bikes.shop"/>
    <x v="1"/>
    <x v="1"/>
    <n v="10"/>
    <s v="pamelia.newman@gmail.com"/>
    <n v="10950"/>
    <x v="1"/>
    <s v="Trek"/>
    <d v="2018-04-16T00:00:00"/>
    <n v="2"/>
    <n v="3199.99"/>
    <n v="0.1"/>
    <n v="6399.98"/>
  </r>
  <r>
    <n v="1541"/>
    <n v="4"/>
    <x v="1"/>
    <x v="7"/>
    <n v="2"/>
    <s v="mireya.copeland@bikes.shop"/>
    <x v="0"/>
    <x v="0"/>
    <n v="10"/>
    <s v="pamelia.newman@gmail.com"/>
    <n v="10950"/>
    <x v="1"/>
    <s v="Pure Cycles"/>
    <d v="2018-04-16T00:00:00"/>
    <n v="1"/>
    <n v="429"/>
    <n v="0.1"/>
    <n v="429"/>
  </r>
  <r>
    <n v="1541"/>
    <n v="5"/>
    <x v="1"/>
    <x v="106"/>
    <n v="2"/>
    <s v="mireya.copeland@bikes.shop"/>
    <x v="5"/>
    <x v="5"/>
    <n v="10"/>
    <s v="pamelia.newman@gmail.com"/>
    <n v="10950"/>
    <x v="1"/>
    <s v="Trek"/>
    <d v="2018-04-16T00:00:00"/>
    <n v="2"/>
    <n v="149.99"/>
    <n v="0.05"/>
    <n v="299.98"/>
  </r>
  <r>
    <n v="1542"/>
    <n v="1"/>
    <x v="1"/>
    <x v="47"/>
    <n v="2"/>
    <s v="mireya.copeland@bikes.shop"/>
    <x v="0"/>
    <x v="0"/>
    <n v="58"/>
    <s v="damien.dorsey@yahoo.com"/>
    <n v="11722"/>
    <x v="1"/>
    <s v="Sun Bicycles"/>
    <d v="2018-04-16T00:00:00"/>
    <n v="1"/>
    <n v="402.99"/>
    <n v="0.2"/>
    <n v="402.99"/>
  </r>
  <r>
    <n v="1542"/>
    <n v="2"/>
    <x v="1"/>
    <x v="281"/>
    <n v="2"/>
    <s v="mireya.copeland@bikes.shop"/>
    <x v="1"/>
    <x v="1"/>
    <n v="58"/>
    <s v="damien.dorsey@yahoo.com"/>
    <n v="11722"/>
    <x v="1"/>
    <s v="Surly"/>
    <d v="2018-04-16T00:00:00"/>
    <n v="2"/>
    <n v="2499.9899999999998"/>
    <n v="0.05"/>
    <n v="4999.9799999999996"/>
  </r>
  <r>
    <n v="1542"/>
    <n v="3"/>
    <x v="1"/>
    <x v="153"/>
    <n v="2"/>
    <s v="mireya.copeland@bikes.shop"/>
    <x v="6"/>
    <x v="6"/>
    <n v="58"/>
    <s v="damien.dorsey@yahoo.com"/>
    <n v="11722"/>
    <x v="1"/>
    <s v="Trek"/>
    <d v="2018-04-16T00:00:00"/>
    <n v="2"/>
    <n v="3499.99"/>
    <n v="0.2"/>
    <n v="6999.98"/>
  </r>
  <r>
    <n v="1542"/>
    <n v="4"/>
    <x v="1"/>
    <x v="88"/>
    <n v="2"/>
    <s v="mireya.copeland@bikes.shop"/>
    <x v="1"/>
    <x v="1"/>
    <n v="58"/>
    <s v="damien.dorsey@yahoo.com"/>
    <n v="11722"/>
    <x v="1"/>
    <s v="Haro"/>
    <d v="2018-04-16T00:00:00"/>
    <n v="2"/>
    <n v="379.99"/>
    <n v="0.1"/>
    <n v="759.98"/>
  </r>
  <r>
    <n v="1542"/>
    <n v="5"/>
    <x v="1"/>
    <x v="167"/>
    <n v="2"/>
    <s v="mireya.copeland@bikes.shop"/>
    <x v="5"/>
    <x v="5"/>
    <n v="58"/>
    <s v="damien.dorsey@yahoo.com"/>
    <n v="11722"/>
    <x v="1"/>
    <s v="Electra"/>
    <d v="2018-04-16T00:00:00"/>
    <n v="1"/>
    <n v="279.99"/>
    <n v="0.2"/>
    <n v="279.99"/>
  </r>
  <r>
    <n v="1543"/>
    <n v="1"/>
    <x v="1"/>
    <x v="75"/>
    <n v="2"/>
    <s v="mireya.copeland@bikes.shop"/>
    <x v="3"/>
    <x v="3"/>
    <n v="76"/>
    <s v="parker.prince@hotmail.com"/>
    <n v="11776"/>
    <x v="1"/>
    <s v="Sun Bicycles"/>
    <d v="2018-04-16T00:00:00"/>
    <n v="2"/>
    <n v="449.99"/>
    <n v="0.1"/>
    <n v="899.98"/>
  </r>
  <r>
    <n v="1543"/>
    <n v="2"/>
    <x v="1"/>
    <x v="101"/>
    <n v="2"/>
    <s v="mireya.copeland@bikes.shop"/>
    <x v="5"/>
    <x v="5"/>
    <n v="76"/>
    <s v="parker.prince@hotmail.com"/>
    <n v="11776"/>
    <x v="1"/>
    <s v="Haro"/>
    <d v="2018-04-16T00:00:00"/>
    <n v="1"/>
    <n v="209.99"/>
    <n v="0.2"/>
    <n v="209.99"/>
  </r>
  <r>
    <n v="1543"/>
    <n v="3"/>
    <x v="1"/>
    <x v="289"/>
    <n v="2"/>
    <s v="mireya.copeland@bikes.shop"/>
    <x v="6"/>
    <x v="6"/>
    <n v="76"/>
    <s v="parker.prince@hotmail.com"/>
    <n v="11776"/>
    <x v="1"/>
    <s v="Trek"/>
    <d v="2018-04-16T00:00:00"/>
    <n v="2"/>
    <n v="959.99"/>
    <n v="7.0000000000000007E-2"/>
    <n v="1919.98"/>
  </r>
  <r>
    <n v="1543"/>
    <n v="4"/>
    <x v="1"/>
    <x v="44"/>
    <n v="2"/>
    <s v="mireya.copeland@bikes.shop"/>
    <x v="5"/>
    <x v="5"/>
    <n v="76"/>
    <s v="parker.prince@hotmail.com"/>
    <n v="11776"/>
    <x v="1"/>
    <s v="Electra"/>
    <d v="2018-04-16T00:00:00"/>
    <n v="2"/>
    <n v="349.99"/>
    <n v="0.05"/>
    <n v="699.98"/>
  </r>
  <r>
    <n v="1543"/>
    <n v="5"/>
    <x v="1"/>
    <x v="169"/>
    <n v="2"/>
    <s v="mireya.copeland@bikes.shop"/>
    <x v="1"/>
    <x v="1"/>
    <n v="76"/>
    <s v="parker.prince@hotmail.com"/>
    <n v="11776"/>
    <x v="1"/>
    <s v="Trek"/>
    <d v="2018-04-16T00:00:00"/>
    <n v="1"/>
    <n v="1799.99"/>
    <n v="0.2"/>
    <n v="1799.99"/>
  </r>
  <r>
    <n v="1544"/>
    <n v="1"/>
    <x v="0"/>
    <x v="242"/>
    <n v="1"/>
    <s v="fabiola.jackson@bikes.shop"/>
    <x v="4"/>
    <x v="4"/>
    <n v="5"/>
    <s v="charolette.rice@msn.com"/>
    <n v="95820"/>
    <x v="0"/>
    <s v="Trek"/>
    <d v="2018-04-17T00:00:00"/>
    <n v="2"/>
    <n v="3499.99"/>
    <n v="0.1"/>
    <n v="6999.98"/>
  </r>
  <r>
    <n v="1544"/>
    <n v="2"/>
    <x v="0"/>
    <x v="92"/>
    <n v="1"/>
    <s v="fabiola.jackson@bikes.shop"/>
    <x v="3"/>
    <x v="3"/>
    <n v="5"/>
    <s v="charolette.rice@msn.com"/>
    <n v="95820"/>
    <x v="0"/>
    <s v="Sun Bicycles"/>
    <d v="2018-04-17T00:00:00"/>
    <n v="2"/>
    <n v="416.99"/>
    <n v="0.2"/>
    <n v="833.98"/>
  </r>
  <r>
    <n v="1545"/>
    <n v="1"/>
    <x v="0"/>
    <x v="78"/>
    <n v="1"/>
    <s v="fabiola.jackson@bikes.shop"/>
    <x v="1"/>
    <x v="1"/>
    <n v="67"/>
    <s v="tommie.melton@gmail.com"/>
    <n v="95820"/>
    <x v="0"/>
    <s v="Haro"/>
    <d v="2018-04-17T00:00:00"/>
    <n v="1"/>
    <n v="869.99"/>
    <n v="0.1"/>
    <n v="869.99"/>
  </r>
  <r>
    <n v="1546"/>
    <n v="1"/>
    <x v="0"/>
    <x v="292"/>
    <n v="1"/>
    <s v="fabiola.jackson@bikes.shop"/>
    <x v="6"/>
    <x v="6"/>
    <n v="91"/>
    <s v="marvin.mullins@aol.com"/>
    <n v="92111"/>
    <x v="0"/>
    <s v="Trek"/>
    <d v="2018-04-17T00:00:00"/>
    <n v="1"/>
    <n v="6499.99"/>
    <n v="0.1"/>
    <n v="6499.99"/>
  </r>
  <r>
    <n v="1546"/>
    <n v="2"/>
    <x v="0"/>
    <x v="144"/>
    <n v="1"/>
    <s v="fabiola.jackson@bikes.shop"/>
    <x v="4"/>
    <x v="4"/>
    <n v="91"/>
    <s v="marvin.mullins@aol.com"/>
    <n v="92111"/>
    <x v="0"/>
    <s v="Trek"/>
    <d v="2018-04-17T00:00:00"/>
    <n v="2"/>
    <n v="2799.99"/>
    <n v="0.1"/>
    <n v="5599.98"/>
  </r>
  <r>
    <n v="1546"/>
    <n v="3"/>
    <x v="0"/>
    <x v="149"/>
    <n v="1"/>
    <s v="fabiola.jackson@bikes.shop"/>
    <x v="0"/>
    <x v="0"/>
    <n v="91"/>
    <s v="marvin.mullins@aol.com"/>
    <n v="92111"/>
    <x v="0"/>
    <s v="Electra"/>
    <d v="2018-04-17T00:00:00"/>
    <n v="1"/>
    <n v="749.99"/>
    <n v="0.1"/>
    <n v="749.99"/>
  </r>
  <r>
    <n v="1546"/>
    <n v="4"/>
    <x v="0"/>
    <x v="22"/>
    <n v="1"/>
    <s v="fabiola.jackson@bikes.shop"/>
    <x v="3"/>
    <x v="3"/>
    <n v="91"/>
    <s v="marvin.mullins@aol.com"/>
    <n v="92111"/>
    <x v="0"/>
    <s v="Electra"/>
    <d v="2018-04-17T00:00:00"/>
    <n v="1"/>
    <n v="499.99"/>
    <n v="0.05"/>
    <n v="499.99"/>
  </r>
  <r>
    <n v="1547"/>
    <n v="1"/>
    <x v="0"/>
    <x v="26"/>
    <n v="1"/>
    <s v="fabiola.jackson@bikes.shop"/>
    <x v="3"/>
    <x v="3"/>
    <n v="169"/>
    <s v="karla.kirk@yahoo.com"/>
    <n v="90274"/>
    <x v="0"/>
    <s v="Sun Bicycles"/>
    <d v="2018-04-17T00:00:00"/>
    <n v="2"/>
    <n v="449.99"/>
    <n v="0.2"/>
    <n v="899.98"/>
  </r>
  <r>
    <n v="1547"/>
    <n v="2"/>
    <x v="0"/>
    <x v="180"/>
    <n v="1"/>
    <s v="fabiola.jackson@bikes.shop"/>
    <x v="4"/>
    <x v="4"/>
    <n v="169"/>
    <s v="karla.kirk@yahoo.com"/>
    <n v="90274"/>
    <x v="0"/>
    <s v="Trek"/>
    <d v="2018-04-17T00:00:00"/>
    <n v="1"/>
    <n v="3599.99"/>
    <n v="0.2"/>
    <n v="3599.99"/>
  </r>
  <r>
    <n v="1548"/>
    <n v="1"/>
    <x v="0"/>
    <x v="33"/>
    <n v="1"/>
    <s v="fabiola.jackson@bikes.shop"/>
    <x v="1"/>
    <x v="1"/>
    <n v="170"/>
    <s v="regine.gonzales@gmail.com"/>
    <n v="93035"/>
    <x v="0"/>
    <s v="Trek"/>
    <d v="2018-04-17T00:00:00"/>
    <n v="1"/>
    <n v="469.99"/>
    <n v="0.1"/>
    <n v="469.99"/>
  </r>
  <r>
    <n v="1548"/>
    <n v="2"/>
    <x v="0"/>
    <x v="288"/>
    <n v="1"/>
    <s v="fabiola.jackson@bikes.shop"/>
    <x v="4"/>
    <x v="4"/>
    <n v="170"/>
    <s v="regine.gonzales@gmail.com"/>
    <n v="93035"/>
    <x v="0"/>
    <s v="Trek"/>
    <d v="2018-04-17T00:00:00"/>
    <n v="1"/>
    <n v="3499.99"/>
    <n v="7.0000000000000007E-2"/>
    <n v="3499.99"/>
  </r>
  <r>
    <n v="1548"/>
    <n v="3"/>
    <x v="0"/>
    <x v="37"/>
    <n v="1"/>
    <s v="fabiola.jackson@bikes.shop"/>
    <x v="2"/>
    <x v="2"/>
    <n v="170"/>
    <s v="regine.gonzales@gmail.com"/>
    <n v="93035"/>
    <x v="0"/>
    <s v="Trek"/>
    <d v="2018-04-17T00:00:00"/>
    <n v="2"/>
    <n v="3499.99"/>
    <n v="0.2"/>
    <n v="6999.98"/>
  </r>
  <r>
    <n v="1549"/>
    <n v="1"/>
    <x v="1"/>
    <x v="289"/>
    <n v="2"/>
    <s v="mireya.copeland@bikes.shop"/>
    <x v="6"/>
    <x v="6"/>
    <n v="17"/>
    <s v="caren.stephens@msn.com"/>
    <n v="10583"/>
    <x v="1"/>
    <s v="Trek"/>
    <d v="2018-04-17T00:00:00"/>
    <n v="1"/>
    <n v="959.99"/>
    <n v="0.2"/>
    <n v="959.99"/>
  </r>
  <r>
    <n v="1549"/>
    <n v="2"/>
    <x v="1"/>
    <x v="295"/>
    <n v="2"/>
    <s v="mireya.copeland@bikes.shop"/>
    <x v="1"/>
    <x v="1"/>
    <n v="17"/>
    <s v="caren.stephens@msn.com"/>
    <n v="10583"/>
    <x v="1"/>
    <s v="Trek"/>
    <d v="2018-04-17T00:00:00"/>
    <n v="1"/>
    <n v="469.99"/>
    <n v="0.05"/>
    <n v="469.99"/>
  </r>
  <r>
    <n v="1549"/>
    <n v="3"/>
    <x v="1"/>
    <x v="159"/>
    <n v="2"/>
    <s v="mireya.copeland@bikes.shop"/>
    <x v="0"/>
    <x v="0"/>
    <n v="17"/>
    <s v="caren.stephens@msn.com"/>
    <n v="10583"/>
    <x v="1"/>
    <s v="Electra"/>
    <d v="2018-04-17T00:00:00"/>
    <n v="2"/>
    <n v="749.99"/>
    <n v="0.05"/>
    <n v="1499.98"/>
  </r>
  <r>
    <n v="1549"/>
    <n v="4"/>
    <x v="1"/>
    <x v="243"/>
    <n v="2"/>
    <s v="mireya.copeland@bikes.shop"/>
    <x v="0"/>
    <x v="0"/>
    <n v="17"/>
    <s v="caren.stephens@msn.com"/>
    <n v="10583"/>
    <x v="1"/>
    <s v="Electra"/>
    <d v="2018-04-17T00:00:00"/>
    <n v="2"/>
    <n v="699.99"/>
    <n v="0.1"/>
    <n v="1399.98"/>
  </r>
  <r>
    <n v="1550"/>
    <n v="1"/>
    <x v="1"/>
    <x v="296"/>
    <n v="2"/>
    <s v="mireya.copeland@bikes.shop"/>
    <x v="3"/>
    <x v="3"/>
    <n v="39"/>
    <s v="janetta.aguirre@aol.com"/>
    <n v="14086"/>
    <x v="1"/>
    <s v="Electra"/>
    <d v="2018-04-17T00:00:00"/>
    <n v="2"/>
    <n v="559.99"/>
    <n v="0.05"/>
    <n v="1119.98"/>
  </r>
  <r>
    <n v="1550"/>
    <n v="2"/>
    <x v="1"/>
    <x v="241"/>
    <n v="2"/>
    <s v="mireya.copeland@bikes.shop"/>
    <x v="0"/>
    <x v="0"/>
    <n v="39"/>
    <s v="janetta.aguirre@aol.com"/>
    <n v="14086"/>
    <x v="1"/>
    <s v="Electra"/>
    <d v="2018-04-17T00:00:00"/>
    <n v="1"/>
    <n v="659.99"/>
    <n v="7.0000000000000007E-2"/>
    <n v="659.99"/>
  </r>
  <r>
    <n v="1550"/>
    <n v="3"/>
    <x v="1"/>
    <x v="144"/>
    <n v="2"/>
    <s v="mireya.copeland@bikes.shop"/>
    <x v="4"/>
    <x v="4"/>
    <n v="39"/>
    <s v="janetta.aguirre@aol.com"/>
    <n v="14086"/>
    <x v="1"/>
    <s v="Trek"/>
    <d v="2018-04-17T00:00:00"/>
    <n v="2"/>
    <n v="2799.99"/>
    <n v="0.1"/>
    <n v="5599.98"/>
  </r>
  <r>
    <n v="1550"/>
    <n v="4"/>
    <x v="1"/>
    <x v="161"/>
    <n v="2"/>
    <s v="mireya.copeland@bikes.shop"/>
    <x v="6"/>
    <x v="6"/>
    <n v="39"/>
    <s v="janetta.aguirre@aol.com"/>
    <n v="14086"/>
    <x v="1"/>
    <s v="Trek"/>
    <d v="2018-04-17T00:00:00"/>
    <n v="1"/>
    <n v="5499.99"/>
    <n v="7.0000000000000007E-2"/>
    <n v="5499.99"/>
  </r>
  <r>
    <n v="1550"/>
    <n v="5"/>
    <x v="1"/>
    <x v="106"/>
    <n v="2"/>
    <s v="mireya.copeland@bikes.shop"/>
    <x v="5"/>
    <x v="5"/>
    <n v="39"/>
    <s v="janetta.aguirre@aol.com"/>
    <n v="14086"/>
    <x v="1"/>
    <s v="Trek"/>
    <d v="2018-04-17T00:00:00"/>
    <n v="2"/>
    <n v="149.99"/>
    <n v="0.05"/>
    <n v="299.98"/>
  </r>
  <r>
    <n v="1551"/>
    <n v="1"/>
    <x v="1"/>
    <x v="143"/>
    <n v="2"/>
    <s v="mireya.copeland@bikes.shop"/>
    <x v="2"/>
    <x v="2"/>
    <n v="70"/>
    <s v="tomasa.carson@aol.com"/>
    <n v="11369"/>
    <x v="1"/>
    <s v="Trek"/>
    <d v="2018-04-17T00:00:00"/>
    <n v="2"/>
    <n v="3999.99"/>
    <n v="0.2"/>
    <n v="7999.98"/>
  </r>
  <r>
    <n v="1552"/>
    <n v="1"/>
    <x v="1"/>
    <x v="245"/>
    <n v="2"/>
    <s v="mireya.copeland@bikes.shop"/>
    <x v="4"/>
    <x v="4"/>
    <n v="73"/>
    <s v="melanie.hayes@msn.com"/>
    <n v="13090"/>
    <x v="1"/>
    <s v="Trek"/>
    <d v="2018-04-17T00:00:00"/>
    <n v="1"/>
    <n v="2299.9899999999998"/>
    <n v="0.1"/>
    <n v="2299.9899999999998"/>
  </r>
  <r>
    <n v="1552"/>
    <n v="2"/>
    <x v="1"/>
    <x v="67"/>
    <n v="2"/>
    <s v="mireya.copeland@bikes.shop"/>
    <x v="1"/>
    <x v="1"/>
    <n v="73"/>
    <s v="melanie.hayes@msn.com"/>
    <n v="13090"/>
    <x v="1"/>
    <s v="Haro"/>
    <d v="2018-04-17T00:00:00"/>
    <n v="2"/>
    <n v="1469.99"/>
    <n v="0.05"/>
    <n v="2939.98"/>
  </r>
  <r>
    <n v="1553"/>
    <n v="1"/>
    <x v="0"/>
    <x v="48"/>
    <n v="1"/>
    <s v="fabiola.jackson@bikes.shop"/>
    <x v="3"/>
    <x v="3"/>
    <n v="30"/>
    <s v="jamaal.albert@gmail.com"/>
    <n v="90505"/>
    <x v="0"/>
    <s v="Electra"/>
    <d v="2018-04-18T00:00:00"/>
    <n v="1"/>
    <n v="489.99"/>
    <n v="7.0000000000000007E-2"/>
    <n v="489.99"/>
  </r>
  <r>
    <n v="1553"/>
    <n v="2"/>
    <x v="0"/>
    <x v="10"/>
    <n v="1"/>
    <s v="fabiola.jackson@bikes.shop"/>
    <x v="0"/>
    <x v="0"/>
    <n v="30"/>
    <s v="jamaal.albert@gmail.com"/>
    <n v="90505"/>
    <x v="0"/>
    <s v="Electra"/>
    <d v="2018-04-18T00:00:00"/>
    <n v="1"/>
    <n v="549.99"/>
    <n v="0.1"/>
    <n v="549.99"/>
  </r>
  <r>
    <n v="1553"/>
    <n v="3"/>
    <x v="0"/>
    <x v="211"/>
    <n v="1"/>
    <s v="fabiola.jackson@bikes.shop"/>
    <x v="0"/>
    <x v="0"/>
    <n v="30"/>
    <s v="jamaal.albert@gmail.com"/>
    <n v="90505"/>
    <x v="0"/>
    <s v="Electra"/>
    <d v="2018-04-18T00:00:00"/>
    <n v="1"/>
    <n v="2999.99"/>
    <n v="0.05"/>
    <n v="2999.99"/>
  </r>
  <r>
    <n v="1553"/>
    <n v="4"/>
    <x v="0"/>
    <x v="84"/>
    <n v="1"/>
    <s v="fabiola.jackson@bikes.shop"/>
    <x v="5"/>
    <x v="5"/>
    <n v="30"/>
    <s v="jamaal.albert@gmail.com"/>
    <n v="90505"/>
    <x v="0"/>
    <s v="Trek"/>
    <d v="2018-04-18T00:00:00"/>
    <n v="1"/>
    <n v="209.99"/>
    <n v="0.05"/>
    <n v="209.99"/>
  </r>
  <r>
    <n v="1554"/>
    <n v="1"/>
    <x v="0"/>
    <x v="171"/>
    <n v="1"/>
    <s v="fabiola.jackson@bikes.shop"/>
    <x v="6"/>
    <x v="6"/>
    <n v="172"/>
    <s v="jeanie.kirkland@aol.com"/>
    <n v="95050"/>
    <x v="0"/>
    <s v="Trek"/>
    <d v="2018-04-18T00:00:00"/>
    <n v="1"/>
    <n v="749.99"/>
    <n v="0.05"/>
    <n v="749.99"/>
  </r>
  <r>
    <n v="1554"/>
    <n v="2"/>
    <x v="0"/>
    <x v="297"/>
    <n v="1"/>
    <s v="fabiola.jackson@bikes.shop"/>
    <x v="5"/>
    <x v="5"/>
    <n v="172"/>
    <s v="jeanie.kirkland@aol.com"/>
    <n v="95050"/>
    <x v="0"/>
    <s v="Electra"/>
    <d v="2018-04-18T00:00:00"/>
    <n v="1"/>
    <n v="279.99"/>
    <n v="0.2"/>
    <n v="279.99"/>
  </r>
  <r>
    <n v="1555"/>
    <n v="1"/>
    <x v="1"/>
    <x v="24"/>
    <n v="2"/>
    <s v="mireya.copeland@bikes.shop"/>
    <x v="3"/>
    <x v="3"/>
    <n v="1"/>
    <s v="debra.burks@yahoo.com"/>
    <n v="14127"/>
    <x v="1"/>
    <s v="Electra"/>
    <d v="2018-04-18T00:00:00"/>
    <n v="2"/>
    <n v="549.99"/>
    <n v="0.1"/>
    <n v="1099.98"/>
  </r>
  <r>
    <n v="1555"/>
    <n v="2"/>
    <x v="1"/>
    <x v="292"/>
    <n v="2"/>
    <s v="mireya.copeland@bikes.shop"/>
    <x v="6"/>
    <x v="6"/>
    <n v="1"/>
    <s v="debra.burks@yahoo.com"/>
    <n v="14127"/>
    <x v="1"/>
    <s v="Trek"/>
    <d v="2018-04-18T00:00:00"/>
    <n v="1"/>
    <n v="6499.99"/>
    <n v="0.1"/>
    <n v="6499.99"/>
  </r>
  <r>
    <n v="1555"/>
    <n v="3"/>
    <x v="1"/>
    <x v="250"/>
    <n v="2"/>
    <s v="mireya.copeland@bikes.shop"/>
    <x v="1"/>
    <x v="1"/>
    <n v="1"/>
    <s v="debra.burks@yahoo.com"/>
    <n v="14127"/>
    <x v="1"/>
    <s v="Surly"/>
    <d v="2018-04-18T00:00:00"/>
    <n v="1"/>
    <n v="469.99"/>
    <n v="0.1"/>
    <n v="469.99"/>
  </r>
  <r>
    <n v="1555"/>
    <n v="4"/>
    <x v="1"/>
    <x v="186"/>
    <n v="2"/>
    <s v="mireya.copeland@bikes.shop"/>
    <x v="1"/>
    <x v="1"/>
    <n v="1"/>
    <s v="debra.burks@yahoo.com"/>
    <n v="14127"/>
    <x v="1"/>
    <s v="Surly"/>
    <d v="2018-04-18T00:00:00"/>
    <n v="2"/>
    <n v="1899"/>
    <n v="0.05"/>
    <n v="3798"/>
  </r>
  <r>
    <n v="1555"/>
    <n v="5"/>
    <x v="1"/>
    <x v="298"/>
    <n v="2"/>
    <s v="mireya.copeland@bikes.shop"/>
    <x v="6"/>
    <x v="6"/>
    <n v="1"/>
    <s v="debra.burks@yahoo.com"/>
    <n v="14127"/>
    <x v="1"/>
    <s v="Trek"/>
    <d v="2018-04-18T00:00:00"/>
    <n v="1"/>
    <n v="3199.99"/>
    <n v="0.2"/>
    <n v="3199.99"/>
  </r>
  <r>
    <n v="1556"/>
    <n v="1"/>
    <x v="1"/>
    <x v="60"/>
    <n v="2"/>
    <s v="mireya.copeland@bikes.shop"/>
    <x v="6"/>
    <x v="6"/>
    <n v="4"/>
    <s v="daryl.spence@aol.com"/>
    <n v="11553"/>
    <x v="1"/>
    <s v="Trek"/>
    <d v="2018-04-18T00:00:00"/>
    <n v="2"/>
    <n v="3499.99"/>
    <n v="0.2"/>
    <n v="6999.98"/>
  </r>
  <r>
    <n v="1556"/>
    <n v="2"/>
    <x v="1"/>
    <x v="90"/>
    <n v="2"/>
    <s v="mireya.copeland@bikes.shop"/>
    <x v="0"/>
    <x v="0"/>
    <n v="4"/>
    <s v="daryl.spence@aol.com"/>
    <n v="11553"/>
    <x v="1"/>
    <s v="Electra"/>
    <d v="2018-04-18T00:00:00"/>
    <n v="1"/>
    <n v="659.99"/>
    <n v="7.0000000000000007E-2"/>
    <n v="659.99"/>
  </r>
  <r>
    <n v="1556"/>
    <n v="3"/>
    <x v="1"/>
    <x v="237"/>
    <n v="2"/>
    <s v="mireya.copeland@bikes.shop"/>
    <x v="5"/>
    <x v="5"/>
    <n v="4"/>
    <s v="daryl.spence@aol.com"/>
    <n v="11553"/>
    <x v="1"/>
    <s v="Strider"/>
    <d v="2018-04-18T00:00:00"/>
    <n v="1"/>
    <n v="289.99"/>
    <n v="0.1"/>
    <n v="289.99"/>
  </r>
  <r>
    <n v="1556"/>
    <n v="4"/>
    <x v="1"/>
    <x v="295"/>
    <n v="2"/>
    <s v="mireya.copeland@bikes.shop"/>
    <x v="1"/>
    <x v="1"/>
    <n v="4"/>
    <s v="daryl.spence@aol.com"/>
    <n v="11553"/>
    <x v="1"/>
    <s v="Trek"/>
    <d v="2018-04-18T00:00:00"/>
    <n v="2"/>
    <n v="469.99"/>
    <n v="0.05"/>
    <n v="939.98"/>
  </r>
  <r>
    <n v="1556"/>
    <n v="5"/>
    <x v="1"/>
    <x v="111"/>
    <n v="2"/>
    <s v="mireya.copeland@bikes.shop"/>
    <x v="0"/>
    <x v="0"/>
    <n v="4"/>
    <s v="daryl.spence@aol.com"/>
    <n v="11553"/>
    <x v="1"/>
    <s v="Electra"/>
    <d v="2018-04-18T00:00:00"/>
    <n v="2"/>
    <n v="899.99"/>
    <n v="0.1"/>
    <n v="1799.98"/>
  </r>
  <r>
    <n v="1557"/>
    <n v="1"/>
    <x v="0"/>
    <x v="179"/>
    <n v="1"/>
    <s v="fabiola.jackson@bikes.shop"/>
    <x v="6"/>
    <x v="6"/>
    <n v="121"/>
    <s v="lucy.woods@gmail.com"/>
    <n v="90274"/>
    <x v="0"/>
    <s v="Surly"/>
    <d v="2018-04-19T00:00:00"/>
    <n v="2"/>
    <n v="1349"/>
    <n v="7.0000000000000007E-2"/>
    <n v="2698"/>
  </r>
  <r>
    <n v="1558"/>
    <n v="1"/>
    <x v="1"/>
    <x v="109"/>
    <n v="2"/>
    <s v="mireya.copeland@bikes.shop"/>
    <x v="1"/>
    <x v="1"/>
    <n v="63"/>
    <s v="tenisha.lyons@aol.com"/>
    <n v="11701"/>
    <x v="1"/>
    <s v="Haro"/>
    <d v="2018-04-19T00:00:00"/>
    <n v="2"/>
    <n v="1409.99"/>
    <n v="7.0000000000000007E-2"/>
    <n v="2819.98"/>
  </r>
  <r>
    <n v="1558"/>
    <n v="2"/>
    <x v="1"/>
    <x v="262"/>
    <n v="2"/>
    <s v="mireya.copeland@bikes.shop"/>
    <x v="1"/>
    <x v="1"/>
    <n v="63"/>
    <s v="tenisha.lyons@aol.com"/>
    <n v="11701"/>
    <x v="1"/>
    <s v="Trek"/>
    <d v="2018-04-19T00:00:00"/>
    <n v="1"/>
    <n v="999.99"/>
    <n v="7.0000000000000007E-2"/>
    <n v="999.99"/>
  </r>
  <r>
    <n v="1558"/>
    <n v="3"/>
    <x v="1"/>
    <x v="4"/>
    <n v="2"/>
    <s v="mireya.copeland@bikes.shop"/>
    <x v="1"/>
    <x v="1"/>
    <n v="63"/>
    <s v="tenisha.lyons@aol.com"/>
    <n v="11701"/>
    <x v="1"/>
    <s v="Trek"/>
    <d v="2018-04-19T00:00:00"/>
    <n v="1"/>
    <n v="2899.99"/>
    <n v="0.05"/>
    <n v="2899.99"/>
  </r>
  <r>
    <n v="1558"/>
    <n v="4"/>
    <x v="1"/>
    <x v="66"/>
    <n v="2"/>
    <s v="mireya.copeland@bikes.shop"/>
    <x v="6"/>
    <x v="6"/>
    <n v="63"/>
    <s v="tenisha.lyons@aol.com"/>
    <n v="11701"/>
    <x v="1"/>
    <s v="Trek"/>
    <d v="2018-04-19T00:00:00"/>
    <n v="1"/>
    <n v="2699.99"/>
    <n v="0.2"/>
    <n v="2699.99"/>
  </r>
  <r>
    <n v="1558"/>
    <n v="5"/>
    <x v="1"/>
    <x v="130"/>
    <n v="2"/>
    <s v="mireya.copeland@bikes.shop"/>
    <x v="0"/>
    <x v="0"/>
    <n v="63"/>
    <s v="tenisha.lyons@aol.com"/>
    <n v="11701"/>
    <x v="1"/>
    <s v="Electra"/>
    <d v="2018-04-19T00:00:00"/>
    <n v="1"/>
    <n v="2599.9899999999998"/>
    <n v="7.0000000000000007E-2"/>
    <n v="2599.9899999999998"/>
  </r>
  <r>
    <n v="1559"/>
    <n v="1"/>
    <x v="1"/>
    <x v="70"/>
    <n v="2"/>
    <s v="mireya.copeland@bikes.shop"/>
    <x v="5"/>
    <x v="5"/>
    <n v="42"/>
    <s v="tangela.quinn@aol.com"/>
    <n v="11418"/>
    <x v="1"/>
    <s v="Electra"/>
    <d v="2018-04-20T00:00:00"/>
    <n v="2"/>
    <n v="339.99"/>
    <n v="7.0000000000000007E-2"/>
    <n v="679.98"/>
  </r>
  <r>
    <n v="1559"/>
    <n v="2"/>
    <x v="1"/>
    <x v="9"/>
    <n v="2"/>
    <s v="mireya.copeland@bikes.shop"/>
    <x v="0"/>
    <x v="0"/>
    <n v="42"/>
    <s v="tangela.quinn@aol.com"/>
    <n v="11418"/>
    <x v="1"/>
    <s v="Pure Cycles"/>
    <d v="2018-04-20T00:00:00"/>
    <n v="1"/>
    <n v="449"/>
    <n v="0.1"/>
    <n v="449"/>
  </r>
  <r>
    <n v="1559"/>
    <n v="3"/>
    <x v="1"/>
    <x v="59"/>
    <n v="2"/>
    <s v="mireya.copeland@bikes.shop"/>
    <x v="6"/>
    <x v="6"/>
    <n v="42"/>
    <s v="tangela.quinn@aol.com"/>
    <n v="11418"/>
    <x v="1"/>
    <s v="Trek"/>
    <d v="2018-04-20T00:00:00"/>
    <n v="2"/>
    <n v="3199.99"/>
    <n v="0.1"/>
    <n v="6399.98"/>
  </r>
  <r>
    <n v="1559"/>
    <n v="4"/>
    <x v="1"/>
    <x v="252"/>
    <n v="2"/>
    <s v="mireya.copeland@bikes.shop"/>
    <x v="0"/>
    <x v="0"/>
    <n v="42"/>
    <s v="tangela.quinn@aol.com"/>
    <n v="11418"/>
    <x v="1"/>
    <s v="Electra"/>
    <d v="2018-04-20T00:00:00"/>
    <n v="1"/>
    <n v="319.99"/>
    <n v="0.1"/>
    <n v="319.99"/>
  </r>
  <r>
    <n v="1560"/>
    <n v="1"/>
    <x v="1"/>
    <x v="200"/>
    <n v="2"/>
    <s v="mireya.copeland@bikes.shop"/>
    <x v="1"/>
    <x v="1"/>
    <n v="57"/>
    <s v="pamala.henry@aol.com"/>
    <n v="10451"/>
    <x v="1"/>
    <s v="Trek"/>
    <d v="2018-04-20T00:00:00"/>
    <n v="2"/>
    <n v="999.99"/>
    <n v="0.2"/>
    <n v="1999.98"/>
  </r>
  <r>
    <n v="1560"/>
    <n v="2"/>
    <x v="1"/>
    <x v="67"/>
    <n v="2"/>
    <s v="mireya.copeland@bikes.shop"/>
    <x v="1"/>
    <x v="1"/>
    <n v="57"/>
    <s v="pamala.henry@aol.com"/>
    <n v="10451"/>
    <x v="1"/>
    <s v="Haro"/>
    <d v="2018-04-20T00:00:00"/>
    <n v="1"/>
    <n v="1469.99"/>
    <n v="0.2"/>
    <n v="1469.99"/>
  </r>
  <r>
    <n v="1561"/>
    <n v="1"/>
    <x v="1"/>
    <x v="196"/>
    <n v="2"/>
    <s v="mireya.copeland@bikes.shop"/>
    <x v="6"/>
    <x v="6"/>
    <n v="65"/>
    <s v="kanesha.vega@gmail.com"/>
    <n v="13440"/>
    <x v="1"/>
    <s v="Trek"/>
    <d v="2018-04-20T00:00:00"/>
    <n v="2"/>
    <n v="2199.9899999999998"/>
    <n v="7.0000000000000007E-2"/>
    <n v="4399.9799999999996"/>
  </r>
  <r>
    <n v="1561"/>
    <n v="2"/>
    <x v="1"/>
    <x v="167"/>
    <n v="2"/>
    <s v="mireya.copeland@bikes.shop"/>
    <x v="5"/>
    <x v="5"/>
    <n v="65"/>
    <s v="kanesha.vega@gmail.com"/>
    <n v="13440"/>
    <x v="1"/>
    <s v="Electra"/>
    <d v="2018-04-20T00:00:00"/>
    <n v="2"/>
    <n v="279.99"/>
    <n v="0.05"/>
    <n v="559.98"/>
  </r>
  <r>
    <n v="1562"/>
    <n v="1"/>
    <x v="1"/>
    <x v="59"/>
    <n v="2"/>
    <s v="mireya.copeland@bikes.shop"/>
    <x v="6"/>
    <x v="6"/>
    <n v="88"/>
    <s v="titus.bullock@gmail.com"/>
    <n v="11423"/>
    <x v="1"/>
    <s v="Trek"/>
    <d v="2018-04-20T00:00:00"/>
    <n v="1"/>
    <n v="3199.99"/>
    <n v="0.2"/>
    <n v="3199.99"/>
  </r>
  <r>
    <n v="1562"/>
    <n v="2"/>
    <x v="1"/>
    <x v="82"/>
    <n v="2"/>
    <s v="mireya.copeland@bikes.shop"/>
    <x v="0"/>
    <x v="0"/>
    <n v="88"/>
    <s v="titus.bullock@gmail.com"/>
    <n v="11423"/>
    <x v="1"/>
    <s v="Sun Bicycles"/>
    <d v="2018-04-20T00:00:00"/>
    <n v="1"/>
    <n v="250.99"/>
    <n v="0.2"/>
    <n v="250.99"/>
  </r>
  <r>
    <n v="1562"/>
    <n v="3"/>
    <x v="1"/>
    <x v="185"/>
    <n v="2"/>
    <s v="mireya.copeland@bikes.shop"/>
    <x v="1"/>
    <x v="1"/>
    <n v="88"/>
    <s v="titus.bullock@gmail.com"/>
    <n v="11423"/>
    <x v="1"/>
    <s v="Trek"/>
    <d v="2018-04-20T00:00:00"/>
    <n v="2"/>
    <n v="3199.99"/>
    <n v="7.0000000000000007E-2"/>
    <n v="6399.98"/>
  </r>
  <r>
    <n v="1563"/>
    <n v="1"/>
    <x v="2"/>
    <x v="198"/>
    <n v="3"/>
    <s v="genna.serrano@bikes.shop"/>
    <x v="4"/>
    <x v="4"/>
    <n v="77"/>
    <s v="keri.bridges@gmail.com"/>
    <n v="75080"/>
    <x v="2"/>
    <s v="Trek"/>
    <d v="2018-04-20T00:00:00"/>
    <n v="1"/>
    <n v="3499.99"/>
    <n v="7.0000000000000007E-2"/>
    <n v="3499.99"/>
  </r>
  <r>
    <n v="1564"/>
    <n v="1"/>
    <x v="0"/>
    <x v="299"/>
    <n v="1"/>
    <s v="fabiola.jackson@bikes.shop"/>
    <x v="3"/>
    <x v="3"/>
    <n v="46"/>
    <s v="monika.berg@gmail.com"/>
    <n v="91316"/>
    <x v="0"/>
    <s v="Electra"/>
    <d v="2018-04-21T00:00:00"/>
    <n v="1"/>
    <n v="899.99"/>
    <n v="7.0000000000000007E-2"/>
    <n v="899.99"/>
  </r>
  <r>
    <n v="1564"/>
    <n v="2"/>
    <x v="0"/>
    <x v="15"/>
    <n v="1"/>
    <s v="fabiola.jackson@bikes.shop"/>
    <x v="0"/>
    <x v="0"/>
    <n v="46"/>
    <s v="monika.berg@gmail.com"/>
    <n v="91316"/>
    <x v="0"/>
    <s v="Electra"/>
    <d v="2018-04-21T00:00:00"/>
    <n v="1"/>
    <n v="269.99"/>
    <n v="0.1"/>
    <n v="269.99"/>
  </r>
  <r>
    <n v="1565"/>
    <n v="1"/>
    <x v="0"/>
    <x v="88"/>
    <n v="1"/>
    <s v="fabiola.jackson@bikes.shop"/>
    <x v="1"/>
    <x v="1"/>
    <n v="60"/>
    <s v="neil.mccall@gmail.com"/>
    <n v="94070"/>
    <x v="0"/>
    <s v="Haro"/>
    <d v="2018-04-21T00:00:00"/>
    <n v="1"/>
    <n v="379.99"/>
    <n v="7.0000000000000007E-2"/>
    <n v="379.99"/>
  </r>
  <r>
    <n v="1565"/>
    <n v="2"/>
    <x v="0"/>
    <x v="102"/>
    <n v="1"/>
    <s v="fabiola.jackson@bikes.shop"/>
    <x v="5"/>
    <x v="5"/>
    <n v="60"/>
    <s v="neil.mccall@gmail.com"/>
    <n v="94070"/>
    <x v="0"/>
    <s v="Haro"/>
    <d v="2018-04-21T00:00:00"/>
    <n v="1"/>
    <n v="209.99"/>
    <n v="0.1"/>
    <n v="209.99"/>
  </r>
  <r>
    <n v="1565"/>
    <n v="3"/>
    <x v="0"/>
    <x v="276"/>
    <n v="1"/>
    <s v="fabiola.jackson@bikes.shop"/>
    <x v="0"/>
    <x v="0"/>
    <n v="60"/>
    <s v="neil.mccall@gmail.com"/>
    <n v="94070"/>
    <x v="0"/>
    <s v="Electra"/>
    <d v="2018-04-21T00:00:00"/>
    <n v="1"/>
    <n v="899.99"/>
    <n v="0.1"/>
    <n v="899.99"/>
  </r>
  <r>
    <n v="1565"/>
    <n v="4"/>
    <x v="0"/>
    <x v="43"/>
    <n v="1"/>
    <s v="fabiola.jackson@bikes.shop"/>
    <x v="5"/>
    <x v="5"/>
    <n v="60"/>
    <s v="neil.mccall@gmail.com"/>
    <n v="94070"/>
    <x v="0"/>
    <s v="Electra"/>
    <d v="2018-04-21T00:00:00"/>
    <n v="1"/>
    <n v="299.99"/>
    <n v="7.0000000000000007E-2"/>
    <n v="299.99"/>
  </r>
  <r>
    <n v="1565"/>
    <n v="5"/>
    <x v="0"/>
    <x v="219"/>
    <n v="1"/>
    <s v="fabiola.jackson@bikes.shop"/>
    <x v="0"/>
    <x v="0"/>
    <n v="60"/>
    <s v="neil.mccall@gmail.com"/>
    <n v="94070"/>
    <x v="0"/>
    <s v="Electra"/>
    <d v="2018-04-21T00:00:00"/>
    <n v="2"/>
    <n v="679.99"/>
    <n v="0.2"/>
    <n v="1359.98"/>
  </r>
  <r>
    <n v="1566"/>
    <n v="1"/>
    <x v="0"/>
    <x v="135"/>
    <n v="1"/>
    <s v="fabiola.jackson@bikes.shop"/>
    <x v="6"/>
    <x v="6"/>
    <n v="72"/>
    <s v="petronila.norris@aol.com"/>
    <n v="91733"/>
    <x v="0"/>
    <s v="Trek"/>
    <d v="2018-04-21T00:00:00"/>
    <n v="1"/>
    <n v="919.99"/>
    <n v="0.05"/>
    <n v="919.99"/>
  </r>
  <r>
    <n v="1566"/>
    <n v="2"/>
    <x v="0"/>
    <x v="32"/>
    <n v="1"/>
    <s v="fabiola.jackson@bikes.shop"/>
    <x v="4"/>
    <x v="4"/>
    <n v="72"/>
    <s v="petronila.norris@aol.com"/>
    <n v="91733"/>
    <x v="0"/>
    <s v="Trek"/>
    <d v="2018-04-21T00:00:00"/>
    <n v="2"/>
    <n v="4999.99"/>
    <n v="0.05"/>
    <n v="9999.98"/>
  </r>
  <r>
    <n v="1567"/>
    <n v="1"/>
    <x v="0"/>
    <x v="300"/>
    <n v="1"/>
    <s v="fabiola.jackson@bikes.shop"/>
    <x v="5"/>
    <x v="5"/>
    <n v="89"/>
    <s v="arvilla.osborn@gmail.com"/>
    <n v="91784"/>
    <x v="0"/>
    <s v="Trek"/>
    <d v="2018-04-21T00:00:00"/>
    <n v="1"/>
    <n v="319.99"/>
    <n v="0.2"/>
    <n v="319.99"/>
  </r>
  <r>
    <n v="1568"/>
    <n v="1"/>
    <x v="0"/>
    <x v="301"/>
    <n v="1"/>
    <s v="fabiola.jackson@bikes.shop"/>
    <x v="6"/>
    <x v="6"/>
    <n v="192"/>
    <s v="bong.hebert@gmail.com"/>
    <n v="90505"/>
    <x v="0"/>
    <s v="Trek"/>
    <d v="2018-04-21T00:00:00"/>
    <n v="1"/>
    <n v="4999.99"/>
    <n v="0.2"/>
    <n v="4999.99"/>
  </r>
  <r>
    <n v="1568"/>
    <n v="2"/>
    <x v="0"/>
    <x v="86"/>
    <n v="1"/>
    <s v="fabiola.jackson@bikes.shop"/>
    <x v="3"/>
    <x v="3"/>
    <n v="192"/>
    <s v="bong.hebert@gmail.com"/>
    <n v="90505"/>
    <x v="0"/>
    <s v="Sun Bicycles"/>
    <d v="2018-04-21T00:00:00"/>
    <n v="1"/>
    <n v="533.99"/>
    <n v="7.0000000000000007E-2"/>
    <n v="533.99"/>
  </r>
  <r>
    <n v="1568"/>
    <n v="3"/>
    <x v="0"/>
    <x v="235"/>
    <n v="1"/>
    <s v="fabiola.jackson@bikes.shop"/>
    <x v="3"/>
    <x v="3"/>
    <n v="192"/>
    <s v="bong.hebert@gmail.com"/>
    <n v="90505"/>
    <x v="0"/>
    <s v="Electra"/>
    <d v="2018-04-21T00:00:00"/>
    <n v="1"/>
    <n v="899.99"/>
    <n v="0.1"/>
    <n v="899.99"/>
  </r>
  <r>
    <n v="1569"/>
    <n v="1"/>
    <x v="1"/>
    <x v="253"/>
    <n v="2"/>
    <s v="mireya.copeland@bikes.shop"/>
    <x v="0"/>
    <x v="0"/>
    <n v="29"/>
    <s v="syreeta.hendricks@msn.com"/>
    <n v="10541"/>
    <x v="1"/>
    <s v="Electra"/>
    <d v="2018-04-22T00:00:00"/>
    <n v="1"/>
    <n v="2999.99"/>
    <n v="0.1"/>
    <n v="2999.99"/>
  </r>
  <r>
    <n v="1570"/>
    <n v="1"/>
    <x v="1"/>
    <x v="181"/>
    <n v="2"/>
    <s v="mireya.copeland@bikes.shop"/>
    <x v="6"/>
    <x v="6"/>
    <n v="54"/>
    <s v="fran.yang@hotmail.com"/>
    <n v="13501"/>
    <x v="1"/>
    <s v="Trek"/>
    <d v="2018-04-22T00:00:00"/>
    <n v="1"/>
    <n v="11999.99"/>
    <n v="7.0000000000000007E-2"/>
    <n v="11999.99"/>
  </r>
  <r>
    <n v="1571"/>
    <n v="1"/>
    <x v="1"/>
    <x v="302"/>
    <n v="2"/>
    <s v="mireya.copeland@bikes.shop"/>
    <x v="3"/>
    <x v="3"/>
    <n v="80"/>
    <s v="sarai.mckee@msn.com"/>
    <n v="14215"/>
    <x v="1"/>
    <s v="Electra"/>
    <d v="2018-04-22T00:00:00"/>
    <n v="2"/>
    <n v="699.99"/>
    <n v="0.1"/>
    <n v="1399.98"/>
  </r>
  <r>
    <n v="1571"/>
    <n v="2"/>
    <x v="1"/>
    <x v="303"/>
    <n v="2"/>
    <s v="mireya.copeland@bikes.shop"/>
    <x v="0"/>
    <x v="0"/>
    <n v="80"/>
    <s v="sarai.mckee@msn.com"/>
    <n v="14215"/>
    <x v="1"/>
    <s v="Electra"/>
    <d v="2018-04-22T00:00:00"/>
    <n v="1"/>
    <n v="559.99"/>
    <n v="7.0000000000000007E-2"/>
    <n v="559.99"/>
  </r>
  <r>
    <n v="1571"/>
    <n v="3"/>
    <x v="1"/>
    <x v="0"/>
    <n v="2"/>
    <s v="mireya.copeland@bikes.shop"/>
    <x v="0"/>
    <x v="0"/>
    <n v="80"/>
    <s v="sarai.mckee@msn.com"/>
    <n v="14215"/>
    <x v="1"/>
    <s v="Electra"/>
    <d v="2018-04-22T00:00:00"/>
    <n v="2"/>
    <n v="599.99"/>
    <n v="0.2"/>
    <n v="1199.98"/>
  </r>
  <r>
    <n v="1572"/>
    <n v="1"/>
    <x v="2"/>
    <x v="249"/>
    <n v="3"/>
    <s v="genna.serrano@bikes.shop"/>
    <x v="0"/>
    <x v="0"/>
    <n v="14"/>
    <s v="garry.espinoza@hotmail.com"/>
    <n v="75126"/>
    <x v="2"/>
    <s v="Electra"/>
    <d v="2018-04-22T00:00:00"/>
    <n v="2"/>
    <n v="899.99"/>
    <n v="0.05"/>
    <n v="1799.98"/>
  </r>
  <r>
    <n v="1572"/>
    <n v="2"/>
    <x v="2"/>
    <x v="255"/>
    <n v="3"/>
    <s v="genna.serrano@bikes.shop"/>
    <x v="4"/>
    <x v="4"/>
    <n v="14"/>
    <s v="garry.espinoza@hotmail.com"/>
    <n v="75126"/>
    <x v="2"/>
    <s v="Electra"/>
    <d v="2018-04-22T00:00:00"/>
    <n v="1"/>
    <n v="2999.99"/>
    <n v="0.2"/>
    <n v="2999.99"/>
  </r>
  <r>
    <n v="1572"/>
    <n v="3"/>
    <x v="2"/>
    <x v="185"/>
    <n v="3"/>
    <s v="genna.serrano@bikes.shop"/>
    <x v="1"/>
    <x v="1"/>
    <n v="14"/>
    <s v="garry.espinoza@hotmail.com"/>
    <n v="75126"/>
    <x v="2"/>
    <s v="Trek"/>
    <d v="2018-04-22T00:00:00"/>
    <n v="1"/>
    <n v="3199.99"/>
    <n v="0.05"/>
    <n v="3199.99"/>
  </r>
  <r>
    <n v="1572"/>
    <n v="4"/>
    <x v="2"/>
    <x v="138"/>
    <n v="3"/>
    <s v="genna.serrano@bikes.shop"/>
    <x v="3"/>
    <x v="3"/>
    <n v="14"/>
    <s v="garry.espinoza@hotmail.com"/>
    <n v="75126"/>
    <x v="2"/>
    <s v="Electra"/>
    <d v="2018-04-22T00:00:00"/>
    <n v="2"/>
    <n v="679.99"/>
    <n v="0.2"/>
    <n v="1359.98"/>
  </r>
  <r>
    <n v="1573"/>
    <n v="1"/>
    <x v="0"/>
    <x v="11"/>
    <n v="1"/>
    <s v="fabiola.jackson@bikes.shop"/>
    <x v="4"/>
    <x v="4"/>
    <n v="24"/>
    <s v="corene.wall@msn.com"/>
    <n v="95301"/>
    <x v="0"/>
    <s v="Trek"/>
    <d v="2018-04-23T00:00:00"/>
    <n v="1"/>
    <n v="2999.99"/>
    <n v="0.05"/>
    <n v="2999.99"/>
  </r>
  <r>
    <n v="1573"/>
    <n v="2"/>
    <x v="0"/>
    <x v="120"/>
    <n v="1"/>
    <s v="fabiola.jackson@bikes.shop"/>
    <x v="1"/>
    <x v="1"/>
    <n v="24"/>
    <s v="corene.wall@msn.com"/>
    <n v="95301"/>
    <x v="0"/>
    <s v="Trek"/>
    <d v="2018-04-23T00:00:00"/>
    <n v="1"/>
    <n v="919.99"/>
    <n v="7.0000000000000007E-2"/>
    <n v="919.99"/>
  </r>
  <r>
    <n v="1573"/>
    <n v="3"/>
    <x v="0"/>
    <x v="12"/>
    <n v="1"/>
    <s v="fabiola.jackson@bikes.shop"/>
    <x v="0"/>
    <x v="0"/>
    <n v="24"/>
    <s v="corene.wall@msn.com"/>
    <n v="95301"/>
    <x v="0"/>
    <s v="Electra"/>
    <d v="2018-04-23T00:00:00"/>
    <n v="2"/>
    <n v="529.99"/>
    <n v="0.1"/>
    <n v="1059.98"/>
  </r>
  <r>
    <n v="1573"/>
    <n v="4"/>
    <x v="0"/>
    <x v="249"/>
    <n v="1"/>
    <s v="fabiola.jackson@bikes.shop"/>
    <x v="0"/>
    <x v="0"/>
    <n v="24"/>
    <s v="corene.wall@msn.com"/>
    <n v="95301"/>
    <x v="0"/>
    <s v="Electra"/>
    <d v="2018-04-23T00:00:00"/>
    <n v="2"/>
    <n v="899.99"/>
    <n v="7.0000000000000007E-2"/>
    <n v="1799.98"/>
  </r>
  <r>
    <n v="1573"/>
    <n v="5"/>
    <x v="0"/>
    <x v="160"/>
    <n v="1"/>
    <s v="fabiola.jackson@bikes.shop"/>
    <x v="5"/>
    <x v="5"/>
    <n v="24"/>
    <s v="corene.wall@msn.com"/>
    <n v="95301"/>
    <x v="0"/>
    <s v="Strider"/>
    <d v="2018-04-23T00:00:00"/>
    <n v="2"/>
    <n v="89.99"/>
    <n v="0.1"/>
    <n v="179.98"/>
  </r>
  <r>
    <n v="1574"/>
    <n v="1"/>
    <x v="0"/>
    <x v="220"/>
    <n v="1"/>
    <s v="fabiola.jackson@bikes.shop"/>
    <x v="1"/>
    <x v="1"/>
    <n v="124"/>
    <s v="jeni.booker@gmail.com"/>
    <n v="91733"/>
    <x v="0"/>
    <s v="Surly"/>
    <d v="2018-04-23T00:00:00"/>
    <n v="1"/>
    <n v="469.99"/>
    <n v="0.1"/>
    <n v="469.99"/>
  </r>
  <r>
    <n v="1575"/>
    <n v="1"/>
    <x v="0"/>
    <x v="99"/>
    <n v="1"/>
    <s v="fabiola.jackson@bikes.shop"/>
    <x v="1"/>
    <x v="1"/>
    <n v="224"/>
    <s v="moses.pope@yahoo.com"/>
    <n v="90260"/>
    <x v="0"/>
    <s v="Haro"/>
    <d v="2018-04-23T00:00:00"/>
    <n v="1"/>
    <n v="539.99"/>
    <n v="7.0000000000000007E-2"/>
    <n v="539.99"/>
  </r>
  <r>
    <n v="1575"/>
    <n v="2"/>
    <x v="0"/>
    <x v="143"/>
    <n v="1"/>
    <s v="fabiola.jackson@bikes.shop"/>
    <x v="2"/>
    <x v="2"/>
    <n v="224"/>
    <s v="moses.pope@yahoo.com"/>
    <n v="90260"/>
    <x v="0"/>
    <s v="Trek"/>
    <d v="2018-04-23T00:00:00"/>
    <n v="2"/>
    <n v="3999.99"/>
    <n v="0.1"/>
    <n v="7999.98"/>
  </r>
  <r>
    <n v="1575"/>
    <n v="3"/>
    <x v="0"/>
    <x v="193"/>
    <n v="1"/>
    <s v="fabiola.jackson@bikes.shop"/>
    <x v="0"/>
    <x v="0"/>
    <n v="224"/>
    <s v="moses.pope@yahoo.com"/>
    <n v="90260"/>
    <x v="0"/>
    <s v="Electra"/>
    <d v="2018-04-23T00:00:00"/>
    <n v="1"/>
    <n v="269.99"/>
    <n v="7.0000000000000007E-2"/>
    <n v="269.99"/>
  </r>
  <r>
    <n v="1575"/>
    <n v="4"/>
    <x v="0"/>
    <x v="250"/>
    <n v="1"/>
    <s v="fabiola.jackson@bikes.shop"/>
    <x v="1"/>
    <x v="1"/>
    <n v="224"/>
    <s v="moses.pope@yahoo.com"/>
    <n v="90260"/>
    <x v="0"/>
    <s v="Surly"/>
    <d v="2018-04-23T00:00:00"/>
    <n v="2"/>
    <n v="469.99"/>
    <n v="0.05"/>
    <n v="939.98"/>
  </r>
  <r>
    <n v="1575"/>
    <n v="5"/>
    <x v="0"/>
    <x v="102"/>
    <n v="1"/>
    <s v="fabiola.jackson@bikes.shop"/>
    <x v="5"/>
    <x v="5"/>
    <n v="224"/>
    <s v="moses.pope@yahoo.com"/>
    <n v="90260"/>
    <x v="0"/>
    <s v="Haro"/>
    <d v="2018-04-23T00:00:00"/>
    <n v="2"/>
    <n v="209.99"/>
    <n v="0.2"/>
    <n v="419.98"/>
  </r>
  <r>
    <n v="1576"/>
    <n v="1"/>
    <x v="1"/>
    <x v="79"/>
    <n v="2"/>
    <s v="mireya.copeland@bikes.shop"/>
    <x v="0"/>
    <x v="0"/>
    <n v="12"/>
    <s v="robby.sykes@hotmail.com"/>
    <n v="11550"/>
    <x v="1"/>
    <s v="Sun Bicycles"/>
    <d v="2018-04-23T00:00:00"/>
    <n v="1"/>
    <n v="416.99"/>
    <n v="0.05"/>
    <n v="416.99"/>
  </r>
  <r>
    <n v="1576"/>
    <n v="2"/>
    <x v="1"/>
    <x v="284"/>
    <n v="2"/>
    <s v="mireya.copeland@bikes.shop"/>
    <x v="5"/>
    <x v="5"/>
    <n v="12"/>
    <s v="robby.sykes@hotmail.com"/>
    <n v="11550"/>
    <x v="1"/>
    <s v="Electra"/>
    <d v="2018-04-23T00:00:00"/>
    <n v="1"/>
    <n v="319.99"/>
    <n v="0.05"/>
    <n v="319.99"/>
  </r>
  <r>
    <n v="1576"/>
    <n v="3"/>
    <x v="1"/>
    <x v="288"/>
    <n v="2"/>
    <s v="mireya.copeland@bikes.shop"/>
    <x v="4"/>
    <x v="4"/>
    <n v="12"/>
    <s v="robby.sykes@hotmail.com"/>
    <n v="11550"/>
    <x v="1"/>
    <s v="Trek"/>
    <d v="2018-04-23T00:00:00"/>
    <n v="2"/>
    <n v="3499.99"/>
    <n v="0.05"/>
    <n v="6999.98"/>
  </r>
  <r>
    <n v="1577"/>
    <n v="1"/>
    <x v="1"/>
    <x v="136"/>
    <n v="2"/>
    <s v="mireya.copeland@bikes.shop"/>
    <x v="5"/>
    <x v="5"/>
    <n v="48"/>
    <s v="cesar.jackson@gmail.com"/>
    <n v="13090"/>
    <x v="1"/>
    <s v="Electra"/>
    <d v="2018-04-23T00:00:00"/>
    <n v="2"/>
    <n v="279.99"/>
    <n v="0.05"/>
    <n v="559.98"/>
  </r>
  <r>
    <n v="1577"/>
    <n v="2"/>
    <x v="1"/>
    <x v="103"/>
    <n v="2"/>
    <s v="mireya.copeland@bikes.shop"/>
    <x v="3"/>
    <x v="3"/>
    <n v="48"/>
    <s v="cesar.jackson@gmail.com"/>
    <n v="13090"/>
    <x v="1"/>
    <s v="Sun Bicycles"/>
    <d v="2018-04-23T00:00:00"/>
    <n v="2"/>
    <n v="470.99"/>
    <n v="0.1"/>
    <n v="941.98"/>
  </r>
  <r>
    <n v="1577"/>
    <n v="3"/>
    <x v="1"/>
    <x v="133"/>
    <n v="2"/>
    <s v="mireya.copeland@bikes.shop"/>
    <x v="3"/>
    <x v="3"/>
    <n v="48"/>
    <s v="cesar.jackson@gmail.com"/>
    <n v="13090"/>
    <x v="1"/>
    <s v="Electra"/>
    <d v="2018-04-23T00:00:00"/>
    <n v="2"/>
    <n v="799.99"/>
    <n v="0.2"/>
    <n v="1599.98"/>
  </r>
  <r>
    <n v="1577"/>
    <n v="4"/>
    <x v="1"/>
    <x v="189"/>
    <n v="2"/>
    <s v="mireya.copeland@bikes.shop"/>
    <x v="1"/>
    <x v="1"/>
    <n v="48"/>
    <s v="cesar.jackson@gmail.com"/>
    <n v="13090"/>
    <x v="1"/>
    <s v="Heller"/>
    <d v="2018-04-23T00:00:00"/>
    <n v="2"/>
    <n v="2599"/>
    <n v="7.0000000000000007E-2"/>
    <n v="5198"/>
  </r>
  <r>
    <n v="1577"/>
    <n v="5"/>
    <x v="1"/>
    <x v="129"/>
    <n v="2"/>
    <s v="mireya.copeland@bikes.shop"/>
    <x v="5"/>
    <x v="5"/>
    <n v="48"/>
    <s v="cesar.jackson@gmail.com"/>
    <n v="13090"/>
    <x v="1"/>
    <s v="Electra"/>
    <d v="2018-04-23T00:00:00"/>
    <n v="2"/>
    <n v="279.99"/>
    <n v="0.05"/>
    <n v="559.98"/>
  </r>
  <r>
    <n v="1578"/>
    <n v="1"/>
    <x v="1"/>
    <x v="180"/>
    <n v="2"/>
    <s v="mireya.copeland@bikes.shop"/>
    <x v="4"/>
    <x v="4"/>
    <n v="93"/>
    <s v="corrina.sawyer@yahoo.com"/>
    <n v="12180"/>
    <x v="1"/>
    <s v="Trek"/>
    <d v="2018-04-23T00:00:00"/>
    <n v="2"/>
    <n v="3599.99"/>
    <n v="7.0000000000000007E-2"/>
    <n v="7199.98"/>
  </r>
  <r>
    <n v="1578"/>
    <n v="2"/>
    <x v="1"/>
    <x v="273"/>
    <n v="2"/>
    <s v="mireya.copeland@bikes.shop"/>
    <x v="3"/>
    <x v="3"/>
    <n v="93"/>
    <s v="corrina.sawyer@yahoo.com"/>
    <n v="12180"/>
    <x v="1"/>
    <s v="Electra"/>
    <d v="2018-04-23T00:00:00"/>
    <n v="1"/>
    <n v="899.99"/>
    <n v="0.05"/>
    <n v="899.99"/>
  </r>
  <r>
    <n v="1578"/>
    <n v="3"/>
    <x v="1"/>
    <x v="119"/>
    <n v="2"/>
    <s v="mireya.copeland@bikes.shop"/>
    <x v="0"/>
    <x v="0"/>
    <n v="93"/>
    <s v="corrina.sawyer@yahoo.com"/>
    <n v="12180"/>
    <x v="1"/>
    <s v="Electra"/>
    <d v="2018-04-23T00:00:00"/>
    <n v="2"/>
    <n v="749.99"/>
    <n v="0.2"/>
    <n v="1499.98"/>
  </r>
  <r>
    <n v="1579"/>
    <n v="1"/>
    <x v="0"/>
    <x v="60"/>
    <n v="1"/>
    <s v="fabiola.jackson@bikes.shop"/>
    <x v="6"/>
    <x v="6"/>
    <n v="104"/>
    <s v="katharina.bates@gmail.com"/>
    <n v="95008"/>
    <x v="0"/>
    <s v="Trek"/>
    <d v="2018-04-24T00:00:00"/>
    <n v="1"/>
    <n v="3499.99"/>
    <n v="0.05"/>
    <n v="3499.99"/>
  </r>
  <r>
    <n v="1579"/>
    <n v="2"/>
    <x v="0"/>
    <x v="204"/>
    <n v="1"/>
    <s v="fabiola.jackson@bikes.shop"/>
    <x v="0"/>
    <x v="0"/>
    <n v="104"/>
    <s v="katharina.bates@gmail.com"/>
    <n v="95008"/>
    <x v="0"/>
    <s v="Electra"/>
    <d v="2018-04-24T00:00:00"/>
    <n v="1"/>
    <n v="899.99"/>
    <n v="0.1"/>
    <n v="899.99"/>
  </r>
  <r>
    <n v="1579"/>
    <n v="3"/>
    <x v="0"/>
    <x v="256"/>
    <n v="1"/>
    <s v="fabiola.jackson@bikes.shop"/>
    <x v="5"/>
    <x v="5"/>
    <n v="104"/>
    <s v="katharina.bates@gmail.com"/>
    <n v="95008"/>
    <x v="0"/>
    <s v="Electra"/>
    <d v="2018-04-24T00:00:00"/>
    <n v="1"/>
    <n v="279.99"/>
    <n v="7.0000000000000007E-2"/>
    <n v="279.99"/>
  </r>
  <r>
    <n v="1579"/>
    <n v="4"/>
    <x v="0"/>
    <x v="105"/>
    <n v="1"/>
    <s v="fabiola.jackson@bikes.shop"/>
    <x v="0"/>
    <x v="0"/>
    <n v="104"/>
    <s v="katharina.bates@gmail.com"/>
    <n v="95008"/>
    <x v="0"/>
    <s v="Sun Bicycles"/>
    <d v="2018-04-24T00:00:00"/>
    <n v="2"/>
    <n v="346.99"/>
    <n v="0.1"/>
    <n v="693.98"/>
  </r>
  <r>
    <n v="1580"/>
    <n v="1"/>
    <x v="0"/>
    <x v="295"/>
    <n v="1"/>
    <s v="fabiola.jackson@bikes.shop"/>
    <x v="1"/>
    <x v="1"/>
    <n v="191"/>
    <s v="graciela.barber@hotmail.com"/>
    <n v="93035"/>
    <x v="0"/>
    <s v="Trek"/>
    <d v="2018-04-24T00:00:00"/>
    <n v="2"/>
    <n v="469.99"/>
    <n v="7.0000000000000007E-2"/>
    <n v="939.98"/>
  </r>
  <r>
    <n v="1580"/>
    <n v="2"/>
    <x v="0"/>
    <x v="106"/>
    <n v="1"/>
    <s v="fabiola.jackson@bikes.shop"/>
    <x v="5"/>
    <x v="5"/>
    <n v="191"/>
    <s v="graciela.barber@hotmail.com"/>
    <n v="93035"/>
    <x v="0"/>
    <s v="Trek"/>
    <d v="2018-04-24T00:00:00"/>
    <n v="2"/>
    <n v="149.99"/>
    <n v="0.2"/>
    <n v="299.98"/>
  </r>
  <r>
    <n v="1581"/>
    <n v="1"/>
    <x v="0"/>
    <x v="38"/>
    <n v="1"/>
    <s v="fabiola.jackson@bikes.shop"/>
    <x v="0"/>
    <x v="0"/>
    <n v="188"/>
    <s v="sharla.flynn@hotmail.com"/>
    <n v="93035"/>
    <x v="0"/>
    <s v="Electra"/>
    <d v="2018-04-25T00:00:00"/>
    <n v="1"/>
    <n v="489.99"/>
    <n v="0.1"/>
    <n v="489.99"/>
  </r>
  <r>
    <n v="1581"/>
    <n v="2"/>
    <x v="0"/>
    <x v="268"/>
    <n v="1"/>
    <s v="fabiola.jackson@bikes.shop"/>
    <x v="5"/>
    <x v="5"/>
    <n v="188"/>
    <s v="sharla.flynn@hotmail.com"/>
    <n v="93035"/>
    <x v="0"/>
    <s v="Trek"/>
    <d v="2018-04-25T00:00:00"/>
    <n v="1"/>
    <n v="289.99"/>
    <n v="0.2"/>
    <n v="289.99"/>
  </r>
  <r>
    <n v="1582"/>
    <n v="1"/>
    <x v="0"/>
    <x v="85"/>
    <n v="1"/>
    <s v="fabiola.jackson@bikes.shop"/>
    <x v="0"/>
    <x v="0"/>
    <n v="240"/>
    <s v="le.deleon@msn.com"/>
    <n v="92220"/>
    <x v="0"/>
    <s v="Electra"/>
    <d v="2018-04-25T00:00:00"/>
    <n v="1"/>
    <n v="599.99"/>
    <n v="7.0000000000000007E-2"/>
    <n v="599.99"/>
  </r>
  <r>
    <n v="1582"/>
    <n v="2"/>
    <x v="0"/>
    <x v="168"/>
    <n v="1"/>
    <s v="fabiola.jackson@bikes.shop"/>
    <x v="1"/>
    <x v="1"/>
    <n v="240"/>
    <s v="le.deleon@msn.com"/>
    <n v="92220"/>
    <x v="0"/>
    <s v="Trek"/>
    <d v="2018-04-25T00:00:00"/>
    <n v="2"/>
    <n v="1499.99"/>
    <n v="7.0000000000000007E-2"/>
    <n v="2999.98"/>
  </r>
  <r>
    <n v="1583"/>
    <n v="1"/>
    <x v="1"/>
    <x v="12"/>
    <n v="2"/>
    <s v="mireya.copeland@bikes.shop"/>
    <x v="0"/>
    <x v="0"/>
    <n v="44"/>
    <s v="onita.johns@msn.com"/>
    <n v="11003"/>
    <x v="1"/>
    <s v="Electra"/>
    <d v="2018-04-25T00:00:00"/>
    <n v="1"/>
    <n v="529.99"/>
    <n v="0.05"/>
    <n v="529.99"/>
  </r>
  <r>
    <n v="1583"/>
    <n v="2"/>
    <x v="1"/>
    <x v="237"/>
    <n v="2"/>
    <s v="mireya.copeland@bikes.shop"/>
    <x v="5"/>
    <x v="5"/>
    <n v="44"/>
    <s v="onita.johns@msn.com"/>
    <n v="11003"/>
    <x v="1"/>
    <s v="Strider"/>
    <d v="2018-04-25T00:00:00"/>
    <n v="2"/>
    <n v="289.99"/>
    <n v="0.2"/>
    <n v="579.98"/>
  </r>
  <r>
    <n v="1584"/>
    <n v="1"/>
    <x v="0"/>
    <x v="78"/>
    <n v="1"/>
    <s v="fabiola.jackson@bikes.shop"/>
    <x v="1"/>
    <x v="1"/>
    <n v="109"/>
    <s v="monica.sears@aol.com"/>
    <n v="95127"/>
    <x v="0"/>
    <s v="Haro"/>
    <d v="2018-04-26T00:00:00"/>
    <n v="2"/>
    <n v="869.99"/>
    <n v="0.1"/>
    <n v="1739.98"/>
  </r>
  <r>
    <n v="1584"/>
    <n v="2"/>
    <x v="0"/>
    <x v="249"/>
    <n v="1"/>
    <s v="fabiola.jackson@bikes.shop"/>
    <x v="0"/>
    <x v="0"/>
    <n v="109"/>
    <s v="monica.sears@aol.com"/>
    <n v="95127"/>
    <x v="0"/>
    <s v="Electra"/>
    <d v="2018-04-26T00:00:00"/>
    <n v="2"/>
    <n v="899.99"/>
    <n v="0.1"/>
    <n v="1799.98"/>
  </r>
  <r>
    <n v="1584"/>
    <n v="3"/>
    <x v="0"/>
    <x v="52"/>
    <n v="1"/>
    <s v="fabiola.jackson@bikes.shop"/>
    <x v="1"/>
    <x v="1"/>
    <n v="109"/>
    <s v="monica.sears@aol.com"/>
    <n v="95127"/>
    <x v="0"/>
    <s v="Trek"/>
    <d v="2018-04-26T00:00:00"/>
    <n v="1"/>
    <n v="5299.99"/>
    <n v="0.2"/>
    <n v="5299.99"/>
  </r>
  <r>
    <n v="1584"/>
    <n v="4"/>
    <x v="0"/>
    <x v="251"/>
    <n v="1"/>
    <s v="fabiola.jackson@bikes.shop"/>
    <x v="4"/>
    <x v="4"/>
    <n v="109"/>
    <s v="monica.sears@aol.com"/>
    <n v="95127"/>
    <x v="0"/>
    <s v="Trek"/>
    <d v="2018-04-26T00:00:00"/>
    <n v="1"/>
    <n v="2799.99"/>
    <n v="0.1"/>
    <n v="2799.99"/>
  </r>
  <r>
    <n v="1584"/>
    <n v="5"/>
    <x v="0"/>
    <x v="162"/>
    <n v="1"/>
    <s v="fabiola.jackson@bikes.shop"/>
    <x v="6"/>
    <x v="6"/>
    <n v="109"/>
    <s v="monica.sears@aol.com"/>
    <n v="95127"/>
    <x v="0"/>
    <s v="Trek"/>
    <d v="2018-04-26T00:00:00"/>
    <n v="2"/>
    <n v="1799.99"/>
    <n v="7.0000000000000007E-2"/>
    <n v="3599.98"/>
  </r>
  <r>
    <n v="1585"/>
    <n v="1"/>
    <x v="0"/>
    <x v="173"/>
    <n v="1"/>
    <s v="fabiola.jackson@bikes.shop"/>
    <x v="3"/>
    <x v="3"/>
    <n v="157"/>
    <s v="carola.rodriquez@hotmail.com"/>
    <n v="92220"/>
    <x v="0"/>
    <s v="Electra"/>
    <d v="2018-04-26T00:00:00"/>
    <n v="1"/>
    <n v="449.99"/>
    <n v="0.1"/>
    <n v="449.99"/>
  </r>
  <r>
    <n v="1585"/>
    <n v="2"/>
    <x v="0"/>
    <x v="26"/>
    <n v="1"/>
    <s v="fabiola.jackson@bikes.shop"/>
    <x v="3"/>
    <x v="3"/>
    <n v="157"/>
    <s v="carola.rodriquez@hotmail.com"/>
    <n v="92220"/>
    <x v="0"/>
    <s v="Sun Bicycles"/>
    <d v="2018-04-26T00:00:00"/>
    <n v="2"/>
    <n v="449.99"/>
    <n v="0.1"/>
    <n v="899.98"/>
  </r>
  <r>
    <n v="1585"/>
    <n v="3"/>
    <x v="0"/>
    <x v="143"/>
    <n v="1"/>
    <s v="fabiola.jackson@bikes.shop"/>
    <x v="2"/>
    <x v="2"/>
    <n v="157"/>
    <s v="carola.rodriquez@hotmail.com"/>
    <n v="92220"/>
    <x v="0"/>
    <s v="Trek"/>
    <d v="2018-04-26T00:00:00"/>
    <n v="2"/>
    <n v="3999.99"/>
    <n v="7.0000000000000007E-2"/>
    <n v="7999.98"/>
  </r>
  <r>
    <n v="1585"/>
    <n v="4"/>
    <x v="0"/>
    <x v="43"/>
    <n v="1"/>
    <s v="fabiola.jackson@bikes.shop"/>
    <x v="5"/>
    <x v="5"/>
    <n v="157"/>
    <s v="carola.rodriquez@hotmail.com"/>
    <n v="92220"/>
    <x v="0"/>
    <s v="Electra"/>
    <d v="2018-04-26T00:00:00"/>
    <n v="1"/>
    <n v="299.99"/>
    <n v="0.1"/>
    <n v="299.99"/>
  </r>
  <r>
    <n v="1585"/>
    <n v="5"/>
    <x v="0"/>
    <x v="278"/>
    <n v="1"/>
    <s v="fabiola.jackson@bikes.shop"/>
    <x v="4"/>
    <x v="4"/>
    <n v="157"/>
    <s v="carola.rodriquez@hotmail.com"/>
    <n v="92220"/>
    <x v="0"/>
    <s v="Electra"/>
    <d v="2018-04-26T00:00:00"/>
    <n v="1"/>
    <n v="2799.99"/>
    <n v="0.1"/>
    <n v="2799.99"/>
  </r>
  <r>
    <n v="1586"/>
    <n v="1"/>
    <x v="0"/>
    <x v="13"/>
    <n v="1"/>
    <s v="fabiola.jackson@bikes.shop"/>
    <x v="5"/>
    <x v="5"/>
    <n v="176"/>
    <s v="carley.reynolds@gmail.com"/>
    <n v="91733"/>
    <x v="0"/>
    <s v="Electra"/>
    <d v="2018-04-26T00:00:00"/>
    <n v="2"/>
    <n v="269.99"/>
    <n v="0.1"/>
    <n v="539.98"/>
  </r>
  <r>
    <n v="1586"/>
    <n v="2"/>
    <x v="0"/>
    <x v="215"/>
    <n v="1"/>
    <s v="fabiola.jackson@bikes.shop"/>
    <x v="5"/>
    <x v="5"/>
    <n v="176"/>
    <s v="carley.reynolds@gmail.com"/>
    <n v="91733"/>
    <x v="0"/>
    <s v="Trek"/>
    <d v="2018-04-26T00:00:00"/>
    <n v="1"/>
    <n v="369.99"/>
    <n v="7.0000000000000007E-2"/>
    <n v="369.99"/>
  </r>
  <r>
    <n v="1586"/>
    <n v="3"/>
    <x v="0"/>
    <x v="214"/>
    <n v="1"/>
    <s v="fabiola.jackson@bikes.shop"/>
    <x v="5"/>
    <x v="5"/>
    <n v="176"/>
    <s v="carley.reynolds@gmail.com"/>
    <n v="91733"/>
    <x v="0"/>
    <s v="Electra"/>
    <d v="2018-04-26T00:00:00"/>
    <n v="1"/>
    <n v="319.99"/>
    <n v="0.05"/>
    <n v="319.99"/>
  </r>
  <r>
    <n v="1586"/>
    <n v="4"/>
    <x v="0"/>
    <x v="264"/>
    <n v="1"/>
    <s v="fabiola.jackson@bikes.shop"/>
    <x v="6"/>
    <x v="6"/>
    <n v="176"/>
    <s v="carley.reynolds@gmail.com"/>
    <n v="91733"/>
    <x v="0"/>
    <s v="Trek"/>
    <d v="2018-04-26T00:00:00"/>
    <n v="1"/>
    <n v="3199.99"/>
    <n v="0.2"/>
    <n v="3199.99"/>
  </r>
  <r>
    <n v="1586"/>
    <n v="5"/>
    <x v="0"/>
    <x v="107"/>
    <n v="1"/>
    <s v="fabiola.jackson@bikes.shop"/>
    <x v="1"/>
    <x v="1"/>
    <n v="176"/>
    <s v="carley.reynolds@gmail.com"/>
    <n v="91733"/>
    <x v="0"/>
    <s v="Surly"/>
    <d v="2018-04-26T00:00:00"/>
    <n v="1"/>
    <n v="832.99"/>
    <n v="0.1"/>
    <n v="832.99"/>
  </r>
  <r>
    <n v="1587"/>
    <n v="1"/>
    <x v="0"/>
    <x v="77"/>
    <n v="1"/>
    <s v="fabiola.jackson@bikes.shop"/>
    <x v="3"/>
    <x v="3"/>
    <n v="231"/>
    <s v="jenee.rasmussen@hotmail.com"/>
    <n v="95820"/>
    <x v="0"/>
    <s v="Sun Bicycles"/>
    <d v="2018-04-26T00:00:00"/>
    <n v="1"/>
    <n v="481.99"/>
    <n v="0.1"/>
    <n v="481.99"/>
  </r>
  <r>
    <n v="1587"/>
    <n v="2"/>
    <x v="0"/>
    <x v="65"/>
    <n v="1"/>
    <s v="fabiola.jackson@bikes.shop"/>
    <x v="2"/>
    <x v="2"/>
    <n v="231"/>
    <s v="jenee.rasmussen@hotmail.com"/>
    <n v="95820"/>
    <x v="0"/>
    <s v="Trek"/>
    <d v="2018-04-26T00:00:00"/>
    <n v="2"/>
    <n v="3499.99"/>
    <n v="0.05"/>
    <n v="6999.98"/>
  </r>
  <r>
    <n v="1587"/>
    <n v="3"/>
    <x v="0"/>
    <x v="46"/>
    <n v="1"/>
    <s v="fabiola.jackson@bikes.shop"/>
    <x v="0"/>
    <x v="0"/>
    <n v="231"/>
    <s v="jenee.rasmussen@hotmail.com"/>
    <n v="95820"/>
    <x v="0"/>
    <s v="Sun Bicycles"/>
    <d v="2018-04-26T00:00:00"/>
    <n v="2"/>
    <n v="647.99"/>
    <n v="0.05"/>
    <n v="1295.98"/>
  </r>
  <r>
    <n v="1587"/>
    <n v="4"/>
    <x v="0"/>
    <x v="133"/>
    <n v="1"/>
    <s v="fabiola.jackson@bikes.shop"/>
    <x v="3"/>
    <x v="3"/>
    <n v="231"/>
    <s v="jenee.rasmussen@hotmail.com"/>
    <n v="95820"/>
    <x v="0"/>
    <s v="Electra"/>
    <d v="2018-04-26T00:00:00"/>
    <n v="2"/>
    <n v="799.99"/>
    <n v="7.0000000000000007E-2"/>
    <n v="1599.98"/>
  </r>
  <r>
    <n v="1588"/>
    <n v="1"/>
    <x v="1"/>
    <x v="101"/>
    <n v="2"/>
    <s v="mireya.copeland@bikes.shop"/>
    <x v="5"/>
    <x v="5"/>
    <n v="11"/>
    <s v="deshawn.mendoza@yahoo.com"/>
    <n v="10952"/>
    <x v="1"/>
    <s v="Haro"/>
    <d v="2018-04-26T00:00:00"/>
    <n v="2"/>
    <n v="209.99"/>
    <n v="7.0000000000000007E-2"/>
    <n v="419.98"/>
  </r>
  <r>
    <n v="1589"/>
    <n v="1"/>
    <x v="0"/>
    <x v="267"/>
    <n v="1"/>
    <s v="fabiola.jackson@bikes.shop"/>
    <x v="0"/>
    <x v="0"/>
    <n v="40"/>
    <s v="ronna.butler@gmail.com"/>
    <n v="91316"/>
    <x v="0"/>
    <s v="Electra"/>
    <d v="2018-04-27T00:00:00"/>
    <n v="2"/>
    <n v="639.99"/>
    <n v="0.05"/>
    <n v="1279.98"/>
  </r>
  <r>
    <n v="1589"/>
    <n v="2"/>
    <x v="0"/>
    <x v="258"/>
    <n v="1"/>
    <s v="fabiola.jackson@bikes.shop"/>
    <x v="0"/>
    <x v="0"/>
    <n v="40"/>
    <s v="ronna.butler@gmail.com"/>
    <n v="91316"/>
    <x v="0"/>
    <s v="Electra"/>
    <d v="2018-04-27T00:00:00"/>
    <n v="1"/>
    <n v="799.99"/>
    <n v="0.2"/>
    <n v="799.99"/>
  </r>
  <r>
    <n v="1589"/>
    <n v="3"/>
    <x v="0"/>
    <x v="76"/>
    <n v="1"/>
    <s v="fabiola.jackson@bikes.shop"/>
    <x v="1"/>
    <x v="1"/>
    <n v="40"/>
    <s v="ronna.butler@gmail.com"/>
    <n v="91316"/>
    <x v="0"/>
    <s v="Surly"/>
    <d v="2018-04-27T00:00:00"/>
    <n v="2"/>
    <n v="2499.9899999999998"/>
    <n v="0.1"/>
    <n v="4999.9799999999996"/>
  </r>
  <r>
    <n v="1590"/>
    <n v="1"/>
    <x v="0"/>
    <x v="147"/>
    <n v="1"/>
    <s v="fabiola.jackson@bikes.shop"/>
    <x v="6"/>
    <x v="6"/>
    <n v="138"/>
    <s v="jone.bernard@hotmail.com"/>
    <n v="92806"/>
    <x v="0"/>
    <s v="Trek"/>
    <d v="2018-04-27T00:00:00"/>
    <n v="2"/>
    <n v="3199.99"/>
    <n v="7.0000000000000007E-2"/>
    <n v="6399.98"/>
  </r>
  <r>
    <n v="1590"/>
    <n v="2"/>
    <x v="0"/>
    <x v="277"/>
    <n v="1"/>
    <s v="fabiola.jackson@bikes.shop"/>
    <x v="0"/>
    <x v="0"/>
    <n v="138"/>
    <s v="jone.bernard@hotmail.com"/>
    <n v="92806"/>
    <x v="0"/>
    <s v="Electra"/>
    <d v="2018-04-27T00:00:00"/>
    <n v="1"/>
    <n v="599.99"/>
    <n v="0.2"/>
    <n v="599.99"/>
  </r>
  <r>
    <n v="1590"/>
    <n v="3"/>
    <x v="0"/>
    <x v="19"/>
    <n v="1"/>
    <s v="fabiola.jackson@bikes.shop"/>
    <x v="5"/>
    <x v="5"/>
    <n v="138"/>
    <s v="jone.bernard@hotmail.com"/>
    <n v="92806"/>
    <x v="0"/>
    <s v="Electra"/>
    <d v="2018-04-27T00:00:00"/>
    <n v="1"/>
    <n v="299.99"/>
    <n v="7.0000000000000007E-2"/>
    <n v="299.99"/>
  </r>
  <r>
    <n v="1591"/>
    <n v="1"/>
    <x v="0"/>
    <x v="256"/>
    <n v="1"/>
    <s v="fabiola.jackson@bikes.shop"/>
    <x v="5"/>
    <x v="5"/>
    <n v="165"/>
    <s v="jeromy.burch@msn.com"/>
    <n v="95127"/>
    <x v="0"/>
    <s v="Electra"/>
    <d v="2018-04-27T00:00:00"/>
    <n v="2"/>
    <n v="279.99"/>
    <n v="0.2"/>
    <n v="559.98"/>
  </r>
  <r>
    <n v="1591"/>
    <n v="2"/>
    <x v="0"/>
    <x v="250"/>
    <n v="1"/>
    <s v="fabiola.jackson@bikes.shop"/>
    <x v="1"/>
    <x v="1"/>
    <n v="165"/>
    <s v="jeromy.burch@msn.com"/>
    <n v="95127"/>
    <x v="0"/>
    <s v="Surly"/>
    <d v="2018-04-27T00:00:00"/>
    <n v="2"/>
    <n v="469.99"/>
    <n v="0.2"/>
    <n v="939.98"/>
  </r>
  <r>
    <n v="1591"/>
    <n v="3"/>
    <x v="0"/>
    <x v="44"/>
    <n v="1"/>
    <s v="fabiola.jackson@bikes.shop"/>
    <x v="5"/>
    <x v="5"/>
    <n v="165"/>
    <s v="jeromy.burch@msn.com"/>
    <n v="95127"/>
    <x v="0"/>
    <s v="Electra"/>
    <d v="2018-04-27T00:00:00"/>
    <n v="2"/>
    <n v="349.99"/>
    <n v="7.0000000000000007E-2"/>
    <n v="699.98"/>
  </r>
  <r>
    <n v="1591"/>
    <n v="4"/>
    <x v="0"/>
    <x v="141"/>
    <n v="1"/>
    <s v="fabiola.jackson@bikes.shop"/>
    <x v="1"/>
    <x v="1"/>
    <n v="165"/>
    <s v="jeromy.burch@msn.com"/>
    <n v="95127"/>
    <x v="0"/>
    <s v="Trek"/>
    <d v="2018-04-27T00:00:00"/>
    <n v="2"/>
    <n v="2249.9899999999998"/>
    <n v="0.05"/>
    <n v="4499.9799999999996"/>
  </r>
  <r>
    <n v="1591"/>
    <n v="5"/>
    <x v="0"/>
    <x v="237"/>
    <n v="1"/>
    <s v="fabiola.jackson@bikes.shop"/>
    <x v="5"/>
    <x v="5"/>
    <n v="165"/>
    <s v="jeromy.burch@msn.com"/>
    <n v="95127"/>
    <x v="0"/>
    <s v="Strider"/>
    <d v="2018-04-27T00:00:00"/>
    <n v="1"/>
    <n v="289.99"/>
    <n v="0.2"/>
    <n v="289.99"/>
  </r>
  <r>
    <n v="1592"/>
    <n v="1"/>
    <x v="1"/>
    <x v="304"/>
    <n v="2"/>
    <s v="mireya.copeland@bikes.shop"/>
    <x v="2"/>
    <x v="2"/>
    <n v="6"/>
    <s v="lyndsey.bean@hotmail.com"/>
    <n v="14450"/>
    <x v="1"/>
    <s v="Surly"/>
    <d v="2018-04-27T00:00:00"/>
    <n v="2"/>
    <n v="1549"/>
    <n v="0.05"/>
    <n v="3098"/>
  </r>
  <r>
    <n v="1592"/>
    <n v="2"/>
    <x v="1"/>
    <x v="166"/>
    <n v="2"/>
    <s v="mireya.copeland@bikes.shop"/>
    <x v="6"/>
    <x v="6"/>
    <n v="6"/>
    <s v="lyndsey.bean@hotmail.com"/>
    <n v="14450"/>
    <x v="1"/>
    <s v="Trek"/>
    <d v="2018-04-27T00:00:00"/>
    <n v="1"/>
    <n v="2299.9899999999998"/>
    <n v="7.0000000000000007E-2"/>
    <n v="2299.9899999999998"/>
  </r>
  <r>
    <n v="1592"/>
    <n v="3"/>
    <x v="1"/>
    <x v="95"/>
    <n v="2"/>
    <s v="mireya.copeland@bikes.shop"/>
    <x v="1"/>
    <x v="1"/>
    <n v="6"/>
    <s v="lyndsey.bean@hotmail.com"/>
    <n v="14450"/>
    <x v="1"/>
    <s v="Trek"/>
    <d v="2018-04-27T00:00:00"/>
    <n v="2"/>
    <n v="4999.99"/>
    <n v="7.0000000000000007E-2"/>
    <n v="9999.98"/>
  </r>
  <r>
    <n v="1592"/>
    <n v="4"/>
    <x v="1"/>
    <x v="11"/>
    <n v="2"/>
    <s v="mireya.copeland@bikes.shop"/>
    <x v="4"/>
    <x v="4"/>
    <n v="6"/>
    <s v="lyndsey.bean@hotmail.com"/>
    <n v="14450"/>
    <x v="1"/>
    <s v="Trek"/>
    <d v="2018-04-27T00:00:00"/>
    <n v="1"/>
    <n v="2999.99"/>
    <n v="0.2"/>
    <n v="2999.99"/>
  </r>
  <r>
    <n v="1592"/>
    <n v="5"/>
    <x v="1"/>
    <x v="261"/>
    <n v="2"/>
    <s v="mireya.copeland@bikes.shop"/>
    <x v="5"/>
    <x v="5"/>
    <n v="6"/>
    <s v="lyndsey.bean@hotmail.com"/>
    <n v="14450"/>
    <x v="1"/>
    <s v="Trek"/>
    <d v="2018-04-27T00:00:00"/>
    <n v="2"/>
    <n v="209.99"/>
    <n v="0.05"/>
    <n v="419.98"/>
  </r>
  <r>
    <n v="1593"/>
    <n v="1"/>
    <x v="1"/>
    <x v="44"/>
    <n v="2"/>
    <s v="mireya.copeland@bikes.shop"/>
    <x v="5"/>
    <x v="5"/>
    <n v="9"/>
    <s v="genoveva.baldwin@msn.com"/>
    <n v="11050"/>
    <x v="1"/>
    <s v="Electra"/>
    <d v="2018-04-27T00:00:00"/>
    <n v="2"/>
    <n v="349.99"/>
    <n v="0.2"/>
    <n v="699.98"/>
  </r>
  <r>
    <n v="1593"/>
    <n v="2"/>
    <x v="1"/>
    <x v="98"/>
    <n v="2"/>
    <s v="mireya.copeland@bikes.shop"/>
    <x v="1"/>
    <x v="1"/>
    <n v="9"/>
    <s v="genoveva.baldwin@msn.com"/>
    <n v="11050"/>
    <x v="1"/>
    <s v="Trek"/>
    <d v="2018-04-27T00:00:00"/>
    <n v="1"/>
    <n v="469.99"/>
    <n v="7.0000000000000007E-2"/>
    <n v="469.99"/>
  </r>
  <r>
    <n v="1593"/>
    <n v="3"/>
    <x v="1"/>
    <x v="115"/>
    <n v="2"/>
    <s v="mireya.copeland@bikes.shop"/>
    <x v="4"/>
    <x v="4"/>
    <n v="9"/>
    <s v="genoveva.baldwin@msn.com"/>
    <n v="11050"/>
    <x v="1"/>
    <s v="Trek"/>
    <d v="2018-04-27T00:00:00"/>
    <n v="2"/>
    <n v="2799.99"/>
    <n v="0.1"/>
    <n v="5599.98"/>
  </r>
  <r>
    <n v="1593"/>
    <n v="4"/>
    <x v="1"/>
    <x v="92"/>
    <n v="2"/>
    <s v="mireya.copeland@bikes.shop"/>
    <x v="3"/>
    <x v="3"/>
    <n v="9"/>
    <s v="genoveva.baldwin@msn.com"/>
    <n v="11050"/>
    <x v="1"/>
    <s v="Sun Bicycles"/>
    <d v="2018-04-27T00:00:00"/>
    <n v="1"/>
    <n v="416.99"/>
    <n v="0.05"/>
    <n v="416.99"/>
  </r>
  <r>
    <n v="1593"/>
    <n v="5"/>
    <x v="1"/>
    <x v="146"/>
    <n v="2"/>
    <s v="mireya.copeland@bikes.shop"/>
    <x v="6"/>
    <x v="6"/>
    <n v="9"/>
    <s v="genoveva.baldwin@msn.com"/>
    <n v="11050"/>
    <x v="1"/>
    <s v="Trek"/>
    <d v="2018-04-27T00:00:00"/>
    <n v="2"/>
    <n v="6499.99"/>
    <n v="7.0000000000000007E-2"/>
    <n v="12999.98"/>
  </r>
  <r>
    <n v="1594"/>
    <n v="1"/>
    <x v="1"/>
    <x v="47"/>
    <n v="2"/>
    <s v="mireya.copeland@bikes.shop"/>
    <x v="0"/>
    <x v="0"/>
    <n v="45"/>
    <s v="bennett.armstrong@aol.com"/>
    <n v="11714"/>
    <x v="1"/>
    <s v="Sun Bicycles"/>
    <d v="2018-04-28T00:00:00"/>
    <n v="2"/>
    <n v="402.99"/>
    <n v="0.1"/>
    <n v="805.98"/>
  </r>
  <r>
    <n v="1594"/>
    <n v="2"/>
    <x v="1"/>
    <x v="86"/>
    <n v="2"/>
    <s v="mireya.copeland@bikes.shop"/>
    <x v="3"/>
    <x v="3"/>
    <n v="45"/>
    <s v="bennett.armstrong@aol.com"/>
    <n v="11714"/>
    <x v="1"/>
    <s v="Sun Bicycles"/>
    <d v="2018-04-28T00:00:00"/>
    <n v="1"/>
    <n v="533.99"/>
    <n v="0.1"/>
    <n v="533.99"/>
  </r>
  <r>
    <n v="1595"/>
    <n v="1"/>
    <x v="1"/>
    <x v="225"/>
    <n v="2"/>
    <s v="mireya.copeland@bikes.shop"/>
    <x v="1"/>
    <x v="1"/>
    <n v="71"/>
    <s v="takako.casey@aol.com"/>
    <n v="10451"/>
    <x v="1"/>
    <s v="Trek"/>
    <d v="2018-04-28T00:00:00"/>
    <n v="1"/>
    <n v="379.99"/>
    <n v="0.2"/>
    <n v="379.99"/>
  </r>
  <r>
    <n v="1596"/>
    <n v="1"/>
    <x v="2"/>
    <x v="87"/>
    <n v="3"/>
    <s v="genna.serrano@bikes.shop"/>
    <x v="5"/>
    <x v="5"/>
    <n v="21"/>
    <s v="tobie.little@gmail.com"/>
    <n v="77904"/>
    <x v="2"/>
    <s v="Trek"/>
    <d v="2018-04-28T00:00:00"/>
    <n v="1"/>
    <n v="349.99"/>
    <n v="0.05"/>
    <n v="349.99"/>
  </r>
  <r>
    <n v="1596"/>
    <n v="2"/>
    <x v="2"/>
    <x v="9"/>
    <n v="3"/>
    <s v="genna.serrano@bikes.shop"/>
    <x v="0"/>
    <x v="0"/>
    <n v="21"/>
    <s v="tobie.little@gmail.com"/>
    <n v="77904"/>
    <x v="2"/>
    <s v="Pure Cycles"/>
    <d v="2018-04-28T00:00:00"/>
    <n v="1"/>
    <n v="449"/>
    <n v="0.1"/>
    <n v="449"/>
  </r>
  <r>
    <n v="1597"/>
    <n v="1"/>
    <x v="2"/>
    <x v="305"/>
    <n v="3"/>
    <s v="genna.serrano@bikes.shop"/>
    <x v="6"/>
    <x v="6"/>
    <n v="56"/>
    <s v="lolita.mosley@hotmail.com"/>
    <n v="77016"/>
    <x v="2"/>
    <s v="Trek"/>
    <d v="2018-04-28T00:00:00"/>
    <n v="1"/>
    <n v="3199.99"/>
    <n v="7.0000000000000007E-2"/>
    <n v="3199.99"/>
  </r>
  <r>
    <n v="1597"/>
    <n v="2"/>
    <x v="2"/>
    <x v="64"/>
    <n v="3"/>
    <s v="genna.serrano@bikes.shop"/>
    <x v="6"/>
    <x v="6"/>
    <n v="56"/>
    <s v="lolita.mosley@hotmail.com"/>
    <n v="77016"/>
    <x v="2"/>
    <s v="Trek"/>
    <d v="2018-04-28T00:00:00"/>
    <n v="1"/>
    <n v="2599.9899999999998"/>
    <n v="7.0000000000000007E-2"/>
    <n v="2599.9899999999998"/>
  </r>
  <r>
    <n v="1598"/>
    <n v="1"/>
    <x v="0"/>
    <x v="123"/>
    <n v="1"/>
    <s v="fabiola.jackson@bikes.shop"/>
    <x v="0"/>
    <x v="0"/>
    <n v="239"/>
    <s v="felice.guzman@hotmail.com"/>
    <n v="91387"/>
    <x v="0"/>
    <s v="Electra"/>
    <d v="2018-04-29T00:00:00"/>
    <n v="1"/>
    <n v="599.99"/>
    <n v="0.2"/>
    <n v="599.99"/>
  </r>
  <r>
    <n v="1598"/>
    <n v="2"/>
    <x v="0"/>
    <x v="60"/>
    <n v="1"/>
    <s v="fabiola.jackson@bikes.shop"/>
    <x v="6"/>
    <x v="6"/>
    <n v="239"/>
    <s v="felice.guzman@hotmail.com"/>
    <n v="91387"/>
    <x v="0"/>
    <s v="Trek"/>
    <d v="2018-04-29T00:00:00"/>
    <n v="2"/>
    <n v="3499.99"/>
    <n v="7.0000000000000007E-2"/>
    <n v="6999.98"/>
  </r>
  <r>
    <n v="1598"/>
    <n v="3"/>
    <x v="0"/>
    <x v="54"/>
    <n v="1"/>
    <s v="fabiola.jackson@bikes.shop"/>
    <x v="5"/>
    <x v="5"/>
    <n v="239"/>
    <s v="felice.guzman@hotmail.com"/>
    <n v="91387"/>
    <x v="0"/>
    <s v="Trek"/>
    <d v="2018-04-29T00:00:00"/>
    <n v="1"/>
    <n v="189.99"/>
    <n v="0.2"/>
    <n v="189.99"/>
  </r>
  <r>
    <n v="1599"/>
    <n v="1"/>
    <x v="1"/>
    <x v="77"/>
    <n v="2"/>
    <s v="mireya.copeland@bikes.shop"/>
    <x v="3"/>
    <x v="3"/>
    <n v="49"/>
    <s v="caroll.hays@yahoo.com"/>
    <n v="14450"/>
    <x v="1"/>
    <s v="Sun Bicycles"/>
    <d v="2018-04-29T00:00:00"/>
    <n v="2"/>
    <n v="481.99"/>
    <n v="0.2"/>
    <n v="963.98"/>
  </r>
  <r>
    <n v="1600"/>
    <n v="1"/>
    <x v="1"/>
    <x v="301"/>
    <n v="2"/>
    <s v="mireya.copeland@bikes.shop"/>
    <x v="6"/>
    <x v="6"/>
    <n v="90"/>
    <s v="marjorie.logan@msn.com"/>
    <n v="11010"/>
    <x v="1"/>
    <s v="Trek"/>
    <d v="2018-04-29T00:00:00"/>
    <n v="1"/>
    <n v="4999.99"/>
    <n v="0.1"/>
    <n v="4999.99"/>
  </r>
  <r>
    <n v="1600"/>
    <n v="2"/>
    <x v="1"/>
    <x v="214"/>
    <n v="2"/>
    <s v="mireya.copeland@bikes.shop"/>
    <x v="5"/>
    <x v="5"/>
    <n v="90"/>
    <s v="marjorie.logan@msn.com"/>
    <n v="11010"/>
    <x v="1"/>
    <s v="Electra"/>
    <d v="2018-04-29T00:00:00"/>
    <n v="1"/>
    <n v="319.99"/>
    <n v="0.05"/>
    <n v="319.99"/>
  </r>
  <r>
    <n v="1600"/>
    <n v="3"/>
    <x v="1"/>
    <x v="107"/>
    <n v="2"/>
    <s v="mireya.copeland@bikes.shop"/>
    <x v="1"/>
    <x v="1"/>
    <n v="90"/>
    <s v="marjorie.logan@msn.com"/>
    <n v="11010"/>
    <x v="1"/>
    <s v="Surly"/>
    <d v="2018-04-29T00:00:00"/>
    <n v="1"/>
    <n v="832.99"/>
    <n v="0.2"/>
    <n v="832.99"/>
  </r>
  <r>
    <n v="1601"/>
    <n v="1"/>
    <x v="2"/>
    <x v="233"/>
    <n v="3"/>
    <s v="genna.serrano@bikes.shop"/>
    <x v="1"/>
    <x v="1"/>
    <n v="43"/>
    <s v="mozelle.carter@aol.com"/>
    <n v="77016"/>
    <x v="2"/>
    <s v="Trek"/>
    <d v="2018-04-29T00:00:00"/>
    <n v="2"/>
    <n v="579.99"/>
    <n v="0.2"/>
    <n v="1159.98"/>
  </r>
  <r>
    <n v="1601"/>
    <n v="2"/>
    <x v="2"/>
    <x v="2"/>
    <n v="3"/>
    <s v="genna.serrano@bikes.shop"/>
    <x v="2"/>
    <x v="2"/>
    <n v="43"/>
    <s v="mozelle.carter@aol.com"/>
    <n v="77016"/>
    <x v="2"/>
    <s v="Surly"/>
    <d v="2018-04-29T00:00:00"/>
    <n v="1"/>
    <n v="1549"/>
    <n v="0.2"/>
    <n v="1549"/>
  </r>
  <r>
    <n v="1601"/>
    <n v="3"/>
    <x v="2"/>
    <x v="229"/>
    <n v="3"/>
    <s v="genna.serrano@bikes.shop"/>
    <x v="0"/>
    <x v="0"/>
    <n v="43"/>
    <s v="mozelle.carter@aol.com"/>
    <n v="77016"/>
    <x v="2"/>
    <s v="Electra"/>
    <d v="2018-04-29T00:00:00"/>
    <n v="2"/>
    <n v="269.99"/>
    <n v="7.0000000000000007E-2"/>
    <n v="539.98"/>
  </r>
  <r>
    <n v="1601"/>
    <n v="4"/>
    <x v="2"/>
    <x v="14"/>
    <n v="3"/>
    <s v="genna.serrano@bikes.shop"/>
    <x v="1"/>
    <x v="1"/>
    <n v="43"/>
    <s v="mozelle.carter@aol.com"/>
    <n v="77016"/>
    <x v="2"/>
    <s v="Trek"/>
    <d v="2018-04-29T00:00:00"/>
    <n v="2"/>
    <n v="3999.99"/>
    <n v="7.0000000000000007E-2"/>
    <n v="7999.98"/>
  </r>
  <r>
    <n v="1601"/>
    <n v="5"/>
    <x v="2"/>
    <x v="118"/>
    <n v="3"/>
    <s v="genna.serrano@bikes.shop"/>
    <x v="6"/>
    <x v="6"/>
    <n v="43"/>
    <s v="mozelle.carter@aol.com"/>
    <n v="77016"/>
    <x v="2"/>
    <s v="Trek"/>
    <d v="2018-04-29T00:00:00"/>
    <n v="1"/>
    <n v="919.99"/>
    <n v="0.1"/>
    <n v="919.99"/>
  </r>
  <r>
    <n v="1602"/>
    <n v="1"/>
    <x v="1"/>
    <x v="68"/>
    <n v="2"/>
    <s v="mireya.copeland@bikes.shop"/>
    <x v="0"/>
    <x v="0"/>
    <n v="55"/>
    <s v="diana.guerra@hotmail.com"/>
    <n v="11566"/>
    <x v="1"/>
    <s v="Sun Bicycles"/>
    <d v="2018-04-30T00:00:00"/>
    <n v="2"/>
    <n v="416.99"/>
    <n v="0.05"/>
    <n v="833.98"/>
  </r>
  <r>
    <n v="1602"/>
    <n v="2"/>
    <x v="1"/>
    <x v="88"/>
    <n v="2"/>
    <s v="mireya.copeland@bikes.shop"/>
    <x v="1"/>
    <x v="1"/>
    <n v="55"/>
    <s v="diana.guerra@hotmail.com"/>
    <n v="11566"/>
    <x v="1"/>
    <s v="Haro"/>
    <d v="2018-04-30T00:00:00"/>
    <n v="1"/>
    <n v="379.99"/>
    <n v="7.0000000000000007E-2"/>
    <n v="379.99"/>
  </r>
  <r>
    <n v="1602"/>
    <n v="3"/>
    <x v="1"/>
    <x v="224"/>
    <n v="2"/>
    <s v="mireya.copeland@bikes.shop"/>
    <x v="5"/>
    <x v="5"/>
    <n v="55"/>
    <s v="diana.guerra@hotmail.com"/>
    <n v="11566"/>
    <x v="1"/>
    <s v="Trek"/>
    <d v="2018-04-30T00:00:00"/>
    <n v="2"/>
    <n v="229.99"/>
    <n v="0.2"/>
    <n v="459.98"/>
  </r>
  <r>
    <n v="1602"/>
    <n v="4"/>
    <x v="1"/>
    <x v="113"/>
    <n v="2"/>
    <s v="mireya.copeland@bikes.shop"/>
    <x v="0"/>
    <x v="0"/>
    <n v="55"/>
    <s v="diana.guerra@hotmail.com"/>
    <n v="11566"/>
    <x v="1"/>
    <s v="Electra"/>
    <d v="2018-04-30T00:00:00"/>
    <n v="2"/>
    <n v="899.99"/>
    <n v="0.05"/>
    <n v="1799.98"/>
  </r>
  <r>
    <n v="1603"/>
    <n v="1"/>
    <x v="1"/>
    <x v="224"/>
    <n v="2"/>
    <s v="mireya.copeland@bikes.shop"/>
    <x v="5"/>
    <x v="5"/>
    <n v="74"/>
    <s v="georgeann.waller@yahoo.com"/>
    <n v="14120"/>
    <x v="1"/>
    <s v="Trek"/>
    <d v="2018-04-30T00:00:00"/>
    <n v="2"/>
    <n v="229.99"/>
    <n v="0.05"/>
    <n v="459.98"/>
  </r>
  <r>
    <n v="1604"/>
    <n v="1"/>
    <x v="1"/>
    <x v="261"/>
    <n v="2"/>
    <s v="mireya.copeland@bikes.shop"/>
    <x v="5"/>
    <x v="5"/>
    <n v="7"/>
    <s v="latasha.hays@hotmail.com"/>
    <n v="14215"/>
    <x v="1"/>
    <s v="Trek"/>
    <d v="2018-06-17T00:00:00"/>
    <n v="1"/>
    <n v="209.99"/>
    <n v="0.1"/>
    <n v="209.99"/>
  </r>
  <r>
    <n v="1605"/>
    <n v="1"/>
    <x v="2"/>
    <x v="31"/>
    <n v="3"/>
    <s v="genna.serrano@bikes.shop"/>
    <x v="0"/>
    <x v="0"/>
    <n v="123"/>
    <s v="robena.hill@hotmail.com"/>
    <n v="78418"/>
    <x v="2"/>
    <s v="Sun Bicycles"/>
    <d v="2018-07-01T00:00:00"/>
    <n v="1"/>
    <n v="619.99"/>
    <n v="0.1"/>
    <n v="619.99"/>
  </r>
  <r>
    <n v="1605"/>
    <n v="2"/>
    <x v="2"/>
    <x v="192"/>
    <n v="3"/>
    <s v="genna.serrano@bikes.shop"/>
    <x v="4"/>
    <x v="4"/>
    <n v="123"/>
    <s v="robena.hill@hotmail.com"/>
    <n v="78418"/>
    <x v="2"/>
    <s v="Trek"/>
    <d v="2018-07-01T00:00:00"/>
    <n v="1"/>
    <n v="4499.99"/>
    <n v="0.2"/>
    <n v="4499.99"/>
  </r>
  <r>
    <n v="1605"/>
    <n v="3"/>
    <x v="2"/>
    <x v="188"/>
    <n v="3"/>
    <s v="genna.serrano@bikes.shop"/>
    <x v="1"/>
    <x v="1"/>
    <n v="123"/>
    <s v="robena.hill@hotmail.com"/>
    <n v="78418"/>
    <x v="2"/>
    <s v="Trek"/>
    <d v="2018-07-01T00:00:00"/>
    <n v="2"/>
    <n v="1499.99"/>
    <n v="0.1"/>
    <n v="2999.98"/>
  </r>
  <r>
    <n v="1605"/>
    <n v="4"/>
    <x v="2"/>
    <x v="235"/>
    <n v="3"/>
    <s v="genna.serrano@bikes.shop"/>
    <x v="3"/>
    <x v="3"/>
    <n v="123"/>
    <s v="robena.hill@hotmail.com"/>
    <n v="78418"/>
    <x v="2"/>
    <s v="Electra"/>
    <d v="2018-07-01T00:00:00"/>
    <n v="1"/>
    <n v="899.99"/>
    <n v="0.1"/>
    <n v="899.99"/>
  </r>
  <r>
    <n v="1605"/>
    <n v="5"/>
    <x v="2"/>
    <x v="61"/>
    <n v="3"/>
    <s v="genna.serrano@bikes.shop"/>
    <x v="1"/>
    <x v="1"/>
    <n v="123"/>
    <s v="robena.hill@hotmail.com"/>
    <n v="78418"/>
    <x v="2"/>
    <s v="Trek"/>
    <d v="2018-07-01T00:00:00"/>
    <n v="1"/>
    <n v="999.99"/>
    <n v="7.0000000000000007E-2"/>
    <n v="999.99"/>
  </r>
  <r>
    <n v="1606"/>
    <n v="1"/>
    <x v="2"/>
    <x v="241"/>
    <n v="3"/>
    <s v="genna.serrano@bikes.shop"/>
    <x v="0"/>
    <x v="0"/>
    <n v="119"/>
    <s v="thalia.dillard@yahoo.com"/>
    <n v="76901"/>
    <x v="2"/>
    <s v="Electra"/>
    <d v="2018-07-10T00:00:00"/>
    <n v="1"/>
    <n v="659.99"/>
    <n v="0.1"/>
    <n v="659.99"/>
  </r>
  <r>
    <n v="1606"/>
    <n v="2"/>
    <x v="2"/>
    <x v="261"/>
    <n v="3"/>
    <s v="genna.serrano@bikes.shop"/>
    <x v="5"/>
    <x v="5"/>
    <n v="119"/>
    <s v="thalia.dillard@yahoo.com"/>
    <n v="76901"/>
    <x v="2"/>
    <s v="Trek"/>
    <d v="2018-07-10T00:00:00"/>
    <n v="1"/>
    <n v="209.99"/>
    <n v="0.1"/>
    <n v="209.99"/>
  </r>
  <r>
    <n v="1607"/>
    <n v="1"/>
    <x v="0"/>
    <x v="61"/>
    <n v="1"/>
    <s v="fabiola.jackson@bikes.shop"/>
    <x v="1"/>
    <x v="1"/>
    <n v="33"/>
    <s v="deloris.burke@hotmail.com"/>
    <n v="90274"/>
    <x v="0"/>
    <s v="Trek"/>
    <d v="2018-07-11T00:00:00"/>
    <n v="1"/>
    <n v="999.99"/>
    <n v="0.05"/>
    <n v="999.99"/>
  </r>
  <r>
    <n v="1608"/>
    <n v="1"/>
    <x v="0"/>
    <x v="285"/>
    <n v="1"/>
    <s v="fabiola.jackson@bikes.shop"/>
    <x v="0"/>
    <x v="0"/>
    <n v="53"/>
    <s v="saturnina.garner@gmail.com"/>
    <n v="91740"/>
    <x v="0"/>
    <s v="Electra"/>
    <d v="2018-07-12T00:00:00"/>
    <n v="2"/>
    <n v="529.99"/>
    <n v="0.05"/>
    <n v="1059.98"/>
  </r>
  <r>
    <n v="1609"/>
    <n v="1"/>
    <x v="1"/>
    <x v="81"/>
    <n v="2"/>
    <s v="mireya.copeland@bikes.shop"/>
    <x v="5"/>
    <x v="5"/>
    <n v="10"/>
    <s v="pamelia.newman@gmail.com"/>
    <n v="10950"/>
    <x v="1"/>
    <s v="Electra"/>
    <d v="2018-08-23T00:00:00"/>
    <n v="1"/>
    <n v="349.99"/>
    <n v="0.2"/>
    <n v="349.99"/>
  </r>
  <r>
    <n v="1609"/>
    <n v="2"/>
    <x v="1"/>
    <x v="207"/>
    <n v="2"/>
    <s v="mireya.copeland@bikes.shop"/>
    <x v="0"/>
    <x v="0"/>
    <n v="10"/>
    <s v="pamelia.newman@gmail.com"/>
    <n v="10950"/>
    <x v="1"/>
    <s v="Electra"/>
    <d v="2018-08-23T00:00:00"/>
    <n v="2"/>
    <n v="749.99"/>
    <n v="0.2"/>
    <n v="1499.98"/>
  </r>
  <r>
    <n v="1609"/>
    <n v="3"/>
    <x v="1"/>
    <x v="121"/>
    <n v="2"/>
    <s v="mireya.copeland@bikes.shop"/>
    <x v="0"/>
    <x v="0"/>
    <n v="10"/>
    <s v="pamelia.newman@gmail.com"/>
    <n v="10950"/>
    <x v="1"/>
    <s v="Electra"/>
    <d v="2018-08-23T00:00:00"/>
    <n v="2"/>
    <n v="319.99"/>
    <n v="0.1"/>
    <n v="639.98"/>
  </r>
  <r>
    <n v="1609"/>
    <n v="4"/>
    <x v="1"/>
    <x v="86"/>
    <n v="2"/>
    <s v="mireya.copeland@bikes.shop"/>
    <x v="3"/>
    <x v="3"/>
    <n v="10"/>
    <s v="pamelia.newman@gmail.com"/>
    <n v="10950"/>
    <x v="1"/>
    <s v="Sun Bicycles"/>
    <d v="2018-08-23T00:00:00"/>
    <n v="1"/>
    <n v="533.99"/>
    <n v="0.2"/>
    <n v="533.99"/>
  </r>
  <r>
    <n v="1610"/>
    <n v="1"/>
    <x v="1"/>
    <x v="107"/>
    <n v="2"/>
    <s v="mireya.copeland@bikes.shop"/>
    <x v="1"/>
    <x v="1"/>
    <n v="15"/>
    <s v="linnie.branch@gmail.com"/>
    <n v="12901"/>
    <x v="1"/>
    <s v="Surly"/>
    <d v="2018-08-25T00:00:00"/>
    <n v="1"/>
    <n v="832.99"/>
    <n v="7.0000000000000007E-2"/>
    <n v="832.99"/>
  </r>
  <r>
    <n v="1610"/>
    <n v="2"/>
    <x v="1"/>
    <x v="264"/>
    <n v="2"/>
    <s v="mireya.copeland@bikes.shop"/>
    <x v="6"/>
    <x v="6"/>
    <n v="15"/>
    <s v="linnie.branch@gmail.com"/>
    <n v="12901"/>
    <x v="1"/>
    <s v="Trek"/>
    <d v="2018-08-25T00:00:00"/>
    <n v="2"/>
    <n v="3199.99"/>
    <n v="0.2"/>
    <n v="6399.98"/>
  </r>
  <r>
    <n v="1611"/>
    <n v="1"/>
    <x v="1"/>
    <x v="278"/>
    <n v="2"/>
    <s v="mireya.copeland@bikes.shop"/>
    <x v="4"/>
    <x v="4"/>
    <n v="6"/>
    <s v="lyndsey.bean@hotmail.com"/>
    <n v="14450"/>
    <x v="1"/>
    <s v="Electra"/>
    <d v="2018-09-06T00:00:00"/>
    <n v="1"/>
    <n v="2799.99"/>
    <n v="7.0000000000000007E-2"/>
    <n v="2799.99"/>
  </r>
  <r>
    <n v="1611"/>
    <n v="2"/>
    <x v="1"/>
    <x v="212"/>
    <n v="2"/>
    <s v="mireya.copeland@bikes.shop"/>
    <x v="6"/>
    <x v="6"/>
    <n v="6"/>
    <s v="lyndsey.bean@hotmail.com"/>
    <n v="14450"/>
    <x v="1"/>
    <s v="Trek"/>
    <d v="2018-09-06T00:00:00"/>
    <n v="2"/>
    <n v="3199.99"/>
    <n v="0.1"/>
    <n v="6399.98"/>
  </r>
  <r>
    <n v="1611"/>
    <n v="3"/>
    <x v="1"/>
    <x v="184"/>
    <n v="2"/>
    <s v="mireya.copeland@bikes.shop"/>
    <x v="0"/>
    <x v="0"/>
    <n v="6"/>
    <s v="lyndsey.bean@hotmail.com"/>
    <n v="14450"/>
    <x v="1"/>
    <s v="Electra"/>
    <d v="2018-09-06T00:00:00"/>
    <n v="1"/>
    <n v="749.99"/>
    <n v="0.2"/>
    <n v="749.99"/>
  </r>
  <r>
    <n v="1612"/>
    <n v="1"/>
    <x v="0"/>
    <x v="243"/>
    <n v="1"/>
    <s v="fabiola.jackson@bikes.shop"/>
    <x v="0"/>
    <x v="0"/>
    <n v="3"/>
    <s v="tameka.fisher@aol.com"/>
    <n v="90278"/>
    <x v="0"/>
    <s v="Electra"/>
    <d v="2018-10-21T00:00:00"/>
    <n v="1"/>
    <n v="699.99"/>
    <n v="0.1"/>
    <n v="699.99"/>
  </r>
  <r>
    <n v="1612"/>
    <n v="2"/>
    <x v="0"/>
    <x v="306"/>
    <n v="1"/>
    <s v="fabiola.jackson@bikes.shop"/>
    <x v="5"/>
    <x v="5"/>
    <n v="3"/>
    <s v="tameka.fisher@aol.com"/>
    <n v="90278"/>
    <x v="0"/>
    <s v="Electra"/>
    <d v="2018-10-21T00:00:00"/>
    <n v="2"/>
    <n v="319.99"/>
    <n v="0.05"/>
    <n v="639.98"/>
  </r>
  <r>
    <n v="1612"/>
    <n v="3"/>
    <x v="0"/>
    <x v="70"/>
    <n v="1"/>
    <s v="fabiola.jackson@bikes.shop"/>
    <x v="5"/>
    <x v="5"/>
    <n v="3"/>
    <s v="tameka.fisher@aol.com"/>
    <n v="90278"/>
    <x v="0"/>
    <s v="Electra"/>
    <d v="2018-10-21T00:00:00"/>
    <n v="2"/>
    <n v="339.99"/>
    <n v="0.2"/>
    <n v="679.98"/>
  </r>
  <r>
    <n v="1612"/>
    <n v="4"/>
    <x v="0"/>
    <x v="284"/>
    <n v="1"/>
    <s v="fabiola.jackson@bikes.shop"/>
    <x v="5"/>
    <x v="5"/>
    <n v="3"/>
    <s v="tameka.fisher@aol.com"/>
    <n v="90278"/>
    <x v="0"/>
    <s v="Electra"/>
    <d v="2018-10-21T00:00:00"/>
    <n v="2"/>
    <n v="319.99"/>
    <n v="7.0000000000000007E-2"/>
    <n v="639.98"/>
  </r>
  <r>
    <n v="1612"/>
    <n v="5"/>
    <x v="0"/>
    <x v="91"/>
    <n v="1"/>
    <s v="fabiola.jackson@bikes.shop"/>
    <x v="4"/>
    <x v="4"/>
    <n v="3"/>
    <s v="tameka.fisher@aol.com"/>
    <n v="90278"/>
    <x v="0"/>
    <s v="Sun Bicycles"/>
    <d v="2018-10-21T00:00:00"/>
    <n v="1"/>
    <n v="1559.99"/>
    <n v="0.1"/>
    <n v="1559.99"/>
  </r>
  <r>
    <n v="1613"/>
    <n v="1"/>
    <x v="1"/>
    <x v="145"/>
    <n v="2"/>
    <s v="mireya.copeland@bikes.shop"/>
    <x v="6"/>
    <x v="6"/>
    <n v="1"/>
    <s v="debra.burks@yahoo.com"/>
    <n v="14127"/>
    <x v="1"/>
    <s v="Trek"/>
    <d v="2018-11-18T00:00:00"/>
    <n v="1"/>
    <n v="4999.99"/>
    <n v="7.0000000000000007E-2"/>
    <n v="4999.99"/>
  </r>
  <r>
    <n v="1613"/>
    <n v="2"/>
    <x v="1"/>
    <x v="125"/>
    <n v="2"/>
    <s v="mireya.copeland@bikes.shop"/>
    <x v="5"/>
    <x v="5"/>
    <n v="1"/>
    <s v="debra.burks@yahoo.com"/>
    <n v="14127"/>
    <x v="1"/>
    <s v="Electra"/>
    <d v="2018-11-18T00:00:00"/>
    <n v="2"/>
    <n v="319.99"/>
    <n v="0.05"/>
    <n v="639.98"/>
  </r>
  <r>
    <n v="1614"/>
    <n v="1"/>
    <x v="2"/>
    <x v="190"/>
    <n v="3"/>
    <s v="genna.serrano@bikes.shop"/>
    <x v="1"/>
    <x v="1"/>
    <n v="135"/>
    <s v="dorthey.jackson@msn.com"/>
    <n v="77016"/>
    <x v="2"/>
    <s v="Surly"/>
    <d v="2018-11-28T00:00:00"/>
    <n v="1"/>
    <n v="1499"/>
    <n v="7.0000000000000007E-2"/>
    <n v="1499"/>
  </r>
  <r>
    <n v="1614"/>
    <n v="2"/>
    <x v="2"/>
    <x v="166"/>
    <n v="3"/>
    <s v="genna.serrano@bikes.shop"/>
    <x v="6"/>
    <x v="6"/>
    <n v="135"/>
    <s v="dorthey.jackson@msn.com"/>
    <n v="77016"/>
    <x v="2"/>
    <s v="Trek"/>
    <d v="2018-11-28T00:00:00"/>
    <n v="2"/>
    <n v="2299.9899999999998"/>
    <n v="7.0000000000000007E-2"/>
    <n v="4599.9799999999996"/>
  </r>
  <r>
    <n v="1614"/>
    <n v="3"/>
    <x v="2"/>
    <x v="193"/>
    <n v="3"/>
    <s v="genna.serrano@bikes.shop"/>
    <x v="0"/>
    <x v="0"/>
    <n v="135"/>
    <s v="dorthey.jackson@msn.com"/>
    <n v="77016"/>
    <x v="2"/>
    <s v="Electra"/>
    <d v="2018-11-28T00:00:00"/>
    <n v="2"/>
    <n v="269.99"/>
    <n v="0.2"/>
    <n v="539.98"/>
  </r>
  <r>
    <n v="1615"/>
    <n v="1"/>
    <x v="2"/>
    <x v="245"/>
    <n v="3"/>
    <s v="genna.serrano@bikes.shop"/>
    <x v="4"/>
    <x v="4"/>
    <n v="136"/>
    <s v="sarita.parks@msn.com"/>
    <n v="75126"/>
    <x v="2"/>
    <s v="Trek"/>
    <d v="2018-12-28T00:00:00"/>
    <n v="2"/>
    <n v="2299.9899999999998"/>
    <n v="0.2"/>
    <n v="4599.9799999999996"/>
  </r>
  <r>
    <n v="1615"/>
    <n v="2"/>
    <x v="2"/>
    <x v="204"/>
    <n v="3"/>
    <s v="genna.serrano@bikes.shop"/>
    <x v="0"/>
    <x v="0"/>
    <n v="136"/>
    <s v="sarita.parks@msn.com"/>
    <n v="75126"/>
    <x v="2"/>
    <s v="Electra"/>
    <d v="2018-12-28T00:00:00"/>
    <n v="1"/>
    <n v="899.99"/>
    <n v="7.0000000000000007E-2"/>
    <n v="899.99"/>
  </r>
  <r>
    <n v="1615"/>
    <n v="3"/>
    <x v="2"/>
    <x v="197"/>
    <n v="3"/>
    <s v="genna.serrano@bikes.shop"/>
    <x v="6"/>
    <x v="6"/>
    <n v="136"/>
    <s v="sarita.parks@msn.com"/>
    <n v="75126"/>
    <x v="2"/>
    <s v="Trek"/>
    <d v="2018-12-28T00:00:00"/>
    <n v="1"/>
    <n v="2499.9899999999998"/>
    <n v="0.2"/>
    <n v="2499.98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56915D-B25F-40E1-98E3-15A4B975EEFF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tore Name" colHeaderCaption="Category Name">
  <location ref="A4:I9" firstHeaderRow="1" firstDataRow="2" firstDataCol="1" rowPageCount="2" colPageCount="1"/>
  <pivotFields count="18">
    <pivotField numFmtId="1" showAll="0"/>
    <pivotField numFmtId="1" showAll="0"/>
    <pivotField axis="axisRow" numFmtId="1" showAll="0">
      <items count="6">
        <item x="0"/>
        <item x="1"/>
        <item x="2"/>
        <item m="1" x="4"/>
        <item m="1" x="3"/>
        <item t="default"/>
      </items>
    </pivotField>
    <pivotField numFmtId="1" showAll="0"/>
    <pivotField showAll="0"/>
    <pivotField showAll="0"/>
    <pivotField axis="axisPage" numFmtId="1" showAll="0">
      <items count="8">
        <item x="5"/>
        <item x="3"/>
        <item x="0"/>
        <item x="2"/>
        <item x="4"/>
        <item x="1"/>
        <item x="6"/>
        <item t="default"/>
      </items>
    </pivotField>
    <pivotField axis="axisCol" showAll="0">
      <items count="8">
        <item x="5"/>
        <item x="3"/>
        <item x="0"/>
        <item x="2"/>
        <item x="4"/>
        <item x="1"/>
        <item x="6"/>
        <item t="default"/>
      </items>
    </pivotField>
    <pivotField showAll="0"/>
    <pivotField showAll="0"/>
    <pivotField showAll="0"/>
    <pivotField axis="axisPage" showAll="0">
      <items count="5">
        <item x="1"/>
        <item x="2"/>
        <item x="0"/>
        <item m="1" x="3"/>
        <item t="default"/>
      </items>
    </pivotField>
    <pivotField showAll="0"/>
    <pivotField numFmtId="14" showAll="0"/>
    <pivotField numFmtId="1" showAll="0"/>
    <pivotField numFmtId="1" showAll="0"/>
    <pivotField numFmtId="2" showAll="0"/>
    <pivotField dataField="1"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6" hier="-1"/>
    <pageField fld="11" hier="-1"/>
  </pageFields>
  <dataFields count="1">
    <dataField name="Total Sales Made" fld="17" baseField="0" baseItem="0" numFmtId="1"/>
  </dataFields>
  <formats count="13"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  <format dxfId="15">
      <pivotArea field="7" type="button" dataOnly="0" labelOnly="1" outline="0" axis="axisCol" fieldPosition="0"/>
    </format>
    <format dxfId="14">
      <pivotArea field="2" type="button" dataOnly="0" labelOnly="1" outline="0" axis="axisRow" fieldPosition="0"/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7" count="0"/>
        </references>
      </pivotArea>
    </format>
    <format dxfId="11">
      <pivotArea dataOnly="0" labelOnly="1" grandCol="1" outline="0" fieldPosition="0"/>
    </format>
    <format dxfId="10">
      <pivotArea type="topRight" dataOnly="0" labelOnly="1" outline="0" fieldPosition="0"/>
    </format>
    <format dxfId="9">
      <pivotArea dataOnly="0" labelOnly="1" fieldPosition="0">
        <references count="1">
          <reference field="7" count="5">
            <x v="1"/>
            <x v="2"/>
            <x v="3"/>
            <x v="4"/>
            <x v="5"/>
          </reference>
        </references>
      </pivotArea>
    </format>
    <format dxfId="8">
      <pivotArea dataOnly="0" labelOnly="1" grandCol="1" outline="0" fieldPosition="0"/>
    </format>
    <format dxfId="7">
      <pivotArea field="7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07B51B-3642-4A92-9435-81CAC7E52383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 rowHeaderCaption="Store Name">
  <location ref="A3:B7" firstHeaderRow="1" firstDataRow="1" firstDataCol="1"/>
  <pivotFields count="18">
    <pivotField numFmtId="1" showAll="0"/>
    <pivotField numFmtId="1" showAll="0"/>
    <pivotField showAll="0"/>
    <pivotField numFmtId="1" showAll="0"/>
    <pivotField showAll="0"/>
    <pivotField showAll="0"/>
    <pivotField numFmtId="1" showAll="0"/>
    <pivotField showAll="0"/>
    <pivotField showAll="0"/>
    <pivotField showAll="0"/>
    <pivotField showAll="0"/>
    <pivotField axis="axisRow" showAll="0">
      <items count="5">
        <item x="1"/>
        <item x="2"/>
        <item x="0"/>
        <item m="1" x="3"/>
        <item t="default"/>
      </items>
    </pivotField>
    <pivotField showAll="0"/>
    <pivotField numFmtId="14" showAll="0"/>
    <pivotField numFmtId="1" showAll="0"/>
    <pivotField numFmtId="1" showAll="0"/>
    <pivotField numFmtId="2" showAll="0"/>
    <pivotField dataField="1" numFmtId="1" showAl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 Made" fld="17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2642E-3B97-42A0-94A8-AC11014FF578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Order Date">
  <location ref="F4:G8" firstHeaderRow="1" firstDataRow="1" firstDataCol="1"/>
  <pivotFields count="2">
    <pivotField axis="axisRow" showAll="0">
      <items count="4">
        <item x="0"/>
        <item x="1"/>
        <item x="2"/>
        <item t="default"/>
      </items>
    </pivotField>
    <pivotField dataField="1" numFmtI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 Made" fld="1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BBADF-69E4-42C8-9D9B-91D4CFF02286}">
  <sheetPr codeName="Sheet1"/>
  <dimension ref="A1:I9"/>
  <sheetViews>
    <sheetView tabSelected="1" workbookViewId="0">
      <selection activeCell="E15" sqref="E15"/>
    </sheetView>
  </sheetViews>
  <sheetFormatPr defaultRowHeight="14.4" x14ac:dyDescent="0.3"/>
  <cols>
    <col min="1" max="1" width="15.33203125" bestFit="1" customWidth="1"/>
    <col min="2" max="2" width="16.33203125" bestFit="1" customWidth="1"/>
    <col min="3" max="3" width="15.109375" bestFit="1" customWidth="1"/>
    <col min="4" max="4" width="14.6640625" bestFit="1" customWidth="1"/>
    <col min="5" max="5" width="16.88671875" bestFit="1" customWidth="1"/>
    <col min="6" max="6" width="11.77734375" bestFit="1" customWidth="1"/>
    <col min="7" max="7" width="14.21875" bestFit="1" customWidth="1"/>
    <col min="8" max="8" width="10.109375" bestFit="1" customWidth="1"/>
    <col min="9" max="9" width="10.77734375" bestFit="1" customWidth="1"/>
  </cols>
  <sheetData>
    <row r="1" spans="1:9" x14ac:dyDescent="0.3">
      <c r="A1" s="13" t="s">
        <v>12</v>
      </c>
      <c r="B1" s="14" t="s">
        <v>24</v>
      </c>
    </row>
    <row r="2" spans="1:9" x14ac:dyDescent="0.3">
      <c r="A2" s="13" t="s">
        <v>28</v>
      </c>
      <c r="B2" s="14" t="s">
        <v>24</v>
      </c>
    </row>
    <row r="4" spans="1:9" x14ac:dyDescent="0.3">
      <c r="A4" s="13" t="s">
        <v>83</v>
      </c>
      <c r="B4" s="13" t="s">
        <v>25</v>
      </c>
      <c r="C4" s="16"/>
      <c r="D4" s="16"/>
      <c r="E4" s="16"/>
      <c r="F4" s="16"/>
      <c r="G4" s="16"/>
      <c r="H4" s="16"/>
      <c r="I4" s="16"/>
    </row>
    <row r="5" spans="1:9" x14ac:dyDescent="0.3">
      <c r="A5" s="13" t="s">
        <v>26</v>
      </c>
      <c r="B5" s="14" t="s">
        <v>17</v>
      </c>
      <c r="C5" s="14" t="s">
        <v>18</v>
      </c>
      <c r="D5" s="14" t="s">
        <v>19</v>
      </c>
      <c r="E5" s="14" t="s">
        <v>20</v>
      </c>
      <c r="F5" s="14" t="s">
        <v>21</v>
      </c>
      <c r="G5" s="14" t="s">
        <v>22</v>
      </c>
      <c r="H5" s="14" t="s">
        <v>27</v>
      </c>
      <c r="I5" s="14" t="s">
        <v>16</v>
      </c>
    </row>
    <row r="6" spans="1:9" x14ac:dyDescent="0.3">
      <c r="A6" s="15">
        <v>1</v>
      </c>
      <c r="B6" s="2">
        <v>68937.490000000049</v>
      </c>
      <c r="C6" s="2">
        <v>95533.290000000081</v>
      </c>
      <c r="D6" s="2">
        <v>231683.41000000006</v>
      </c>
      <c r="E6" s="2">
        <v>179941.45000000007</v>
      </c>
      <c r="F6" s="2">
        <v>246439.19999999998</v>
      </c>
      <c r="G6" s="2">
        <v>627602.15999999794</v>
      </c>
      <c r="H6" s="2">
        <v>340008.9099999998</v>
      </c>
      <c r="I6" s="2">
        <v>1790145.9099999978</v>
      </c>
    </row>
    <row r="7" spans="1:9" x14ac:dyDescent="0.3">
      <c r="A7" s="15">
        <v>2</v>
      </c>
      <c r="B7" s="2">
        <v>227541.89000000007</v>
      </c>
      <c r="C7" s="2">
        <v>294930.44999999972</v>
      </c>
      <c r="D7" s="2">
        <v>759486.60999999323</v>
      </c>
      <c r="E7" s="2">
        <v>551722.35999999917</v>
      </c>
      <c r="F7" s="2">
        <v>667417.97999999905</v>
      </c>
      <c r="G7" s="2">
        <v>2054581.5099999909</v>
      </c>
      <c r="H7" s="2">
        <v>1270561.4099999976</v>
      </c>
      <c r="I7" s="2">
        <v>5826242.2099999795</v>
      </c>
    </row>
    <row r="8" spans="1:9" x14ac:dyDescent="0.3">
      <c r="A8" s="15">
        <v>3</v>
      </c>
      <c r="B8" s="2">
        <v>31408.830000000005</v>
      </c>
      <c r="C8" s="2">
        <v>48043.130000000026</v>
      </c>
      <c r="D8" s="2">
        <v>117981.02000000005</v>
      </c>
      <c r="E8" s="2">
        <v>68210.790000000008</v>
      </c>
      <c r="F8" s="2">
        <v>106379.67</v>
      </c>
      <c r="G8" s="2">
        <v>348592.03999999946</v>
      </c>
      <c r="H8" s="2">
        <v>241985.28</v>
      </c>
      <c r="I8" s="2">
        <v>962600.75999999954</v>
      </c>
    </row>
    <row r="9" spans="1:9" x14ac:dyDescent="0.3">
      <c r="A9" s="15" t="s">
        <v>16</v>
      </c>
      <c r="B9" s="2">
        <v>327888.21000000014</v>
      </c>
      <c r="C9" s="2">
        <v>438506.86999999982</v>
      </c>
      <c r="D9" s="2">
        <v>1109151.0399999933</v>
      </c>
      <c r="E9" s="2">
        <v>799874.59999999928</v>
      </c>
      <c r="F9" s="2">
        <v>1020236.849999999</v>
      </c>
      <c r="G9" s="2">
        <v>3030775.7099999883</v>
      </c>
      <c r="H9" s="2">
        <v>1852555.5999999975</v>
      </c>
      <c r="I9" s="2">
        <v>8578988.8799999766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ymacro">
                <anchor moveWithCells="1">
                  <from>
                    <xdr:col>3</xdr:col>
                    <xdr:colOff>525780</xdr:colOff>
                    <xdr:row>0</xdr:row>
                    <xdr:rowOff>121920</xdr:rowOff>
                  </from>
                  <to>
                    <xdr:col>4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793A-021B-4AE3-ABA3-AF6ECFB77746}">
  <sheetPr codeName="Sheet2"/>
  <dimension ref="C3:D281"/>
  <sheetViews>
    <sheetView workbookViewId="0">
      <selection activeCell="I15" sqref="I15"/>
    </sheetView>
  </sheetViews>
  <sheetFormatPr defaultRowHeight="14.4" x14ac:dyDescent="0.3"/>
  <cols>
    <col min="3" max="3" width="47.33203125" bestFit="1" customWidth="1"/>
    <col min="4" max="4" width="16" bestFit="1" customWidth="1"/>
  </cols>
  <sheetData>
    <row r="3" spans="3:4" x14ac:dyDescent="0.3">
      <c r="C3" s="19" t="s">
        <v>364</v>
      </c>
      <c r="D3" s="19" t="s">
        <v>365</v>
      </c>
    </row>
    <row r="4" spans="3:4" x14ac:dyDescent="0.3">
      <c r="C4" s="14" t="s">
        <v>99</v>
      </c>
      <c r="D4" s="2">
        <v>615998.45999999926</v>
      </c>
    </row>
    <row r="5" spans="3:4" x14ac:dyDescent="0.3">
      <c r="C5" s="14" t="s">
        <v>96</v>
      </c>
      <c r="D5" s="2">
        <v>434998.54999999941</v>
      </c>
    </row>
    <row r="6" spans="3:4" x14ac:dyDescent="0.3">
      <c r="C6" s="14" t="s">
        <v>90</v>
      </c>
      <c r="D6" s="2">
        <v>414698.56999999948</v>
      </c>
    </row>
    <row r="7" spans="3:4" x14ac:dyDescent="0.3">
      <c r="C7" s="14" t="s">
        <v>100</v>
      </c>
      <c r="D7" s="2">
        <v>253829.49000000011</v>
      </c>
    </row>
    <row r="8" spans="3:4" x14ac:dyDescent="0.3">
      <c r="C8" s="14" t="s">
        <v>110</v>
      </c>
      <c r="D8" s="2">
        <v>236499.57</v>
      </c>
    </row>
    <row r="9" spans="3:4" x14ac:dyDescent="0.3">
      <c r="C9" s="14" t="s">
        <v>88</v>
      </c>
      <c r="D9" s="2">
        <v>227703</v>
      </c>
    </row>
    <row r="10" spans="3:4" x14ac:dyDescent="0.3">
      <c r="C10" s="14" t="s">
        <v>87</v>
      </c>
      <c r="D10" s="2">
        <v>224998.74999999994</v>
      </c>
    </row>
    <row r="11" spans="3:4" x14ac:dyDescent="0.3">
      <c r="C11" s="14" t="s">
        <v>114</v>
      </c>
      <c r="D11" s="2">
        <v>204999.59</v>
      </c>
    </row>
    <row r="12" spans="3:4" x14ac:dyDescent="0.3">
      <c r="C12" s="14" t="s">
        <v>150</v>
      </c>
      <c r="D12" s="2">
        <v>194999.61</v>
      </c>
    </row>
    <row r="13" spans="3:4" x14ac:dyDescent="0.3">
      <c r="C13" s="14" t="s">
        <v>159</v>
      </c>
      <c r="D13" s="2">
        <v>188499.70999999996</v>
      </c>
    </row>
    <row r="14" spans="3:4" x14ac:dyDescent="0.3">
      <c r="C14" s="14" t="s">
        <v>148</v>
      </c>
      <c r="D14" s="2">
        <v>179999.70000000004</v>
      </c>
    </row>
    <row r="15" spans="3:4" x14ac:dyDescent="0.3">
      <c r="C15" s="14" t="s">
        <v>131</v>
      </c>
      <c r="D15" s="2">
        <v>174899.66999999998</v>
      </c>
    </row>
    <row r="16" spans="3:4" x14ac:dyDescent="0.3">
      <c r="C16" s="14" t="s">
        <v>89</v>
      </c>
      <c r="D16" s="2">
        <v>173997.10000000021</v>
      </c>
    </row>
    <row r="17" spans="3:4" x14ac:dyDescent="0.3">
      <c r="C17" s="14" t="s">
        <v>104</v>
      </c>
      <c r="D17" s="2">
        <v>170407.71000000008</v>
      </c>
    </row>
    <row r="18" spans="3:4" x14ac:dyDescent="0.3">
      <c r="C18" s="14" t="s">
        <v>173</v>
      </c>
      <c r="D18" s="2">
        <v>164999.66999999998</v>
      </c>
    </row>
    <row r="19" spans="3:4" x14ac:dyDescent="0.3">
      <c r="C19" s="14" t="s">
        <v>95</v>
      </c>
      <c r="D19" s="2">
        <v>158947.11000000013</v>
      </c>
    </row>
    <row r="20" spans="3:4" x14ac:dyDescent="0.3">
      <c r="C20" s="14" t="s">
        <v>119</v>
      </c>
      <c r="D20" s="2">
        <v>146999.58000000002</v>
      </c>
    </row>
    <row r="21" spans="3:4" x14ac:dyDescent="0.3">
      <c r="C21" s="14" t="s">
        <v>139</v>
      </c>
      <c r="D21" s="2">
        <v>129499.62999999998</v>
      </c>
    </row>
    <row r="22" spans="3:4" x14ac:dyDescent="0.3">
      <c r="C22" s="14" t="s">
        <v>91</v>
      </c>
      <c r="D22" s="2">
        <v>125998.74000000008</v>
      </c>
    </row>
    <row r="23" spans="3:4" x14ac:dyDescent="0.3">
      <c r="C23" s="14" t="s">
        <v>123</v>
      </c>
      <c r="D23" s="2">
        <v>116599.77999999997</v>
      </c>
    </row>
    <row r="24" spans="3:4" x14ac:dyDescent="0.3">
      <c r="C24" s="14" t="s">
        <v>145</v>
      </c>
      <c r="D24" s="2">
        <v>105299.61</v>
      </c>
    </row>
    <row r="25" spans="3:4" x14ac:dyDescent="0.3">
      <c r="C25" s="14" t="s">
        <v>144</v>
      </c>
      <c r="D25" s="2">
        <v>101499.70999999998</v>
      </c>
    </row>
    <row r="26" spans="3:4" x14ac:dyDescent="0.3">
      <c r="C26" s="14" t="s">
        <v>155</v>
      </c>
      <c r="D26" s="2">
        <v>97499.609999999986</v>
      </c>
    </row>
    <row r="27" spans="3:4" x14ac:dyDescent="0.3">
      <c r="C27" s="14" t="s">
        <v>92</v>
      </c>
      <c r="D27" s="2">
        <v>88498.82</v>
      </c>
    </row>
    <row r="28" spans="3:4" x14ac:dyDescent="0.3">
      <c r="C28" s="14" t="s">
        <v>101</v>
      </c>
      <c r="D28" s="2">
        <v>79917.040000000154</v>
      </c>
    </row>
    <row r="29" spans="3:4" x14ac:dyDescent="0.3">
      <c r="C29" s="14" t="s">
        <v>102</v>
      </c>
      <c r="D29" s="2">
        <v>78488.329999999987</v>
      </c>
    </row>
    <row r="30" spans="3:4" x14ac:dyDescent="0.3">
      <c r="C30" s="14" t="s">
        <v>122</v>
      </c>
      <c r="D30" s="2">
        <v>78199.660000000018</v>
      </c>
    </row>
    <row r="31" spans="3:4" x14ac:dyDescent="0.3">
      <c r="C31" s="14" t="s">
        <v>138</v>
      </c>
      <c r="D31" s="2">
        <v>76799.75999999998</v>
      </c>
    </row>
    <row r="32" spans="3:4" x14ac:dyDescent="0.3">
      <c r="C32" s="14" t="s">
        <v>86</v>
      </c>
      <c r="D32" s="2">
        <v>74998.750000000029</v>
      </c>
    </row>
    <row r="33" spans="3:4" x14ac:dyDescent="0.3">
      <c r="C33" s="14" t="s">
        <v>105</v>
      </c>
      <c r="D33" s="2">
        <v>73998.520000000033</v>
      </c>
    </row>
    <row r="34" spans="3:4" x14ac:dyDescent="0.3">
      <c r="C34" s="14" t="s">
        <v>98</v>
      </c>
      <c r="D34" s="2">
        <v>72627.310000000056</v>
      </c>
    </row>
    <row r="35" spans="3:4" x14ac:dyDescent="0.3">
      <c r="C35" s="14" t="s">
        <v>97</v>
      </c>
      <c r="D35" s="2">
        <v>72608.630000000034</v>
      </c>
    </row>
    <row r="36" spans="3:4" x14ac:dyDescent="0.3">
      <c r="C36" s="14" t="s">
        <v>143</v>
      </c>
      <c r="D36" s="2">
        <v>67599.739999999991</v>
      </c>
    </row>
    <row r="37" spans="3:4" x14ac:dyDescent="0.3">
      <c r="C37" s="14" t="s">
        <v>153</v>
      </c>
      <c r="D37" s="2">
        <v>62999.580000000016</v>
      </c>
    </row>
    <row r="38" spans="3:4" x14ac:dyDescent="0.3">
      <c r="C38" s="14" t="s">
        <v>94</v>
      </c>
      <c r="D38" s="2">
        <v>60166</v>
      </c>
    </row>
    <row r="39" spans="3:4" x14ac:dyDescent="0.3">
      <c r="C39" s="14" t="s">
        <v>257</v>
      </c>
      <c r="D39" s="2">
        <v>59999.95</v>
      </c>
    </row>
    <row r="40" spans="3:4" x14ac:dyDescent="0.3">
      <c r="C40" s="14" t="s">
        <v>93</v>
      </c>
      <c r="D40" s="2">
        <v>57057</v>
      </c>
    </row>
    <row r="41" spans="3:4" x14ac:dyDescent="0.3">
      <c r="C41" s="14" t="s">
        <v>170</v>
      </c>
      <c r="D41" s="2">
        <v>53039.659999999996</v>
      </c>
    </row>
    <row r="42" spans="3:4" x14ac:dyDescent="0.3">
      <c r="C42" s="14" t="s">
        <v>146</v>
      </c>
      <c r="D42" s="2">
        <v>51449.650000000009</v>
      </c>
    </row>
    <row r="43" spans="3:4" x14ac:dyDescent="0.3">
      <c r="C43" s="14" t="s">
        <v>106</v>
      </c>
      <c r="D43" s="2">
        <v>48941</v>
      </c>
    </row>
    <row r="44" spans="3:4" x14ac:dyDescent="0.3">
      <c r="C44" s="14" t="s">
        <v>103</v>
      </c>
      <c r="D44" s="2">
        <v>46198.460000000036</v>
      </c>
    </row>
    <row r="45" spans="3:4" x14ac:dyDescent="0.3">
      <c r="C45" s="14" t="s">
        <v>172</v>
      </c>
      <c r="D45" s="2">
        <v>45999.770000000004</v>
      </c>
    </row>
    <row r="46" spans="3:4" x14ac:dyDescent="0.3">
      <c r="C46" s="14" t="s">
        <v>157</v>
      </c>
      <c r="D46" s="2">
        <v>45239.48</v>
      </c>
    </row>
    <row r="47" spans="3:4" x14ac:dyDescent="0.3">
      <c r="C47" s="14" t="s">
        <v>168</v>
      </c>
      <c r="D47" s="2">
        <v>43999.600000000006</v>
      </c>
    </row>
    <row r="48" spans="3:4" x14ac:dyDescent="0.3">
      <c r="C48" s="14" t="s">
        <v>216</v>
      </c>
      <c r="D48" s="2">
        <v>39999.919999999998</v>
      </c>
    </row>
    <row r="49" spans="3:4" x14ac:dyDescent="0.3">
      <c r="C49" s="14" t="s">
        <v>214</v>
      </c>
      <c r="D49" s="2">
        <v>39999.919999999998</v>
      </c>
    </row>
    <row r="50" spans="3:4" x14ac:dyDescent="0.3">
      <c r="C50" s="14" t="s">
        <v>251</v>
      </c>
      <c r="D50" s="2">
        <v>38999.869999999995</v>
      </c>
    </row>
    <row r="51" spans="3:4" x14ac:dyDescent="0.3">
      <c r="C51" s="14" t="s">
        <v>185</v>
      </c>
      <c r="D51" s="2">
        <v>38317.539999999994</v>
      </c>
    </row>
    <row r="52" spans="3:4" x14ac:dyDescent="0.3">
      <c r="C52" s="14" t="s">
        <v>187</v>
      </c>
      <c r="D52" s="2">
        <v>38069.73000000001</v>
      </c>
    </row>
    <row r="53" spans="3:4" x14ac:dyDescent="0.3">
      <c r="C53" s="14" t="s">
        <v>141</v>
      </c>
      <c r="D53" s="2">
        <v>37499.750000000007</v>
      </c>
    </row>
    <row r="54" spans="3:4" x14ac:dyDescent="0.3">
      <c r="C54" s="14" t="s">
        <v>285</v>
      </c>
      <c r="D54" s="2">
        <v>35999.879999999997</v>
      </c>
    </row>
    <row r="55" spans="3:4" x14ac:dyDescent="0.3">
      <c r="C55" s="14" t="s">
        <v>222</v>
      </c>
      <c r="D55" s="2">
        <v>34999.93</v>
      </c>
    </row>
    <row r="56" spans="3:4" x14ac:dyDescent="0.3">
      <c r="C56" s="14" t="s">
        <v>140</v>
      </c>
      <c r="D56" s="2">
        <v>34999.649999999994</v>
      </c>
    </row>
    <row r="57" spans="3:4" x14ac:dyDescent="0.3">
      <c r="C57" s="14" t="s">
        <v>120</v>
      </c>
      <c r="D57" s="2">
        <v>32339.340000000015</v>
      </c>
    </row>
    <row r="58" spans="3:4" x14ac:dyDescent="0.3">
      <c r="C58" s="14" t="s">
        <v>220</v>
      </c>
      <c r="D58" s="2">
        <v>31999.919999999998</v>
      </c>
    </row>
    <row r="59" spans="3:4" x14ac:dyDescent="0.3">
      <c r="C59" s="14" t="s">
        <v>275</v>
      </c>
      <c r="D59" s="2">
        <v>31999.899999999998</v>
      </c>
    </row>
    <row r="60" spans="3:4" x14ac:dyDescent="0.3">
      <c r="C60" s="14" t="s">
        <v>175</v>
      </c>
      <c r="D60" s="2">
        <v>30999.69</v>
      </c>
    </row>
    <row r="61" spans="3:4" x14ac:dyDescent="0.3">
      <c r="C61" s="14" t="s">
        <v>137</v>
      </c>
      <c r="D61" s="2">
        <v>30659.650000000012</v>
      </c>
    </row>
    <row r="62" spans="3:4" x14ac:dyDescent="0.3">
      <c r="C62" s="14" t="s">
        <v>108</v>
      </c>
      <c r="D62" s="2">
        <v>30599.320000000007</v>
      </c>
    </row>
    <row r="63" spans="3:4" x14ac:dyDescent="0.3">
      <c r="C63" s="14" t="s">
        <v>182</v>
      </c>
      <c r="D63" s="2">
        <v>30399.62</v>
      </c>
    </row>
    <row r="64" spans="3:4" x14ac:dyDescent="0.3">
      <c r="C64" s="14" t="s">
        <v>249</v>
      </c>
      <c r="D64" s="2">
        <v>29999.96</v>
      </c>
    </row>
    <row r="65" spans="3:4" x14ac:dyDescent="0.3">
      <c r="C65" s="14" t="s">
        <v>116</v>
      </c>
      <c r="D65" s="2">
        <v>29999.7</v>
      </c>
    </row>
    <row r="66" spans="3:4" x14ac:dyDescent="0.3">
      <c r="C66" s="14" t="s">
        <v>171</v>
      </c>
      <c r="D66" s="2">
        <v>29393.820000000003</v>
      </c>
    </row>
    <row r="67" spans="3:4" x14ac:dyDescent="0.3">
      <c r="C67" s="14" t="s">
        <v>256</v>
      </c>
      <c r="D67" s="2">
        <v>28799.919999999995</v>
      </c>
    </row>
    <row r="68" spans="3:4" x14ac:dyDescent="0.3">
      <c r="C68" s="14" t="s">
        <v>313</v>
      </c>
      <c r="D68" s="2">
        <v>27999.919999999995</v>
      </c>
    </row>
    <row r="69" spans="3:4" x14ac:dyDescent="0.3">
      <c r="C69" s="14" t="s">
        <v>223</v>
      </c>
      <c r="D69" s="2">
        <v>25999.96</v>
      </c>
    </row>
    <row r="70" spans="3:4" x14ac:dyDescent="0.3">
      <c r="C70" s="14" t="s">
        <v>286</v>
      </c>
      <c r="D70" s="2">
        <v>25599.919999999998</v>
      </c>
    </row>
    <row r="71" spans="3:4" x14ac:dyDescent="0.3">
      <c r="C71" s="14" t="s">
        <v>126</v>
      </c>
      <c r="D71" s="2">
        <v>25271.61</v>
      </c>
    </row>
    <row r="72" spans="3:4" x14ac:dyDescent="0.3">
      <c r="C72" s="14" t="s">
        <v>274</v>
      </c>
      <c r="D72" s="2">
        <v>24499.93</v>
      </c>
    </row>
    <row r="73" spans="3:4" x14ac:dyDescent="0.3">
      <c r="C73" s="14" t="s">
        <v>158</v>
      </c>
      <c r="D73" s="2">
        <v>22517.460000000003</v>
      </c>
    </row>
    <row r="74" spans="3:4" x14ac:dyDescent="0.3">
      <c r="C74" s="14" t="s">
        <v>217</v>
      </c>
      <c r="D74" s="2">
        <v>22499.949999999997</v>
      </c>
    </row>
    <row r="75" spans="3:4" x14ac:dyDescent="0.3">
      <c r="C75" s="14" t="s">
        <v>232</v>
      </c>
      <c r="D75" s="2">
        <v>22399.93</v>
      </c>
    </row>
    <row r="76" spans="3:4" x14ac:dyDescent="0.3">
      <c r="C76" s="14" t="s">
        <v>117</v>
      </c>
      <c r="D76" s="2">
        <v>22199.260000000002</v>
      </c>
    </row>
    <row r="77" spans="3:4" x14ac:dyDescent="0.3">
      <c r="C77" s="14" t="s">
        <v>112</v>
      </c>
      <c r="D77" s="2">
        <v>21749.710000000006</v>
      </c>
    </row>
    <row r="78" spans="3:4" x14ac:dyDescent="0.3">
      <c r="C78" s="14" t="s">
        <v>178</v>
      </c>
      <c r="D78" s="2">
        <v>21657.74</v>
      </c>
    </row>
    <row r="79" spans="3:4" x14ac:dyDescent="0.3">
      <c r="C79" s="14" t="s">
        <v>109</v>
      </c>
      <c r="D79" s="2">
        <v>21527.61</v>
      </c>
    </row>
    <row r="80" spans="3:4" x14ac:dyDescent="0.3">
      <c r="C80" s="14" t="s">
        <v>142</v>
      </c>
      <c r="D80" s="2">
        <v>21119.68</v>
      </c>
    </row>
    <row r="81" spans="3:4" x14ac:dyDescent="0.3">
      <c r="C81" s="14" t="s">
        <v>230</v>
      </c>
      <c r="D81" s="2">
        <v>20999.94</v>
      </c>
    </row>
    <row r="82" spans="3:4" x14ac:dyDescent="0.3">
      <c r="C82" s="14" t="s">
        <v>183</v>
      </c>
      <c r="D82" s="2">
        <v>20819.399999999998</v>
      </c>
    </row>
    <row r="83" spans="3:4" x14ac:dyDescent="0.3">
      <c r="C83" s="14" t="s">
        <v>169</v>
      </c>
      <c r="D83" s="2">
        <v>20459.690000000002</v>
      </c>
    </row>
    <row r="84" spans="3:4" x14ac:dyDescent="0.3">
      <c r="C84" s="14" t="s">
        <v>113</v>
      </c>
      <c r="D84" s="2">
        <v>20459.669999999998</v>
      </c>
    </row>
    <row r="85" spans="3:4" x14ac:dyDescent="0.3">
      <c r="C85" s="14" t="s">
        <v>165</v>
      </c>
      <c r="D85" s="2">
        <v>19757.63</v>
      </c>
    </row>
    <row r="86" spans="3:4" x14ac:dyDescent="0.3">
      <c r="C86" s="14" t="s">
        <v>221</v>
      </c>
      <c r="D86" s="2">
        <v>19599.93</v>
      </c>
    </row>
    <row r="87" spans="3:4" x14ac:dyDescent="0.3">
      <c r="C87" s="14" t="s">
        <v>354</v>
      </c>
      <c r="D87" s="2">
        <v>19499.97</v>
      </c>
    </row>
    <row r="88" spans="3:4" x14ac:dyDescent="0.3">
      <c r="C88" s="14" t="s">
        <v>174</v>
      </c>
      <c r="D88" s="2">
        <v>19109.609999999997</v>
      </c>
    </row>
    <row r="89" spans="3:4" x14ac:dyDescent="0.3">
      <c r="C89" s="14" t="s">
        <v>268</v>
      </c>
      <c r="D89" s="2">
        <v>17999.96</v>
      </c>
    </row>
    <row r="90" spans="3:4" x14ac:dyDescent="0.3">
      <c r="C90" s="14" t="s">
        <v>352</v>
      </c>
      <c r="D90" s="2">
        <v>17499.949999999997</v>
      </c>
    </row>
    <row r="91" spans="3:4" x14ac:dyDescent="0.3">
      <c r="C91" s="14" t="s">
        <v>147</v>
      </c>
      <c r="D91" s="2">
        <v>17096.589999999997</v>
      </c>
    </row>
    <row r="92" spans="3:4" x14ac:dyDescent="0.3">
      <c r="C92" s="14" t="s">
        <v>193</v>
      </c>
      <c r="D92" s="2">
        <v>16799.939999999999</v>
      </c>
    </row>
    <row r="93" spans="3:4" x14ac:dyDescent="0.3">
      <c r="C93" s="14" t="s">
        <v>238</v>
      </c>
      <c r="D93" s="2">
        <v>16499.97</v>
      </c>
    </row>
    <row r="94" spans="3:4" x14ac:dyDescent="0.3">
      <c r="C94" s="14" t="s">
        <v>111</v>
      </c>
      <c r="D94" s="2">
        <v>16499.78</v>
      </c>
    </row>
    <row r="95" spans="3:4" x14ac:dyDescent="0.3">
      <c r="C95" s="14" t="s">
        <v>136</v>
      </c>
      <c r="D95" s="2">
        <v>16449.649999999994</v>
      </c>
    </row>
    <row r="96" spans="3:4" x14ac:dyDescent="0.3">
      <c r="C96" s="14" t="s">
        <v>164</v>
      </c>
      <c r="D96" s="2">
        <v>16199.729999999996</v>
      </c>
    </row>
    <row r="97" spans="3:4" x14ac:dyDescent="0.3">
      <c r="C97" s="14" t="s">
        <v>243</v>
      </c>
      <c r="D97" s="2">
        <v>16099.929999999998</v>
      </c>
    </row>
    <row r="98" spans="3:4" x14ac:dyDescent="0.3">
      <c r="C98" s="14" t="s">
        <v>330</v>
      </c>
      <c r="D98" s="2">
        <v>15999.949999999999</v>
      </c>
    </row>
    <row r="99" spans="3:4" x14ac:dyDescent="0.3">
      <c r="C99" s="14" t="s">
        <v>261</v>
      </c>
      <c r="D99" s="2">
        <v>15999.949999999999</v>
      </c>
    </row>
    <row r="100" spans="3:4" x14ac:dyDescent="0.3">
      <c r="C100" s="14" t="s">
        <v>207</v>
      </c>
      <c r="D100" s="2">
        <v>15599.939999999999</v>
      </c>
    </row>
    <row r="101" spans="3:4" x14ac:dyDescent="0.3">
      <c r="C101" s="14" t="s">
        <v>162</v>
      </c>
      <c r="D101" s="2">
        <v>15399.719999999996</v>
      </c>
    </row>
    <row r="102" spans="3:4" x14ac:dyDescent="0.3">
      <c r="C102" s="14" t="s">
        <v>262</v>
      </c>
      <c r="D102" s="2">
        <v>15192</v>
      </c>
    </row>
    <row r="103" spans="3:4" x14ac:dyDescent="0.3">
      <c r="C103" s="14" t="s">
        <v>318</v>
      </c>
      <c r="D103" s="2">
        <v>14999.97</v>
      </c>
    </row>
    <row r="104" spans="3:4" x14ac:dyDescent="0.3">
      <c r="C104" s="14" t="s">
        <v>192</v>
      </c>
      <c r="D104" s="2">
        <v>14999.949999999999</v>
      </c>
    </row>
    <row r="105" spans="3:4" x14ac:dyDescent="0.3">
      <c r="C105" s="14" t="s">
        <v>190</v>
      </c>
      <c r="D105" s="2">
        <v>14999.949999999999</v>
      </c>
    </row>
    <row r="106" spans="3:4" x14ac:dyDescent="0.3">
      <c r="C106" s="14" t="s">
        <v>118</v>
      </c>
      <c r="D106" s="2">
        <v>14594.649999999996</v>
      </c>
    </row>
    <row r="107" spans="3:4" x14ac:dyDescent="0.3">
      <c r="C107" s="14" t="s">
        <v>132</v>
      </c>
      <c r="D107" s="2">
        <v>14477.809999999998</v>
      </c>
    </row>
    <row r="108" spans="3:4" x14ac:dyDescent="0.3">
      <c r="C108" s="14" t="s">
        <v>156</v>
      </c>
      <c r="D108" s="2">
        <v>14459.699999999995</v>
      </c>
    </row>
    <row r="109" spans="3:4" x14ac:dyDescent="0.3">
      <c r="C109" s="14" t="s">
        <v>154</v>
      </c>
      <c r="D109" s="2">
        <v>14399.679999999995</v>
      </c>
    </row>
    <row r="110" spans="3:4" x14ac:dyDescent="0.3">
      <c r="C110" s="14" t="s">
        <v>301</v>
      </c>
      <c r="D110" s="2">
        <v>13999.949999999999</v>
      </c>
    </row>
    <row r="111" spans="3:4" x14ac:dyDescent="0.3">
      <c r="C111" s="14" t="s">
        <v>240</v>
      </c>
      <c r="D111" s="2">
        <v>13941</v>
      </c>
    </row>
    <row r="112" spans="3:4" x14ac:dyDescent="0.3">
      <c r="C112" s="14" t="s">
        <v>166</v>
      </c>
      <c r="D112" s="2">
        <v>13649.609999999995</v>
      </c>
    </row>
    <row r="113" spans="3:4" x14ac:dyDescent="0.3">
      <c r="C113" s="14" t="s">
        <v>149</v>
      </c>
      <c r="D113" s="2">
        <v>13599.599999999995</v>
      </c>
    </row>
    <row r="114" spans="3:4" x14ac:dyDescent="0.3">
      <c r="C114" s="14" t="s">
        <v>235</v>
      </c>
      <c r="D114" s="2">
        <v>13499.97</v>
      </c>
    </row>
    <row r="115" spans="3:4" x14ac:dyDescent="0.3">
      <c r="C115" s="14" t="s">
        <v>218</v>
      </c>
      <c r="D115" s="2">
        <v>13499.939999999999</v>
      </c>
    </row>
    <row r="116" spans="3:4" x14ac:dyDescent="0.3">
      <c r="C116" s="14" t="s">
        <v>266</v>
      </c>
      <c r="D116" s="2">
        <v>13491</v>
      </c>
    </row>
    <row r="117" spans="3:4" x14ac:dyDescent="0.3">
      <c r="C117" s="14" t="s">
        <v>115</v>
      </c>
      <c r="D117" s="2">
        <v>13159.719999999996</v>
      </c>
    </row>
    <row r="118" spans="3:4" x14ac:dyDescent="0.3">
      <c r="C118" s="14" t="s">
        <v>305</v>
      </c>
      <c r="D118" s="2">
        <v>12995</v>
      </c>
    </row>
    <row r="119" spans="3:4" x14ac:dyDescent="0.3">
      <c r="C119" s="14" t="s">
        <v>209</v>
      </c>
      <c r="D119" s="2">
        <v>12599.93</v>
      </c>
    </row>
    <row r="120" spans="3:4" x14ac:dyDescent="0.3">
      <c r="C120" s="14" t="s">
        <v>239</v>
      </c>
      <c r="D120" s="2">
        <v>12599.93</v>
      </c>
    </row>
    <row r="121" spans="3:4" x14ac:dyDescent="0.3">
      <c r="C121" s="14" t="s">
        <v>345</v>
      </c>
      <c r="D121" s="2">
        <v>12499.949999999999</v>
      </c>
    </row>
    <row r="122" spans="3:4" x14ac:dyDescent="0.3">
      <c r="C122" s="14" t="s">
        <v>273</v>
      </c>
      <c r="D122" s="2">
        <v>12499.949999999999</v>
      </c>
    </row>
    <row r="123" spans="3:4" x14ac:dyDescent="0.3">
      <c r="C123" s="14" t="s">
        <v>302</v>
      </c>
      <c r="D123" s="2">
        <v>11999.96</v>
      </c>
    </row>
    <row r="124" spans="3:4" x14ac:dyDescent="0.3">
      <c r="C124" s="14" t="s">
        <v>177</v>
      </c>
      <c r="D124" s="2">
        <v>11879.779999999997</v>
      </c>
    </row>
    <row r="125" spans="3:4" x14ac:dyDescent="0.3">
      <c r="C125" s="14" t="s">
        <v>167</v>
      </c>
      <c r="D125" s="2">
        <v>11779.689999999995</v>
      </c>
    </row>
    <row r="126" spans="3:4" x14ac:dyDescent="0.3">
      <c r="C126" s="14" t="s">
        <v>134</v>
      </c>
      <c r="D126" s="2">
        <v>11774.749999999996</v>
      </c>
    </row>
    <row r="127" spans="3:4" x14ac:dyDescent="0.3">
      <c r="C127" s="14" t="s">
        <v>124</v>
      </c>
      <c r="D127" s="2">
        <v>11549.669999999996</v>
      </c>
    </row>
    <row r="128" spans="3:4" x14ac:dyDescent="0.3">
      <c r="C128" s="14" t="s">
        <v>346</v>
      </c>
      <c r="D128" s="2">
        <v>11499.949999999999</v>
      </c>
    </row>
    <row r="129" spans="3:4" x14ac:dyDescent="0.3">
      <c r="C129" s="14" t="s">
        <v>316</v>
      </c>
      <c r="D129" s="2">
        <v>11499.949999999999</v>
      </c>
    </row>
    <row r="130" spans="3:4" x14ac:dyDescent="0.3">
      <c r="C130" s="14" t="s">
        <v>130</v>
      </c>
      <c r="D130" s="2">
        <v>11439.739999999996</v>
      </c>
    </row>
    <row r="131" spans="3:4" x14ac:dyDescent="0.3">
      <c r="C131" s="14" t="s">
        <v>181</v>
      </c>
      <c r="D131" s="2">
        <v>11303.759999999997</v>
      </c>
    </row>
    <row r="132" spans="3:4" x14ac:dyDescent="0.3">
      <c r="C132" s="14" t="s">
        <v>325</v>
      </c>
      <c r="D132" s="2">
        <v>11199.93</v>
      </c>
    </row>
    <row r="133" spans="3:4" x14ac:dyDescent="0.3">
      <c r="C133" s="14" t="s">
        <v>210</v>
      </c>
      <c r="D133" s="2">
        <v>11199.859999999999</v>
      </c>
    </row>
    <row r="134" spans="3:4" x14ac:dyDescent="0.3">
      <c r="C134" s="14" t="s">
        <v>356</v>
      </c>
      <c r="D134" s="2">
        <v>10999.98</v>
      </c>
    </row>
    <row r="135" spans="3:4" x14ac:dyDescent="0.3">
      <c r="C135" s="14" t="s">
        <v>272</v>
      </c>
      <c r="D135" s="2">
        <v>10999.949999999999</v>
      </c>
    </row>
    <row r="136" spans="3:4" x14ac:dyDescent="0.3">
      <c r="C136" s="14" t="s">
        <v>215</v>
      </c>
      <c r="D136" s="2">
        <v>10879.839999999998</v>
      </c>
    </row>
    <row r="137" spans="3:4" x14ac:dyDescent="0.3">
      <c r="C137" s="14" t="s">
        <v>195</v>
      </c>
      <c r="D137" s="2">
        <v>10849.93</v>
      </c>
    </row>
    <row r="138" spans="3:4" x14ac:dyDescent="0.3">
      <c r="C138" s="14" t="s">
        <v>160</v>
      </c>
      <c r="D138" s="2">
        <v>10849.689999999997</v>
      </c>
    </row>
    <row r="139" spans="3:4" x14ac:dyDescent="0.3">
      <c r="C139" s="14" t="s">
        <v>255</v>
      </c>
      <c r="D139" s="2">
        <v>10792</v>
      </c>
    </row>
    <row r="140" spans="3:4" x14ac:dyDescent="0.3">
      <c r="C140" s="14" t="s">
        <v>242</v>
      </c>
      <c r="D140" s="2">
        <v>10399.959999999999</v>
      </c>
    </row>
    <row r="141" spans="3:4" x14ac:dyDescent="0.3">
      <c r="C141" s="14" t="s">
        <v>265</v>
      </c>
      <c r="D141" s="2">
        <v>10396</v>
      </c>
    </row>
    <row r="142" spans="3:4" x14ac:dyDescent="0.3">
      <c r="C142" s="14" t="s">
        <v>121</v>
      </c>
      <c r="D142" s="2">
        <v>10199.659999999996</v>
      </c>
    </row>
    <row r="143" spans="3:4" x14ac:dyDescent="0.3">
      <c r="C143" s="14" t="s">
        <v>361</v>
      </c>
      <c r="D143" s="2">
        <v>9999.98</v>
      </c>
    </row>
    <row r="144" spans="3:4" x14ac:dyDescent="0.3">
      <c r="C144" s="14" t="s">
        <v>292</v>
      </c>
      <c r="D144" s="2">
        <v>9999.9599999999991</v>
      </c>
    </row>
    <row r="145" spans="3:4" x14ac:dyDescent="0.3">
      <c r="C145" s="14" t="s">
        <v>188</v>
      </c>
      <c r="D145" s="2">
        <v>9999.9599999999991</v>
      </c>
    </row>
    <row r="146" spans="3:4" x14ac:dyDescent="0.3">
      <c r="C146" s="14" t="s">
        <v>189</v>
      </c>
      <c r="D146" s="2">
        <v>9899.89</v>
      </c>
    </row>
    <row r="147" spans="3:4" x14ac:dyDescent="0.3">
      <c r="C147" s="14" t="s">
        <v>290</v>
      </c>
      <c r="D147" s="2">
        <v>9899.89</v>
      </c>
    </row>
    <row r="148" spans="3:4" x14ac:dyDescent="0.3">
      <c r="C148" s="14" t="s">
        <v>107</v>
      </c>
      <c r="D148" s="2">
        <v>9899.6999999999971</v>
      </c>
    </row>
    <row r="149" spans="3:4" x14ac:dyDescent="0.3">
      <c r="C149" s="14" t="s">
        <v>151</v>
      </c>
      <c r="D149" s="2">
        <v>9799.7999999999975</v>
      </c>
    </row>
    <row r="150" spans="3:4" x14ac:dyDescent="0.3">
      <c r="C150" s="14" t="s">
        <v>224</v>
      </c>
      <c r="D150" s="2">
        <v>9599.9699999999993</v>
      </c>
    </row>
    <row r="151" spans="3:4" x14ac:dyDescent="0.3">
      <c r="C151" s="14" t="s">
        <v>233</v>
      </c>
      <c r="D151" s="2">
        <v>9294</v>
      </c>
    </row>
    <row r="152" spans="3:4" x14ac:dyDescent="0.3">
      <c r="C152" s="14" t="s">
        <v>161</v>
      </c>
      <c r="D152" s="2">
        <v>9035.6399999999958</v>
      </c>
    </row>
    <row r="153" spans="3:4" x14ac:dyDescent="0.3">
      <c r="C153" s="14" t="s">
        <v>127</v>
      </c>
      <c r="D153" s="2">
        <v>8462.7899999999991</v>
      </c>
    </row>
    <row r="154" spans="3:4" x14ac:dyDescent="0.3">
      <c r="C154" s="14" t="s">
        <v>342</v>
      </c>
      <c r="D154" s="2">
        <v>8399.9699999999993</v>
      </c>
    </row>
    <row r="155" spans="3:4" x14ac:dyDescent="0.3">
      <c r="C155" s="14" t="s">
        <v>321</v>
      </c>
      <c r="D155" s="2">
        <v>8399.9699999999993</v>
      </c>
    </row>
    <row r="156" spans="3:4" x14ac:dyDescent="0.3">
      <c r="C156" s="14" t="s">
        <v>180</v>
      </c>
      <c r="D156" s="2">
        <v>8189.6099999999969</v>
      </c>
    </row>
    <row r="157" spans="3:4" x14ac:dyDescent="0.3">
      <c r="C157" s="14" t="s">
        <v>179</v>
      </c>
      <c r="D157" s="2">
        <v>8189.6099999999969</v>
      </c>
    </row>
    <row r="158" spans="3:4" x14ac:dyDescent="0.3">
      <c r="C158" s="14" t="s">
        <v>277</v>
      </c>
      <c r="D158" s="2">
        <v>8099.91</v>
      </c>
    </row>
    <row r="159" spans="3:4" x14ac:dyDescent="0.3">
      <c r="C159" s="14" t="s">
        <v>329</v>
      </c>
      <c r="D159" s="2">
        <v>7999.9199999999992</v>
      </c>
    </row>
    <row r="160" spans="3:4" x14ac:dyDescent="0.3">
      <c r="C160" s="14" t="s">
        <v>314</v>
      </c>
      <c r="D160" s="2">
        <v>7699.8899999999994</v>
      </c>
    </row>
    <row r="161" spans="3:4" x14ac:dyDescent="0.3">
      <c r="C161" s="14" t="s">
        <v>176</v>
      </c>
      <c r="D161" s="2">
        <v>7519.8399999999983</v>
      </c>
    </row>
    <row r="162" spans="3:4" x14ac:dyDescent="0.3">
      <c r="C162" s="14" t="s">
        <v>258</v>
      </c>
      <c r="D162" s="2">
        <v>7499.9699999999993</v>
      </c>
    </row>
    <row r="163" spans="3:4" x14ac:dyDescent="0.3">
      <c r="C163" s="14" t="s">
        <v>196</v>
      </c>
      <c r="D163" s="2">
        <v>7359.92</v>
      </c>
    </row>
    <row r="164" spans="3:4" x14ac:dyDescent="0.3">
      <c r="C164" s="14" t="s">
        <v>319</v>
      </c>
      <c r="D164" s="2">
        <v>7199.92</v>
      </c>
    </row>
    <row r="165" spans="3:4" x14ac:dyDescent="0.3">
      <c r="C165" s="14" t="s">
        <v>306</v>
      </c>
      <c r="D165" s="2">
        <v>7199.92</v>
      </c>
    </row>
    <row r="166" spans="3:4" x14ac:dyDescent="0.3">
      <c r="C166" s="14" t="s">
        <v>128</v>
      </c>
      <c r="D166" s="2">
        <v>6999.7199999999975</v>
      </c>
    </row>
    <row r="167" spans="3:4" x14ac:dyDescent="0.3">
      <c r="C167" s="14" t="s">
        <v>231</v>
      </c>
      <c r="D167" s="2">
        <v>6599.98</v>
      </c>
    </row>
    <row r="168" spans="3:4" x14ac:dyDescent="0.3">
      <c r="C168" s="14" t="s">
        <v>219</v>
      </c>
      <c r="D168" s="2">
        <v>6499.99</v>
      </c>
    </row>
    <row r="169" spans="3:4" x14ac:dyDescent="0.3">
      <c r="C169" s="14" t="s">
        <v>129</v>
      </c>
      <c r="D169" s="2">
        <v>6274.7499999999982</v>
      </c>
    </row>
    <row r="170" spans="3:4" x14ac:dyDescent="0.3">
      <c r="C170" s="14" t="s">
        <v>282</v>
      </c>
      <c r="D170" s="2">
        <v>5999.96</v>
      </c>
    </row>
    <row r="171" spans="3:4" x14ac:dyDescent="0.3">
      <c r="C171" s="14" t="s">
        <v>133</v>
      </c>
      <c r="D171" s="2">
        <v>5889.6899999999969</v>
      </c>
    </row>
    <row r="172" spans="3:4" x14ac:dyDescent="0.3">
      <c r="C172" s="14" t="s">
        <v>332</v>
      </c>
      <c r="D172" s="2">
        <v>5879.96</v>
      </c>
    </row>
    <row r="173" spans="3:4" x14ac:dyDescent="0.3">
      <c r="C173" s="14" t="s">
        <v>281</v>
      </c>
      <c r="D173" s="2">
        <v>5759.9400000000005</v>
      </c>
    </row>
    <row r="174" spans="3:4" x14ac:dyDescent="0.3">
      <c r="C174" s="14" t="s">
        <v>186</v>
      </c>
      <c r="D174" s="2">
        <v>5699.6999999999989</v>
      </c>
    </row>
    <row r="175" spans="3:4" x14ac:dyDescent="0.3">
      <c r="C175" s="14" t="s">
        <v>323</v>
      </c>
      <c r="D175" s="2">
        <v>5697</v>
      </c>
    </row>
    <row r="176" spans="3:4" x14ac:dyDescent="0.3">
      <c r="C176" s="14" t="s">
        <v>163</v>
      </c>
      <c r="D176" s="2">
        <v>5669.73</v>
      </c>
    </row>
    <row r="177" spans="3:4" x14ac:dyDescent="0.3">
      <c r="C177" s="14" t="s">
        <v>298</v>
      </c>
      <c r="D177" s="2">
        <v>5599.98</v>
      </c>
    </row>
    <row r="178" spans="3:4" x14ac:dyDescent="0.3">
      <c r="C178" s="14" t="s">
        <v>204</v>
      </c>
      <c r="D178" s="2">
        <v>5439.92</v>
      </c>
    </row>
    <row r="179" spans="3:4" x14ac:dyDescent="0.3">
      <c r="C179" s="14" t="s">
        <v>270</v>
      </c>
      <c r="D179" s="2">
        <v>5399.97</v>
      </c>
    </row>
    <row r="180" spans="3:4" x14ac:dyDescent="0.3">
      <c r="C180" s="14" t="s">
        <v>246</v>
      </c>
      <c r="D180" s="2">
        <v>5399.97</v>
      </c>
    </row>
    <row r="181" spans="3:4" x14ac:dyDescent="0.3">
      <c r="C181" s="14" t="s">
        <v>227</v>
      </c>
      <c r="D181" s="2">
        <v>5399.9400000000005</v>
      </c>
    </row>
    <row r="182" spans="3:4" x14ac:dyDescent="0.3">
      <c r="C182" s="14" t="s">
        <v>254</v>
      </c>
      <c r="D182" s="2">
        <v>5249.93</v>
      </c>
    </row>
    <row r="183" spans="3:4" x14ac:dyDescent="0.3">
      <c r="C183" s="14" t="s">
        <v>310</v>
      </c>
      <c r="D183" s="2">
        <v>5249.93</v>
      </c>
    </row>
    <row r="184" spans="3:4" x14ac:dyDescent="0.3">
      <c r="C184" s="14" t="s">
        <v>125</v>
      </c>
      <c r="D184" s="2">
        <v>5249.75</v>
      </c>
    </row>
    <row r="185" spans="3:4" x14ac:dyDescent="0.3">
      <c r="C185" s="14" t="s">
        <v>225</v>
      </c>
      <c r="D185" s="2">
        <v>5099.9400000000005</v>
      </c>
    </row>
    <row r="186" spans="3:4" x14ac:dyDescent="0.3">
      <c r="C186" s="14" t="s">
        <v>353</v>
      </c>
      <c r="D186" s="2">
        <v>4799.95</v>
      </c>
    </row>
    <row r="187" spans="3:4" x14ac:dyDescent="0.3">
      <c r="C187" s="14" t="s">
        <v>259</v>
      </c>
      <c r="D187" s="2">
        <v>4649.97</v>
      </c>
    </row>
    <row r="188" spans="3:4" x14ac:dyDescent="0.3">
      <c r="C188" s="14" t="s">
        <v>253</v>
      </c>
      <c r="D188" s="2">
        <v>4599.95</v>
      </c>
    </row>
    <row r="189" spans="3:4" x14ac:dyDescent="0.3">
      <c r="C189" s="14" t="s">
        <v>198</v>
      </c>
      <c r="D189" s="2">
        <v>4599.95</v>
      </c>
    </row>
    <row r="190" spans="3:4" x14ac:dyDescent="0.3">
      <c r="C190" s="14" t="s">
        <v>336</v>
      </c>
      <c r="D190" s="2">
        <v>4499.99</v>
      </c>
    </row>
    <row r="191" spans="3:4" x14ac:dyDescent="0.3">
      <c r="C191" s="14" t="s">
        <v>264</v>
      </c>
      <c r="D191" s="2">
        <v>4499.97</v>
      </c>
    </row>
    <row r="192" spans="3:4" x14ac:dyDescent="0.3">
      <c r="C192" s="14" t="s">
        <v>245</v>
      </c>
      <c r="D192" s="2">
        <v>4499.97</v>
      </c>
    </row>
    <row r="193" spans="3:4" x14ac:dyDescent="0.3">
      <c r="C193" s="14" t="s">
        <v>234</v>
      </c>
      <c r="D193" s="2">
        <v>4499.97</v>
      </c>
    </row>
    <row r="194" spans="3:4" x14ac:dyDescent="0.3">
      <c r="C194" s="14" t="s">
        <v>191</v>
      </c>
      <c r="D194" s="2">
        <v>4499.9500000000007</v>
      </c>
    </row>
    <row r="195" spans="3:4" x14ac:dyDescent="0.3">
      <c r="C195" s="14" t="s">
        <v>280</v>
      </c>
      <c r="D195" s="2">
        <v>4499.95</v>
      </c>
    </row>
    <row r="196" spans="3:4" x14ac:dyDescent="0.3">
      <c r="C196" s="14" t="s">
        <v>226</v>
      </c>
      <c r="D196" s="2">
        <v>4499.9400000000005</v>
      </c>
    </row>
    <row r="197" spans="3:4" x14ac:dyDescent="0.3">
      <c r="C197" s="14" t="s">
        <v>197</v>
      </c>
      <c r="D197" s="2">
        <v>4499.9400000000005</v>
      </c>
    </row>
    <row r="198" spans="3:4" x14ac:dyDescent="0.3">
      <c r="C198" s="14" t="s">
        <v>241</v>
      </c>
      <c r="D198" s="2">
        <v>4499.9399999999996</v>
      </c>
    </row>
    <row r="199" spans="3:4" x14ac:dyDescent="0.3">
      <c r="C199" s="14" t="s">
        <v>205</v>
      </c>
      <c r="D199" s="2">
        <v>4299.8999999999996</v>
      </c>
    </row>
    <row r="200" spans="3:4" x14ac:dyDescent="0.3">
      <c r="C200" s="14" t="s">
        <v>341</v>
      </c>
      <c r="D200" s="2">
        <v>4199.93</v>
      </c>
    </row>
    <row r="201" spans="3:4" x14ac:dyDescent="0.3">
      <c r="C201" s="14" t="s">
        <v>267</v>
      </c>
      <c r="D201" s="2">
        <v>3919.9199999999992</v>
      </c>
    </row>
    <row r="202" spans="3:4" x14ac:dyDescent="0.3">
      <c r="C202" s="14" t="s">
        <v>236</v>
      </c>
      <c r="D202" s="2">
        <v>3749.9500000000003</v>
      </c>
    </row>
    <row r="203" spans="3:4" x14ac:dyDescent="0.3">
      <c r="C203" s="14" t="s">
        <v>248</v>
      </c>
      <c r="D203" s="2">
        <v>3749.95</v>
      </c>
    </row>
    <row r="204" spans="3:4" x14ac:dyDescent="0.3">
      <c r="C204" s="14" t="s">
        <v>271</v>
      </c>
      <c r="D204" s="2">
        <v>3709.93</v>
      </c>
    </row>
    <row r="205" spans="3:4" x14ac:dyDescent="0.3">
      <c r="C205" s="14" t="s">
        <v>295</v>
      </c>
      <c r="D205" s="2">
        <v>3639.96</v>
      </c>
    </row>
    <row r="206" spans="3:4" x14ac:dyDescent="0.3">
      <c r="C206" s="14" t="s">
        <v>350</v>
      </c>
      <c r="D206" s="2">
        <v>3599.9700000000003</v>
      </c>
    </row>
    <row r="207" spans="3:4" x14ac:dyDescent="0.3">
      <c r="C207" s="14" t="s">
        <v>135</v>
      </c>
      <c r="D207" s="2">
        <v>3599.7600000000007</v>
      </c>
    </row>
    <row r="208" spans="3:4" x14ac:dyDescent="0.3">
      <c r="C208" s="14" t="s">
        <v>184</v>
      </c>
      <c r="D208" s="2">
        <v>3599.76</v>
      </c>
    </row>
    <row r="209" spans="3:4" x14ac:dyDescent="0.3">
      <c r="C209" s="14" t="s">
        <v>263</v>
      </c>
      <c r="D209" s="2">
        <v>3499.99</v>
      </c>
    </row>
    <row r="210" spans="3:4" x14ac:dyDescent="0.3">
      <c r="C210" s="14" t="s">
        <v>320</v>
      </c>
      <c r="D210" s="2">
        <v>3289.93</v>
      </c>
    </row>
    <row r="211" spans="3:4" x14ac:dyDescent="0.3">
      <c r="C211" s="14" t="s">
        <v>359</v>
      </c>
      <c r="D211" s="2">
        <v>3199.99</v>
      </c>
    </row>
    <row r="212" spans="3:4" x14ac:dyDescent="0.3">
      <c r="C212" s="14" t="s">
        <v>362</v>
      </c>
      <c r="D212" s="2">
        <v>3199.99</v>
      </c>
    </row>
    <row r="213" spans="3:4" x14ac:dyDescent="0.3">
      <c r="C213" s="14" t="s">
        <v>315</v>
      </c>
      <c r="D213" s="2">
        <v>3199.95</v>
      </c>
    </row>
    <row r="214" spans="3:4" x14ac:dyDescent="0.3">
      <c r="C214" s="14" t="s">
        <v>288</v>
      </c>
      <c r="D214" s="2">
        <v>3199.8999999999996</v>
      </c>
    </row>
    <row r="215" spans="3:4" x14ac:dyDescent="0.3">
      <c r="C215" s="14" t="s">
        <v>276</v>
      </c>
      <c r="D215" s="2">
        <v>2999.9700000000003</v>
      </c>
    </row>
    <row r="216" spans="3:4" x14ac:dyDescent="0.3">
      <c r="C216" s="14" t="s">
        <v>327</v>
      </c>
      <c r="D216" s="2">
        <v>2999.96</v>
      </c>
    </row>
    <row r="217" spans="3:4" x14ac:dyDescent="0.3">
      <c r="C217" s="14" t="s">
        <v>229</v>
      </c>
      <c r="D217" s="2">
        <v>2799.95</v>
      </c>
    </row>
    <row r="218" spans="3:4" x14ac:dyDescent="0.3">
      <c r="C218" s="14" t="s">
        <v>212</v>
      </c>
      <c r="D218" s="2">
        <v>2759.9700000000003</v>
      </c>
    </row>
    <row r="219" spans="3:4" x14ac:dyDescent="0.3">
      <c r="C219" s="14" t="s">
        <v>152</v>
      </c>
      <c r="D219" s="2">
        <v>2639.7599999999998</v>
      </c>
    </row>
    <row r="220" spans="3:4" x14ac:dyDescent="0.3">
      <c r="C220" s="14" t="s">
        <v>308</v>
      </c>
      <c r="D220" s="2">
        <v>2609.91</v>
      </c>
    </row>
    <row r="221" spans="3:4" x14ac:dyDescent="0.3">
      <c r="C221" s="14" t="s">
        <v>278</v>
      </c>
      <c r="D221" s="2">
        <v>2579.94</v>
      </c>
    </row>
    <row r="222" spans="3:4" x14ac:dyDescent="0.3">
      <c r="C222" s="14" t="s">
        <v>293</v>
      </c>
      <c r="D222" s="2">
        <v>2349.9499999999998</v>
      </c>
    </row>
    <row r="223" spans="3:4" x14ac:dyDescent="0.3">
      <c r="C223" s="14" t="s">
        <v>357</v>
      </c>
      <c r="D223" s="2">
        <v>2349.9499999999998</v>
      </c>
    </row>
    <row r="224" spans="3:4" x14ac:dyDescent="0.3">
      <c r="C224" s="14" t="s">
        <v>260</v>
      </c>
      <c r="D224" s="2">
        <v>2249.9700000000003</v>
      </c>
    </row>
    <row r="225" spans="3:4" x14ac:dyDescent="0.3">
      <c r="C225" s="14" t="s">
        <v>326</v>
      </c>
      <c r="D225" s="2">
        <v>2249.9700000000003</v>
      </c>
    </row>
    <row r="226" spans="3:4" x14ac:dyDescent="0.3">
      <c r="C226" s="14" t="s">
        <v>317</v>
      </c>
      <c r="D226" s="2">
        <v>2249.9499999999998</v>
      </c>
    </row>
    <row r="227" spans="3:4" x14ac:dyDescent="0.3">
      <c r="C227" s="14" t="s">
        <v>287</v>
      </c>
      <c r="D227" s="2">
        <v>2239.9300000000003</v>
      </c>
    </row>
    <row r="228" spans="3:4" x14ac:dyDescent="0.3">
      <c r="C228" s="14" t="s">
        <v>202</v>
      </c>
      <c r="D228" s="2">
        <v>2239.9300000000003</v>
      </c>
    </row>
    <row r="229" spans="3:4" x14ac:dyDescent="0.3">
      <c r="C229" s="14" t="s">
        <v>206</v>
      </c>
      <c r="D229" s="2">
        <v>2239.92</v>
      </c>
    </row>
    <row r="230" spans="3:4" x14ac:dyDescent="0.3">
      <c r="C230" s="14" t="s">
        <v>244</v>
      </c>
      <c r="D230" s="2">
        <v>2239.92</v>
      </c>
    </row>
    <row r="231" spans="3:4" x14ac:dyDescent="0.3">
      <c r="C231" s="14" t="s">
        <v>355</v>
      </c>
      <c r="D231" s="2">
        <v>2199.9899999999998</v>
      </c>
    </row>
    <row r="232" spans="3:4" x14ac:dyDescent="0.3">
      <c r="C232" s="14" t="s">
        <v>349</v>
      </c>
      <c r="D232" s="2">
        <v>2119.96</v>
      </c>
    </row>
    <row r="233" spans="3:4" x14ac:dyDescent="0.3">
      <c r="C233" s="14" t="s">
        <v>312</v>
      </c>
      <c r="D233" s="2">
        <v>1979.97</v>
      </c>
    </row>
    <row r="234" spans="3:4" x14ac:dyDescent="0.3">
      <c r="C234" s="14" t="s">
        <v>247</v>
      </c>
      <c r="D234" s="2">
        <v>1919.97</v>
      </c>
    </row>
    <row r="235" spans="3:4" x14ac:dyDescent="0.3">
      <c r="C235" s="14" t="s">
        <v>333</v>
      </c>
      <c r="D235" s="2">
        <v>1919.97</v>
      </c>
    </row>
    <row r="236" spans="3:4" x14ac:dyDescent="0.3">
      <c r="C236" s="14" t="s">
        <v>294</v>
      </c>
      <c r="D236" s="2">
        <v>1919.96</v>
      </c>
    </row>
    <row r="237" spans="3:4" x14ac:dyDescent="0.3">
      <c r="C237" s="14" t="s">
        <v>348</v>
      </c>
      <c r="D237" s="2">
        <v>1919.94</v>
      </c>
    </row>
    <row r="238" spans="3:4" x14ac:dyDescent="0.3">
      <c r="C238" s="14" t="s">
        <v>269</v>
      </c>
      <c r="D238" s="2">
        <v>1889.93</v>
      </c>
    </row>
    <row r="239" spans="3:4" x14ac:dyDescent="0.3">
      <c r="C239" s="14" t="s">
        <v>283</v>
      </c>
      <c r="D239" s="2">
        <v>1849.95</v>
      </c>
    </row>
    <row r="240" spans="3:4" x14ac:dyDescent="0.3">
      <c r="C240" s="14" t="s">
        <v>343</v>
      </c>
      <c r="D240" s="2">
        <v>1799.98</v>
      </c>
    </row>
    <row r="241" spans="3:4" x14ac:dyDescent="0.3">
      <c r="C241" s="14" t="s">
        <v>250</v>
      </c>
      <c r="D241" s="2">
        <v>1799.96</v>
      </c>
    </row>
    <row r="242" spans="3:4" x14ac:dyDescent="0.3">
      <c r="C242" s="14" t="s">
        <v>304</v>
      </c>
      <c r="D242" s="2">
        <v>1739.97</v>
      </c>
    </row>
    <row r="243" spans="3:4" x14ac:dyDescent="0.3">
      <c r="C243" s="14" t="s">
        <v>328</v>
      </c>
      <c r="D243" s="2">
        <v>1679.92</v>
      </c>
    </row>
    <row r="244" spans="3:4" x14ac:dyDescent="0.3">
      <c r="C244" s="14" t="s">
        <v>300</v>
      </c>
      <c r="D244" s="2">
        <v>1619.94</v>
      </c>
    </row>
    <row r="245" spans="3:4" x14ac:dyDescent="0.3">
      <c r="C245" s="14" t="s">
        <v>297</v>
      </c>
      <c r="D245" s="2">
        <v>1519.96</v>
      </c>
    </row>
    <row r="246" spans="3:4" x14ac:dyDescent="0.3">
      <c r="C246" s="14" t="s">
        <v>324</v>
      </c>
      <c r="D246" s="2">
        <v>1399.95</v>
      </c>
    </row>
    <row r="247" spans="3:4" x14ac:dyDescent="0.3">
      <c r="C247" s="14" t="s">
        <v>213</v>
      </c>
      <c r="D247" s="2">
        <v>1399.95</v>
      </c>
    </row>
    <row r="248" spans="3:4" x14ac:dyDescent="0.3">
      <c r="C248" s="14" t="s">
        <v>307</v>
      </c>
      <c r="D248" s="2">
        <v>1299.99</v>
      </c>
    </row>
    <row r="249" spans="3:4" x14ac:dyDescent="0.3">
      <c r="C249" s="14" t="s">
        <v>252</v>
      </c>
      <c r="D249" s="2">
        <v>1279.96</v>
      </c>
    </row>
    <row r="250" spans="3:4" x14ac:dyDescent="0.3">
      <c r="C250" s="14" t="s">
        <v>291</v>
      </c>
      <c r="D250" s="2">
        <v>1279.92</v>
      </c>
    </row>
    <row r="251" spans="3:4" x14ac:dyDescent="0.3">
      <c r="C251" s="14" t="s">
        <v>335</v>
      </c>
      <c r="D251" s="2">
        <v>1259.9000000000001</v>
      </c>
    </row>
    <row r="252" spans="3:4" x14ac:dyDescent="0.3">
      <c r="C252" s="14" t="s">
        <v>311</v>
      </c>
      <c r="D252" s="2">
        <v>1249.95</v>
      </c>
    </row>
    <row r="253" spans="3:4" x14ac:dyDescent="0.3">
      <c r="C253" s="14" t="s">
        <v>200</v>
      </c>
      <c r="D253" s="2">
        <v>1199.98</v>
      </c>
    </row>
    <row r="254" spans="3:4" x14ac:dyDescent="0.3">
      <c r="C254" s="14" t="s">
        <v>194</v>
      </c>
      <c r="D254" s="2">
        <v>1199.94</v>
      </c>
    </row>
    <row r="255" spans="3:4" x14ac:dyDescent="0.3">
      <c r="C255" s="14" t="s">
        <v>296</v>
      </c>
      <c r="D255" s="2">
        <v>1149.95</v>
      </c>
    </row>
    <row r="256" spans="3:4" x14ac:dyDescent="0.3">
      <c r="C256" s="14" t="s">
        <v>331</v>
      </c>
      <c r="D256" s="2">
        <v>1119.98</v>
      </c>
    </row>
    <row r="257" spans="3:4" x14ac:dyDescent="0.3">
      <c r="C257" s="14" t="s">
        <v>201</v>
      </c>
      <c r="D257" s="2">
        <v>1099.99</v>
      </c>
    </row>
    <row r="258" spans="3:4" x14ac:dyDescent="0.3">
      <c r="C258" s="14" t="s">
        <v>237</v>
      </c>
      <c r="D258" s="2">
        <v>989.89</v>
      </c>
    </row>
    <row r="259" spans="3:4" x14ac:dyDescent="0.3">
      <c r="C259" s="14" t="s">
        <v>203</v>
      </c>
      <c r="D259" s="2">
        <v>959.98</v>
      </c>
    </row>
    <row r="260" spans="3:4" x14ac:dyDescent="0.3">
      <c r="C260" s="14" t="s">
        <v>199</v>
      </c>
      <c r="D260" s="2">
        <v>959.97</v>
      </c>
    </row>
    <row r="261" spans="3:4" x14ac:dyDescent="0.3">
      <c r="C261" s="14" t="s">
        <v>279</v>
      </c>
      <c r="D261" s="2">
        <v>919.96</v>
      </c>
    </row>
    <row r="262" spans="3:4" x14ac:dyDescent="0.3">
      <c r="C262" s="14" t="s">
        <v>337</v>
      </c>
      <c r="D262" s="2">
        <v>749.99</v>
      </c>
    </row>
    <row r="263" spans="3:4" x14ac:dyDescent="0.3">
      <c r="C263" s="14" t="s">
        <v>289</v>
      </c>
      <c r="D263" s="2">
        <v>739.98</v>
      </c>
    </row>
    <row r="264" spans="3:4" x14ac:dyDescent="0.3">
      <c r="C264" s="14" t="s">
        <v>339</v>
      </c>
      <c r="D264" s="2">
        <v>739.98</v>
      </c>
    </row>
    <row r="265" spans="3:4" x14ac:dyDescent="0.3">
      <c r="C265" s="14" t="s">
        <v>322</v>
      </c>
      <c r="D265" s="2">
        <v>639.98</v>
      </c>
    </row>
    <row r="266" spans="3:4" x14ac:dyDescent="0.3">
      <c r="C266" s="14" t="s">
        <v>363</v>
      </c>
      <c r="D266" s="2">
        <v>639.98</v>
      </c>
    </row>
    <row r="267" spans="3:4" x14ac:dyDescent="0.3">
      <c r="C267" s="14" t="s">
        <v>334</v>
      </c>
      <c r="D267" s="2">
        <v>579.98</v>
      </c>
    </row>
    <row r="268" spans="3:4" x14ac:dyDescent="0.3">
      <c r="C268" s="14" t="s">
        <v>344</v>
      </c>
      <c r="D268" s="2">
        <v>489.99</v>
      </c>
    </row>
    <row r="269" spans="3:4" x14ac:dyDescent="0.3">
      <c r="C269" s="14" t="s">
        <v>303</v>
      </c>
      <c r="D269" s="2">
        <v>399.99</v>
      </c>
    </row>
    <row r="270" spans="3:4" x14ac:dyDescent="0.3">
      <c r="C270" s="14" t="s">
        <v>351</v>
      </c>
      <c r="D270" s="2">
        <v>389.99</v>
      </c>
    </row>
    <row r="271" spans="3:4" x14ac:dyDescent="0.3">
      <c r="C271" s="14" t="s">
        <v>208</v>
      </c>
      <c r="D271" s="2">
        <v>369.99</v>
      </c>
    </row>
    <row r="272" spans="3:4" x14ac:dyDescent="0.3">
      <c r="C272" s="14" t="s">
        <v>338</v>
      </c>
      <c r="D272" s="2">
        <v>369.99</v>
      </c>
    </row>
    <row r="273" spans="3:4" x14ac:dyDescent="0.3">
      <c r="C273" s="14" t="s">
        <v>211</v>
      </c>
      <c r="D273" s="2">
        <v>369.99</v>
      </c>
    </row>
    <row r="274" spans="3:4" x14ac:dyDescent="0.3">
      <c r="C274" s="14" t="s">
        <v>347</v>
      </c>
      <c r="D274" s="2">
        <v>319.99</v>
      </c>
    </row>
    <row r="275" spans="3:4" x14ac:dyDescent="0.3">
      <c r="C275" s="14" t="s">
        <v>360</v>
      </c>
      <c r="D275" s="2">
        <v>319.99</v>
      </c>
    </row>
    <row r="276" spans="3:4" x14ac:dyDescent="0.3">
      <c r="C276" s="14" t="s">
        <v>299</v>
      </c>
      <c r="D276" s="2">
        <v>289.99</v>
      </c>
    </row>
    <row r="277" spans="3:4" x14ac:dyDescent="0.3">
      <c r="C277" s="14" t="s">
        <v>358</v>
      </c>
      <c r="D277" s="2">
        <v>279.99</v>
      </c>
    </row>
    <row r="278" spans="3:4" x14ac:dyDescent="0.3">
      <c r="C278" s="14" t="s">
        <v>340</v>
      </c>
      <c r="D278" s="2">
        <v>279.99</v>
      </c>
    </row>
    <row r="279" spans="3:4" x14ac:dyDescent="0.3">
      <c r="C279" s="14" t="s">
        <v>309</v>
      </c>
      <c r="D279" s="2">
        <v>269.99</v>
      </c>
    </row>
    <row r="280" spans="3:4" x14ac:dyDescent="0.3">
      <c r="C280" s="14" t="s">
        <v>284</v>
      </c>
      <c r="D280" s="2">
        <v>249.99</v>
      </c>
    </row>
    <row r="281" spans="3:4" x14ac:dyDescent="0.3">
      <c r="C281" s="14" t="s">
        <v>228</v>
      </c>
      <c r="D281" s="2">
        <v>209.99</v>
      </c>
    </row>
  </sheetData>
  <autoFilter ref="C3:D281" xr:uid="{21D91BA8-B4A7-4CA9-8559-331902193144}">
    <sortState ref="C4:D281">
      <sortCondition descending="1" ref="D3:D281"/>
    </sortState>
  </autoFilter>
  <conditionalFormatting sqref="C3:D281">
    <cfRule type="top10" dxfId="6" priority="1" rank="1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7BB40-26A3-4E77-8B99-62C9873F5D4A}">
  <sheetPr codeName="Sheet3"/>
  <dimension ref="A3:B7"/>
  <sheetViews>
    <sheetView workbookViewId="0">
      <selection activeCell="B13" sqref="B13"/>
    </sheetView>
  </sheetViews>
  <sheetFormatPr defaultRowHeight="14.4" x14ac:dyDescent="0.3"/>
  <cols>
    <col min="1" max="1" width="14.33203125" bestFit="1" customWidth="1"/>
    <col min="2" max="2" width="17.21875" bestFit="1" customWidth="1"/>
  </cols>
  <sheetData>
    <row r="3" spans="1:2" x14ac:dyDescent="0.3">
      <c r="A3" s="25" t="s">
        <v>26</v>
      </c>
      <c r="B3" t="s">
        <v>23</v>
      </c>
    </row>
    <row r="4" spans="1:2" x14ac:dyDescent="0.3">
      <c r="A4" s="26" t="s">
        <v>29</v>
      </c>
      <c r="B4" s="23">
        <v>5826242.2100003222</v>
      </c>
    </row>
    <row r="5" spans="1:2" x14ac:dyDescent="0.3">
      <c r="A5" s="26" t="s">
        <v>30</v>
      </c>
      <c r="B5" s="23">
        <v>962600.759999995</v>
      </c>
    </row>
    <row r="6" spans="1:2" x14ac:dyDescent="0.3">
      <c r="A6" s="26" t="s">
        <v>31</v>
      </c>
      <c r="B6" s="23">
        <v>1790145.9099999892</v>
      </c>
    </row>
    <row r="7" spans="1:2" x14ac:dyDescent="0.3">
      <c r="A7" s="26" t="s">
        <v>16</v>
      </c>
      <c r="B7" s="23">
        <v>8578988.8800003063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Z4723"/>
  <sheetViews>
    <sheetView workbookViewId="0">
      <selection activeCell="U5" sqref="U5"/>
    </sheetView>
  </sheetViews>
  <sheetFormatPr defaultRowHeight="14.4" x14ac:dyDescent="0.3"/>
  <cols>
    <col min="1" max="1" width="7.88671875" style="1" bestFit="1" customWidth="1"/>
    <col min="2" max="2" width="7.109375" style="1" bestFit="1" customWidth="1"/>
    <col min="3" max="3" width="7.6640625" style="1" bestFit="1" customWidth="1"/>
    <col min="4" max="4" width="9.77734375" style="1" bestFit="1" customWidth="1"/>
    <col min="5" max="5" width="9.77734375" style="1" customWidth="1"/>
    <col min="6" max="6" width="24" style="1" bestFit="1" customWidth="1"/>
    <col min="7" max="7" width="11.109375" style="1" bestFit="1" customWidth="1"/>
    <col min="8" max="8" width="16.6640625" style="1" bestFit="1" customWidth="1"/>
    <col min="9" max="9" width="16.6640625" style="1" customWidth="1"/>
    <col min="10" max="10" width="30.33203125" style="1" bestFit="1" customWidth="1"/>
    <col min="11" max="11" width="14.5546875" style="1" customWidth="1"/>
    <col min="12" max="12" width="16.6640625" style="1" customWidth="1"/>
    <col min="13" max="13" width="40.77734375" style="1" bestFit="1" customWidth="1"/>
    <col min="14" max="14" width="16.6640625" style="1" customWidth="1"/>
    <col min="15" max="15" width="16.6640625" style="22" customWidth="1"/>
    <col min="16" max="16" width="7.6640625" style="1" bestFit="1" customWidth="1"/>
    <col min="17" max="17" width="9" style="1" bestFit="1" customWidth="1"/>
    <col min="18" max="18" width="7.88671875" style="33" bestFit="1" customWidth="1"/>
    <col min="19" max="19" width="10.21875" bestFit="1" customWidth="1"/>
    <col min="23" max="23" width="16.5546875" bestFit="1" customWidth="1"/>
    <col min="25" max="25" width="8.33203125" bestFit="1" customWidth="1"/>
    <col min="26" max="26" width="8.77734375" bestFit="1" customWidth="1"/>
  </cols>
  <sheetData>
    <row r="1" spans="1:26" x14ac:dyDescent="0.3">
      <c r="A1" s="3" t="s">
        <v>0</v>
      </c>
      <c r="B1" s="3" t="s">
        <v>1</v>
      </c>
      <c r="C1" s="3" t="s">
        <v>11</v>
      </c>
      <c r="D1" s="3" t="s">
        <v>2</v>
      </c>
      <c r="E1" s="3" t="s">
        <v>81</v>
      </c>
      <c r="F1" s="3" t="s">
        <v>82</v>
      </c>
      <c r="G1" s="3" t="s">
        <v>12</v>
      </c>
      <c r="H1" s="3" t="s">
        <v>13</v>
      </c>
      <c r="I1" s="24" t="s">
        <v>78</v>
      </c>
      <c r="J1" s="3" t="s">
        <v>79</v>
      </c>
      <c r="K1" s="49" t="s">
        <v>80</v>
      </c>
      <c r="L1" s="3" t="s">
        <v>28</v>
      </c>
      <c r="M1" s="3" t="s">
        <v>84</v>
      </c>
      <c r="N1" s="3" t="s">
        <v>46</v>
      </c>
      <c r="O1" s="20" t="s">
        <v>32</v>
      </c>
      <c r="P1" s="3" t="s">
        <v>3</v>
      </c>
      <c r="Q1" s="3" t="s">
        <v>4</v>
      </c>
      <c r="R1" s="32" t="s">
        <v>5</v>
      </c>
      <c r="S1" s="4" t="s">
        <v>85</v>
      </c>
      <c r="T1" s="6" t="s">
        <v>7</v>
      </c>
      <c r="U1" s="7" t="s">
        <v>8</v>
      </c>
      <c r="V1" s="7" t="s">
        <v>9</v>
      </c>
      <c r="W1" s="8" t="s">
        <v>10</v>
      </c>
    </row>
    <row r="2" spans="1:26" ht="15" thickBot="1" x14ac:dyDescent="0.35">
      <c r="A2" s="2">
        <v>1</v>
      </c>
      <c r="B2" s="2">
        <v>1</v>
      </c>
      <c r="C2" s="2">
        <f>VLOOKUP(A2, [1]orders!A:G, 7, FALSE)</f>
        <v>1</v>
      </c>
      <c r="D2" s="2">
        <v>20</v>
      </c>
      <c r="E2" s="2">
        <f>VLOOKUP(C2, [2]staffs!A:G,1,FALSE)</f>
        <v>1</v>
      </c>
      <c r="F2" s="2" t="str">
        <f>VLOOKUP(E2, [2]staffs!A:D,4,FALSE)</f>
        <v>fabiola.jackson@bikes.shop</v>
      </c>
      <c r="G2" s="2">
        <f>VLOOKUP(D2, [3]products!$A:$D, 4, FALSE)</f>
        <v>3</v>
      </c>
      <c r="H2" s="2" t="str">
        <f>VLOOKUP(G2, [4]categories!A:B, 2, FALSE)</f>
        <v>Cruisers Bicycles</v>
      </c>
      <c r="I2" s="14">
        <f>VLOOKUP(A2, [1]orders!A:B,2,FALSE)</f>
        <v>259</v>
      </c>
      <c r="J2" s="14" t="str">
        <f>VLOOKUP(A2, [1]orders!A:I,9,FALSE)</f>
        <v>johnathan.velazquez@hotmail.com</v>
      </c>
      <c r="K2" s="14">
        <f>VLOOKUP(A2, [1]orders!A:J,10,FALSE)</f>
        <v>94566</v>
      </c>
      <c r="L2" s="2" t="str">
        <f>IFERROR(VLOOKUP(C2, [5]stores!A:B, 2, FALSE), "Unknown")</f>
        <v>Santa Cruz Bikes</v>
      </c>
      <c r="M2" s="2" t="str">
        <f>VLOOKUP(D2,[3]products!A:B,2,FALSE)</f>
        <v>Electra Townie Original 7D EQ - Women's - 2016</v>
      </c>
      <c r="N2" s="2" t="str">
        <f>VLOOKUP(D2, [3]products!A:H, 8, FALSE)</f>
        <v>Electra</v>
      </c>
      <c r="O2" s="21">
        <f>VLOOKUP(A2, [1]orders!A:D, 4, FALSE)</f>
        <v>42370</v>
      </c>
      <c r="P2" s="2">
        <v>1</v>
      </c>
      <c r="Q2" s="2">
        <v>599.99</v>
      </c>
      <c r="R2" s="27">
        <v>0.2</v>
      </c>
      <c r="S2" s="5">
        <f>P2*Q2</f>
        <v>599.99</v>
      </c>
      <c r="T2" s="9">
        <f>AVERAGE(Q2:Q4723)</f>
        <v>1212.7078716646704</v>
      </c>
      <c r="U2" s="10">
        <f>MEDIAN(Q2:Q4723)</f>
        <v>599.99</v>
      </c>
      <c r="V2" s="10">
        <f>_xlfn.MODE.SNGL(Q2:Q4723)</f>
        <v>269.99</v>
      </c>
      <c r="W2" s="11">
        <f>_xlfn.STDEV.P(Q2:Q4723)</f>
        <v>1352.6550054949244</v>
      </c>
    </row>
    <row r="3" spans="1:26" x14ac:dyDescent="0.3">
      <c r="A3" s="2">
        <v>1</v>
      </c>
      <c r="B3" s="2">
        <v>2</v>
      </c>
      <c r="C3" s="2">
        <f>VLOOKUP(A3, [1]orders!A:G, 7, FALSE)</f>
        <v>1</v>
      </c>
      <c r="D3" s="2">
        <v>8</v>
      </c>
      <c r="E3" s="2">
        <f>VLOOKUP(C3, [2]staffs!A:G,1,FALSE)</f>
        <v>1</v>
      </c>
      <c r="F3" s="2" t="str">
        <f>VLOOKUP(E3, [2]staffs!A:D,4,FALSE)</f>
        <v>fabiola.jackson@bikes.shop</v>
      </c>
      <c r="G3" s="2">
        <f>VLOOKUP(D3, [3]products!$A:$D, 4, FALSE)</f>
        <v>6</v>
      </c>
      <c r="H3" s="2" t="str">
        <f>VLOOKUP(G3, [4]categories!A:B, 2, FALSE)</f>
        <v>Mountain Bikes</v>
      </c>
      <c r="I3" s="14">
        <f>VLOOKUP(A3, [1]orders!A:B,2,FALSE)</f>
        <v>259</v>
      </c>
      <c r="J3" s="14" t="str">
        <f>VLOOKUP(A3, [1]orders!A:I,9,FALSE)</f>
        <v>johnathan.velazquez@hotmail.com</v>
      </c>
      <c r="K3" s="14">
        <f>VLOOKUP(A3, [1]orders!A:J,10,FALSE)</f>
        <v>94566</v>
      </c>
      <c r="L3" s="2" t="str">
        <f>IFERROR(VLOOKUP(C3, [5]stores!A:B, 2, FALSE), "Unknown")</f>
        <v>Santa Cruz Bikes</v>
      </c>
      <c r="M3" s="2" t="str">
        <f>VLOOKUP(D3,[3]products!A:B,2,FALSE)</f>
        <v>Trek Remedy 29 Carbon Frameset - 2016</v>
      </c>
      <c r="N3" s="2" t="str">
        <f>VLOOKUP(D3, [3]products!A:H, 8, FALSE)</f>
        <v>Trek</v>
      </c>
      <c r="O3" s="21">
        <f>VLOOKUP(A3, [1]orders!A:D, 4, FALSE)</f>
        <v>42370</v>
      </c>
      <c r="P3" s="2">
        <v>2</v>
      </c>
      <c r="Q3" s="2">
        <v>1799.99</v>
      </c>
      <c r="R3" s="27">
        <v>7.0000000000000007E-2</v>
      </c>
      <c r="S3" s="2">
        <f t="shared" ref="S3:S66" si="0">P3*Q3</f>
        <v>3599.98</v>
      </c>
    </row>
    <row r="4" spans="1:26" x14ac:dyDescent="0.3">
      <c r="A4" s="2">
        <v>1</v>
      </c>
      <c r="B4" s="2">
        <v>3</v>
      </c>
      <c r="C4" s="2">
        <f>VLOOKUP(A4, [1]orders!A:G, 7, FALSE)</f>
        <v>1</v>
      </c>
      <c r="D4" s="2">
        <v>10</v>
      </c>
      <c r="E4" s="2">
        <f>VLOOKUP(C4, [2]staffs!A:G,1,FALSE)</f>
        <v>1</v>
      </c>
      <c r="F4" s="2" t="str">
        <f>VLOOKUP(E4, [2]staffs!A:D,4,FALSE)</f>
        <v>fabiola.jackson@bikes.shop</v>
      </c>
      <c r="G4" s="2">
        <f>VLOOKUP(D4, [3]products!$A:$D, 4, FALSE)</f>
        <v>4</v>
      </c>
      <c r="H4" s="2" t="str">
        <f>VLOOKUP(G4, [4]categories!A:B, 2, FALSE)</f>
        <v>Cyclocross Bicycles</v>
      </c>
      <c r="I4" s="14">
        <f>VLOOKUP(A4, [1]orders!A:B,2,FALSE)</f>
        <v>259</v>
      </c>
      <c r="J4" s="14" t="str">
        <f>VLOOKUP(A4, [1]orders!A:I,9,FALSE)</f>
        <v>johnathan.velazquez@hotmail.com</v>
      </c>
      <c r="K4" s="14">
        <f>VLOOKUP(A4, [1]orders!A:J,10,FALSE)</f>
        <v>94566</v>
      </c>
      <c r="L4" s="2" t="str">
        <f>IFERROR(VLOOKUP(C4, [5]stores!A:B, 2, FALSE), "Unknown")</f>
        <v>Santa Cruz Bikes</v>
      </c>
      <c r="M4" s="2" t="str">
        <f>VLOOKUP(D4,[3]products!A:B,2,FALSE)</f>
        <v>Surly Straggler - 2016</v>
      </c>
      <c r="N4" s="2" t="str">
        <f>VLOOKUP(D4, [3]products!A:H, 8, FALSE)</f>
        <v>Surly</v>
      </c>
      <c r="O4" s="21">
        <f>VLOOKUP(A4, [1]orders!A:D, 4, FALSE)</f>
        <v>42370</v>
      </c>
      <c r="P4" s="2">
        <v>2</v>
      </c>
      <c r="Q4" s="2">
        <v>1549</v>
      </c>
      <c r="R4" s="27">
        <v>0.05</v>
      </c>
      <c r="S4" s="2">
        <f t="shared" si="0"/>
        <v>3098</v>
      </c>
    </row>
    <row r="5" spans="1:26" x14ac:dyDescent="0.3">
      <c r="A5" s="2">
        <v>1</v>
      </c>
      <c r="B5" s="2">
        <v>4</v>
      </c>
      <c r="C5" s="2">
        <f>VLOOKUP(A5, [1]orders!A:G, 7, FALSE)</f>
        <v>1</v>
      </c>
      <c r="D5" s="2">
        <v>16</v>
      </c>
      <c r="E5" s="2">
        <f>VLOOKUP(C5, [2]staffs!A:G,1,FALSE)</f>
        <v>1</v>
      </c>
      <c r="F5" s="2" t="str">
        <f>VLOOKUP(E5, [2]staffs!A:D,4,FALSE)</f>
        <v>fabiola.jackson@bikes.shop</v>
      </c>
      <c r="G5" s="2">
        <f>VLOOKUP(D5, [3]products!$A:$D, 4, FALSE)</f>
        <v>3</v>
      </c>
      <c r="H5" s="2" t="str">
        <f>VLOOKUP(G5, [4]categories!A:B, 2, FALSE)</f>
        <v>Cruisers Bicycles</v>
      </c>
      <c r="I5" s="14">
        <f>VLOOKUP(A5, [1]orders!A:B,2,FALSE)</f>
        <v>259</v>
      </c>
      <c r="J5" s="14" t="str">
        <f>VLOOKUP(A5, [1]orders!A:I,9,FALSE)</f>
        <v>johnathan.velazquez@hotmail.com</v>
      </c>
      <c r="K5" s="14">
        <f>VLOOKUP(A5, [1]orders!A:J,10,FALSE)</f>
        <v>94566</v>
      </c>
      <c r="L5" s="2" t="str">
        <f>IFERROR(VLOOKUP(C5, [5]stores!A:B, 2, FALSE), "Unknown")</f>
        <v>Santa Cruz Bikes</v>
      </c>
      <c r="M5" s="2" t="str">
        <f>VLOOKUP(D5,[3]products!A:B,2,FALSE)</f>
        <v>Electra Townie Original 7D EQ - 2016</v>
      </c>
      <c r="N5" s="2" t="str">
        <f>VLOOKUP(D5, [3]products!A:H, 8, FALSE)</f>
        <v>Electra</v>
      </c>
      <c r="O5" s="21">
        <f>VLOOKUP(A5, [1]orders!A:D, 4, FALSE)</f>
        <v>42370</v>
      </c>
      <c r="P5" s="2">
        <v>2</v>
      </c>
      <c r="Q5" s="2">
        <v>599.99</v>
      </c>
      <c r="R5" s="27">
        <v>0.05</v>
      </c>
      <c r="S5" s="2">
        <f t="shared" si="0"/>
        <v>1199.98</v>
      </c>
    </row>
    <row r="6" spans="1:26" x14ac:dyDescent="0.3">
      <c r="A6" s="2">
        <v>1</v>
      </c>
      <c r="B6" s="2">
        <v>5</v>
      </c>
      <c r="C6" s="2">
        <f>VLOOKUP(A6, [1]orders!A:G, 7, FALSE)</f>
        <v>1</v>
      </c>
      <c r="D6" s="2">
        <v>4</v>
      </c>
      <c r="E6" s="2">
        <f>VLOOKUP(C6, [2]staffs!A:G,1,FALSE)</f>
        <v>1</v>
      </c>
      <c r="F6" s="2" t="str">
        <f>VLOOKUP(E6, [2]staffs!A:D,4,FALSE)</f>
        <v>fabiola.jackson@bikes.shop</v>
      </c>
      <c r="G6" s="2">
        <f>VLOOKUP(D6, [3]products!$A:$D, 4, FALSE)</f>
        <v>6</v>
      </c>
      <c r="H6" s="2" t="str">
        <f>VLOOKUP(G6, [4]categories!A:B, 2, FALSE)</f>
        <v>Mountain Bikes</v>
      </c>
      <c r="I6" s="14">
        <f>VLOOKUP(A6, [1]orders!A:B,2,FALSE)</f>
        <v>259</v>
      </c>
      <c r="J6" s="14" t="str">
        <f>VLOOKUP(A6, [1]orders!A:I,9,FALSE)</f>
        <v>johnathan.velazquez@hotmail.com</v>
      </c>
      <c r="K6" s="14">
        <f>VLOOKUP(A6, [1]orders!A:J,10,FALSE)</f>
        <v>94566</v>
      </c>
      <c r="L6" s="2" t="str">
        <f>IFERROR(VLOOKUP(C6, [5]stores!A:B, 2, FALSE), "Unknown")</f>
        <v>Santa Cruz Bikes</v>
      </c>
      <c r="M6" s="2" t="str">
        <f>VLOOKUP(D6,[3]products!A:B,2,FALSE)</f>
        <v>Trek Fuel EX 8 29 - 2016</v>
      </c>
      <c r="N6" s="2" t="str">
        <f>VLOOKUP(D6, [3]products!A:H, 8, FALSE)</f>
        <v>Trek</v>
      </c>
      <c r="O6" s="21">
        <f>VLOOKUP(A6, [1]orders!A:D, 4, FALSE)</f>
        <v>42370</v>
      </c>
      <c r="P6" s="2">
        <v>1</v>
      </c>
      <c r="Q6" s="2">
        <v>2899.99</v>
      </c>
      <c r="R6" s="27">
        <v>0.2</v>
      </c>
      <c r="S6" s="2">
        <f t="shared" si="0"/>
        <v>2899.99</v>
      </c>
    </row>
    <row r="7" spans="1:26" x14ac:dyDescent="0.3">
      <c r="A7" s="2">
        <v>2</v>
      </c>
      <c r="B7" s="2">
        <v>1</v>
      </c>
      <c r="C7" s="2">
        <f>VLOOKUP(A7, [1]orders!A:G, 7, FALSE)</f>
        <v>2</v>
      </c>
      <c r="D7" s="2">
        <v>20</v>
      </c>
      <c r="E7" s="2">
        <f>VLOOKUP(C7, [2]staffs!A:G,1,FALSE)</f>
        <v>2</v>
      </c>
      <c r="F7" s="2" t="str">
        <f>VLOOKUP(E7, [2]staffs!A:D,4,FALSE)</f>
        <v>mireya.copeland@bikes.shop</v>
      </c>
      <c r="G7" s="2">
        <f>VLOOKUP(D7, [3]products!$A:$D, 4, FALSE)</f>
        <v>3</v>
      </c>
      <c r="H7" s="2" t="str">
        <f>VLOOKUP(G7, [4]categories!A:B, 2, FALSE)</f>
        <v>Cruisers Bicycles</v>
      </c>
      <c r="I7" s="14">
        <f>VLOOKUP(A7, [1]orders!A:B,2,FALSE)</f>
        <v>1212</v>
      </c>
      <c r="J7" s="14" t="str">
        <f>VLOOKUP(A7, [1]orders!A:I,9,FALSE)</f>
        <v>jaqueline.cummings@hotmail.com</v>
      </c>
      <c r="K7" s="14">
        <f>VLOOKUP(A7, [1]orders!A:J,10,FALSE)</f>
        <v>11746</v>
      </c>
      <c r="L7" s="2" t="str">
        <f>IFERROR(VLOOKUP(C7, [5]stores!A:B, 2, FALSE), "Unknown")</f>
        <v>Baldwin Bikes</v>
      </c>
      <c r="M7" s="2" t="str">
        <f>VLOOKUP(D7,[3]products!A:B,2,FALSE)</f>
        <v>Electra Townie Original 7D EQ - Women's - 2016</v>
      </c>
      <c r="N7" s="2" t="str">
        <f>VLOOKUP(D7, [3]products!A:H, 8, FALSE)</f>
        <v>Electra</v>
      </c>
      <c r="O7" s="21">
        <f>VLOOKUP(A7, [1]orders!A:D, 4, FALSE)</f>
        <v>42370</v>
      </c>
      <c r="P7" s="2">
        <v>1</v>
      </c>
      <c r="Q7" s="2">
        <v>599.99</v>
      </c>
      <c r="R7" s="27">
        <v>7.0000000000000007E-2</v>
      </c>
      <c r="S7" s="2">
        <f t="shared" si="0"/>
        <v>599.99</v>
      </c>
      <c r="Y7" s="12"/>
      <c r="Z7" s="12"/>
    </row>
    <row r="8" spans="1:26" x14ac:dyDescent="0.3">
      <c r="A8" s="2">
        <v>2</v>
      </c>
      <c r="B8" s="2">
        <v>2</v>
      </c>
      <c r="C8" s="2">
        <f>VLOOKUP(A8, [1]orders!A:G, 7, FALSE)</f>
        <v>2</v>
      </c>
      <c r="D8" s="2">
        <v>16</v>
      </c>
      <c r="E8" s="2">
        <f>VLOOKUP(C8, [2]staffs!A:G,1,FALSE)</f>
        <v>2</v>
      </c>
      <c r="F8" s="2" t="str">
        <f>VLOOKUP(E8, [2]staffs!A:D,4,FALSE)</f>
        <v>mireya.copeland@bikes.shop</v>
      </c>
      <c r="G8" s="2">
        <f>VLOOKUP(D8, [3]products!$A:$D, 4, FALSE)</f>
        <v>3</v>
      </c>
      <c r="H8" s="2" t="str">
        <f>VLOOKUP(G8, [4]categories!A:B, 2, FALSE)</f>
        <v>Cruisers Bicycles</v>
      </c>
      <c r="I8" s="14">
        <f>VLOOKUP(A8, [1]orders!A:B,2,FALSE)</f>
        <v>1212</v>
      </c>
      <c r="J8" s="14" t="str">
        <f>VLOOKUP(A8, [1]orders!A:I,9,FALSE)</f>
        <v>jaqueline.cummings@hotmail.com</v>
      </c>
      <c r="K8" s="14">
        <f>VLOOKUP(A8, [1]orders!A:J,10,FALSE)</f>
        <v>11746</v>
      </c>
      <c r="L8" s="2" t="str">
        <f>IFERROR(VLOOKUP(C8, [5]stores!A:B, 2, FALSE), "Unknown")</f>
        <v>Baldwin Bikes</v>
      </c>
      <c r="M8" s="2" t="str">
        <f>VLOOKUP(D8,[3]products!A:B,2,FALSE)</f>
        <v>Electra Townie Original 7D EQ - 2016</v>
      </c>
      <c r="N8" s="2" t="str">
        <f>VLOOKUP(D8, [3]products!A:H, 8, FALSE)</f>
        <v>Electra</v>
      </c>
      <c r="O8" s="21">
        <f>VLOOKUP(A8, [1]orders!A:D, 4, FALSE)</f>
        <v>42370</v>
      </c>
      <c r="P8" s="2">
        <v>2</v>
      </c>
      <c r="Q8" s="2">
        <v>599.99</v>
      </c>
      <c r="R8" s="27">
        <v>0.05</v>
      </c>
      <c r="S8" s="2">
        <f t="shared" si="0"/>
        <v>1199.98</v>
      </c>
      <c r="V8" s="1"/>
      <c r="Y8" s="34"/>
      <c r="Z8" s="12"/>
    </row>
    <row r="9" spans="1:26" ht="28.8" x14ac:dyDescent="0.3">
      <c r="A9" s="2">
        <v>3</v>
      </c>
      <c r="B9" s="2">
        <v>1</v>
      </c>
      <c r="C9" s="2">
        <f>VLOOKUP(A9, [1]orders!A:G, 7, FALSE)</f>
        <v>2</v>
      </c>
      <c r="D9" s="2">
        <v>3</v>
      </c>
      <c r="E9" s="2">
        <f>VLOOKUP(C9, [2]staffs!A:G,1,FALSE)</f>
        <v>2</v>
      </c>
      <c r="F9" s="2" t="str">
        <f>VLOOKUP(E9, [2]staffs!A:D,4,FALSE)</f>
        <v>mireya.copeland@bikes.shop</v>
      </c>
      <c r="G9" s="2">
        <f>VLOOKUP(D9, [3]products!$A:$D, 4, FALSE)</f>
        <v>6</v>
      </c>
      <c r="H9" s="2" t="str">
        <f>VLOOKUP(G9, [4]categories!A:B, 2, FALSE)</f>
        <v>Mountain Bikes</v>
      </c>
      <c r="I9" s="14">
        <f>VLOOKUP(A9, [1]orders!A:B,2,FALSE)</f>
        <v>523</v>
      </c>
      <c r="J9" s="14" t="str">
        <f>VLOOKUP(A9, [1]orders!A:I,9,FALSE)</f>
        <v>joshua.robertson@gmail.com</v>
      </c>
      <c r="K9" s="14">
        <f>VLOOKUP(A9, [1]orders!A:J,10,FALSE)</f>
        <v>11772</v>
      </c>
      <c r="L9" s="2" t="str">
        <f>IFERROR(VLOOKUP(C9, [5]stores!A:B, 2, FALSE), "Unknown")</f>
        <v>Baldwin Bikes</v>
      </c>
      <c r="M9" s="2" t="str">
        <f>VLOOKUP(D9,[3]products!A:B,2,FALSE)</f>
        <v>Surly Wednesday Frameset - 2016</v>
      </c>
      <c r="N9" s="2" t="str">
        <f>VLOOKUP(D9, [3]products!A:H, 8, FALSE)</f>
        <v>Surly</v>
      </c>
      <c r="O9" s="21">
        <f>VLOOKUP(A9, [1]orders!A:D, 4, FALSE)</f>
        <v>42371</v>
      </c>
      <c r="P9" s="2">
        <v>1</v>
      </c>
      <c r="Q9" s="2">
        <v>999.99</v>
      </c>
      <c r="R9" s="27">
        <v>0.05</v>
      </c>
      <c r="S9" s="2">
        <f t="shared" si="0"/>
        <v>999.99</v>
      </c>
      <c r="Y9" s="38" t="s">
        <v>14</v>
      </c>
      <c r="Z9" s="39" t="s">
        <v>15</v>
      </c>
    </row>
    <row r="10" spans="1:26" x14ac:dyDescent="0.3">
      <c r="A10" s="2">
        <v>3</v>
      </c>
      <c r="B10" s="2">
        <v>2</v>
      </c>
      <c r="C10" s="2">
        <f>VLOOKUP(A10, [1]orders!A:G, 7, FALSE)</f>
        <v>2</v>
      </c>
      <c r="D10" s="2">
        <v>20</v>
      </c>
      <c r="E10" s="2">
        <f>VLOOKUP(C10, [2]staffs!A:G,1,FALSE)</f>
        <v>2</v>
      </c>
      <c r="F10" s="2" t="str">
        <f>VLOOKUP(E10, [2]staffs!A:D,4,FALSE)</f>
        <v>mireya.copeland@bikes.shop</v>
      </c>
      <c r="G10" s="2">
        <f>VLOOKUP(D10, [3]products!$A:$D, 4, FALSE)</f>
        <v>3</v>
      </c>
      <c r="H10" s="2" t="str">
        <f>VLOOKUP(G10, [4]categories!A:B, 2, FALSE)</f>
        <v>Cruisers Bicycles</v>
      </c>
      <c r="I10" s="14">
        <f>VLOOKUP(A10, [1]orders!A:B,2,FALSE)</f>
        <v>523</v>
      </c>
      <c r="J10" s="14" t="str">
        <f>VLOOKUP(A10, [1]orders!A:I,9,FALSE)</f>
        <v>joshua.robertson@gmail.com</v>
      </c>
      <c r="K10" s="14">
        <f>VLOOKUP(A10, [1]orders!A:J,10,FALSE)</f>
        <v>11772</v>
      </c>
      <c r="L10" s="2" t="str">
        <f>IFERROR(VLOOKUP(C10, [5]stores!A:B, 2, FALSE), "Unknown")</f>
        <v>Baldwin Bikes</v>
      </c>
      <c r="M10" s="2" t="str">
        <f>VLOOKUP(D10,[3]products!A:B,2,FALSE)</f>
        <v>Electra Townie Original 7D EQ - Women's - 2016</v>
      </c>
      <c r="N10" s="2" t="str">
        <f>VLOOKUP(D10, [3]products!A:H, 8, FALSE)</f>
        <v>Electra</v>
      </c>
      <c r="O10" s="21">
        <f>VLOOKUP(A10, [1]orders!A:D, 4, FALSE)</f>
        <v>42371</v>
      </c>
      <c r="P10" s="2">
        <v>1</v>
      </c>
      <c r="Q10" s="2">
        <v>599.99</v>
      </c>
      <c r="R10" s="27">
        <v>0.05</v>
      </c>
      <c r="S10" s="2">
        <f t="shared" si="0"/>
        <v>599.99</v>
      </c>
      <c r="X10" s="1">
        <f>S2 * (1-R2)</f>
        <v>479.99200000000002</v>
      </c>
      <c r="Y10" s="35">
        <v>0</v>
      </c>
      <c r="Z10" s="36">
        <f>X10</f>
        <v>479.99200000000002</v>
      </c>
    </row>
    <row r="11" spans="1:26" x14ac:dyDescent="0.3">
      <c r="A11" s="2">
        <v>4</v>
      </c>
      <c r="B11" s="2">
        <v>1</v>
      </c>
      <c r="C11" s="2">
        <f>VLOOKUP(A11, [1]orders!A:G, 7, FALSE)</f>
        <v>1</v>
      </c>
      <c r="D11" s="2">
        <v>2</v>
      </c>
      <c r="E11" s="2">
        <f>VLOOKUP(C11, [2]staffs!A:G,1,FALSE)</f>
        <v>1</v>
      </c>
      <c r="F11" s="2" t="str">
        <f>VLOOKUP(E11, [2]staffs!A:D,4,FALSE)</f>
        <v>fabiola.jackson@bikes.shop</v>
      </c>
      <c r="G11" s="2">
        <f>VLOOKUP(D11, [3]products!$A:$D, 4, FALSE)</f>
        <v>6</v>
      </c>
      <c r="H11" s="2" t="str">
        <f>VLOOKUP(G11, [4]categories!A:B, 2, FALSE)</f>
        <v>Mountain Bikes</v>
      </c>
      <c r="I11" s="14">
        <f>VLOOKUP(A11, [1]orders!A:B,2,FALSE)</f>
        <v>175</v>
      </c>
      <c r="J11" s="14" t="str">
        <f>VLOOKUP(A11, [1]orders!A:I,9,FALSE)</f>
        <v>nova.hess@msn.com</v>
      </c>
      <c r="K11" s="14">
        <f>VLOOKUP(A11, [1]orders!A:J,10,FALSE)</f>
        <v>91010</v>
      </c>
      <c r="L11" s="2" t="str">
        <f>IFERROR(VLOOKUP(C11, [5]stores!A:B, 2, FALSE), "Unknown")</f>
        <v>Santa Cruz Bikes</v>
      </c>
      <c r="M11" s="2" t="str">
        <f>VLOOKUP(D11,[3]products!A:B,2,FALSE)</f>
        <v>Ritchey Timberwolf Frameset - 2016</v>
      </c>
      <c r="N11" s="2" t="str">
        <f>VLOOKUP(D11, [3]products!A:H, 8, FALSE)</f>
        <v>Ritchey</v>
      </c>
      <c r="O11" s="21">
        <f>VLOOKUP(A11, [1]orders!A:D, 4, FALSE)</f>
        <v>42372</v>
      </c>
      <c r="P11" s="2">
        <v>2</v>
      </c>
      <c r="Q11" s="2">
        <v>749.99</v>
      </c>
      <c r="R11" s="27">
        <v>0.1</v>
      </c>
      <c r="S11" s="2">
        <f t="shared" si="0"/>
        <v>1499.98</v>
      </c>
      <c r="Y11" s="35">
        <v>0.05</v>
      </c>
      <c r="Z11" s="37">
        <f t="dataTable" ref="Z11:Z16" dt2D="0" dtr="0" r1="R2"/>
        <v>569.9905</v>
      </c>
    </row>
    <row r="12" spans="1:26" x14ac:dyDescent="0.3">
      <c r="A12" s="2">
        <v>5</v>
      </c>
      <c r="B12" s="2">
        <v>1</v>
      </c>
      <c r="C12" s="2">
        <f>VLOOKUP(A12, [1]orders!A:G, 7, FALSE)</f>
        <v>2</v>
      </c>
      <c r="D12" s="2">
        <v>10</v>
      </c>
      <c r="E12" s="2">
        <f>VLOOKUP(C12, [2]staffs!A:G,1,FALSE)</f>
        <v>2</v>
      </c>
      <c r="F12" s="2" t="str">
        <f>VLOOKUP(E12, [2]staffs!A:D,4,FALSE)</f>
        <v>mireya.copeland@bikes.shop</v>
      </c>
      <c r="G12" s="2">
        <f>VLOOKUP(D12, [3]products!$A:$D, 4, FALSE)</f>
        <v>4</v>
      </c>
      <c r="H12" s="2" t="str">
        <f>VLOOKUP(G12, [4]categories!A:B, 2, FALSE)</f>
        <v>Cyclocross Bicycles</v>
      </c>
      <c r="I12" s="14">
        <f>VLOOKUP(A12, [1]orders!A:B,2,FALSE)</f>
        <v>1324</v>
      </c>
      <c r="J12" s="14" t="str">
        <f>VLOOKUP(A12, [1]orders!A:I,9,FALSE)</f>
        <v>arla.ellis@yahoo.com</v>
      </c>
      <c r="K12" s="14">
        <f>VLOOKUP(A12, [1]orders!A:J,10,FALSE)</f>
        <v>13501</v>
      </c>
      <c r="L12" s="2" t="str">
        <f>IFERROR(VLOOKUP(C12, [5]stores!A:B, 2, FALSE), "Unknown")</f>
        <v>Baldwin Bikes</v>
      </c>
      <c r="M12" s="2" t="str">
        <f>VLOOKUP(D12,[3]products!A:B,2,FALSE)</f>
        <v>Surly Straggler - 2016</v>
      </c>
      <c r="N12" s="2" t="str">
        <f>VLOOKUP(D12, [3]products!A:H, 8, FALSE)</f>
        <v>Surly</v>
      </c>
      <c r="O12" s="21">
        <f>VLOOKUP(A12, [1]orders!A:D, 4, FALSE)</f>
        <v>42372</v>
      </c>
      <c r="P12" s="2">
        <v>2</v>
      </c>
      <c r="Q12" s="2">
        <v>1549</v>
      </c>
      <c r="R12" s="27">
        <v>0.05</v>
      </c>
      <c r="S12" s="2">
        <f t="shared" si="0"/>
        <v>3098</v>
      </c>
      <c r="Y12" s="35">
        <v>0.1</v>
      </c>
      <c r="Z12" s="37">
        <v>539.99099999999999</v>
      </c>
    </row>
    <row r="13" spans="1:26" x14ac:dyDescent="0.3">
      <c r="A13" s="2">
        <v>5</v>
      </c>
      <c r="B13" s="2">
        <v>2</v>
      </c>
      <c r="C13" s="2">
        <f>VLOOKUP(A13, [1]orders!A:G, 7, FALSE)</f>
        <v>2</v>
      </c>
      <c r="D13" s="2">
        <v>17</v>
      </c>
      <c r="E13" s="2">
        <f>VLOOKUP(C13, [2]staffs!A:G,1,FALSE)</f>
        <v>2</v>
      </c>
      <c r="F13" s="2" t="str">
        <f>VLOOKUP(E13, [2]staffs!A:D,4,FALSE)</f>
        <v>mireya.copeland@bikes.shop</v>
      </c>
      <c r="G13" s="2">
        <f>VLOOKUP(D13, [3]products!$A:$D, 4, FALSE)</f>
        <v>3</v>
      </c>
      <c r="H13" s="2" t="str">
        <f>VLOOKUP(G13, [4]categories!A:B, 2, FALSE)</f>
        <v>Cruisers Bicycles</v>
      </c>
      <c r="I13" s="14">
        <f>VLOOKUP(A13, [1]orders!A:B,2,FALSE)</f>
        <v>1324</v>
      </c>
      <c r="J13" s="14" t="str">
        <f>VLOOKUP(A13, [1]orders!A:I,9,FALSE)</f>
        <v>arla.ellis@yahoo.com</v>
      </c>
      <c r="K13" s="14">
        <f>VLOOKUP(A13, [1]orders!A:J,10,FALSE)</f>
        <v>13501</v>
      </c>
      <c r="L13" s="2" t="str">
        <f>IFERROR(VLOOKUP(C13, [5]stores!A:B, 2, FALSE), "Unknown")</f>
        <v>Baldwin Bikes</v>
      </c>
      <c r="M13" s="2" t="str">
        <f>VLOOKUP(D13,[3]products!A:B,2,FALSE)</f>
        <v>Pure Cycles Vine 8-Speed - 2016</v>
      </c>
      <c r="N13" s="2" t="str">
        <f>VLOOKUP(D13, [3]products!A:H, 8, FALSE)</f>
        <v>Pure Cycles</v>
      </c>
      <c r="O13" s="21">
        <f>VLOOKUP(A13, [1]orders!A:D, 4, FALSE)</f>
        <v>42372</v>
      </c>
      <c r="P13" s="2">
        <v>1</v>
      </c>
      <c r="Q13" s="2">
        <v>429</v>
      </c>
      <c r="R13" s="27">
        <v>7.0000000000000007E-2</v>
      </c>
      <c r="S13" s="2">
        <f t="shared" si="0"/>
        <v>429</v>
      </c>
      <c r="Y13" s="35">
        <v>0.15</v>
      </c>
      <c r="Z13" s="37">
        <v>509.99149999999997</v>
      </c>
    </row>
    <row r="14" spans="1:26" x14ac:dyDescent="0.3">
      <c r="A14" s="2">
        <v>5</v>
      </c>
      <c r="B14" s="2">
        <v>3</v>
      </c>
      <c r="C14" s="2">
        <f>VLOOKUP(A14, [1]orders!A:G, 7, FALSE)</f>
        <v>2</v>
      </c>
      <c r="D14" s="2">
        <v>26</v>
      </c>
      <c r="E14" s="2">
        <f>VLOOKUP(C14, [2]staffs!A:G,1,FALSE)</f>
        <v>2</v>
      </c>
      <c r="F14" s="2" t="str">
        <f>VLOOKUP(E14, [2]staffs!A:D,4,FALSE)</f>
        <v>mireya.copeland@bikes.shop</v>
      </c>
      <c r="G14" s="2">
        <f>VLOOKUP(D14, [3]products!$A:$D, 4, FALSE)</f>
        <v>2</v>
      </c>
      <c r="H14" s="2" t="str">
        <f>VLOOKUP(G14, [4]categories!A:B, 2, FALSE)</f>
        <v>Comfort Bicycles</v>
      </c>
      <c r="I14" s="14">
        <f>VLOOKUP(A14, [1]orders!A:B,2,FALSE)</f>
        <v>1324</v>
      </c>
      <c r="J14" s="14" t="str">
        <f>VLOOKUP(A14, [1]orders!A:I,9,FALSE)</f>
        <v>arla.ellis@yahoo.com</v>
      </c>
      <c r="K14" s="14">
        <f>VLOOKUP(A14, [1]orders!A:J,10,FALSE)</f>
        <v>13501</v>
      </c>
      <c r="L14" s="2" t="str">
        <f>IFERROR(VLOOKUP(C14, [5]stores!A:B, 2, FALSE), "Unknown")</f>
        <v>Baldwin Bikes</v>
      </c>
      <c r="M14" s="2" t="str">
        <f>VLOOKUP(D14,[3]products!A:B,2,FALSE)</f>
        <v>Electra Townie Original 7D EQ - 2016</v>
      </c>
      <c r="N14" s="2" t="str">
        <f>VLOOKUP(D14, [3]products!A:H, 8, FALSE)</f>
        <v>Electra</v>
      </c>
      <c r="O14" s="21">
        <f>VLOOKUP(A14, [1]orders!A:D, 4, FALSE)</f>
        <v>42372</v>
      </c>
      <c r="P14" s="2">
        <v>1</v>
      </c>
      <c r="Q14" s="2">
        <v>599.99</v>
      </c>
      <c r="R14" s="27">
        <v>7.0000000000000007E-2</v>
      </c>
      <c r="S14" s="2">
        <f t="shared" si="0"/>
        <v>599.99</v>
      </c>
      <c r="Y14" s="35">
        <v>0.2</v>
      </c>
      <c r="Z14" s="37">
        <v>479.99200000000002</v>
      </c>
    </row>
    <row r="15" spans="1:26" x14ac:dyDescent="0.3">
      <c r="A15" s="2">
        <v>6</v>
      </c>
      <c r="B15" s="2">
        <v>1</v>
      </c>
      <c r="C15" s="2">
        <f>VLOOKUP(A15, [1]orders!A:G, 7, FALSE)</f>
        <v>2</v>
      </c>
      <c r="D15" s="2">
        <v>18</v>
      </c>
      <c r="E15" s="2">
        <f>VLOOKUP(C15, [2]staffs!A:G,1,FALSE)</f>
        <v>2</v>
      </c>
      <c r="F15" s="2" t="str">
        <f>VLOOKUP(E15, [2]staffs!A:D,4,FALSE)</f>
        <v>mireya.copeland@bikes.shop</v>
      </c>
      <c r="G15" s="2">
        <f>VLOOKUP(D15, [3]products!$A:$D, 4, FALSE)</f>
        <v>3</v>
      </c>
      <c r="H15" s="2" t="str">
        <f>VLOOKUP(G15, [4]categories!A:B, 2, FALSE)</f>
        <v>Cruisers Bicycles</v>
      </c>
      <c r="I15" s="14">
        <f>VLOOKUP(A15, [1]orders!A:B,2,FALSE)</f>
        <v>94</v>
      </c>
      <c r="J15" s="14" t="str">
        <f>VLOOKUP(A15, [1]orders!A:I,9,FALSE)</f>
        <v>sharyn.hopkins@hotmail.com</v>
      </c>
      <c r="K15" s="14">
        <f>VLOOKUP(A15, [1]orders!A:J,10,FALSE)</f>
        <v>13027</v>
      </c>
      <c r="L15" s="2" t="str">
        <f>IFERROR(VLOOKUP(C15, [5]stores!A:B, 2, FALSE), "Unknown")</f>
        <v>Baldwin Bikes</v>
      </c>
      <c r="M15" s="2" t="str">
        <f>VLOOKUP(D15,[3]products!A:B,2,FALSE)</f>
        <v>Pure Cycles Western 3-Speed - Women's - 2015/2016</v>
      </c>
      <c r="N15" s="2" t="str">
        <f>VLOOKUP(D15, [3]products!A:H, 8, FALSE)</f>
        <v>Pure Cycles</v>
      </c>
      <c r="O15" s="21">
        <f>VLOOKUP(A15, [1]orders!A:D, 4, FALSE)</f>
        <v>42373</v>
      </c>
      <c r="P15" s="2">
        <v>1</v>
      </c>
      <c r="Q15" s="2">
        <v>449</v>
      </c>
      <c r="R15" s="27">
        <v>7.0000000000000007E-2</v>
      </c>
      <c r="S15" s="2">
        <f t="shared" si="0"/>
        <v>449</v>
      </c>
      <c r="Y15" s="35">
        <v>0.25</v>
      </c>
      <c r="Z15" s="37">
        <v>449.99250000000001</v>
      </c>
    </row>
    <row r="16" spans="1:26" x14ac:dyDescent="0.3">
      <c r="A16" s="2">
        <v>6</v>
      </c>
      <c r="B16" s="2">
        <v>2</v>
      </c>
      <c r="C16" s="2">
        <f>VLOOKUP(A16, [1]orders!A:G, 7, FALSE)</f>
        <v>2</v>
      </c>
      <c r="D16" s="2">
        <v>12</v>
      </c>
      <c r="E16" s="2">
        <f>VLOOKUP(C16, [2]staffs!A:G,1,FALSE)</f>
        <v>2</v>
      </c>
      <c r="F16" s="2" t="str">
        <f>VLOOKUP(E16, [2]staffs!A:D,4,FALSE)</f>
        <v>mireya.copeland@bikes.shop</v>
      </c>
      <c r="G16" s="2">
        <f>VLOOKUP(D16, [3]products!$A:$D, 4, FALSE)</f>
        <v>3</v>
      </c>
      <c r="H16" s="2" t="str">
        <f>VLOOKUP(G16, [4]categories!A:B, 2, FALSE)</f>
        <v>Cruisers Bicycles</v>
      </c>
      <c r="I16" s="14">
        <f>VLOOKUP(A16, [1]orders!A:B,2,FALSE)</f>
        <v>94</v>
      </c>
      <c r="J16" s="14" t="str">
        <f>VLOOKUP(A16, [1]orders!A:I,9,FALSE)</f>
        <v>sharyn.hopkins@hotmail.com</v>
      </c>
      <c r="K16" s="14">
        <f>VLOOKUP(A16, [1]orders!A:J,10,FALSE)</f>
        <v>13027</v>
      </c>
      <c r="L16" s="2" t="str">
        <f>IFERROR(VLOOKUP(C16, [5]stores!A:B, 2, FALSE), "Unknown")</f>
        <v>Baldwin Bikes</v>
      </c>
      <c r="M16" s="2" t="str">
        <f>VLOOKUP(D16,[3]products!A:B,2,FALSE)</f>
        <v>Electra Townie Original 21D - 2016</v>
      </c>
      <c r="N16" s="2" t="str">
        <f>VLOOKUP(D16, [3]products!A:H, 8, FALSE)</f>
        <v>Electra</v>
      </c>
      <c r="O16" s="21">
        <f>VLOOKUP(A16, [1]orders!A:D, 4, FALSE)</f>
        <v>42373</v>
      </c>
      <c r="P16" s="2">
        <v>2</v>
      </c>
      <c r="Q16" s="2">
        <v>549.99</v>
      </c>
      <c r="R16" s="27">
        <v>0.05</v>
      </c>
      <c r="S16" s="2">
        <f t="shared" si="0"/>
        <v>1099.98</v>
      </c>
      <c r="Y16" s="40">
        <v>0.3</v>
      </c>
      <c r="Z16" s="14">
        <v>419.99299999999999</v>
      </c>
    </row>
    <row r="17" spans="1:19" x14ac:dyDescent="0.3">
      <c r="A17" s="2">
        <v>6</v>
      </c>
      <c r="B17" s="2">
        <v>3</v>
      </c>
      <c r="C17" s="2">
        <f>VLOOKUP(A17, [1]orders!A:G, 7, FALSE)</f>
        <v>2</v>
      </c>
      <c r="D17" s="2">
        <v>20</v>
      </c>
      <c r="E17" s="2">
        <f>VLOOKUP(C17, [2]staffs!A:G,1,FALSE)</f>
        <v>2</v>
      </c>
      <c r="F17" s="2" t="str">
        <f>VLOOKUP(E17, [2]staffs!A:D,4,FALSE)</f>
        <v>mireya.copeland@bikes.shop</v>
      </c>
      <c r="G17" s="2">
        <f>VLOOKUP(D17, [3]products!$A:$D, 4, FALSE)</f>
        <v>3</v>
      </c>
      <c r="H17" s="2" t="str">
        <f>VLOOKUP(G17, [4]categories!A:B, 2, FALSE)</f>
        <v>Cruisers Bicycles</v>
      </c>
      <c r="I17" s="14">
        <f>VLOOKUP(A17, [1]orders!A:B,2,FALSE)</f>
        <v>94</v>
      </c>
      <c r="J17" s="14" t="str">
        <f>VLOOKUP(A17, [1]orders!A:I,9,FALSE)</f>
        <v>sharyn.hopkins@hotmail.com</v>
      </c>
      <c r="K17" s="14">
        <f>VLOOKUP(A17, [1]orders!A:J,10,FALSE)</f>
        <v>13027</v>
      </c>
      <c r="L17" s="2" t="str">
        <f>IFERROR(VLOOKUP(C17, [5]stores!A:B, 2, FALSE), "Unknown")</f>
        <v>Baldwin Bikes</v>
      </c>
      <c r="M17" s="2" t="str">
        <f>VLOOKUP(D17,[3]products!A:B,2,FALSE)</f>
        <v>Electra Townie Original 7D EQ - Women's - 2016</v>
      </c>
      <c r="N17" s="2" t="str">
        <f>VLOOKUP(D17, [3]products!A:H, 8, FALSE)</f>
        <v>Electra</v>
      </c>
      <c r="O17" s="21">
        <f>VLOOKUP(A17, [1]orders!A:D, 4, FALSE)</f>
        <v>42373</v>
      </c>
      <c r="P17" s="2">
        <v>1</v>
      </c>
      <c r="Q17" s="2">
        <v>599.99</v>
      </c>
      <c r="R17" s="27">
        <v>0.1</v>
      </c>
      <c r="S17" s="2">
        <f t="shared" si="0"/>
        <v>599.99</v>
      </c>
    </row>
    <row r="18" spans="1:19" x14ac:dyDescent="0.3">
      <c r="A18" s="2">
        <v>6</v>
      </c>
      <c r="B18" s="2">
        <v>4</v>
      </c>
      <c r="C18" s="2">
        <f>VLOOKUP(A18, [1]orders!A:G, 7, FALSE)</f>
        <v>2</v>
      </c>
      <c r="D18" s="2">
        <v>3</v>
      </c>
      <c r="E18" s="2">
        <f>VLOOKUP(C18, [2]staffs!A:G,1,FALSE)</f>
        <v>2</v>
      </c>
      <c r="F18" s="2" t="str">
        <f>VLOOKUP(E18, [2]staffs!A:D,4,FALSE)</f>
        <v>mireya.copeland@bikes.shop</v>
      </c>
      <c r="G18" s="2">
        <f>VLOOKUP(D18, [3]products!$A:$D, 4, FALSE)</f>
        <v>6</v>
      </c>
      <c r="H18" s="2" t="str">
        <f>VLOOKUP(G18, [4]categories!A:B, 2, FALSE)</f>
        <v>Mountain Bikes</v>
      </c>
      <c r="I18" s="14">
        <f>VLOOKUP(A18, [1]orders!A:B,2,FALSE)</f>
        <v>94</v>
      </c>
      <c r="J18" s="14" t="str">
        <f>VLOOKUP(A18, [1]orders!A:I,9,FALSE)</f>
        <v>sharyn.hopkins@hotmail.com</v>
      </c>
      <c r="K18" s="14">
        <f>VLOOKUP(A18, [1]orders!A:J,10,FALSE)</f>
        <v>13027</v>
      </c>
      <c r="L18" s="2" t="str">
        <f>IFERROR(VLOOKUP(C18, [5]stores!A:B, 2, FALSE), "Unknown")</f>
        <v>Baldwin Bikes</v>
      </c>
      <c r="M18" s="2" t="str">
        <f>VLOOKUP(D18,[3]products!A:B,2,FALSE)</f>
        <v>Surly Wednesday Frameset - 2016</v>
      </c>
      <c r="N18" s="2" t="str">
        <f>VLOOKUP(D18, [3]products!A:H, 8, FALSE)</f>
        <v>Surly</v>
      </c>
      <c r="O18" s="21">
        <f>VLOOKUP(A18, [1]orders!A:D, 4, FALSE)</f>
        <v>42373</v>
      </c>
      <c r="P18" s="2">
        <v>2</v>
      </c>
      <c r="Q18" s="2">
        <v>999.99</v>
      </c>
      <c r="R18" s="27">
        <v>7.0000000000000007E-2</v>
      </c>
      <c r="S18" s="2">
        <f t="shared" si="0"/>
        <v>1999.98</v>
      </c>
    </row>
    <row r="19" spans="1:19" x14ac:dyDescent="0.3">
      <c r="A19" s="2">
        <v>6</v>
      </c>
      <c r="B19" s="2">
        <v>5</v>
      </c>
      <c r="C19" s="2">
        <f>VLOOKUP(A19, [1]orders!A:G, 7, FALSE)</f>
        <v>2</v>
      </c>
      <c r="D19" s="2">
        <v>9</v>
      </c>
      <c r="E19" s="2">
        <f>VLOOKUP(C19, [2]staffs!A:G,1,FALSE)</f>
        <v>2</v>
      </c>
      <c r="F19" s="2" t="str">
        <f>VLOOKUP(E19, [2]staffs!A:D,4,FALSE)</f>
        <v>mireya.copeland@bikes.shop</v>
      </c>
      <c r="G19" s="2">
        <f>VLOOKUP(D19, [3]products!$A:$D, 4, FALSE)</f>
        <v>5</v>
      </c>
      <c r="H19" s="2" t="str">
        <f>VLOOKUP(G19, [4]categories!A:B, 2, FALSE)</f>
        <v>Electric Bikes</v>
      </c>
      <c r="I19" s="14">
        <f>VLOOKUP(A19, [1]orders!A:B,2,FALSE)</f>
        <v>94</v>
      </c>
      <c r="J19" s="14" t="str">
        <f>VLOOKUP(A19, [1]orders!A:I,9,FALSE)</f>
        <v>sharyn.hopkins@hotmail.com</v>
      </c>
      <c r="K19" s="14">
        <f>VLOOKUP(A19, [1]orders!A:J,10,FALSE)</f>
        <v>13027</v>
      </c>
      <c r="L19" s="2" t="str">
        <f>IFERROR(VLOOKUP(C19, [5]stores!A:B, 2, FALSE), "Unknown")</f>
        <v>Baldwin Bikes</v>
      </c>
      <c r="M19" s="2" t="str">
        <f>VLOOKUP(D19,[3]products!A:B,2,FALSE)</f>
        <v>Trek Conduit+ - 2016</v>
      </c>
      <c r="N19" s="2" t="str">
        <f>VLOOKUP(D19, [3]products!A:H, 8, FALSE)</f>
        <v>Trek</v>
      </c>
      <c r="O19" s="21">
        <f>VLOOKUP(A19, [1]orders!A:D, 4, FALSE)</f>
        <v>42373</v>
      </c>
      <c r="P19" s="2">
        <v>2</v>
      </c>
      <c r="Q19" s="2">
        <v>2999.99</v>
      </c>
      <c r="R19" s="27">
        <v>7.0000000000000007E-2</v>
      </c>
      <c r="S19" s="2">
        <f t="shared" si="0"/>
        <v>5999.98</v>
      </c>
    </row>
    <row r="20" spans="1:19" x14ac:dyDescent="0.3">
      <c r="A20" s="2">
        <v>7</v>
      </c>
      <c r="B20" s="2">
        <v>1</v>
      </c>
      <c r="C20" s="2">
        <f>VLOOKUP(A20, [1]orders!A:G, 7, FALSE)</f>
        <v>2</v>
      </c>
      <c r="D20" s="2">
        <v>15</v>
      </c>
      <c r="E20" s="2">
        <f>VLOOKUP(C20, [2]staffs!A:G,1,FALSE)</f>
        <v>2</v>
      </c>
      <c r="F20" s="2" t="str">
        <f>VLOOKUP(E20, [2]staffs!A:D,4,FALSE)</f>
        <v>mireya.copeland@bikes.shop</v>
      </c>
      <c r="G20" s="2">
        <f>VLOOKUP(D20, [3]products!$A:$D, 4, FALSE)</f>
        <v>3</v>
      </c>
      <c r="H20" s="2" t="str">
        <f>VLOOKUP(G20, [4]categories!A:B, 2, FALSE)</f>
        <v>Cruisers Bicycles</v>
      </c>
      <c r="I20" s="14">
        <f>VLOOKUP(A20, [1]orders!A:B,2,FALSE)</f>
        <v>324</v>
      </c>
      <c r="J20" s="14" t="str">
        <f>VLOOKUP(A20, [1]orders!A:I,9,FALSE)</f>
        <v>laureen.paul@yahoo.com</v>
      </c>
      <c r="K20" s="14">
        <f>VLOOKUP(A20, [1]orders!A:J,10,FALSE)</f>
        <v>11710</v>
      </c>
      <c r="L20" s="2" t="str">
        <f>IFERROR(VLOOKUP(C20, [5]stores!A:B, 2, FALSE), "Unknown")</f>
        <v>Baldwin Bikes</v>
      </c>
      <c r="M20" s="2" t="str">
        <f>VLOOKUP(D20,[3]products!A:B,2,FALSE)</f>
        <v>Electra Moto 1 - 2016</v>
      </c>
      <c r="N20" s="2" t="str">
        <f>VLOOKUP(D20, [3]products!A:H, 8, FALSE)</f>
        <v>Electra</v>
      </c>
      <c r="O20" s="21">
        <f>VLOOKUP(A20, [1]orders!A:D, 4, FALSE)</f>
        <v>42373</v>
      </c>
      <c r="P20" s="2">
        <v>1</v>
      </c>
      <c r="Q20" s="2">
        <v>529.99</v>
      </c>
      <c r="R20" s="27">
        <v>7.0000000000000007E-2</v>
      </c>
      <c r="S20" s="2">
        <f t="shared" si="0"/>
        <v>529.99</v>
      </c>
    </row>
    <row r="21" spans="1:19" x14ac:dyDescent="0.3">
      <c r="A21" s="2">
        <v>7</v>
      </c>
      <c r="B21" s="2">
        <v>2</v>
      </c>
      <c r="C21" s="2">
        <f>VLOOKUP(A21, [1]orders!A:G, 7, FALSE)</f>
        <v>2</v>
      </c>
      <c r="D21" s="2">
        <v>3</v>
      </c>
      <c r="E21" s="2">
        <f>VLOOKUP(C21, [2]staffs!A:G,1,FALSE)</f>
        <v>2</v>
      </c>
      <c r="F21" s="2" t="str">
        <f>VLOOKUP(E21, [2]staffs!A:D,4,FALSE)</f>
        <v>mireya.copeland@bikes.shop</v>
      </c>
      <c r="G21" s="2">
        <f>VLOOKUP(D21, [3]products!$A:$D, 4, FALSE)</f>
        <v>6</v>
      </c>
      <c r="H21" s="2" t="str">
        <f>VLOOKUP(G21, [4]categories!A:B, 2, FALSE)</f>
        <v>Mountain Bikes</v>
      </c>
      <c r="I21" s="14">
        <f>VLOOKUP(A21, [1]orders!A:B,2,FALSE)</f>
        <v>324</v>
      </c>
      <c r="J21" s="14" t="str">
        <f>VLOOKUP(A21, [1]orders!A:I,9,FALSE)</f>
        <v>laureen.paul@yahoo.com</v>
      </c>
      <c r="K21" s="14">
        <f>VLOOKUP(A21, [1]orders!A:J,10,FALSE)</f>
        <v>11710</v>
      </c>
      <c r="L21" s="2" t="str">
        <f>IFERROR(VLOOKUP(C21, [5]stores!A:B, 2, FALSE), "Unknown")</f>
        <v>Baldwin Bikes</v>
      </c>
      <c r="M21" s="2" t="str">
        <f>VLOOKUP(D21,[3]products!A:B,2,FALSE)</f>
        <v>Surly Wednesday Frameset - 2016</v>
      </c>
      <c r="N21" s="2" t="str">
        <f>VLOOKUP(D21, [3]products!A:H, 8, FALSE)</f>
        <v>Surly</v>
      </c>
      <c r="O21" s="21">
        <f>VLOOKUP(A21, [1]orders!A:D, 4, FALSE)</f>
        <v>42373</v>
      </c>
      <c r="P21" s="2">
        <v>1</v>
      </c>
      <c r="Q21" s="2">
        <v>999.99</v>
      </c>
      <c r="R21" s="27">
        <v>0.1</v>
      </c>
      <c r="S21" s="2">
        <f t="shared" si="0"/>
        <v>999.99</v>
      </c>
    </row>
    <row r="22" spans="1:19" x14ac:dyDescent="0.3">
      <c r="A22" s="2">
        <v>7</v>
      </c>
      <c r="B22" s="2">
        <v>3</v>
      </c>
      <c r="C22" s="2">
        <f>VLOOKUP(A22, [1]orders!A:G, 7, FALSE)</f>
        <v>2</v>
      </c>
      <c r="D22" s="2">
        <v>17</v>
      </c>
      <c r="E22" s="2">
        <f>VLOOKUP(C22, [2]staffs!A:G,1,FALSE)</f>
        <v>2</v>
      </c>
      <c r="F22" s="2" t="str">
        <f>VLOOKUP(E22, [2]staffs!A:D,4,FALSE)</f>
        <v>mireya.copeland@bikes.shop</v>
      </c>
      <c r="G22" s="2">
        <f>VLOOKUP(D22, [3]products!$A:$D, 4, FALSE)</f>
        <v>3</v>
      </c>
      <c r="H22" s="2" t="str">
        <f>VLOOKUP(G22, [4]categories!A:B, 2, FALSE)</f>
        <v>Cruisers Bicycles</v>
      </c>
      <c r="I22" s="14">
        <f>VLOOKUP(A22, [1]orders!A:B,2,FALSE)</f>
        <v>324</v>
      </c>
      <c r="J22" s="14" t="str">
        <f>VLOOKUP(A22, [1]orders!A:I,9,FALSE)</f>
        <v>laureen.paul@yahoo.com</v>
      </c>
      <c r="K22" s="14">
        <f>VLOOKUP(A22, [1]orders!A:J,10,FALSE)</f>
        <v>11710</v>
      </c>
      <c r="L22" s="2" t="str">
        <f>IFERROR(VLOOKUP(C22, [5]stores!A:B, 2, FALSE), "Unknown")</f>
        <v>Baldwin Bikes</v>
      </c>
      <c r="M22" s="2" t="str">
        <f>VLOOKUP(D22,[3]products!A:B,2,FALSE)</f>
        <v>Pure Cycles Vine 8-Speed - 2016</v>
      </c>
      <c r="N22" s="2" t="str">
        <f>VLOOKUP(D22, [3]products!A:H, 8, FALSE)</f>
        <v>Pure Cycles</v>
      </c>
      <c r="O22" s="21">
        <f>VLOOKUP(A22, [1]orders!A:D, 4, FALSE)</f>
        <v>42373</v>
      </c>
      <c r="P22" s="2">
        <v>2</v>
      </c>
      <c r="Q22" s="2">
        <v>429</v>
      </c>
      <c r="R22" s="27">
        <v>0.1</v>
      </c>
      <c r="S22" s="2">
        <f t="shared" si="0"/>
        <v>858</v>
      </c>
    </row>
    <row r="23" spans="1:19" x14ac:dyDescent="0.3">
      <c r="A23" s="2">
        <v>8</v>
      </c>
      <c r="B23" s="2">
        <v>1</v>
      </c>
      <c r="C23" s="2">
        <f>VLOOKUP(A23, [1]orders!A:G, 7, FALSE)</f>
        <v>2</v>
      </c>
      <c r="D23" s="2">
        <v>22</v>
      </c>
      <c r="E23" s="2">
        <f>VLOOKUP(C23, [2]staffs!A:G,1,FALSE)</f>
        <v>2</v>
      </c>
      <c r="F23" s="2" t="str">
        <f>VLOOKUP(E23, [2]staffs!A:D,4,FALSE)</f>
        <v>mireya.copeland@bikes.shop</v>
      </c>
      <c r="G23" s="2">
        <f>VLOOKUP(D23, [3]products!$A:$D, 4, FALSE)</f>
        <v>1</v>
      </c>
      <c r="H23" s="2" t="str">
        <f>VLOOKUP(G23, [4]categories!A:B, 2, FALSE)</f>
        <v>Children Bicycles</v>
      </c>
      <c r="I23" s="14">
        <f>VLOOKUP(A23, [1]orders!A:B,2,FALSE)</f>
        <v>1204</v>
      </c>
      <c r="J23" s="14" t="str">
        <f>VLOOKUP(A23, [1]orders!A:I,9,FALSE)</f>
        <v>leslie.higgins@hotmail.com</v>
      </c>
      <c r="K23" s="14">
        <f>VLOOKUP(A23, [1]orders!A:J,10,FALSE)</f>
        <v>12866</v>
      </c>
      <c r="L23" s="2" t="str">
        <f>IFERROR(VLOOKUP(C23, [5]stores!A:B, 2, FALSE), "Unknown")</f>
        <v>Baldwin Bikes</v>
      </c>
      <c r="M23" s="2" t="str">
        <f>VLOOKUP(D23,[3]products!A:B,2,FALSE)</f>
        <v>Electra Girl's Hawaii 1 (16-inch) - 2015/2016</v>
      </c>
      <c r="N23" s="2" t="str">
        <f>VLOOKUP(D23, [3]products!A:H, 8, FALSE)</f>
        <v>Electra</v>
      </c>
      <c r="O23" s="21">
        <f>VLOOKUP(A23, [1]orders!A:D, 4, FALSE)</f>
        <v>42373</v>
      </c>
      <c r="P23" s="2">
        <v>1</v>
      </c>
      <c r="Q23" s="2">
        <v>269.99</v>
      </c>
      <c r="R23" s="27">
        <v>0.05</v>
      </c>
      <c r="S23" s="2">
        <f t="shared" si="0"/>
        <v>269.99</v>
      </c>
    </row>
    <row r="24" spans="1:19" x14ac:dyDescent="0.3">
      <c r="A24" s="2">
        <v>8</v>
      </c>
      <c r="B24" s="2">
        <v>2</v>
      </c>
      <c r="C24" s="2">
        <f>VLOOKUP(A24, [1]orders!A:G, 7, FALSE)</f>
        <v>2</v>
      </c>
      <c r="D24" s="2">
        <v>20</v>
      </c>
      <c r="E24" s="2">
        <f>VLOOKUP(C24, [2]staffs!A:G,1,FALSE)</f>
        <v>2</v>
      </c>
      <c r="F24" s="2" t="str">
        <f>VLOOKUP(E24, [2]staffs!A:D,4,FALSE)</f>
        <v>mireya.copeland@bikes.shop</v>
      </c>
      <c r="G24" s="2">
        <f>VLOOKUP(D24, [3]products!$A:$D, 4, FALSE)</f>
        <v>3</v>
      </c>
      <c r="H24" s="2" t="str">
        <f>VLOOKUP(G24, [4]categories!A:B, 2, FALSE)</f>
        <v>Cruisers Bicycles</v>
      </c>
      <c r="I24" s="14">
        <f>VLOOKUP(A24, [1]orders!A:B,2,FALSE)</f>
        <v>1204</v>
      </c>
      <c r="J24" s="14" t="str">
        <f>VLOOKUP(A24, [1]orders!A:I,9,FALSE)</f>
        <v>leslie.higgins@hotmail.com</v>
      </c>
      <c r="K24" s="14">
        <f>VLOOKUP(A24, [1]orders!A:J,10,FALSE)</f>
        <v>12866</v>
      </c>
      <c r="L24" s="2" t="str">
        <f>IFERROR(VLOOKUP(C24, [5]stores!A:B, 2, FALSE), "Unknown")</f>
        <v>Baldwin Bikes</v>
      </c>
      <c r="M24" s="2" t="str">
        <f>VLOOKUP(D24,[3]products!A:B,2,FALSE)</f>
        <v>Electra Townie Original 7D EQ - Women's - 2016</v>
      </c>
      <c r="N24" s="2" t="str">
        <f>VLOOKUP(D24, [3]products!A:H, 8, FALSE)</f>
        <v>Electra</v>
      </c>
      <c r="O24" s="21">
        <f>VLOOKUP(A24, [1]orders!A:D, 4, FALSE)</f>
        <v>42373</v>
      </c>
      <c r="P24" s="2">
        <v>2</v>
      </c>
      <c r="Q24" s="2">
        <v>599.99</v>
      </c>
      <c r="R24" s="27">
        <v>7.0000000000000007E-2</v>
      </c>
      <c r="S24" s="2">
        <f t="shared" si="0"/>
        <v>1199.98</v>
      </c>
    </row>
    <row r="25" spans="1:19" x14ac:dyDescent="0.3">
      <c r="A25" s="2">
        <v>9</v>
      </c>
      <c r="B25" s="2">
        <v>1</v>
      </c>
      <c r="C25" s="2">
        <f>VLOOKUP(A25, [1]orders!A:G, 7, FALSE)</f>
        <v>1</v>
      </c>
      <c r="D25" s="2">
        <v>7</v>
      </c>
      <c r="E25" s="2">
        <f>VLOOKUP(C25, [2]staffs!A:G,1,FALSE)</f>
        <v>1</v>
      </c>
      <c r="F25" s="2" t="str">
        <f>VLOOKUP(E25, [2]staffs!A:D,4,FALSE)</f>
        <v>fabiola.jackson@bikes.shop</v>
      </c>
      <c r="G25" s="2">
        <f>VLOOKUP(D25, [3]products!$A:$D, 4, FALSE)</f>
        <v>6</v>
      </c>
      <c r="H25" s="2" t="str">
        <f>VLOOKUP(G25, [4]categories!A:B, 2, FALSE)</f>
        <v>Mountain Bikes</v>
      </c>
      <c r="I25" s="14">
        <f>VLOOKUP(A25, [1]orders!A:B,2,FALSE)</f>
        <v>60</v>
      </c>
      <c r="J25" s="14" t="str">
        <f>VLOOKUP(A25, [1]orders!A:I,9,FALSE)</f>
        <v>neil.mccall@gmail.com</v>
      </c>
      <c r="K25" s="14">
        <f>VLOOKUP(A25, [1]orders!A:J,10,FALSE)</f>
        <v>94070</v>
      </c>
      <c r="L25" s="2" t="str">
        <f>IFERROR(VLOOKUP(C25, [5]stores!A:B, 2, FALSE), "Unknown")</f>
        <v>Santa Cruz Bikes</v>
      </c>
      <c r="M25" s="2" t="str">
        <f>VLOOKUP(D25,[3]products!A:B,2,FALSE)</f>
        <v>Trek Slash 8 27.5 - 2016</v>
      </c>
      <c r="N25" s="2" t="str">
        <f>VLOOKUP(D25, [3]products!A:H, 8, FALSE)</f>
        <v>Trek</v>
      </c>
      <c r="O25" s="21">
        <f>VLOOKUP(A25, [1]orders!A:D, 4, FALSE)</f>
        <v>42374</v>
      </c>
      <c r="P25" s="2">
        <v>2</v>
      </c>
      <c r="Q25" s="2">
        <v>3999.99</v>
      </c>
      <c r="R25" s="27">
        <v>0.1</v>
      </c>
      <c r="S25" s="2">
        <f t="shared" si="0"/>
        <v>7999.98</v>
      </c>
    </row>
    <row r="26" spans="1:19" x14ac:dyDescent="0.3">
      <c r="A26" s="2">
        <v>10</v>
      </c>
      <c r="B26" s="2">
        <v>1</v>
      </c>
      <c r="C26" s="2">
        <f>VLOOKUP(A26, [1]orders!A:G, 7, FALSE)</f>
        <v>2</v>
      </c>
      <c r="D26" s="2">
        <v>14</v>
      </c>
      <c r="E26" s="2">
        <f>VLOOKUP(C26, [2]staffs!A:G,1,FALSE)</f>
        <v>2</v>
      </c>
      <c r="F26" s="2" t="str">
        <f>VLOOKUP(E26, [2]staffs!A:D,4,FALSE)</f>
        <v>mireya.copeland@bikes.shop</v>
      </c>
      <c r="G26" s="2">
        <f>VLOOKUP(D26, [3]products!$A:$D, 4, FALSE)</f>
        <v>3</v>
      </c>
      <c r="H26" s="2" t="str">
        <f>VLOOKUP(G26, [4]categories!A:B, 2, FALSE)</f>
        <v>Cruisers Bicycles</v>
      </c>
      <c r="I26" s="14">
        <f>VLOOKUP(A26, [1]orders!A:B,2,FALSE)</f>
        <v>442</v>
      </c>
      <c r="J26" s="14" t="str">
        <f>VLOOKUP(A26, [1]orders!A:I,9,FALSE)</f>
        <v>alane.munoz@gmail.com</v>
      </c>
      <c r="K26" s="14">
        <f>VLOOKUP(A26, [1]orders!A:J,10,FALSE)</f>
        <v>10701</v>
      </c>
      <c r="L26" s="2" t="str">
        <f>IFERROR(VLOOKUP(C26, [5]stores!A:B, 2, FALSE), "Unknown")</f>
        <v>Baldwin Bikes</v>
      </c>
      <c r="M26" s="2" t="str">
        <f>VLOOKUP(D26,[3]products!A:B,2,FALSE)</f>
        <v>Electra Girl's Hawaii 1 (16-inch) - 2015/2016</v>
      </c>
      <c r="N26" s="2" t="str">
        <f>VLOOKUP(D26, [3]products!A:H, 8, FALSE)</f>
        <v>Electra</v>
      </c>
      <c r="O26" s="21">
        <f>VLOOKUP(A26, [1]orders!A:D, 4, FALSE)</f>
        <v>42374</v>
      </c>
      <c r="P26" s="2">
        <v>1</v>
      </c>
      <c r="Q26" s="2">
        <v>269.99</v>
      </c>
      <c r="R26" s="27">
        <v>0.1</v>
      </c>
      <c r="S26" s="2">
        <f t="shared" si="0"/>
        <v>269.99</v>
      </c>
    </row>
    <row r="27" spans="1:19" x14ac:dyDescent="0.3">
      <c r="A27" s="2">
        <v>11</v>
      </c>
      <c r="B27" s="2">
        <v>1</v>
      </c>
      <c r="C27" s="2">
        <f>VLOOKUP(A27, [1]orders!A:G, 7, FALSE)</f>
        <v>2</v>
      </c>
      <c r="D27" s="2">
        <v>8</v>
      </c>
      <c r="E27" s="2">
        <f>VLOOKUP(C27, [2]staffs!A:G,1,FALSE)</f>
        <v>2</v>
      </c>
      <c r="F27" s="2" t="str">
        <f>VLOOKUP(E27, [2]staffs!A:D,4,FALSE)</f>
        <v>mireya.copeland@bikes.shop</v>
      </c>
      <c r="G27" s="2">
        <f>VLOOKUP(D27, [3]products!$A:$D, 4, FALSE)</f>
        <v>6</v>
      </c>
      <c r="H27" s="2" t="str">
        <f>VLOOKUP(G27, [4]categories!A:B, 2, FALSE)</f>
        <v>Mountain Bikes</v>
      </c>
      <c r="I27" s="14">
        <f>VLOOKUP(A27, [1]orders!A:B,2,FALSE)</f>
        <v>1326</v>
      </c>
      <c r="J27" s="14" t="str">
        <f>VLOOKUP(A27, [1]orders!A:I,9,FALSE)</f>
        <v>tarra.guerrero@aol.com</v>
      </c>
      <c r="K27" s="14">
        <f>VLOOKUP(A27, [1]orders!A:J,10,FALSE)</f>
        <v>13021</v>
      </c>
      <c r="L27" s="2" t="str">
        <f>IFERROR(VLOOKUP(C27, [5]stores!A:B, 2, FALSE), "Unknown")</f>
        <v>Baldwin Bikes</v>
      </c>
      <c r="M27" s="2" t="str">
        <f>VLOOKUP(D27,[3]products!A:B,2,FALSE)</f>
        <v>Trek Remedy 29 Carbon Frameset - 2016</v>
      </c>
      <c r="N27" s="2" t="str">
        <f>VLOOKUP(D27, [3]products!A:H, 8, FALSE)</f>
        <v>Trek</v>
      </c>
      <c r="O27" s="21">
        <f>VLOOKUP(A27, [1]orders!A:D, 4, FALSE)</f>
        <v>42374</v>
      </c>
      <c r="P27" s="2">
        <v>1</v>
      </c>
      <c r="Q27" s="2">
        <v>1799.99</v>
      </c>
      <c r="R27" s="27">
        <v>0.05</v>
      </c>
      <c r="S27" s="2">
        <f t="shared" si="0"/>
        <v>1799.99</v>
      </c>
    </row>
    <row r="28" spans="1:19" x14ac:dyDescent="0.3">
      <c r="A28" s="2">
        <v>11</v>
      </c>
      <c r="B28" s="2">
        <v>2</v>
      </c>
      <c r="C28" s="2">
        <f>VLOOKUP(A28, [1]orders!A:G, 7, FALSE)</f>
        <v>2</v>
      </c>
      <c r="D28" s="2">
        <v>22</v>
      </c>
      <c r="E28" s="2">
        <f>VLOOKUP(C28, [2]staffs!A:G,1,FALSE)</f>
        <v>2</v>
      </c>
      <c r="F28" s="2" t="str">
        <f>VLOOKUP(E28, [2]staffs!A:D,4,FALSE)</f>
        <v>mireya.copeland@bikes.shop</v>
      </c>
      <c r="G28" s="2">
        <f>VLOOKUP(D28, [3]products!$A:$D, 4, FALSE)</f>
        <v>1</v>
      </c>
      <c r="H28" s="2" t="str">
        <f>VLOOKUP(G28, [4]categories!A:B, 2, FALSE)</f>
        <v>Children Bicycles</v>
      </c>
      <c r="I28" s="14">
        <f>VLOOKUP(A28, [1]orders!A:B,2,FALSE)</f>
        <v>1326</v>
      </c>
      <c r="J28" s="14" t="str">
        <f>VLOOKUP(A28, [1]orders!A:I,9,FALSE)</f>
        <v>tarra.guerrero@aol.com</v>
      </c>
      <c r="K28" s="14">
        <f>VLOOKUP(A28, [1]orders!A:J,10,FALSE)</f>
        <v>13021</v>
      </c>
      <c r="L28" s="2" t="str">
        <f>IFERROR(VLOOKUP(C28, [5]stores!A:B, 2, FALSE), "Unknown")</f>
        <v>Baldwin Bikes</v>
      </c>
      <c r="M28" s="2" t="str">
        <f>VLOOKUP(D28,[3]products!A:B,2,FALSE)</f>
        <v>Electra Girl's Hawaii 1 (16-inch) - 2015/2016</v>
      </c>
      <c r="N28" s="2" t="str">
        <f>VLOOKUP(D28, [3]products!A:H, 8, FALSE)</f>
        <v>Electra</v>
      </c>
      <c r="O28" s="21">
        <f>VLOOKUP(A28, [1]orders!A:D, 4, FALSE)</f>
        <v>42374</v>
      </c>
      <c r="P28" s="2">
        <v>2</v>
      </c>
      <c r="Q28" s="2">
        <v>269.99</v>
      </c>
      <c r="R28" s="27">
        <v>0.1</v>
      </c>
      <c r="S28" s="2">
        <f t="shared" si="0"/>
        <v>539.98</v>
      </c>
    </row>
    <row r="29" spans="1:19" x14ac:dyDescent="0.3">
      <c r="A29" s="2">
        <v>11</v>
      </c>
      <c r="B29" s="2">
        <v>3</v>
      </c>
      <c r="C29" s="2">
        <f>VLOOKUP(A29, [1]orders!A:G, 7, FALSE)</f>
        <v>2</v>
      </c>
      <c r="D29" s="2">
        <v>16</v>
      </c>
      <c r="E29" s="2">
        <f>VLOOKUP(C29, [2]staffs!A:G,1,FALSE)</f>
        <v>2</v>
      </c>
      <c r="F29" s="2" t="str">
        <f>VLOOKUP(E29, [2]staffs!A:D,4,FALSE)</f>
        <v>mireya.copeland@bikes.shop</v>
      </c>
      <c r="G29" s="2">
        <f>VLOOKUP(D29, [3]products!$A:$D, 4, FALSE)</f>
        <v>3</v>
      </c>
      <c r="H29" s="2" t="str">
        <f>VLOOKUP(G29, [4]categories!A:B, 2, FALSE)</f>
        <v>Cruisers Bicycles</v>
      </c>
      <c r="I29" s="14">
        <f>VLOOKUP(A29, [1]orders!A:B,2,FALSE)</f>
        <v>1326</v>
      </c>
      <c r="J29" s="14" t="str">
        <f>VLOOKUP(A29, [1]orders!A:I,9,FALSE)</f>
        <v>tarra.guerrero@aol.com</v>
      </c>
      <c r="K29" s="14">
        <f>VLOOKUP(A29, [1]orders!A:J,10,FALSE)</f>
        <v>13021</v>
      </c>
      <c r="L29" s="2" t="str">
        <f>IFERROR(VLOOKUP(C29, [5]stores!A:B, 2, FALSE), "Unknown")</f>
        <v>Baldwin Bikes</v>
      </c>
      <c r="M29" s="2" t="str">
        <f>VLOOKUP(D29,[3]products!A:B,2,FALSE)</f>
        <v>Electra Townie Original 7D EQ - 2016</v>
      </c>
      <c r="N29" s="2" t="str">
        <f>VLOOKUP(D29, [3]products!A:H, 8, FALSE)</f>
        <v>Electra</v>
      </c>
      <c r="O29" s="21">
        <f>VLOOKUP(A29, [1]orders!A:D, 4, FALSE)</f>
        <v>42374</v>
      </c>
      <c r="P29" s="2">
        <v>2</v>
      </c>
      <c r="Q29" s="2">
        <v>599.99</v>
      </c>
      <c r="R29" s="27">
        <v>0.2</v>
      </c>
      <c r="S29" s="2">
        <f t="shared" si="0"/>
        <v>1199.98</v>
      </c>
    </row>
    <row r="30" spans="1:19" x14ac:dyDescent="0.3">
      <c r="A30" s="2">
        <v>12</v>
      </c>
      <c r="B30" s="2">
        <v>1</v>
      </c>
      <c r="C30" s="2">
        <f>VLOOKUP(A30, [1]orders!A:G, 7, FALSE)</f>
        <v>1</v>
      </c>
      <c r="D30" s="2">
        <v>4</v>
      </c>
      <c r="E30" s="2">
        <f>VLOOKUP(C30, [2]staffs!A:G,1,FALSE)</f>
        <v>1</v>
      </c>
      <c r="F30" s="2" t="str">
        <f>VLOOKUP(E30, [2]staffs!A:D,4,FALSE)</f>
        <v>fabiola.jackson@bikes.shop</v>
      </c>
      <c r="G30" s="2">
        <f>VLOOKUP(D30, [3]products!$A:$D, 4, FALSE)</f>
        <v>6</v>
      </c>
      <c r="H30" s="2" t="str">
        <f>VLOOKUP(G30, [4]categories!A:B, 2, FALSE)</f>
        <v>Mountain Bikes</v>
      </c>
      <c r="I30" s="14">
        <f>VLOOKUP(A30, [1]orders!A:B,2,FALSE)</f>
        <v>91</v>
      </c>
      <c r="J30" s="14" t="str">
        <f>VLOOKUP(A30, [1]orders!A:I,9,FALSE)</f>
        <v>marvin.mullins@aol.com</v>
      </c>
      <c r="K30" s="14">
        <f>VLOOKUP(A30, [1]orders!A:J,10,FALSE)</f>
        <v>92111</v>
      </c>
      <c r="L30" s="2" t="str">
        <f>IFERROR(VLOOKUP(C30, [5]stores!A:B, 2, FALSE), "Unknown")</f>
        <v>Santa Cruz Bikes</v>
      </c>
      <c r="M30" s="2" t="str">
        <f>VLOOKUP(D30,[3]products!A:B,2,FALSE)</f>
        <v>Trek Fuel EX 8 29 - 2016</v>
      </c>
      <c r="N30" s="2" t="str">
        <f>VLOOKUP(D30, [3]products!A:H, 8, FALSE)</f>
        <v>Trek</v>
      </c>
      <c r="O30" s="21">
        <f>VLOOKUP(A30, [1]orders!A:D, 4, FALSE)</f>
        <v>42375</v>
      </c>
      <c r="P30" s="2">
        <v>2</v>
      </c>
      <c r="Q30" s="2">
        <v>2899.99</v>
      </c>
      <c r="R30" s="27">
        <v>0.1</v>
      </c>
      <c r="S30" s="2">
        <f t="shared" si="0"/>
        <v>5799.98</v>
      </c>
    </row>
    <row r="31" spans="1:19" x14ac:dyDescent="0.3">
      <c r="A31" s="2">
        <v>12</v>
      </c>
      <c r="B31" s="2">
        <v>2</v>
      </c>
      <c r="C31" s="2">
        <f>VLOOKUP(A31, [1]orders!A:G, 7, FALSE)</f>
        <v>1</v>
      </c>
      <c r="D31" s="2">
        <v>11</v>
      </c>
      <c r="E31" s="2">
        <f>VLOOKUP(C31, [2]staffs!A:G,1,FALSE)</f>
        <v>1</v>
      </c>
      <c r="F31" s="2" t="str">
        <f>VLOOKUP(E31, [2]staffs!A:D,4,FALSE)</f>
        <v>fabiola.jackson@bikes.shop</v>
      </c>
      <c r="G31" s="2">
        <f>VLOOKUP(D31, [3]products!$A:$D, 4, FALSE)</f>
        <v>4</v>
      </c>
      <c r="H31" s="2" t="str">
        <f>VLOOKUP(G31, [4]categories!A:B, 2, FALSE)</f>
        <v>Cyclocross Bicycles</v>
      </c>
      <c r="I31" s="14">
        <f>VLOOKUP(A31, [1]orders!A:B,2,FALSE)</f>
        <v>91</v>
      </c>
      <c r="J31" s="14" t="str">
        <f>VLOOKUP(A31, [1]orders!A:I,9,FALSE)</f>
        <v>marvin.mullins@aol.com</v>
      </c>
      <c r="K31" s="14">
        <f>VLOOKUP(A31, [1]orders!A:J,10,FALSE)</f>
        <v>92111</v>
      </c>
      <c r="L31" s="2" t="str">
        <f>IFERROR(VLOOKUP(C31, [5]stores!A:B, 2, FALSE), "Unknown")</f>
        <v>Santa Cruz Bikes</v>
      </c>
      <c r="M31" s="2" t="str">
        <f>VLOOKUP(D31,[3]products!A:B,2,FALSE)</f>
        <v>Surly Straggler 650b - 2016</v>
      </c>
      <c r="N31" s="2" t="str">
        <f>VLOOKUP(D31, [3]products!A:H, 8, FALSE)</f>
        <v>Surly</v>
      </c>
      <c r="O31" s="21">
        <f>VLOOKUP(A31, [1]orders!A:D, 4, FALSE)</f>
        <v>42375</v>
      </c>
      <c r="P31" s="2">
        <v>1</v>
      </c>
      <c r="Q31" s="2">
        <v>1680.99</v>
      </c>
      <c r="R31" s="27">
        <v>0.05</v>
      </c>
      <c r="S31" s="2">
        <f t="shared" si="0"/>
        <v>1680.99</v>
      </c>
    </row>
    <row r="32" spans="1:19" x14ac:dyDescent="0.3">
      <c r="A32" s="2">
        <v>13</v>
      </c>
      <c r="B32" s="2">
        <v>1</v>
      </c>
      <c r="C32" s="2">
        <f>VLOOKUP(A32, [1]orders!A:G, 7, FALSE)</f>
        <v>2</v>
      </c>
      <c r="D32" s="2">
        <v>13</v>
      </c>
      <c r="E32" s="2">
        <f>VLOOKUP(C32, [2]staffs!A:G,1,FALSE)</f>
        <v>2</v>
      </c>
      <c r="F32" s="2" t="str">
        <f>VLOOKUP(E32, [2]staffs!A:D,4,FALSE)</f>
        <v>mireya.copeland@bikes.shop</v>
      </c>
      <c r="G32" s="2">
        <f>VLOOKUP(D32, [3]products!$A:$D, 4, FALSE)</f>
        <v>3</v>
      </c>
      <c r="H32" s="2" t="str">
        <f>VLOOKUP(G32, [4]categories!A:B, 2, FALSE)</f>
        <v>Cruisers Bicycles</v>
      </c>
      <c r="I32" s="14">
        <f>VLOOKUP(A32, [1]orders!A:B,2,FALSE)</f>
        <v>873</v>
      </c>
      <c r="J32" s="14" t="str">
        <f>VLOOKUP(A32, [1]orders!A:I,9,FALSE)</f>
        <v>patience.clayton@hotmail.com</v>
      </c>
      <c r="K32" s="14">
        <f>VLOOKUP(A32, [1]orders!A:J,10,FALSE)</f>
        <v>14304</v>
      </c>
      <c r="L32" s="2" t="str">
        <f>IFERROR(VLOOKUP(C32, [5]stores!A:B, 2, FALSE), "Unknown")</f>
        <v>Baldwin Bikes</v>
      </c>
      <c r="M32" s="2" t="str">
        <f>VLOOKUP(D32,[3]products!A:B,2,FALSE)</f>
        <v>Electra Cruiser 1 (24-Inch) - 2016</v>
      </c>
      <c r="N32" s="2" t="str">
        <f>VLOOKUP(D32, [3]products!A:H, 8, FALSE)</f>
        <v>Electra</v>
      </c>
      <c r="O32" s="21">
        <f>VLOOKUP(A32, [1]orders!A:D, 4, FALSE)</f>
        <v>42377</v>
      </c>
      <c r="P32" s="2">
        <v>1</v>
      </c>
      <c r="Q32" s="2">
        <v>269.99</v>
      </c>
      <c r="R32" s="27">
        <v>0.1</v>
      </c>
      <c r="S32" s="2">
        <f t="shared" si="0"/>
        <v>269.99</v>
      </c>
    </row>
    <row r="33" spans="1:19" x14ac:dyDescent="0.3">
      <c r="A33" s="2">
        <v>13</v>
      </c>
      <c r="B33" s="2">
        <v>2</v>
      </c>
      <c r="C33" s="2">
        <f>VLOOKUP(A33, [1]orders!A:G, 7, FALSE)</f>
        <v>2</v>
      </c>
      <c r="D33" s="2">
        <v>17</v>
      </c>
      <c r="E33" s="2">
        <f>VLOOKUP(C33, [2]staffs!A:G,1,FALSE)</f>
        <v>2</v>
      </c>
      <c r="F33" s="2" t="str">
        <f>VLOOKUP(E33, [2]staffs!A:D,4,FALSE)</f>
        <v>mireya.copeland@bikes.shop</v>
      </c>
      <c r="G33" s="2">
        <f>VLOOKUP(D33, [3]products!$A:$D, 4, FALSE)</f>
        <v>3</v>
      </c>
      <c r="H33" s="2" t="str">
        <f>VLOOKUP(G33, [4]categories!A:B, 2, FALSE)</f>
        <v>Cruisers Bicycles</v>
      </c>
      <c r="I33" s="14">
        <f>VLOOKUP(A33, [1]orders!A:B,2,FALSE)</f>
        <v>873</v>
      </c>
      <c r="J33" s="14" t="str">
        <f>VLOOKUP(A33, [1]orders!A:I,9,FALSE)</f>
        <v>patience.clayton@hotmail.com</v>
      </c>
      <c r="K33" s="14">
        <f>VLOOKUP(A33, [1]orders!A:J,10,FALSE)</f>
        <v>14304</v>
      </c>
      <c r="L33" s="2" t="str">
        <f>IFERROR(VLOOKUP(C33, [5]stores!A:B, 2, FALSE), "Unknown")</f>
        <v>Baldwin Bikes</v>
      </c>
      <c r="M33" s="2" t="str">
        <f>VLOOKUP(D33,[3]products!A:B,2,FALSE)</f>
        <v>Pure Cycles Vine 8-Speed - 2016</v>
      </c>
      <c r="N33" s="2" t="str">
        <f>VLOOKUP(D33, [3]products!A:H, 8, FALSE)</f>
        <v>Pure Cycles</v>
      </c>
      <c r="O33" s="21">
        <f>VLOOKUP(A33, [1]orders!A:D, 4, FALSE)</f>
        <v>42377</v>
      </c>
      <c r="P33" s="2">
        <v>2</v>
      </c>
      <c r="Q33" s="2">
        <v>429</v>
      </c>
      <c r="R33" s="27">
        <v>0.05</v>
      </c>
      <c r="S33" s="2">
        <f t="shared" si="0"/>
        <v>858</v>
      </c>
    </row>
    <row r="34" spans="1:19" x14ac:dyDescent="0.3">
      <c r="A34" s="2">
        <v>13</v>
      </c>
      <c r="B34" s="2">
        <v>3</v>
      </c>
      <c r="C34" s="2">
        <f>VLOOKUP(A34, [1]orders!A:G, 7, FALSE)</f>
        <v>2</v>
      </c>
      <c r="D34" s="2">
        <v>20</v>
      </c>
      <c r="E34" s="2">
        <f>VLOOKUP(C34, [2]staffs!A:G,1,FALSE)</f>
        <v>2</v>
      </c>
      <c r="F34" s="2" t="str">
        <f>VLOOKUP(E34, [2]staffs!A:D,4,FALSE)</f>
        <v>mireya.copeland@bikes.shop</v>
      </c>
      <c r="G34" s="2">
        <f>VLOOKUP(D34, [3]products!$A:$D, 4, FALSE)</f>
        <v>3</v>
      </c>
      <c r="H34" s="2" t="str">
        <f>VLOOKUP(G34, [4]categories!A:B, 2, FALSE)</f>
        <v>Cruisers Bicycles</v>
      </c>
      <c r="I34" s="14">
        <f>VLOOKUP(A34, [1]orders!A:B,2,FALSE)</f>
        <v>873</v>
      </c>
      <c r="J34" s="14" t="str">
        <f>VLOOKUP(A34, [1]orders!A:I,9,FALSE)</f>
        <v>patience.clayton@hotmail.com</v>
      </c>
      <c r="K34" s="14">
        <f>VLOOKUP(A34, [1]orders!A:J,10,FALSE)</f>
        <v>14304</v>
      </c>
      <c r="L34" s="2" t="str">
        <f>IFERROR(VLOOKUP(C34, [5]stores!A:B, 2, FALSE), "Unknown")</f>
        <v>Baldwin Bikes</v>
      </c>
      <c r="M34" s="2" t="str">
        <f>VLOOKUP(D34,[3]products!A:B,2,FALSE)</f>
        <v>Electra Townie Original 7D EQ - Women's - 2016</v>
      </c>
      <c r="N34" s="2" t="str">
        <f>VLOOKUP(D34, [3]products!A:H, 8, FALSE)</f>
        <v>Electra</v>
      </c>
      <c r="O34" s="21">
        <f>VLOOKUP(A34, [1]orders!A:D, 4, FALSE)</f>
        <v>42377</v>
      </c>
      <c r="P34" s="2">
        <v>2</v>
      </c>
      <c r="Q34" s="2">
        <v>599.99</v>
      </c>
      <c r="R34" s="27">
        <v>0.1</v>
      </c>
      <c r="S34" s="2">
        <f t="shared" si="0"/>
        <v>1199.98</v>
      </c>
    </row>
    <row r="35" spans="1:19" x14ac:dyDescent="0.3">
      <c r="A35" s="2">
        <v>13</v>
      </c>
      <c r="B35" s="2">
        <v>4</v>
      </c>
      <c r="C35" s="2">
        <f>VLOOKUP(A35, [1]orders!A:G, 7, FALSE)</f>
        <v>2</v>
      </c>
      <c r="D35" s="2">
        <v>16</v>
      </c>
      <c r="E35" s="2">
        <f>VLOOKUP(C35, [2]staffs!A:G,1,FALSE)</f>
        <v>2</v>
      </c>
      <c r="F35" s="2" t="str">
        <f>VLOOKUP(E35, [2]staffs!A:D,4,FALSE)</f>
        <v>mireya.copeland@bikes.shop</v>
      </c>
      <c r="G35" s="2">
        <f>VLOOKUP(D35, [3]products!$A:$D, 4, FALSE)</f>
        <v>3</v>
      </c>
      <c r="H35" s="2" t="str">
        <f>VLOOKUP(G35, [4]categories!A:B, 2, FALSE)</f>
        <v>Cruisers Bicycles</v>
      </c>
      <c r="I35" s="14">
        <f>VLOOKUP(A35, [1]orders!A:B,2,FALSE)</f>
        <v>873</v>
      </c>
      <c r="J35" s="14" t="str">
        <f>VLOOKUP(A35, [1]orders!A:I,9,FALSE)</f>
        <v>patience.clayton@hotmail.com</v>
      </c>
      <c r="K35" s="14">
        <f>VLOOKUP(A35, [1]orders!A:J,10,FALSE)</f>
        <v>14304</v>
      </c>
      <c r="L35" s="2" t="str">
        <f>IFERROR(VLOOKUP(C35, [5]stores!A:B, 2, FALSE), "Unknown")</f>
        <v>Baldwin Bikes</v>
      </c>
      <c r="M35" s="2" t="str">
        <f>VLOOKUP(D35,[3]products!A:B,2,FALSE)</f>
        <v>Electra Townie Original 7D EQ - 2016</v>
      </c>
      <c r="N35" s="2" t="str">
        <f>VLOOKUP(D35, [3]products!A:H, 8, FALSE)</f>
        <v>Electra</v>
      </c>
      <c r="O35" s="21">
        <f>VLOOKUP(A35, [1]orders!A:D, 4, FALSE)</f>
        <v>42377</v>
      </c>
      <c r="P35" s="2">
        <v>2</v>
      </c>
      <c r="Q35" s="2">
        <v>599.99</v>
      </c>
      <c r="R35" s="27">
        <v>0.05</v>
      </c>
      <c r="S35" s="2">
        <f t="shared" si="0"/>
        <v>1199.98</v>
      </c>
    </row>
    <row r="36" spans="1:19" x14ac:dyDescent="0.3">
      <c r="A36" s="2">
        <v>14</v>
      </c>
      <c r="B36" s="2">
        <v>1</v>
      </c>
      <c r="C36" s="2">
        <f>VLOOKUP(A36, [1]orders!A:G, 7, FALSE)</f>
        <v>1</v>
      </c>
      <c r="D36" s="2">
        <v>6</v>
      </c>
      <c r="E36" s="2">
        <f>VLOOKUP(C36, [2]staffs!A:G,1,FALSE)</f>
        <v>1</v>
      </c>
      <c r="F36" s="2" t="str">
        <f>VLOOKUP(E36, [2]staffs!A:D,4,FALSE)</f>
        <v>fabiola.jackson@bikes.shop</v>
      </c>
      <c r="G36" s="2">
        <f>VLOOKUP(D36, [3]products!$A:$D, 4, FALSE)</f>
        <v>6</v>
      </c>
      <c r="H36" s="2" t="str">
        <f>VLOOKUP(G36, [4]categories!A:B, 2, FALSE)</f>
        <v>Mountain Bikes</v>
      </c>
      <c r="I36" s="14">
        <f>VLOOKUP(A36, [1]orders!A:B,2,FALSE)</f>
        <v>258</v>
      </c>
      <c r="J36" s="14" t="str">
        <f>VLOOKUP(A36, [1]orders!A:I,9,FALSE)</f>
        <v>maribel.william@aol.com</v>
      </c>
      <c r="K36" s="14">
        <f>VLOOKUP(A36, [1]orders!A:J,10,FALSE)</f>
        <v>90505</v>
      </c>
      <c r="L36" s="2" t="str">
        <f>IFERROR(VLOOKUP(C36, [5]stores!A:B, 2, FALSE), "Unknown")</f>
        <v>Santa Cruz Bikes</v>
      </c>
      <c r="M36" s="2" t="str">
        <f>VLOOKUP(D36,[3]products!A:B,2,FALSE)</f>
        <v>Surly Ice Cream Truck Frameset - 2016</v>
      </c>
      <c r="N36" s="2" t="str">
        <f>VLOOKUP(D36, [3]products!A:H, 8, FALSE)</f>
        <v>Surly</v>
      </c>
      <c r="O36" s="21">
        <f>VLOOKUP(A36, [1]orders!A:D, 4, FALSE)</f>
        <v>42378</v>
      </c>
      <c r="P36" s="2">
        <v>1</v>
      </c>
      <c r="Q36" s="2">
        <v>469.99</v>
      </c>
      <c r="R36" s="27">
        <v>7.0000000000000007E-2</v>
      </c>
      <c r="S36" s="2">
        <f t="shared" si="0"/>
        <v>469.99</v>
      </c>
    </row>
    <row r="37" spans="1:19" x14ac:dyDescent="0.3">
      <c r="A37" s="2">
        <v>15</v>
      </c>
      <c r="B37" s="2">
        <v>1</v>
      </c>
      <c r="C37" s="2">
        <f>VLOOKUP(A37, [1]orders!A:G, 7, FALSE)</f>
        <v>2</v>
      </c>
      <c r="D37" s="2">
        <v>12</v>
      </c>
      <c r="E37" s="2">
        <f>VLOOKUP(C37, [2]staffs!A:G,1,FALSE)</f>
        <v>2</v>
      </c>
      <c r="F37" s="2" t="str">
        <f>VLOOKUP(E37, [2]staffs!A:D,4,FALSE)</f>
        <v>mireya.copeland@bikes.shop</v>
      </c>
      <c r="G37" s="2">
        <f>VLOOKUP(D37, [3]products!$A:$D, 4, FALSE)</f>
        <v>3</v>
      </c>
      <c r="H37" s="2" t="str">
        <f>VLOOKUP(G37, [4]categories!A:B, 2, FALSE)</f>
        <v>Cruisers Bicycles</v>
      </c>
      <c r="I37" s="14">
        <f>VLOOKUP(A37, [1]orders!A:B,2,FALSE)</f>
        <v>450</v>
      </c>
      <c r="J37" s="14" t="str">
        <f>VLOOKUP(A37, [1]orders!A:I,9,FALSE)</f>
        <v>ellsworth.michael@yahoo.com</v>
      </c>
      <c r="K37" s="14">
        <f>VLOOKUP(A37, [1]orders!A:J,10,FALSE)</f>
        <v>10512</v>
      </c>
      <c r="L37" s="2" t="str">
        <f>IFERROR(VLOOKUP(C37, [5]stores!A:B, 2, FALSE), "Unknown")</f>
        <v>Baldwin Bikes</v>
      </c>
      <c r="M37" s="2" t="str">
        <f>VLOOKUP(D37,[3]products!A:B,2,FALSE)</f>
        <v>Electra Townie Original 21D - 2016</v>
      </c>
      <c r="N37" s="2" t="str">
        <f>VLOOKUP(D37, [3]products!A:H, 8, FALSE)</f>
        <v>Electra</v>
      </c>
      <c r="O37" s="21">
        <f>VLOOKUP(A37, [1]orders!A:D, 4, FALSE)</f>
        <v>42378</v>
      </c>
      <c r="P37" s="2">
        <v>2</v>
      </c>
      <c r="Q37" s="2">
        <v>549.99</v>
      </c>
      <c r="R37" s="27">
        <v>7.0000000000000007E-2</v>
      </c>
      <c r="S37" s="2">
        <f t="shared" si="0"/>
        <v>1099.98</v>
      </c>
    </row>
    <row r="38" spans="1:19" x14ac:dyDescent="0.3">
      <c r="A38" s="2">
        <v>15</v>
      </c>
      <c r="B38" s="2">
        <v>2</v>
      </c>
      <c r="C38" s="2">
        <f>VLOOKUP(A38, [1]orders!A:G, 7, FALSE)</f>
        <v>2</v>
      </c>
      <c r="D38" s="2">
        <v>8</v>
      </c>
      <c r="E38" s="2">
        <f>VLOOKUP(C38, [2]staffs!A:G,1,FALSE)</f>
        <v>2</v>
      </c>
      <c r="F38" s="2" t="str">
        <f>VLOOKUP(E38, [2]staffs!A:D,4,FALSE)</f>
        <v>mireya.copeland@bikes.shop</v>
      </c>
      <c r="G38" s="2">
        <f>VLOOKUP(D38, [3]products!$A:$D, 4, FALSE)</f>
        <v>6</v>
      </c>
      <c r="H38" s="2" t="str">
        <f>VLOOKUP(G38, [4]categories!A:B, 2, FALSE)</f>
        <v>Mountain Bikes</v>
      </c>
      <c r="I38" s="14">
        <f>VLOOKUP(A38, [1]orders!A:B,2,FALSE)</f>
        <v>450</v>
      </c>
      <c r="J38" s="14" t="str">
        <f>VLOOKUP(A38, [1]orders!A:I,9,FALSE)</f>
        <v>ellsworth.michael@yahoo.com</v>
      </c>
      <c r="K38" s="14">
        <f>VLOOKUP(A38, [1]orders!A:J,10,FALSE)</f>
        <v>10512</v>
      </c>
      <c r="L38" s="2" t="str">
        <f>IFERROR(VLOOKUP(C38, [5]stores!A:B, 2, FALSE), "Unknown")</f>
        <v>Baldwin Bikes</v>
      </c>
      <c r="M38" s="2" t="str">
        <f>VLOOKUP(D38,[3]products!A:B,2,FALSE)</f>
        <v>Trek Remedy 29 Carbon Frameset - 2016</v>
      </c>
      <c r="N38" s="2" t="str">
        <f>VLOOKUP(D38, [3]products!A:H, 8, FALSE)</f>
        <v>Trek</v>
      </c>
      <c r="O38" s="21">
        <f>VLOOKUP(A38, [1]orders!A:D, 4, FALSE)</f>
        <v>42378</v>
      </c>
      <c r="P38" s="2">
        <v>1</v>
      </c>
      <c r="Q38" s="2">
        <v>1799.99</v>
      </c>
      <c r="R38" s="27">
        <v>7.0000000000000007E-2</v>
      </c>
      <c r="S38" s="2">
        <f t="shared" si="0"/>
        <v>1799.99</v>
      </c>
    </row>
    <row r="39" spans="1:19" x14ac:dyDescent="0.3">
      <c r="A39" s="2">
        <v>15</v>
      </c>
      <c r="B39" s="2">
        <v>3</v>
      </c>
      <c r="C39" s="2">
        <f>VLOOKUP(A39, [1]orders!A:G, 7, FALSE)</f>
        <v>2</v>
      </c>
      <c r="D39" s="2">
        <v>18</v>
      </c>
      <c r="E39" s="2">
        <f>VLOOKUP(C39, [2]staffs!A:G,1,FALSE)</f>
        <v>2</v>
      </c>
      <c r="F39" s="2" t="str">
        <f>VLOOKUP(E39, [2]staffs!A:D,4,FALSE)</f>
        <v>mireya.copeland@bikes.shop</v>
      </c>
      <c r="G39" s="2">
        <f>VLOOKUP(D39, [3]products!$A:$D, 4, FALSE)</f>
        <v>3</v>
      </c>
      <c r="H39" s="2" t="str">
        <f>VLOOKUP(G39, [4]categories!A:B, 2, FALSE)</f>
        <v>Cruisers Bicycles</v>
      </c>
      <c r="I39" s="14">
        <f>VLOOKUP(A39, [1]orders!A:B,2,FALSE)</f>
        <v>450</v>
      </c>
      <c r="J39" s="14" t="str">
        <f>VLOOKUP(A39, [1]orders!A:I,9,FALSE)</f>
        <v>ellsworth.michael@yahoo.com</v>
      </c>
      <c r="K39" s="14">
        <f>VLOOKUP(A39, [1]orders!A:J,10,FALSE)</f>
        <v>10512</v>
      </c>
      <c r="L39" s="2" t="str">
        <f>IFERROR(VLOOKUP(C39, [5]stores!A:B, 2, FALSE), "Unknown")</f>
        <v>Baldwin Bikes</v>
      </c>
      <c r="M39" s="2" t="str">
        <f>VLOOKUP(D39,[3]products!A:B,2,FALSE)</f>
        <v>Pure Cycles Western 3-Speed - Women's - 2015/2016</v>
      </c>
      <c r="N39" s="2" t="str">
        <f>VLOOKUP(D39, [3]products!A:H, 8, FALSE)</f>
        <v>Pure Cycles</v>
      </c>
      <c r="O39" s="21">
        <f>VLOOKUP(A39, [1]orders!A:D, 4, FALSE)</f>
        <v>42378</v>
      </c>
      <c r="P39" s="2">
        <v>2</v>
      </c>
      <c r="Q39" s="2">
        <v>449</v>
      </c>
      <c r="R39" s="27">
        <v>0.05</v>
      </c>
      <c r="S39" s="2">
        <f t="shared" si="0"/>
        <v>898</v>
      </c>
    </row>
    <row r="40" spans="1:19" x14ac:dyDescent="0.3">
      <c r="A40" s="2">
        <v>15</v>
      </c>
      <c r="B40" s="2">
        <v>4</v>
      </c>
      <c r="C40" s="2">
        <f>VLOOKUP(A40, [1]orders!A:G, 7, FALSE)</f>
        <v>2</v>
      </c>
      <c r="D40" s="2">
        <v>23</v>
      </c>
      <c r="E40" s="2">
        <f>VLOOKUP(C40, [2]staffs!A:G,1,FALSE)</f>
        <v>2</v>
      </c>
      <c r="F40" s="2" t="str">
        <f>VLOOKUP(E40, [2]staffs!A:D,4,FALSE)</f>
        <v>mireya.copeland@bikes.shop</v>
      </c>
      <c r="G40" s="2">
        <f>VLOOKUP(D40, [3]products!$A:$D, 4, FALSE)</f>
        <v>1</v>
      </c>
      <c r="H40" s="2" t="str">
        <f>VLOOKUP(G40, [4]categories!A:B, 2, FALSE)</f>
        <v>Children Bicycles</v>
      </c>
      <c r="I40" s="14">
        <f>VLOOKUP(A40, [1]orders!A:B,2,FALSE)</f>
        <v>450</v>
      </c>
      <c r="J40" s="14" t="str">
        <f>VLOOKUP(A40, [1]orders!A:I,9,FALSE)</f>
        <v>ellsworth.michael@yahoo.com</v>
      </c>
      <c r="K40" s="14">
        <f>VLOOKUP(A40, [1]orders!A:J,10,FALSE)</f>
        <v>10512</v>
      </c>
      <c r="L40" s="2" t="str">
        <f>IFERROR(VLOOKUP(C40, [5]stores!A:B, 2, FALSE), "Unknown")</f>
        <v>Baldwin Bikes</v>
      </c>
      <c r="M40" s="2" t="str">
        <f>VLOOKUP(D40,[3]products!A:B,2,FALSE)</f>
        <v>Electra Girl's Hawaii 1 (20-inch) - 2015/2016</v>
      </c>
      <c r="N40" s="2" t="str">
        <f>VLOOKUP(D40, [3]products!A:H, 8, FALSE)</f>
        <v>Electra</v>
      </c>
      <c r="O40" s="21">
        <f>VLOOKUP(A40, [1]orders!A:D, 4, FALSE)</f>
        <v>42378</v>
      </c>
      <c r="P40" s="2">
        <v>2</v>
      </c>
      <c r="Q40" s="2">
        <v>299.99</v>
      </c>
      <c r="R40" s="27">
        <v>0.2</v>
      </c>
      <c r="S40" s="2">
        <f t="shared" si="0"/>
        <v>599.98</v>
      </c>
    </row>
    <row r="41" spans="1:19" x14ac:dyDescent="0.3">
      <c r="A41" s="2">
        <v>16</v>
      </c>
      <c r="B41" s="2">
        <v>1</v>
      </c>
      <c r="C41" s="2">
        <f>VLOOKUP(A41, [1]orders!A:G, 7, FALSE)</f>
        <v>1</v>
      </c>
      <c r="D41" s="2">
        <v>8</v>
      </c>
      <c r="E41" s="2">
        <f>VLOOKUP(C41, [2]staffs!A:G,1,FALSE)</f>
        <v>1</v>
      </c>
      <c r="F41" s="2" t="str">
        <f>VLOOKUP(E41, [2]staffs!A:D,4,FALSE)</f>
        <v>fabiola.jackson@bikes.shop</v>
      </c>
      <c r="G41" s="2">
        <f>VLOOKUP(D41, [3]products!$A:$D, 4, FALSE)</f>
        <v>6</v>
      </c>
      <c r="H41" s="2" t="str">
        <f>VLOOKUP(G41, [4]categories!A:B, 2, FALSE)</f>
        <v>Mountain Bikes</v>
      </c>
      <c r="I41" s="14">
        <f>VLOOKUP(A41, [1]orders!A:B,2,FALSE)</f>
        <v>552</v>
      </c>
      <c r="J41" s="14" t="str">
        <f>VLOOKUP(A41, [1]orders!A:I,9,FALSE)</f>
        <v>lea.key@yahoo.com</v>
      </c>
      <c r="K41" s="14">
        <f>VLOOKUP(A41, [1]orders!A:J,10,FALSE)</f>
        <v>92220</v>
      </c>
      <c r="L41" s="2" t="str">
        <f>IFERROR(VLOOKUP(C41, [5]stores!A:B, 2, FALSE), "Unknown")</f>
        <v>Santa Cruz Bikes</v>
      </c>
      <c r="M41" s="2" t="str">
        <f>VLOOKUP(D41,[3]products!A:B,2,FALSE)</f>
        <v>Trek Remedy 29 Carbon Frameset - 2016</v>
      </c>
      <c r="N41" s="2" t="str">
        <f>VLOOKUP(D41, [3]products!A:H, 8, FALSE)</f>
        <v>Trek</v>
      </c>
      <c r="O41" s="21">
        <f>VLOOKUP(A41, [1]orders!A:D, 4, FALSE)</f>
        <v>42381</v>
      </c>
      <c r="P41" s="2">
        <v>1</v>
      </c>
      <c r="Q41" s="2">
        <v>1799.99</v>
      </c>
      <c r="R41" s="27">
        <v>0.2</v>
      </c>
      <c r="S41" s="2">
        <f t="shared" si="0"/>
        <v>1799.99</v>
      </c>
    </row>
    <row r="42" spans="1:19" x14ac:dyDescent="0.3">
      <c r="A42" s="2">
        <v>16</v>
      </c>
      <c r="B42" s="2">
        <v>2</v>
      </c>
      <c r="C42" s="2">
        <f>VLOOKUP(A42, [1]orders!A:G, 7, FALSE)</f>
        <v>1</v>
      </c>
      <c r="D42" s="2">
        <v>21</v>
      </c>
      <c r="E42" s="2">
        <f>VLOOKUP(C42, [2]staffs!A:G,1,FALSE)</f>
        <v>1</v>
      </c>
      <c r="F42" s="2" t="str">
        <f>VLOOKUP(E42, [2]staffs!A:D,4,FALSE)</f>
        <v>fabiola.jackson@bikes.shop</v>
      </c>
      <c r="G42" s="2">
        <f>VLOOKUP(D42, [3]products!$A:$D, 4, FALSE)</f>
        <v>1</v>
      </c>
      <c r="H42" s="2" t="str">
        <f>VLOOKUP(G42, [4]categories!A:B, 2, FALSE)</f>
        <v>Children Bicycles</v>
      </c>
      <c r="I42" s="14">
        <f>VLOOKUP(A42, [1]orders!A:B,2,FALSE)</f>
        <v>552</v>
      </c>
      <c r="J42" s="14" t="str">
        <f>VLOOKUP(A42, [1]orders!A:I,9,FALSE)</f>
        <v>lea.key@yahoo.com</v>
      </c>
      <c r="K42" s="14">
        <f>VLOOKUP(A42, [1]orders!A:J,10,FALSE)</f>
        <v>92220</v>
      </c>
      <c r="L42" s="2" t="str">
        <f>IFERROR(VLOOKUP(C42, [5]stores!A:B, 2, FALSE), "Unknown")</f>
        <v>Santa Cruz Bikes</v>
      </c>
      <c r="M42" s="2" t="str">
        <f>VLOOKUP(D42,[3]products!A:B,2,FALSE)</f>
        <v>Electra Cruiser 1 (24-Inch) - 2016</v>
      </c>
      <c r="N42" s="2" t="str">
        <f>VLOOKUP(D42, [3]products!A:H, 8, FALSE)</f>
        <v>Electra</v>
      </c>
      <c r="O42" s="21">
        <f>VLOOKUP(A42, [1]orders!A:D, 4, FALSE)</f>
        <v>42381</v>
      </c>
      <c r="P42" s="2">
        <v>1</v>
      </c>
      <c r="Q42" s="2">
        <v>269.99</v>
      </c>
      <c r="R42" s="27">
        <v>0.05</v>
      </c>
      <c r="S42" s="2">
        <f t="shared" si="0"/>
        <v>269.99</v>
      </c>
    </row>
    <row r="43" spans="1:19" x14ac:dyDescent="0.3">
      <c r="A43" s="2">
        <v>16</v>
      </c>
      <c r="B43" s="2">
        <v>3</v>
      </c>
      <c r="C43" s="2">
        <f>VLOOKUP(A43, [1]orders!A:G, 7, FALSE)</f>
        <v>1</v>
      </c>
      <c r="D43" s="2">
        <v>13</v>
      </c>
      <c r="E43" s="2">
        <f>VLOOKUP(C43, [2]staffs!A:G,1,FALSE)</f>
        <v>1</v>
      </c>
      <c r="F43" s="2" t="str">
        <f>VLOOKUP(E43, [2]staffs!A:D,4,FALSE)</f>
        <v>fabiola.jackson@bikes.shop</v>
      </c>
      <c r="G43" s="2">
        <f>VLOOKUP(D43, [3]products!$A:$D, 4, FALSE)</f>
        <v>3</v>
      </c>
      <c r="H43" s="2" t="str">
        <f>VLOOKUP(G43, [4]categories!A:B, 2, FALSE)</f>
        <v>Cruisers Bicycles</v>
      </c>
      <c r="I43" s="14">
        <f>VLOOKUP(A43, [1]orders!A:B,2,FALSE)</f>
        <v>552</v>
      </c>
      <c r="J43" s="14" t="str">
        <f>VLOOKUP(A43, [1]orders!A:I,9,FALSE)</f>
        <v>lea.key@yahoo.com</v>
      </c>
      <c r="K43" s="14">
        <f>VLOOKUP(A43, [1]orders!A:J,10,FALSE)</f>
        <v>92220</v>
      </c>
      <c r="L43" s="2" t="str">
        <f>IFERROR(VLOOKUP(C43, [5]stores!A:B, 2, FALSE), "Unknown")</f>
        <v>Santa Cruz Bikes</v>
      </c>
      <c r="M43" s="2" t="str">
        <f>VLOOKUP(D43,[3]products!A:B,2,FALSE)</f>
        <v>Electra Cruiser 1 (24-Inch) - 2016</v>
      </c>
      <c r="N43" s="2" t="str">
        <f>VLOOKUP(D43, [3]products!A:H, 8, FALSE)</f>
        <v>Electra</v>
      </c>
      <c r="O43" s="21">
        <f>VLOOKUP(A43, [1]orders!A:D, 4, FALSE)</f>
        <v>42381</v>
      </c>
      <c r="P43" s="2">
        <v>2</v>
      </c>
      <c r="Q43" s="2">
        <v>269.99</v>
      </c>
      <c r="R43" s="27">
        <v>7.0000000000000007E-2</v>
      </c>
      <c r="S43" s="2">
        <f t="shared" si="0"/>
        <v>539.98</v>
      </c>
    </row>
    <row r="44" spans="1:19" x14ac:dyDescent="0.3">
      <c r="A44" s="2">
        <v>16</v>
      </c>
      <c r="B44" s="2">
        <v>4</v>
      </c>
      <c r="C44" s="2">
        <f>VLOOKUP(A44, [1]orders!A:G, 7, FALSE)</f>
        <v>1</v>
      </c>
      <c r="D44" s="2">
        <v>14</v>
      </c>
      <c r="E44" s="2">
        <f>VLOOKUP(C44, [2]staffs!A:G,1,FALSE)</f>
        <v>1</v>
      </c>
      <c r="F44" s="2" t="str">
        <f>VLOOKUP(E44, [2]staffs!A:D,4,FALSE)</f>
        <v>fabiola.jackson@bikes.shop</v>
      </c>
      <c r="G44" s="2">
        <f>VLOOKUP(D44, [3]products!$A:$D, 4, FALSE)</f>
        <v>3</v>
      </c>
      <c r="H44" s="2" t="str">
        <f>VLOOKUP(G44, [4]categories!A:B, 2, FALSE)</f>
        <v>Cruisers Bicycles</v>
      </c>
      <c r="I44" s="14">
        <f>VLOOKUP(A44, [1]orders!A:B,2,FALSE)</f>
        <v>552</v>
      </c>
      <c r="J44" s="14" t="str">
        <f>VLOOKUP(A44, [1]orders!A:I,9,FALSE)</f>
        <v>lea.key@yahoo.com</v>
      </c>
      <c r="K44" s="14">
        <f>VLOOKUP(A44, [1]orders!A:J,10,FALSE)</f>
        <v>92220</v>
      </c>
      <c r="L44" s="2" t="str">
        <f>IFERROR(VLOOKUP(C44, [5]stores!A:B, 2, FALSE), "Unknown")</f>
        <v>Santa Cruz Bikes</v>
      </c>
      <c r="M44" s="2" t="str">
        <f>VLOOKUP(D44,[3]products!A:B,2,FALSE)</f>
        <v>Electra Girl's Hawaii 1 (16-inch) - 2015/2016</v>
      </c>
      <c r="N44" s="2" t="str">
        <f>VLOOKUP(D44, [3]products!A:H, 8, FALSE)</f>
        <v>Electra</v>
      </c>
      <c r="O44" s="21">
        <f>VLOOKUP(A44, [1]orders!A:D, 4, FALSE)</f>
        <v>42381</v>
      </c>
      <c r="P44" s="2">
        <v>1</v>
      </c>
      <c r="Q44" s="2">
        <v>269.99</v>
      </c>
      <c r="R44" s="27">
        <v>7.0000000000000007E-2</v>
      </c>
      <c r="S44" s="2">
        <f t="shared" si="0"/>
        <v>269.99</v>
      </c>
    </row>
    <row r="45" spans="1:19" x14ac:dyDescent="0.3">
      <c r="A45" s="2">
        <v>17</v>
      </c>
      <c r="B45" s="2">
        <v>1</v>
      </c>
      <c r="C45" s="2">
        <f>VLOOKUP(A45, [1]orders!A:G, 7, FALSE)</f>
        <v>1</v>
      </c>
      <c r="D45" s="2">
        <v>8</v>
      </c>
      <c r="E45" s="2">
        <f>VLOOKUP(C45, [2]staffs!A:G,1,FALSE)</f>
        <v>1</v>
      </c>
      <c r="F45" s="2" t="str">
        <f>VLOOKUP(E45, [2]staffs!A:D,4,FALSE)</f>
        <v>fabiola.jackson@bikes.shop</v>
      </c>
      <c r="G45" s="2">
        <f>VLOOKUP(D45, [3]products!$A:$D, 4, FALSE)</f>
        <v>6</v>
      </c>
      <c r="H45" s="2" t="str">
        <f>VLOOKUP(G45, [4]categories!A:B, 2, FALSE)</f>
        <v>Mountain Bikes</v>
      </c>
      <c r="I45" s="14">
        <f>VLOOKUP(A45, [1]orders!A:B,2,FALSE)</f>
        <v>1175</v>
      </c>
      <c r="J45" s="14" t="str">
        <f>VLOOKUP(A45, [1]orders!A:I,9,FALSE)</f>
        <v>sindy.anderson@gmail.com</v>
      </c>
      <c r="K45" s="14">
        <f>VLOOKUP(A45, [1]orders!A:J,10,FALSE)</f>
        <v>91768</v>
      </c>
      <c r="L45" s="2" t="str">
        <f>IFERROR(VLOOKUP(C45, [5]stores!A:B, 2, FALSE), "Unknown")</f>
        <v>Santa Cruz Bikes</v>
      </c>
      <c r="M45" s="2" t="str">
        <f>VLOOKUP(D45,[3]products!A:B,2,FALSE)</f>
        <v>Trek Remedy 29 Carbon Frameset - 2016</v>
      </c>
      <c r="N45" s="2" t="str">
        <f>VLOOKUP(D45, [3]products!A:H, 8, FALSE)</f>
        <v>Trek</v>
      </c>
      <c r="O45" s="21">
        <f>VLOOKUP(A45, [1]orders!A:D, 4, FALSE)</f>
        <v>42381</v>
      </c>
      <c r="P45" s="2">
        <v>1</v>
      </c>
      <c r="Q45" s="2">
        <v>1799.99</v>
      </c>
      <c r="R45" s="27">
        <v>7.0000000000000007E-2</v>
      </c>
      <c r="S45" s="2">
        <f t="shared" si="0"/>
        <v>1799.99</v>
      </c>
    </row>
    <row r="46" spans="1:19" x14ac:dyDescent="0.3">
      <c r="A46" s="2">
        <v>17</v>
      </c>
      <c r="B46" s="2">
        <v>2</v>
      </c>
      <c r="C46" s="2">
        <f>VLOOKUP(A46, [1]orders!A:G, 7, FALSE)</f>
        <v>1</v>
      </c>
      <c r="D46" s="2">
        <v>23</v>
      </c>
      <c r="E46" s="2">
        <f>VLOOKUP(C46, [2]staffs!A:G,1,FALSE)</f>
        <v>1</v>
      </c>
      <c r="F46" s="2" t="str">
        <f>VLOOKUP(E46, [2]staffs!A:D,4,FALSE)</f>
        <v>fabiola.jackson@bikes.shop</v>
      </c>
      <c r="G46" s="2">
        <f>VLOOKUP(D46, [3]products!$A:$D, 4, FALSE)</f>
        <v>1</v>
      </c>
      <c r="H46" s="2" t="str">
        <f>VLOOKUP(G46, [4]categories!A:B, 2, FALSE)</f>
        <v>Children Bicycles</v>
      </c>
      <c r="I46" s="14">
        <f>VLOOKUP(A46, [1]orders!A:B,2,FALSE)</f>
        <v>1175</v>
      </c>
      <c r="J46" s="14" t="str">
        <f>VLOOKUP(A46, [1]orders!A:I,9,FALSE)</f>
        <v>sindy.anderson@gmail.com</v>
      </c>
      <c r="K46" s="14">
        <f>VLOOKUP(A46, [1]orders!A:J,10,FALSE)</f>
        <v>91768</v>
      </c>
      <c r="L46" s="2" t="str">
        <f>IFERROR(VLOOKUP(C46, [5]stores!A:B, 2, FALSE), "Unknown")</f>
        <v>Santa Cruz Bikes</v>
      </c>
      <c r="M46" s="2" t="str">
        <f>VLOOKUP(D46,[3]products!A:B,2,FALSE)</f>
        <v>Electra Girl's Hawaii 1 (20-inch) - 2015/2016</v>
      </c>
      <c r="N46" s="2" t="str">
        <f>VLOOKUP(D46, [3]products!A:H, 8, FALSE)</f>
        <v>Electra</v>
      </c>
      <c r="O46" s="21">
        <f>VLOOKUP(A46, [1]orders!A:D, 4, FALSE)</f>
        <v>42381</v>
      </c>
      <c r="P46" s="2">
        <v>1</v>
      </c>
      <c r="Q46" s="2">
        <v>299.99</v>
      </c>
      <c r="R46" s="27">
        <v>0.1</v>
      </c>
      <c r="S46" s="2">
        <f t="shared" si="0"/>
        <v>299.99</v>
      </c>
    </row>
    <row r="47" spans="1:19" x14ac:dyDescent="0.3">
      <c r="A47" s="2">
        <v>17</v>
      </c>
      <c r="B47" s="2">
        <v>3</v>
      </c>
      <c r="C47" s="2">
        <f>VLOOKUP(A47, [1]orders!A:G, 7, FALSE)</f>
        <v>1</v>
      </c>
      <c r="D47" s="2">
        <v>5</v>
      </c>
      <c r="E47" s="2">
        <f>VLOOKUP(C47, [2]staffs!A:G,1,FALSE)</f>
        <v>1</v>
      </c>
      <c r="F47" s="2" t="str">
        <f>VLOOKUP(E47, [2]staffs!A:D,4,FALSE)</f>
        <v>fabiola.jackson@bikes.shop</v>
      </c>
      <c r="G47" s="2">
        <f>VLOOKUP(D47, [3]products!$A:$D, 4, FALSE)</f>
        <v>6</v>
      </c>
      <c r="H47" s="2" t="str">
        <f>VLOOKUP(G47, [4]categories!A:B, 2, FALSE)</f>
        <v>Mountain Bikes</v>
      </c>
      <c r="I47" s="14">
        <f>VLOOKUP(A47, [1]orders!A:B,2,FALSE)</f>
        <v>1175</v>
      </c>
      <c r="J47" s="14" t="str">
        <f>VLOOKUP(A47, [1]orders!A:I,9,FALSE)</f>
        <v>sindy.anderson@gmail.com</v>
      </c>
      <c r="K47" s="14">
        <f>VLOOKUP(A47, [1]orders!A:J,10,FALSE)</f>
        <v>91768</v>
      </c>
      <c r="L47" s="2" t="str">
        <f>IFERROR(VLOOKUP(C47, [5]stores!A:B, 2, FALSE), "Unknown")</f>
        <v>Santa Cruz Bikes</v>
      </c>
      <c r="M47" s="2" t="str">
        <f>VLOOKUP(D47,[3]products!A:B,2,FALSE)</f>
        <v>Heller Shagamaw Frame - 2016</v>
      </c>
      <c r="N47" s="2" t="str">
        <f>VLOOKUP(D47, [3]products!A:H, 8, FALSE)</f>
        <v>Heller</v>
      </c>
      <c r="O47" s="21">
        <f>VLOOKUP(A47, [1]orders!A:D, 4, FALSE)</f>
        <v>42381</v>
      </c>
      <c r="P47" s="2">
        <v>1</v>
      </c>
      <c r="Q47" s="2">
        <v>1320.99</v>
      </c>
      <c r="R47" s="27">
        <v>0.1</v>
      </c>
      <c r="S47" s="2">
        <f t="shared" si="0"/>
        <v>1320.99</v>
      </c>
    </row>
    <row r="48" spans="1:19" x14ac:dyDescent="0.3">
      <c r="A48" s="2">
        <v>17</v>
      </c>
      <c r="B48" s="2">
        <v>4</v>
      </c>
      <c r="C48" s="2">
        <f>VLOOKUP(A48, [1]orders!A:G, 7, FALSE)</f>
        <v>1</v>
      </c>
      <c r="D48" s="2">
        <v>20</v>
      </c>
      <c r="E48" s="2">
        <f>VLOOKUP(C48, [2]staffs!A:G,1,FALSE)</f>
        <v>1</v>
      </c>
      <c r="F48" s="2" t="str">
        <f>VLOOKUP(E48, [2]staffs!A:D,4,FALSE)</f>
        <v>fabiola.jackson@bikes.shop</v>
      </c>
      <c r="G48" s="2">
        <f>VLOOKUP(D48, [3]products!$A:$D, 4, FALSE)</f>
        <v>3</v>
      </c>
      <c r="H48" s="2" t="str">
        <f>VLOOKUP(G48, [4]categories!A:B, 2, FALSE)</f>
        <v>Cruisers Bicycles</v>
      </c>
      <c r="I48" s="14">
        <f>VLOOKUP(A48, [1]orders!A:B,2,FALSE)</f>
        <v>1175</v>
      </c>
      <c r="J48" s="14" t="str">
        <f>VLOOKUP(A48, [1]orders!A:I,9,FALSE)</f>
        <v>sindy.anderson@gmail.com</v>
      </c>
      <c r="K48" s="14">
        <f>VLOOKUP(A48, [1]orders!A:J,10,FALSE)</f>
        <v>91768</v>
      </c>
      <c r="L48" s="2" t="str">
        <f>IFERROR(VLOOKUP(C48, [5]stores!A:B, 2, FALSE), "Unknown")</f>
        <v>Santa Cruz Bikes</v>
      </c>
      <c r="M48" s="2" t="str">
        <f>VLOOKUP(D48,[3]products!A:B,2,FALSE)</f>
        <v>Electra Townie Original 7D EQ - Women's - 2016</v>
      </c>
      <c r="N48" s="2" t="str">
        <f>VLOOKUP(D48, [3]products!A:H, 8, FALSE)</f>
        <v>Electra</v>
      </c>
      <c r="O48" s="21">
        <f>VLOOKUP(A48, [1]orders!A:D, 4, FALSE)</f>
        <v>42381</v>
      </c>
      <c r="P48" s="2">
        <v>2</v>
      </c>
      <c r="Q48" s="2">
        <v>599.99</v>
      </c>
      <c r="R48" s="27">
        <v>0.2</v>
      </c>
      <c r="S48" s="2">
        <f t="shared" si="0"/>
        <v>1199.98</v>
      </c>
    </row>
    <row r="49" spans="1:19" x14ac:dyDescent="0.3">
      <c r="A49" s="2">
        <v>18</v>
      </c>
      <c r="B49" s="2">
        <v>1</v>
      </c>
      <c r="C49" s="2">
        <f>VLOOKUP(A49, [1]orders!A:G, 7, FALSE)</f>
        <v>1</v>
      </c>
      <c r="D49" s="2">
        <v>2</v>
      </c>
      <c r="E49" s="2">
        <f>VLOOKUP(C49, [2]staffs!A:G,1,FALSE)</f>
        <v>1</v>
      </c>
      <c r="F49" s="2" t="str">
        <f>VLOOKUP(E49, [2]staffs!A:D,4,FALSE)</f>
        <v>fabiola.jackson@bikes.shop</v>
      </c>
      <c r="G49" s="2">
        <f>VLOOKUP(D49, [3]products!$A:$D, 4, FALSE)</f>
        <v>6</v>
      </c>
      <c r="H49" s="2" t="str">
        <f>VLOOKUP(G49, [4]categories!A:B, 2, FALSE)</f>
        <v>Mountain Bikes</v>
      </c>
      <c r="I49" s="14">
        <f>VLOOKUP(A49, [1]orders!A:B,2,FALSE)</f>
        <v>541</v>
      </c>
      <c r="J49" s="14" t="str">
        <f>VLOOKUP(A49, [1]orders!A:I,9,FALSE)</f>
        <v>lanita.burton@msn.com</v>
      </c>
      <c r="K49" s="14">
        <f>VLOOKUP(A49, [1]orders!A:J,10,FALSE)</f>
        <v>92236</v>
      </c>
      <c r="L49" s="2" t="str">
        <f>IFERROR(VLOOKUP(C49, [5]stores!A:B, 2, FALSE), "Unknown")</f>
        <v>Santa Cruz Bikes</v>
      </c>
      <c r="M49" s="2" t="str">
        <f>VLOOKUP(D49,[3]products!A:B,2,FALSE)</f>
        <v>Ritchey Timberwolf Frameset - 2016</v>
      </c>
      <c r="N49" s="2" t="str">
        <f>VLOOKUP(D49, [3]products!A:H, 8, FALSE)</f>
        <v>Ritchey</v>
      </c>
      <c r="O49" s="21">
        <f>VLOOKUP(A49, [1]orders!A:D, 4, FALSE)</f>
        <v>42383</v>
      </c>
      <c r="P49" s="2">
        <v>2</v>
      </c>
      <c r="Q49" s="2">
        <v>749.99</v>
      </c>
      <c r="R49" s="27">
        <v>0.2</v>
      </c>
      <c r="S49" s="2">
        <f t="shared" si="0"/>
        <v>1499.98</v>
      </c>
    </row>
    <row r="50" spans="1:19" x14ac:dyDescent="0.3">
      <c r="A50" s="2">
        <v>18</v>
      </c>
      <c r="B50" s="2">
        <v>2</v>
      </c>
      <c r="C50" s="2">
        <f>VLOOKUP(A50, [1]orders!A:G, 7, FALSE)</f>
        <v>1</v>
      </c>
      <c r="D50" s="2">
        <v>22</v>
      </c>
      <c r="E50" s="2">
        <f>VLOOKUP(C50, [2]staffs!A:G,1,FALSE)</f>
        <v>1</v>
      </c>
      <c r="F50" s="2" t="str">
        <f>VLOOKUP(E50, [2]staffs!A:D,4,FALSE)</f>
        <v>fabiola.jackson@bikes.shop</v>
      </c>
      <c r="G50" s="2">
        <f>VLOOKUP(D50, [3]products!$A:$D, 4, FALSE)</f>
        <v>1</v>
      </c>
      <c r="H50" s="2" t="str">
        <f>VLOOKUP(G50, [4]categories!A:B, 2, FALSE)</f>
        <v>Children Bicycles</v>
      </c>
      <c r="I50" s="14">
        <f>VLOOKUP(A50, [1]orders!A:B,2,FALSE)</f>
        <v>541</v>
      </c>
      <c r="J50" s="14" t="str">
        <f>VLOOKUP(A50, [1]orders!A:I,9,FALSE)</f>
        <v>lanita.burton@msn.com</v>
      </c>
      <c r="K50" s="14">
        <f>VLOOKUP(A50, [1]orders!A:J,10,FALSE)</f>
        <v>92236</v>
      </c>
      <c r="L50" s="2" t="str">
        <f>IFERROR(VLOOKUP(C50, [5]stores!A:B, 2, FALSE), "Unknown")</f>
        <v>Santa Cruz Bikes</v>
      </c>
      <c r="M50" s="2" t="str">
        <f>VLOOKUP(D50,[3]products!A:B,2,FALSE)</f>
        <v>Electra Girl's Hawaii 1 (16-inch) - 2015/2016</v>
      </c>
      <c r="N50" s="2" t="str">
        <f>VLOOKUP(D50, [3]products!A:H, 8, FALSE)</f>
        <v>Electra</v>
      </c>
      <c r="O50" s="21">
        <f>VLOOKUP(A50, [1]orders!A:D, 4, FALSE)</f>
        <v>42383</v>
      </c>
      <c r="P50" s="2">
        <v>1</v>
      </c>
      <c r="Q50" s="2">
        <v>269.99</v>
      </c>
      <c r="R50" s="27">
        <v>0.05</v>
      </c>
      <c r="S50" s="2">
        <f t="shared" si="0"/>
        <v>269.99</v>
      </c>
    </row>
    <row r="51" spans="1:19" x14ac:dyDescent="0.3">
      <c r="A51" s="2">
        <v>18</v>
      </c>
      <c r="B51" s="2">
        <v>3</v>
      </c>
      <c r="C51" s="2">
        <f>VLOOKUP(A51, [1]orders!A:G, 7, FALSE)</f>
        <v>1</v>
      </c>
      <c r="D51" s="2">
        <v>7</v>
      </c>
      <c r="E51" s="2">
        <f>VLOOKUP(C51, [2]staffs!A:G,1,FALSE)</f>
        <v>1</v>
      </c>
      <c r="F51" s="2" t="str">
        <f>VLOOKUP(E51, [2]staffs!A:D,4,FALSE)</f>
        <v>fabiola.jackson@bikes.shop</v>
      </c>
      <c r="G51" s="2">
        <f>VLOOKUP(D51, [3]products!$A:$D, 4, FALSE)</f>
        <v>6</v>
      </c>
      <c r="H51" s="2" t="str">
        <f>VLOOKUP(G51, [4]categories!A:B, 2, FALSE)</f>
        <v>Mountain Bikes</v>
      </c>
      <c r="I51" s="14">
        <f>VLOOKUP(A51, [1]orders!A:B,2,FALSE)</f>
        <v>541</v>
      </c>
      <c r="J51" s="14" t="str">
        <f>VLOOKUP(A51, [1]orders!A:I,9,FALSE)</f>
        <v>lanita.burton@msn.com</v>
      </c>
      <c r="K51" s="14">
        <f>VLOOKUP(A51, [1]orders!A:J,10,FALSE)</f>
        <v>92236</v>
      </c>
      <c r="L51" s="2" t="str">
        <f>IFERROR(VLOOKUP(C51, [5]stores!A:B, 2, FALSE), "Unknown")</f>
        <v>Santa Cruz Bikes</v>
      </c>
      <c r="M51" s="2" t="str">
        <f>VLOOKUP(D51,[3]products!A:B,2,FALSE)</f>
        <v>Trek Slash 8 27.5 - 2016</v>
      </c>
      <c r="N51" s="2" t="str">
        <f>VLOOKUP(D51, [3]products!A:H, 8, FALSE)</f>
        <v>Trek</v>
      </c>
      <c r="O51" s="21">
        <f>VLOOKUP(A51, [1]orders!A:D, 4, FALSE)</f>
        <v>42383</v>
      </c>
      <c r="P51" s="2">
        <v>1</v>
      </c>
      <c r="Q51" s="2">
        <v>3999.99</v>
      </c>
      <c r="R51" s="27">
        <v>0.1</v>
      </c>
      <c r="S51" s="2">
        <f t="shared" si="0"/>
        <v>3999.99</v>
      </c>
    </row>
    <row r="52" spans="1:19" x14ac:dyDescent="0.3">
      <c r="A52" s="2">
        <v>18</v>
      </c>
      <c r="B52" s="2">
        <v>4</v>
      </c>
      <c r="C52" s="2">
        <f>VLOOKUP(A52, [1]orders!A:G, 7, FALSE)</f>
        <v>1</v>
      </c>
      <c r="D52" s="2">
        <v>25</v>
      </c>
      <c r="E52" s="2">
        <f>VLOOKUP(C52, [2]staffs!A:G,1,FALSE)</f>
        <v>1</v>
      </c>
      <c r="F52" s="2" t="str">
        <f>VLOOKUP(E52, [2]staffs!A:D,4,FALSE)</f>
        <v>fabiola.jackson@bikes.shop</v>
      </c>
      <c r="G52" s="2">
        <f>VLOOKUP(D52, [3]products!$A:$D, 4, FALSE)</f>
        <v>2</v>
      </c>
      <c r="H52" s="2" t="str">
        <f>VLOOKUP(G52, [4]categories!A:B, 2, FALSE)</f>
        <v>Comfort Bicycles</v>
      </c>
      <c r="I52" s="14">
        <f>VLOOKUP(A52, [1]orders!A:B,2,FALSE)</f>
        <v>541</v>
      </c>
      <c r="J52" s="14" t="str">
        <f>VLOOKUP(A52, [1]orders!A:I,9,FALSE)</f>
        <v>lanita.burton@msn.com</v>
      </c>
      <c r="K52" s="14">
        <f>VLOOKUP(A52, [1]orders!A:J,10,FALSE)</f>
        <v>92236</v>
      </c>
      <c r="L52" s="2" t="str">
        <f>IFERROR(VLOOKUP(C52, [5]stores!A:B, 2, FALSE), "Unknown")</f>
        <v>Santa Cruz Bikes</v>
      </c>
      <c r="M52" s="2" t="str">
        <f>VLOOKUP(D52,[3]products!A:B,2,FALSE)</f>
        <v>Electra Townie Original 7D - 2015/2016</v>
      </c>
      <c r="N52" s="2" t="str">
        <f>VLOOKUP(D52, [3]products!A:H, 8, FALSE)</f>
        <v>Electra</v>
      </c>
      <c r="O52" s="21">
        <f>VLOOKUP(A52, [1]orders!A:D, 4, FALSE)</f>
        <v>42383</v>
      </c>
      <c r="P52" s="2">
        <v>2</v>
      </c>
      <c r="Q52" s="2">
        <v>499.99</v>
      </c>
      <c r="R52" s="27">
        <v>0.05</v>
      </c>
      <c r="S52" s="2">
        <f t="shared" si="0"/>
        <v>999.98</v>
      </c>
    </row>
    <row r="53" spans="1:19" x14ac:dyDescent="0.3">
      <c r="A53" s="2">
        <v>18</v>
      </c>
      <c r="B53" s="2">
        <v>5</v>
      </c>
      <c r="C53" s="2">
        <f>VLOOKUP(A53, [1]orders!A:G, 7, FALSE)</f>
        <v>1</v>
      </c>
      <c r="D53" s="2">
        <v>9</v>
      </c>
      <c r="E53" s="2">
        <f>VLOOKUP(C53, [2]staffs!A:G,1,FALSE)</f>
        <v>1</v>
      </c>
      <c r="F53" s="2" t="str">
        <f>VLOOKUP(E53, [2]staffs!A:D,4,FALSE)</f>
        <v>fabiola.jackson@bikes.shop</v>
      </c>
      <c r="G53" s="2">
        <f>VLOOKUP(D53, [3]products!$A:$D, 4, FALSE)</f>
        <v>5</v>
      </c>
      <c r="H53" s="2" t="str">
        <f>VLOOKUP(G53, [4]categories!A:B, 2, FALSE)</f>
        <v>Electric Bikes</v>
      </c>
      <c r="I53" s="14">
        <f>VLOOKUP(A53, [1]orders!A:B,2,FALSE)</f>
        <v>541</v>
      </c>
      <c r="J53" s="14" t="str">
        <f>VLOOKUP(A53, [1]orders!A:I,9,FALSE)</f>
        <v>lanita.burton@msn.com</v>
      </c>
      <c r="K53" s="14">
        <f>VLOOKUP(A53, [1]orders!A:J,10,FALSE)</f>
        <v>92236</v>
      </c>
      <c r="L53" s="2" t="str">
        <f>IFERROR(VLOOKUP(C53, [5]stores!A:B, 2, FALSE), "Unknown")</f>
        <v>Santa Cruz Bikes</v>
      </c>
      <c r="M53" s="2" t="str">
        <f>VLOOKUP(D53,[3]products!A:B,2,FALSE)</f>
        <v>Trek Conduit+ - 2016</v>
      </c>
      <c r="N53" s="2" t="str">
        <f>VLOOKUP(D53, [3]products!A:H, 8, FALSE)</f>
        <v>Trek</v>
      </c>
      <c r="O53" s="21">
        <f>VLOOKUP(A53, [1]orders!A:D, 4, FALSE)</f>
        <v>42383</v>
      </c>
      <c r="P53" s="2">
        <v>2</v>
      </c>
      <c r="Q53" s="2">
        <v>2999.99</v>
      </c>
      <c r="R53" s="27">
        <v>0.1</v>
      </c>
      <c r="S53" s="2">
        <f t="shared" si="0"/>
        <v>5999.98</v>
      </c>
    </row>
    <row r="54" spans="1:19" x14ac:dyDescent="0.3">
      <c r="A54" s="2">
        <v>19</v>
      </c>
      <c r="B54" s="2">
        <v>1</v>
      </c>
      <c r="C54" s="2">
        <f>VLOOKUP(A54, [1]orders!A:G, 7, FALSE)</f>
        <v>1</v>
      </c>
      <c r="D54" s="2">
        <v>10</v>
      </c>
      <c r="E54" s="2">
        <f>VLOOKUP(C54, [2]staffs!A:G,1,FALSE)</f>
        <v>1</v>
      </c>
      <c r="F54" s="2" t="str">
        <f>VLOOKUP(E54, [2]staffs!A:D,4,FALSE)</f>
        <v>fabiola.jackson@bikes.shop</v>
      </c>
      <c r="G54" s="2">
        <f>VLOOKUP(D54, [3]products!$A:$D, 4, FALSE)</f>
        <v>4</v>
      </c>
      <c r="H54" s="2" t="str">
        <f>VLOOKUP(G54, [4]categories!A:B, 2, FALSE)</f>
        <v>Cyclocross Bicycles</v>
      </c>
      <c r="I54" s="14">
        <f>VLOOKUP(A54, [1]orders!A:B,2,FALSE)</f>
        <v>696</v>
      </c>
      <c r="J54" s="14" t="str">
        <f>VLOOKUP(A54, [1]orders!A:I,9,FALSE)</f>
        <v>norine.huffman@aol.com</v>
      </c>
      <c r="K54" s="14">
        <f>VLOOKUP(A54, [1]orders!A:J,10,FALSE)</f>
        <v>91316</v>
      </c>
      <c r="L54" s="2" t="str">
        <f>IFERROR(VLOOKUP(C54, [5]stores!A:B, 2, FALSE), "Unknown")</f>
        <v>Santa Cruz Bikes</v>
      </c>
      <c r="M54" s="2" t="str">
        <f>VLOOKUP(D54,[3]products!A:B,2,FALSE)</f>
        <v>Surly Straggler - 2016</v>
      </c>
      <c r="N54" s="2" t="str">
        <f>VLOOKUP(D54, [3]products!A:H, 8, FALSE)</f>
        <v>Surly</v>
      </c>
      <c r="O54" s="21">
        <f>VLOOKUP(A54, [1]orders!A:D, 4, FALSE)</f>
        <v>42383</v>
      </c>
      <c r="P54" s="2">
        <v>1</v>
      </c>
      <c r="Q54" s="2">
        <v>1549</v>
      </c>
      <c r="R54" s="27">
        <v>7.0000000000000007E-2</v>
      </c>
      <c r="S54" s="2">
        <f t="shared" si="0"/>
        <v>1549</v>
      </c>
    </row>
    <row r="55" spans="1:19" x14ac:dyDescent="0.3">
      <c r="A55" s="2">
        <v>19</v>
      </c>
      <c r="B55" s="2">
        <v>2</v>
      </c>
      <c r="C55" s="2">
        <f>VLOOKUP(A55, [1]orders!A:G, 7, FALSE)</f>
        <v>1</v>
      </c>
      <c r="D55" s="2">
        <v>9</v>
      </c>
      <c r="E55" s="2">
        <f>VLOOKUP(C55, [2]staffs!A:G,1,FALSE)</f>
        <v>1</v>
      </c>
      <c r="F55" s="2" t="str">
        <f>VLOOKUP(E55, [2]staffs!A:D,4,FALSE)</f>
        <v>fabiola.jackson@bikes.shop</v>
      </c>
      <c r="G55" s="2">
        <f>VLOOKUP(D55, [3]products!$A:$D, 4, FALSE)</f>
        <v>5</v>
      </c>
      <c r="H55" s="2" t="str">
        <f>VLOOKUP(G55, [4]categories!A:B, 2, FALSE)</f>
        <v>Electric Bikes</v>
      </c>
      <c r="I55" s="14">
        <f>VLOOKUP(A55, [1]orders!A:B,2,FALSE)</f>
        <v>696</v>
      </c>
      <c r="J55" s="14" t="str">
        <f>VLOOKUP(A55, [1]orders!A:I,9,FALSE)</f>
        <v>norine.huffman@aol.com</v>
      </c>
      <c r="K55" s="14">
        <f>VLOOKUP(A55, [1]orders!A:J,10,FALSE)</f>
        <v>91316</v>
      </c>
      <c r="L55" s="2" t="str">
        <f>IFERROR(VLOOKUP(C55, [5]stores!A:B, 2, FALSE), "Unknown")</f>
        <v>Santa Cruz Bikes</v>
      </c>
      <c r="M55" s="2" t="str">
        <f>VLOOKUP(D55,[3]products!A:B,2,FALSE)</f>
        <v>Trek Conduit+ - 2016</v>
      </c>
      <c r="N55" s="2" t="str">
        <f>VLOOKUP(D55, [3]products!A:H, 8, FALSE)</f>
        <v>Trek</v>
      </c>
      <c r="O55" s="21">
        <f>VLOOKUP(A55, [1]orders!A:D, 4, FALSE)</f>
        <v>42383</v>
      </c>
      <c r="P55" s="2">
        <v>2</v>
      </c>
      <c r="Q55" s="2">
        <v>2999.99</v>
      </c>
      <c r="R55" s="27">
        <v>0.2</v>
      </c>
      <c r="S55" s="2">
        <f t="shared" si="0"/>
        <v>5999.98</v>
      </c>
    </row>
    <row r="56" spans="1:19" x14ac:dyDescent="0.3">
      <c r="A56" s="2">
        <v>20</v>
      </c>
      <c r="B56" s="2">
        <v>1</v>
      </c>
      <c r="C56" s="2">
        <f>VLOOKUP(A56, [1]orders!A:G, 7, FALSE)</f>
        <v>1</v>
      </c>
      <c r="D56" s="2">
        <v>9</v>
      </c>
      <c r="E56" s="2">
        <f>VLOOKUP(C56, [2]staffs!A:G,1,FALSE)</f>
        <v>1</v>
      </c>
      <c r="F56" s="2" t="str">
        <f>VLOOKUP(E56, [2]staffs!A:D,4,FALSE)</f>
        <v>fabiola.jackson@bikes.shop</v>
      </c>
      <c r="G56" s="2">
        <f>VLOOKUP(D56, [3]products!$A:$D, 4, FALSE)</f>
        <v>5</v>
      </c>
      <c r="H56" s="2" t="str">
        <f>VLOOKUP(G56, [4]categories!A:B, 2, FALSE)</f>
        <v>Electric Bikes</v>
      </c>
      <c r="I56" s="14">
        <f>VLOOKUP(A56, [1]orders!A:B,2,FALSE)</f>
        <v>923</v>
      </c>
      <c r="J56" s="14" t="str">
        <f>VLOOKUP(A56, [1]orders!A:I,9,FALSE)</f>
        <v>randee.pitts@msn.com</v>
      </c>
      <c r="K56" s="14">
        <f>VLOOKUP(A56, [1]orders!A:J,10,FALSE)</f>
        <v>91387</v>
      </c>
      <c r="L56" s="2" t="str">
        <f>IFERROR(VLOOKUP(C56, [5]stores!A:B, 2, FALSE), "Unknown")</f>
        <v>Santa Cruz Bikes</v>
      </c>
      <c r="M56" s="2" t="str">
        <f>VLOOKUP(D56,[3]products!A:B,2,FALSE)</f>
        <v>Trek Conduit+ - 2016</v>
      </c>
      <c r="N56" s="2" t="str">
        <f>VLOOKUP(D56, [3]products!A:H, 8, FALSE)</f>
        <v>Trek</v>
      </c>
      <c r="O56" s="21">
        <f>VLOOKUP(A56, [1]orders!A:D, 4, FALSE)</f>
        <v>42383</v>
      </c>
      <c r="P56" s="2">
        <v>1</v>
      </c>
      <c r="Q56" s="2">
        <v>2999.99</v>
      </c>
      <c r="R56" s="27">
        <v>7.0000000000000007E-2</v>
      </c>
      <c r="S56" s="2">
        <f t="shared" si="0"/>
        <v>2999.99</v>
      </c>
    </row>
    <row r="57" spans="1:19" x14ac:dyDescent="0.3">
      <c r="A57" s="2">
        <v>20</v>
      </c>
      <c r="B57" s="2">
        <v>2</v>
      </c>
      <c r="C57" s="2">
        <f>VLOOKUP(A57, [1]orders!A:G, 7, FALSE)</f>
        <v>1</v>
      </c>
      <c r="D57" s="2">
        <v>10</v>
      </c>
      <c r="E57" s="2">
        <f>VLOOKUP(C57, [2]staffs!A:G,1,FALSE)</f>
        <v>1</v>
      </c>
      <c r="F57" s="2" t="str">
        <f>VLOOKUP(E57, [2]staffs!A:D,4,FALSE)</f>
        <v>fabiola.jackson@bikes.shop</v>
      </c>
      <c r="G57" s="2">
        <f>VLOOKUP(D57, [3]products!$A:$D, 4, FALSE)</f>
        <v>4</v>
      </c>
      <c r="H57" s="2" t="str">
        <f>VLOOKUP(G57, [4]categories!A:B, 2, FALSE)</f>
        <v>Cyclocross Bicycles</v>
      </c>
      <c r="I57" s="14">
        <f>VLOOKUP(A57, [1]orders!A:B,2,FALSE)</f>
        <v>923</v>
      </c>
      <c r="J57" s="14" t="str">
        <f>VLOOKUP(A57, [1]orders!A:I,9,FALSE)</f>
        <v>randee.pitts@msn.com</v>
      </c>
      <c r="K57" s="14">
        <f>VLOOKUP(A57, [1]orders!A:J,10,FALSE)</f>
        <v>91387</v>
      </c>
      <c r="L57" s="2" t="str">
        <f>IFERROR(VLOOKUP(C57, [5]stores!A:B, 2, FALSE), "Unknown")</f>
        <v>Santa Cruz Bikes</v>
      </c>
      <c r="M57" s="2" t="str">
        <f>VLOOKUP(D57,[3]products!A:B,2,FALSE)</f>
        <v>Surly Straggler - 2016</v>
      </c>
      <c r="N57" s="2" t="str">
        <f>VLOOKUP(D57, [3]products!A:H, 8, FALSE)</f>
        <v>Surly</v>
      </c>
      <c r="O57" s="21">
        <f>VLOOKUP(A57, [1]orders!A:D, 4, FALSE)</f>
        <v>42383</v>
      </c>
      <c r="P57" s="2">
        <v>2</v>
      </c>
      <c r="Q57" s="2">
        <v>1549</v>
      </c>
      <c r="R57" s="27">
        <v>7.0000000000000007E-2</v>
      </c>
      <c r="S57" s="2">
        <f t="shared" si="0"/>
        <v>3098</v>
      </c>
    </row>
    <row r="58" spans="1:19" x14ac:dyDescent="0.3">
      <c r="A58" s="2">
        <v>21</v>
      </c>
      <c r="B58" s="2">
        <v>1</v>
      </c>
      <c r="C58" s="2">
        <f>VLOOKUP(A58, [1]orders!A:G, 7, FALSE)</f>
        <v>2</v>
      </c>
      <c r="D58" s="2">
        <v>14</v>
      </c>
      <c r="E58" s="2">
        <f>VLOOKUP(C58, [2]staffs!A:G,1,FALSE)</f>
        <v>2</v>
      </c>
      <c r="F58" s="2" t="str">
        <f>VLOOKUP(E58, [2]staffs!A:D,4,FALSE)</f>
        <v>mireya.copeland@bikes.shop</v>
      </c>
      <c r="G58" s="2">
        <f>VLOOKUP(D58, [3]products!$A:$D, 4, FALSE)</f>
        <v>3</v>
      </c>
      <c r="H58" s="2" t="str">
        <f>VLOOKUP(G58, [4]categories!A:B, 2, FALSE)</f>
        <v>Cruisers Bicycles</v>
      </c>
      <c r="I58" s="14">
        <f>VLOOKUP(A58, [1]orders!A:B,2,FALSE)</f>
        <v>1250</v>
      </c>
      <c r="J58" s="14" t="str">
        <f>VLOOKUP(A58, [1]orders!A:I,9,FALSE)</f>
        <v>neoma.daugherty@gmail.com</v>
      </c>
      <c r="K58" s="14">
        <f>VLOOKUP(A58, [1]orders!A:J,10,FALSE)</f>
        <v>10550</v>
      </c>
      <c r="L58" s="2" t="str">
        <f>IFERROR(VLOOKUP(C58, [5]stores!A:B, 2, FALSE), "Unknown")</f>
        <v>Baldwin Bikes</v>
      </c>
      <c r="M58" s="2" t="str">
        <f>VLOOKUP(D58,[3]products!A:B,2,FALSE)</f>
        <v>Electra Girl's Hawaii 1 (16-inch) - 2015/2016</v>
      </c>
      <c r="N58" s="2" t="str">
        <f>VLOOKUP(D58, [3]products!A:H, 8, FALSE)</f>
        <v>Electra</v>
      </c>
      <c r="O58" s="21">
        <f>VLOOKUP(A58, [1]orders!A:D, 4, FALSE)</f>
        <v>42384</v>
      </c>
      <c r="P58" s="2">
        <v>1</v>
      </c>
      <c r="Q58" s="2">
        <v>269.99</v>
      </c>
      <c r="R58" s="27">
        <v>0.05</v>
      </c>
      <c r="S58" s="2">
        <f t="shared" si="0"/>
        <v>269.99</v>
      </c>
    </row>
    <row r="59" spans="1:19" x14ac:dyDescent="0.3">
      <c r="A59" s="2">
        <v>21</v>
      </c>
      <c r="B59" s="2">
        <v>2</v>
      </c>
      <c r="C59" s="2">
        <f>VLOOKUP(A59, [1]orders!A:G, 7, FALSE)</f>
        <v>2</v>
      </c>
      <c r="D59" s="2">
        <v>17</v>
      </c>
      <c r="E59" s="2">
        <f>VLOOKUP(C59, [2]staffs!A:G,1,FALSE)</f>
        <v>2</v>
      </c>
      <c r="F59" s="2" t="str">
        <f>VLOOKUP(E59, [2]staffs!A:D,4,FALSE)</f>
        <v>mireya.copeland@bikes.shop</v>
      </c>
      <c r="G59" s="2">
        <f>VLOOKUP(D59, [3]products!$A:$D, 4, FALSE)</f>
        <v>3</v>
      </c>
      <c r="H59" s="2" t="str">
        <f>VLOOKUP(G59, [4]categories!A:B, 2, FALSE)</f>
        <v>Cruisers Bicycles</v>
      </c>
      <c r="I59" s="14">
        <f>VLOOKUP(A59, [1]orders!A:B,2,FALSE)</f>
        <v>1250</v>
      </c>
      <c r="J59" s="14" t="str">
        <f>VLOOKUP(A59, [1]orders!A:I,9,FALSE)</f>
        <v>neoma.daugherty@gmail.com</v>
      </c>
      <c r="K59" s="14">
        <f>VLOOKUP(A59, [1]orders!A:J,10,FALSE)</f>
        <v>10550</v>
      </c>
      <c r="L59" s="2" t="str">
        <f>IFERROR(VLOOKUP(C59, [5]stores!A:B, 2, FALSE), "Unknown")</f>
        <v>Baldwin Bikes</v>
      </c>
      <c r="M59" s="2" t="str">
        <f>VLOOKUP(D59,[3]products!A:B,2,FALSE)</f>
        <v>Pure Cycles Vine 8-Speed - 2016</v>
      </c>
      <c r="N59" s="2" t="str">
        <f>VLOOKUP(D59, [3]products!A:H, 8, FALSE)</f>
        <v>Pure Cycles</v>
      </c>
      <c r="O59" s="21">
        <f>VLOOKUP(A59, [1]orders!A:D, 4, FALSE)</f>
        <v>42384</v>
      </c>
      <c r="P59" s="2">
        <v>1</v>
      </c>
      <c r="Q59" s="2">
        <v>429</v>
      </c>
      <c r="R59" s="27">
        <v>0.1</v>
      </c>
      <c r="S59" s="2">
        <f t="shared" si="0"/>
        <v>429</v>
      </c>
    </row>
    <row r="60" spans="1:19" x14ac:dyDescent="0.3">
      <c r="A60" s="2">
        <v>21</v>
      </c>
      <c r="B60" s="2">
        <v>3</v>
      </c>
      <c r="C60" s="2">
        <f>VLOOKUP(A60, [1]orders!A:G, 7, FALSE)</f>
        <v>2</v>
      </c>
      <c r="D60" s="2">
        <v>10</v>
      </c>
      <c r="E60" s="2">
        <f>VLOOKUP(C60, [2]staffs!A:G,1,FALSE)</f>
        <v>2</v>
      </c>
      <c r="F60" s="2" t="str">
        <f>VLOOKUP(E60, [2]staffs!A:D,4,FALSE)</f>
        <v>mireya.copeland@bikes.shop</v>
      </c>
      <c r="G60" s="2">
        <f>VLOOKUP(D60, [3]products!$A:$D, 4, FALSE)</f>
        <v>4</v>
      </c>
      <c r="H60" s="2" t="str">
        <f>VLOOKUP(G60, [4]categories!A:B, 2, FALSE)</f>
        <v>Cyclocross Bicycles</v>
      </c>
      <c r="I60" s="14">
        <f>VLOOKUP(A60, [1]orders!A:B,2,FALSE)</f>
        <v>1250</v>
      </c>
      <c r="J60" s="14" t="str">
        <f>VLOOKUP(A60, [1]orders!A:I,9,FALSE)</f>
        <v>neoma.daugherty@gmail.com</v>
      </c>
      <c r="K60" s="14">
        <f>VLOOKUP(A60, [1]orders!A:J,10,FALSE)</f>
        <v>10550</v>
      </c>
      <c r="L60" s="2" t="str">
        <f>IFERROR(VLOOKUP(C60, [5]stores!A:B, 2, FALSE), "Unknown")</f>
        <v>Baldwin Bikes</v>
      </c>
      <c r="M60" s="2" t="str">
        <f>VLOOKUP(D60,[3]products!A:B,2,FALSE)</f>
        <v>Surly Straggler - 2016</v>
      </c>
      <c r="N60" s="2" t="str">
        <f>VLOOKUP(D60, [3]products!A:H, 8, FALSE)</f>
        <v>Surly</v>
      </c>
      <c r="O60" s="21">
        <f>VLOOKUP(A60, [1]orders!A:D, 4, FALSE)</f>
        <v>42384</v>
      </c>
      <c r="P60" s="2">
        <v>1</v>
      </c>
      <c r="Q60" s="2">
        <v>1549</v>
      </c>
      <c r="R60" s="27">
        <v>7.0000000000000007E-2</v>
      </c>
      <c r="S60" s="2">
        <f t="shared" si="0"/>
        <v>1549</v>
      </c>
    </row>
    <row r="61" spans="1:19" x14ac:dyDescent="0.3">
      <c r="A61" s="2">
        <v>22</v>
      </c>
      <c r="B61" s="2">
        <v>1</v>
      </c>
      <c r="C61" s="2">
        <f>VLOOKUP(A61, [1]orders!A:G, 7, FALSE)</f>
        <v>1</v>
      </c>
      <c r="D61" s="2">
        <v>15</v>
      </c>
      <c r="E61" s="2">
        <f>VLOOKUP(C61, [2]staffs!A:G,1,FALSE)</f>
        <v>1</v>
      </c>
      <c r="F61" s="2" t="str">
        <f>VLOOKUP(E61, [2]staffs!A:D,4,FALSE)</f>
        <v>fabiola.jackson@bikes.shop</v>
      </c>
      <c r="G61" s="2">
        <f>VLOOKUP(D61, [3]products!$A:$D, 4, FALSE)</f>
        <v>3</v>
      </c>
      <c r="H61" s="2" t="str">
        <f>VLOOKUP(G61, [4]categories!A:B, 2, FALSE)</f>
        <v>Cruisers Bicycles</v>
      </c>
      <c r="I61" s="14">
        <f>VLOOKUP(A61, [1]orders!A:B,2,FALSE)</f>
        <v>1035</v>
      </c>
      <c r="J61" s="14" t="str">
        <f>VLOOKUP(A61, [1]orders!A:I,9,FALSE)</f>
        <v>tangela.hurley@msn.com</v>
      </c>
      <c r="K61" s="14">
        <f>VLOOKUP(A61, [1]orders!A:J,10,FALSE)</f>
        <v>95008</v>
      </c>
      <c r="L61" s="2" t="str">
        <f>IFERROR(VLOOKUP(C61, [5]stores!A:B, 2, FALSE), "Unknown")</f>
        <v>Santa Cruz Bikes</v>
      </c>
      <c r="M61" s="2" t="str">
        <f>VLOOKUP(D61,[3]products!A:B,2,FALSE)</f>
        <v>Electra Moto 1 - 2016</v>
      </c>
      <c r="N61" s="2" t="str">
        <f>VLOOKUP(D61, [3]products!A:H, 8, FALSE)</f>
        <v>Electra</v>
      </c>
      <c r="O61" s="21">
        <f>VLOOKUP(A61, [1]orders!A:D, 4, FALSE)</f>
        <v>42385</v>
      </c>
      <c r="P61" s="2">
        <v>2</v>
      </c>
      <c r="Q61" s="2">
        <v>529.99</v>
      </c>
      <c r="R61" s="27">
        <v>0.2</v>
      </c>
      <c r="S61" s="2">
        <f t="shared" si="0"/>
        <v>1059.98</v>
      </c>
    </row>
    <row r="62" spans="1:19" x14ac:dyDescent="0.3">
      <c r="A62" s="2">
        <v>22</v>
      </c>
      <c r="B62" s="2">
        <v>2</v>
      </c>
      <c r="C62" s="2">
        <f>VLOOKUP(A62, [1]orders!A:G, 7, FALSE)</f>
        <v>1</v>
      </c>
      <c r="D62" s="2">
        <v>22</v>
      </c>
      <c r="E62" s="2">
        <f>VLOOKUP(C62, [2]staffs!A:G,1,FALSE)</f>
        <v>1</v>
      </c>
      <c r="F62" s="2" t="str">
        <f>VLOOKUP(E62, [2]staffs!A:D,4,FALSE)</f>
        <v>fabiola.jackson@bikes.shop</v>
      </c>
      <c r="G62" s="2">
        <f>VLOOKUP(D62, [3]products!$A:$D, 4, FALSE)</f>
        <v>1</v>
      </c>
      <c r="H62" s="2" t="str">
        <f>VLOOKUP(G62, [4]categories!A:B, 2, FALSE)</f>
        <v>Children Bicycles</v>
      </c>
      <c r="I62" s="14">
        <f>VLOOKUP(A62, [1]orders!A:B,2,FALSE)</f>
        <v>1035</v>
      </c>
      <c r="J62" s="14" t="str">
        <f>VLOOKUP(A62, [1]orders!A:I,9,FALSE)</f>
        <v>tangela.hurley@msn.com</v>
      </c>
      <c r="K62" s="14">
        <f>VLOOKUP(A62, [1]orders!A:J,10,FALSE)</f>
        <v>95008</v>
      </c>
      <c r="L62" s="2" t="str">
        <f>IFERROR(VLOOKUP(C62, [5]stores!A:B, 2, FALSE), "Unknown")</f>
        <v>Santa Cruz Bikes</v>
      </c>
      <c r="M62" s="2" t="str">
        <f>VLOOKUP(D62,[3]products!A:B,2,FALSE)</f>
        <v>Electra Girl's Hawaii 1 (16-inch) - 2015/2016</v>
      </c>
      <c r="N62" s="2" t="str">
        <f>VLOOKUP(D62, [3]products!A:H, 8, FALSE)</f>
        <v>Electra</v>
      </c>
      <c r="O62" s="21">
        <f>VLOOKUP(A62, [1]orders!A:D, 4, FALSE)</f>
        <v>42385</v>
      </c>
      <c r="P62" s="2">
        <v>1</v>
      </c>
      <c r="Q62" s="2">
        <v>269.99</v>
      </c>
      <c r="R62" s="27">
        <v>0.05</v>
      </c>
      <c r="S62" s="2">
        <f t="shared" si="0"/>
        <v>269.99</v>
      </c>
    </row>
    <row r="63" spans="1:19" x14ac:dyDescent="0.3">
      <c r="A63" s="2">
        <v>23</v>
      </c>
      <c r="B63" s="2">
        <v>1</v>
      </c>
      <c r="C63" s="2">
        <f>VLOOKUP(A63, [1]orders!A:G, 7, FALSE)</f>
        <v>1</v>
      </c>
      <c r="D63" s="2">
        <v>4</v>
      </c>
      <c r="E63" s="2">
        <f>VLOOKUP(C63, [2]staffs!A:G,1,FALSE)</f>
        <v>1</v>
      </c>
      <c r="F63" s="2" t="str">
        <f>VLOOKUP(E63, [2]staffs!A:D,4,FALSE)</f>
        <v>fabiola.jackson@bikes.shop</v>
      </c>
      <c r="G63" s="2">
        <f>VLOOKUP(D63, [3]products!$A:$D, 4, FALSE)</f>
        <v>6</v>
      </c>
      <c r="H63" s="2" t="str">
        <f>VLOOKUP(G63, [4]categories!A:B, 2, FALSE)</f>
        <v>Mountain Bikes</v>
      </c>
      <c r="I63" s="14">
        <f>VLOOKUP(A63, [1]orders!A:B,2,FALSE)</f>
        <v>1149</v>
      </c>
      <c r="J63" s="14" t="str">
        <f>VLOOKUP(A63, [1]orders!A:I,9,FALSE)</f>
        <v>drucilla.gilliam@hotmail.com</v>
      </c>
      <c r="K63" s="14">
        <f>VLOOKUP(A63, [1]orders!A:J,10,FALSE)</f>
        <v>95050</v>
      </c>
      <c r="L63" s="2" t="str">
        <f>IFERROR(VLOOKUP(C63, [5]stores!A:B, 2, FALSE), "Unknown")</f>
        <v>Santa Cruz Bikes</v>
      </c>
      <c r="M63" s="2" t="str">
        <f>VLOOKUP(D63,[3]products!A:B,2,FALSE)</f>
        <v>Trek Fuel EX 8 29 - 2016</v>
      </c>
      <c r="N63" s="2" t="str">
        <f>VLOOKUP(D63, [3]products!A:H, 8, FALSE)</f>
        <v>Trek</v>
      </c>
      <c r="O63" s="21">
        <f>VLOOKUP(A63, [1]orders!A:D, 4, FALSE)</f>
        <v>42385</v>
      </c>
      <c r="P63" s="2">
        <v>2</v>
      </c>
      <c r="Q63" s="2">
        <v>2899.99</v>
      </c>
      <c r="R63" s="27">
        <v>0.05</v>
      </c>
      <c r="S63" s="2">
        <f t="shared" si="0"/>
        <v>5799.98</v>
      </c>
    </row>
    <row r="64" spans="1:19" x14ac:dyDescent="0.3">
      <c r="A64" s="2">
        <v>23</v>
      </c>
      <c r="B64" s="2">
        <v>2</v>
      </c>
      <c r="C64" s="2">
        <f>VLOOKUP(A64, [1]orders!A:G, 7, FALSE)</f>
        <v>1</v>
      </c>
      <c r="D64" s="2">
        <v>23</v>
      </c>
      <c r="E64" s="2">
        <f>VLOOKUP(C64, [2]staffs!A:G,1,FALSE)</f>
        <v>1</v>
      </c>
      <c r="F64" s="2" t="str">
        <f>VLOOKUP(E64, [2]staffs!A:D,4,FALSE)</f>
        <v>fabiola.jackson@bikes.shop</v>
      </c>
      <c r="G64" s="2">
        <f>VLOOKUP(D64, [3]products!$A:$D, 4, FALSE)</f>
        <v>1</v>
      </c>
      <c r="H64" s="2" t="str">
        <f>VLOOKUP(G64, [4]categories!A:B, 2, FALSE)</f>
        <v>Children Bicycles</v>
      </c>
      <c r="I64" s="14">
        <f>VLOOKUP(A64, [1]orders!A:B,2,FALSE)</f>
        <v>1149</v>
      </c>
      <c r="J64" s="14" t="str">
        <f>VLOOKUP(A64, [1]orders!A:I,9,FALSE)</f>
        <v>drucilla.gilliam@hotmail.com</v>
      </c>
      <c r="K64" s="14">
        <f>VLOOKUP(A64, [1]orders!A:J,10,FALSE)</f>
        <v>95050</v>
      </c>
      <c r="L64" s="2" t="str">
        <f>IFERROR(VLOOKUP(C64, [5]stores!A:B, 2, FALSE), "Unknown")</f>
        <v>Santa Cruz Bikes</v>
      </c>
      <c r="M64" s="2" t="str">
        <f>VLOOKUP(D64,[3]products!A:B,2,FALSE)</f>
        <v>Electra Girl's Hawaii 1 (20-inch) - 2015/2016</v>
      </c>
      <c r="N64" s="2" t="str">
        <f>VLOOKUP(D64, [3]products!A:H, 8, FALSE)</f>
        <v>Electra</v>
      </c>
      <c r="O64" s="21">
        <f>VLOOKUP(A64, [1]orders!A:D, 4, FALSE)</f>
        <v>42385</v>
      </c>
      <c r="P64" s="2">
        <v>2</v>
      </c>
      <c r="Q64" s="2">
        <v>299.99</v>
      </c>
      <c r="R64" s="27">
        <v>0.1</v>
      </c>
      <c r="S64" s="2">
        <f t="shared" si="0"/>
        <v>599.98</v>
      </c>
    </row>
    <row r="65" spans="1:19" x14ac:dyDescent="0.3">
      <c r="A65" s="2">
        <v>23</v>
      </c>
      <c r="B65" s="2">
        <v>3</v>
      </c>
      <c r="C65" s="2">
        <f>VLOOKUP(A65, [1]orders!A:G, 7, FALSE)</f>
        <v>1</v>
      </c>
      <c r="D65" s="2">
        <v>13</v>
      </c>
      <c r="E65" s="2">
        <f>VLOOKUP(C65, [2]staffs!A:G,1,FALSE)</f>
        <v>1</v>
      </c>
      <c r="F65" s="2" t="str">
        <f>VLOOKUP(E65, [2]staffs!A:D,4,FALSE)</f>
        <v>fabiola.jackson@bikes.shop</v>
      </c>
      <c r="G65" s="2">
        <f>VLOOKUP(D65, [3]products!$A:$D, 4, FALSE)</f>
        <v>3</v>
      </c>
      <c r="H65" s="2" t="str">
        <f>VLOOKUP(G65, [4]categories!A:B, 2, FALSE)</f>
        <v>Cruisers Bicycles</v>
      </c>
      <c r="I65" s="14">
        <f>VLOOKUP(A65, [1]orders!A:B,2,FALSE)</f>
        <v>1149</v>
      </c>
      <c r="J65" s="14" t="str">
        <f>VLOOKUP(A65, [1]orders!A:I,9,FALSE)</f>
        <v>drucilla.gilliam@hotmail.com</v>
      </c>
      <c r="K65" s="14">
        <f>VLOOKUP(A65, [1]orders!A:J,10,FALSE)</f>
        <v>95050</v>
      </c>
      <c r="L65" s="2" t="str">
        <f>IFERROR(VLOOKUP(C65, [5]stores!A:B, 2, FALSE), "Unknown")</f>
        <v>Santa Cruz Bikes</v>
      </c>
      <c r="M65" s="2" t="str">
        <f>VLOOKUP(D65,[3]products!A:B,2,FALSE)</f>
        <v>Electra Cruiser 1 (24-Inch) - 2016</v>
      </c>
      <c r="N65" s="2" t="str">
        <f>VLOOKUP(D65, [3]products!A:H, 8, FALSE)</f>
        <v>Electra</v>
      </c>
      <c r="O65" s="21">
        <f>VLOOKUP(A65, [1]orders!A:D, 4, FALSE)</f>
        <v>42385</v>
      </c>
      <c r="P65" s="2">
        <v>1</v>
      </c>
      <c r="Q65" s="2">
        <v>269.99</v>
      </c>
      <c r="R65" s="27">
        <v>0.2</v>
      </c>
      <c r="S65" s="2">
        <f t="shared" si="0"/>
        <v>269.99</v>
      </c>
    </row>
    <row r="66" spans="1:19" x14ac:dyDescent="0.3">
      <c r="A66" s="2">
        <v>24</v>
      </c>
      <c r="B66" s="2">
        <v>1</v>
      </c>
      <c r="C66" s="2">
        <f>VLOOKUP(A66, [1]orders!A:G, 7, FALSE)</f>
        <v>2</v>
      </c>
      <c r="D66" s="2">
        <v>3</v>
      </c>
      <c r="E66" s="2">
        <f>VLOOKUP(C66, [2]staffs!A:G,1,FALSE)</f>
        <v>2</v>
      </c>
      <c r="F66" s="2" t="str">
        <f>VLOOKUP(E66, [2]staffs!A:D,4,FALSE)</f>
        <v>mireya.copeland@bikes.shop</v>
      </c>
      <c r="G66" s="2">
        <f>VLOOKUP(D66, [3]products!$A:$D, 4, FALSE)</f>
        <v>6</v>
      </c>
      <c r="H66" s="2" t="str">
        <f>VLOOKUP(G66, [4]categories!A:B, 2, FALSE)</f>
        <v>Mountain Bikes</v>
      </c>
      <c r="I66" s="14">
        <f>VLOOKUP(A66, [1]orders!A:B,2,FALSE)</f>
        <v>636</v>
      </c>
      <c r="J66" s="14" t="str">
        <f>VLOOKUP(A66, [1]orders!A:I,9,FALSE)</f>
        <v>ashton.lott@hotmail.com</v>
      </c>
      <c r="K66" s="14">
        <f>VLOOKUP(A66, [1]orders!A:J,10,FALSE)</f>
        <v>11001</v>
      </c>
      <c r="L66" s="2" t="str">
        <f>IFERROR(VLOOKUP(C66, [5]stores!A:B, 2, FALSE), "Unknown")</f>
        <v>Baldwin Bikes</v>
      </c>
      <c r="M66" s="2" t="str">
        <f>VLOOKUP(D66,[3]products!A:B,2,FALSE)</f>
        <v>Surly Wednesday Frameset - 2016</v>
      </c>
      <c r="N66" s="2" t="str">
        <f>VLOOKUP(D66, [3]products!A:H, 8, FALSE)</f>
        <v>Surly</v>
      </c>
      <c r="O66" s="21">
        <f>VLOOKUP(A66, [1]orders!A:D, 4, FALSE)</f>
        <v>42387</v>
      </c>
      <c r="P66" s="2">
        <v>2</v>
      </c>
      <c r="Q66" s="2">
        <v>999.99</v>
      </c>
      <c r="R66" s="27">
        <v>0.1</v>
      </c>
      <c r="S66" s="2">
        <f t="shared" si="0"/>
        <v>1999.98</v>
      </c>
    </row>
    <row r="67" spans="1:19" x14ac:dyDescent="0.3">
      <c r="A67" s="2">
        <v>24</v>
      </c>
      <c r="B67" s="2">
        <v>2</v>
      </c>
      <c r="C67" s="2">
        <f>VLOOKUP(A67, [1]orders!A:G, 7, FALSE)</f>
        <v>2</v>
      </c>
      <c r="D67" s="2">
        <v>18</v>
      </c>
      <c r="E67" s="2">
        <f>VLOOKUP(C67, [2]staffs!A:G,1,FALSE)</f>
        <v>2</v>
      </c>
      <c r="F67" s="2" t="str">
        <f>VLOOKUP(E67, [2]staffs!A:D,4,FALSE)</f>
        <v>mireya.copeland@bikes.shop</v>
      </c>
      <c r="G67" s="2">
        <f>VLOOKUP(D67, [3]products!$A:$D, 4, FALSE)</f>
        <v>3</v>
      </c>
      <c r="H67" s="2" t="str">
        <f>VLOOKUP(G67, [4]categories!A:B, 2, FALSE)</f>
        <v>Cruisers Bicycles</v>
      </c>
      <c r="I67" s="14">
        <f>VLOOKUP(A67, [1]orders!A:B,2,FALSE)</f>
        <v>636</v>
      </c>
      <c r="J67" s="14" t="str">
        <f>VLOOKUP(A67, [1]orders!A:I,9,FALSE)</f>
        <v>ashton.lott@hotmail.com</v>
      </c>
      <c r="K67" s="14">
        <f>VLOOKUP(A67, [1]orders!A:J,10,FALSE)</f>
        <v>11001</v>
      </c>
      <c r="L67" s="2" t="str">
        <f>IFERROR(VLOOKUP(C67, [5]stores!A:B, 2, FALSE), "Unknown")</f>
        <v>Baldwin Bikes</v>
      </c>
      <c r="M67" s="2" t="str">
        <f>VLOOKUP(D67,[3]products!A:B,2,FALSE)</f>
        <v>Pure Cycles Western 3-Speed - Women's - 2015/2016</v>
      </c>
      <c r="N67" s="2" t="str">
        <f>VLOOKUP(D67, [3]products!A:H, 8, FALSE)</f>
        <v>Pure Cycles</v>
      </c>
      <c r="O67" s="21">
        <f>VLOOKUP(A67, [1]orders!A:D, 4, FALSE)</f>
        <v>42387</v>
      </c>
      <c r="P67" s="2">
        <v>2</v>
      </c>
      <c r="Q67" s="2">
        <v>449</v>
      </c>
      <c r="R67" s="27">
        <v>7.0000000000000007E-2</v>
      </c>
      <c r="S67" s="2">
        <f t="shared" ref="S67:S130" si="1">P67*Q67</f>
        <v>898</v>
      </c>
    </row>
    <row r="68" spans="1:19" x14ac:dyDescent="0.3">
      <c r="A68" s="2">
        <v>25</v>
      </c>
      <c r="B68" s="2">
        <v>1</v>
      </c>
      <c r="C68" s="2">
        <f>VLOOKUP(A68, [1]orders!A:G, 7, FALSE)</f>
        <v>2</v>
      </c>
      <c r="D68" s="2">
        <v>23</v>
      </c>
      <c r="E68" s="2">
        <f>VLOOKUP(C68, [2]staffs!A:G,1,FALSE)</f>
        <v>2</v>
      </c>
      <c r="F68" s="2" t="str">
        <f>VLOOKUP(E68, [2]staffs!A:D,4,FALSE)</f>
        <v>mireya.copeland@bikes.shop</v>
      </c>
      <c r="G68" s="2">
        <f>VLOOKUP(D68, [3]products!$A:$D, 4, FALSE)</f>
        <v>1</v>
      </c>
      <c r="H68" s="2" t="str">
        <f>VLOOKUP(G68, [4]categories!A:B, 2, FALSE)</f>
        <v>Children Bicycles</v>
      </c>
      <c r="I68" s="14">
        <f>VLOOKUP(A68, [1]orders!A:B,2,FALSE)</f>
        <v>657</v>
      </c>
      <c r="J68" s="14" t="str">
        <f>VLOOKUP(A68, [1]orders!A:I,9,FALSE)</f>
        <v>sam.lester@gmail.com</v>
      </c>
      <c r="K68" s="14">
        <f>VLOOKUP(A68, [1]orders!A:J,10,FALSE)</f>
        <v>11510</v>
      </c>
      <c r="L68" s="2" t="str">
        <f>IFERROR(VLOOKUP(C68, [5]stores!A:B, 2, FALSE), "Unknown")</f>
        <v>Baldwin Bikes</v>
      </c>
      <c r="M68" s="2" t="str">
        <f>VLOOKUP(D68,[3]products!A:B,2,FALSE)</f>
        <v>Electra Girl's Hawaii 1 (20-inch) - 2015/2016</v>
      </c>
      <c r="N68" s="2" t="str">
        <f>VLOOKUP(D68, [3]products!A:H, 8, FALSE)</f>
        <v>Electra</v>
      </c>
      <c r="O68" s="21">
        <f>VLOOKUP(A68, [1]orders!A:D, 4, FALSE)</f>
        <v>42387</v>
      </c>
      <c r="P68" s="2">
        <v>2</v>
      </c>
      <c r="Q68" s="2">
        <v>299.99</v>
      </c>
      <c r="R68" s="27">
        <v>0.2</v>
      </c>
      <c r="S68" s="2">
        <f t="shared" si="1"/>
        <v>599.98</v>
      </c>
    </row>
    <row r="69" spans="1:19" x14ac:dyDescent="0.3">
      <c r="A69" s="2">
        <v>25</v>
      </c>
      <c r="B69" s="2">
        <v>2</v>
      </c>
      <c r="C69" s="2">
        <f>VLOOKUP(A69, [1]orders!A:G, 7, FALSE)</f>
        <v>2</v>
      </c>
      <c r="D69" s="2">
        <v>10</v>
      </c>
      <c r="E69" s="2">
        <f>VLOOKUP(C69, [2]staffs!A:G,1,FALSE)</f>
        <v>2</v>
      </c>
      <c r="F69" s="2" t="str">
        <f>VLOOKUP(E69, [2]staffs!A:D,4,FALSE)</f>
        <v>mireya.copeland@bikes.shop</v>
      </c>
      <c r="G69" s="2">
        <f>VLOOKUP(D69, [3]products!$A:$D, 4, FALSE)</f>
        <v>4</v>
      </c>
      <c r="H69" s="2" t="str">
        <f>VLOOKUP(G69, [4]categories!A:B, 2, FALSE)</f>
        <v>Cyclocross Bicycles</v>
      </c>
      <c r="I69" s="14">
        <f>VLOOKUP(A69, [1]orders!A:B,2,FALSE)</f>
        <v>657</v>
      </c>
      <c r="J69" s="14" t="str">
        <f>VLOOKUP(A69, [1]orders!A:I,9,FALSE)</f>
        <v>sam.lester@gmail.com</v>
      </c>
      <c r="K69" s="14">
        <f>VLOOKUP(A69, [1]orders!A:J,10,FALSE)</f>
        <v>11510</v>
      </c>
      <c r="L69" s="2" t="str">
        <f>IFERROR(VLOOKUP(C69, [5]stores!A:B, 2, FALSE), "Unknown")</f>
        <v>Baldwin Bikes</v>
      </c>
      <c r="M69" s="2" t="str">
        <f>VLOOKUP(D69,[3]products!A:B,2,FALSE)</f>
        <v>Surly Straggler - 2016</v>
      </c>
      <c r="N69" s="2" t="str">
        <f>VLOOKUP(D69, [3]products!A:H, 8, FALSE)</f>
        <v>Surly</v>
      </c>
      <c r="O69" s="21">
        <f>VLOOKUP(A69, [1]orders!A:D, 4, FALSE)</f>
        <v>42387</v>
      </c>
      <c r="P69" s="2">
        <v>2</v>
      </c>
      <c r="Q69" s="2">
        <v>1549</v>
      </c>
      <c r="R69" s="27">
        <v>0.2</v>
      </c>
      <c r="S69" s="2">
        <f t="shared" si="1"/>
        <v>3098</v>
      </c>
    </row>
    <row r="70" spans="1:19" x14ac:dyDescent="0.3">
      <c r="A70" s="2">
        <v>25</v>
      </c>
      <c r="B70" s="2">
        <v>3</v>
      </c>
      <c r="C70" s="2">
        <f>VLOOKUP(A70, [1]orders!A:G, 7, FALSE)</f>
        <v>2</v>
      </c>
      <c r="D70" s="2">
        <v>22</v>
      </c>
      <c r="E70" s="2">
        <f>VLOOKUP(C70, [2]staffs!A:G,1,FALSE)</f>
        <v>2</v>
      </c>
      <c r="F70" s="2" t="str">
        <f>VLOOKUP(E70, [2]staffs!A:D,4,FALSE)</f>
        <v>mireya.copeland@bikes.shop</v>
      </c>
      <c r="G70" s="2">
        <f>VLOOKUP(D70, [3]products!$A:$D, 4, FALSE)</f>
        <v>1</v>
      </c>
      <c r="H70" s="2" t="str">
        <f>VLOOKUP(G70, [4]categories!A:B, 2, FALSE)</f>
        <v>Children Bicycles</v>
      </c>
      <c r="I70" s="14">
        <f>VLOOKUP(A70, [1]orders!A:B,2,FALSE)</f>
        <v>657</v>
      </c>
      <c r="J70" s="14" t="str">
        <f>VLOOKUP(A70, [1]orders!A:I,9,FALSE)</f>
        <v>sam.lester@gmail.com</v>
      </c>
      <c r="K70" s="14">
        <f>VLOOKUP(A70, [1]orders!A:J,10,FALSE)</f>
        <v>11510</v>
      </c>
      <c r="L70" s="2" t="str">
        <f>IFERROR(VLOOKUP(C70, [5]stores!A:B, 2, FALSE), "Unknown")</f>
        <v>Baldwin Bikes</v>
      </c>
      <c r="M70" s="2" t="str">
        <f>VLOOKUP(D70,[3]products!A:B,2,FALSE)</f>
        <v>Electra Girl's Hawaii 1 (16-inch) - 2015/2016</v>
      </c>
      <c r="N70" s="2" t="str">
        <f>VLOOKUP(D70, [3]products!A:H, 8, FALSE)</f>
        <v>Electra</v>
      </c>
      <c r="O70" s="21">
        <f>VLOOKUP(A70, [1]orders!A:D, 4, FALSE)</f>
        <v>42387</v>
      </c>
      <c r="P70" s="2">
        <v>1</v>
      </c>
      <c r="Q70" s="2">
        <v>269.99</v>
      </c>
      <c r="R70" s="27">
        <v>0.2</v>
      </c>
      <c r="S70" s="2">
        <f t="shared" si="1"/>
        <v>269.99</v>
      </c>
    </row>
    <row r="71" spans="1:19" x14ac:dyDescent="0.3">
      <c r="A71" s="2">
        <v>25</v>
      </c>
      <c r="B71" s="2">
        <v>4</v>
      </c>
      <c r="C71" s="2">
        <f>VLOOKUP(A71, [1]orders!A:G, 7, FALSE)</f>
        <v>2</v>
      </c>
      <c r="D71" s="2">
        <v>14</v>
      </c>
      <c r="E71" s="2">
        <f>VLOOKUP(C71, [2]staffs!A:G,1,FALSE)</f>
        <v>2</v>
      </c>
      <c r="F71" s="2" t="str">
        <f>VLOOKUP(E71, [2]staffs!A:D,4,FALSE)</f>
        <v>mireya.copeland@bikes.shop</v>
      </c>
      <c r="G71" s="2">
        <f>VLOOKUP(D71, [3]products!$A:$D, 4, FALSE)</f>
        <v>3</v>
      </c>
      <c r="H71" s="2" t="str">
        <f>VLOOKUP(G71, [4]categories!A:B, 2, FALSE)</f>
        <v>Cruisers Bicycles</v>
      </c>
      <c r="I71" s="14">
        <f>VLOOKUP(A71, [1]orders!A:B,2,FALSE)</f>
        <v>657</v>
      </c>
      <c r="J71" s="14" t="str">
        <f>VLOOKUP(A71, [1]orders!A:I,9,FALSE)</f>
        <v>sam.lester@gmail.com</v>
      </c>
      <c r="K71" s="14">
        <f>VLOOKUP(A71, [1]orders!A:J,10,FALSE)</f>
        <v>11510</v>
      </c>
      <c r="L71" s="2" t="str">
        <f>IFERROR(VLOOKUP(C71, [5]stores!A:B, 2, FALSE), "Unknown")</f>
        <v>Baldwin Bikes</v>
      </c>
      <c r="M71" s="2" t="str">
        <f>VLOOKUP(D71,[3]products!A:B,2,FALSE)</f>
        <v>Electra Girl's Hawaii 1 (16-inch) - 2015/2016</v>
      </c>
      <c r="N71" s="2" t="str">
        <f>VLOOKUP(D71, [3]products!A:H, 8, FALSE)</f>
        <v>Electra</v>
      </c>
      <c r="O71" s="21">
        <f>VLOOKUP(A71, [1]orders!A:D, 4, FALSE)</f>
        <v>42387</v>
      </c>
      <c r="P71" s="2">
        <v>1</v>
      </c>
      <c r="Q71" s="2">
        <v>269.99</v>
      </c>
      <c r="R71" s="27">
        <v>0.2</v>
      </c>
      <c r="S71" s="2">
        <f t="shared" si="1"/>
        <v>269.99</v>
      </c>
    </row>
    <row r="72" spans="1:19" x14ac:dyDescent="0.3">
      <c r="A72" s="2">
        <v>25</v>
      </c>
      <c r="B72" s="2">
        <v>5</v>
      </c>
      <c r="C72" s="2">
        <f>VLOOKUP(A72, [1]orders!A:G, 7, FALSE)</f>
        <v>2</v>
      </c>
      <c r="D72" s="2">
        <v>21</v>
      </c>
      <c r="E72" s="2">
        <f>VLOOKUP(C72, [2]staffs!A:G,1,FALSE)</f>
        <v>2</v>
      </c>
      <c r="F72" s="2" t="str">
        <f>VLOOKUP(E72, [2]staffs!A:D,4,FALSE)</f>
        <v>mireya.copeland@bikes.shop</v>
      </c>
      <c r="G72" s="2">
        <f>VLOOKUP(D72, [3]products!$A:$D, 4, FALSE)</f>
        <v>1</v>
      </c>
      <c r="H72" s="2" t="str">
        <f>VLOOKUP(G72, [4]categories!A:B, 2, FALSE)</f>
        <v>Children Bicycles</v>
      </c>
      <c r="I72" s="14">
        <f>VLOOKUP(A72, [1]orders!A:B,2,FALSE)</f>
        <v>657</v>
      </c>
      <c r="J72" s="14" t="str">
        <f>VLOOKUP(A72, [1]orders!A:I,9,FALSE)</f>
        <v>sam.lester@gmail.com</v>
      </c>
      <c r="K72" s="14">
        <f>VLOOKUP(A72, [1]orders!A:J,10,FALSE)</f>
        <v>11510</v>
      </c>
      <c r="L72" s="2" t="str">
        <f>IFERROR(VLOOKUP(C72, [5]stores!A:B, 2, FALSE), "Unknown")</f>
        <v>Baldwin Bikes</v>
      </c>
      <c r="M72" s="2" t="str">
        <f>VLOOKUP(D72,[3]products!A:B,2,FALSE)</f>
        <v>Electra Cruiser 1 (24-Inch) - 2016</v>
      </c>
      <c r="N72" s="2" t="str">
        <f>VLOOKUP(D72, [3]products!A:H, 8, FALSE)</f>
        <v>Electra</v>
      </c>
      <c r="O72" s="21">
        <f>VLOOKUP(A72, [1]orders!A:D, 4, FALSE)</f>
        <v>42387</v>
      </c>
      <c r="P72" s="2">
        <v>1</v>
      </c>
      <c r="Q72" s="2">
        <v>269.99</v>
      </c>
      <c r="R72" s="27">
        <v>0.1</v>
      </c>
      <c r="S72" s="2">
        <f t="shared" si="1"/>
        <v>269.99</v>
      </c>
    </row>
    <row r="73" spans="1:19" x14ac:dyDescent="0.3">
      <c r="A73" s="2">
        <v>26</v>
      </c>
      <c r="B73" s="2">
        <v>1</v>
      </c>
      <c r="C73" s="2">
        <f>VLOOKUP(A73, [1]orders!A:G, 7, FALSE)</f>
        <v>2</v>
      </c>
      <c r="D73" s="2">
        <v>7</v>
      </c>
      <c r="E73" s="2">
        <f>VLOOKUP(C73, [2]staffs!A:G,1,FALSE)</f>
        <v>2</v>
      </c>
      <c r="F73" s="2" t="str">
        <f>VLOOKUP(E73, [2]staffs!A:D,4,FALSE)</f>
        <v>mireya.copeland@bikes.shop</v>
      </c>
      <c r="G73" s="2">
        <f>VLOOKUP(D73, [3]products!$A:$D, 4, FALSE)</f>
        <v>6</v>
      </c>
      <c r="H73" s="2" t="str">
        <f>VLOOKUP(G73, [4]categories!A:B, 2, FALSE)</f>
        <v>Mountain Bikes</v>
      </c>
      <c r="I73" s="14">
        <f>VLOOKUP(A73, [1]orders!A:B,2,FALSE)</f>
        <v>1280</v>
      </c>
      <c r="J73" s="14" t="str">
        <f>VLOOKUP(A73, [1]orders!A:I,9,FALSE)</f>
        <v>jackeline.colon@msn.com</v>
      </c>
      <c r="K73" s="14">
        <f>VLOOKUP(A73, [1]orders!A:J,10,FALSE)</f>
        <v>12590</v>
      </c>
      <c r="L73" s="2" t="str">
        <f>IFERROR(VLOOKUP(C73, [5]stores!A:B, 2, FALSE), "Unknown")</f>
        <v>Baldwin Bikes</v>
      </c>
      <c r="M73" s="2" t="str">
        <f>VLOOKUP(D73,[3]products!A:B,2,FALSE)</f>
        <v>Trek Slash 8 27.5 - 2016</v>
      </c>
      <c r="N73" s="2" t="str">
        <f>VLOOKUP(D73, [3]products!A:H, 8, FALSE)</f>
        <v>Trek</v>
      </c>
      <c r="O73" s="21">
        <f>VLOOKUP(A73, [1]orders!A:D, 4, FALSE)</f>
        <v>42387</v>
      </c>
      <c r="P73" s="2">
        <v>1</v>
      </c>
      <c r="Q73" s="2">
        <v>3999.99</v>
      </c>
      <c r="R73" s="27">
        <v>0.05</v>
      </c>
      <c r="S73" s="2">
        <f t="shared" si="1"/>
        <v>3999.99</v>
      </c>
    </row>
    <row r="74" spans="1:19" x14ac:dyDescent="0.3">
      <c r="A74" s="2">
        <v>26</v>
      </c>
      <c r="B74" s="2">
        <v>2</v>
      </c>
      <c r="C74" s="2">
        <f>VLOOKUP(A74, [1]orders!A:G, 7, FALSE)</f>
        <v>2</v>
      </c>
      <c r="D74" s="2">
        <v>2</v>
      </c>
      <c r="E74" s="2">
        <f>VLOOKUP(C74, [2]staffs!A:G,1,FALSE)</f>
        <v>2</v>
      </c>
      <c r="F74" s="2" t="str">
        <f>VLOOKUP(E74, [2]staffs!A:D,4,FALSE)</f>
        <v>mireya.copeland@bikes.shop</v>
      </c>
      <c r="G74" s="2">
        <f>VLOOKUP(D74, [3]products!$A:$D, 4, FALSE)</f>
        <v>6</v>
      </c>
      <c r="H74" s="2" t="str">
        <f>VLOOKUP(G74, [4]categories!A:B, 2, FALSE)</f>
        <v>Mountain Bikes</v>
      </c>
      <c r="I74" s="14">
        <f>VLOOKUP(A74, [1]orders!A:B,2,FALSE)</f>
        <v>1280</v>
      </c>
      <c r="J74" s="14" t="str">
        <f>VLOOKUP(A74, [1]orders!A:I,9,FALSE)</f>
        <v>jackeline.colon@msn.com</v>
      </c>
      <c r="K74" s="14">
        <f>VLOOKUP(A74, [1]orders!A:J,10,FALSE)</f>
        <v>12590</v>
      </c>
      <c r="L74" s="2" t="str">
        <f>IFERROR(VLOOKUP(C74, [5]stores!A:B, 2, FALSE), "Unknown")</f>
        <v>Baldwin Bikes</v>
      </c>
      <c r="M74" s="2" t="str">
        <f>VLOOKUP(D74,[3]products!A:B,2,FALSE)</f>
        <v>Ritchey Timberwolf Frameset - 2016</v>
      </c>
      <c r="N74" s="2" t="str">
        <f>VLOOKUP(D74, [3]products!A:H, 8, FALSE)</f>
        <v>Ritchey</v>
      </c>
      <c r="O74" s="21">
        <f>VLOOKUP(A74, [1]orders!A:D, 4, FALSE)</f>
        <v>42387</v>
      </c>
      <c r="P74" s="2">
        <v>1</v>
      </c>
      <c r="Q74" s="2">
        <v>749.99</v>
      </c>
      <c r="R74" s="27">
        <v>0.2</v>
      </c>
      <c r="S74" s="2">
        <f t="shared" si="1"/>
        <v>749.99</v>
      </c>
    </row>
    <row r="75" spans="1:19" x14ac:dyDescent="0.3">
      <c r="A75" s="2">
        <v>26</v>
      </c>
      <c r="B75" s="2">
        <v>3</v>
      </c>
      <c r="C75" s="2">
        <f>VLOOKUP(A75, [1]orders!A:G, 7, FALSE)</f>
        <v>2</v>
      </c>
      <c r="D75" s="2">
        <v>12</v>
      </c>
      <c r="E75" s="2">
        <f>VLOOKUP(C75, [2]staffs!A:G,1,FALSE)</f>
        <v>2</v>
      </c>
      <c r="F75" s="2" t="str">
        <f>VLOOKUP(E75, [2]staffs!A:D,4,FALSE)</f>
        <v>mireya.copeland@bikes.shop</v>
      </c>
      <c r="G75" s="2">
        <f>VLOOKUP(D75, [3]products!$A:$D, 4, FALSE)</f>
        <v>3</v>
      </c>
      <c r="H75" s="2" t="str">
        <f>VLOOKUP(G75, [4]categories!A:B, 2, FALSE)</f>
        <v>Cruisers Bicycles</v>
      </c>
      <c r="I75" s="14">
        <f>VLOOKUP(A75, [1]orders!A:B,2,FALSE)</f>
        <v>1280</v>
      </c>
      <c r="J75" s="14" t="str">
        <f>VLOOKUP(A75, [1]orders!A:I,9,FALSE)</f>
        <v>jackeline.colon@msn.com</v>
      </c>
      <c r="K75" s="14">
        <f>VLOOKUP(A75, [1]orders!A:J,10,FALSE)</f>
        <v>12590</v>
      </c>
      <c r="L75" s="2" t="str">
        <f>IFERROR(VLOOKUP(C75, [5]stores!A:B, 2, FALSE), "Unknown")</f>
        <v>Baldwin Bikes</v>
      </c>
      <c r="M75" s="2" t="str">
        <f>VLOOKUP(D75,[3]products!A:B,2,FALSE)</f>
        <v>Electra Townie Original 21D - 2016</v>
      </c>
      <c r="N75" s="2" t="str">
        <f>VLOOKUP(D75, [3]products!A:H, 8, FALSE)</f>
        <v>Electra</v>
      </c>
      <c r="O75" s="21">
        <f>VLOOKUP(A75, [1]orders!A:D, 4, FALSE)</f>
        <v>42387</v>
      </c>
      <c r="P75" s="2">
        <v>1</v>
      </c>
      <c r="Q75" s="2">
        <v>549.99</v>
      </c>
      <c r="R75" s="27">
        <v>0.2</v>
      </c>
      <c r="S75" s="2">
        <f t="shared" si="1"/>
        <v>549.99</v>
      </c>
    </row>
    <row r="76" spans="1:19" x14ac:dyDescent="0.3">
      <c r="A76" s="2">
        <v>26</v>
      </c>
      <c r="B76" s="2">
        <v>4</v>
      </c>
      <c r="C76" s="2">
        <f>VLOOKUP(A76, [1]orders!A:G, 7, FALSE)</f>
        <v>2</v>
      </c>
      <c r="D76" s="2">
        <v>21</v>
      </c>
      <c r="E76" s="2">
        <f>VLOOKUP(C76, [2]staffs!A:G,1,FALSE)</f>
        <v>2</v>
      </c>
      <c r="F76" s="2" t="str">
        <f>VLOOKUP(E76, [2]staffs!A:D,4,FALSE)</f>
        <v>mireya.copeland@bikes.shop</v>
      </c>
      <c r="G76" s="2">
        <f>VLOOKUP(D76, [3]products!$A:$D, 4, FALSE)</f>
        <v>1</v>
      </c>
      <c r="H76" s="2" t="str">
        <f>VLOOKUP(G76, [4]categories!A:B, 2, FALSE)</f>
        <v>Children Bicycles</v>
      </c>
      <c r="I76" s="14">
        <f>VLOOKUP(A76, [1]orders!A:B,2,FALSE)</f>
        <v>1280</v>
      </c>
      <c r="J76" s="14" t="str">
        <f>VLOOKUP(A76, [1]orders!A:I,9,FALSE)</f>
        <v>jackeline.colon@msn.com</v>
      </c>
      <c r="K76" s="14">
        <f>VLOOKUP(A76, [1]orders!A:J,10,FALSE)</f>
        <v>12590</v>
      </c>
      <c r="L76" s="2" t="str">
        <f>IFERROR(VLOOKUP(C76, [5]stores!A:B, 2, FALSE), "Unknown")</f>
        <v>Baldwin Bikes</v>
      </c>
      <c r="M76" s="2" t="str">
        <f>VLOOKUP(D76,[3]products!A:B,2,FALSE)</f>
        <v>Electra Cruiser 1 (24-Inch) - 2016</v>
      </c>
      <c r="N76" s="2" t="str">
        <f>VLOOKUP(D76, [3]products!A:H, 8, FALSE)</f>
        <v>Electra</v>
      </c>
      <c r="O76" s="21">
        <f>VLOOKUP(A76, [1]orders!A:D, 4, FALSE)</f>
        <v>42387</v>
      </c>
      <c r="P76" s="2">
        <v>2</v>
      </c>
      <c r="Q76" s="2">
        <v>269.99</v>
      </c>
      <c r="R76" s="27">
        <v>7.0000000000000007E-2</v>
      </c>
      <c r="S76" s="2">
        <f t="shared" si="1"/>
        <v>539.98</v>
      </c>
    </row>
    <row r="77" spans="1:19" x14ac:dyDescent="0.3">
      <c r="A77" s="2">
        <v>27</v>
      </c>
      <c r="B77" s="2">
        <v>1</v>
      </c>
      <c r="C77" s="2">
        <f>VLOOKUP(A77, [1]orders!A:G, 7, FALSE)</f>
        <v>2</v>
      </c>
      <c r="D77" s="2">
        <v>5</v>
      </c>
      <c r="E77" s="2">
        <f>VLOOKUP(C77, [2]staffs!A:G,1,FALSE)</f>
        <v>2</v>
      </c>
      <c r="F77" s="2" t="str">
        <f>VLOOKUP(E77, [2]staffs!A:D,4,FALSE)</f>
        <v>mireya.copeland@bikes.shop</v>
      </c>
      <c r="G77" s="2">
        <f>VLOOKUP(D77, [3]products!$A:$D, 4, FALSE)</f>
        <v>6</v>
      </c>
      <c r="H77" s="2" t="str">
        <f>VLOOKUP(G77, [4]categories!A:B, 2, FALSE)</f>
        <v>Mountain Bikes</v>
      </c>
      <c r="I77" s="14">
        <f>VLOOKUP(A77, [1]orders!A:B,2,FALSE)</f>
        <v>57</v>
      </c>
      <c r="J77" s="14" t="str">
        <f>VLOOKUP(A77, [1]orders!A:I,9,FALSE)</f>
        <v>pamala.henry@aol.com</v>
      </c>
      <c r="K77" s="14">
        <f>VLOOKUP(A77, [1]orders!A:J,10,FALSE)</f>
        <v>10451</v>
      </c>
      <c r="L77" s="2" t="str">
        <f>IFERROR(VLOOKUP(C77, [5]stores!A:B, 2, FALSE), "Unknown")</f>
        <v>Baldwin Bikes</v>
      </c>
      <c r="M77" s="2" t="str">
        <f>VLOOKUP(D77,[3]products!A:B,2,FALSE)</f>
        <v>Heller Shagamaw Frame - 2016</v>
      </c>
      <c r="N77" s="2" t="str">
        <f>VLOOKUP(D77, [3]products!A:H, 8, FALSE)</f>
        <v>Heller</v>
      </c>
      <c r="O77" s="21">
        <f>VLOOKUP(A77, [1]orders!A:D, 4, FALSE)</f>
        <v>42388</v>
      </c>
      <c r="P77" s="2">
        <v>1</v>
      </c>
      <c r="Q77" s="2">
        <v>1320.99</v>
      </c>
      <c r="R77" s="27">
        <v>0.2</v>
      </c>
      <c r="S77" s="2">
        <f t="shared" si="1"/>
        <v>1320.99</v>
      </c>
    </row>
    <row r="78" spans="1:19" x14ac:dyDescent="0.3">
      <c r="A78" s="2">
        <v>27</v>
      </c>
      <c r="B78" s="2">
        <v>2</v>
      </c>
      <c r="C78" s="2">
        <f>VLOOKUP(A78, [1]orders!A:G, 7, FALSE)</f>
        <v>2</v>
      </c>
      <c r="D78" s="2">
        <v>19</v>
      </c>
      <c r="E78" s="2">
        <f>VLOOKUP(C78, [2]staffs!A:G,1,FALSE)</f>
        <v>2</v>
      </c>
      <c r="F78" s="2" t="str">
        <f>VLOOKUP(E78, [2]staffs!A:D,4,FALSE)</f>
        <v>mireya.copeland@bikes.shop</v>
      </c>
      <c r="G78" s="2">
        <f>VLOOKUP(D78, [3]products!$A:$D, 4, FALSE)</f>
        <v>3</v>
      </c>
      <c r="H78" s="2" t="str">
        <f>VLOOKUP(G78, [4]categories!A:B, 2, FALSE)</f>
        <v>Cruisers Bicycles</v>
      </c>
      <c r="I78" s="14">
        <f>VLOOKUP(A78, [1]orders!A:B,2,FALSE)</f>
        <v>57</v>
      </c>
      <c r="J78" s="14" t="str">
        <f>VLOOKUP(A78, [1]orders!A:I,9,FALSE)</f>
        <v>pamala.henry@aol.com</v>
      </c>
      <c r="K78" s="14">
        <f>VLOOKUP(A78, [1]orders!A:J,10,FALSE)</f>
        <v>10451</v>
      </c>
      <c r="L78" s="2" t="str">
        <f>IFERROR(VLOOKUP(C78, [5]stores!A:B, 2, FALSE), "Unknown")</f>
        <v>Baldwin Bikes</v>
      </c>
      <c r="M78" s="2" t="str">
        <f>VLOOKUP(D78,[3]products!A:B,2,FALSE)</f>
        <v>Pure Cycles William 3-Speed - 2016</v>
      </c>
      <c r="N78" s="2" t="str">
        <f>VLOOKUP(D78, [3]products!A:H, 8, FALSE)</f>
        <v>Pure Cycles</v>
      </c>
      <c r="O78" s="21">
        <f>VLOOKUP(A78, [1]orders!A:D, 4, FALSE)</f>
        <v>42388</v>
      </c>
      <c r="P78" s="2">
        <v>1</v>
      </c>
      <c r="Q78" s="2">
        <v>449</v>
      </c>
      <c r="R78" s="27">
        <v>0.2</v>
      </c>
      <c r="S78" s="2">
        <f t="shared" si="1"/>
        <v>449</v>
      </c>
    </row>
    <row r="79" spans="1:19" x14ac:dyDescent="0.3">
      <c r="A79" s="2">
        <v>27</v>
      </c>
      <c r="B79" s="2">
        <v>3</v>
      </c>
      <c r="C79" s="2">
        <f>VLOOKUP(A79, [1]orders!A:G, 7, FALSE)</f>
        <v>2</v>
      </c>
      <c r="D79" s="2">
        <v>26</v>
      </c>
      <c r="E79" s="2">
        <f>VLOOKUP(C79, [2]staffs!A:G,1,FALSE)</f>
        <v>2</v>
      </c>
      <c r="F79" s="2" t="str">
        <f>VLOOKUP(E79, [2]staffs!A:D,4,FALSE)</f>
        <v>mireya.copeland@bikes.shop</v>
      </c>
      <c r="G79" s="2">
        <f>VLOOKUP(D79, [3]products!$A:$D, 4, FALSE)</f>
        <v>2</v>
      </c>
      <c r="H79" s="2" t="str">
        <f>VLOOKUP(G79, [4]categories!A:B, 2, FALSE)</f>
        <v>Comfort Bicycles</v>
      </c>
      <c r="I79" s="14">
        <f>VLOOKUP(A79, [1]orders!A:B,2,FALSE)</f>
        <v>57</v>
      </c>
      <c r="J79" s="14" t="str">
        <f>VLOOKUP(A79, [1]orders!A:I,9,FALSE)</f>
        <v>pamala.henry@aol.com</v>
      </c>
      <c r="K79" s="14">
        <f>VLOOKUP(A79, [1]orders!A:J,10,FALSE)</f>
        <v>10451</v>
      </c>
      <c r="L79" s="2" t="str">
        <f>IFERROR(VLOOKUP(C79, [5]stores!A:B, 2, FALSE), "Unknown")</f>
        <v>Baldwin Bikes</v>
      </c>
      <c r="M79" s="2" t="str">
        <f>VLOOKUP(D79,[3]products!A:B,2,FALSE)</f>
        <v>Electra Townie Original 7D EQ - 2016</v>
      </c>
      <c r="N79" s="2" t="str">
        <f>VLOOKUP(D79, [3]products!A:H, 8, FALSE)</f>
        <v>Electra</v>
      </c>
      <c r="O79" s="21">
        <f>VLOOKUP(A79, [1]orders!A:D, 4, FALSE)</f>
        <v>42388</v>
      </c>
      <c r="P79" s="2">
        <v>2</v>
      </c>
      <c r="Q79" s="2">
        <v>599.99</v>
      </c>
      <c r="R79" s="27">
        <v>7.0000000000000007E-2</v>
      </c>
      <c r="S79" s="2">
        <f t="shared" si="1"/>
        <v>1199.98</v>
      </c>
    </row>
    <row r="80" spans="1:19" x14ac:dyDescent="0.3">
      <c r="A80" s="2">
        <v>27</v>
      </c>
      <c r="B80" s="2">
        <v>4</v>
      </c>
      <c r="C80" s="2">
        <f>VLOOKUP(A80, [1]orders!A:G, 7, FALSE)</f>
        <v>2</v>
      </c>
      <c r="D80" s="2">
        <v>8</v>
      </c>
      <c r="E80" s="2">
        <f>VLOOKUP(C80, [2]staffs!A:G,1,FALSE)</f>
        <v>2</v>
      </c>
      <c r="F80" s="2" t="str">
        <f>VLOOKUP(E80, [2]staffs!A:D,4,FALSE)</f>
        <v>mireya.copeland@bikes.shop</v>
      </c>
      <c r="G80" s="2">
        <f>VLOOKUP(D80, [3]products!$A:$D, 4, FALSE)</f>
        <v>6</v>
      </c>
      <c r="H80" s="2" t="str">
        <f>VLOOKUP(G80, [4]categories!A:B, 2, FALSE)</f>
        <v>Mountain Bikes</v>
      </c>
      <c r="I80" s="14">
        <f>VLOOKUP(A80, [1]orders!A:B,2,FALSE)</f>
        <v>57</v>
      </c>
      <c r="J80" s="14" t="str">
        <f>VLOOKUP(A80, [1]orders!A:I,9,FALSE)</f>
        <v>pamala.henry@aol.com</v>
      </c>
      <c r="K80" s="14">
        <f>VLOOKUP(A80, [1]orders!A:J,10,FALSE)</f>
        <v>10451</v>
      </c>
      <c r="L80" s="2" t="str">
        <f>IFERROR(VLOOKUP(C80, [5]stores!A:B, 2, FALSE), "Unknown")</f>
        <v>Baldwin Bikes</v>
      </c>
      <c r="M80" s="2" t="str">
        <f>VLOOKUP(D80,[3]products!A:B,2,FALSE)</f>
        <v>Trek Remedy 29 Carbon Frameset - 2016</v>
      </c>
      <c r="N80" s="2" t="str">
        <f>VLOOKUP(D80, [3]products!A:H, 8, FALSE)</f>
        <v>Trek</v>
      </c>
      <c r="O80" s="21">
        <f>VLOOKUP(A80, [1]orders!A:D, 4, FALSE)</f>
        <v>42388</v>
      </c>
      <c r="P80" s="2">
        <v>1</v>
      </c>
      <c r="Q80" s="2">
        <v>1799.99</v>
      </c>
      <c r="R80" s="27">
        <v>7.0000000000000007E-2</v>
      </c>
      <c r="S80" s="2">
        <f t="shared" si="1"/>
        <v>1799.99</v>
      </c>
    </row>
    <row r="81" spans="1:19" x14ac:dyDescent="0.3">
      <c r="A81" s="2">
        <v>28</v>
      </c>
      <c r="B81" s="2">
        <v>1</v>
      </c>
      <c r="C81" s="2">
        <f>VLOOKUP(A81, [1]orders!A:G, 7, FALSE)</f>
        <v>2</v>
      </c>
      <c r="D81" s="2">
        <v>5</v>
      </c>
      <c r="E81" s="2">
        <f>VLOOKUP(C81, [2]staffs!A:G,1,FALSE)</f>
        <v>2</v>
      </c>
      <c r="F81" s="2" t="str">
        <f>VLOOKUP(E81, [2]staffs!A:D,4,FALSE)</f>
        <v>mireya.copeland@bikes.shop</v>
      </c>
      <c r="G81" s="2">
        <f>VLOOKUP(D81, [3]products!$A:$D, 4, FALSE)</f>
        <v>6</v>
      </c>
      <c r="H81" s="2" t="str">
        <f>VLOOKUP(G81, [4]categories!A:B, 2, FALSE)</f>
        <v>Mountain Bikes</v>
      </c>
      <c r="I81" s="14">
        <f>VLOOKUP(A81, [1]orders!A:B,2,FALSE)</f>
        <v>252</v>
      </c>
      <c r="J81" s="14" t="str">
        <f>VLOOKUP(A81, [1]orders!A:I,9,FALSE)</f>
        <v>eleni.gordon@hotmail.com</v>
      </c>
      <c r="K81" s="14">
        <f>VLOOKUP(A81, [1]orders!A:J,10,FALSE)</f>
        <v>11418</v>
      </c>
      <c r="L81" s="2" t="str">
        <f>IFERROR(VLOOKUP(C81, [5]stores!A:B, 2, FALSE), "Unknown")</f>
        <v>Baldwin Bikes</v>
      </c>
      <c r="M81" s="2" t="str">
        <f>VLOOKUP(D81,[3]products!A:B,2,FALSE)</f>
        <v>Heller Shagamaw Frame - 2016</v>
      </c>
      <c r="N81" s="2" t="str">
        <f>VLOOKUP(D81, [3]products!A:H, 8, FALSE)</f>
        <v>Heller</v>
      </c>
      <c r="O81" s="21">
        <f>VLOOKUP(A81, [1]orders!A:D, 4, FALSE)</f>
        <v>42388</v>
      </c>
      <c r="P81" s="2">
        <v>1</v>
      </c>
      <c r="Q81" s="2">
        <v>1320.99</v>
      </c>
      <c r="R81" s="27">
        <v>0.05</v>
      </c>
      <c r="S81" s="2">
        <f t="shared" si="1"/>
        <v>1320.99</v>
      </c>
    </row>
    <row r="82" spans="1:19" x14ac:dyDescent="0.3">
      <c r="A82" s="2">
        <v>28</v>
      </c>
      <c r="B82" s="2">
        <v>2</v>
      </c>
      <c r="C82" s="2">
        <f>VLOOKUP(A82, [1]orders!A:G, 7, FALSE)</f>
        <v>2</v>
      </c>
      <c r="D82" s="2">
        <v>7</v>
      </c>
      <c r="E82" s="2">
        <f>VLOOKUP(C82, [2]staffs!A:G,1,FALSE)</f>
        <v>2</v>
      </c>
      <c r="F82" s="2" t="str">
        <f>VLOOKUP(E82, [2]staffs!A:D,4,FALSE)</f>
        <v>mireya.copeland@bikes.shop</v>
      </c>
      <c r="G82" s="2">
        <f>VLOOKUP(D82, [3]products!$A:$D, 4, FALSE)</f>
        <v>6</v>
      </c>
      <c r="H82" s="2" t="str">
        <f>VLOOKUP(G82, [4]categories!A:B, 2, FALSE)</f>
        <v>Mountain Bikes</v>
      </c>
      <c r="I82" s="14">
        <f>VLOOKUP(A82, [1]orders!A:B,2,FALSE)</f>
        <v>252</v>
      </c>
      <c r="J82" s="14" t="str">
        <f>VLOOKUP(A82, [1]orders!A:I,9,FALSE)</f>
        <v>eleni.gordon@hotmail.com</v>
      </c>
      <c r="K82" s="14">
        <f>VLOOKUP(A82, [1]orders!A:J,10,FALSE)</f>
        <v>11418</v>
      </c>
      <c r="L82" s="2" t="str">
        <f>IFERROR(VLOOKUP(C82, [5]stores!A:B, 2, FALSE), "Unknown")</f>
        <v>Baldwin Bikes</v>
      </c>
      <c r="M82" s="2" t="str">
        <f>VLOOKUP(D82,[3]products!A:B,2,FALSE)</f>
        <v>Trek Slash 8 27.5 - 2016</v>
      </c>
      <c r="N82" s="2" t="str">
        <f>VLOOKUP(D82, [3]products!A:H, 8, FALSE)</f>
        <v>Trek</v>
      </c>
      <c r="O82" s="21">
        <f>VLOOKUP(A82, [1]orders!A:D, 4, FALSE)</f>
        <v>42388</v>
      </c>
      <c r="P82" s="2">
        <v>2</v>
      </c>
      <c r="Q82" s="2">
        <v>3999.99</v>
      </c>
      <c r="R82" s="27">
        <v>0.2</v>
      </c>
      <c r="S82" s="2">
        <f t="shared" si="1"/>
        <v>7999.98</v>
      </c>
    </row>
    <row r="83" spans="1:19" x14ac:dyDescent="0.3">
      <c r="A83" s="2">
        <v>28</v>
      </c>
      <c r="B83" s="2">
        <v>3</v>
      </c>
      <c r="C83" s="2">
        <f>VLOOKUP(A83, [1]orders!A:G, 7, FALSE)</f>
        <v>2</v>
      </c>
      <c r="D83" s="2">
        <v>14</v>
      </c>
      <c r="E83" s="2">
        <f>VLOOKUP(C83, [2]staffs!A:G,1,FALSE)</f>
        <v>2</v>
      </c>
      <c r="F83" s="2" t="str">
        <f>VLOOKUP(E83, [2]staffs!A:D,4,FALSE)</f>
        <v>mireya.copeland@bikes.shop</v>
      </c>
      <c r="G83" s="2">
        <f>VLOOKUP(D83, [3]products!$A:$D, 4, FALSE)</f>
        <v>3</v>
      </c>
      <c r="H83" s="2" t="str">
        <f>VLOOKUP(G83, [4]categories!A:B, 2, FALSE)</f>
        <v>Cruisers Bicycles</v>
      </c>
      <c r="I83" s="14">
        <f>VLOOKUP(A83, [1]orders!A:B,2,FALSE)</f>
        <v>252</v>
      </c>
      <c r="J83" s="14" t="str">
        <f>VLOOKUP(A83, [1]orders!A:I,9,FALSE)</f>
        <v>eleni.gordon@hotmail.com</v>
      </c>
      <c r="K83" s="14">
        <f>VLOOKUP(A83, [1]orders!A:J,10,FALSE)</f>
        <v>11418</v>
      </c>
      <c r="L83" s="2" t="str">
        <f>IFERROR(VLOOKUP(C83, [5]stores!A:B, 2, FALSE), "Unknown")</f>
        <v>Baldwin Bikes</v>
      </c>
      <c r="M83" s="2" t="str">
        <f>VLOOKUP(D83,[3]products!A:B,2,FALSE)</f>
        <v>Electra Girl's Hawaii 1 (16-inch) - 2015/2016</v>
      </c>
      <c r="N83" s="2" t="str">
        <f>VLOOKUP(D83, [3]products!A:H, 8, FALSE)</f>
        <v>Electra</v>
      </c>
      <c r="O83" s="21">
        <f>VLOOKUP(A83, [1]orders!A:D, 4, FALSE)</f>
        <v>42388</v>
      </c>
      <c r="P83" s="2">
        <v>2</v>
      </c>
      <c r="Q83" s="2">
        <v>269.99</v>
      </c>
      <c r="R83" s="27">
        <v>0.1</v>
      </c>
      <c r="S83" s="2">
        <f t="shared" si="1"/>
        <v>539.98</v>
      </c>
    </row>
    <row r="84" spans="1:19" x14ac:dyDescent="0.3">
      <c r="A84" s="2">
        <v>28</v>
      </c>
      <c r="B84" s="2">
        <v>4</v>
      </c>
      <c r="C84" s="2">
        <f>VLOOKUP(A84, [1]orders!A:G, 7, FALSE)</f>
        <v>2</v>
      </c>
      <c r="D84" s="2">
        <v>6</v>
      </c>
      <c r="E84" s="2">
        <f>VLOOKUP(C84, [2]staffs!A:G,1,FALSE)</f>
        <v>2</v>
      </c>
      <c r="F84" s="2" t="str">
        <f>VLOOKUP(E84, [2]staffs!A:D,4,FALSE)</f>
        <v>mireya.copeland@bikes.shop</v>
      </c>
      <c r="G84" s="2">
        <f>VLOOKUP(D84, [3]products!$A:$D, 4, FALSE)</f>
        <v>6</v>
      </c>
      <c r="H84" s="2" t="str">
        <f>VLOOKUP(G84, [4]categories!A:B, 2, FALSE)</f>
        <v>Mountain Bikes</v>
      </c>
      <c r="I84" s="14">
        <f>VLOOKUP(A84, [1]orders!A:B,2,FALSE)</f>
        <v>252</v>
      </c>
      <c r="J84" s="14" t="str">
        <f>VLOOKUP(A84, [1]orders!A:I,9,FALSE)</f>
        <v>eleni.gordon@hotmail.com</v>
      </c>
      <c r="K84" s="14">
        <f>VLOOKUP(A84, [1]orders!A:J,10,FALSE)</f>
        <v>11418</v>
      </c>
      <c r="L84" s="2" t="str">
        <f>IFERROR(VLOOKUP(C84, [5]stores!A:B, 2, FALSE), "Unknown")</f>
        <v>Baldwin Bikes</v>
      </c>
      <c r="M84" s="2" t="str">
        <f>VLOOKUP(D84,[3]products!A:B,2,FALSE)</f>
        <v>Surly Ice Cream Truck Frameset - 2016</v>
      </c>
      <c r="N84" s="2" t="str">
        <f>VLOOKUP(D84, [3]products!A:H, 8, FALSE)</f>
        <v>Surly</v>
      </c>
      <c r="O84" s="21">
        <f>VLOOKUP(A84, [1]orders!A:D, 4, FALSE)</f>
        <v>42388</v>
      </c>
      <c r="P84" s="2">
        <v>1</v>
      </c>
      <c r="Q84" s="2">
        <v>469.99</v>
      </c>
      <c r="R84" s="27">
        <v>0.05</v>
      </c>
      <c r="S84" s="2">
        <f t="shared" si="1"/>
        <v>469.99</v>
      </c>
    </row>
    <row r="85" spans="1:19" x14ac:dyDescent="0.3">
      <c r="A85" s="2">
        <v>29</v>
      </c>
      <c r="B85" s="2">
        <v>1</v>
      </c>
      <c r="C85" s="2">
        <f>VLOOKUP(A85, [1]orders!A:G, 7, FALSE)</f>
        <v>2</v>
      </c>
      <c r="D85" s="2">
        <v>24</v>
      </c>
      <c r="E85" s="2">
        <f>VLOOKUP(C85, [2]staffs!A:G,1,FALSE)</f>
        <v>2</v>
      </c>
      <c r="F85" s="2" t="str">
        <f>VLOOKUP(E85, [2]staffs!A:D,4,FALSE)</f>
        <v>mireya.copeland@bikes.shop</v>
      </c>
      <c r="G85" s="2">
        <f>VLOOKUP(D85, [3]products!$A:$D, 4, FALSE)</f>
        <v>2</v>
      </c>
      <c r="H85" s="2" t="str">
        <f>VLOOKUP(G85, [4]categories!A:B, 2, FALSE)</f>
        <v>Comfort Bicycles</v>
      </c>
      <c r="I85" s="14">
        <f>VLOOKUP(A85, [1]orders!A:B,2,FALSE)</f>
        <v>437</v>
      </c>
      <c r="J85" s="14" t="str">
        <f>VLOOKUP(A85, [1]orders!A:I,9,FALSE)</f>
        <v>laureen.barry@yahoo.com</v>
      </c>
      <c r="K85" s="14">
        <f>VLOOKUP(A85, [1]orders!A:J,10,FALSE)</f>
        <v>14127</v>
      </c>
      <c r="L85" s="2" t="str">
        <f>IFERROR(VLOOKUP(C85, [5]stores!A:B, 2, FALSE), "Unknown")</f>
        <v>Baldwin Bikes</v>
      </c>
      <c r="M85" s="2" t="str">
        <f>VLOOKUP(D85,[3]products!A:B,2,FALSE)</f>
        <v>Electra Townie Original 21D - 2016</v>
      </c>
      <c r="N85" s="2" t="str">
        <f>VLOOKUP(D85, [3]products!A:H, 8, FALSE)</f>
        <v>Electra</v>
      </c>
      <c r="O85" s="21">
        <f>VLOOKUP(A85, [1]orders!A:D, 4, FALSE)</f>
        <v>42389</v>
      </c>
      <c r="P85" s="2">
        <v>2</v>
      </c>
      <c r="Q85" s="2">
        <v>549.99</v>
      </c>
      <c r="R85" s="27">
        <v>0.05</v>
      </c>
      <c r="S85" s="2">
        <f t="shared" si="1"/>
        <v>1099.98</v>
      </c>
    </row>
    <row r="86" spans="1:19" x14ac:dyDescent="0.3">
      <c r="A86" s="2">
        <v>29</v>
      </c>
      <c r="B86" s="2">
        <v>2</v>
      </c>
      <c r="C86" s="2">
        <f>VLOOKUP(A86, [1]orders!A:G, 7, FALSE)</f>
        <v>2</v>
      </c>
      <c r="D86" s="2">
        <v>6</v>
      </c>
      <c r="E86" s="2">
        <f>VLOOKUP(C86, [2]staffs!A:G,1,FALSE)</f>
        <v>2</v>
      </c>
      <c r="F86" s="2" t="str">
        <f>VLOOKUP(E86, [2]staffs!A:D,4,FALSE)</f>
        <v>mireya.copeland@bikes.shop</v>
      </c>
      <c r="G86" s="2">
        <f>VLOOKUP(D86, [3]products!$A:$D, 4, FALSE)</f>
        <v>6</v>
      </c>
      <c r="H86" s="2" t="str">
        <f>VLOOKUP(G86, [4]categories!A:B, 2, FALSE)</f>
        <v>Mountain Bikes</v>
      </c>
      <c r="I86" s="14">
        <f>VLOOKUP(A86, [1]orders!A:B,2,FALSE)</f>
        <v>437</v>
      </c>
      <c r="J86" s="14" t="str">
        <f>VLOOKUP(A86, [1]orders!A:I,9,FALSE)</f>
        <v>laureen.barry@yahoo.com</v>
      </c>
      <c r="K86" s="14">
        <f>VLOOKUP(A86, [1]orders!A:J,10,FALSE)</f>
        <v>14127</v>
      </c>
      <c r="L86" s="2" t="str">
        <f>IFERROR(VLOOKUP(C86, [5]stores!A:B, 2, FALSE), "Unknown")</f>
        <v>Baldwin Bikes</v>
      </c>
      <c r="M86" s="2" t="str">
        <f>VLOOKUP(D86,[3]products!A:B,2,FALSE)</f>
        <v>Surly Ice Cream Truck Frameset - 2016</v>
      </c>
      <c r="N86" s="2" t="str">
        <f>VLOOKUP(D86, [3]products!A:H, 8, FALSE)</f>
        <v>Surly</v>
      </c>
      <c r="O86" s="21">
        <f>VLOOKUP(A86, [1]orders!A:D, 4, FALSE)</f>
        <v>42389</v>
      </c>
      <c r="P86" s="2">
        <v>1</v>
      </c>
      <c r="Q86" s="2">
        <v>469.99</v>
      </c>
      <c r="R86" s="27">
        <v>0.2</v>
      </c>
      <c r="S86" s="2">
        <f t="shared" si="1"/>
        <v>469.99</v>
      </c>
    </row>
    <row r="87" spans="1:19" x14ac:dyDescent="0.3">
      <c r="A87" s="2">
        <v>29</v>
      </c>
      <c r="B87" s="2">
        <v>3</v>
      </c>
      <c r="C87" s="2">
        <f>VLOOKUP(A87, [1]orders!A:G, 7, FALSE)</f>
        <v>2</v>
      </c>
      <c r="D87" s="2">
        <v>21</v>
      </c>
      <c r="E87" s="2">
        <f>VLOOKUP(C87, [2]staffs!A:G,1,FALSE)</f>
        <v>2</v>
      </c>
      <c r="F87" s="2" t="str">
        <f>VLOOKUP(E87, [2]staffs!A:D,4,FALSE)</f>
        <v>mireya.copeland@bikes.shop</v>
      </c>
      <c r="G87" s="2">
        <f>VLOOKUP(D87, [3]products!$A:$D, 4, FALSE)</f>
        <v>1</v>
      </c>
      <c r="H87" s="2" t="str">
        <f>VLOOKUP(G87, [4]categories!A:B, 2, FALSE)</f>
        <v>Children Bicycles</v>
      </c>
      <c r="I87" s="14">
        <f>VLOOKUP(A87, [1]orders!A:B,2,FALSE)</f>
        <v>437</v>
      </c>
      <c r="J87" s="14" t="str">
        <f>VLOOKUP(A87, [1]orders!A:I,9,FALSE)</f>
        <v>laureen.barry@yahoo.com</v>
      </c>
      <c r="K87" s="14">
        <f>VLOOKUP(A87, [1]orders!A:J,10,FALSE)</f>
        <v>14127</v>
      </c>
      <c r="L87" s="2" t="str">
        <f>IFERROR(VLOOKUP(C87, [5]stores!A:B, 2, FALSE), "Unknown")</f>
        <v>Baldwin Bikes</v>
      </c>
      <c r="M87" s="2" t="str">
        <f>VLOOKUP(D87,[3]products!A:B,2,FALSE)</f>
        <v>Electra Cruiser 1 (24-Inch) - 2016</v>
      </c>
      <c r="N87" s="2" t="str">
        <f>VLOOKUP(D87, [3]products!A:H, 8, FALSE)</f>
        <v>Electra</v>
      </c>
      <c r="O87" s="21">
        <f>VLOOKUP(A87, [1]orders!A:D, 4, FALSE)</f>
        <v>42389</v>
      </c>
      <c r="P87" s="2">
        <v>2</v>
      </c>
      <c r="Q87" s="2">
        <v>269.99</v>
      </c>
      <c r="R87" s="27">
        <v>0.1</v>
      </c>
      <c r="S87" s="2">
        <f t="shared" si="1"/>
        <v>539.98</v>
      </c>
    </row>
    <row r="88" spans="1:19" x14ac:dyDescent="0.3">
      <c r="A88" s="2">
        <v>29</v>
      </c>
      <c r="B88" s="2">
        <v>4</v>
      </c>
      <c r="C88" s="2">
        <f>VLOOKUP(A88, [1]orders!A:G, 7, FALSE)</f>
        <v>2</v>
      </c>
      <c r="D88" s="2">
        <v>8</v>
      </c>
      <c r="E88" s="2">
        <f>VLOOKUP(C88, [2]staffs!A:G,1,FALSE)</f>
        <v>2</v>
      </c>
      <c r="F88" s="2" t="str">
        <f>VLOOKUP(E88, [2]staffs!A:D,4,FALSE)</f>
        <v>mireya.copeland@bikes.shop</v>
      </c>
      <c r="G88" s="2">
        <f>VLOOKUP(D88, [3]products!$A:$D, 4, FALSE)</f>
        <v>6</v>
      </c>
      <c r="H88" s="2" t="str">
        <f>VLOOKUP(G88, [4]categories!A:B, 2, FALSE)</f>
        <v>Mountain Bikes</v>
      </c>
      <c r="I88" s="14">
        <f>VLOOKUP(A88, [1]orders!A:B,2,FALSE)</f>
        <v>437</v>
      </c>
      <c r="J88" s="14" t="str">
        <f>VLOOKUP(A88, [1]orders!A:I,9,FALSE)</f>
        <v>laureen.barry@yahoo.com</v>
      </c>
      <c r="K88" s="14">
        <f>VLOOKUP(A88, [1]orders!A:J,10,FALSE)</f>
        <v>14127</v>
      </c>
      <c r="L88" s="2" t="str">
        <f>IFERROR(VLOOKUP(C88, [5]stores!A:B, 2, FALSE), "Unknown")</f>
        <v>Baldwin Bikes</v>
      </c>
      <c r="M88" s="2" t="str">
        <f>VLOOKUP(D88,[3]products!A:B,2,FALSE)</f>
        <v>Trek Remedy 29 Carbon Frameset - 2016</v>
      </c>
      <c r="N88" s="2" t="str">
        <f>VLOOKUP(D88, [3]products!A:H, 8, FALSE)</f>
        <v>Trek</v>
      </c>
      <c r="O88" s="21">
        <f>VLOOKUP(A88, [1]orders!A:D, 4, FALSE)</f>
        <v>42389</v>
      </c>
      <c r="P88" s="2">
        <v>1</v>
      </c>
      <c r="Q88" s="2">
        <v>1799.99</v>
      </c>
      <c r="R88" s="27">
        <v>0.2</v>
      </c>
      <c r="S88" s="2">
        <f t="shared" si="1"/>
        <v>1799.99</v>
      </c>
    </row>
    <row r="89" spans="1:19" x14ac:dyDescent="0.3">
      <c r="A89" s="2">
        <v>29</v>
      </c>
      <c r="B89" s="2">
        <v>5</v>
      </c>
      <c r="C89" s="2">
        <f>VLOOKUP(A89, [1]orders!A:G, 7, FALSE)</f>
        <v>2</v>
      </c>
      <c r="D89" s="2">
        <v>14</v>
      </c>
      <c r="E89" s="2">
        <f>VLOOKUP(C89, [2]staffs!A:G,1,FALSE)</f>
        <v>2</v>
      </c>
      <c r="F89" s="2" t="str">
        <f>VLOOKUP(E89, [2]staffs!A:D,4,FALSE)</f>
        <v>mireya.copeland@bikes.shop</v>
      </c>
      <c r="G89" s="2">
        <f>VLOOKUP(D89, [3]products!$A:$D, 4, FALSE)</f>
        <v>3</v>
      </c>
      <c r="H89" s="2" t="str">
        <f>VLOOKUP(G89, [4]categories!A:B, 2, FALSE)</f>
        <v>Cruisers Bicycles</v>
      </c>
      <c r="I89" s="14">
        <f>VLOOKUP(A89, [1]orders!A:B,2,FALSE)</f>
        <v>437</v>
      </c>
      <c r="J89" s="14" t="str">
        <f>VLOOKUP(A89, [1]orders!A:I,9,FALSE)</f>
        <v>laureen.barry@yahoo.com</v>
      </c>
      <c r="K89" s="14">
        <f>VLOOKUP(A89, [1]orders!A:J,10,FALSE)</f>
        <v>14127</v>
      </c>
      <c r="L89" s="2" t="str">
        <f>IFERROR(VLOOKUP(C89, [5]stores!A:B, 2, FALSE), "Unknown")</f>
        <v>Baldwin Bikes</v>
      </c>
      <c r="M89" s="2" t="str">
        <f>VLOOKUP(D89,[3]products!A:B,2,FALSE)</f>
        <v>Electra Girl's Hawaii 1 (16-inch) - 2015/2016</v>
      </c>
      <c r="N89" s="2" t="str">
        <f>VLOOKUP(D89, [3]products!A:H, 8, FALSE)</f>
        <v>Electra</v>
      </c>
      <c r="O89" s="21">
        <f>VLOOKUP(A89, [1]orders!A:D, 4, FALSE)</f>
        <v>42389</v>
      </c>
      <c r="P89" s="2">
        <v>2</v>
      </c>
      <c r="Q89" s="2">
        <v>269.99</v>
      </c>
      <c r="R89" s="27">
        <v>0.05</v>
      </c>
      <c r="S89" s="2">
        <f t="shared" si="1"/>
        <v>539.98</v>
      </c>
    </row>
    <row r="90" spans="1:19" x14ac:dyDescent="0.3">
      <c r="A90" s="2">
        <v>30</v>
      </c>
      <c r="B90" s="2">
        <v>1</v>
      </c>
      <c r="C90" s="2">
        <f>VLOOKUP(A90, [1]orders!A:G, 7, FALSE)</f>
        <v>2</v>
      </c>
      <c r="D90" s="2">
        <v>26</v>
      </c>
      <c r="E90" s="2">
        <f>VLOOKUP(C90, [2]staffs!A:G,1,FALSE)</f>
        <v>2</v>
      </c>
      <c r="F90" s="2" t="str">
        <f>VLOOKUP(E90, [2]staffs!A:D,4,FALSE)</f>
        <v>mireya.copeland@bikes.shop</v>
      </c>
      <c r="G90" s="2">
        <f>VLOOKUP(D90, [3]products!$A:$D, 4, FALSE)</f>
        <v>2</v>
      </c>
      <c r="H90" s="2" t="str">
        <f>VLOOKUP(G90, [4]categories!A:B, 2, FALSE)</f>
        <v>Comfort Bicycles</v>
      </c>
      <c r="I90" s="14">
        <f>VLOOKUP(A90, [1]orders!A:B,2,FALSE)</f>
        <v>1348</v>
      </c>
      <c r="J90" s="14" t="str">
        <f>VLOOKUP(A90, [1]orders!A:I,9,FALSE)</f>
        <v>yvone.guerrero@aol.com</v>
      </c>
      <c r="K90" s="14">
        <f>VLOOKUP(A90, [1]orders!A:J,10,FALSE)</f>
        <v>11566</v>
      </c>
      <c r="L90" s="2" t="str">
        <f>IFERROR(VLOOKUP(C90, [5]stores!A:B, 2, FALSE), "Unknown")</f>
        <v>Baldwin Bikes</v>
      </c>
      <c r="M90" s="2" t="str">
        <f>VLOOKUP(D90,[3]products!A:B,2,FALSE)</f>
        <v>Electra Townie Original 7D EQ - 2016</v>
      </c>
      <c r="N90" s="2" t="str">
        <f>VLOOKUP(D90, [3]products!A:H, 8, FALSE)</f>
        <v>Electra</v>
      </c>
      <c r="O90" s="21">
        <f>VLOOKUP(A90, [1]orders!A:D, 4, FALSE)</f>
        <v>42389</v>
      </c>
      <c r="P90" s="2">
        <v>1</v>
      </c>
      <c r="Q90" s="2">
        <v>599.99</v>
      </c>
      <c r="R90" s="27">
        <v>0.05</v>
      </c>
      <c r="S90" s="2">
        <f t="shared" si="1"/>
        <v>599.99</v>
      </c>
    </row>
    <row r="91" spans="1:19" x14ac:dyDescent="0.3">
      <c r="A91" s="2">
        <v>30</v>
      </c>
      <c r="B91" s="2">
        <v>2</v>
      </c>
      <c r="C91" s="2">
        <f>VLOOKUP(A91, [1]orders!A:G, 7, FALSE)</f>
        <v>2</v>
      </c>
      <c r="D91" s="2">
        <v>17</v>
      </c>
      <c r="E91" s="2">
        <f>VLOOKUP(C91, [2]staffs!A:G,1,FALSE)</f>
        <v>2</v>
      </c>
      <c r="F91" s="2" t="str">
        <f>VLOOKUP(E91, [2]staffs!A:D,4,FALSE)</f>
        <v>mireya.copeland@bikes.shop</v>
      </c>
      <c r="G91" s="2">
        <f>VLOOKUP(D91, [3]products!$A:$D, 4, FALSE)</f>
        <v>3</v>
      </c>
      <c r="H91" s="2" t="str">
        <f>VLOOKUP(G91, [4]categories!A:B, 2, FALSE)</f>
        <v>Cruisers Bicycles</v>
      </c>
      <c r="I91" s="14">
        <f>VLOOKUP(A91, [1]orders!A:B,2,FALSE)</f>
        <v>1348</v>
      </c>
      <c r="J91" s="14" t="str">
        <f>VLOOKUP(A91, [1]orders!A:I,9,FALSE)</f>
        <v>yvone.guerrero@aol.com</v>
      </c>
      <c r="K91" s="14">
        <f>VLOOKUP(A91, [1]orders!A:J,10,FALSE)</f>
        <v>11566</v>
      </c>
      <c r="L91" s="2" t="str">
        <f>IFERROR(VLOOKUP(C91, [5]stores!A:B, 2, FALSE), "Unknown")</f>
        <v>Baldwin Bikes</v>
      </c>
      <c r="M91" s="2" t="str">
        <f>VLOOKUP(D91,[3]products!A:B,2,FALSE)</f>
        <v>Pure Cycles Vine 8-Speed - 2016</v>
      </c>
      <c r="N91" s="2" t="str">
        <f>VLOOKUP(D91, [3]products!A:H, 8, FALSE)</f>
        <v>Pure Cycles</v>
      </c>
      <c r="O91" s="21">
        <f>VLOOKUP(A91, [1]orders!A:D, 4, FALSE)</f>
        <v>42389</v>
      </c>
      <c r="P91" s="2">
        <v>1</v>
      </c>
      <c r="Q91" s="2">
        <v>429</v>
      </c>
      <c r="R91" s="27">
        <v>7.0000000000000007E-2</v>
      </c>
      <c r="S91" s="2">
        <f t="shared" si="1"/>
        <v>429</v>
      </c>
    </row>
    <row r="92" spans="1:19" x14ac:dyDescent="0.3">
      <c r="A92" s="2">
        <v>30</v>
      </c>
      <c r="B92" s="2">
        <v>3</v>
      </c>
      <c r="C92" s="2">
        <f>VLOOKUP(A92, [1]orders!A:G, 7, FALSE)</f>
        <v>2</v>
      </c>
      <c r="D92" s="2">
        <v>19</v>
      </c>
      <c r="E92" s="2">
        <f>VLOOKUP(C92, [2]staffs!A:G,1,FALSE)</f>
        <v>2</v>
      </c>
      <c r="F92" s="2" t="str">
        <f>VLOOKUP(E92, [2]staffs!A:D,4,FALSE)</f>
        <v>mireya.copeland@bikes.shop</v>
      </c>
      <c r="G92" s="2">
        <f>VLOOKUP(D92, [3]products!$A:$D, 4, FALSE)</f>
        <v>3</v>
      </c>
      <c r="H92" s="2" t="str">
        <f>VLOOKUP(G92, [4]categories!A:B, 2, FALSE)</f>
        <v>Cruisers Bicycles</v>
      </c>
      <c r="I92" s="14">
        <f>VLOOKUP(A92, [1]orders!A:B,2,FALSE)</f>
        <v>1348</v>
      </c>
      <c r="J92" s="14" t="str">
        <f>VLOOKUP(A92, [1]orders!A:I,9,FALSE)</f>
        <v>yvone.guerrero@aol.com</v>
      </c>
      <c r="K92" s="14">
        <f>VLOOKUP(A92, [1]orders!A:J,10,FALSE)</f>
        <v>11566</v>
      </c>
      <c r="L92" s="2" t="str">
        <f>IFERROR(VLOOKUP(C92, [5]stores!A:B, 2, FALSE), "Unknown")</f>
        <v>Baldwin Bikes</v>
      </c>
      <c r="M92" s="2" t="str">
        <f>VLOOKUP(D92,[3]products!A:B,2,FALSE)</f>
        <v>Pure Cycles William 3-Speed - 2016</v>
      </c>
      <c r="N92" s="2" t="str">
        <f>VLOOKUP(D92, [3]products!A:H, 8, FALSE)</f>
        <v>Pure Cycles</v>
      </c>
      <c r="O92" s="21">
        <f>VLOOKUP(A92, [1]orders!A:D, 4, FALSE)</f>
        <v>42389</v>
      </c>
      <c r="P92" s="2">
        <v>1</v>
      </c>
      <c r="Q92" s="2">
        <v>449</v>
      </c>
      <c r="R92" s="27">
        <v>0.1</v>
      </c>
      <c r="S92" s="2">
        <f t="shared" si="1"/>
        <v>449</v>
      </c>
    </row>
    <row r="93" spans="1:19" x14ac:dyDescent="0.3">
      <c r="A93" s="2">
        <v>30</v>
      </c>
      <c r="B93" s="2">
        <v>4</v>
      </c>
      <c r="C93" s="2">
        <f>VLOOKUP(A93, [1]orders!A:G, 7, FALSE)</f>
        <v>2</v>
      </c>
      <c r="D93" s="2">
        <v>4</v>
      </c>
      <c r="E93" s="2">
        <f>VLOOKUP(C93, [2]staffs!A:G,1,FALSE)</f>
        <v>2</v>
      </c>
      <c r="F93" s="2" t="str">
        <f>VLOOKUP(E93, [2]staffs!A:D,4,FALSE)</f>
        <v>mireya.copeland@bikes.shop</v>
      </c>
      <c r="G93" s="2">
        <f>VLOOKUP(D93, [3]products!$A:$D, 4, FALSE)</f>
        <v>6</v>
      </c>
      <c r="H93" s="2" t="str">
        <f>VLOOKUP(G93, [4]categories!A:B, 2, FALSE)</f>
        <v>Mountain Bikes</v>
      </c>
      <c r="I93" s="14">
        <f>VLOOKUP(A93, [1]orders!A:B,2,FALSE)</f>
        <v>1348</v>
      </c>
      <c r="J93" s="14" t="str">
        <f>VLOOKUP(A93, [1]orders!A:I,9,FALSE)</f>
        <v>yvone.guerrero@aol.com</v>
      </c>
      <c r="K93" s="14">
        <f>VLOOKUP(A93, [1]orders!A:J,10,FALSE)</f>
        <v>11566</v>
      </c>
      <c r="L93" s="2" t="str">
        <f>IFERROR(VLOOKUP(C93, [5]stores!A:B, 2, FALSE), "Unknown")</f>
        <v>Baldwin Bikes</v>
      </c>
      <c r="M93" s="2" t="str">
        <f>VLOOKUP(D93,[3]products!A:B,2,FALSE)</f>
        <v>Trek Fuel EX 8 29 - 2016</v>
      </c>
      <c r="N93" s="2" t="str">
        <f>VLOOKUP(D93, [3]products!A:H, 8, FALSE)</f>
        <v>Trek</v>
      </c>
      <c r="O93" s="21">
        <f>VLOOKUP(A93, [1]orders!A:D, 4, FALSE)</f>
        <v>42389</v>
      </c>
      <c r="P93" s="2">
        <v>1</v>
      </c>
      <c r="Q93" s="2">
        <v>2899.99</v>
      </c>
      <c r="R93" s="27">
        <v>0.1</v>
      </c>
      <c r="S93" s="2">
        <f t="shared" si="1"/>
        <v>2899.99</v>
      </c>
    </row>
    <row r="94" spans="1:19" x14ac:dyDescent="0.3">
      <c r="A94" s="2">
        <v>30</v>
      </c>
      <c r="B94" s="2">
        <v>5</v>
      </c>
      <c r="C94" s="2">
        <f>VLOOKUP(A94, [1]orders!A:G, 7, FALSE)</f>
        <v>2</v>
      </c>
      <c r="D94" s="2">
        <v>7</v>
      </c>
      <c r="E94" s="2">
        <f>VLOOKUP(C94, [2]staffs!A:G,1,FALSE)</f>
        <v>2</v>
      </c>
      <c r="F94" s="2" t="str">
        <f>VLOOKUP(E94, [2]staffs!A:D,4,FALSE)</f>
        <v>mireya.copeland@bikes.shop</v>
      </c>
      <c r="G94" s="2">
        <f>VLOOKUP(D94, [3]products!$A:$D, 4, FALSE)</f>
        <v>6</v>
      </c>
      <c r="H94" s="2" t="str">
        <f>VLOOKUP(G94, [4]categories!A:B, 2, FALSE)</f>
        <v>Mountain Bikes</v>
      </c>
      <c r="I94" s="14">
        <f>VLOOKUP(A94, [1]orders!A:B,2,FALSE)</f>
        <v>1348</v>
      </c>
      <c r="J94" s="14" t="str">
        <f>VLOOKUP(A94, [1]orders!A:I,9,FALSE)</f>
        <v>yvone.guerrero@aol.com</v>
      </c>
      <c r="K94" s="14">
        <f>VLOOKUP(A94, [1]orders!A:J,10,FALSE)</f>
        <v>11566</v>
      </c>
      <c r="L94" s="2" t="str">
        <f>IFERROR(VLOOKUP(C94, [5]stores!A:B, 2, FALSE), "Unknown")</f>
        <v>Baldwin Bikes</v>
      </c>
      <c r="M94" s="2" t="str">
        <f>VLOOKUP(D94,[3]products!A:B,2,FALSE)</f>
        <v>Trek Slash 8 27.5 - 2016</v>
      </c>
      <c r="N94" s="2" t="str">
        <f>VLOOKUP(D94, [3]products!A:H, 8, FALSE)</f>
        <v>Trek</v>
      </c>
      <c r="O94" s="21">
        <f>VLOOKUP(A94, [1]orders!A:D, 4, FALSE)</f>
        <v>42389</v>
      </c>
      <c r="P94" s="2">
        <v>2</v>
      </c>
      <c r="Q94" s="2">
        <v>3999.99</v>
      </c>
      <c r="R94" s="27">
        <v>0.1</v>
      </c>
      <c r="S94" s="2">
        <f t="shared" si="1"/>
        <v>7999.98</v>
      </c>
    </row>
    <row r="95" spans="1:19" x14ac:dyDescent="0.3">
      <c r="A95" s="2">
        <v>31</v>
      </c>
      <c r="B95" s="2">
        <v>1</v>
      </c>
      <c r="C95" s="2">
        <f>VLOOKUP(A95, [1]orders!A:G, 7, FALSE)</f>
        <v>3</v>
      </c>
      <c r="D95" s="2">
        <v>11</v>
      </c>
      <c r="E95" s="2">
        <f>VLOOKUP(C95, [2]staffs!A:G,1,FALSE)</f>
        <v>3</v>
      </c>
      <c r="F95" s="2" t="str">
        <f>VLOOKUP(E95, [2]staffs!A:D,4,FALSE)</f>
        <v>genna.serrano@bikes.shop</v>
      </c>
      <c r="G95" s="2">
        <f>VLOOKUP(D95, [3]products!$A:$D, 4, FALSE)</f>
        <v>4</v>
      </c>
      <c r="H95" s="2" t="str">
        <f>VLOOKUP(G95, [4]categories!A:B, 2, FALSE)</f>
        <v>Cyclocross Bicycles</v>
      </c>
      <c r="I95" s="14">
        <f>VLOOKUP(A95, [1]orders!A:B,2,FALSE)</f>
        <v>1238</v>
      </c>
      <c r="J95" s="14" t="str">
        <f>VLOOKUP(A95, [1]orders!A:I,9,FALSE)</f>
        <v>edgar.quinn@aol.com</v>
      </c>
      <c r="K95" s="14">
        <f>VLOOKUP(A95, [1]orders!A:J,10,FALSE)</f>
        <v>78552</v>
      </c>
      <c r="L95" s="2" t="str">
        <f>IFERROR(VLOOKUP(C95, [5]stores!A:B, 2, FALSE), "Unknown")</f>
        <v>Rowlett Bikes</v>
      </c>
      <c r="M95" s="2" t="str">
        <f>VLOOKUP(D95,[3]products!A:B,2,FALSE)</f>
        <v>Surly Straggler 650b - 2016</v>
      </c>
      <c r="N95" s="2" t="str">
        <f>VLOOKUP(D95, [3]products!A:H, 8, FALSE)</f>
        <v>Surly</v>
      </c>
      <c r="O95" s="21">
        <f>VLOOKUP(A95, [1]orders!A:D, 4, FALSE)</f>
        <v>42389</v>
      </c>
      <c r="P95" s="2">
        <v>2</v>
      </c>
      <c r="Q95" s="2">
        <v>1680.99</v>
      </c>
      <c r="R95" s="27">
        <v>0.05</v>
      </c>
      <c r="S95" s="2">
        <f t="shared" si="1"/>
        <v>3361.98</v>
      </c>
    </row>
    <row r="96" spans="1:19" x14ac:dyDescent="0.3">
      <c r="A96" s="2">
        <v>31</v>
      </c>
      <c r="B96" s="2">
        <v>2</v>
      </c>
      <c r="C96" s="2">
        <f>VLOOKUP(A96, [1]orders!A:G, 7, FALSE)</f>
        <v>3</v>
      </c>
      <c r="D96" s="2">
        <v>9</v>
      </c>
      <c r="E96" s="2">
        <f>VLOOKUP(C96, [2]staffs!A:G,1,FALSE)</f>
        <v>3</v>
      </c>
      <c r="F96" s="2" t="str">
        <f>VLOOKUP(E96, [2]staffs!A:D,4,FALSE)</f>
        <v>genna.serrano@bikes.shop</v>
      </c>
      <c r="G96" s="2">
        <f>VLOOKUP(D96, [3]products!$A:$D, 4, FALSE)</f>
        <v>5</v>
      </c>
      <c r="H96" s="2" t="str">
        <f>VLOOKUP(G96, [4]categories!A:B, 2, FALSE)</f>
        <v>Electric Bikes</v>
      </c>
      <c r="I96" s="14">
        <f>VLOOKUP(A96, [1]orders!A:B,2,FALSE)</f>
        <v>1238</v>
      </c>
      <c r="J96" s="14" t="str">
        <f>VLOOKUP(A96, [1]orders!A:I,9,FALSE)</f>
        <v>edgar.quinn@aol.com</v>
      </c>
      <c r="K96" s="14">
        <f>VLOOKUP(A96, [1]orders!A:J,10,FALSE)</f>
        <v>78552</v>
      </c>
      <c r="L96" s="2" t="str">
        <f>IFERROR(VLOOKUP(C96, [5]stores!A:B, 2, FALSE), "Unknown")</f>
        <v>Rowlett Bikes</v>
      </c>
      <c r="M96" s="2" t="str">
        <f>VLOOKUP(D96,[3]products!A:B,2,FALSE)</f>
        <v>Trek Conduit+ - 2016</v>
      </c>
      <c r="N96" s="2" t="str">
        <f>VLOOKUP(D96, [3]products!A:H, 8, FALSE)</f>
        <v>Trek</v>
      </c>
      <c r="O96" s="21">
        <f>VLOOKUP(A96, [1]orders!A:D, 4, FALSE)</f>
        <v>42389</v>
      </c>
      <c r="P96" s="2">
        <v>2</v>
      </c>
      <c r="Q96" s="2">
        <v>2999.99</v>
      </c>
      <c r="R96" s="27">
        <v>0.2</v>
      </c>
      <c r="S96" s="2">
        <f t="shared" si="1"/>
        <v>5999.98</v>
      </c>
    </row>
    <row r="97" spans="1:19" x14ac:dyDescent="0.3">
      <c r="A97" s="2">
        <v>32</v>
      </c>
      <c r="B97" s="2">
        <v>1</v>
      </c>
      <c r="C97" s="2">
        <f>VLOOKUP(A97, [1]orders!A:G, 7, FALSE)</f>
        <v>1</v>
      </c>
      <c r="D97" s="2">
        <v>8</v>
      </c>
      <c r="E97" s="2">
        <f>VLOOKUP(C97, [2]staffs!A:G,1,FALSE)</f>
        <v>1</v>
      </c>
      <c r="F97" s="2" t="str">
        <f>VLOOKUP(E97, [2]staffs!A:D,4,FALSE)</f>
        <v>fabiola.jackson@bikes.shop</v>
      </c>
      <c r="G97" s="2">
        <f>VLOOKUP(D97, [3]products!$A:$D, 4, FALSE)</f>
        <v>6</v>
      </c>
      <c r="H97" s="2" t="str">
        <f>VLOOKUP(G97, [4]categories!A:B, 2, FALSE)</f>
        <v>Mountain Bikes</v>
      </c>
      <c r="I97" s="14">
        <f>VLOOKUP(A97, [1]orders!A:B,2,FALSE)</f>
        <v>1259</v>
      </c>
      <c r="J97" s="14" t="str">
        <f>VLOOKUP(A97, [1]orders!A:I,9,FALSE)</f>
        <v>kimbery.nieves@msn.com</v>
      </c>
      <c r="K97" s="14">
        <f>VLOOKUP(A97, [1]orders!A:J,10,FALSE)</f>
        <v>94070</v>
      </c>
      <c r="L97" s="2" t="str">
        <f>IFERROR(VLOOKUP(C97, [5]stores!A:B, 2, FALSE), "Unknown")</f>
        <v>Santa Cruz Bikes</v>
      </c>
      <c r="M97" s="2" t="str">
        <f>VLOOKUP(D97,[3]products!A:B,2,FALSE)</f>
        <v>Trek Remedy 29 Carbon Frameset - 2016</v>
      </c>
      <c r="N97" s="2" t="str">
        <f>VLOOKUP(D97, [3]products!A:H, 8, FALSE)</f>
        <v>Trek</v>
      </c>
      <c r="O97" s="21">
        <f>VLOOKUP(A97, [1]orders!A:D, 4, FALSE)</f>
        <v>42390</v>
      </c>
      <c r="P97" s="2">
        <v>2</v>
      </c>
      <c r="Q97" s="2">
        <v>1799.99</v>
      </c>
      <c r="R97" s="27">
        <v>7.0000000000000007E-2</v>
      </c>
      <c r="S97" s="2">
        <f t="shared" si="1"/>
        <v>3599.98</v>
      </c>
    </row>
    <row r="98" spans="1:19" x14ac:dyDescent="0.3">
      <c r="A98" s="2">
        <v>32</v>
      </c>
      <c r="B98" s="2">
        <v>2</v>
      </c>
      <c r="C98" s="2">
        <f>VLOOKUP(A98, [1]orders!A:G, 7, FALSE)</f>
        <v>1</v>
      </c>
      <c r="D98" s="2">
        <v>12</v>
      </c>
      <c r="E98" s="2">
        <f>VLOOKUP(C98, [2]staffs!A:G,1,FALSE)</f>
        <v>1</v>
      </c>
      <c r="F98" s="2" t="str">
        <f>VLOOKUP(E98, [2]staffs!A:D,4,FALSE)</f>
        <v>fabiola.jackson@bikes.shop</v>
      </c>
      <c r="G98" s="2">
        <f>VLOOKUP(D98, [3]products!$A:$D, 4, FALSE)</f>
        <v>3</v>
      </c>
      <c r="H98" s="2" t="str">
        <f>VLOOKUP(G98, [4]categories!A:B, 2, FALSE)</f>
        <v>Cruisers Bicycles</v>
      </c>
      <c r="I98" s="14">
        <f>VLOOKUP(A98, [1]orders!A:B,2,FALSE)</f>
        <v>1259</v>
      </c>
      <c r="J98" s="14" t="str">
        <f>VLOOKUP(A98, [1]orders!A:I,9,FALSE)</f>
        <v>kimbery.nieves@msn.com</v>
      </c>
      <c r="K98" s="14">
        <f>VLOOKUP(A98, [1]orders!A:J,10,FALSE)</f>
        <v>94070</v>
      </c>
      <c r="L98" s="2" t="str">
        <f>IFERROR(VLOOKUP(C98, [5]stores!A:B, 2, FALSE), "Unknown")</f>
        <v>Santa Cruz Bikes</v>
      </c>
      <c r="M98" s="2" t="str">
        <f>VLOOKUP(D98,[3]products!A:B,2,FALSE)</f>
        <v>Electra Townie Original 21D - 2016</v>
      </c>
      <c r="N98" s="2" t="str">
        <f>VLOOKUP(D98, [3]products!A:H, 8, FALSE)</f>
        <v>Electra</v>
      </c>
      <c r="O98" s="21">
        <f>VLOOKUP(A98, [1]orders!A:D, 4, FALSE)</f>
        <v>42390</v>
      </c>
      <c r="P98" s="2">
        <v>2</v>
      </c>
      <c r="Q98" s="2">
        <v>549.99</v>
      </c>
      <c r="R98" s="27">
        <v>7.0000000000000007E-2</v>
      </c>
      <c r="S98" s="2">
        <f t="shared" si="1"/>
        <v>1099.98</v>
      </c>
    </row>
    <row r="99" spans="1:19" x14ac:dyDescent="0.3">
      <c r="A99" s="2">
        <v>32</v>
      </c>
      <c r="B99" s="2">
        <v>3</v>
      </c>
      <c r="C99" s="2">
        <f>VLOOKUP(A99, [1]orders!A:G, 7, FALSE)</f>
        <v>1</v>
      </c>
      <c r="D99" s="2">
        <v>25</v>
      </c>
      <c r="E99" s="2">
        <f>VLOOKUP(C99, [2]staffs!A:G,1,FALSE)</f>
        <v>1</v>
      </c>
      <c r="F99" s="2" t="str">
        <f>VLOOKUP(E99, [2]staffs!A:D,4,FALSE)</f>
        <v>fabiola.jackson@bikes.shop</v>
      </c>
      <c r="G99" s="2">
        <f>VLOOKUP(D99, [3]products!$A:$D, 4, FALSE)</f>
        <v>2</v>
      </c>
      <c r="H99" s="2" t="str">
        <f>VLOOKUP(G99, [4]categories!A:B, 2, FALSE)</f>
        <v>Comfort Bicycles</v>
      </c>
      <c r="I99" s="14">
        <f>VLOOKUP(A99, [1]orders!A:B,2,FALSE)</f>
        <v>1259</v>
      </c>
      <c r="J99" s="14" t="str">
        <f>VLOOKUP(A99, [1]orders!A:I,9,FALSE)</f>
        <v>kimbery.nieves@msn.com</v>
      </c>
      <c r="K99" s="14">
        <f>VLOOKUP(A99, [1]orders!A:J,10,FALSE)</f>
        <v>94070</v>
      </c>
      <c r="L99" s="2" t="str">
        <f>IFERROR(VLOOKUP(C99, [5]stores!A:B, 2, FALSE), "Unknown")</f>
        <v>Santa Cruz Bikes</v>
      </c>
      <c r="M99" s="2" t="str">
        <f>VLOOKUP(D99,[3]products!A:B,2,FALSE)</f>
        <v>Electra Townie Original 7D - 2015/2016</v>
      </c>
      <c r="N99" s="2" t="str">
        <f>VLOOKUP(D99, [3]products!A:H, 8, FALSE)</f>
        <v>Electra</v>
      </c>
      <c r="O99" s="21">
        <f>VLOOKUP(A99, [1]orders!A:D, 4, FALSE)</f>
        <v>42390</v>
      </c>
      <c r="P99" s="2">
        <v>2</v>
      </c>
      <c r="Q99" s="2">
        <v>499.99</v>
      </c>
      <c r="R99" s="27">
        <v>0.1</v>
      </c>
      <c r="S99" s="2">
        <f t="shared" si="1"/>
        <v>999.98</v>
      </c>
    </row>
    <row r="100" spans="1:19" x14ac:dyDescent="0.3">
      <c r="A100" s="2">
        <v>33</v>
      </c>
      <c r="B100" s="2">
        <v>1</v>
      </c>
      <c r="C100" s="2">
        <f>VLOOKUP(A100, [1]orders!A:G, 7, FALSE)</f>
        <v>2</v>
      </c>
      <c r="D100" s="2">
        <v>23</v>
      </c>
      <c r="E100" s="2">
        <f>VLOOKUP(C100, [2]staffs!A:G,1,FALSE)</f>
        <v>2</v>
      </c>
      <c r="F100" s="2" t="str">
        <f>VLOOKUP(E100, [2]staffs!A:D,4,FALSE)</f>
        <v>mireya.copeland@bikes.shop</v>
      </c>
      <c r="G100" s="2">
        <f>VLOOKUP(D100, [3]products!$A:$D, 4, FALSE)</f>
        <v>1</v>
      </c>
      <c r="H100" s="2" t="str">
        <f>VLOOKUP(G100, [4]categories!A:B, 2, FALSE)</f>
        <v>Children Bicycles</v>
      </c>
      <c r="I100" s="14">
        <f>VLOOKUP(A100, [1]orders!A:B,2,FALSE)</f>
        <v>236</v>
      </c>
      <c r="J100" s="14" t="str">
        <f>VLOOKUP(A100, [1]orders!A:I,9,FALSE)</f>
        <v>verona.o'neill@hotmail.com</v>
      </c>
      <c r="K100" s="14">
        <f>VLOOKUP(A100, [1]orders!A:J,10,FALSE)</f>
        <v>11784</v>
      </c>
      <c r="L100" s="2" t="str">
        <f>IFERROR(VLOOKUP(C100, [5]stores!A:B, 2, FALSE), "Unknown")</f>
        <v>Baldwin Bikes</v>
      </c>
      <c r="M100" s="2" t="str">
        <f>VLOOKUP(D100,[3]products!A:B,2,FALSE)</f>
        <v>Electra Girl's Hawaii 1 (20-inch) - 2015/2016</v>
      </c>
      <c r="N100" s="2" t="str">
        <f>VLOOKUP(D100, [3]products!A:H, 8, FALSE)</f>
        <v>Electra</v>
      </c>
      <c r="O100" s="21">
        <f>VLOOKUP(A100, [1]orders!A:D, 4, FALSE)</f>
        <v>42390</v>
      </c>
      <c r="P100" s="2">
        <v>2</v>
      </c>
      <c r="Q100" s="2">
        <v>299.99</v>
      </c>
      <c r="R100" s="27">
        <v>7.0000000000000007E-2</v>
      </c>
      <c r="S100" s="2">
        <f t="shared" si="1"/>
        <v>599.98</v>
      </c>
    </row>
    <row r="101" spans="1:19" x14ac:dyDescent="0.3">
      <c r="A101" s="2">
        <v>33</v>
      </c>
      <c r="B101" s="2">
        <v>2</v>
      </c>
      <c r="C101" s="2">
        <f>VLOOKUP(A101, [1]orders!A:G, 7, FALSE)</f>
        <v>2</v>
      </c>
      <c r="D101" s="2">
        <v>7</v>
      </c>
      <c r="E101" s="2">
        <f>VLOOKUP(C101, [2]staffs!A:G,1,FALSE)</f>
        <v>2</v>
      </c>
      <c r="F101" s="2" t="str">
        <f>VLOOKUP(E101, [2]staffs!A:D,4,FALSE)</f>
        <v>mireya.copeland@bikes.shop</v>
      </c>
      <c r="G101" s="2">
        <f>VLOOKUP(D101, [3]products!$A:$D, 4, FALSE)</f>
        <v>6</v>
      </c>
      <c r="H101" s="2" t="str">
        <f>VLOOKUP(G101, [4]categories!A:B, 2, FALSE)</f>
        <v>Mountain Bikes</v>
      </c>
      <c r="I101" s="14">
        <f>VLOOKUP(A101, [1]orders!A:B,2,FALSE)</f>
        <v>236</v>
      </c>
      <c r="J101" s="14" t="str">
        <f>VLOOKUP(A101, [1]orders!A:I,9,FALSE)</f>
        <v>verona.o'neill@hotmail.com</v>
      </c>
      <c r="K101" s="14">
        <f>VLOOKUP(A101, [1]orders!A:J,10,FALSE)</f>
        <v>11784</v>
      </c>
      <c r="L101" s="2" t="str">
        <f>IFERROR(VLOOKUP(C101, [5]stores!A:B, 2, FALSE), "Unknown")</f>
        <v>Baldwin Bikes</v>
      </c>
      <c r="M101" s="2" t="str">
        <f>VLOOKUP(D101,[3]products!A:B,2,FALSE)</f>
        <v>Trek Slash 8 27.5 - 2016</v>
      </c>
      <c r="N101" s="2" t="str">
        <f>VLOOKUP(D101, [3]products!A:H, 8, FALSE)</f>
        <v>Trek</v>
      </c>
      <c r="O101" s="21">
        <f>VLOOKUP(A101, [1]orders!A:D, 4, FALSE)</f>
        <v>42390</v>
      </c>
      <c r="P101" s="2">
        <v>1</v>
      </c>
      <c r="Q101" s="2">
        <v>3999.99</v>
      </c>
      <c r="R101" s="27">
        <v>0.1</v>
      </c>
      <c r="S101" s="2">
        <f t="shared" si="1"/>
        <v>3999.99</v>
      </c>
    </row>
    <row r="102" spans="1:19" x14ac:dyDescent="0.3">
      <c r="A102" s="2">
        <v>34</v>
      </c>
      <c r="B102" s="2">
        <v>1</v>
      </c>
      <c r="C102" s="2">
        <f>VLOOKUP(A102, [1]orders!A:G, 7, FALSE)</f>
        <v>2</v>
      </c>
      <c r="D102" s="2">
        <v>8</v>
      </c>
      <c r="E102" s="2">
        <f>VLOOKUP(C102, [2]staffs!A:G,1,FALSE)</f>
        <v>2</v>
      </c>
      <c r="F102" s="2" t="str">
        <f>VLOOKUP(E102, [2]staffs!A:D,4,FALSE)</f>
        <v>mireya.copeland@bikes.shop</v>
      </c>
      <c r="G102" s="2">
        <f>VLOOKUP(D102, [3]products!$A:$D, 4, FALSE)</f>
        <v>6</v>
      </c>
      <c r="H102" s="2" t="str">
        <f>VLOOKUP(G102, [4]categories!A:B, 2, FALSE)</f>
        <v>Mountain Bikes</v>
      </c>
      <c r="I102" s="14">
        <f>VLOOKUP(A102, [1]orders!A:B,2,FALSE)</f>
        <v>80</v>
      </c>
      <c r="J102" s="14" t="str">
        <f>VLOOKUP(A102, [1]orders!A:I,9,FALSE)</f>
        <v>sarai.mckee@msn.com</v>
      </c>
      <c r="K102" s="14">
        <f>VLOOKUP(A102, [1]orders!A:J,10,FALSE)</f>
        <v>14215</v>
      </c>
      <c r="L102" s="2" t="str">
        <f>IFERROR(VLOOKUP(C102, [5]stores!A:B, 2, FALSE), "Unknown")</f>
        <v>Baldwin Bikes</v>
      </c>
      <c r="M102" s="2" t="str">
        <f>VLOOKUP(D102,[3]products!A:B,2,FALSE)</f>
        <v>Trek Remedy 29 Carbon Frameset - 2016</v>
      </c>
      <c r="N102" s="2" t="str">
        <f>VLOOKUP(D102, [3]products!A:H, 8, FALSE)</f>
        <v>Trek</v>
      </c>
      <c r="O102" s="21">
        <f>VLOOKUP(A102, [1]orders!A:D, 4, FALSE)</f>
        <v>42391</v>
      </c>
      <c r="P102" s="2">
        <v>2</v>
      </c>
      <c r="Q102" s="2">
        <v>1799.99</v>
      </c>
      <c r="R102" s="27">
        <v>7.0000000000000007E-2</v>
      </c>
      <c r="S102" s="2">
        <f t="shared" si="1"/>
        <v>3599.98</v>
      </c>
    </row>
    <row r="103" spans="1:19" x14ac:dyDescent="0.3">
      <c r="A103" s="2">
        <v>34</v>
      </c>
      <c r="B103" s="2">
        <v>2</v>
      </c>
      <c r="C103" s="2">
        <f>VLOOKUP(A103, [1]orders!A:G, 7, FALSE)</f>
        <v>2</v>
      </c>
      <c r="D103" s="2">
        <v>10</v>
      </c>
      <c r="E103" s="2">
        <f>VLOOKUP(C103, [2]staffs!A:G,1,FALSE)</f>
        <v>2</v>
      </c>
      <c r="F103" s="2" t="str">
        <f>VLOOKUP(E103, [2]staffs!A:D,4,FALSE)</f>
        <v>mireya.copeland@bikes.shop</v>
      </c>
      <c r="G103" s="2">
        <f>VLOOKUP(D103, [3]products!$A:$D, 4, FALSE)</f>
        <v>4</v>
      </c>
      <c r="H103" s="2" t="str">
        <f>VLOOKUP(G103, [4]categories!A:B, 2, FALSE)</f>
        <v>Cyclocross Bicycles</v>
      </c>
      <c r="I103" s="14">
        <f>VLOOKUP(A103, [1]orders!A:B,2,FALSE)</f>
        <v>80</v>
      </c>
      <c r="J103" s="14" t="str">
        <f>VLOOKUP(A103, [1]orders!A:I,9,FALSE)</f>
        <v>sarai.mckee@msn.com</v>
      </c>
      <c r="K103" s="14">
        <f>VLOOKUP(A103, [1]orders!A:J,10,FALSE)</f>
        <v>14215</v>
      </c>
      <c r="L103" s="2" t="str">
        <f>IFERROR(VLOOKUP(C103, [5]stores!A:B, 2, FALSE), "Unknown")</f>
        <v>Baldwin Bikes</v>
      </c>
      <c r="M103" s="2" t="str">
        <f>VLOOKUP(D103,[3]products!A:B,2,FALSE)</f>
        <v>Surly Straggler - 2016</v>
      </c>
      <c r="N103" s="2" t="str">
        <f>VLOOKUP(D103, [3]products!A:H, 8, FALSE)</f>
        <v>Surly</v>
      </c>
      <c r="O103" s="21">
        <f>VLOOKUP(A103, [1]orders!A:D, 4, FALSE)</f>
        <v>42391</v>
      </c>
      <c r="P103" s="2">
        <v>2</v>
      </c>
      <c r="Q103" s="2">
        <v>1549</v>
      </c>
      <c r="R103" s="27">
        <v>0.1</v>
      </c>
      <c r="S103" s="2">
        <f t="shared" si="1"/>
        <v>3098</v>
      </c>
    </row>
    <row r="104" spans="1:19" x14ac:dyDescent="0.3">
      <c r="A104" s="2">
        <v>34</v>
      </c>
      <c r="B104" s="2">
        <v>3</v>
      </c>
      <c r="C104" s="2">
        <f>VLOOKUP(A104, [1]orders!A:G, 7, FALSE)</f>
        <v>2</v>
      </c>
      <c r="D104" s="2">
        <v>17</v>
      </c>
      <c r="E104" s="2">
        <f>VLOOKUP(C104, [2]staffs!A:G,1,FALSE)</f>
        <v>2</v>
      </c>
      <c r="F104" s="2" t="str">
        <f>VLOOKUP(E104, [2]staffs!A:D,4,FALSE)</f>
        <v>mireya.copeland@bikes.shop</v>
      </c>
      <c r="G104" s="2">
        <f>VLOOKUP(D104, [3]products!$A:$D, 4, FALSE)</f>
        <v>3</v>
      </c>
      <c r="H104" s="2" t="str">
        <f>VLOOKUP(G104, [4]categories!A:B, 2, FALSE)</f>
        <v>Cruisers Bicycles</v>
      </c>
      <c r="I104" s="14">
        <f>VLOOKUP(A104, [1]orders!A:B,2,FALSE)</f>
        <v>80</v>
      </c>
      <c r="J104" s="14" t="str">
        <f>VLOOKUP(A104, [1]orders!A:I,9,FALSE)</f>
        <v>sarai.mckee@msn.com</v>
      </c>
      <c r="K104" s="14">
        <f>VLOOKUP(A104, [1]orders!A:J,10,FALSE)</f>
        <v>14215</v>
      </c>
      <c r="L104" s="2" t="str">
        <f>IFERROR(VLOOKUP(C104, [5]stores!A:B, 2, FALSE), "Unknown")</f>
        <v>Baldwin Bikes</v>
      </c>
      <c r="M104" s="2" t="str">
        <f>VLOOKUP(D104,[3]products!A:B,2,FALSE)</f>
        <v>Pure Cycles Vine 8-Speed - 2016</v>
      </c>
      <c r="N104" s="2" t="str">
        <f>VLOOKUP(D104, [3]products!A:H, 8, FALSE)</f>
        <v>Pure Cycles</v>
      </c>
      <c r="O104" s="21">
        <f>VLOOKUP(A104, [1]orders!A:D, 4, FALSE)</f>
        <v>42391</v>
      </c>
      <c r="P104" s="2">
        <v>2</v>
      </c>
      <c r="Q104" s="2">
        <v>429</v>
      </c>
      <c r="R104" s="27">
        <v>0.2</v>
      </c>
      <c r="S104" s="2">
        <f t="shared" si="1"/>
        <v>858</v>
      </c>
    </row>
    <row r="105" spans="1:19" x14ac:dyDescent="0.3">
      <c r="A105" s="2">
        <v>35</v>
      </c>
      <c r="B105" s="2">
        <v>1</v>
      </c>
      <c r="C105" s="2">
        <f>VLOOKUP(A105, [1]orders!A:G, 7, FALSE)</f>
        <v>2</v>
      </c>
      <c r="D105" s="2">
        <v>18</v>
      </c>
      <c r="E105" s="2">
        <f>VLOOKUP(C105, [2]staffs!A:G,1,FALSE)</f>
        <v>2</v>
      </c>
      <c r="F105" s="2" t="str">
        <f>VLOOKUP(E105, [2]staffs!A:D,4,FALSE)</f>
        <v>mireya.copeland@bikes.shop</v>
      </c>
      <c r="G105" s="2">
        <f>VLOOKUP(D105, [3]products!$A:$D, 4, FALSE)</f>
        <v>3</v>
      </c>
      <c r="H105" s="2" t="str">
        <f>VLOOKUP(G105, [4]categories!A:B, 2, FALSE)</f>
        <v>Cruisers Bicycles</v>
      </c>
      <c r="I105" s="14">
        <f>VLOOKUP(A105, [1]orders!A:B,2,FALSE)</f>
        <v>813</v>
      </c>
      <c r="J105" s="14" t="str">
        <f>VLOOKUP(A105, [1]orders!A:I,9,FALSE)</f>
        <v>neville.mcclain@yahoo.com</v>
      </c>
      <c r="K105" s="14">
        <f>VLOOKUP(A105, [1]orders!A:J,10,FALSE)</f>
        <v>11552</v>
      </c>
      <c r="L105" s="2" t="str">
        <f>IFERROR(VLOOKUP(C105, [5]stores!A:B, 2, FALSE), "Unknown")</f>
        <v>Baldwin Bikes</v>
      </c>
      <c r="M105" s="2" t="str">
        <f>VLOOKUP(D105,[3]products!A:B,2,FALSE)</f>
        <v>Pure Cycles Western 3-Speed - Women's - 2015/2016</v>
      </c>
      <c r="N105" s="2" t="str">
        <f>VLOOKUP(D105, [3]products!A:H, 8, FALSE)</f>
        <v>Pure Cycles</v>
      </c>
      <c r="O105" s="21">
        <f>VLOOKUP(A105, [1]orders!A:D, 4, FALSE)</f>
        <v>42391</v>
      </c>
      <c r="P105" s="2">
        <v>1</v>
      </c>
      <c r="Q105" s="2">
        <v>449</v>
      </c>
      <c r="R105" s="27">
        <v>0.05</v>
      </c>
      <c r="S105" s="2">
        <f t="shared" si="1"/>
        <v>449</v>
      </c>
    </row>
    <row r="106" spans="1:19" x14ac:dyDescent="0.3">
      <c r="A106" s="2">
        <v>35</v>
      </c>
      <c r="B106" s="2">
        <v>2</v>
      </c>
      <c r="C106" s="2">
        <f>VLOOKUP(A106, [1]orders!A:G, 7, FALSE)</f>
        <v>2</v>
      </c>
      <c r="D106" s="2">
        <v>20</v>
      </c>
      <c r="E106" s="2">
        <f>VLOOKUP(C106, [2]staffs!A:G,1,FALSE)</f>
        <v>2</v>
      </c>
      <c r="F106" s="2" t="str">
        <f>VLOOKUP(E106, [2]staffs!A:D,4,FALSE)</f>
        <v>mireya.copeland@bikes.shop</v>
      </c>
      <c r="G106" s="2">
        <f>VLOOKUP(D106, [3]products!$A:$D, 4, FALSE)</f>
        <v>3</v>
      </c>
      <c r="H106" s="2" t="str">
        <f>VLOOKUP(G106, [4]categories!A:B, 2, FALSE)</f>
        <v>Cruisers Bicycles</v>
      </c>
      <c r="I106" s="14">
        <f>VLOOKUP(A106, [1]orders!A:B,2,FALSE)</f>
        <v>813</v>
      </c>
      <c r="J106" s="14" t="str">
        <f>VLOOKUP(A106, [1]orders!A:I,9,FALSE)</f>
        <v>neville.mcclain@yahoo.com</v>
      </c>
      <c r="K106" s="14">
        <f>VLOOKUP(A106, [1]orders!A:J,10,FALSE)</f>
        <v>11552</v>
      </c>
      <c r="L106" s="2" t="str">
        <f>IFERROR(VLOOKUP(C106, [5]stores!A:B, 2, FALSE), "Unknown")</f>
        <v>Baldwin Bikes</v>
      </c>
      <c r="M106" s="2" t="str">
        <f>VLOOKUP(D106,[3]products!A:B,2,FALSE)</f>
        <v>Electra Townie Original 7D EQ - Women's - 2016</v>
      </c>
      <c r="N106" s="2" t="str">
        <f>VLOOKUP(D106, [3]products!A:H, 8, FALSE)</f>
        <v>Electra</v>
      </c>
      <c r="O106" s="21">
        <f>VLOOKUP(A106, [1]orders!A:D, 4, FALSE)</f>
        <v>42391</v>
      </c>
      <c r="P106" s="2">
        <v>2</v>
      </c>
      <c r="Q106" s="2">
        <v>599.99</v>
      </c>
      <c r="R106" s="27">
        <v>0.05</v>
      </c>
      <c r="S106" s="2">
        <f t="shared" si="1"/>
        <v>1199.98</v>
      </c>
    </row>
    <row r="107" spans="1:19" x14ac:dyDescent="0.3">
      <c r="A107" s="2">
        <v>35</v>
      </c>
      <c r="B107" s="2">
        <v>3</v>
      </c>
      <c r="C107" s="2">
        <f>VLOOKUP(A107, [1]orders!A:G, 7, FALSE)</f>
        <v>2</v>
      </c>
      <c r="D107" s="2">
        <v>5</v>
      </c>
      <c r="E107" s="2">
        <f>VLOOKUP(C107, [2]staffs!A:G,1,FALSE)</f>
        <v>2</v>
      </c>
      <c r="F107" s="2" t="str">
        <f>VLOOKUP(E107, [2]staffs!A:D,4,FALSE)</f>
        <v>mireya.copeland@bikes.shop</v>
      </c>
      <c r="G107" s="2">
        <f>VLOOKUP(D107, [3]products!$A:$D, 4, FALSE)</f>
        <v>6</v>
      </c>
      <c r="H107" s="2" t="str">
        <f>VLOOKUP(G107, [4]categories!A:B, 2, FALSE)</f>
        <v>Mountain Bikes</v>
      </c>
      <c r="I107" s="14">
        <f>VLOOKUP(A107, [1]orders!A:B,2,FALSE)</f>
        <v>813</v>
      </c>
      <c r="J107" s="14" t="str">
        <f>VLOOKUP(A107, [1]orders!A:I,9,FALSE)</f>
        <v>neville.mcclain@yahoo.com</v>
      </c>
      <c r="K107" s="14">
        <f>VLOOKUP(A107, [1]orders!A:J,10,FALSE)</f>
        <v>11552</v>
      </c>
      <c r="L107" s="2" t="str">
        <f>IFERROR(VLOOKUP(C107, [5]stores!A:B, 2, FALSE), "Unknown")</f>
        <v>Baldwin Bikes</v>
      </c>
      <c r="M107" s="2" t="str">
        <f>VLOOKUP(D107,[3]products!A:B,2,FALSE)</f>
        <v>Heller Shagamaw Frame - 2016</v>
      </c>
      <c r="N107" s="2" t="str">
        <f>VLOOKUP(D107, [3]products!A:H, 8, FALSE)</f>
        <v>Heller</v>
      </c>
      <c r="O107" s="21">
        <f>VLOOKUP(A107, [1]orders!A:D, 4, FALSE)</f>
        <v>42391</v>
      </c>
      <c r="P107" s="2">
        <v>1</v>
      </c>
      <c r="Q107" s="2">
        <v>1320.99</v>
      </c>
      <c r="R107" s="27">
        <v>0.2</v>
      </c>
      <c r="S107" s="2">
        <f t="shared" si="1"/>
        <v>1320.99</v>
      </c>
    </row>
    <row r="108" spans="1:19" x14ac:dyDescent="0.3">
      <c r="A108" s="2">
        <v>35</v>
      </c>
      <c r="B108" s="2">
        <v>4</v>
      </c>
      <c r="C108" s="2">
        <f>VLOOKUP(A108, [1]orders!A:G, 7, FALSE)</f>
        <v>2</v>
      </c>
      <c r="D108" s="2">
        <v>21</v>
      </c>
      <c r="E108" s="2">
        <f>VLOOKUP(C108, [2]staffs!A:G,1,FALSE)</f>
        <v>2</v>
      </c>
      <c r="F108" s="2" t="str">
        <f>VLOOKUP(E108, [2]staffs!A:D,4,FALSE)</f>
        <v>mireya.copeland@bikes.shop</v>
      </c>
      <c r="G108" s="2">
        <f>VLOOKUP(D108, [3]products!$A:$D, 4, FALSE)</f>
        <v>1</v>
      </c>
      <c r="H108" s="2" t="str">
        <f>VLOOKUP(G108, [4]categories!A:B, 2, FALSE)</f>
        <v>Children Bicycles</v>
      </c>
      <c r="I108" s="14">
        <f>VLOOKUP(A108, [1]orders!A:B,2,FALSE)</f>
        <v>813</v>
      </c>
      <c r="J108" s="14" t="str">
        <f>VLOOKUP(A108, [1]orders!A:I,9,FALSE)</f>
        <v>neville.mcclain@yahoo.com</v>
      </c>
      <c r="K108" s="14">
        <f>VLOOKUP(A108, [1]orders!A:J,10,FALSE)</f>
        <v>11552</v>
      </c>
      <c r="L108" s="2" t="str">
        <f>IFERROR(VLOOKUP(C108, [5]stores!A:B, 2, FALSE), "Unknown")</f>
        <v>Baldwin Bikes</v>
      </c>
      <c r="M108" s="2" t="str">
        <f>VLOOKUP(D108,[3]products!A:B,2,FALSE)</f>
        <v>Electra Cruiser 1 (24-Inch) - 2016</v>
      </c>
      <c r="N108" s="2" t="str">
        <f>VLOOKUP(D108, [3]products!A:H, 8, FALSE)</f>
        <v>Electra</v>
      </c>
      <c r="O108" s="21">
        <f>VLOOKUP(A108, [1]orders!A:D, 4, FALSE)</f>
        <v>42391</v>
      </c>
      <c r="P108" s="2">
        <v>2</v>
      </c>
      <c r="Q108" s="2">
        <v>269.99</v>
      </c>
      <c r="R108" s="27">
        <v>7.0000000000000007E-2</v>
      </c>
      <c r="S108" s="2">
        <f t="shared" si="1"/>
        <v>539.98</v>
      </c>
    </row>
    <row r="109" spans="1:19" x14ac:dyDescent="0.3">
      <c r="A109" s="2">
        <v>35</v>
      </c>
      <c r="B109" s="2">
        <v>5</v>
      </c>
      <c r="C109" s="2">
        <f>VLOOKUP(A109, [1]orders!A:G, 7, FALSE)</f>
        <v>2</v>
      </c>
      <c r="D109" s="2">
        <v>22</v>
      </c>
      <c r="E109" s="2">
        <f>VLOOKUP(C109, [2]staffs!A:G,1,FALSE)</f>
        <v>2</v>
      </c>
      <c r="F109" s="2" t="str">
        <f>VLOOKUP(E109, [2]staffs!A:D,4,FALSE)</f>
        <v>mireya.copeland@bikes.shop</v>
      </c>
      <c r="G109" s="2">
        <f>VLOOKUP(D109, [3]products!$A:$D, 4, FALSE)</f>
        <v>1</v>
      </c>
      <c r="H109" s="2" t="str">
        <f>VLOOKUP(G109, [4]categories!A:B, 2, FALSE)</f>
        <v>Children Bicycles</v>
      </c>
      <c r="I109" s="14">
        <f>VLOOKUP(A109, [1]orders!A:B,2,FALSE)</f>
        <v>813</v>
      </c>
      <c r="J109" s="14" t="str">
        <f>VLOOKUP(A109, [1]orders!A:I,9,FALSE)</f>
        <v>neville.mcclain@yahoo.com</v>
      </c>
      <c r="K109" s="14">
        <f>VLOOKUP(A109, [1]orders!A:J,10,FALSE)</f>
        <v>11552</v>
      </c>
      <c r="L109" s="2" t="str">
        <f>IFERROR(VLOOKUP(C109, [5]stores!A:B, 2, FALSE), "Unknown")</f>
        <v>Baldwin Bikes</v>
      </c>
      <c r="M109" s="2" t="str">
        <f>VLOOKUP(D109,[3]products!A:B,2,FALSE)</f>
        <v>Electra Girl's Hawaii 1 (16-inch) - 2015/2016</v>
      </c>
      <c r="N109" s="2" t="str">
        <f>VLOOKUP(D109, [3]products!A:H, 8, FALSE)</f>
        <v>Electra</v>
      </c>
      <c r="O109" s="21">
        <f>VLOOKUP(A109, [1]orders!A:D, 4, FALSE)</f>
        <v>42391</v>
      </c>
      <c r="P109" s="2">
        <v>1</v>
      </c>
      <c r="Q109" s="2">
        <v>269.99</v>
      </c>
      <c r="R109" s="27">
        <v>7.0000000000000007E-2</v>
      </c>
      <c r="S109" s="2">
        <f t="shared" si="1"/>
        <v>269.99</v>
      </c>
    </row>
    <row r="110" spans="1:19" x14ac:dyDescent="0.3">
      <c r="A110" s="2">
        <v>36</v>
      </c>
      <c r="B110" s="2">
        <v>1</v>
      </c>
      <c r="C110" s="2">
        <f>VLOOKUP(A110, [1]orders!A:G, 7, FALSE)</f>
        <v>2</v>
      </c>
      <c r="D110" s="2">
        <v>9</v>
      </c>
      <c r="E110" s="2">
        <f>VLOOKUP(C110, [2]staffs!A:G,1,FALSE)</f>
        <v>2</v>
      </c>
      <c r="F110" s="2" t="str">
        <f>VLOOKUP(E110, [2]staffs!A:D,4,FALSE)</f>
        <v>mireya.copeland@bikes.shop</v>
      </c>
      <c r="G110" s="2">
        <f>VLOOKUP(D110, [3]products!$A:$D, 4, FALSE)</f>
        <v>5</v>
      </c>
      <c r="H110" s="2" t="str">
        <f>VLOOKUP(G110, [4]categories!A:B, 2, FALSE)</f>
        <v>Electric Bikes</v>
      </c>
      <c r="I110" s="14">
        <f>VLOOKUP(A110, [1]orders!A:B,2,FALSE)</f>
        <v>1321</v>
      </c>
      <c r="J110" s="14" t="str">
        <f>VLOOKUP(A110, [1]orders!A:I,9,FALSE)</f>
        <v>shantel.gregory@yahoo.com</v>
      </c>
      <c r="K110" s="14">
        <f>VLOOKUP(A110, [1]orders!A:J,10,FALSE)</f>
        <v>11795</v>
      </c>
      <c r="L110" s="2" t="str">
        <f>IFERROR(VLOOKUP(C110, [5]stores!A:B, 2, FALSE), "Unknown")</f>
        <v>Baldwin Bikes</v>
      </c>
      <c r="M110" s="2" t="str">
        <f>VLOOKUP(D110,[3]products!A:B,2,FALSE)</f>
        <v>Trek Conduit+ - 2016</v>
      </c>
      <c r="N110" s="2" t="str">
        <f>VLOOKUP(D110, [3]products!A:H, 8, FALSE)</f>
        <v>Trek</v>
      </c>
      <c r="O110" s="21">
        <f>VLOOKUP(A110, [1]orders!A:D, 4, FALSE)</f>
        <v>42392</v>
      </c>
      <c r="P110" s="2">
        <v>1</v>
      </c>
      <c r="Q110" s="2">
        <v>2999.99</v>
      </c>
      <c r="R110" s="27">
        <v>7.0000000000000007E-2</v>
      </c>
      <c r="S110" s="2">
        <f t="shared" si="1"/>
        <v>2999.99</v>
      </c>
    </row>
    <row r="111" spans="1:19" x14ac:dyDescent="0.3">
      <c r="A111" s="2">
        <v>36</v>
      </c>
      <c r="B111" s="2">
        <v>2</v>
      </c>
      <c r="C111" s="2">
        <f>VLOOKUP(A111, [1]orders!A:G, 7, FALSE)</f>
        <v>2</v>
      </c>
      <c r="D111" s="2">
        <v>5</v>
      </c>
      <c r="E111" s="2">
        <f>VLOOKUP(C111, [2]staffs!A:G,1,FALSE)</f>
        <v>2</v>
      </c>
      <c r="F111" s="2" t="str">
        <f>VLOOKUP(E111, [2]staffs!A:D,4,FALSE)</f>
        <v>mireya.copeland@bikes.shop</v>
      </c>
      <c r="G111" s="2">
        <f>VLOOKUP(D111, [3]products!$A:$D, 4, FALSE)</f>
        <v>6</v>
      </c>
      <c r="H111" s="2" t="str">
        <f>VLOOKUP(G111, [4]categories!A:B, 2, FALSE)</f>
        <v>Mountain Bikes</v>
      </c>
      <c r="I111" s="14">
        <f>VLOOKUP(A111, [1]orders!A:B,2,FALSE)</f>
        <v>1321</v>
      </c>
      <c r="J111" s="14" t="str">
        <f>VLOOKUP(A111, [1]orders!A:I,9,FALSE)</f>
        <v>shantel.gregory@yahoo.com</v>
      </c>
      <c r="K111" s="14">
        <f>VLOOKUP(A111, [1]orders!A:J,10,FALSE)</f>
        <v>11795</v>
      </c>
      <c r="L111" s="2" t="str">
        <f>IFERROR(VLOOKUP(C111, [5]stores!A:B, 2, FALSE), "Unknown")</f>
        <v>Baldwin Bikes</v>
      </c>
      <c r="M111" s="2" t="str">
        <f>VLOOKUP(D111,[3]products!A:B,2,FALSE)</f>
        <v>Heller Shagamaw Frame - 2016</v>
      </c>
      <c r="N111" s="2" t="str">
        <f>VLOOKUP(D111, [3]products!A:H, 8, FALSE)</f>
        <v>Heller</v>
      </c>
      <c r="O111" s="21">
        <f>VLOOKUP(A111, [1]orders!A:D, 4, FALSE)</f>
        <v>42392</v>
      </c>
      <c r="P111" s="2">
        <v>1</v>
      </c>
      <c r="Q111" s="2">
        <v>1320.99</v>
      </c>
      <c r="R111" s="27">
        <v>0.05</v>
      </c>
      <c r="S111" s="2">
        <f t="shared" si="1"/>
        <v>1320.99</v>
      </c>
    </row>
    <row r="112" spans="1:19" x14ac:dyDescent="0.3">
      <c r="A112" s="2">
        <v>36</v>
      </c>
      <c r="B112" s="2">
        <v>3</v>
      </c>
      <c r="C112" s="2">
        <f>VLOOKUP(A112, [1]orders!A:G, 7, FALSE)</f>
        <v>2</v>
      </c>
      <c r="D112" s="2">
        <v>3</v>
      </c>
      <c r="E112" s="2">
        <f>VLOOKUP(C112, [2]staffs!A:G,1,FALSE)</f>
        <v>2</v>
      </c>
      <c r="F112" s="2" t="str">
        <f>VLOOKUP(E112, [2]staffs!A:D,4,FALSE)</f>
        <v>mireya.copeland@bikes.shop</v>
      </c>
      <c r="G112" s="2">
        <f>VLOOKUP(D112, [3]products!$A:$D, 4, FALSE)</f>
        <v>6</v>
      </c>
      <c r="H112" s="2" t="str">
        <f>VLOOKUP(G112, [4]categories!A:B, 2, FALSE)</f>
        <v>Mountain Bikes</v>
      </c>
      <c r="I112" s="14">
        <f>VLOOKUP(A112, [1]orders!A:B,2,FALSE)</f>
        <v>1321</v>
      </c>
      <c r="J112" s="14" t="str">
        <f>VLOOKUP(A112, [1]orders!A:I,9,FALSE)</f>
        <v>shantel.gregory@yahoo.com</v>
      </c>
      <c r="K112" s="14">
        <f>VLOOKUP(A112, [1]orders!A:J,10,FALSE)</f>
        <v>11795</v>
      </c>
      <c r="L112" s="2" t="str">
        <f>IFERROR(VLOOKUP(C112, [5]stores!A:B, 2, FALSE), "Unknown")</f>
        <v>Baldwin Bikes</v>
      </c>
      <c r="M112" s="2" t="str">
        <f>VLOOKUP(D112,[3]products!A:B,2,FALSE)</f>
        <v>Surly Wednesday Frameset - 2016</v>
      </c>
      <c r="N112" s="2" t="str">
        <f>VLOOKUP(D112, [3]products!A:H, 8, FALSE)</f>
        <v>Surly</v>
      </c>
      <c r="O112" s="21">
        <f>VLOOKUP(A112, [1]orders!A:D, 4, FALSE)</f>
        <v>42392</v>
      </c>
      <c r="P112" s="2">
        <v>2</v>
      </c>
      <c r="Q112" s="2">
        <v>999.99</v>
      </c>
      <c r="R112" s="27">
        <v>0.2</v>
      </c>
      <c r="S112" s="2">
        <f t="shared" si="1"/>
        <v>1999.98</v>
      </c>
    </row>
    <row r="113" spans="1:19" x14ac:dyDescent="0.3">
      <c r="A113" s="2">
        <v>37</v>
      </c>
      <c r="B113" s="2">
        <v>1</v>
      </c>
      <c r="C113" s="2">
        <f>VLOOKUP(A113, [1]orders!A:G, 7, FALSE)</f>
        <v>2</v>
      </c>
      <c r="D113" s="2">
        <v>16</v>
      </c>
      <c r="E113" s="2">
        <f>VLOOKUP(C113, [2]staffs!A:G,1,FALSE)</f>
        <v>2</v>
      </c>
      <c r="F113" s="2" t="str">
        <f>VLOOKUP(E113, [2]staffs!A:D,4,FALSE)</f>
        <v>mireya.copeland@bikes.shop</v>
      </c>
      <c r="G113" s="2">
        <f>VLOOKUP(D113, [3]products!$A:$D, 4, FALSE)</f>
        <v>3</v>
      </c>
      <c r="H113" s="2" t="str">
        <f>VLOOKUP(G113, [4]categories!A:B, 2, FALSE)</f>
        <v>Cruisers Bicycles</v>
      </c>
      <c r="I113" s="14">
        <f>VLOOKUP(A113, [1]orders!A:B,2,FALSE)</f>
        <v>164</v>
      </c>
      <c r="J113" s="14" t="str">
        <f>VLOOKUP(A113, [1]orders!A:I,9,FALSE)</f>
        <v>tomika.larson@yahoo.com</v>
      </c>
      <c r="K113" s="14">
        <f>VLOOKUP(A113, [1]orders!A:J,10,FALSE)</f>
        <v>11377</v>
      </c>
      <c r="L113" s="2" t="str">
        <f>IFERROR(VLOOKUP(C113, [5]stores!A:B, 2, FALSE), "Unknown")</f>
        <v>Baldwin Bikes</v>
      </c>
      <c r="M113" s="2" t="str">
        <f>VLOOKUP(D113,[3]products!A:B,2,FALSE)</f>
        <v>Electra Townie Original 7D EQ - 2016</v>
      </c>
      <c r="N113" s="2" t="str">
        <f>VLOOKUP(D113, [3]products!A:H, 8, FALSE)</f>
        <v>Electra</v>
      </c>
      <c r="O113" s="21">
        <f>VLOOKUP(A113, [1]orders!A:D, 4, FALSE)</f>
        <v>42394</v>
      </c>
      <c r="P113" s="2">
        <v>2</v>
      </c>
      <c r="Q113" s="2">
        <v>599.99</v>
      </c>
      <c r="R113" s="27">
        <v>0.05</v>
      </c>
      <c r="S113" s="2">
        <f t="shared" si="1"/>
        <v>1199.98</v>
      </c>
    </row>
    <row r="114" spans="1:19" x14ac:dyDescent="0.3">
      <c r="A114" s="2">
        <v>38</v>
      </c>
      <c r="B114" s="2">
        <v>1</v>
      </c>
      <c r="C114" s="2">
        <f>VLOOKUP(A114, [1]orders!A:G, 7, FALSE)</f>
        <v>2</v>
      </c>
      <c r="D114" s="2">
        <v>7</v>
      </c>
      <c r="E114" s="2">
        <f>VLOOKUP(C114, [2]staffs!A:G,1,FALSE)</f>
        <v>2</v>
      </c>
      <c r="F114" s="2" t="str">
        <f>VLOOKUP(E114, [2]staffs!A:D,4,FALSE)</f>
        <v>mireya.copeland@bikes.shop</v>
      </c>
      <c r="G114" s="2">
        <f>VLOOKUP(D114, [3]products!$A:$D, 4, FALSE)</f>
        <v>6</v>
      </c>
      <c r="H114" s="2" t="str">
        <f>VLOOKUP(G114, [4]categories!A:B, 2, FALSE)</f>
        <v>Mountain Bikes</v>
      </c>
      <c r="I114" s="14">
        <f>VLOOKUP(A114, [1]orders!A:B,2,FALSE)</f>
        <v>583</v>
      </c>
      <c r="J114" s="14" t="str">
        <f>VLOOKUP(A114, [1]orders!A:I,9,FALSE)</f>
        <v>lashandra.turner@hotmail.com</v>
      </c>
      <c r="K114" s="14">
        <f>VLOOKUP(A114, [1]orders!A:J,10,FALSE)</f>
        <v>11561</v>
      </c>
      <c r="L114" s="2" t="str">
        <f>IFERROR(VLOOKUP(C114, [5]stores!A:B, 2, FALSE), "Unknown")</f>
        <v>Baldwin Bikes</v>
      </c>
      <c r="M114" s="2" t="str">
        <f>VLOOKUP(D114,[3]products!A:B,2,FALSE)</f>
        <v>Trek Slash 8 27.5 - 2016</v>
      </c>
      <c r="N114" s="2" t="str">
        <f>VLOOKUP(D114, [3]products!A:H, 8, FALSE)</f>
        <v>Trek</v>
      </c>
      <c r="O114" s="21">
        <f>VLOOKUP(A114, [1]orders!A:D, 4, FALSE)</f>
        <v>42394</v>
      </c>
      <c r="P114" s="2">
        <v>2</v>
      </c>
      <c r="Q114" s="2">
        <v>3999.99</v>
      </c>
      <c r="R114" s="27">
        <v>0.05</v>
      </c>
      <c r="S114" s="2">
        <f t="shared" si="1"/>
        <v>7999.98</v>
      </c>
    </row>
    <row r="115" spans="1:19" x14ac:dyDescent="0.3">
      <c r="A115" s="2">
        <v>38</v>
      </c>
      <c r="B115" s="2">
        <v>2</v>
      </c>
      <c r="C115" s="2">
        <f>VLOOKUP(A115, [1]orders!A:G, 7, FALSE)</f>
        <v>2</v>
      </c>
      <c r="D115" s="2">
        <v>23</v>
      </c>
      <c r="E115" s="2">
        <f>VLOOKUP(C115, [2]staffs!A:G,1,FALSE)</f>
        <v>2</v>
      </c>
      <c r="F115" s="2" t="str">
        <f>VLOOKUP(E115, [2]staffs!A:D,4,FALSE)</f>
        <v>mireya.copeland@bikes.shop</v>
      </c>
      <c r="G115" s="2">
        <f>VLOOKUP(D115, [3]products!$A:$D, 4, FALSE)</f>
        <v>1</v>
      </c>
      <c r="H115" s="2" t="str">
        <f>VLOOKUP(G115, [4]categories!A:B, 2, FALSE)</f>
        <v>Children Bicycles</v>
      </c>
      <c r="I115" s="14">
        <f>VLOOKUP(A115, [1]orders!A:B,2,FALSE)</f>
        <v>583</v>
      </c>
      <c r="J115" s="14" t="str">
        <f>VLOOKUP(A115, [1]orders!A:I,9,FALSE)</f>
        <v>lashandra.turner@hotmail.com</v>
      </c>
      <c r="K115" s="14">
        <f>VLOOKUP(A115, [1]orders!A:J,10,FALSE)</f>
        <v>11561</v>
      </c>
      <c r="L115" s="2" t="str">
        <f>IFERROR(VLOOKUP(C115, [5]stores!A:B, 2, FALSE), "Unknown")</f>
        <v>Baldwin Bikes</v>
      </c>
      <c r="M115" s="2" t="str">
        <f>VLOOKUP(D115,[3]products!A:B,2,FALSE)</f>
        <v>Electra Girl's Hawaii 1 (20-inch) - 2015/2016</v>
      </c>
      <c r="N115" s="2" t="str">
        <f>VLOOKUP(D115, [3]products!A:H, 8, FALSE)</f>
        <v>Electra</v>
      </c>
      <c r="O115" s="21">
        <f>VLOOKUP(A115, [1]orders!A:D, 4, FALSE)</f>
        <v>42394</v>
      </c>
      <c r="P115" s="2">
        <v>1</v>
      </c>
      <c r="Q115" s="2">
        <v>299.99</v>
      </c>
      <c r="R115" s="27">
        <v>7.0000000000000007E-2</v>
      </c>
      <c r="S115" s="2">
        <f t="shared" si="1"/>
        <v>299.99</v>
      </c>
    </row>
    <row r="116" spans="1:19" x14ac:dyDescent="0.3">
      <c r="A116" s="2">
        <v>38</v>
      </c>
      <c r="B116" s="2">
        <v>3</v>
      </c>
      <c r="C116" s="2">
        <f>VLOOKUP(A116, [1]orders!A:G, 7, FALSE)</f>
        <v>2</v>
      </c>
      <c r="D116" s="2">
        <v>25</v>
      </c>
      <c r="E116" s="2">
        <f>VLOOKUP(C116, [2]staffs!A:G,1,FALSE)</f>
        <v>2</v>
      </c>
      <c r="F116" s="2" t="str">
        <f>VLOOKUP(E116, [2]staffs!A:D,4,FALSE)</f>
        <v>mireya.copeland@bikes.shop</v>
      </c>
      <c r="G116" s="2">
        <f>VLOOKUP(D116, [3]products!$A:$D, 4, FALSE)</f>
        <v>2</v>
      </c>
      <c r="H116" s="2" t="str">
        <f>VLOOKUP(G116, [4]categories!A:B, 2, FALSE)</f>
        <v>Comfort Bicycles</v>
      </c>
      <c r="I116" s="14">
        <f>VLOOKUP(A116, [1]orders!A:B,2,FALSE)</f>
        <v>583</v>
      </c>
      <c r="J116" s="14" t="str">
        <f>VLOOKUP(A116, [1]orders!A:I,9,FALSE)</f>
        <v>lashandra.turner@hotmail.com</v>
      </c>
      <c r="K116" s="14">
        <f>VLOOKUP(A116, [1]orders!A:J,10,FALSE)</f>
        <v>11561</v>
      </c>
      <c r="L116" s="2" t="str">
        <f>IFERROR(VLOOKUP(C116, [5]stores!A:B, 2, FALSE), "Unknown")</f>
        <v>Baldwin Bikes</v>
      </c>
      <c r="M116" s="2" t="str">
        <f>VLOOKUP(D116,[3]products!A:B,2,FALSE)</f>
        <v>Electra Townie Original 7D - 2015/2016</v>
      </c>
      <c r="N116" s="2" t="str">
        <f>VLOOKUP(D116, [3]products!A:H, 8, FALSE)</f>
        <v>Electra</v>
      </c>
      <c r="O116" s="21">
        <f>VLOOKUP(A116, [1]orders!A:D, 4, FALSE)</f>
        <v>42394</v>
      </c>
      <c r="P116" s="2">
        <v>1</v>
      </c>
      <c r="Q116" s="2">
        <v>499.99</v>
      </c>
      <c r="R116" s="27">
        <v>0.2</v>
      </c>
      <c r="S116" s="2">
        <f t="shared" si="1"/>
        <v>499.99</v>
      </c>
    </row>
    <row r="117" spans="1:19" x14ac:dyDescent="0.3">
      <c r="A117" s="2">
        <v>38</v>
      </c>
      <c r="B117" s="2">
        <v>4</v>
      </c>
      <c r="C117" s="2">
        <f>VLOOKUP(A117, [1]orders!A:G, 7, FALSE)</f>
        <v>2</v>
      </c>
      <c r="D117" s="2">
        <v>10</v>
      </c>
      <c r="E117" s="2">
        <f>VLOOKUP(C117, [2]staffs!A:G,1,FALSE)</f>
        <v>2</v>
      </c>
      <c r="F117" s="2" t="str">
        <f>VLOOKUP(E117, [2]staffs!A:D,4,FALSE)</f>
        <v>mireya.copeland@bikes.shop</v>
      </c>
      <c r="G117" s="2">
        <f>VLOOKUP(D117, [3]products!$A:$D, 4, FALSE)</f>
        <v>4</v>
      </c>
      <c r="H117" s="2" t="str">
        <f>VLOOKUP(G117, [4]categories!A:B, 2, FALSE)</f>
        <v>Cyclocross Bicycles</v>
      </c>
      <c r="I117" s="14">
        <f>VLOOKUP(A117, [1]orders!A:B,2,FALSE)</f>
        <v>583</v>
      </c>
      <c r="J117" s="14" t="str">
        <f>VLOOKUP(A117, [1]orders!A:I,9,FALSE)</f>
        <v>lashandra.turner@hotmail.com</v>
      </c>
      <c r="K117" s="14">
        <f>VLOOKUP(A117, [1]orders!A:J,10,FALSE)</f>
        <v>11561</v>
      </c>
      <c r="L117" s="2" t="str">
        <f>IFERROR(VLOOKUP(C117, [5]stores!A:B, 2, FALSE), "Unknown")</f>
        <v>Baldwin Bikes</v>
      </c>
      <c r="M117" s="2" t="str">
        <f>VLOOKUP(D117,[3]products!A:B,2,FALSE)</f>
        <v>Surly Straggler - 2016</v>
      </c>
      <c r="N117" s="2" t="str">
        <f>VLOOKUP(D117, [3]products!A:H, 8, FALSE)</f>
        <v>Surly</v>
      </c>
      <c r="O117" s="21">
        <f>VLOOKUP(A117, [1]orders!A:D, 4, FALSE)</f>
        <v>42394</v>
      </c>
      <c r="P117" s="2">
        <v>2</v>
      </c>
      <c r="Q117" s="2">
        <v>1549</v>
      </c>
      <c r="R117" s="27">
        <v>0.1</v>
      </c>
      <c r="S117" s="2">
        <f t="shared" si="1"/>
        <v>3098</v>
      </c>
    </row>
    <row r="118" spans="1:19" x14ac:dyDescent="0.3">
      <c r="A118" s="2">
        <v>38</v>
      </c>
      <c r="B118" s="2">
        <v>5</v>
      </c>
      <c r="C118" s="2">
        <f>VLOOKUP(A118, [1]orders!A:G, 7, FALSE)</f>
        <v>2</v>
      </c>
      <c r="D118" s="2">
        <v>24</v>
      </c>
      <c r="E118" s="2">
        <f>VLOOKUP(C118, [2]staffs!A:G,1,FALSE)</f>
        <v>2</v>
      </c>
      <c r="F118" s="2" t="str">
        <f>VLOOKUP(E118, [2]staffs!A:D,4,FALSE)</f>
        <v>mireya.copeland@bikes.shop</v>
      </c>
      <c r="G118" s="2">
        <f>VLOOKUP(D118, [3]products!$A:$D, 4, FALSE)</f>
        <v>2</v>
      </c>
      <c r="H118" s="2" t="str">
        <f>VLOOKUP(G118, [4]categories!A:B, 2, FALSE)</f>
        <v>Comfort Bicycles</v>
      </c>
      <c r="I118" s="14">
        <f>VLOOKUP(A118, [1]orders!A:B,2,FALSE)</f>
        <v>583</v>
      </c>
      <c r="J118" s="14" t="str">
        <f>VLOOKUP(A118, [1]orders!A:I,9,FALSE)</f>
        <v>lashandra.turner@hotmail.com</v>
      </c>
      <c r="K118" s="14">
        <f>VLOOKUP(A118, [1]orders!A:J,10,FALSE)</f>
        <v>11561</v>
      </c>
      <c r="L118" s="2" t="str">
        <f>IFERROR(VLOOKUP(C118, [5]stores!A:B, 2, FALSE), "Unknown")</f>
        <v>Baldwin Bikes</v>
      </c>
      <c r="M118" s="2" t="str">
        <f>VLOOKUP(D118,[3]products!A:B,2,FALSE)</f>
        <v>Electra Townie Original 21D - 2016</v>
      </c>
      <c r="N118" s="2" t="str">
        <f>VLOOKUP(D118, [3]products!A:H, 8, FALSE)</f>
        <v>Electra</v>
      </c>
      <c r="O118" s="21">
        <f>VLOOKUP(A118, [1]orders!A:D, 4, FALSE)</f>
        <v>42394</v>
      </c>
      <c r="P118" s="2">
        <v>1</v>
      </c>
      <c r="Q118" s="2">
        <v>549.99</v>
      </c>
      <c r="R118" s="27">
        <v>7.0000000000000007E-2</v>
      </c>
      <c r="S118" s="2">
        <f t="shared" si="1"/>
        <v>549.99</v>
      </c>
    </row>
    <row r="119" spans="1:19" x14ac:dyDescent="0.3">
      <c r="A119" s="2">
        <v>39</v>
      </c>
      <c r="B119" s="2">
        <v>1</v>
      </c>
      <c r="C119" s="2">
        <f>VLOOKUP(A119, [1]orders!A:G, 7, FALSE)</f>
        <v>2</v>
      </c>
      <c r="D119" s="2">
        <v>22</v>
      </c>
      <c r="E119" s="2">
        <f>VLOOKUP(C119, [2]staffs!A:G,1,FALSE)</f>
        <v>2</v>
      </c>
      <c r="F119" s="2" t="str">
        <f>VLOOKUP(E119, [2]staffs!A:D,4,FALSE)</f>
        <v>mireya.copeland@bikes.shop</v>
      </c>
      <c r="G119" s="2">
        <f>VLOOKUP(D119, [3]products!$A:$D, 4, FALSE)</f>
        <v>1</v>
      </c>
      <c r="H119" s="2" t="str">
        <f>VLOOKUP(G119, [4]categories!A:B, 2, FALSE)</f>
        <v>Children Bicycles</v>
      </c>
      <c r="I119" s="14">
        <f>VLOOKUP(A119, [1]orders!A:B,2,FALSE)</f>
        <v>1296</v>
      </c>
      <c r="J119" s="14" t="str">
        <f>VLOOKUP(A119, [1]orders!A:I,9,FALSE)</f>
        <v>travis.whitley@aol.com</v>
      </c>
      <c r="K119" s="14">
        <f>VLOOKUP(A119, [1]orders!A:J,10,FALSE)</f>
        <v>11412</v>
      </c>
      <c r="L119" s="2" t="str">
        <f>IFERROR(VLOOKUP(C119, [5]stores!A:B, 2, FALSE), "Unknown")</f>
        <v>Baldwin Bikes</v>
      </c>
      <c r="M119" s="2" t="str">
        <f>VLOOKUP(D119,[3]products!A:B,2,FALSE)</f>
        <v>Electra Girl's Hawaii 1 (16-inch) - 2015/2016</v>
      </c>
      <c r="N119" s="2" t="str">
        <f>VLOOKUP(D119, [3]products!A:H, 8, FALSE)</f>
        <v>Electra</v>
      </c>
      <c r="O119" s="21">
        <f>VLOOKUP(A119, [1]orders!A:D, 4, FALSE)</f>
        <v>42394</v>
      </c>
      <c r="P119" s="2">
        <v>2</v>
      </c>
      <c r="Q119" s="2">
        <v>269.99</v>
      </c>
      <c r="R119" s="27">
        <v>0.2</v>
      </c>
      <c r="S119" s="2">
        <f t="shared" si="1"/>
        <v>539.98</v>
      </c>
    </row>
    <row r="120" spans="1:19" x14ac:dyDescent="0.3">
      <c r="A120" s="2">
        <v>39</v>
      </c>
      <c r="B120" s="2">
        <v>2</v>
      </c>
      <c r="C120" s="2">
        <f>VLOOKUP(A120, [1]orders!A:G, 7, FALSE)</f>
        <v>2</v>
      </c>
      <c r="D120" s="2">
        <v>16</v>
      </c>
      <c r="E120" s="2">
        <f>VLOOKUP(C120, [2]staffs!A:G,1,FALSE)</f>
        <v>2</v>
      </c>
      <c r="F120" s="2" t="str">
        <f>VLOOKUP(E120, [2]staffs!A:D,4,FALSE)</f>
        <v>mireya.copeland@bikes.shop</v>
      </c>
      <c r="G120" s="2">
        <f>VLOOKUP(D120, [3]products!$A:$D, 4, FALSE)</f>
        <v>3</v>
      </c>
      <c r="H120" s="2" t="str">
        <f>VLOOKUP(G120, [4]categories!A:B, 2, FALSE)</f>
        <v>Cruisers Bicycles</v>
      </c>
      <c r="I120" s="14">
        <f>VLOOKUP(A120, [1]orders!A:B,2,FALSE)</f>
        <v>1296</v>
      </c>
      <c r="J120" s="14" t="str">
        <f>VLOOKUP(A120, [1]orders!A:I,9,FALSE)</f>
        <v>travis.whitley@aol.com</v>
      </c>
      <c r="K120" s="14">
        <f>VLOOKUP(A120, [1]orders!A:J,10,FALSE)</f>
        <v>11412</v>
      </c>
      <c r="L120" s="2" t="str">
        <f>IFERROR(VLOOKUP(C120, [5]stores!A:B, 2, FALSE), "Unknown")</f>
        <v>Baldwin Bikes</v>
      </c>
      <c r="M120" s="2" t="str">
        <f>VLOOKUP(D120,[3]products!A:B,2,FALSE)</f>
        <v>Electra Townie Original 7D EQ - 2016</v>
      </c>
      <c r="N120" s="2" t="str">
        <f>VLOOKUP(D120, [3]products!A:H, 8, FALSE)</f>
        <v>Electra</v>
      </c>
      <c r="O120" s="21">
        <f>VLOOKUP(A120, [1]orders!A:D, 4, FALSE)</f>
        <v>42394</v>
      </c>
      <c r="P120" s="2">
        <v>2</v>
      </c>
      <c r="Q120" s="2">
        <v>599.99</v>
      </c>
      <c r="R120" s="27">
        <v>0.2</v>
      </c>
      <c r="S120" s="2">
        <f t="shared" si="1"/>
        <v>1199.98</v>
      </c>
    </row>
    <row r="121" spans="1:19" x14ac:dyDescent="0.3">
      <c r="A121" s="2">
        <v>39</v>
      </c>
      <c r="B121" s="2">
        <v>3</v>
      </c>
      <c r="C121" s="2">
        <f>VLOOKUP(A121, [1]orders!A:G, 7, FALSE)</f>
        <v>2</v>
      </c>
      <c r="D121" s="2">
        <v>3</v>
      </c>
      <c r="E121" s="2">
        <f>VLOOKUP(C121, [2]staffs!A:G,1,FALSE)</f>
        <v>2</v>
      </c>
      <c r="F121" s="2" t="str">
        <f>VLOOKUP(E121, [2]staffs!A:D,4,FALSE)</f>
        <v>mireya.copeland@bikes.shop</v>
      </c>
      <c r="G121" s="2">
        <f>VLOOKUP(D121, [3]products!$A:$D, 4, FALSE)</f>
        <v>6</v>
      </c>
      <c r="H121" s="2" t="str">
        <f>VLOOKUP(G121, [4]categories!A:B, 2, FALSE)</f>
        <v>Mountain Bikes</v>
      </c>
      <c r="I121" s="14">
        <f>VLOOKUP(A121, [1]orders!A:B,2,FALSE)</f>
        <v>1296</v>
      </c>
      <c r="J121" s="14" t="str">
        <f>VLOOKUP(A121, [1]orders!A:I,9,FALSE)</f>
        <v>travis.whitley@aol.com</v>
      </c>
      <c r="K121" s="14">
        <f>VLOOKUP(A121, [1]orders!A:J,10,FALSE)</f>
        <v>11412</v>
      </c>
      <c r="L121" s="2" t="str">
        <f>IFERROR(VLOOKUP(C121, [5]stores!A:B, 2, FALSE), "Unknown")</f>
        <v>Baldwin Bikes</v>
      </c>
      <c r="M121" s="2" t="str">
        <f>VLOOKUP(D121,[3]products!A:B,2,FALSE)</f>
        <v>Surly Wednesday Frameset - 2016</v>
      </c>
      <c r="N121" s="2" t="str">
        <f>VLOOKUP(D121, [3]products!A:H, 8, FALSE)</f>
        <v>Surly</v>
      </c>
      <c r="O121" s="21">
        <f>VLOOKUP(A121, [1]orders!A:D, 4, FALSE)</f>
        <v>42394</v>
      </c>
      <c r="P121" s="2">
        <v>2</v>
      </c>
      <c r="Q121" s="2">
        <v>999.99</v>
      </c>
      <c r="R121" s="27">
        <v>0.05</v>
      </c>
      <c r="S121" s="2">
        <f t="shared" si="1"/>
        <v>1999.98</v>
      </c>
    </row>
    <row r="122" spans="1:19" x14ac:dyDescent="0.3">
      <c r="A122" s="2">
        <v>39</v>
      </c>
      <c r="B122" s="2">
        <v>4</v>
      </c>
      <c r="C122" s="2">
        <f>VLOOKUP(A122, [1]orders!A:G, 7, FALSE)</f>
        <v>2</v>
      </c>
      <c r="D122" s="2">
        <v>15</v>
      </c>
      <c r="E122" s="2">
        <f>VLOOKUP(C122, [2]staffs!A:G,1,FALSE)</f>
        <v>2</v>
      </c>
      <c r="F122" s="2" t="str">
        <f>VLOOKUP(E122, [2]staffs!A:D,4,FALSE)</f>
        <v>mireya.copeland@bikes.shop</v>
      </c>
      <c r="G122" s="2">
        <f>VLOOKUP(D122, [3]products!$A:$D, 4, FALSE)</f>
        <v>3</v>
      </c>
      <c r="H122" s="2" t="str">
        <f>VLOOKUP(G122, [4]categories!A:B, 2, FALSE)</f>
        <v>Cruisers Bicycles</v>
      </c>
      <c r="I122" s="14">
        <f>VLOOKUP(A122, [1]orders!A:B,2,FALSE)</f>
        <v>1296</v>
      </c>
      <c r="J122" s="14" t="str">
        <f>VLOOKUP(A122, [1]orders!A:I,9,FALSE)</f>
        <v>travis.whitley@aol.com</v>
      </c>
      <c r="K122" s="14">
        <f>VLOOKUP(A122, [1]orders!A:J,10,FALSE)</f>
        <v>11412</v>
      </c>
      <c r="L122" s="2" t="str">
        <f>IFERROR(VLOOKUP(C122, [5]stores!A:B, 2, FALSE), "Unknown")</f>
        <v>Baldwin Bikes</v>
      </c>
      <c r="M122" s="2" t="str">
        <f>VLOOKUP(D122,[3]products!A:B,2,FALSE)</f>
        <v>Electra Moto 1 - 2016</v>
      </c>
      <c r="N122" s="2" t="str">
        <f>VLOOKUP(D122, [3]products!A:H, 8, FALSE)</f>
        <v>Electra</v>
      </c>
      <c r="O122" s="21">
        <f>VLOOKUP(A122, [1]orders!A:D, 4, FALSE)</f>
        <v>42394</v>
      </c>
      <c r="P122" s="2">
        <v>1</v>
      </c>
      <c r="Q122" s="2">
        <v>529.99</v>
      </c>
      <c r="R122" s="27">
        <v>0.1</v>
      </c>
      <c r="S122" s="2">
        <f t="shared" si="1"/>
        <v>529.99</v>
      </c>
    </row>
    <row r="123" spans="1:19" x14ac:dyDescent="0.3">
      <c r="A123" s="2">
        <v>40</v>
      </c>
      <c r="B123" s="2">
        <v>1</v>
      </c>
      <c r="C123" s="2">
        <f>VLOOKUP(A123, [1]orders!A:G, 7, FALSE)</f>
        <v>1</v>
      </c>
      <c r="D123" s="2">
        <v>17</v>
      </c>
      <c r="E123" s="2">
        <f>VLOOKUP(C123, [2]staffs!A:G,1,FALSE)</f>
        <v>1</v>
      </c>
      <c r="F123" s="2" t="str">
        <f>VLOOKUP(E123, [2]staffs!A:D,4,FALSE)</f>
        <v>fabiola.jackson@bikes.shop</v>
      </c>
      <c r="G123" s="2">
        <f>VLOOKUP(D123, [3]products!$A:$D, 4, FALSE)</f>
        <v>3</v>
      </c>
      <c r="H123" s="2" t="str">
        <f>VLOOKUP(G123, [4]categories!A:B, 2, FALSE)</f>
        <v>Cruisers Bicycles</v>
      </c>
      <c r="I123" s="14">
        <f>VLOOKUP(A123, [1]orders!A:B,2,FALSE)</f>
        <v>348</v>
      </c>
      <c r="J123" s="14" t="str">
        <f>VLOOKUP(A123, [1]orders!A:I,9,FALSE)</f>
        <v>darren.witt@aol.com</v>
      </c>
      <c r="K123" s="14">
        <f>VLOOKUP(A123, [1]orders!A:J,10,FALSE)</f>
        <v>92236</v>
      </c>
      <c r="L123" s="2" t="str">
        <f>IFERROR(VLOOKUP(C123, [5]stores!A:B, 2, FALSE), "Unknown")</f>
        <v>Santa Cruz Bikes</v>
      </c>
      <c r="M123" s="2" t="str">
        <f>VLOOKUP(D123,[3]products!A:B,2,FALSE)</f>
        <v>Pure Cycles Vine 8-Speed - 2016</v>
      </c>
      <c r="N123" s="2" t="str">
        <f>VLOOKUP(D123, [3]products!A:H, 8, FALSE)</f>
        <v>Pure Cycles</v>
      </c>
      <c r="O123" s="21">
        <f>VLOOKUP(A123, [1]orders!A:D, 4, FALSE)</f>
        <v>42396</v>
      </c>
      <c r="P123" s="2">
        <v>1</v>
      </c>
      <c r="Q123" s="2">
        <v>429</v>
      </c>
      <c r="R123" s="27">
        <v>0.2</v>
      </c>
      <c r="S123" s="2">
        <f t="shared" si="1"/>
        <v>429</v>
      </c>
    </row>
    <row r="124" spans="1:19" x14ac:dyDescent="0.3">
      <c r="A124" s="2">
        <v>40</v>
      </c>
      <c r="B124" s="2">
        <v>2</v>
      </c>
      <c r="C124" s="2">
        <f>VLOOKUP(A124, [1]orders!A:G, 7, FALSE)</f>
        <v>1</v>
      </c>
      <c r="D124" s="2">
        <v>8</v>
      </c>
      <c r="E124" s="2">
        <f>VLOOKUP(C124, [2]staffs!A:G,1,FALSE)</f>
        <v>1</v>
      </c>
      <c r="F124" s="2" t="str">
        <f>VLOOKUP(E124, [2]staffs!A:D,4,FALSE)</f>
        <v>fabiola.jackson@bikes.shop</v>
      </c>
      <c r="G124" s="2">
        <f>VLOOKUP(D124, [3]products!$A:$D, 4, FALSE)</f>
        <v>6</v>
      </c>
      <c r="H124" s="2" t="str">
        <f>VLOOKUP(G124, [4]categories!A:B, 2, FALSE)</f>
        <v>Mountain Bikes</v>
      </c>
      <c r="I124" s="14">
        <f>VLOOKUP(A124, [1]orders!A:B,2,FALSE)</f>
        <v>348</v>
      </c>
      <c r="J124" s="14" t="str">
        <f>VLOOKUP(A124, [1]orders!A:I,9,FALSE)</f>
        <v>darren.witt@aol.com</v>
      </c>
      <c r="K124" s="14">
        <f>VLOOKUP(A124, [1]orders!A:J,10,FALSE)</f>
        <v>92236</v>
      </c>
      <c r="L124" s="2" t="str">
        <f>IFERROR(VLOOKUP(C124, [5]stores!A:B, 2, FALSE), "Unknown")</f>
        <v>Santa Cruz Bikes</v>
      </c>
      <c r="M124" s="2" t="str">
        <f>VLOOKUP(D124,[3]products!A:B,2,FALSE)</f>
        <v>Trek Remedy 29 Carbon Frameset - 2016</v>
      </c>
      <c r="N124" s="2" t="str">
        <f>VLOOKUP(D124, [3]products!A:H, 8, FALSE)</f>
        <v>Trek</v>
      </c>
      <c r="O124" s="21">
        <f>VLOOKUP(A124, [1]orders!A:D, 4, FALSE)</f>
        <v>42396</v>
      </c>
      <c r="P124" s="2">
        <v>2</v>
      </c>
      <c r="Q124" s="2">
        <v>1799.99</v>
      </c>
      <c r="R124" s="27">
        <v>0.2</v>
      </c>
      <c r="S124" s="2">
        <f t="shared" si="1"/>
        <v>3599.98</v>
      </c>
    </row>
    <row r="125" spans="1:19" x14ac:dyDescent="0.3">
      <c r="A125" s="2">
        <v>41</v>
      </c>
      <c r="B125" s="2">
        <v>1</v>
      </c>
      <c r="C125" s="2">
        <f>VLOOKUP(A125, [1]orders!A:G, 7, FALSE)</f>
        <v>2</v>
      </c>
      <c r="D125" s="2">
        <v>5</v>
      </c>
      <c r="E125" s="2">
        <f>VLOOKUP(C125, [2]staffs!A:G,1,FALSE)</f>
        <v>2</v>
      </c>
      <c r="F125" s="2" t="str">
        <f>VLOOKUP(E125, [2]staffs!A:D,4,FALSE)</f>
        <v>mireya.copeland@bikes.shop</v>
      </c>
      <c r="G125" s="2">
        <f>VLOOKUP(D125, [3]products!$A:$D, 4, FALSE)</f>
        <v>6</v>
      </c>
      <c r="H125" s="2" t="str">
        <f>VLOOKUP(G125, [4]categories!A:B, 2, FALSE)</f>
        <v>Mountain Bikes</v>
      </c>
      <c r="I125" s="14">
        <f>VLOOKUP(A125, [1]orders!A:B,2,FALSE)</f>
        <v>979</v>
      </c>
      <c r="J125" s="14" t="str">
        <f>VLOOKUP(A125, [1]orders!A:I,9,FALSE)</f>
        <v>ingeborg.ellison@yahoo.com</v>
      </c>
      <c r="K125" s="14">
        <f>VLOOKUP(A125, [1]orders!A:J,10,FALSE)</f>
        <v>14850</v>
      </c>
      <c r="L125" s="2" t="str">
        <f>IFERROR(VLOOKUP(C125, [5]stores!A:B, 2, FALSE), "Unknown")</f>
        <v>Baldwin Bikes</v>
      </c>
      <c r="M125" s="2" t="str">
        <f>VLOOKUP(D125,[3]products!A:B,2,FALSE)</f>
        <v>Heller Shagamaw Frame - 2016</v>
      </c>
      <c r="N125" s="2" t="str">
        <f>VLOOKUP(D125, [3]products!A:H, 8, FALSE)</f>
        <v>Heller</v>
      </c>
      <c r="O125" s="21">
        <f>VLOOKUP(A125, [1]orders!A:D, 4, FALSE)</f>
        <v>42396</v>
      </c>
      <c r="P125" s="2">
        <v>1</v>
      </c>
      <c r="Q125" s="2">
        <v>1320.99</v>
      </c>
      <c r="R125" s="27">
        <v>0.1</v>
      </c>
      <c r="S125" s="2">
        <f t="shared" si="1"/>
        <v>1320.99</v>
      </c>
    </row>
    <row r="126" spans="1:19" x14ac:dyDescent="0.3">
      <c r="A126" s="2">
        <v>41</v>
      </c>
      <c r="B126" s="2">
        <v>2</v>
      </c>
      <c r="C126" s="2">
        <f>VLOOKUP(A126, [1]orders!A:G, 7, FALSE)</f>
        <v>2</v>
      </c>
      <c r="D126" s="2">
        <v>19</v>
      </c>
      <c r="E126" s="2">
        <f>VLOOKUP(C126, [2]staffs!A:G,1,FALSE)</f>
        <v>2</v>
      </c>
      <c r="F126" s="2" t="str">
        <f>VLOOKUP(E126, [2]staffs!A:D,4,FALSE)</f>
        <v>mireya.copeland@bikes.shop</v>
      </c>
      <c r="G126" s="2">
        <f>VLOOKUP(D126, [3]products!$A:$D, 4, FALSE)</f>
        <v>3</v>
      </c>
      <c r="H126" s="2" t="str">
        <f>VLOOKUP(G126, [4]categories!A:B, 2, FALSE)</f>
        <v>Cruisers Bicycles</v>
      </c>
      <c r="I126" s="14">
        <f>VLOOKUP(A126, [1]orders!A:B,2,FALSE)</f>
        <v>979</v>
      </c>
      <c r="J126" s="14" t="str">
        <f>VLOOKUP(A126, [1]orders!A:I,9,FALSE)</f>
        <v>ingeborg.ellison@yahoo.com</v>
      </c>
      <c r="K126" s="14">
        <f>VLOOKUP(A126, [1]orders!A:J,10,FALSE)</f>
        <v>14850</v>
      </c>
      <c r="L126" s="2" t="str">
        <f>IFERROR(VLOOKUP(C126, [5]stores!A:B, 2, FALSE), "Unknown")</f>
        <v>Baldwin Bikes</v>
      </c>
      <c r="M126" s="2" t="str">
        <f>VLOOKUP(D126,[3]products!A:B,2,FALSE)</f>
        <v>Pure Cycles William 3-Speed - 2016</v>
      </c>
      <c r="N126" s="2" t="str">
        <f>VLOOKUP(D126, [3]products!A:H, 8, FALSE)</f>
        <v>Pure Cycles</v>
      </c>
      <c r="O126" s="21">
        <f>VLOOKUP(A126, [1]orders!A:D, 4, FALSE)</f>
        <v>42396</v>
      </c>
      <c r="P126" s="2">
        <v>2</v>
      </c>
      <c r="Q126" s="2">
        <v>449</v>
      </c>
      <c r="R126" s="27">
        <v>0.2</v>
      </c>
      <c r="S126" s="2">
        <f t="shared" si="1"/>
        <v>898</v>
      </c>
    </row>
    <row r="127" spans="1:19" x14ac:dyDescent="0.3">
      <c r="A127" s="2">
        <v>41</v>
      </c>
      <c r="B127" s="2">
        <v>3</v>
      </c>
      <c r="C127" s="2">
        <f>VLOOKUP(A127, [1]orders!A:G, 7, FALSE)</f>
        <v>2</v>
      </c>
      <c r="D127" s="2">
        <v>26</v>
      </c>
      <c r="E127" s="2">
        <f>VLOOKUP(C127, [2]staffs!A:G,1,FALSE)</f>
        <v>2</v>
      </c>
      <c r="F127" s="2" t="str">
        <f>VLOOKUP(E127, [2]staffs!A:D,4,FALSE)</f>
        <v>mireya.copeland@bikes.shop</v>
      </c>
      <c r="G127" s="2">
        <f>VLOOKUP(D127, [3]products!$A:$D, 4, FALSE)</f>
        <v>2</v>
      </c>
      <c r="H127" s="2" t="str">
        <f>VLOOKUP(G127, [4]categories!A:B, 2, FALSE)</f>
        <v>Comfort Bicycles</v>
      </c>
      <c r="I127" s="14">
        <f>VLOOKUP(A127, [1]orders!A:B,2,FALSE)</f>
        <v>979</v>
      </c>
      <c r="J127" s="14" t="str">
        <f>VLOOKUP(A127, [1]orders!A:I,9,FALSE)</f>
        <v>ingeborg.ellison@yahoo.com</v>
      </c>
      <c r="K127" s="14">
        <f>VLOOKUP(A127, [1]orders!A:J,10,FALSE)</f>
        <v>14850</v>
      </c>
      <c r="L127" s="2" t="str">
        <f>IFERROR(VLOOKUP(C127, [5]stores!A:B, 2, FALSE), "Unknown")</f>
        <v>Baldwin Bikes</v>
      </c>
      <c r="M127" s="2" t="str">
        <f>VLOOKUP(D127,[3]products!A:B,2,FALSE)</f>
        <v>Electra Townie Original 7D EQ - 2016</v>
      </c>
      <c r="N127" s="2" t="str">
        <f>VLOOKUP(D127, [3]products!A:H, 8, FALSE)</f>
        <v>Electra</v>
      </c>
      <c r="O127" s="21">
        <f>VLOOKUP(A127, [1]orders!A:D, 4, FALSE)</f>
        <v>42396</v>
      </c>
      <c r="P127" s="2">
        <v>2</v>
      </c>
      <c r="Q127" s="2">
        <v>599.99</v>
      </c>
      <c r="R127" s="27">
        <v>0.2</v>
      </c>
      <c r="S127" s="2">
        <f t="shared" si="1"/>
        <v>1199.98</v>
      </c>
    </row>
    <row r="128" spans="1:19" x14ac:dyDescent="0.3">
      <c r="A128" s="2">
        <v>42</v>
      </c>
      <c r="B128" s="2">
        <v>1</v>
      </c>
      <c r="C128" s="2">
        <f>VLOOKUP(A128, [1]orders!A:G, 7, FALSE)</f>
        <v>2</v>
      </c>
      <c r="D128" s="2">
        <v>19</v>
      </c>
      <c r="E128" s="2">
        <f>VLOOKUP(C128, [2]staffs!A:G,1,FALSE)</f>
        <v>2</v>
      </c>
      <c r="F128" s="2" t="str">
        <f>VLOOKUP(E128, [2]staffs!A:D,4,FALSE)</f>
        <v>mireya.copeland@bikes.shop</v>
      </c>
      <c r="G128" s="2">
        <f>VLOOKUP(D128, [3]products!$A:$D, 4, FALSE)</f>
        <v>3</v>
      </c>
      <c r="H128" s="2" t="str">
        <f>VLOOKUP(G128, [4]categories!A:B, 2, FALSE)</f>
        <v>Cruisers Bicycles</v>
      </c>
      <c r="I128" s="14">
        <f>VLOOKUP(A128, [1]orders!A:B,2,FALSE)</f>
        <v>1095</v>
      </c>
      <c r="J128" s="14" t="str">
        <f>VLOOKUP(A128, [1]orders!A:I,9,FALSE)</f>
        <v>corene.swanson@aol.com</v>
      </c>
      <c r="K128" s="14">
        <f>VLOOKUP(A128, [1]orders!A:J,10,FALSE)</f>
        <v>11374</v>
      </c>
      <c r="L128" s="2" t="str">
        <f>IFERROR(VLOOKUP(C128, [5]stores!A:B, 2, FALSE), "Unknown")</f>
        <v>Baldwin Bikes</v>
      </c>
      <c r="M128" s="2" t="str">
        <f>VLOOKUP(D128,[3]products!A:B,2,FALSE)</f>
        <v>Pure Cycles William 3-Speed - 2016</v>
      </c>
      <c r="N128" s="2" t="str">
        <f>VLOOKUP(D128, [3]products!A:H, 8, FALSE)</f>
        <v>Pure Cycles</v>
      </c>
      <c r="O128" s="21">
        <f>VLOOKUP(A128, [1]orders!A:D, 4, FALSE)</f>
        <v>42396</v>
      </c>
      <c r="P128" s="2">
        <v>1</v>
      </c>
      <c r="Q128" s="2">
        <v>449</v>
      </c>
      <c r="R128" s="27">
        <v>0.05</v>
      </c>
      <c r="S128" s="2">
        <f t="shared" si="1"/>
        <v>449</v>
      </c>
    </row>
    <row r="129" spans="1:19" x14ac:dyDescent="0.3">
      <c r="A129" s="2">
        <v>43</v>
      </c>
      <c r="B129" s="2">
        <v>1</v>
      </c>
      <c r="C129" s="2">
        <f>VLOOKUP(A129, [1]orders!A:G, 7, FALSE)</f>
        <v>2</v>
      </c>
      <c r="D129" s="2">
        <v>13</v>
      </c>
      <c r="E129" s="2">
        <f>VLOOKUP(C129, [2]staffs!A:G,1,FALSE)</f>
        <v>2</v>
      </c>
      <c r="F129" s="2" t="str">
        <f>VLOOKUP(E129, [2]staffs!A:D,4,FALSE)</f>
        <v>mireya.copeland@bikes.shop</v>
      </c>
      <c r="G129" s="2">
        <f>VLOOKUP(D129, [3]products!$A:$D, 4, FALSE)</f>
        <v>3</v>
      </c>
      <c r="H129" s="2" t="str">
        <f>VLOOKUP(G129, [4]categories!A:B, 2, FALSE)</f>
        <v>Cruisers Bicycles</v>
      </c>
      <c r="I129" s="14">
        <f>VLOOKUP(A129, [1]orders!A:B,2,FALSE)</f>
        <v>1434</v>
      </c>
      <c r="J129" s="14" t="str">
        <f>VLOOKUP(A129, [1]orders!A:I,9,FALSE)</f>
        <v>elana.miles@yahoo.com</v>
      </c>
      <c r="K129" s="14">
        <f>VLOOKUP(A129, [1]orders!A:J,10,FALSE)</f>
        <v>13090</v>
      </c>
      <c r="L129" s="2" t="str">
        <f>IFERROR(VLOOKUP(C129, [5]stores!A:B, 2, FALSE), "Unknown")</f>
        <v>Baldwin Bikes</v>
      </c>
      <c r="M129" s="2" t="str">
        <f>VLOOKUP(D129,[3]products!A:B,2,FALSE)</f>
        <v>Electra Cruiser 1 (24-Inch) - 2016</v>
      </c>
      <c r="N129" s="2" t="str">
        <f>VLOOKUP(D129, [3]products!A:H, 8, FALSE)</f>
        <v>Electra</v>
      </c>
      <c r="O129" s="21">
        <f>VLOOKUP(A129, [1]orders!A:D, 4, FALSE)</f>
        <v>42396</v>
      </c>
      <c r="P129" s="2">
        <v>2</v>
      </c>
      <c r="Q129" s="2">
        <v>269.99</v>
      </c>
      <c r="R129" s="27">
        <v>0.1</v>
      </c>
      <c r="S129" s="2">
        <f t="shared" si="1"/>
        <v>539.98</v>
      </c>
    </row>
    <row r="130" spans="1:19" x14ac:dyDescent="0.3">
      <c r="A130" s="2">
        <v>43</v>
      </c>
      <c r="B130" s="2">
        <v>2</v>
      </c>
      <c r="C130" s="2">
        <f>VLOOKUP(A130, [1]orders!A:G, 7, FALSE)</f>
        <v>2</v>
      </c>
      <c r="D130" s="2">
        <v>12</v>
      </c>
      <c r="E130" s="2">
        <f>VLOOKUP(C130, [2]staffs!A:G,1,FALSE)</f>
        <v>2</v>
      </c>
      <c r="F130" s="2" t="str">
        <f>VLOOKUP(E130, [2]staffs!A:D,4,FALSE)</f>
        <v>mireya.copeland@bikes.shop</v>
      </c>
      <c r="G130" s="2">
        <f>VLOOKUP(D130, [3]products!$A:$D, 4, FALSE)</f>
        <v>3</v>
      </c>
      <c r="H130" s="2" t="str">
        <f>VLOOKUP(G130, [4]categories!A:B, 2, FALSE)</f>
        <v>Cruisers Bicycles</v>
      </c>
      <c r="I130" s="14">
        <f>VLOOKUP(A130, [1]orders!A:B,2,FALSE)</f>
        <v>1434</v>
      </c>
      <c r="J130" s="14" t="str">
        <f>VLOOKUP(A130, [1]orders!A:I,9,FALSE)</f>
        <v>elana.miles@yahoo.com</v>
      </c>
      <c r="K130" s="14">
        <f>VLOOKUP(A130, [1]orders!A:J,10,FALSE)</f>
        <v>13090</v>
      </c>
      <c r="L130" s="2" t="str">
        <f>IFERROR(VLOOKUP(C130, [5]stores!A:B, 2, FALSE), "Unknown")</f>
        <v>Baldwin Bikes</v>
      </c>
      <c r="M130" s="2" t="str">
        <f>VLOOKUP(D130,[3]products!A:B,2,FALSE)</f>
        <v>Electra Townie Original 21D - 2016</v>
      </c>
      <c r="N130" s="2" t="str">
        <f>VLOOKUP(D130, [3]products!A:H, 8, FALSE)</f>
        <v>Electra</v>
      </c>
      <c r="O130" s="21">
        <f>VLOOKUP(A130, [1]orders!A:D, 4, FALSE)</f>
        <v>42396</v>
      </c>
      <c r="P130" s="2">
        <v>2</v>
      </c>
      <c r="Q130" s="2">
        <v>549.99</v>
      </c>
      <c r="R130" s="27">
        <v>0.05</v>
      </c>
      <c r="S130" s="2">
        <f t="shared" si="1"/>
        <v>1099.98</v>
      </c>
    </row>
    <row r="131" spans="1:19" x14ac:dyDescent="0.3">
      <c r="A131" s="2">
        <v>44</v>
      </c>
      <c r="B131" s="2">
        <v>1</v>
      </c>
      <c r="C131" s="2">
        <f>VLOOKUP(A131, [1]orders!A:G, 7, FALSE)</f>
        <v>2</v>
      </c>
      <c r="D131" s="2">
        <v>7</v>
      </c>
      <c r="E131" s="2">
        <f>VLOOKUP(C131, [2]staffs!A:G,1,FALSE)</f>
        <v>2</v>
      </c>
      <c r="F131" s="2" t="str">
        <f>VLOOKUP(E131, [2]staffs!A:D,4,FALSE)</f>
        <v>mireya.copeland@bikes.shop</v>
      </c>
      <c r="G131" s="2">
        <f>VLOOKUP(D131, [3]products!$A:$D, 4, FALSE)</f>
        <v>6</v>
      </c>
      <c r="H131" s="2" t="str">
        <f>VLOOKUP(G131, [4]categories!A:B, 2, FALSE)</f>
        <v>Mountain Bikes</v>
      </c>
      <c r="I131" s="14">
        <f>VLOOKUP(A131, [1]orders!A:B,2,FALSE)</f>
        <v>861</v>
      </c>
      <c r="J131" s="14" t="str">
        <f>VLOOKUP(A131, [1]orders!A:I,9,FALSE)</f>
        <v>olympia.figueroa@hotmail.com</v>
      </c>
      <c r="K131" s="14">
        <f>VLOOKUP(A131, [1]orders!A:J,10,FALSE)</f>
        <v>12533</v>
      </c>
      <c r="L131" s="2" t="str">
        <f>IFERROR(VLOOKUP(C131, [5]stores!A:B, 2, FALSE), "Unknown")</f>
        <v>Baldwin Bikes</v>
      </c>
      <c r="M131" s="2" t="str">
        <f>VLOOKUP(D131,[3]products!A:B,2,FALSE)</f>
        <v>Trek Slash 8 27.5 - 2016</v>
      </c>
      <c r="N131" s="2" t="str">
        <f>VLOOKUP(D131, [3]products!A:H, 8, FALSE)</f>
        <v>Trek</v>
      </c>
      <c r="O131" s="21">
        <f>VLOOKUP(A131, [1]orders!A:D, 4, FALSE)</f>
        <v>42397</v>
      </c>
      <c r="P131" s="2">
        <v>1</v>
      </c>
      <c r="Q131" s="2">
        <v>3999.99</v>
      </c>
      <c r="R131" s="27">
        <v>0.1</v>
      </c>
      <c r="S131" s="2">
        <f t="shared" ref="S131:S194" si="2">P131*Q131</f>
        <v>3999.99</v>
      </c>
    </row>
    <row r="132" spans="1:19" x14ac:dyDescent="0.3">
      <c r="A132" s="2">
        <v>44</v>
      </c>
      <c r="B132" s="2">
        <v>2</v>
      </c>
      <c r="C132" s="2">
        <f>VLOOKUP(A132, [1]orders!A:G, 7, FALSE)</f>
        <v>2</v>
      </c>
      <c r="D132" s="2">
        <v>16</v>
      </c>
      <c r="E132" s="2">
        <f>VLOOKUP(C132, [2]staffs!A:G,1,FALSE)</f>
        <v>2</v>
      </c>
      <c r="F132" s="2" t="str">
        <f>VLOOKUP(E132, [2]staffs!A:D,4,FALSE)</f>
        <v>mireya.copeland@bikes.shop</v>
      </c>
      <c r="G132" s="2">
        <f>VLOOKUP(D132, [3]products!$A:$D, 4, FALSE)</f>
        <v>3</v>
      </c>
      <c r="H132" s="2" t="str">
        <f>VLOOKUP(G132, [4]categories!A:B, 2, FALSE)</f>
        <v>Cruisers Bicycles</v>
      </c>
      <c r="I132" s="14">
        <f>VLOOKUP(A132, [1]orders!A:B,2,FALSE)</f>
        <v>861</v>
      </c>
      <c r="J132" s="14" t="str">
        <f>VLOOKUP(A132, [1]orders!A:I,9,FALSE)</f>
        <v>olympia.figueroa@hotmail.com</v>
      </c>
      <c r="K132" s="14">
        <f>VLOOKUP(A132, [1]orders!A:J,10,FALSE)</f>
        <v>12533</v>
      </c>
      <c r="L132" s="2" t="str">
        <f>IFERROR(VLOOKUP(C132, [5]stores!A:B, 2, FALSE), "Unknown")</f>
        <v>Baldwin Bikes</v>
      </c>
      <c r="M132" s="2" t="str">
        <f>VLOOKUP(D132,[3]products!A:B,2,FALSE)</f>
        <v>Electra Townie Original 7D EQ - 2016</v>
      </c>
      <c r="N132" s="2" t="str">
        <f>VLOOKUP(D132, [3]products!A:H, 8, FALSE)</f>
        <v>Electra</v>
      </c>
      <c r="O132" s="21">
        <f>VLOOKUP(A132, [1]orders!A:D, 4, FALSE)</f>
        <v>42397</v>
      </c>
      <c r="P132" s="2">
        <v>1</v>
      </c>
      <c r="Q132" s="2">
        <v>599.99</v>
      </c>
      <c r="R132" s="27">
        <v>0.05</v>
      </c>
      <c r="S132" s="2">
        <f t="shared" si="2"/>
        <v>599.99</v>
      </c>
    </row>
    <row r="133" spans="1:19" x14ac:dyDescent="0.3">
      <c r="A133" s="2">
        <v>45</v>
      </c>
      <c r="B133" s="2">
        <v>1</v>
      </c>
      <c r="C133" s="2">
        <f>VLOOKUP(A133, [1]orders!A:G, 7, FALSE)</f>
        <v>2</v>
      </c>
      <c r="D133" s="2">
        <v>4</v>
      </c>
      <c r="E133" s="2">
        <f>VLOOKUP(C133, [2]staffs!A:G,1,FALSE)</f>
        <v>2</v>
      </c>
      <c r="F133" s="2" t="str">
        <f>VLOOKUP(E133, [2]staffs!A:D,4,FALSE)</f>
        <v>mireya.copeland@bikes.shop</v>
      </c>
      <c r="G133" s="2">
        <f>VLOOKUP(D133, [3]products!$A:$D, 4, FALSE)</f>
        <v>6</v>
      </c>
      <c r="H133" s="2" t="str">
        <f>VLOOKUP(G133, [4]categories!A:B, 2, FALSE)</f>
        <v>Mountain Bikes</v>
      </c>
      <c r="I133" s="14">
        <f>VLOOKUP(A133, [1]orders!A:B,2,FALSE)</f>
        <v>1220</v>
      </c>
      <c r="J133" s="14" t="str">
        <f>VLOOKUP(A133, [1]orders!A:I,9,FALSE)</f>
        <v>carissa.cross@yahoo.com</v>
      </c>
      <c r="K133" s="14">
        <f>VLOOKUP(A133, [1]orders!A:J,10,FALSE)</f>
        <v>11746</v>
      </c>
      <c r="L133" s="2" t="str">
        <f>IFERROR(VLOOKUP(C133, [5]stores!A:B, 2, FALSE), "Unknown")</f>
        <v>Baldwin Bikes</v>
      </c>
      <c r="M133" s="2" t="str">
        <f>VLOOKUP(D133,[3]products!A:B,2,FALSE)</f>
        <v>Trek Fuel EX 8 29 - 2016</v>
      </c>
      <c r="N133" s="2" t="str">
        <f>VLOOKUP(D133, [3]products!A:H, 8, FALSE)</f>
        <v>Trek</v>
      </c>
      <c r="O133" s="21">
        <f>VLOOKUP(A133, [1]orders!A:D, 4, FALSE)</f>
        <v>42397</v>
      </c>
      <c r="P133" s="2">
        <v>2</v>
      </c>
      <c r="Q133" s="2">
        <v>2899.99</v>
      </c>
      <c r="R133" s="27">
        <v>0.2</v>
      </c>
      <c r="S133" s="2">
        <f t="shared" si="2"/>
        <v>5799.98</v>
      </c>
    </row>
    <row r="134" spans="1:19" x14ac:dyDescent="0.3">
      <c r="A134" s="2">
        <v>45</v>
      </c>
      <c r="B134" s="2">
        <v>2</v>
      </c>
      <c r="C134" s="2">
        <f>VLOOKUP(A134, [1]orders!A:G, 7, FALSE)</f>
        <v>2</v>
      </c>
      <c r="D134" s="2">
        <v>22</v>
      </c>
      <c r="E134" s="2">
        <f>VLOOKUP(C134, [2]staffs!A:G,1,FALSE)</f>
        <v>2</v>
      </c>
      <c r="F134" s="2" t="str">
        <f>VLOOKUP(E134, [2]staffs!A:D,4,FALSE)</f>
        <v>mireya.copeland@bikes.shop</v>
      </c>
      <c r="G134" s="2">
        <f>VLOOKUP(D134, [3]products!$A:$D, 4, FALSE)</f>
        <v>1</v>
      </c>
      <c r="H134" s="2" t="str">
        <f>VLOOKUP(G134, [4]categories!A:B, 2, FALSE)</f>
        <v>Children Bicycles</v>
      </c>
      <c r="I134" s="14">
        <f>VLOOKUP(A134, [1]orders!A:B,2,FALSE)</f>
        <v>1220</v>
      </c>
      <c r="J134" s="14" t="str">
        <f>VLOOKUP(A134, [1]orders!A:I,9,FALSE)</f>
        <v>carissa.cross@yahoo.com</v>
      </c>
      <c r="K134" s="14">
        <f>VLOOKUP(A134, [1]orders!A:J,10,FALSE)</f>
        <v>11746</v>
      </c>
      <c r="L134" s="2" t="str">
        <f>IFERROR(VLOOKUP(C134, [5]stores!A:B, 2, FALSE), "Unknown")</f>
        <v>Baldwin Bikes</v>
      </c>
      <c r="M134" s="2" t="str">
        <f>VLOOKUP(D134,[3]products!A:B,2,FALSE)</f>
        <v>Electra Girl's Hawaii 1 (16-inch) - 2015/2016</v>
      </c>
      <c r="N134" s="2" t="str">
        <f>VLOOKUP(D134, [3]products!A:H, 8, FALSE)</f>
        <v>Electra</v>
      </c>
      <c r="O134" s="21">
        <f>VLOOKUP(A134, [1]orders!A:D, 4, FALSE)</f>
        <v>42397</v>
      </c>
      <c r="P134" s="2">
        <v>1</v>
      </c>
      <c r="Q134" s="2">
        <v>269.99</v>
      </c>
      <c r="R134" s="27">
        <v>7.0000000000000007E-2</v>
      </c>
      <c r="S134" s="2">
        <f t="shared" si="2"/>
        <v>269.99</v>
      </c>
    </row>
    <row r="135" spans="1:19" x14ac:dyDescent="0.3">
      <c r="A135" s="2">
        <v>45</v>
      </c>
      <c r="B135" s="2">
        <v>3</v>
      </c>
      <c r="C135" s="2">
        <f>VLOOKUP(A135, [1]orders!A:G, 7, FALSE)</f>
        <v>2</v>
      </c>
      <c r="D135" s="2">
        <v>21</v>
      </c>
      <c r="E135" s="2">
        <f>VLOOKUP(C135, [2]staffs!A:G,1,FALSE)</f>
        <v>2</v>
      </c>
      <c r="F135" s="2" t="str">
        <f>VLOOKUP(E135, [2]staffs!A:D,4,FALSE)</f>
        <v>mireya.copeland@bikes.shop</v>
      </c>
      <c r="G135" s="2">
        <f>VLOOKUP(D135, [3]products!$A:$D, 4, FALSE)</f>
        <v>1</v>
      </c>
      <c r="H135" s="2" t="str">
        <f>VLOOKUP(G135, [4]categories!A:B, 2, FALSE)</f>
        <v>Children Bicycles</v>
      </c>
      <c r="I135" s="14">
        <f>VLOOKUP(A135, [1]orders!A:B,2,FALSE)</f>
        <v>1220</v>
      </c>
      <c r="J135" s="14" t="str">
        <f>VLOOKUP(A135, [1]orders!A:I,9,FALSE)</f>
        <v>carissa.cross@yahoo.com</v>
      </c>
      <c r="K135" s="14">
        <f>VLOOKUP(A135, [1]orders!A:J,10,FALSE)</f>
        <v>11746</v>
      </c>
      <c r="L135" s="2" t="str">
        <f>IFERROR(VLOOKUP(C135, [5]stores!A:B, 2, FALSE), "Unknown")</f>
        <v>Baldwin Bikes</v>
      </c>
      <c r="M135" s="2" t="str">
        <f>VLOOKUP(D135,[3]products!A:B,2,FALSE)</f>
        <v>Electra Cruiser 1 (24-Inch) - 2016</v>
      </c>
      <c r="N135" s="2" t="str">
        <f>VLOOKUP(D135, [3]products!A:H, 8, FALSE)</f>
        <v>Electra</v>
      </c>
      <c r="O135" s="21">
        <f>VLOOKUP(A135, [1]orders!A:D, 4, FALSE)</f>
        <v>42397</v>
      </c>
      <c r="P135" s="2">
        <v>2</v>
      </c>
      <c r="Q135" s="2">
        <v>269.99</v>
      </c>
      <c r="R135" s="27">
        <v>0.05</v>
      </c>
      <c r="S135" s="2">
        <f t="shared" si="2"/>
        <v>539.98</v>
      </c>
    </row>
    <row r="136" spans="1:19" x14ac:dyDescent="0.3">
      <c r="A136" s="2">
        <v>46</v>
      </c>
      <c r="B136" s="2">
        <v>1</v>
      </c>
      <c r="C136" s="2">
        <f>VLOOKUP(A136, [1]orders!A:G, 7, FALSE)</f>
        <v>2</v>
      </c>
      <c r="D136" s="2">
        <v>17</v>
      </c>
      <c r="E136" s="2">
        <f>VLOOKUP(C136, [2]staffs!A:G,1,FALSE)</f>
        <v>2</v>
      </c>
      <c r="F136" s="2" t="str">
        <f>VLOOKUP(E136, [2]staffs!A:D,4,FALSE)</f>
        <v>mireya.copeland@bikes.shop</v>
      </c>
      <c r="G136" s="2">
        <f>VLOOKUP(D136, [3]products!$A:$D, 4, FALSE)</f>
        <v>3</v>
      </c>
      <c r="H136" s="2" t="str">
        <f>VLOOKUP(G136, [4]categories!A:B, 2, FALSE)</f>
        <v>Cruisers Bicycles</v>
      </c>
      <c r="I136" s="14">
        <f>VLOOKUP(A136, [1]orders!A:B,2,FALSE)</f>
        <v>746</v>
      </c>
      <c r="J136" s="14" t="str">
        <f>VLOOKUP(A136, [1]orders!A:I,9,FALSE)</f>
        <v>eldridge.greer@aol.com</v>
      </c>
      <c r="K136" s="14">
        <f>VLOOKUP(A136, [1]orders!A:J,10,FALSE)</f>
        <v>11722</v>
      </c>
      <c r="L136" s="2" t="str">
        <f>IFERROR(VLOOKUP(C136, [5]stores!A:B, 2, FALSE), "Unknown")</f>
        <v>Baldwin Bikes</v>
      </c>
      <c r="M136" s="2" t="str">
        <f>VLOOKUP(D136,[3]products!A:B,2,FALSE)</f>
        <v>Pure Cycles Vine 8-Speed - 2016</v>
      </c>
      <c r="N136" s="2" t="str">
        <f>VLOOKUP(D136, [3]products!A:H, 8, FALSE)</f>
        <v>Pure Cycles</v>
      </c>
      <c r="O136" s="21">
        <f>VLOOKUP(A136, [1]orders!A:D, 4, FALSE)</f>
        <v>42398</v>
      </c>
      <c r="P136" s="2">
        <v>1</v>
      </c>
      <c r="Q136" s="2">
        <v>429</v>
      </c>
      <c r="R136" s="27">
        <v>0.1</v>
      </c>
      <c r="S136" s="2">
        <f t="shared" si="2"/>
        <v>429</v>
      </c>
    </row>
    <row r="137" spans="1:19" x14ac:dyDescent="0.3">
      <c r="A137" s="2">
        <v>47</v>
      </c>
      <c r="B137" s="2">
        <v>1</v>
      </c>
      <c r="C137" s="2">
        <f>VLOOKUP(A137, [1]orders!A:G, 7, FALSE)</f>
        <v>2</v>
      </c>
      <c r="D137" s="2">
        <v>6</v>
      </c>
      <c r="E137" s="2">
        <f>VLOOKUP(C137, [2]staffs!A:G,1,FALSE)</f>
        <v>2</v>
      </c>
      <c r="F137" s="2" t="str">
        <f>VLOOKUP(E137, [2]staffs!A:D,4,FALSE)</f>
        <v>mireya.copeland@bikes.shop</v>
      </c>
      <c r="G137" s="2">
        <f>VLOOKUP(D137, [3]products!$A:$D, 4, FALSE)</f>
        <v>6</v>
      </c>
      <c r="H137" s="2" t="str">
        <f>VLOOKUP(G137, [4]categories!A:B, 2, FALSE)</f>
        <v>Mountain Bikes</v>
      </c>
      <c r="I137" s="14">
        <f>VLOOKUP(A137, [1]orders!A:B,2,FALSE)</f>
        <v>1234</v>
      </c>
      <c r="J137" s="14" t="str">
        <f>VLOOKUP(A137, [1]orders!A:I,9,FALSE)</f>
        <v>joshua.berg@hotmail.com</v>
      </c>
      <c r="K137" s="14">
        <f>VLOOKUP(A137, [1]orders!A:J,10,FALSE)</f>
        <v>10562</v>
      </c>
      <c r="L137" s="2" t="str">
        <f>IFERROR(VLOOKUP(C137, [5]stores!A:B, 2, FALSE), "Unknown")</f>
        <v>Baldwin Bikes</v>
      </c>
      <c r="M137" s="2" t="str">
        <f>VLOOKUP(D137,[3]products!A:B,2,FALSE)</f>
        <v>Surly Ice Cream Truck Frameset - 2016</v>
      </c>
      <c r="N137" s="2" t="str">
        <f>VLOOKUP(D137, [3]products!A:H, 8, FALSE)</f>
        <v>Surly</v>
      </c>
      <c r="O137" s="21">
        <f>VLOOKUP(A137, [1]orders!A:D, 4, FALSE)</f>
        <v>42398</v>
      </c>
      <c r="P137" s="2">
        <v>1</v>
      </c>
      <c r="Q137" s="2">
        <v>469.99</v>
      </c>
      <c r="R137" s="27">
        <v>0.05</v>
      </c>
      <c r="S137" s="2">
        <f t="shared" si="2"/>
        <v>469.99</v>
      </c>
    </row>
    <row r="138" spans="1:19" x14ac:dyDescent="0.3">
      <c r="A138" s="2">
        <v>47</v>
      </c>
      <c r="B138" s="2">
        <v>2</v>
      </c>
      <c r="C138" s="2">
        <f>VLOOKUP(A138, [1]orders!A:G, 7, FALSE)</f>
        <v>2</v>
      </c>
      <c r="D138" s="2">
        <v>15</v>
      </c>
      <c r="E138" s="2">
        <f>VLOOKUP(C138, [2]staffs!A:G,1,FALSE)</f>
        <v>2</v>
      </c>
      <c r="F138" s="2" t="str">
        <f>VLOOKUP(E138, [2]staffs!A:D,4,FALSE)</f>
        <v>mireya.copeland@bikes.shop</v>
      </c>
      <c r="G138" s="2">
        <f>VLOOKUP(D138, [3]products!$A:$D, 4, FALSE)</f>
        <v>3</v>
      </c>
      <c r="H138" s="2" t="str">
        <f>VLOOKUP(G138, [4]categories!A:B, 2, FALSE)</f>
        <v>Cruisers Bicycles</v>
      </c>
      <c r="I138" s="14">
        <f>VLOOKUP(A138, [1]orders!A:B,2,FALSE)</f>
        <v>1234</v>
      </c>
      <c r="J138" s="14" t="str">
        <f>VLOOKUP(A138, [1]orders!A:I,9,FALSE)</f>
        <v>joshua.berg@hotmail.com</v>
      </c>
      <c r="K138" s="14">
        <f>VLOOKUP(A138, [1]orders!A:J,10,FALSE)</f>
        <v>10562</v>
      </c>
      <c r="L138" s="2" t="str">
        <f>IFERROR(VLOOKUP(C138, [5]stores!A:B, 2, FALSE), "Unknown")</f>
        <v>Baldwin Bikes</v>
      </c>
      <c r="M138" s="2" t="str">
        <f>VLOOKUP(D138,[3]products!A:B,2,FALSE)</f>
        <v>Electra Moto 1 - 2016</v>
      </c>
      <c r="N138" s="2" t="str">
        <f>VLOOKUP(D138, [3]products!A:H, 8, FALSE)</f>
        <v>Electra</v>
      </c>
      <c r="O138" s="21">
        <f>VLOOKUP(A138, [1]orders!A:D, 4, FALSE)</f>
        <v>42398</v>
      </c>
      <c r="P138" s="2">
        <v>1</v>
      </c>
      <c r="Q138" s="2">
        <v>529.99</v>
      </c>
      <c r="R138" s="27">
        <v>0.1</v>
      </c>
      <c r="S138" s="2">
        <f t="shared" si="2"/>
        <v>529.99</v>
      </c>
    </row>
    <row r="139" spans="1:19" x14ac:dyDescent="0.3">
      <c r="A139" s="2">
        <v>47</v>
      </c>
      <c r="B139" s="2">
        <v>3</v>
      </c>
      <c r="C139" s="2">
        <f>VLOOKUP(A139, [1]orders!A:G, 7, FALSE)</f>
        <v>2</v>
      </c>
      <c r="D139" s="2">
        <v>25</v>
      </c>
      <c r="E139" s="2">
        <f>VLOOKUP(C139, [2]staffs!A:G,1,FALSE)</f>
        <v>2</v>
      </c>
      <c r="F139" s="2" t="str">
        <f>VLOOKUP(E139, [2]staffs!A:D,4,FALSE)</f>
        <v>mireya.copeland@bikes.shop</v>
      </c>
      <c r="G139" s="2">
        <f>VLOOKUP(D139, [3]products!$A:$D, 4, FALSE)</f>
        <v>2</v>
      </c>
      <c r="H139" s="2" t="str">
        <f>VLOOKUP(G139, [4]categories!A:B, 2, FALSE)</f>
        <v>Comfort Bicycles</v>
      </c>
      <c r="I139" s="14">
        <f>VLOOKUP(A139, [1]orders!A:B,2,FALSE)</f>
        <v>1234</v>
      </c>
      <c r="J139" s="14" t="str">
        <f>VLOOKUP(A139, [1]orders!A:I,9,FALSE)</f>
        <v>joshua.berg@hotmail.com</v>
      </c>
      <c r="K139" s="14">
        <f>VLOOKUP(A139, [1]orders!A:J,10,FALSE)</f>
        <v>10562</v>
      </c>
      <c r="L139" s="2" t="str">
        <f>IFERROR(VLOOKUP(C139, [5]stores!A:B, 2, FALSE), "Unknown")</f>
        <v>Baldwin Bikes</v>
      </c>
      <c r="M139" s="2" t="str">
        <f>VLOOKUP(D139,[3]products!A:B,2,FALSE)</f>
        <v>Electra Townie Original 7D - 2015/2016</v>
      </c>
      <c r="N139" s="2" t="str">
        <f>VLOOKUP(D139, [3]products!A:H, 8, FALSE)</f>
        <v>Electra</v>
      </c>
      <c r="O139" s="21">
        <f>VLOOKUP(A139, [1]orders!A:D, 4, FALSE)</f>
        <v>42398</v>
      </c>
      <c r="P139" s="2">
        <v>2</v>
      </c>
      <c r="Q139" s="2">
        <v>499.99</v>
      </c>
      <c r="R139" s="27">
        <v>7.0000000000000007E-2</v>
      </c>
      <c r="S139" s="2">
        <f t="shared" si="2"/>
        <v>999.98</v>
      </c>
    </row>
    <row r="140" spans="1:19" x14ac:dyDescent="0.3">
      <c r="A140" s="2">
        <v>47</v>
      </c>
      <c r="B140" s="2">
        <v>4</v>
      </c>
      <c r="C140" s="2">
        <f>VLOOKUP(A140, [1]orders!A:G, 7, FALSE)</f>
        <v>2</v>
      </c>
      <c r="D140" s="2">
        <v>13</v>
      </c>
      <c r="E140" s="2">
        <f>VLOOKUP(C140, [2]staffs!A:G,1,FALSE)</f>
        <v>2</v>
      </c>
      <c r="F140" s="2" t="str">
        <f>VLOOKUP(E140, [2]staffs!A:D,4,FALSE)</f>
        <v>mireya.copeland@bikes.shop</v>
      </c>
      <c r="G140" s="2">
        <f>VLOOKUP(D140, [3]products!$A:$D, 4, FALSE)</f>
        <v>3</v>
      </c>
      <c r="H140" s="2" t="str">
        <f>VLOOKUP(G140, [4]categories!A:B, 2, FALSE)</f>
        <v>Cruisers Bicycles</v>
      </c>
      <c r="I140" s="14">
        <f>VLOOKUP(A140, [1]orders!A:B,2,FALSE)</f>
        <v>1234</v>
      </c>
      <c r="J140" s="14" t="str">
        <f>VLOOKUP(A140, [1]orders!A:I,9,FALSE)</f>
        <v>joshua.berg@hotmail.com</v>
      </c>
      <c r="K140" s="14">
        <f>VLOOKUP(A140, [1]orders!A:J,10,FALSE)</f>
        <v>10562</v>
      </c>
      <c r="L140" s="2" t="str">
        <f>IFERROR(VLOOKUP(C140, [5]stores!A:B, 2, FALSE), "Unknown")</f>
        <v>Baldwin Bikes</v>
      </c>
      <c r="M140" s="2" t="str">
        <f>VLOOKUP(D140,[3]products!A:B,2,FALSE)</f>
        <v>Electra Cruiser 1 (24-Inch) - 2016</v>
      </c>
      <c r="N140" s="2" t="str">
        <f>VLOOKUP(D140, [3]products!A:H, 8, FALSE)</f>
        <v>Electra</v>
      </c>
      <c r="O140" s="21">
        <f>VLOOKUP(A140, [1]orders!A:D, 4, FALSE)</f>
        <v>42398</v>
      </c>
      <c r="P140" s="2">
        <v>1</v>
      </c>
      <c r="Q140" s="2">
        <v>269.99</v>
      </c>
      <c r="R140" s="27">
        <v>0.2</v>
      </c>
      <c r="S140" s="2">
        <f t="shared" si="2"/>
        <v>269.99</v>
      </c>
    </row>
    <row r="141" spans="1:19" x14ac:dyDescent="0.3">
      <c r="A141" s="2">
        <v>48</v>
      </c>
      <c r="B141" s="2">
        <v>1</v>
      </c>
      <c r="C141" s="2">
        <f>VLOOKUP(A141, [1]orders!A:G, 7, FALSE)</f>
        <v>2</v>
      </c>
      <c r="D141" s="2">
        <v>11</v>
      </c>
      <c r="E141" s="2">
        <f>VLOOKUP(C141, [2]staffs!A:G,1,FALSE)</f>
        <v>2</v>
      </c>
      <c r="F141" s="2" t="str">
        <f>VLOOKUP(E141, [2]staffs!A:D,4,FALSE)</f>
        <v>mireya.copeland@bikes.shop</v>
      </c>
      <c r="G141" s="2">
        <f>VLOOKUP(D141, [3]products!$A:$D, 4, FALSE)</f>
        <v>4</v>
      </c>
      <c r="H141" s="2" t="str">
        <f>VLOOKUP(G141, [4]categories!A:B, 2, FALSE)</f>
        <v>Cyclocross Bicycles</v>
      </c>
      <c r="I141" s="14">
        <f>VLOOKUP(A141, [1]orders!A:B,2,FALSE)</f>
        <v>1012</v>
      </c>
      <c r="J141" s="14" t="str">
        <f>VLOOKUP(A141, [1]orders!A:I,9,FALSE)</f>
        <v>josephine.dale@aol.com</v>
      </c>
      <c r="K141" s="14">
        <f>VLOOKUP(A141, [1]orders!A:J,10,FALSE)</f>
        <v>13027</v>
      </c>
      <c r="L141" s="2" t="str">
        <f>IFERROR(VLOOKUP(C141, [5]stores!A:B, 2, FALSE), "Unknown")</f>
        <v>Baldwin Bikes</v>
      </c>
      <c r="M141" s="2" t="str">
        <f>VLOOKUP(D141,[3]products!A:B,2,FALSE)</f>
        <v>Surly Straggler 650b - 2016</v>
      </c>
      <c r="N141" s="2" t="str">
        <f>VLOOKUP(D141, [3]products!A:H, 8, FALSE)</f>
        <v>Surly</v>
      </c>
      <c r="O141" s="21">
        <f>VLOOKUP(A141, [1]orders!A:D, 4, FALSE)</f>
        <v>42399</v>
      </c>
      <c r="P141" s="2">
        <v>1</v>
      </c>
      <c r="Q141" s="2">
        <v>1680.99</v>
      </c>
      <c r="R141" s="27">
        <v>0.1</v>
      </c>
      <c r="S141" s="2">
        <f t="shared" si="2"/>
        <v>1680.99</v>
      </c>
    </row>
    <row r="142" spans="1:19" x14ac:dyDescent="0.3">
      <c r="A142" s="2">
        <v>48</v>
      </c>
      <c r="B142" s="2">
        <v>2</v>
      </c>
      <c r="C142" s="2">
        <f>VLOOKUP(A142, [1]orders!A:G, 7, FALSE)</f>
        <v>2</v>
      </c>
      <c r="D142" s="2">
        <v>4</v>
      </c>
      <c r="E142" s="2">
        <f>VLOOKUP(C142, [2]staffs!A:G,1,FALSE)</f>
        <v>2</v>
      </c>
      <c r="F142" s="2" t="str">
        <f>VLOOKUP(E142, [2]staffs!A:D,4,FALSE)</f>
        <v>mireya.copeland@bikes.shop</v>
      </c>
      <c r="G142" s="2">
        <f>VLOOKUP(D142, [3]products!$A:$D, 4, FALSE)</f>
        <v>6</v>
      </c>
      <c r="H142" s="2" t="str">
        <f>VLOOKUP(G142, [4]categories!A:B, 2, FALSE)</f>
        <v>Mountain Bikes</v>
      </c>
      <c r="I142" s="14">
        <f>VLOOKUP(A142, [1]orders!A:B,2,FALSE)</f>
        <v>1012</v>
      </c>
      <c r="J142" s="14" t="str">
        <f>VLOOKUP(A142, [1]orders!A:I,9,FALSE)</f>
        <v>josephine.dale@aol.com</v>
      </c>
      <c r="K142" s="14">
        <f>VLOOKUP(A142, [1]orders!A:J,10,FALSE)</f>
        <v>13027</v>
      </c>
      <c r="L142" s="2" t="str">
        <f>IFERROR(VLOOKUP(C142, [5]stores!A:B, 2, FALSE), "Unknown")</f>
        <v>Baldwin Bikes</v>
      </c>
      <c r="M142" s="2" t="str">
        <f>VLOOKUP(D142,[3]products!A:B,2,FALSE)</f>
        <v>Trek Fuel EX 8 29 - 2016</v>
      </c>
      <c r="N142" s="2" t="str">
        <f>VLOOKUP(D142, [3]products!A:H, 8, FALSE)</f>
        <v>Trek</v>
      </c>
      <c r="O142" s="21">
        <f>VLOOKUP(A142, [1]orders!A:D, 4, FALSE)</f>
        <v>42399</v>
      </c>
      <c r="P142" s="2">
        <v>1</v>
      </c>
      <c r="Q142" s="2">
        <v>2899.99</v>
      </c>
      <c r="R142" s="27">
        <v>0.2</v>
      </c>
      <c r="S142" s="2">
        <f t="shared" si="2"/>
        <v>2899.99</v>
      </c>
    </row>
    <row r="143" spans="1:19" x14ac:dyDescent="0.3">
      <c r="A143" s="2">
        <v>48</v>
      </c>
      <c r="B143" s="2">
        <v>3</v>
      </c>
      <c r="C143" s="2">
        <f>VLOOKUP(A143, [1]orders!A:G, 7, FALSE)</f>
        <v>2</v>
      </c>
      <c r="D143" s="2">
        <v>5</v>
      </c>
      <c r="E143" s="2">
        <f>VLOOKUP(C143, [2]staffs!A:G,1,FALSE)</f>
        <v>2</v>
      </c>
      <c r="F143" s="2" t="str">
        <f>VLOOKUP(E143, [2]staffs!A:D,4,FALSE)</f>
        <v>mireya.copeland@bikes.shop</v>
      </c>
      <c r="G143" s="2">
        <f>VLOOKUP(D143, [3]products!$A:$D, 4, FALSE)</f>
        <v>6</v>
      </c>
      <c r="H143" s="2" t="str">
        <f>VLOOKUP(G143, [4]categories!A:B, 2, FALSE)</f>
        <v>Mountain Bikes</v>
      </c>
      <c r="I143" s="14">
        <f>VLOOKUP(A143, [1]orders!A:B,2,FALSE)</f>
        <v>1012</v>
      </c>
      <c r="J143" s="14" t="str">
        <f>VLOOKUP(A143, [1]orders!A:I,9,FALSE)</f>
        <v>josephine.dale@aol.com</v>
      </c>
      <c r="K143" s="14">
        <f>VLOOKUP(A143, [1]orders!A:J,10,FALSE)</f>
        <v>13027</v>
      </c>
      <c r="L143" s="2" t="str">
        <f>IFERROR(VLOOKUP(C143, [5]stores!A:B, 2, FALSE), "Unknown")</f>
        <v>Baldwin Bikes</v>
      </c>
      <c r="M143" s="2" t="str">
        <f>VLOOKUP(D143,[3]products!A:B,2,FALSE)</f>
        <v>Heller Shagamaw Frame - 2016</v>
      </c>
      <c r="N143" s="2" t="str">
        <f>VLOOKUP(D143, [3]products!A:H, 8, FALSE)</f>
        <v>Heller</v>
      </c>
      <c r="O143" s="21">
        <f>VLOOKUP(A143, [1]orders!A:D, 4, FALSE)</f>
        <v>42399</v>
      </c>
      <c r="P143" s="2">
        <v>2</v>
      </c>
      <c r="Q143" s="2">
        <v>1320.99</v>
      </c>
      <c r="R143" s="27">
        <v>0.1</v>
      </c>
      <c r="S143" s="2">
        <f t="shared" si="2"/>
        <v>2641.98</v>
      </c>
    </row>
    <row r="144" spans="1:19" x14ac:dyDescent="0.3">
      <c r="A144" s="2">
        <v>48</v>
      </c>
      <c r="B144" s="2">
        <v>4</v>
      </c>
      <c r="C144" s="2">
        <f>VLOOKUP(A144, [1]orders!A:G, 7, FALSE)</f>
        <v>2</v>
      </c>
      <c r="D144" s="2">
        <v>14</v>
      </c>
      <c r="E144" s="2">
        <f>VLOOKUP(C144, [2]staffs!A:G,1,FALSE)</f>
        <v>2</v>
      </c>
      <c r="F144" s="2" t="str">
        <f>VLOOKUP(E144, [2]staffs!A:D,4,FALSE)</f>
        <v>mireya.copeland@bikes.shop</v>
      </c>
      <c r="G144" s="2">
        <f>VLOOKUP(D144, [3]products!$A:$D, 4, FALSE)</f>
        <v>3</v>
      </c>
      <c r="H144" s="2" t="str">
        <f>VLOOKUP(G144, [4]categories!A:B, 2, FALSE)</f>
        <v>Cruisers Bicycles</v>
      </c>
      <c r="I144" s="14">
        <f>VLOOKUP(A144, [1]orders!A:B,2,FALSE)</f>
        <v>1012</v>
      </c>
      <c r="J144" s="14" t="str">
        <f>VLOOKUP(A144, [1]orders!A:I,9,FALSE)</f>
        <v>josephine.dale@aol.com</v>
      </c>
      <c r="K144" s="14">
        <f>VLOOKUP(A144, [1]orders!A:J,10,FALSE)</f>
        <v>13027</v>
      </c>
      <c r="L144" s="2" t="str">
        <f>IFERROR(VLOOKUP(C144, [5]stores!A:B, 2, FALSE), "Unknown")</f>
        <v>Baldwin Bikes</v>
      </c>
      <c r="M144" s="2" t="str">
        <f>VLOOKUP(D144,[3]products!A:B,2,FALSE)</f>
        <v>Electra Girl's Hawaii 1 (16-inch) - 2015/2016</v>
      </c>
      <c r="N144" s="2" t="str">
        <f>VLOOKUP(D144, [3]products!A:H, 8, FALSE)</f>
        <v>Electra</v>
      </c>
      <c r="O144" s="21">
        <f>VLOOKUP(A144, [1]orders!A:D, 4, FALSE)</f>
        <v>42399</v>
      </c>
      <c r="P144" s="2">
        <v>2</v>
      </c>
      <c r="Q144" s="2">
        <v>269.99</v>
      </c>
      <c r="R144" s="27">
        <v>7.0000000000000007E-2</v>
      </c>
      <c r="S144" s="2">
        <f t="shared" si="2"/>
        <v>539.98</v>
      </c>
    </row>
    <row r="145" spans="1:19" x14ac:dyDescent="0.3">
      <c r="A145" s="2">
        <v>49</v>
      </c>
      <c r="B145" s="2">
        <v>1</v>
      </c>
      <c r="C145" s="2">
        <f>VLOOKUP(A145, [1]orders!A:G, 7, FALSE)</f>
        <v>2</v>
      </c>
      <c r="D145" s="2">
        <v>13</v>
      </c>
      <c r="E145" s="2">
        <f>VLOOKUP(C145, [2]staffs!A:G,1,FALSE)</f>
        <v>2</v>
      </c>
      <c r="F145" s="2" t="str">
        <f>VLOOKUP(E145, [2]staffs!A:D,4,FALSE)</f>
        <v>mireya.copeland@bikes.shop</v>
      </c>
      <c r="G145" s="2">
        <f>VLOOKUP(D145, [3]products!$A:$D, 4, FALSE)</f>
        <v>3</v>
      </c>
      <c r="H145" s="2" t="str">
        <f>VLOOKUP(G145, [4]categories!A:B, 2, FALSE)</f>
        <v>Cruisers Bicycles</v>
      </c>
      <c r="I145" s="14">
        <f>VLOOKUP(A145, [1]orders!A:B,2,FALSE)</f>
        <v>608</v>
      </c>
      <c r="J145" s="14" t="str">
        <f>VLOOKUP(A145, [1]orders!A:I,9,FALSE)</f>
        <v>taisha.vang@yahoo.com</v>
      </c>
      <c r="K145" s="14">
        <f>VLOOKUP(A145, [1]orders!A:J,10,FALSE)</f>
        <v>11967</v>
      </c>
      <c r="L145" s="2" t="str">
        <f>IFERROR(VLOOKUP(C145, [5]stores!A:B, 2, FALSE), "Unknown")</f>
        <v>Baldwin Bikes</v>
      </c>
      <c r="M145" s="2" t="str">
        <f>VLOOKUP(D145,[3]products!A:B,2,FALSE)</f>
        <v>Electra Cruiser 1 (24-Inch) - 2016</v>
      </c>
      <c r="N145" s="2" t="str">
        <f>VLOOKUP(D145, [3]products!A:H, 8, FALSE)</f>
        <v>Electra</v>
      </c>
      <c r="O145" s="21">
        <f>VLOOKUP(A145, [1]orders!A:D, 4, FALSE)</f>
        <v>42400</v>
      </c>
      <c r="P145" s="2">
        <v>2</v>
      </c>
      <c r="Q145" s="2">
        <v>269.99</v>
      </c>
      <c r="R145" s="27">
        <v>7.0000000000000007E-2</v>
      </c>
      <c r="S145" s="2">
        <f t="shared" si="2"/>
        <v>539.98</v>
      </c>
    </row>
    <row r="146" spans="1:19" x14ac:dyDescent="0.3">
      <c r="A146" s="2">
        <v>50</v>
      </c>
      <c r="B146" s="2">
        <v>1</v>
      </c>
      <c r="C146" s="2">
        <f>VLOOKUP(A146, [1]orders!A:G, 7, FALSE)</f>
        <v>3</v>
      </c>
      <c r="D146" s="2">
        <v>3</v>
      </c>
      <c r="E146" s="2">
        <f>VLOOKUP(C146, [2]staffs!A:G,1,FALSE)</f>
        <v>3</v>
      </c>
      <c r="F146" s="2" t="str">
        <f>VLOOKUP(E146, [2]staffs!A:D,4,FALSE)</f>
        <v>genna.serrano@bikes.shop</v>
      </c>
      <c r="G146" s="2">
        <f>VLOOKUP(D146, [3]products!$A:$D, 4, FALSE)</f>
        <v>6</v>
      </c>
      <c r="H146" s="2" t="str">
        <f>VLOOKUP(G146, [4]categories!A:B, 2, FALSE)</f>
        <v>Mountain Bikes</v>
      </c>
      <c r="I146" s="14">
        <f>VLOOKUP(A146, [1]orders!A:B,2,FALSE)</f>
        <v>872</v>
      </c>
      <c r="J146" s="14" t="str">
        <f>VLOOKUP(A146, [1]orders!A:I,9,FALSE)</f>
        <v>silas.tate@yahoo.com</v>
      </c>
      <c r="K146" s="14">
        <f>VLOOKUP(A146, [1]orders!A:J,10,FALSE)</f>
        <v>78418</v>
      </c>
      <c r="L146" s="2" t="str">
        <f>IFERROR(VLOOKUP(C146, [5]stores!A:B, 2, FALSE), "Unknown")</f>
        <v>Rowlett Bikes</v>
      </c>
      <c r="M146" s="2" t="str">
        <f>VLOOKUP(D146,[3]products!A:B,2,FALSE)</f>
        <v>Surly Wednesday Frameset - 2016</v>
      </c>
      <c r="N146" s="2" t="str">
        <f>VLOOKUP(D146, [3]products!A:H, 8, FALSE)</f>
        <v>Surly</v>
      </c>
      <c r="O146" s="21">
        <f>VLOOKUP(A146, [1]orders!A:D, 4, FALSE)</f>
        <v>42400</v>
      </c>
      <c r="P146" s="2">
        <v>1</v>
      </c>
      <c r="Q146" s="2">
        <v>999.99</v>
      </c>
      <c r="R146" s="27">
        <v>0.05</v>
      </c>
      <c r="S146" s="2">
        <f t="shared" si="2"/>
        <v>999.99</v>
      </c>
    </row>
    <row r="147" spans="1:19" x14ac:dyDescent="0.3">
      <c r="A147" s="2">
        <v>50</v>
      </c>
      <c r="B147" s="2">
        <v>2</v>
      </c>
      <c r="C147" s="2">
        <f>VLOOKUP(A147, [1]orders!A:G, 7, FALSE)</f>
        <v>3</v>
      </c>
      <c r="D147" s="2">
        <v>26</v>
      </c>
      <c r="E147" s="2">
        <f>VLOOKUP(C147, [2]staffs!A:G,1,FALSE)</f>
        <v>3</v>
      </c>
      <c r="F147" s="2" t="str">
        <f>VLOOKUP(E147, [2]staffs!A:D,4,FALSE)</f>
        <v>genna.serrano@bikes.shop</v>
      </c>
      <c r="G147" s="2">
        <f>VLOOKUP(D147, [3]products!$A:$D, 4, FALSE)</f>
        <v>2</v>
      </c>
      <c r="H147" s="2" t="str">
        <f>VLOOKUP(G147, [4]categories!A:B, 2, FALSE)</f>
        <v>Comfort Bicycles</v>
      </c>
      <c r="I147" s="14">
        <f>VLOOKUP(A147, [1]orders!A:B,2,FALSE)</f>
        <v>872</v>
      </c>
      <c r="J147" s="14" t="str">
        <f>VLOOKUP(A147, [1]orders!A:I,9,FALSE)</f>
        <v>silas.tate@yahoo.com</v>
      </c>
      <c r="K147" s="14">
        <f>VLOOKUP(A147, [1]orders!A:J,10,FALSE)</f>
        <v>78418</v>
      </c>
      <c r="L147" s="2" t="str">
        <f>IFERROR(VLOOKUP(C147, [5]stores!A:B, 2, FALSE), "Unknown")</f>
        <v>Rowlett Bikes</v>
      </c>
      <c r="M147" s="2" t="str">
        <f>VLOOKUP(D147,[3]products!A:B,2,FALSE)</f>
        <v>Electra Townie Original 7D EQ - 2016</v>
      </c>
      <c r="N147" s="2" t="str">
        <f>VLOOKUP(D147, [3]products!A:H, 8, FALSE)</f>
        <v>Electra</v>
      </c>
      <c r="O147" s="21">
        <f>VLOOKUP(A147, [1]orders!A:D, 4, FALSE)</f>
        <v>42400</v>
      </c>
      <c r="P147" s="2">
        <v>2</v>
      </c>
      <c r="Q147" s="2">
        <v>599.99</v>
      </c>
      <c r="R147" s="27">
        <v>7.0000000000000007E-2</v>
      </c>
      <c r="S147" s="2">
        <f t="shared" si="2"/>
        <v>1199.98</v>
      </c>
    </row>
    <row r="148" spans="1:19" x14ac:dyDescent="0.3">
      <c r="A148" s="2">
        <v>50</v>
      </c>
      <c r="B148" s="2">
        <v>3</v>
      </c>
      <c r="C148" s="2">
        <f>VLOOKUP(A148, [1]orders!A:G, 7, FALSE)</f>
        <v>3</v>
      </c>
      <c r="D148" s="2">
        <v>13</v>
      </c>
      <c r="E148" s="2">
        <f>VLOOKUP(C148, [2]staffs!A:G,1,FALSE)</f>
        <v>3</v>
      </c>
      <c r="F148" s="2" t="str">
        <f>VLOOKUP(E148, [2]staffs!A:D,4,FALSE)</f>
        <v>genna.serrano@bikes.shop</v>
      </c>
      <c r="G148" s="2">
        <f>VLOOKUP(D148, [3]products!$A:$D, 4, FALSE)</f>
        <v>3</v>
      </c>
      <c r="H148" s="2" t="str">
        <f>VLOOKUP(G148, [4]categories!A:B, 2, FALSE)</f>
        <v>Cruisers Bicycles</v>
      </c>
      <c r="I148" s="14">
        <f>VLOOKUP(A148, [1]orders!A:B,2,FALSE)</f>
        <v>872</v>
      </c>
      <c r="J148" s="14" t="str">
        <f>VLOOKUP(A148, [1]orders!A:I,9,FALSE)</f>
        <v>silas.tate@yahoo.com</v>
      </c>
      <c r="K148" s="14">
        <f>VLOOKUP(A148, [1]orders!A:J,10,FALSE)</f>
        <v>78418</v>
      </c>
      <c r="L148" s="2" t="str">
        <f>IFERROR(VLOOKUP(C148, [5]stores!A:B, 2, FALSE), "Unknown")</f>
        <v>Rowlett Bikes</v>
      </c>
      <c r="M148" s="2" t="str">
        <f>VLOOKUP(D148,[3]products!A:B,2,FALSE)</f>
        <v>Electra Cruiser 1 (24-Inch) - 2016</v>
      </c>
      <c r="N148" s="2" t="str">
        <f>VLOOKUP(D148, [3]products!A:H, 8, FALSE)</f>
        <v>Electra</v>
      </c>
      <c r="O148" s="21">
        <f>VLOOKUP(A148, [1]orders!A:D, 4, FALSE)</f>
        <v>42400</v>
      </c>
      <c r="P148" s="2">
        <v>2</v>
      </c>
      <c r="Q148" s="2">
        <v>269.99</v>
      </c>
      <c r="R148" s="27">
        <v>0.2</v>
      </c>
      <c r="S148" s="2">
        <f t="shared" si="2"/>
        <v>539.98</v>
      </c>
    </row>
    <row r="149" spans="1:19" x14ac:dyDescent="0.3">
      <c r="A149" s="2">
        <v>51</v>
      </c>
      <c r="B149" s="2">
        <v>1</v>
      </c>
      <c r="C149" s="2">
        <f>VLOOKUP(A149, [1]orders!A:G, 7, FALSE)</f>
        <v>2</v>
      </c>
      <c r="D149" s="2">
        <v>13</v>
      </c>
      <c r="E149" s="2">
        <f>VLOOKUP(C149, [2]staffs!A:G,1,FALSE)</f>
        <v>2</v>
      </c>
      <c r="F149" s="2" t="str">
        <f>VLOOKUP(E149, [2]staffs!A:D,4,FALSE)</f>
        <v>mireya.copeland@bikes.shop</v>
      </c>
      <c r="G149" s="2">
        <f>VLOOKUP(D149, [3]products!$A:$D, 4, FALSE)</f>
        <v>3</v>
      </c>
      <c r="H149" s="2" t="str">
        <f>VLOOKUP(G149, [4]categories!A:B, 2, FALSE)</f>
        <v>Cruisers Bicycles</v>
      </c>
      <c r="I149" s="14">
        <f>VLOOKUP(A149, [1]orders!A:B,2,FALSE)</f>
        <v>1047</v>
      </c>
      <c r="J149" s="14" t="str">
        <f>VLOOKUP(A149, [1]orders!A:I,9,FALSE)</f>
        <v>jamaal.baker@hotmail.com</v>
      </c>
      <c r="K149" s="14">
        <f>VLOOKUP(A149, [1]orders!A:J,10,FALSE)</f>
        <v>11373</v>
      </c>
      <c r="L149" s="2" t="str">
        <f>IFERROR(VLOOKUP(C149, [5]stores!A:B, 2, FALSE), "Unknown")</f>
        <v>Baldwin Bikes</v>
      </c>
      <c r="M149" s="2" t="str">
        <f>VLOOKUP(D149,[3]products!A:B,2,FALSE)</f>
        <v>Electra Cruiser 1 (24-Inch) - 2016</v>
      </c>
      <c r="N149" s="2" t="str">
        <f>VLOOKUP(D149, [3]products!A:H, 8, FALSE)</f>
        <v>Electra</v>
      </c>
      <c r="O149" s="21">
        <f>VLOOKUP(A149, [1]orders!A:D, 4, FALSE)</f>
        <v>42401</v>
      </c>
      <c r="P149" s="2">
        <v>1</v>
      </c>
      <c r="Q149" s="2">
        <v>269.99</v>
      </c>
      <c r="R149" s="27">
        <v>0.05</v>
      </c>
      <c r="S149" s="2">
        <f t="shared" si="2"/>
        <v>269.99</v>
      </c>
    </row>
    <row r="150" spans="1:19" x14ac:dyDescent="0.3">
      <c r="A150" s="2">
        <v>51</v>
      </c>
      <c r="B150" s="2">
        <v>2</v>
      </c>
      <c r="C150" s="2">
        <f>VLOOKUP(A150, [1]orders!A:G, 7, FALSE)</f>
        <v>2</v>
      </c>
      <c r="D150" s="2">
        <v>20</v>
      </c>
      <c r="E150" s="2">
        <f>VLOOKUP(C150, [2]staffs!A:G,1,FALSE)</f>
        <v>2</v>
      </c>
      <c r="F150" s="2" t="str">
        <f>VLOOKUP(E150, [2]staffs!A:D,4,FALSE)</f>
        <v>mireya.copeland@bikes.shop</v>
      </c>
      <c r="G150" s="2">
        <f>VLOOKUP(D150, [3]products!$A:$D, 4, FALSE)</f>
        <v>3</v>
      </c>
      <c r="H150" s="2" t="str">
        <f>VLOOKUP(G150, [4]categories!A:B, 2, FALSE)</f>
        <v>Cruisers Bicycles</v>
      </c>
      <c r="I150" s="14">
        <f>VLOOKUP(A150, [1]orders!A:B,2,FALSE)</f>
        <v>1047</v>
      </c>
      <c r="J150" s="14" t="str">
        <f>VLOOKUP(A150, [1]orders!A:I,9,FALSE)</f>
        <v>jamaal.baker@hotmail.com</v>
      </c>
      <c r="K150" s="14">
        <f>VLOOKUP(A150, [1]orders!A:J,10,FALSE)</f>
        <v>11373</v>
      </c>
      <c r="L150" s="2" t="str">
        <f>IFERROR(VLOOKUP(C150, [5]stores!A:B, 2, FALSE), "Unknown")</f>
        <v>Baldwin Bikes</v>
      </c>
      <c r="M150" s="2" t="str">
        <f>VLOOKUP(D150,[3]products!A:B,2,FALSE)</f>
        <v>Electra Townie Original 7D EQ - Women's - 2016</v>
      </c>
      <c r="N150" s="2" t="str">
        <f>VLOOKUP(D150, [3]products!A:H, 8, FALSE)</f>
        <v>Electra</v>
      </c>
      <c r="O150" s="21">
        <f>VLOOKUP(A150, [1]orders!A:D, 4, FALSE)</f>
        <v>42401</v>
      </c>
      <c r="P150" s="2">
        <v>1</v>
      </c>
      <c r="Q150" s="2">
        <v>599.99</v>
      </c>
      <c r="R150" s="27">
        <v>0.05</v>
      </c>
      <c r="S150" s="2">
        <f t="shared" si="2"/>
        <v>599.99</v>
      </c>
    </row>
    <row r="151" spans="1:19" x14ac:dyDescent="0.3">
      <c r="A151" s="2">
        <v>51</v>
      </c>
      <c r="B151" s="2">
        <v>3</v>
      </c>
      <c r="C151" s="2">
        <f>VLOOKUP(A151, [1]orders!A:G, 7, FALSE)</f>
        <v>2</v>
      </c>
      <c r="D151" s="2">
        <v>26</v>
      </c>
      <c r="E151" s="2">
        <f>VLOOKUP(C151, [2]staffs!A:G,1,FALSE)</f>
        <v>2</v>
      </c>
      <c r="F151" s="2" t="str">
        <f>VLOOKUP(E151, [2]staffs!A:D,4,FALSE)</f>
        <v>mireya.copeland@bikes.shop</v>
      </c>
      <c r="G151" s="2">
        <f>VLOOKUP(D151, [3]products!$A:$D, 4, FALSE)</f>
        <v>2</v>
      </c>
      <c r="H151" s="2" t="str">
        <f>VLOOKUP(G151, [4]categories!A:B, 2, FALSE)</f>
        <v>Comfort Bicycles</v>
      </c>
      <c r="I151" s="14">
        <f>VLOOKUP(A151, [1]orders!A:B,2,FALSE)</f>
        <v>1047</v>
      </c>
      <c r="J151" s="14" t="str">
        <f>VLOOKUP(A151, [1]orders!A:I,9,FALSE)</f>
        <v>jamaal.baker@hotmail.com</v>
      </c>
      <c r="K151" s="14">
        <f>VLOOKUP(A151, [1]orders!A:J,10,FALSE)</f>
        <v>11373</v>
      </c>
      <c r="L151" s="2" t="str">
        <f>IFERROR(VLOOKUP(C151, [5]stores!A:B, 2, FALSE), "Unknown")</f>
        <v>Baldwin Bikes</v>
      </c>
      <c r="M151" s="2" t="str">
        <f>VLOOKUP(D151,[3]products!A:B,2,FALSE)</f>
        <v>Electra Townie Original 7D EQ - 2016</v>
      </c>
      <c r="N151" s="2" t="str">
        <f>VLOOKUP(D151, [3]products!A:H, 8, FALSE)</f>
        <v>Electra</v>
      </c>
      <c r="O151" s="21">
        <f>VLOOKUP(A151, [1]orders!A:D, 4, FALSE)</f>
        <v>42401</v>
      </c>
      <c r="P151" s="2">
        <v>2</v>
      </c>
      <c r="Q151" s="2">
        <v>599.99</v>
      </c>
      <c r="R151" s="27">
        <v>0.2</v>
      </c>
      <c r="S151" s="2">
        <f t="shared" si="2"/>
        <v>1199.98</v>
      </c>
    </row>
    <row r="152" spans="1:19" x14ac:dyDescent="0.3">
      <c r="A152" s="2">
        <v>52</v>
      </c>
      <c r="B152" s="2">
        <v>1</v>
      </c>
      <c r="C152" s="2">
        <f>VLOOKUP(A152, [1]orders!A:G, 7, FALSE)</f>
        <v>1</v>
      </c>
      <c r="D152" s="2">
        <v>25</v>
      </c>
      <c r="E152" s="2">
        <f>VLOOKUP(C152, [2]staffs!A:G,1,FALSE)</f>
        <v>1</v>
      </c>
      <c r="F152" s="2" t="str">
        <f>VLOOKUP(E152, [2]staffs!A:D,4,FALSE)</f>
        <v>fabiola.jackson@bikes.shop</v>
      </c>
      <c r="G152" s="2">
        <f>VLOOKUP(D152, [3]products!$A:$D, 4, FALSE)</f>
        <v>2</v>
      </c>
      <c r="H152" s="2" t="str">
        <f>VLOOKUP(G152, [4]categories!A:B, 2, FALSE)</f>
        <v>Comfort Bicycles</v>
      </c>
      <c r="I152" s="14">
        <f>VLOOKUP(A152, [1]orders!A:B,2,FALSE)</f>
        <v>767</v>
      </c>
      <c r="J152" s="14" t="str">
        <f>VLOOKUP(A152, [1]orders!A:I,9,FALSE)</f>
        <v>twana.arnold@msn.com</v>
      </c>
      <c r="K152" s="14">
        <f>VLOOKUP(A152, [1]orders!A:J,10,FALSE)</f>
        <v>92806</v>
      </c>
      <c r="L152" s="2" t="str">
        <f>IFERROR(VLOOKUP(C152, [5]stores!A:B, 2, FALSE), "Unknown")</f>
        <v>Santa Cruz Bikes</v>
      </c>
      <c r="M152" s="2" t="str">
        <f>VLOOKUP(D152,[3]products!A:B,2,FALSE)</f>
        <v>Electra Townie Original 7D - 2015/2016</v>
      </c>
      <c r="N152" s="2" t="str">
        <f>VLOOKUP(D152, [3]products!A:H, 8, FALSE)</f>
        <v>Electra</v>
      </c>
      <c r="O152" s="21">
        <f>VLOOKUP(A152, [1]orders!A:D, 4, FALSE)</f>
        <v>42403</v>
      </c>
      <c r="P152" s="2">
        <v>1</v>
      </c>
      <c r="Q152" s="2">
        <v>499.99</v>
      </c>
      <c r="R152" s="27">
        <v>7.0000000000000007E-2</v>
      </c>
      <c r="S152" s="2">
        <f t="shared" si="2"/>
        <v>499.99</v>
      </c>
    </row>
    <row r="153" spans="1:19" x14ac:dyDescent="0.3">
      <c r="A153" s="2">
        <v>53</v>
      </c>
      <c r="B153" s="2">
        <v>1</v>
      </c>
      <c r="C153" s="2">
        <f>VLOOKUP(A153, [1]orders!A:G, 7, FALSE)</f>
        <v>2</v>
      </c>
      <c r="D153" s="2">
        <v>8</v>
      </c>
      <c r="E153" s="2">
        <f>VLOOKUP(C153, [2]staffs!A:G,1,FALSE)</f>
        <v>2</v>
      </c>
      <c r="F153" s="2" t="str">
        <f>VLOOKUP(E153, [2]staffs!A:D,4,FALSE)</f>
        <v>mireya.copeland@bikes.shop</v>
      </c>
      <c r="G153" s="2">
        <f>VLOOKUP(D153, [3]products!$A:$D, 4, FALSE)</f>
        <v>6</v>
      </c>
      <c r="H153" s="2" t="str">
        <f>VLOOKUP(G153, [4]categories!A:B, 2, FALSE)</f>
        <v>Mountain Bikes</v>
      </c>
      <c r="I153" s="14">
        <f>VLOOKUP(A153, [1]orders!A:B,2,FALSE)</f>
        <v>965</v>
      </c>
      <c r="J153" s="14" t="str">
        <f>VLOOKUP(A153, [1]orders!A:I,9,FALSE)</f>
        <v>margit.osborn@yahoo.com</v>
      </c>
      <c r="K153" s="14">
        <f>VLOOKUP(A153, [1]orders!A:J,10,FALSE)</f>
        <v>11803</v>
      </c>
      <c r="L153" s="2" t="str">
        <f>IFERROR(VLOOKUP(C153, [5]stores!A:B, 2, FALSE), "Unknown")</f>
        <v>Baldwin Bikes</v>
      </c>
      <c r="M153" s="2" t="str">
        <f>VLOOKUP(D153,[3]products!A:B,2,FALSE)</f>
        <v>Trek Remedy 29 Carbon Frameset - 2016</v>
      </c>
      <c r="N153" s="2" t="str">
        <f>VLOOKUP(D153, [3]products!A:H, 8, FALSE)</f>
        <v>Trek</v>
      </c>
      <c r="O153" s="21">
        <f>VLOOKUP(A153, [1]orders!A:D, 4, FALSE)</f>
        <v>42403</v>
      </c>
      <c r="P153" s="2">
        <v>2</v>
      </c>
      <c r="Q153" s="2">
        <v>1799.99</v>
      </c>
      <c r="R153" s="27">
        <v>0.2</v>
      </c>
      <c r="S153" s="2">
        <f t="shared" si="2"/>
        <v>3599.98</v>
      </c>
    </row>
    <row r="154" spans="1:19" x14ac:dyDescent="0.3">
      <c r="A154" s="2">
        <v>53</v>
      </c>
      <c r="B154" s="2">
        <v>2</v>
      </c>
      <c r="C154" s="2">
        <f>VLOOKUP(A154, [1]orders!A:G, 7, FALSE)</f>
        <v>2</v>
      </c>
      <c r="D154" s="2">
        <v>23</v>
      </c>
      <c r="E154" s="2">
        <f>VLOOKUP(C154, [2]staffs!A:G,1,FALSE)</f>
        <v>2</v>
      </c>
      <c r="F154" s="2" t="str">
        <f>VLOOKUP(E154, [2]staffs!A:D,4,FALSE)</f>
        <v>mireya.copeland@bikes.shop</v>
      </c>
      <c r="G154" s="2">
        <f>VLOOKUP(D154, [3]products!$A:$D, 4, FALSE)</f>
        <v>1</v>
      </c>
      <c r="H154" s="2" t="str">
        <f>VLOOKUP(G154, [4]categories!A:B, 2, FALSE)</f>
        <v>Children Bicycles</v>
      </c>
      <c r="I154" s="14">
        <f>VLOOKUP(A154, [1]orders!A:B,2,FALSE)</f>
        <v>965</v>
      </c>
      <c r="J154" s="14" t="str">
        <f>VLOOKUP(A154, [1]orders!A:I,9,FALSE)</f>
        <v>margit.osborn@yahoo.com</v>
      </c>
      <c r="K154" s="14">
        <f>VLOOKUP(A154, [1]orders!A:J,10,FALSE)</f>
        <v>11803</v>
      </c>
      <c r="L154" s="2" t="str">
        <f>IFERROR(VLOOKUP(C154, [5]stores!A:B, 2, FALSE), "Unknown")</f>
        <v>Baldwin Bikes</v>
      </c>
      <c r="M154" s="2" t="str">
        <f>VLOOKUP(D154,[3]products!A:B,2,FALSE)</f>
        <v>Electra Girl's Hawaii 1 (20-inch) - 2015/2016</v>
      </c>
      <c r="N154" s="2" t="str">
        <f>VLOOKUP(D154, [3]products!A:H, 8, FALSE)</f>
        <v>Electra</v>
      </c>
      <c r="O154" s="21">
        <f>VLOOKUP(A154, [1]orders!A:D, 4, FALSE)</f>
        <v>42403</v>
      </c>
      <c r="P154" s="2">
        <v>2</v>
      </c>
      <c r="Q154" s="2">
        <v>299.99</v>
      </c>
      <c r="R154" s="27">
        <v>0.05</v>
      </c>
      <c r="S154" s="2">
        <f t="shared" si="2"/>
        <v>599.98</v>
      </c>
    </row>
    <row r="155" spans="1:19" x14ac:dyDescent="0.3">
      <c r="A155" s="2">
        <v>53</v>
      </c>
      <c r="B155" s="2">
        <v>3</v>
      </c>
      <c r="C155" s="2">
        <f>VLOOKUP(A155, [1]orders!A:G, 7, FALSE)</f>
        <v>2</v>
      </c>
      <c r="D155" s="2">
        <v>14</v>
      </c>
      <c r="E155" s="2">
        <f>VLOOKUP(C155, [2]staffs!A:G,1,FALSE)</f>
        <v>2</v>
      </c>
      <c r="F155" s="2" t="str">
        <f>VLOOKUP(E155, [2]staffs!A:D,4,FALSE)</f>
        <v>mireya.copeland@bikes.shop</v>
      </c>
      <c r="G155" s="2">
        <f>VLOOKUP(D155, [3]products!$A:$D, 4, FALSE)</f>
        <v>3</v>
      </c>
      <c r="H155" s="2" t="str">
        <f>VLOOKUP(G155, [4]categories!A:B, 2, FALSE)</f>
        <v>Cruisers Bicycles</v>
      </c>
      <c r="I155" s="14">
        <f>VLOOKUP(A155, [1]orders!A:B,2,FALSE)</f>
        <v>965</v>
      </c>
      <c r="J155" s="14" t="str">
        <f>VLOOKUP(A155, [1]orders!A:I,9,FALSE)</f>
        <v>margit.osborn@yahoo.com</v>
      </c>
      <c r="K155" s="14">
        <f>VLOOKUP(A155, [1]orders!A:J,10,FALSE)</f>
        <v>11803</v>
      </c>
      <c r="L155" s="2" t="str">
        <f>IFERROR(VLOOKUP(C155, [5]stores!A:B, 2, FALSE), "Unknown")</f>
        <v>Baldwin Bikes</v>
      </c>
      <c r="M155" s="2" t="str">
        <f>VLOOKUP(D155,[3]products!A:B,2,FALSE)</f>
        <v>Electra Girl's Hawaii 1 (16-inch) - 2015/2016</v>
      </c>
      <c r="N155" s="2" t="str">
        <f>VLOOKUP(D155, [3]products!A:H, 8, FALSE)</f>
        <v>Electra</v>
      </c>
      <c r="O155" s="21">
        <f>VLOOKUP(A155, [1]orders!A:D, 4, FALSE)</f>
        <v>42403</v>
      </c>
      <c r="P155" s="2">
        <v>2</v>
      </c>
      <c r="Q155" s="2">
        <v>269.99</v>
      </c>
      <c r="R155" s="27">
        <v>0.2</v>
      </c>
      <c r="S155" s="2">
        <f t="shared" si="2"/>
        <v>539.98</v>
      </c>
    </row>
    <row r="156" spans="1:19" x14ac:dyDescent="0.3">
      <c r="A156" s="2">
        <v>53</v>
      </c>
      <c r="B156" s="2">
        <v>4</v>
      </c>
      <c r="C156" s="2">
        <f>VLOOKUP(A156, [1]orders!A:G, 7, FALSE)</f>
        <v>2</v>
      </c>
      <c r="D156" s="2">
        <v>25</v>
      </c>
      <c r="E156" s="2">
        <f>VLOOKUP(C156, [2]staffs!A:G,1,FALSE)</f>
        <v>2</v>
      </c>
      <c r="F156" s="2" t="str">
        <f>VLOOKUP(E156, [2]staffs!A:D,4,FALSE)</f>
        <v>mireya.copeland@bikes.shop</v>
      </c>
      <c r="G156" s="2">
        <f>VLOOKUP(D156, [3]products!$A:$D, 4, FALSE)</f>
        <v>2</v>
      </c>
      <c r="H156" s="2" t="str">
        <f>VLOOKUP(G156, [4]categories!A:B, 2, FALSE)</f>
        <v>Comfort Bicycles</v>
      </c>
      <c r="I156" s="14">
        <f>VLOOKUP(A156, [1]orders!A:B,2,FALSE)</f>
        <v>965</v>
      </c>
      <c r="J156" s="14" t="str">
        <f>VLOOKUP(A156, [1]orders!A:I,9,FALSE)</f>
        <v>margit.osborn@yahoo.com</v>
      </c>
      <c r="K156" s="14">
        <f>VLOOKUP(A156, [1]orders!A:J,10,FALSE)</f>
        <v>11803</v>
      </c>
      <c r="L156" s="2" t="str">
        <f>IFERROR(VLOOKUP(C156, [5]stores!A:B, 2, FALSE), "Unknown")</f>
        <v>Baldwin Bikes</v>
      </c>
      <c r="M156" s="2" t="str">
        <f>VLOOKUP(D156,[3]products!A:B,2,FALSE)</f>
        <v>Electra Townie Original 7D - 2015/2016</v>
      </c>
      <c r="N156" s="2" t="str">
        <f>VLOOKUP(D156, [3]products!A:H, 8, FALSE)</f>
        <v>Electra</v>
      </c>
      <c r="O156" s="21">
        <f>VLOOKUP(A156, [1]orders!A:D, 4, FALSE)</f>
        <v>42403</v>
      </c>
      <c r="P156" s="2">
        <v>2</v>
      </c>
      <c r="Q156" s="2">
        <v>499.99</v>
      </c>
      <c r="R156" s="27">
        <v>0.1</v>
      </c>
      <c r="S156" s="2">
        <f t="shared" si="2"/>
        <v>999.98</v>
      </c>
    </row>
    <row r="157" spans="1:19" x14ac:dyDescent="0.3">
      <c r="A157" s="2">
        <v>54</v>
      </c>
      <c r="B157" s="2">
        <v>1</v>
      </c>
      <c r="C157" s="2">
        <f>VLOOKUP(A157, [1]orders!A:G, 7, FALSE)</f>
        <v>2</v>
      </c>
      <c r="D157" s="2">
        <v>26</v>
      </c>
      <c r="E157" s="2">
        <f>VLOOKUP(C157, [2]staffs!A:G,1,FALSE)</f>
        <v>2</v>
      </c>
      <c r="F157" s="2" t="str">
        <f>VLOOKUP(E157, [2]staffs!A:D,4,FALSE)</f>
        <v>mireya.copeland@bikes.shop</v>
      </c>
      <c r="G157" s="2">
        <f>VLOOKUP(D157, [3]products!$A:$D, 4, FALSE)</f>
        <v>2</v>
      </c>
      <c r="H157" s="2" t="str">
        <f>VLOOKUP(G157, [4]categories!A:B, 2, FALSE)</f>
        <v>Comfort Bicycles</v>
      </c>
      <c r="I157" s="14">
        <f>VLOOKUP(A157, [1]orders!A:B,2,FALSE)</f>
        <v>535</v>
      </c>
      <c r="J157" s="14" t="str">
        <f>VLOOKUP(A157, [1]orders!A:I,9,FALSE)</f>
        <v>inge.olsen@msn.com</v>
      </c>
      <c r="K157" s="14">
        <f>VLOOKUP(A157, [1]orders!A:J,10,FALSE)</f>
        <v>11561</v>
      </c>
      <c r="L157" s="2" t="str">
        <f>IFERROR(VLOOKUP(C157, [5]stores!A:B, 2, FALSE), "Unknown")</f>
        <v>Baldwin Bikes</v>
      </c>
      <c r="M157" s="2" t="str">
        <f>VLOOKUP(D157,[3]products!A:B,2,FALSE)</f>
        <v>Electra Townie Original 7D EQ - 2016</v>
      </c>
      <c r="N157" s="2" t="str">
        <f>VLOOKUP(D157, [3]products!A:H, 8, FALSE)</f>
        <v>Electra</v>
      </c>
      <c r="O157" s="21">
        <f>VLOOKUP(A157, [1]orders!A:D, 4, FALSE)</f>
        <v>42404</v>
      </c>
      <c r="P157" s="2">
        <v>2</v>
      </c>
      <c r="Q157" s="2">
        <v>599.99</v>
      </c>
      <c r="R157" s="27">
        <v>0.2</v>
      </c>
      <c r="S157" s="2">
        <f t="shared" si="2"/>
        <v>1199.98</v>
      </c>
    </row>
    <row r="158" spans="1:19" x14ac:dyDescent="0.3">
      <c r="A158" s="2">
        <v>54</v>
      </c>
      <c r="B158" s="2">
        <v>2</v>
      </c>
      <c r="C158" s="2">
        <f>VLOOKUP(A158, [1]orders!A:G, 7, FALSE)</f>
        <v>2</v>
      </c>
      <c r="D158" s="2">
        <v>3</v>
      </c>
      <c r="E158" s="2">
        <f>VLOOKUP(C158, [2]staffs!A:G,1,FALSE)</f>
        <v>2</v>
      </c>
      <c r="F158" s="2" t="str">
        <f>VLOOKUP(E158, [2]staffs!A:D,4,FALSE)</f>
        <v>mireya.copeland@bikes.shop</v>
      </c>
      <c r="G158" s="2">
        <f>VLOOKUP(D158, [3]products!$A:$D, 4, FALSE)</f>
        <v>6</v>
      </c>
      <c r="H158" s="2" t="str">
        <f>VLOOKUP(G158, [4]categories!A:B, 2, FALSE)</f>
        <v>Mountain Bikes</v>
      </c>
      <c r="I158" s="14">
        <f>VLOOKUP(A158, [1]orders!A:B,2,FALSE)</f>
        <v>535</v>
      </c>
      <c r="J158" s="14" t="str">
        <f>VLOOKUP(A158, [1]orders!A:I,9,FALSE)</f>
        <v>inge.olsen@msn.com</v>
      </c>
      <c r="K158" s="14">
        <f>VLOOKUP(A158, [1]orders!A:J,10,FALSE)</f>
        <v>11561</v>
      </c>
      <c r="L158" s="2" t="str">
        <f>IFERROR(VLOOKUP(C158, [5]stores!A:B, 2, FALSE), "Unknown")</f>
        <v>Baldwin Bikes</v>
      </c>
      <c r="M158" s="2" t="str">
        <f>VLOOKUP(D158,[3]products!A:B,2,FALSE)</f>
        <v>Surly Wednesday Frameset - 2016</v>
      </c>
      <c r="N158" s="2" t="str">
        <f>VLOOKUP(D158, [3]products!A:H, 8, FALSE)</f>
        <v>Surly</v>
      </c>
      <c r="O158" s="21">
        <f>VLOOKUP(A158, [1]orders!A:D, 4, FALSE)</f>
        <v>42404</v>
      </c>
      <c r="P158" s="2">
        <v>1</v>
      </c>
      <c r="Q158" s="2">
        <v>999.99</v>
      </c>
      <c r="R158" s="27">
        <v>0.2</v>
      </c>
      <c r="S158" s="2">
        <f t="shared" si="2"/>
        <v>999.99</v>
      </c>
    </row>
    <row r="159" spans="1:19" x14ac:dyDescent="0.3">
      <c r="A159" s="2">
        <v>55</v>
      </c>
      <c r="B159" s="2">
        <v>1</v>
      </c>
      <c r="C159" s="2">
        <f>VLOOKUP(A159, [1]orders!A:G, 7, FALSE)</f>
        <v>2</v>
      </c>
      <c r="D159" s="2">
        <v>21</v>
      </c>
      <c r="E159" s="2">
        <f>VLOOKUP(C159, [2]staffs!A:G,1,FALSE)</f>
        <v>2</v>
      </c>
      <c r="F159" s="2" t="str">
        <f>VLOOKUP(E159, [2]staffs!A:D,4,FALSE)</f>
        <v>mireya.copeland@bikes.shop</v>
      </c>
      <c r="G159" s="2">
        <f>VLOOKUP(D159, [3]products!$A:$D, 4, FALSE)</f>
        <v>1</v>
      </c>
      <c r="H159" s="2" t="str">
        <f>VLOOKUP(G159, [4]categories!A:B, 2, FALSE)</f>
        <v>Children Bicycles</v>
      </c>
      <c r="I159" s="14">
        <f>VLOOKUP(A159, [1]orders!A:B,2,FALSE)</f>
        <v>1173</v>
      </c>
      <c r="J159" s="14" t="str">
        <f>VLOOKUP(A159, [1]orders!A:I,9,FALSE)</f>
        <v>chanel.may@msn.com</v>
      </c>
      <c r="K159" s="14">
        <f>VLOOKUP(A159, [1]orders!A:J,10,FALSE)</f>
        <v>11530</v>
      </c>
      <c r="L159" s="2" t="str">
        <f>IFERROR(VLOOKUP(C159, [5]stores!A:B, 2, FALSE), "Unknown")</f>
        <v>Baldwin Bikes</v>
      </c>
      <c r="M159" s="2" t="str">
        <f>VLOOKUP(D159,[3]products!A:B,2,FALSE)</f>
        <v>Electra Cruiser 1 (24-Inch) - 2016</v>
      </c>
      <c r="N159" s="2" t="str">
        <f>VLOOKUP(D159, [3]products!A:H, 8, FALSE)</f>
        <v>Electra</v>
      </c>
      <c r="O159" s="21">
        <f>VLOOKUP(A159, [1]orders!A:D, 4, FALSE)</f>
        <v>42404</v>
      </c>
      <c r="P159" s="2">
        <v>1</v>
      </c>
      <c r="Q159" s="2">
        <v>269.99</v>
      </c>
      <c r="R159" s="27">
        <v>0.05</v>
      </c>
      <c r="S159" s="2">
        <f t="shared" si="2"/>
        <v>269.99</v>
      </c>
    </row>
    <row r="160" spans="1:19" x14ac:dyDescent="0.3">
      <c r="A160" s="2">
        <v>55</v>
      </c>
      <c r="B160" s="2">
        <v>2</v>
      </c>
      <c r="C160" s="2">
        <f>VLOOKUP(A160, [1]orders!A:G, 7, FALSE)</f>
        <v>2</v>
      </c>
      <c r="D160" s="2">
        <v>25</v>
      </c>
      <c r="E160" s="2">
        <f>VLOOKUP(C160, [2]staffs!A:G,1,FALSE)</f>
        <v>2</v>
      </c>
      <c r="F160" s="2" t="str">
        <f>VLOOKUP(E160, [2]staffs!A:D,4,FALSE)</f>
        <v>mireya.copeland@bikes.shop</v>
      </c>
      <c r="G160" s="2">
        <f>VLOOKUP(D160, [3]products!$A:$D, 4, FALSE)</f>
        <v>2</v>
      </c>
      <c r="H160" s="2" t="str">
        <f>VLOOKUP(G160, [4]categories!A:B, 2, FALSE)</f>
        <v>Comfort Bicycles</v>
      </c>
      <c r="I160" s="14">
        <f>VLOOKUP(A160, [1]orders!A:B,2,FALSE)</f>
        <v>1173</v>
      </c>
      <c r="J160" s="14" t="str">
        <f>VLOOKUP(A160, [1]orders!A:I,9,FALSE)</f>
        <v>chanel.may@msn.com</v>
      </c>
      <c r="K160" s="14">
        <f>VLOOKUP(A160, [1]orders!A:J,10,FALSE)</f>
        <v>11530</v>
      </c>
      <c r="L160" s="2" t="str">
        <f>IFERROR(VLOOKUP(C160, [5]stores!A:B, 2, FALSE), "Unknown")</f>
        <v>Baldwin Bikes</v>
      </c>
      <c r="M160" s="2" t="str">
        <f>VLOOKUP(D160,[3]products!A:B,2,FALSE)</f>
        <v>Electra Townie Original 7D - 2015/2016</v>
      </c>
      <c r="N160" s="2" t="str">
        <f>VLOOKUP(D160, [3]products!A:H, 8, FALSE)</f>
        <v>Electra</v>
      </c>
      <c r="O160" s="21">
        <f>VLOOKUP(A160, [1]orders!A:D, 4, FALSE)</f>
        <v>42404</v>
      </c>
      <c r="P160" s="2">
        <v>2</v>
      </c>
      <c r="Q160" s="2">
        <v>499.99</v>
      </c>
      <c r="R160" s="27">
        <v>0.2</v>
      </c>
      <c r="S160" s="2">
        <f t="shared" si="2"/>
        <v>999.98</v>
      </c>
    </row>
    <row r="161" spans="1:19" x14ac:dyDescent="0.3">
      <c r="A161" s="2">
        <v>55</v>
      </c>
      <c r="B161" s="2">
        <v>3</v>
      </c>
      <c r="C161" s="2">
        <f>VLOOKUP(A161, [1]orders!A:G, 7, FALSE)</f>
        <v>2</v>
      </c>
      <c r="D161" s="2">
        <v>15</v>
      </c>
      <c r="E161" s="2">
        <f>VLOOKUP(C161, [2]staffs!A:G,1,FALSE)</f>
        <v>2</v>
      </c>
      <c r="F161" s="2" t="str">
        <f>VLOOKUP(E161, [2]staffs!A:D,4,FALSE)</f>
        <v>mireya.copeland@bikes.shop</v>
      </c>
      <c r="G161" s="2">
        <f>VLOOKUP(D161, [3]products!$A:$D, 4, FALSE)</f>
        <v>3</v>
      </c>
      <c r="H161" s="2" t="str">
        <f>VLOOKUP(G161, [4]categories!A:B, 2, FALSE)</f>
        <v>Cruisers Bicycles</v>
      </c>
      <c r="I161" s="14">
        <f>VLOOKUP(A161, [1]orders!A:B,2,FALSE)</f>
        <v>1173</v>
      </c>
      <c r="J161" s="14" t="str">
        <f>VLOOKUP(A161, [1]orders!A:I,9,FALSE)</f>
        <v>chanel.may@msn.com</v>
      </c>
      <c r="K161" s="14">
        <f>VLOOKUP(A161, [1]orders!A:J,10,FALSE)</f>
        <v>11530</v>
      </c>
      <c r="L161" s="2" t="str">
        <f>IFERROR(VLOOKUP(C161, [5]stores!A:B, 2, FALSE), "Unknown")</f>
        <v>Baldwin Bikes</v>
      </c>
      <c r="M161" s="2" t="str">
        <f>VLOOKUP(D161,[3]products!A:B,2,FALSE)</f>
        <v>Electra Moto 1 - 2016</v>
      </c>
      <c r="N161" s="2" t="str">
        <f>VLOOKUP(D161, [3]products!A:H, 8, FALSE)</f>
        <v>Electra</v>
      </c>
      <c r="O161" s="21">
        <f>VLOOKUP(A161, [1]orders!A:D, 4, FALSE)</f>
        <v>42404</v>
      </c>
      <c r="P161" s="2">
        <v>2</v>
      </c>
      <c r="Q161" s="2">
        <v>529.99</v>
      </c>
      <c r="R161" s="27">
        <v>0.2</v>
      </c>
      <c r="S161" s="2">
        <f t="shared" si="2"/>
        <v>1059.98</v>
      </c>
    </row>
    <row r="162" spans="1:19" x14ac:dyDescent="0.3">
      <c r="A162" s="2">
        <v>56</v>
      </c>
      <c r="B162" s="2">
        <v>1</v>
      </c>
      <c r="C162" s="2">
        <f>VLOOKUP(A162, [1]orders!A:G, 7, FALSE)</f>
        <v>2</v>
      </c>
      <c r="D162" s="2">
        <v>20</v>
      </c>
      <c r="E162" s="2">
        <f>VLOOKUP(C162, [2]staffs!A:G,1,FALSE)</f>
        <v>2</v>
      </c>
      <c r="F162" s="2" t="str">
        <f>VLOOKUP(E162, [2]staffs!A:D,4,FALSE)</f>
        <v>mireya.copeland@bikes.shop</v>
      </c>
      <c r="G162" s="2">
        <f>VLOOKUP(D162, [3]products!$A:$D, 4, FALSE)</f>
        <v>3</v>
      </c>
      <c r="H162" s="2" t="str">
        <f>VLOOKUP(G162, [4]categories!A:B, 2, FALSE)</f>
        <v>Cruisers Bicycles</v>
      </c>
      <c r="I162" s="14">
        <f>VLOOKUP(A162, [1]orders!A:B,2,FALSE)</f>
        <v>1241</v>
      </c>
      <c r="J162" s="14" t="str">
        <f>VLOOKUP(A162, [1]orders!A:I,9,FALSE)</f>
        <v>nathaniel.davidson@hotmail.com</v>
      </c>
      <c r="K162" s="14">
        <f>VLOOKUP(A162, [1]orders!A:J,10,FALSE)</f>
        <v>13440</v>
      </c>
      <c r="L162" s="2" t="str">
        <f>IFERROR(VLOOKUP(C162, [5]stores!A:B, 2, FALSE), "Unknown")</f>
        <v>Baldwin Bikes</v>
      </c>
      <c r="M162" s="2" t="str">
        <f>VLOOKUP(D162,[3]products!A:B,2,FALSE)</f>
        <v>Electra Townie Original 7D EQ - Women's - 2016</v>
      </c>
      <c r="N162" s="2" t="str">
        <f>VLOOKUP(D162, [3]products!A:H, 8, FALSE)</f>
        <v>Electra</v>
      </c>
      <c r="O162" s="21">
        <f>VLOOKUP(A162, [1]orders!A:D, 4, FALSE)</f>
        <v>42404</v>
      </c>
      <c r="P162" s="2">
        <v>2</v>
      </c>
      <c r="Q162" s="2">
        <v>599.99</v>
      </c>
      <c r="R162" s="27">
        <v>7.0000000000000007E-2</v>
      </c>
      <c r="S162" s="2">
        <f t="shared" si="2"/>
        <v>1199.98</v>
      </c>
    </row>
    <row r="163" spans="1:19" x14ac:dyDescent="0.3">
      <c r="A163" s="2">
        <v>57</v>
      </c>
      <c r="B163" s="2">
        <v>1</v>
      </c>
      <c r="C163" s="2">
        <f>VLOOKUP(A163, [1]orders!A:G, 7, FALSE)</f>
        <v>2</v>
      </c>
      <c r="D163" s="2">
        <v>23</v>
      </c>
      <c r="E163" s="2">
        <f>VLOOKUP(C163, [2]staffs!A:G,1,FALSE)</f>
        <v>2</v>
      </c>
      <c r="F163" s="2" t="str">
        <f>VLOOKUP(E163, [2]staffs!A:D,4,FALSE)</f>
        <v>mireya.copeland@bikes.shop</v>
      </c>
      <c r="G163" s="2">
        <f>VLOOKUP(D163, [3]products!$A:$D, 4, FALSE)</f>
        <v>1</v>
      </c>
      <c r="H163" s="2" t="str">
        <f>VLOOKUP(G163, [4]categories!A:B, 2, FALSE)</f>
        <v>Children Bicycles</v>
      </c>
      <c r="I163" s="14">
        <f>VLOOKUP(A163, [1]orders!A:B,2,FALSE)</f>
        <v>1305</v>
      </c>
      <c r="J163" s="14" t="str">
        <f>VLOOKUP(A163, [1]orders!A:I,9,FALSE)</f>
        <v>dalia.carson@aol.com</v>
      </c>
      <c r="K163" s="14">
        <f>VLOOKUP(A163, [1]orders!A:J,10,FALSE)</f>
        <v>14606</v>
      </c>
      <c r="L163" s="2" t="str">
        <f>IFERROR(VLOOKUP(C163, [5]stores!A:B, 2, FALSE), "Unknown")</f>
        <v>Baldwin Bikes</v>
      </c>
      <c r="M163" s="2" t="str">
        <f>VLOOKUP(D163,[3]products!A:B,2,FALSE)</f>
        <v>Electra Girl's Hawaii 1 (20-inch) - 2015/2016</v>
      </c>
      <c r="N163" s="2" t="str">
        <f>VLOOKUP(D163, [3]products!A:H, 8, FALSE)</f>
        <v>Electra</v>
      </c>
      <c r="O163" s="21">
        <f>VLOOKUP(A163, [1]orders!A:D, 4, FALSE)</f>
        <v>42404</v>
      </c>
      <c r="P163" s="2">
        <v>2</v>
      </c>
      <c r="Q163" s="2">
        <v>299.99</v>
      </c>
      <c r="R163" s="27">
        <v>0.1</v>
      </c>
      <c r="S163" s="2">
        <f t="shared" si="2"/>
        <v>599.98</v>
      </c>
    </row>
    <row r="164" spans="1:19" x14ac:dyDescent="0.3">
      <c r="A164" s="2">
        <v>57</v>
      </c>
      <c r="B164" s="2">
        <v>2</v>
      </c>
      <c r="C164" s="2">
        <f>VLOOKUP(A164, [1]orders!A:G, 7, FALSE)</f>
        <v>2</v>
      </c>
      <c r="D164" s="2">
        <v>19</v>
      </c>
      <c r="E164" s="2">
        <f>VLOOKUP(C164, [2]staffs!A:G,1,FALSE)</f>
        <v>2</v>
      </c>
      <c r="F164" s="2" t="str">
        <f>VLOOKUP(E164, [2]staffs!A:D,4,FALSE)</f>
        <v>mireya.copeland@bikes.shop</v>
      </c>
      <c r="G164" s="2">
        <f>VLOOKUP(D164, [3]products!$A:$D, 4, FALSE)</f>
        <v>3</v>
      </c>
      <c r="H164" s="2" t="str">
        <f>VLOOKUP(G164, [4]categories!A:B, 2, FALSE)</f>
        <v>Cruisers Bicycles</v>
      </c>
      <c r="I164" s="14">
        <f>VLOOKUP(A164, [1]orders!A:B,2,FALSE)</f>
        <v>1305</v>
      </c>
      <c r="J164" s="14" t="str">
        <f>VLOOKUP(A164, [1]orders!A:I,9,FALSE)</f>
        <v>dalia.carson@aol.com</v>
      </c>
      <c r="K164" s="14">
        <f>VLOOKUP(A164, [1]orders!A:J,10,FALSE)</f>
        <v>14606</v>
      </c>
      <c r="L164" s="2" t="str">
        <f>IFERROR(VLOOKUP(C164, [5]stores!A:B, 2, FALSE), "Unknown")</f>
        <v>Baldwin Bikes</v>
      </c>
      <c r="M164" s="2" t="str">
        <f>VLOOKUP(D164,[3]products!A:B,2,FALSE)</f>
        <v>Pure Cycles William 3-Speed - 2016</v>
      </c>
      <c r="N164" s="2" t="str">
        <f>VLOOKUP(D164, [3]products!A:H, 8, FALSE)</f>
        <v>Pure Cycles</v>
      </c>
      <c r="O164" s="21">
        <f>VLOOKUP(A164, [1]orders!A:D, 4, FALSE)</f>
        <v>42404</v>
      </c>
      <c r="P164" s="2">
        <v>2</v>
      </c>
      <c r="Q164" s="2">
        <v>449</v>
      </c>
      <c r="R164" s="27">
        <v>0.2</v>
      </c>
      <c r="S164" s="2">
        <f t="shared" si="2"/>
        <v>898</v>
      </c>
    </row>
    <row r="165" spans="1:19" x14ac:dyDescent="0.3">
      <c r="A165" s="2">
        <v>57</v>
      </c>
      <c r="B165" s="2">
        <v>3</v>
      </c>
      <c r="C165" s="2">
        <f>VLOOKUP(A165, [1]orders!A:G, 7, FALSE)</f>
        <v>2</v>
      </c>
      <c r="D165" s="2">
        <v>13</v>
      </c>
      <c r="E165" s="2">
        <f>VLOOKUP(C165, [2]staffs!A:G,1,FALSE)</f>
        <v>2</v>
      </c>
      <c r="F165" s="2" t="str">
        <f>VLOOKUP(E165, [2]staffs!A:D,4,FALSE)</f>
        <v>mireya.copeland@bikes.shop</v>
      </c>
      <c r="G165" s="2">
        <f>VLOOKUP(D165, [3]products!$A:$D, 4, FALSE)</f>
        <v>3</v>
      </c>
      <c r="H165" s="2" t="str">
        <f>VLOOKUP(G165, [4]categories!A:B, 2, FALSE)</f>
        <v>Cruisers Bicycles</v>
      </c>
      <c r="I165" s="14">
        <f>VLOOKUP(A165, [1]orders!A:B,2,FALSE)</f>
        <v>1305</v>
      </c>
      <c r="J165" s="14" t="str">
        <f>VLOOKUP(A165, [1]orders!A:I,9,FALSE)</f>
        <v>dalia.carson@aol.com</v>
      </c>
      <c r="K165" s="14">
        <f>VLOOKUP(A165, [1]orders!A:J,10,FALSE)</f>
        <v>14606</v>
      </c>
      <c r="L165" s="2" t="str">
        <f>IFERROR(VLOOKUP(C165, [5]stores!A:B, 2, FALSE), "Unknown")</f>
        <v>Baldwin Bikes</v>
      </c>
      <c r="M165" s="2" t="str">
        <f>VLOOKUP(D165,[3]products!A:B,2,FALSE)</f>
        <v>Electra Cruiser 1 (24-Inch) - 2016</v>
      </c>
      <c r="N165" s="2" t="str">
        <f>VLOOKUP(D165, [3]products!A:H, 8, FALSE)</f>
        <v>Electra</v>
      </c>
      <c r="O165" s="21">
        <f>VLOOKUP(A165, [1]orders!A:D, 4, FALSE)</f>
        <v>42404</v>
      </c>
      <c r="P165" s="2">
        <v>1</v>
      </c>
      <c r="Q165" s="2">
        <v>269.99</v>
      </c>
      <c r="R165" s="27">
        <v>7.0000000000000007E-2</v>
      </c>
      <c r="S165" s="2">
        <f t="shared" si="2"/>
        <v>269.99</v>
      </c>
    </row>
    <row r="166" spans="1:19" x14ac:dyDescent="0.3">
      <c r="A166" s="2">
        <v>58</v>
      </c>
      <c r="B166" s="2">
        <v>1</v>
      </c>
      <c r="C166" s="2">
        <f>VLOOKUP(A166, [1]orders!A:G, 7, FALSE)</f>
        <v>2</v>
      </c>
      <c r="D166" s="2">
        <v>14</v>
      </c>
      <c r="E166" s="2">
        <f>VLOOKUP(C166, [2]staffs!A:G,1,FALSE)</f>
        <v>2</v>
      </c>
      <c r="F166" s="2" t="str">
        <f>VLOOKUP(E166, [2]staffs!A:D,4,FALSE)</f>
        <v>mireya.copeland@bikes.shop</v>
      </c>
      <c r="G166" s="2">
        <f>VLOOKUP(D166, [3]products!$A:$D, 4, FALSE)</f>
        <v>3</v>
      </c>
      <c r="H166" s="2" t="str">
        <f>VLOOKUP(G166, [4]categories!A:B, 2, FALSE)</f>
        <v>Cruisers Bicycles</v>
      </c>
      <c r="I166" s="14">
        <f>VLOOKUP(A166, [1]orders!A:B,2,FALSE)</f>
        <v>504</v>
      </c>
      <c r="J166" s="14" t="str">
        <f>VLOOKUP(A166, [1]orders!A:I,9,FALSE)</f>
        <v>tiana.henderson@aol.com</v>
      </c>
      <c r="K166" s="14">
        <f>VLOOKUP(A166, [1]orders!A:J,10,FALSE)</f>
        <v>11010</v>
      </c>
      <c r="L166" s="2" t="str">
        <f>IFERROR(VLOOKUP(C166, [5]stores!A:B, 2, FALSE), "Unknown")</f>
        <v>Baldwin Bikes</v>
      </c>
      <c r="M166" s="2" t="str">
        <f>VLOOKUP(D166,[3]products!A:B,2,FALSE)</f>
        <v>Electra Girl's Hawaii 1 (16-inch) - 2015/2016</v>
      </c>
      <c r="N166" s="2" t="str">
        <f>VLOOKUP(D166, [3]products!A:H, 8, FALSE)</f>
        <v>Electra</v>
      </c>
      <c r="O166" s="21">
        <f>VLOOKUP(A166, [1]orders!A:D, 4, FALSE)</f>
        <v>42405</v>
      </c>
      <c r="P166" s="2">
        <v>2</v>
      </c>
      <c r="Q166" s="2">
        <v>269.99</v>
      </c>
      <c r="R166" s="27">
        <v>0.05</v>
      </c>
      <c r="S166" s="2">
        <f t="shared" si="2"/>
        <v>539.98</v>
      </c>
    </row>
    <row r="167" spans="1:19" x14ac:dyDescent="0.3">
      <c r="A167" s="2">
        <v>58</v>
      </c>
      <c r="B167" s="2">
        <v>2</v>
      </c>
      <c r="C167" s="2">
        <f>VLOOKUP(A167, [1]orders!A:G, 7, FALSE)</f>
        <v>2</v>
      </c>
      <c r="D167" s="2">
        <v>18</v>
      </c>
      <c r="E167" s="2">
        <f>VLOOKUP(C167, [2]staffs!A:G,1,FALSE)</f>
        <v>2</v>
      </c>
      <c r="F167" s="2" t="str">
        <f>VLOOKUP(E167, [2]staffs!A:D,4,FALSE)</f>
        <v>mireya.copeland@bikes.shop</v>
      </c>
      <c r="G167" s="2">
        <f>VLOOKUP(D167, [3]products!$A:$D, 4, FALSE)</f>
        <v>3</v>
      </c>
      <c r="H167" s="2" t="str">
        <f>VLOOKUP(G167, [4]categories!A:B, 2, FALSE)</f>
        <v>Cruisers Bicycles</v>
      </c>
      <c r="I167" s="14">
        <f>VLOOKUP(A167, [1]orders!A:B,2,FALSE)</f>
        <v>504</v>
      </c>
      <c r="J167" s="14" t="str">
        <f>VLOOKUP(A167, [1]orders!A:I,9,FALSE)</f>
        <v>tiana.henderson@aol.com</v>
      </c>
      <c r="K167" s="14">
        <f>VLOOKUP(A167, [1]orders!A:J,10,FALSE)</f>
        <v>11010</v>
      </c>
      <c r="L167" s="2" t="str">
        <f>IFERROR(VLOOKUP(C167, [5]stores!A:B, 2, FALSE), "Unknown")</f>
        <v>Baldwin Bikes</v>
      </c>
      <c r="M167" s="2" t="str">
        <f>VLOOKUP(D167,[3]products!A:B,2,FALSE)</f>
        <v>Pure Cycles Western 3-Speed - Women's - 2015/2016</v>
      </c>
      <c r="N167" s="2" t="str">
        <f>VLOOKUP(D167, [3]products!A:H, 8, FALSE)</f>
        <v>Pure Cycles</v>
      </c>
      <c r="O167" s="21">
        <f>VLOOKUP(A167, [1]orders!A:D, 4, FALSE)</f>
        <v>42405</v>
      </c>
      <c r="P167" s="2">
        <v>1</v>
      </c>
      <c r="Q167" s="2">
        <v>449</v>
      </c>
      <c r="R167" s="27">
        <v>7.0000000000000007E-2</v>
      </c>
      <c r="S167" s="2">
        <f t="shared" si="2"/>
        <v>449</v>
      </c>
    </row>
    <row r="168" spans="1:19" x14ac:dyDescent="0.3">
      <c r="A168" s="2">
        <v>58</v>
      </c>
      <c r="B168" s="2">
        <v>3</v>
      </c>
      <c r="C168" s="2">
        <f>VLOOKUP(A168, [1]orders!A:G, 7, FALSE)</f>
        <v>2</v>
      </c>
      <c r="D168" s="2">
        <v>23</v>
      </c>
      <c r="E168" s="2">
        <f>VLOOKUP(C168, [2]staffs!A:G,1,FALSE)</f>
        <v>2</v>
      </c>
      <c r="F168" s="2" t="str">
        <f>VLOOKUP(E168, [2]staffs!A:D,4,FALSE)</f>
        <v>mireya.copeland@bikes.shop</v>
      </c>
      <c r="G168" s="2">
        <f>VLOOKUP(D168, [3]products!$A:$D, 4, FALSE)</f>
        <v>1</v>
      </c>
      <c r="H168" s="2" t="str">
        <f>VLOOKUP(G168, [4]categories!A:B, 2, FALSE)</f>
        <v>Children Bicycles</v>
      </c>
      <c r="I168" s="14">
        <f>VLOOKUP(A168, [1]orders!A:B,2,FALSE)</f>
        <v>504</v>
      </c>
      <c r="J168" s="14" t="str">
        <f>VLOOKUP(A168, [1]orders!A:I,9,FALSE)</f>
        <v>tiana.henderson@aol.com</v>
      </c>
      <c r="K168" s="14">
        <f>VLOOKUP(A168, [1]orders!A:J,10,FALSE)</f>
        <v>11010</v>
      </c>
      <c r="L168" s="2" t="str">
        <f>IFERROR(VLOOKUP(C168, [5]stores!A:B, 2, FALSE), "Unknown")</f>
        <v>Baldwin Bikes</v>
      </c>
      <c r="M168" s="2" t="str">
        <f>VLOOKUP(D168,[3]products!A:B,2,FALSE)</f>
        <v>Electra Girl's Hawaii 1 (20-inch) - 2015/2016</v>
      </c>
      <c r="N168" s="2" t="str">
        <f>VLOOKUP(D168, [3]products!A:H, 8, FALSE)</f>
        <v>Electra</v>
      </c>
      <c r="O168" s="21">
        <f>VLOOKUP(A168, [1]orders!A:D, 4, FALSE)</f>
        <v>42405</v>
      </c>
      <c r="P168" s="2">
        <v>1</v>
      </c>
      <c r="Q168" s="2">
        <v>299.99</v>
      </c>
      <c r="R168" s="27">
        <v>0.1</v>
      </c>
      <c r="S168" s="2">
        <f t="shared" si="2"/>
        <v>299.99</v>
      </c>
    </row>
    <row r="169" spans="1:19" x14ac:dyDescent="0.3">
      <c r="A169" s="2">
        <v>59</v>
      </c>
      <c r="B169" s="2">
        <v>1</v>
      </c>
      <c r="C169" s="2">
        <f>VLOOKUP(A169, [1]orders!A:G, 7, FALSE)</f>
        <v>2</v>
      </c>
      <c r="D169" s="2">
        <v>21</v>
      </c>
      <c r="E169" s="2">
        <f>VLOOKUP(C169, [2]staffs!A:G,1,FALSE)</f>
        <v>2</v>
      </c>
      <c r="F169" s="2" t="str">
        <f>VLOOKUP(E169, [2]staffs!A:D,4,FALSE)</f>
        <v>mireya.copeland@bikes.shop</v>
      </c>
      <c r="G169" s="2">
        <f>VLOOKUP(D169, [3]products!$A:$D, 4, FALSE)</f>
        <v>1</v>
      </c>
      <c r="H169" s="2" t="str">
        <f>VLOOKUP(G169, [4]categories!A:B, 2, FALSE)</f>
        <v>Children Bicycles</v>
      </c>
      <c r="I169" s="14">
        <f>VLOOKUP(A169, [1]orders!A:B,2,FALSE)</f>
        <v>563</v>
      </c>
      <c r="J169" s="14" t="str">
        <f>VLOOKUP(A169, [1]orders!A:I,9,FALSE)</f>
        <v>rodney.odom@yahoo.com</v>
      </c>
      <c r="K169" s="14">
        <f>VLOOKUP(A169, [1]orders!A:J,10,FALSE)</f>
        <v>11418</v>
      </c>
      <c r="L169" s="2" t="str">
        <f>IFERROR(VLOOKUP(C169, [5]stores!A:B, 2, FALSE), "Unknown")</f>
        <v>Baldwin Bikes</v>
      </c>
      <c r="M169" s="2" t="str">
        <f>VLOOKUP(D169,[3]products!A:B,2,FALSE)</f>
        <v>Electra Cruiser 1 (24-Inch) - 2016</v>
      </c>
      <c r="N169" s="2" t="str">
        <f>VLOOKUP(D169, [3]products!A:H, 8, FALSE)</f>
        <v>Electra</v>
      </c>
      <c r="O169" s="21">
        <f>VLOOKUP(A169, [1]orders!A:D, 4, FALSE)</f>
        <v>42405</v>
      </c>
      <c r="P169" s="2">
        <v>1</v>
      </c>
      <c r="Q169" s="2">
        <v>269.99</v>
      </c>
      <c r="R169" s="27">
        <v>0.05</v>
      </c>
      <c r="S169" s="2">
        <f t="shared" si="2"/>
        <v>269.99</v>
      </c>
    </row>
    <row r="170" spans="1:19" x14ac:dyDescent="0.3">
      <c r="A170" s="2">
        <v>59</v>
      </c>
      <c r="B170" s="2">
        <v>2</v>
      </c>
      <c r="C170" s="2">
        <f>VLOOKUP(A170, [1]orders!A:G, 7, FALSE)</f>
        <v>2</v>
      </c>
      <c r="D170" s="2">
        <v>2</v>
      </c>
      <c r="E170" s="2">
        <f>VLOOKUP(C170, [2]staffs!A:G,1,FALSE)</f>
        <v>2</v>
      </c>
      <c r="F170" s="2" t="str">
        <f>VLOOKUP(E170, [2]staffs!A:D,4,FALSE)</f>
        <v>mireya.copeland@bikes.shop</v>
      </c>
      <c r="G170" s="2">
        <f>VLOOKUP(D170, [3]products!$A:$D, 4, FALSE)</f>
        <v>6</v>
      </c>
      <c r="H170" s="2" t="str">
        <f>VLOOKUP(G170, [4]categories!A:B, 2, FALSE)</f>
        <v>Mountain Bikes</v>
      </c>
      <c r="I170" s="14">
        <f>VLOOKUP(A170, [1]orders!A:B,2,FALSE)</f>
        <v>563</v>
      </c>
      <c r="J170" s="14" t="str">
        <f>VLOOKUP(A170, [1]orders!A:I,9,FALSE)</f>
        <v>rodney.odom@yahoo.com</v>
      </c>
      <c r="K170" s="14">
        <f>VLOOKUP(A170, [1]orders!A:J,10,FALSE)</f>
        <v>11418</v>
      </c>
      <c r="L170" s="2" t="str">
        <f>IFERROR(VLOOKUP(C170, [5]stores!A:B, 2, FALSE), "Unknown")</f>
        <v>Baldwin Bikes</v>
      </c>
      <c r="M170" s="2" t="str">
        <f>VLOOKUP(D170,[3]products!A:B,2,FALSE)</f>
        <v>Ritchey Timberwolf Frameset - 2016</v>
      </c>
      <c r="N170" s="2" t="str">
        <f>VLOOKUP(D170, [3]products!A:H, 8, FALSE)</f>
        <v>Ritchey</v>
      </c>
      <c r="O170" s="21">
        <f>VLOOKUP(A170, [1]orders!A:D, 4, FALSE)</f>
        <v>42405</v>
      </c>
      <c r="P170" s="2">
        <v>1</v>
      </c>
      <c r="Q170" s="2">
        <v>749.99</v>
      </c>
      <c r="R170" s="27">
        <v>0.1</v>
      </c>
      <c r="S170" s="2">
        <f t="shared" si="2"/>
        <v>749.99</v>
      </c>
    </row>
    <row r="171" spans="1:19" x14ac:dyDescent="0.3">
      <c r="A171" s="2">
        <v>59</v>
      </c>
      <c r="B171" s="2">
        <v>3</v>
      </c>
      <c r="C171" s="2">
        <f>VLOOKUP(A171, [1]orders!A:G, 7, FALSE)</f>
        <v>2</v>
      </c>
      <c r="D171" s="2">
        <v>17</v>
      </c>
      <c r="E171" s="2">
        <f>VLOOKUP(C171, [2]staffs!A:G,1,FALSE)</f>
        <v>2</v>
      </c>
      <c r="F171" s="2" t="str">
        <f>VLOOKUP(E171, [2]staffs!A:D,4,FALSE)</f>
        <v>mireya.copeland@bikes.shop</v>
      </c>
      <c r="G171" s="2">
        <f>VLOOKUP(D171, [3]products!$A:$D, 4, FALSE)</f>
        <v>3</v>
      </c>
      <c r="H171" s="2" t="str">
        <f>VLOOKUP(G171, [4]categories!A:B, 2, FALSE)</f>
        <v>Cruisers Bicycles</v>
      </c>
      <c r="I171" s="14">
        <f>VLOOKUP(A171, [1]orders!A:B,2,FALSE)</f>
        <v>563</v>
      </c>
      <c r="J171" s="14" t="str">
        <f>VLOOKUP(A171, [1]orders!A:I,9,FALSE)</f>
        <v>rodney.odom@yahoo.com</v>
      </c>
      <c r="K171" s="14">
        <f>VLOOKUP(A171, [1]orders!A:J,10,FALSE)</f>
        <v>11418</v>
      </c>
      <c r="L171" s="2" t="str">
        <f>IFERROR(VLOOKUP(C171, [5]stores!A:B, 2, FALSE), "Unknown")</f>
        <v>Baldwin Bikes</v>
      </c>
      <c r="M171" s="2" t="str">
        <f>VLOOKUP(D171,[3]products!A:B,2,FALSE)</f>
        <v>Pure Cycles Vine 8-Speed - 2016</v>
      </c>
      <c r="N171" s="2" t="str">
        <f>VLOOKUP(D171, [3]products!A:H, 8, FALSE)</f>
        <v>Pure Cycles</v>
      </c>
      <c r="O171" s="21">
        <f>VLOOKUP(A171, [1]orders!A:D, 4, FALSE)</f>
        <v>42405</v>
      </c>
      <c r="P171" s="2">
        <v>2</v>
      </c>
      <c r="Q171" s="2">
        <v>429</v>
      </c>
      <c r="R171" s="27">
        <v>0.1</v>
      </c>
      <c r="S171" s="2">
        <f t="shared" si="2"/>
        <v>858</v>
      </c>
    </row>
    <row r="172" spans="1:19" x14ac:dyDescent="0.3">
      <c r="A172" s="2">
        <v>60</v>
      </c>
      <c r="B172" s="2">
        <v>1</v>
      </c>
      <c r="C172" s="2">
        <f>VLOOKUP(A172, [1]orders!A:G, 7, FALSE)</f>
        <v>1</v>
      </c>
      <c r="D172" s="2">
        <v>14</v>
      </c>
      <c r="E172" s="2">
        <f>VLOOKUP(C172, [2]staffs!A:G,1,FALSE)</f>
        <v>1</v>
      </c>
      <c r="F172" s="2" t="str">
        <f>VLOOKUP(E172, [2]staffs!A:D,4,FALSE)</f>
        <v>fabiola.jackson@bikes.shop</v>
      </c>
      <c r="G172" s="2">
        <f>VLOOKUP(D172, [3]products!$A:$D, 4, FALSE)</f>
        <v>3</v>
      </c>
      <c r="H172" s="2" t="str">
        <f>VLOOKUP(G172, [4]categories!A:B, 2, FALSE)</f>
        <v>Cruisers Bicycles</v>
      </c>
      <c r="I172" s="14">
        <f>VLOOKUP(A172, [1]orders!A:B,2,FALSE)</f>
        <v>151</v>
      </c>
      <c r="J172" s="14" t="str">
        <f>VLOOKUP(A172, [1]orders!A:I,9,FALSE)</f>
        <v>joesph.delacruz@aol.com</v>
      </c>
      <c r="K172" s="14">
        <f>VLOOKUP(A172, [1]orders!A:J,10,FALSE)</f>
        <v>95301</v>
      </c>
      <c r="L172" s="2" t="str">
        <f>IFERROR(VLOOKUP(C172, [5]stores!A:B, 2, FALSE), "Unknown")</f>
        <v>Santa Cruz Bikes</v>
      </c>
      <c r="M172" s="2" t="str">
        <f>VLOOKUP(D172,[3]products!A:B,2,FALSE)</f>
        <v>Electra Girl's Hawaii 1 (16-inch) - 2015/2016</v>
      </c>
      <c r="N172" s="2" t="str">
        <f>VLOOKUP(D172, [3]products!A:H, 8, FALSE)</f>
        <v>Electra</v>
      </c>
      <c r="O172" s="21">
        <f>VLOOKUP(A172, [1]orders!A:D, 4, FALSE)</f>
        <v>42406</v>
      </c>
      <c r="P172" s="2">
        <v>2</v>
      </c>
      <c r="Q172" s="2">
        <v>269.99</v>
      </c>
      <c r="R172" s="27">
        <v>0.05</v>
      </c>
      <c r="S172" s="2">
        <f t="shared" si="2"/>
        <v>539.98</v>
      </c>
    </row>
    <row r="173" spans="1:19" x14ac:dyDescent="0.3">
      <c r="A173" s="2">
        <v>60</v>
      </c>
      <c r="B173" s="2">
        <v>2</v>
      </c>
      <c r="C173" s="2">
        <f>VLOOKUP(A173, [1]orders!A:G, 7, FALSE)</f>
        <v>1</v>
      </c>
      <c r="D173" s="2">
        <v>4</v>
      </c>
      <c r="E173" s="2">
        <f>VLOOKUP(C173, [2]staffs!A:G,1,FALSE)</f>
        <v>1</v>
      </c>
      <c r="F173" s="2" t="str">
        <f>VLOOKUP(E173, [2]staffs!A:D,4,FALSE)</f>
        <v>fabiola.jackson@bikes.shop</v>
      </c>
      <c r="G173" s="2">
        <f>VLOOKUP(D173, [3]products!$A:$D, 4, FALSE)</f>
        <v>6</v>
      </c>
      <c r="H173" s="2" t="str">
        <f>VLOOKUP(G173, [4]categories!A:B, 2, FALSE)</f>
        <v>Mountain Bikes</v>
      </c>
      <c r="I173" s="14">
        <f>VLOOKUP(A173, [1]orders!A:B,2,FALSE)</f>
        <v>151</v>
      </c>
      <c r="J173" s="14" t="str">
        <f>VLOOKUP(A173, [1]orders!A:I,9,FALSE)</f>
        <v>joesph.delacruz@aol.com</v>
      </c>
      <c r="K173" s="14">
        <f>VLOOKUP(A173, [1]orders!A:J,10,FALSE)</f>
        <v>95301</v>
      </c>
      <c r="L173" s="2" t="str">
        <f>IFERROR(VLOOKUP(C173, [5]stores!A:B, 2, FALSE), "Unknown")</f>
        <v>Santa Cruz Bikes</v>
      </c>
      <c r="M173" s="2" t="str">
        <f>VLOOKUP(D173,[3]products!A:B,2,FALSE)</f>
        <v>Trek Fuel EX 8 29 - 2016</v>
      </c>
      <c r="N173" s="2" t="str">
        <f>VLOOKUP(D173, [3]products!A:H, 8, FALSE)</f>
        <v>Trek</v>
      </c>
      <c r="O173" s="21">
        <f>VLOOKUP(A173, [1]orders!A:D, 4, FALSE)</f>
        <v>42406</v>
      </c>
      <c r="P173" s="2">
        <v>1</v>
      </c>
      <c r="Q173" s="2">
        <v>2899.99</v>
      </c>
      <c r="R173" s="27">
        <v>0.1</v>
      </c>
      <c r="S173" s="2">
        <f t="shared" si="2"/>
        <v>2899.99</v>
      </c>
    </row>
    <row r="174" spans="1:19" x14ac:dyDescent="0.3">
      <c r="A174" s="2">
        <v>60</v>
      </c>
      <c r="B174" s="2">
        <v>3</v>
      </c>
      <c r="C174" s="2">
        <f>VLOOKUP(A174, [1]orders!A:G, 7, FALSE)</f>
        <v>1</v>
      </c>
      <c r="D174" s="2">
        <v>15</v>
      </c>
      <c r="E174" s="2">
        <f>VLOOKUP(C174, [2]staffs!A:G,1,FALSE)</f>
        <v>1</v>
      </c>
      <c r="F174" s="2" t="str">
        <f>VLOOKUP(E174, [2]staffs!A:D,4,FALSE)</f>
        <v>fabiola.jackson@bikes.shop</v>
      </c>
      <c r="G174" s="2">
        <f>VLOOKUP(D174, [3]products!$A:$D, 4, FALSE)</f>
        <v>3</v>
      </c>
      <c r="H174" s="2" t="str">
        <f>VLOOKUP(G174, [4]categories!A:B, 2, FALSE)</f>
        <v>Cruisers Bicycles</v>
      </c>
      <c r="I174" s="14">
        <f>VLOOKUP(A174, [1]orders!A:B,2,FALSE)</f>
        <v>151</v>
      </c>
      <c r="J174" s="14" t="str">
        <f>VLOOKUP(A174, [1]orders!A:I,9,FALSE)</f>
        <v>joesph.delacruz@aol.com</v>
      </c>
      <c r="K174" s="14">
        <f>VLOOKUP(A174, [1]orders!A:J,10,FALSE)</f>
        <v>95301</v>
      </c>
      <c r="L174" s="2" t="str">
        <f>IFERROR(VLOOKUP(C174, [5]stores!A:B, 2, FALSE), "Unknown")</f>
        <v>Santa Cruz Bikes</v>
      </c>
      <c r="M174" s="2" t="str">
        <f>VLOOKUP(D174,[3]products!A:B,2,FALSE)</f>
        <v>Electra Moto 1 - 2016</v>
      </c>
      <c r="N174" s="2" t="str">
        <f>VLOOKUP(D174, [3]products!A:H, 8, FALSE)</f>
        <v>Electra</v>
      </c>
      <c r="O174" s="21">
        <f>VLOOKUP(A174, [1]orders!A:D, 4, FALSE)</f>
        <v>42406</v>
      </c>
      <c r="P174" s="2">
        <v>1</v>
      </c>
      <c r="Q174" s="2">
        <v>529.99</v>
      </c>
      <c r="R174" s="27">
        <v>7.0000000000000007E-2</v>
      </c>
      <c r="S174" s="2">
        <f t="shared" si="2"/>
        <v>529.99</v>
      </c>
    </row>
    <row r="175" spans="1:19" x14ac:dyDescent="0.3">
      <c r="A175" s="2">
        <v>60</v>
      </c>
      <c r="B175" s="2">
        <v>4</v>
      </c>
      <c r="C175" s="2">
        <f>VLOOKUP(A175, [1]orders!A:G, 7, FALSE)</f>
        <v>1</v>
      </c>
      <c r="D175" s="2">
        <v>22</v>
      </c>
      <c r="E175" s="2">
        <f>VLOOKUP(C175, [2]staffs!A:G,1,FALSE)</f>
        <v>1</v>
      </c>
      <c r="F175" s="2" t="str">
        <f>VLOOKUP(E175, [2]staffs!A:D,4,FALSE)</f>
        <v>fabiola.jackson@bikes.shop</v>
      </c>
      <c r="G175" s="2">
        <f>VLOOKUP(D175, [3]products!$A:$D, 4, FALSE)</f>
        <v>1</v>
      </c>
      <c r="H175" s="2" t="str">
        <f>VLOOKUP(G175, [4]categories!A:B, 2, FALSE)</f>
        <v>Children Bicycles</v>
      </c>
      <c r="I175" s="14">
        <f>VLOOKUP(A175, [1]orders!A:B,2,FALSE)</f>
        <v>151</v>
      </c>
      <c r="J175" s="14" t="str">
        <f>VLOOKUP(A175, [1]orders!A:I,9,FALSE)</f>
        <v>joesph.delacruz@aol.com</v>
      </c>
      <c r="K175" s="14">
        <f>VLOOKUP(A175, [1]orders!A:J,10,FALSE)</f>
        <v>95301</v>
      </c>
      <c r="L175" s="2" t="str">
        <f>IFERROR(VLOOKUP(C175, [5]stores!A:B, 2, FALSE), "Unknown")</f>
        <v>Santa Cruz Bikes</v>
      </c>
      <c r="M175" s="2" t="str">
        <f>VLOOKUP(D175,[3]products!A:B,2,FALSE)</f>
        <v>Electra Girl's Hawaii 1 (16-inch) - 2015/2016</v>
      </c>
      <c r="N175" s="2" t="str">
        <f>VLOOKUP(D175, [3]products!A:H, 8, FALSE)</f>
        <v>Electra</v>
      </c>
      <c r="O175" s="21">
        <f>VLOOKUP(A175, [1]orders!A:D, 4, FALSE)</f>
        <v>42406</v>
      </c>
      <c r="P175" s="2">
        <v>1</v>
      </c>
      <c r="Q175" s="2">
        <v>269.99</v>
      </c>
      <c r="R175" s="27">
        <v>0.2</v>
      </c>
      <c r="S175" s="2">
        <f t="shared" si="2"/>
        <v>269.99</v>
      </c>
    </row>
    <row r="176" spans="1:19" x14ac:dyDescent="0.3">
      <c r="A176" s="2">
        <v>61</v>
      </c>
      <c r="B176" s="2">
        <v>1</v>
      </c>
      <c r="C176" s="2">
        <f>VLOOKUP(A176, [1]orders!A:G, 7, FALSE)</f>
        <v>2</v>
      </c>
      <c r="D176" s="2">
        <v>25</v>
      </c>
      <c r="E176" s="2">
        <f>VLOOKUP(C176, [2]staffs!A:G,1,FALSE)</f>
        <v>2</v>
      </c>
      <c r="F176" s="2" t="str">
        <f>VLOOKUP(E176, [2]staffs!A:D,4,FALSE)</f>
        <v>mireya.copeland@bikes.shop</v>
      </c>
      <c r="G176" s="2">
        <f>VLOOKUP(D176, [3]products!$A:$D, 4, FALSE)</f>
        <v>2</v>
      </c>
      <c r="H176" s="2" t="str">
        <f>VLOOKUP(G176, [4]categories!A:B, 2, FALSE)</f>
        <v>Comfort Bicycles</v>
      </c>
      <c r="I176" s="14">
        <f>VLOOKUP(A176, [1]orders!A:B,2,FALSE)</f>
        <v>277</v>
      </c>
      <c r="J176" s="14" t="str">
        <f>VLOOKUP(A176, [1]orders!A:I,9,FALSE)</f>
        <v>mark.garrett@msn.com</v>
      </c>
      <c r="K176" s="14">
        <f>VLOOKUP(A176, [1]orders!A:J,10,FALSE)</f>
        <v>10950</v>
      </c>
      <c r="L176" s="2" t="str">
        <f>IFERROR(VLOOKUP(C176, [5]stores!A:B, 2, FALSE), "Unknown")</f>
        <v>Baldwin Bikes</v>
      </c>
      <c r="M176" s="2" t="str">
        <f>VLOOKUP(D176,[3]products!A:B,2,FALSE)</f>
        <v>Electra Townie Original 7D - 2015/2016</v>
      </c>
      <c r="N176" s="2" t="str">
        <f>VLOOKUP(D176, [3]products!A:H, 8, FALSE)</f>
        <v>Electra</v>
      </c>
      <c r="O176" s="21">
        <f>VLOOKUP(A176, [1]orders!A:D, 4, FALSE)</f>
        <v>42406</v>
      </c>
      <c r="P176" s="2">
        <v>1</v>
      </c>
      <c r="Q176" s="2">
        <v>499.99</v>
      </c>
      <c r="R176" s="27">
        <v>0.1</v>
      </c>
      <c r="S176" s="2">
        <f t="shared" si="2"/>
        <v>499.99</v>
      </c>
    </row>
    <row r="177" spans="1:19" x14ac:dyDescent="0.3">
      <c r="A177" s="2">
        <v>61</v>
      </c>
      <c r="B177" s="2">
        <v>2</v>
      </c>
      <c r="C177" s="2">
        <f>VLOOKUP(A177, [1]orders!A:G, 7, FALSE)</f>
        <v>2</v>
      </c>
      <c r="D177" s="2">
        <v>15</v>
      </c>
      <c r="E177" s="2">
        <f>VLOOKUP(C177, [2]staffs!A:G,1,FALSE)</f>
        <v>2</v>
      </c>
      <c r="F177" s="2" t="str">
        <f>VLOOKUP(E177, [2]staffs!A:D,4,FALSE)</f>
        <v>mireya.copeland@bikes.shop</v>
      </c>
      <c r="G177" s="2">
        <f>VLOOKUP(D177, [3]products!$A:$D, 4, FALSE)</f>
        <v>3</v>
      </c>
      <c r="H177" s="2" t="str">
        <f>VLOOKUP(G177, [4]categories!A:B, 2, FALSE)</f>
        <v>Cruisers Bicycles</v>
      </c>
      <c r="I177" s="14">
        <f>VLOOKUP(A177, [1]orders!A:B,2,FALSE)</f>
        <v>277</v>
      </c>
      <c r="J177" s="14" t="str">
        <f>VLOOKUP(A177, [1]orders!A:I,9,FALSE)</f>
        <v>mark.garrett@msn.com</v>
      </c>
      <c r="K177" s="14">
        <f>VLOOKUP(A177, [1]orders!A:J,10,FALSE)</f>
        <v>10950</v>
      </c>
      <c r="L177" s="2" t="str">
        <f>IFERROR(VLOOKUP(C177, [5]stores!A:B, 2, FALSE), "Unknown")</f>
        <v>Baldwin Bikes</v>
      </c>
      <c r="M177" s="2" t="str">
        <f>VLOOKUP(D177,[3]products!A:B,2,FALSE)</f>
        <v>Electra Moto 1 - 2016</v>
      </c>
      <c r="N177" s="2" t="str">
        <f>VLOOKUP(D177, [3]products!A:H, 8, FALSE)</f>
        <v>Electra</v>
      </c>
      <c r="O177" s="21">
        <f>VLOOKUP(A177, [1]orders!A:D, 4, FALSE)</f>
        <v>42406</v>
      </c>
      <c r="P177" s="2">
        <v>2</v>
      </c>
      <c r="Q177" s="2">
        <v>529.99</v>
      </c>
      <c r="R177" s="27">
        <v>0.05</v>
      </c>
      <c r="S177" s="2">
        <f t="shared" si="2"/>
        <v>1059.98</v>
      </c>
    </row>
    <row r="178" spans="1:19" x14ac:dyDescent="0.3">
      <c r="A178" s="2">
        <v>61</v>
      </c>
      <c r="B178" s="2">
        <v>3</v>
      </c>
      <c r="C178" s="2">
        <f>VLOOKUP(A178, [1]orders!A:G, 7, FALSE)</f>
        <v>2</v>
      </c>
      <c r="D178" s="2">
        <v>5</v>
      </c>
      <c r="E178" s="2">
        <f>VLOOKUP(C178, [2]staffs!A:G,1,FALSE)</f>
        <v>2</v>
      </c>
      <c r="F178" s="2" t="str">
        <f>VLOOKUP(E178, [2]staffs!A:D,4,FALSE)</f>
        <v>mireya.copeland@bikes.shop</v>
      </c>
      <c r="G178" s="2">
        <f>VLOOKUP(D178, [3]products!$A:$D, 4, FALSE)</f>
        <v>6</v>
      </c>
      <c r="H178" s="2" t="str">
        <f>VLOOKUP(G178, [4]categories!A:B, 2, FALSE)</f>
        <v>Mountain Bikes</v>
      </c>
      <c r="I178" s="14">
        <f>VLOOKUP(A178, [1]orders!A:B,2,FALSE)</f>
        <v>277</v>
      </c>
      <c r="J178" s="14" t="str">
        <f>VLOOKUP(A178, [1]orders!A:I,9,FALSE)</f>
        <v>mark.garrett@msn.com</v>
      </c>
      <c r="K178" s="14">
        <f>VLOOKUP(A178, [1]orders!A:J,10,FALSE)</f>
        <v>10950</v>
      </c>
      <c r="L178" s="2" t="str">
        <f>IFERROR(VLOOKUP(C178, [5]stores!A:B, 2, FALSE), "Unknown")</f>
        <v>Baldwin Bikes</v>
      </c>
      <c r="M178" s="2" t="str">
        <f>VLOOKUP(D178,[3]products!A:B,2,FALSE)</f>
        <v>Heller Shagamaw Frame - 2016</v>
      </c>
      <c r="N178" s="2" t="str">
        <f>VLOOKUP(D178, [3]products!A:H, 8, FALSE)</f>
        <v>Heller</v>
      </c>
      <c r="O178" s="21">
        <f>VLOOKUP(A178, [1]orders!A:D, 4, FALSE)</f>
        <v>42406</v>
      </c>
      <c r="P178" s="2">
        <v>2</v>
      </c>
      <c r="Q178" s="2">
        <v>1320.99</v>
      </c>
      <c r="R178" s="27">
        <v>0.2</v>
      </c>
      <c r="S178" s="2">
        <f t="shared" si="2"/>
        <v>2641.98</v>
      </c>
    </row>
    <row r="179" spans="1:19" x14ac:dyDescent="0.3">
      <c r="A179" s="2">
        <v>62</v>
      </c>
      <c r="B179" s="2">
        <v>1</v>
      </c>
      <c r="C179" s="2">
        <f>VLOOKUP(A179, [1]orders!A:G, 7, FALSE)</f>
        <v>1</v>
      </c>
      <c r="D179" s="2">
        <v>14</v>
      </c>
      <c r="E179" s="2">
        <f>VLOOKUP(C179, [2]staffs!A:G,1,FALSE)</f>
        <v>1</v>
      </c>
      <c r="F179" s="2" t="str">
        <f>VLOOKUP(E179, [2]staffs!A:D,4,FALSE)</f>
        <v>fabiola.jackson@bikes.shop</v>
      </c>
      <c r="G179" s="2">
        <f>VLOOKUP(D179, [3]products!$A:$D, 4, FALSE)</f>
        <v>3</v>
      </c>
      <c r="H179" s="2" t="str">
        <f>VLOOKUP(G179, [4]categories!A:B, 2, FALSE)</f>
        <v>Cruisers Bicycles</v>
      </c>
      <c r="I179" s="14">
        <f>VLOOKUP(A179, [1]orders!A:B,2,FALSE)</f>
        <v>208</v>
      </c>
      <c r="J179" s="14" t="str">
        <f>VLOOKUP(A179, [1]orders!A:I,9,FALSE)</f>
        <v>denis.logan@msn.com</v>
      </c>
      <c r="K179" s="14">
        <f>VLOOKUP(A179, [1]orders!A:J,10,FALSE)</f>
        <v>93555</v>
      </c>
      <c r="L179" s="2" t="str">
        <f>IFERROR(VLOOKUP(C179, [5]stores!A:B, 2, FALSE), "Unknown")</f>
        <v>Santa Cruz Bikes</v>
      </c>
      <c r="M179" s="2" t="str">
        <f>VLOOKUP(D179,[3]products!A:B,2,FALSE)</f>
        <v>Electra Girl's Hawaii 1 (16-inch) - 2015/2016</v>
      </c>
      <c r="N179" s="2" t="str">
        <f>VLOOKUP(D179, [3]products!A:H, 8, FALSE)</f>
        <v>Electra</v>
      </c>
      <c r="O179" s="21">
        <f>VLOOKUP(A179, [1]orders!A:D, 4, FALSE)</f>
        <v>42407</v>
      </c>
      <c r="P179" s="2">
        <v>1</v>
      </c>
      <c r="Q179" s="2">
        <v>269.99</v>
      </c>
      <c r="R179" s="27">
        <v>7.0000000000000007E-2</v>
      </c>
      <c r="S179" s="2">
        <f t="shared" si="2"/>
        <v>269.99</v>
      </c>
    </row>
    <row r="180" spans="1:19" x14ac:dyDescent="0.3">
      <c r="A180" s="2">
        <v>62</v>
      </c>
      <c r="B180" s="2">
        <v>2</v>
      </c>
      <c r="C180" s="2">
        <f>VLOOKUP(A180, [1]orders!A:G, 7, FALSE)</f>
        <v>1</v>
      </c>
      <c r="D180" s="2">
        <v>8</v>
      </c>
      <c r="E180" s="2">
        <f>VLOOKUP(C180, [2]staffs!A:G,1,FALSE)</f>
        <v>1</v>
      </c>
      <c r="F180" s="2" t="str">
        <f>VLOOKUP(E180, [2]staffs!A:D,4,FALSE)</f>
        <v>fabiola.jackson@bikes.shop</v>
      </c>
      <c r="G180" s="2">
        <f>VLOOKUP(D180, [3]products!$A:$D, 4, FALSE)</f>
        <v>6</v>
      </c>
      <c r="H180" s="2" t="str">
        <f>VLOOKUP(G180, [4]categories!A:B, 2, FALSE)</f>
        <v>Mountain Bikes</v>
      </c>
      <c r="I180" s="14">
        <f>VLOOKUP(A180, [1]orders!A:B,2,FALSE)</f>
        <v>208</v>
      </c>
      <c r="J180" s="14" t="str">
        <f>VLOOKUP(A180, [1]orders!A:I,9,FALSE)</f>
        <v>denis.logan@msn.com</v>
      </c>
      <c r="K180" s="14">
        <f>VLOOKUP(A180, [1]orders!A:J,10,FALSE)</f>
        <v>93555</v>
      </c>
      <c r="L180" s="2" t="str">
        <f>IFERROR(VLOOKUP(C180, [5]stores!A:B, 2, FALSE), "Unknown")</f>
        <v>Santa Cruz Bikes</v>
      </c>
      <c r="M180" s="2" t="str">
        <f>VLOOKUP(D180,[3]products!A:B,2,FALSE)</f>
        <v>Trek Remedy 29 Carbon Frameset - 2016</v>
      </c>
      <c r="N180" s="2" t="str">
        <f>VLOOKUP(D180, [3]products!A:H, 8, FALSE)</f>
        <v>Trek</v>
      </c>
      <c r="O180" s="21">
        <f>VLOOKUP(A180, [1]orders!A:D, 4, FALSE)</f>
        <v>42407</v>
      </c>
      <c r="P180" s="2">
        <v>2</v>
      </c>
      <c r="Q180" s="2">
        <v>1799.99</v>
      </c>
      <c r="R180" s="27">
        <v>0.1</v>
      </c>
      <c r="S180" s="2">
        <f t="shared" si="2"/>
        <v>3599.98</v>
      </c>
    </row>
    <row r="181" spans="1:19" x14ac:dyDescent="0.3">
      <c r="A181" s="2">
        <v>62</v>
      </c>
      <c r="B181" s="2">
        <v>3</v>
      </c>
      <c r="C181" s="2">
        <f>VLOOKUP(A181, [1]orders!A:G, 7, FALSE)</f>
        <v>1</v>
      </c>
      <c r="D181" s="2">
        <v>22</v>
      </c>
      <c r="E181" s="2">
        <f>VLOOKUP(C181, [2]staffs!A:G,1,FALSE)</f>
        <v>1</v>
      </c>
      <c r="F181" s="2" t="str">
        <f>VLOOKUP(E181, [2]staffs!A:D,4,FALSE)</f>
        <v>fabiola.jackson@bikes.shop</v>
      </c>
      <c r="G181" s="2">
        <f>VLOOKUP(D181, [3]products!$A:$D, 4, FALSE)</f>
        <v>1</v>
      </c>
      <c r="H181" s="2" t="str">
        <f>VLOOKUP(G181, [4]categories!A:B, 2, FALSE)</f>
        <v>Children Bicycles</v>
      </c>
      <c r="I181" s="14">
        <f>VLOOKUP(A181, [1]orders!A:B,2,FALSE)</f>
        <v>208</v>
      </c>
      <c r="J181" s="14" t="str">
        <f>VLOOKUP(A181, [1]orders!A:I,9,FALSE)</f>
        <v>denis.logan@msn.com</v>
      </c>
      <c r="K181" s="14">
        <f>VLOOKUP(A181, [1]orders!A:J,10,FALSE)</f>
        <v>93555</v>
      </c>
      <c r="L181" s="2" t="str">
        <f>IFERROR(VLOOKUP(C181, [5]stores!A:B, 2, FALSE), "Unknown")</f>
        <v>Santa Cruz Bikes</v>
      </c>
      <c r="M181" s="2" t="str">
        <f>VLOOKUP(D181,[3]products!A:B,2,FALSE)</f>
        <v>Electra Girl's Hawaii 1 (16-inch) - 2015/2016</v>
      </c>
      <c r="N181" s="2" t="str">
        <f>VLOOKUP(D181, [3]products!A:H, 8, FALSE)</f>
        <v>Electra</v>
      </c>
      <c r="O181" s="21">
        <f>VLOOKUP(A181, [1]orders!A:D, 4, FALSE)</f>
        <v>42407</v>
      </c>
      <c r="P181" s="2">
        <v>2</v>
      </c>
      <c r="Q181" s="2">
        <v>269.99</v>
      </c>
      <c r="R181" s="27">
        <v>0.1</v>
      </c>
      <c r="S181" s="2">
        <f t="shared" si="2"/>
        <v>539.98</v>
      </c>
    </row>
    <row r="182" spans="1:19" x14ac:dyDescent="0.3">
      <c r="A182" s="2">
        <v>63</v>
      </c>
      <c r="B182" s="2">
        <v>1</v>
      </c>
      <c r="C182" s="2">
        <f>VLOOKUP(A182, [1]orders!A:G, 7, FALSE)</f>
        <v>2</v>
      </c>
      <c r="D182" s="2">
        <v>25</v>
      </c>
      <c r="E182" s="2">
        <f>VLOOKUP(C182, [2]staffs!A:G,1,FALSE)</f>
        <v>2</v>
      </c>
      <c r="F182" s="2" t="str">
        <f>VLOOKUP(E182, [2]staffs!A:D,4,FALSE)</f>
        <v>mireya.copeland@bikes.shop</v>
      </c>
      <c r="G182" s="2">
        <f>VLOOKUP(D182, [3]products!$A:$D, 4, FALSE)</f>
        <v>2</v>
      </c>
      <c r="H182" s="2" t="str">
        <f>VLOOKUP(G182, [4]categories!A:B, 2, FALSE)</f>
        <v>Comfort Bicycles</v>
      </c>
      <c r="I182" s="14">
        <f>VLOOKUP(A182, [1]orders!A:B,2,FALSE)</f>
        <v>1075</v>
      </c>
      <c r="J182" s="14" t="str">
        <f>VLOOKUP(A182, [1]orders!A:I,9,FALSE)</f>
        <v>dann.huff@gmail.com</v>
      </c>
      <c r="K182" s="14">
        <f>VLOOKUP(A182, [1]orders!A:J,10,FALSE)</f>
        <v>11746</v>
      </c>
      <c r="L182" s="2" t="str">
        <f>IFERROR(VLOOKUP(C182, [5]stores!A:B, 2, FALSE), "Unknown")</f>
        <v>Baldwin Bikes</v>
      </c>
      <c r="M182" s="2" t="str">
        <f>VLOOKUP(D182,[3]products!A:B,2,FALSE)</f>
        <v>Electra Townie Original 7D - 2015/2016</v>
      </c>
      <c r="N182" s="2" t="str">
        <f>VLOOKUP(D182, [3]products!A:H, 8, FALSE)</f>
        <v>Electra</v>
      </c>
      <c r="O182" s="21">
        <f>VLOOKUP(A182, [1]orders!A:D, 4, FALSE)</f>
        <v>42407</v>
      </c>
      <c r="P182" s="2">
        <v>2</v>
      </c>
      <c r="Q182" s="2">
        <v>499.99</v>
      </c>
      <c r="R182" s="27">
        <v>0.1</v>
      </c>
      <c r="S182" s="2">
        <f t="shared" si="2"/>
        <v>999.98</v>
      </c>
    </row>
    <row r="183" spans="1:19" x14ac:dyDescent="0.3">
      <c r="A183" s="2">
        <v>63</v>
      </c>
      <c r="B183" s="2">
        <v>2</v>
      </c>
      <c r="C183" s="2">
        <f>VLOOKUP(A183, [1]orders!A:G, 7, FALSE)</f>
        <v>2</v>
      </c>
      <c r="D183" s="2">
        <v>19</v>
      </c>
      <c r="E183" s="2">
        <f>VLOOKUP(C183, [2]staffs!A:G,1,FALSE)</f>
        <v>2</v>
      </c>
      <c r="F183" s="2" t="str">
        <f>VLOOKUP(E183, [2]staffs!A:D,4,FALSE)</f>
        <v>mireya.copeland@bikes.shop</v>
      </c>
      <c r="G183" s="2">
        <f>VLOOKUP(D183, [3]products!$A:$D, 4, FALSE)</f>
        <v>3</v>
      </c>
      <c r="H183" s="2" t="str">
        <f>VLOOKUP(G183, [4]categories!A:B, 2, FALSE)</f>
        <v>Cruisers Bicycles</v>
      </c>
      <c r="I183" s="14">
        <f>VLOOKUP(A183, [1]orders!A:B,2,FALSE)</f>
        <v>1075</v>
      </c>
      <c r="J183" s="14" t="str">
        <f>VLOOKUP(A183, [1]orders!A:I,9,FALSE)</f>
        <v>dann.huff@gmail.com</v>
      </c>
      <c r="K183" s="14">
        <f>VLOOKUP(A183, [1]orders!A:J,10,FALSE)</f>
        <v>11746</v>
      </c>
      <c r="L183" s="2" t="str">
        <f>IFERROR(VLOOKUP(C183, [5]stores!A:B, 2, FALSE), "Unknown")</f>
        <v>Baldwin Bikes</v>
      </c>
      <c r="M183" s="2" t="str">
        <f>VLOOKUP(D183,[3]products!A:B,2,FALSE)</f>
        <v>Pure Cycles William 3-Speed - 2016</v>
      </c>
      <c r="N183" s="2" t="str">
        <f>VLOOKUP(D183, [3]products!A:H, 8, FALSE)</f>
        <v>Pure Cycles</v>
      </c>
      <c r="O183" s="21">
        <f>VLOOKUP(A183, [1]orders!A:D, 4, FALSE)</f>
        <v>42407</v>
      </c>
      <c r="P183" s="2">
        <v>2</v>
      </c>
      <c r="Q183" s="2">
        <v>449</v>
      </c>
      <c r="R183" s="27">
        <v>0.05</v>
      </c>
      <c r="S183" s="2">
        <f t="shared" si="2"/>
        <v>898</v>
      </c>
    </row>
    <row r="184" spans="1:19" x14ac:dyDescent="0.3">
      <c r="A184" s="2">
        <v>63</v>
      </c>
      <c r="B184" s="2">
        <v>3</v>
      </c>
      <c r="C184" s="2">
        <f>VLOOKUP(A184, [1]orders!A:G, 7, FALSE)</f>
        <v>2</v>
      </c>
      <c r="D184" s="2">
        <v>3</v>
      </c>
      <c r="E184" s="2">
        <f>VLOOKUP(C184, [2]staffs!A:G,1,FALSE)</f>
        <v>2</v>
      </c>
      <c r="F184" s="2" t="str">
        <f>VLOOKUP(E184, [2]staffs!A:D,4,FALSE)</f>
        <v>mireya.copeland@bikes.shop</v>
      </c>
      <c r="G184" s="2">
        <f>VLOOKUP(D184, [3]products!$A:$D, 4, FALSE)</f>
        <v>6</v>
      </c>
      <c r="H184" s="2" t="str">
        <f>VLOOKUP(G184, [4]categories!A:B, 2, FALSE)</f>
        <v>Mountain Bikes</v>
      </c>
      <c r="I184" s="14">
        <f>VLOOKUP(A184, [1]orders!A:B,2,FALSE)</f>
        <v>1075</v>
      </c>
      <c r="J184" s="14" t="str">
        <f>VLOOKUP(A184, [1]orders!A:I,9,FALSE)</f>
        <v>dann.huff@gmail.com</v>
      </c>
      <c r="K184" s="14">
        <f>VLOOKUP(A184, [1]orders!A:J,10,FALSE)</f>
        <v>11746</v>
      </c>
      <c r="L184" s="2" t="str">
        <f>IFERROR(VLOOKUP(C184, [5]stores!A:B, 2, FALSE), "Unknown")</f>
        <v>Baldwin Bikes</v>
      </c>
      <c r="M184" s="2" t="str">
        <f>VLOOKUP(D184,[3]products!A:B,2,FALSE)</f>
        <v>Surly Wednesday Frameset - 2016</v>
      </c>
      <c r="N184" s="2" t="str">
        <f>VLOOKUP(D184, [3]products!A:H, 8, FALSE)</f>
        <v>Surly</v>
      </c>
      <c r="O184" s="21">
        <f>VLOOKUP(A184, [1]orders!A:D, 4, FALSE)</f>
        <v>42407</v>
      </c>
      <c r="P184" s="2">
        <v>1</v>
      </c>
      <c r="Q184" s="2">
        <v>999.99</v>
      </c>
      <c r="R184" s="27">
        <v>0.1</v>
      </c>
      <c r="S184" s="2">
        <f t="shared" si="2"/>
        <v>999.99</v>
      </c>
    </row>
    <row r="185" spans="1:19" x14ac:dyDescent="0.3">
      <c r="A185" s="2">
        <v>64</v>
      </c>
      <c r="B185" s="2">
        <v>1</v>
      </c>
      <c r="C185" s="2">
        <f>VLOOKUP(A185, [1]orders!A:G, 7, FALSE)</f>
        <v>2</v>
      </c>
      <c r="D185" s="2">
        <v>25</v>
      </c>
      <c r="E185" s="2">
        <f>VLOOKUP(C185, [2]staffs!A:G,1,FALSE)</f>
        <v>2</v>
      </c>
      <c r="F185" s="2" t="str">
        <f>VLOOKUP(E185, [2]staffs!A:D,4,FALSE)</f>
        <v>mireya.copeland@bikes.shop</v>
      </c>
      <c r="G185" s="2">
        <f>VLOOKUP(D185, [3]products!$A:$D, 4, FALSE)</f>
        <v>2</v>
      </c>
      <c r="H185" s="2" t="str">
        <f>VLOOKUP(G185, [4]categories!A:B, 2, FALSE)</f>
        <v>Comfort Bicycles</v>
      </c>
      <c r="I185" s="14">
        <f>VLOOKUP(A185, [1]orders!A:B,2,FALSE)</f>
        <v>1185</v>
      </c>
      <c r="J185" s="14" t="str">
        <f>VLOOKUP(A185, [1]orders!A:I,9,FALSE)</f>
        <v>corine.stuart@msn.com</v>
      </c>
      <c r="K185" s="14">
        <f>VLOOKUP(A185, [1]orders!A:J,10,FALSE)</f>
        <v>12065</v>
      </c>
      <c r="L185" s="2" t="str">
        <f>IFERROR(VLOOKUP(C185, [5]stores!A:B, 2, FALSE), "Unknown")</f>
        <v>Baldwin Bikes</v>
      </c>
      <c r="M185" s="2" t="str">
        <f>VLOOKUP(D185,[3]products!A:B,2,FALSE)</f>
        <v>Electra Townie Original 7D - 2015/2016</v>
      </c>
      <c r="N185" s="2" t="str">
        <f>VLOOKUP(D185, [3]products!A:H, 8, FALSE)</f>
        <v>Electra</v>
      </c>
      <c r="O185" s="21">
        <f>VLOOKUP(A185, [1]orders!A:D, 4, FALSE)</f>
        <v>42407</v>
      </c>
      <c r="P185" s="2">
        <v>2</v>
      </c>
      <c r="Q185" s="2">
        <v>499.99</v>
      </c>
      <c r="R185" s="27">
        <v>0.1</v>
      </c>
      <c r="S185" s="2">
        <f t="shared" si="2"/>
        <v>999.98</v>
      </c>
    </row>
    <row r="186" spans="1:19" x14ac:dyDescent="0.3">
      <c r="A186" s="2">
        <v>64</v>
      </c>
      <c r="B186" s="2">
        <v>2</v>
      </c>
      <c r="C186" s="2">
        <f>VLOOKUP(A186, [1]orders!A:G, 7, FALSE)</f>
        <v>2</v>
      </c>
      <c r="D186" s="2">
        <v>22</v>
      </c>
      <c r="E186" s="2">
        <f>VLOOKUP(C186, [2]staffs!A:G,1,FALSE)</f>
        <v>2</v>
      </c>
      <c r="F186" s="2" t="str">
        <f>VLOOKUP(E186, [2]staffs!A:D,4,FALSE)</f>
        <v>mireya.copeland@bikes.shop</v>
      </c>
      <c r="G186" s="2">
        <f>VLOOKUP(D186, [3]products!$A:$D, 4, FALSE)</f>
        <v>1</v>
      </c>
      <c r="H186" s="2" t="str">
        <f>VLOOKUP(G186, [4]categories!A:B, 2, FALSE)</f>
        <v>Children Bicycles</v>
      </c>
      <c r="I186" s="14">
        <f>VLOOKUP(A186, [1]orders!A:B,2,FALSE)</f>
        <v>1185</v>
      </c>
      <c r="J186" s="14" t="str">
        <f>VLOOKUP(A186, [1]orders!A:I,9,FALSE)</f>
        <v>corine.stuart@msn.com</v>
      </c>
      <c r="K186" s="14">
        <f>VLOOKUP(A186, [1]orders!A:J,10,FALSE)</f>
        <v>12065</v>
      </c>
      <c r="L186" s="2" t="str">
        <f>IFERROR(VLOOKUP(C186, [5]stores!A:B, 2, FALSE), "Unknown")</f>
        <v>Baldwin Bikes</v>
      </c>
      <c r="M186" s="2" t="str">
        <f>VLOOKUP(D186,[3]products!A:B,2,FALSE)</f>
        <v>Electra Girl's Hawaii 1 (16-inch) - 2015/2016</v>
      </c>
      <c r="N186" s="2" t="str">
        <f>VLOOKUP(D186, [3]products!A:H, 8, FALSE)</f>
        <v>Electra</v>
      </c>
      <c r="O186" s="21">
        <f>VLOOKUP(A186, [1]orders!A:D, 4, FALSE)</f>
        <v>42407</v>
      </c>
      <c r="P186" s="2">
        <v>2</v>
      </c>
      <c r="Q186" s="2">
        <v>269.99</v>
      </c>
      <c r="R186" s="27">
        <v>0.2</v>
      </c>
      <c r="S186" s="2">
        <f t="shared" si="2"/>
        <v>539.98</v>
      </c>
    </row>
    <row r="187" spans="1:19" x14ac:dyDescent="0.3">
      <c r="A187" s="2">
        <v>64</v>
      </c>
      <c r="B187" s="2">
        <v>3</v>
      </c>
      <c r="C187" s="2">
        <f>VLOOKUP(A187, [1]orders!A:G, 7, FALSE)</f>
        <v>2</v>
      </c>
      <c r="D187" s="2">
        <v>23</v>
      </c>
      <c r="E187" s="2">
        <f>VLOOKUP(C187, [2]staffs!A:G,1,FALSE)</f>
        <v>2</v>
      </c>
      <c r="F187" s="2" t="str">
        <f>VLOOKUP(E187, [2]staffs!A:D,4,FALSE)</f>
        <v>mireya.copeland@bikes.shop</v>
      </c>
      <c r="G187" s="2">
        <f>VLOOKUP(D187, [3]products!$A:$D, 4, FALSE)</f>
        <v>1</v>
      </c>
      <c r="H187" s="2" t="str">
        <f>VLOOKUP(G187, [4]categories!A:B, 2, FALSE)</f>
        <v>Children Bicycles</v>
      </c>
      <c r="I187" s="14">
        <f>VLOOKUP(A187, [1]orders!A:B,2,FALSE)</f>
        <v>1185</v>
      </c>
      <c r="J187" s="14" t="str">
        <f>VLOOKUP(A187, [1]orders!A:I,9,FALSE)</f>
        <v>corine.stuart@msn.com</v>
      </c>
      <c r="K187" s="14">
        <f>VLOOKUP(A187, [1]orders!A:J,10,FALSE)</f>
        <v>12065</v>
      </c>
      <c r="L187" s="2" t="str">
        <f>IFERROR(VLOOKUP(C187, [5]stores!A:B, 2, FALSE), "Unknown")</f>
        <v>Baldwin Bikes</v>
      </c>
      <c r="M187" s="2" t="str">
        <f>VLOOKUP(D187,[3]products!A:B,2,FALSE)</f>
        <v>Electra Girl's Hawaii 1 (20-inch) - 2015/2016</v>
      </c>
      <c r="N187" s="2" t="str">
        <f>VLOOKUP(D187, [3]products!A:H, 8, FALSE)</f>
        <v>Electra</v>
      </c>
      <c r="O187" s="21">
        <f>VLOOKUP(A187, [1]orders!A:D, 4, FALSE)</f>
        <v>42407</v>
      </c>
      <c r="P187" s="2">
        <v>2</v>
      </c>
      <c r="Q187" s="2">
        <v>299.99</v>
      </c>
      <c r="R187" s="27">
        <v>0.2</v>
      </c>
      <c r="S187" s="2">
        <f t="shared" si="2"/>
        <v>599.98</v>
      </c>
    </row>
    <row r="188" spans="1:19" x14ac:dyDescent="0.3">
      <c r="A188" s="2">
        <v>64</v>
      </c>
      <c r="B188" s="2">
        <v>4</v>
      </c>
      <c r="C188" s="2">
        <f>VLOOKUP(A188, [1]orders!A:G, 7, FALSE)</f>
        <v>2</v>
      </c>
      <c r="D188" s="2">
        <v>24</v>
      </c>
      <c r="E188" s="2">
        <f>VLOOKUP(C188, [2]staffs!A:G,1,FALSE)</f>
        <v>2</v>
      </c>
      <c r="F188" s="2" t="str">
        <f>VLOOKUP(E188, [2]staffs!A:D,4,FALSE)</f>
        <v>mireya.copeland@bikes.shop</v>
      </c>
      <c r="G188" s="2">
        <f>VLOOKUP(D188, [3]products!$A:$D, 4, FALSE)</f>
        <v>2</v>
      </c>
      <c r="H188" s="2" t="str">
        <f>VLOOKUP(G188, [4]categories!A:B, 2, FALSE)</f>
        <v>Comfort Bicycles</v>
      </c>
      <c r="I188" s="14">
        <f>VLOOKUP(A188, [1]orders!A:B,2,FALSE)</f>
        <v>1185</v>
      </c>
      <c r="J188" s="14" t="str">
        <f>VLOOKUP(A188, [1]orders!A:I,9,FALSE)</f>
        <v>corine.stuart@msn.com</v>
      </c>
      <c r="K188" s="14">
        <f>VLOOKUP(A188, [1]orders!A:J,10,FALSE)</f>
        <v>12065</v>
      </c>
      <c r="L188" s="2" t="str">
        <f>IFERROR(VLOOKUP(C188, [5]stores!A:B, 2, FALSE), "Unknown")</f>
        <v>Baldwin Bikes</v>
      </c>
      <c r="M188" s="2" t="str">
        <f>VLOOKUP(D188,[3]products!A:B,2,FALSE)</f>
        <v>Electra Townie Original 21D - 2016</v>
      </c>
      <c r="N188" s="2" t="str">
        <f>VLOOKUP(D188, [3]products!A:H, 8, FALSE)</f>
        <v>Electra</v>
      </c>
      <c r="O188" s="21">
        <f>VLOOKUP(A188, [1]orders!A:D, 4, FALSE)</f>
        <v>42407</v>
      </c>
      <c r="P188" s="2">
        <v>2</v>
      </c>
      <c r="Q188" s="2">
        <v>549.99</v>
      </c>
      <c r="R188" s="27">
        <v>0.1</v>
      </c>
      <c r="S188" s="2">
        <f t="shared" si="2"/>
        <v>1099.98</v>
      </c>
    </row>
    <row r="189" spans="1:19" x14ac:dyDescent="0.3">
      <c r="A189" s="2">
        <v>65</v>
      </c>
      <c r="B189" s="2">
        <v>1</v>
      </c>
      <c r="C189" s="2">
        <f>VLOOKUP(A189, [1]orders!A:G, 7, FALSE)</f>
        <v>2</v>
      </c>
      <c r="D189" s="2">
        <v>12</v>
      </c>
      <c r="E189" s="2">
        <f>VLOOKUP(C189, [2]staffs!A:G,1,FALSE)</f>
        <v>2</v>
      </c>
      <c r="F189" s="2" t="str">
        <f>VLOOKUP(E189, [2]staffs!A:D,4,FALSE)</f>
        <v>mireya.copeland@bikes.shop</v>
      </c>
      <c r="G189" s="2">
        <f>VLOOKUP(D189, [3]products!$A:$D, 4, FALSE)</f>
        <v>3</v>
      </c>
      <c r="H189" s="2" t="str">
        <f>VLOOKUP(G189, [4]categories!A:B, 2, FALSE)</f>
        <v>Cruisers Bicycles</v>
      </c>
      <c r="I189" s="14">
        <f>VLOOKUP(A189, [1]orders!A:B,2,FALSE)</f>
        <v>996</v>
      </c>
      <c r="J189" s="14" t="str">
        <f>VLOOKUP(A189, [1]orders!A:I,9,FALSE)</f>
        <v>serafina.clemons@gmail.com</v>
      </c>
      <c r="K189" s="14">
        <f>VLOOKUP(A189, [1]orders!A:J,10,FALSE)</f>
        <v>11967</v>
      </c>
      <c r="L189" s="2" t="str">
        <f>IFERROR(VLOOKUP(C189, [5]stores!A:B, 2, FALSE), "Unknown")</f>
        <v>Baldwin Bikes</v>
      </c>
      <c r="M189" s="2" t="str">
        <f>VLOOKUP(D189,[3]products!A:B,2,FALSE)</f>
        <v>Electra Townie Original 21D - 2016</v>
      </c>
      <c r="N189" s="2" t="str">
        <f>VLOOKUP(D189, [3]products!A:H, 8, FALSE)</f>
        <v>Electra</v>
      </c>
      <c r="O189" s="21">
        <f>VLOOKUP(A189, [1]orders!A:D, 4, FALSE)</f>
        <v>42408</v>
      </c>
      <c r="P189" s="2">
        <v>1</v>
      </c>
      <c r="Q189" s="2">
        <v>549.99</v>
      </c>
      <c r="R189" s="27">
        <v>0.1</v>
      </c>
      <c r="S189" s="2">
        <f t="shared" si="2"/>
        <v>549.99</v>
      </c>
    </row>
    <row r="190" spans="1:19" x14ac:dyDescent="0.3">
      <c r="A190" s="2">
        <v>66</v>
      </c>
      <c r="B190" s="2">
        <v>1</v>
      </c>
      <c r="C190" s="2">
        <f>VLOOKUP(A190, [1]orders!A:G, 7, FALSE)</f>
        <v>2</v>
      </c>
      <c r="D190" s="2">
        <v>2</v>
      </c>
      <c r="E190" s="2">
        <f>VLOOKUP(C190, [2]staffs!A:G,1,FALSE)</f>
        <v>2</v>
      </c>
      <c r="F190" s="2" t="str">
        <f>VLOOKUP(E190, [2]staffs!A:D,4,FALSE)</f>
        <v>mireya.copeland@bikes.shop</v>
      </c>
      <c r="G190" s="2">
        <f>VLOOKUP(D190, [3]products!$A:$D, 4, FALSE)</f>
        <v>6</v>
      </c>
      <c r="H190" s="2" t="str">
        <f>VLOOKUP(G190, [4]categories!A:B, 2, FALSE)</f>
        <v>Mountain Bikes</v>
      </c>
      <c r="I190" s="14">
        <f>VLOOKUP(A190, [1]orders!A:B,2,FALSE)</f>
        <v>1253</v>
      </c>
      <c r="J190" s="14" t="str">
        <f>VLOOKUP(A190, [1]orders!A:I,9,FALSE)</f>
        <v>susannah.fields@hotmail.com</v>
      </c>
      <c r="K190" s="14">
        <f>VLOOKUP(A190, [1]orders!A:J,10,FALSE)</f>
        <v>11691</v>
      </c>
      <c r="L190" s="2" t="str">
        <f>IFERROR(VLOOKUP(C190, [5]stores!A:B, 2, FALSE), "Unknown")</f>
        <v>Baldwin Bikes</v>
      </c>
      <c r="M190" s="2" t="str">
        <f>VLOOKUP(D190,[3]products!A:B,2,FALSE)</f>
        <v>Ritchey Timberwolf Frameset - 2016</v>
      </c>
      <c r="N190" s="2" t="str">
        <f>VLOOKUP(D190, [3]products!A:H, 8, FALSE)</f>
        <v>Ritchey</v>
      </c>
      <c r="O190" s="21">
        <f>VLOOKUP(A190, [1]orders!A:D, 4, FALSE)</f>
        <v>42409</v>
      </c>
      <c r="P190" s="2">
        <v>1</v>
      </c>
      <c r="Q190" s="2">
        <v>749.99</v>
      </c>
      <c r="R190" s="27">
        <v>0.2</v>
      </c>
      <c r="S190" s="2">
        <f t="shared" si="2"/>
        <v>749.99</v>
      </c>
    </row>
    <row r="191" spans="1:19" x14ac:dyDescent="0.3">
      <c r="A191" s="2">
        <v>66</v>
      </c>
      <c r="B191" s="2">
        <v>2</v>
      </c>
      <c r="C191" s="2">
        <f>VLOOKUP(A191, [1]orders!A:G, 7, FALSE)</f>
        <v>2</v>
      </c>
      <c r="D191" s="2">
        <v>23</v>
      </c>
      <c r="E191" s="2">
        <f>VLOOKUP(C191, [2]staffs!A:G,1,FALSE)</f>
        <v>2</v>
      </c>
      <c r="F191" s="2" t="str">
        <f>VLOOKUP(E191, [2]staffs!A:D,4,FALSE)</f>
        <v>mireya.copeland@bikes.shop</v>
      </c>
      <c r="G191" s="2">
        <f>VLOOKUP(D191, [3]products!$A:$D, 4, FALSE)</f>
        <v>1</v>
      </c>
      <c r="H191" s="2" t="str">
        <f>VLOOKUP(G191, [4]categories!A:B, 2, FALSE)</f>
        <v>Children Bicycles</v>
      </c>
      <c r="I191" s="14">
        <f>VLOOKUP(A191, [1]orders!A:B,2,FALSE)</f>
        <v>1253</v>
      </c>
      <c r="J191" s="14" t="str">
        <f>VLOOKUP(A191, [1]orders!A:I,9,FALSE)</f>
        <v>susannah.fields@hotmail.com</v>
      </c>
      <c r="K191" s="14">
        <f>VLOOKUP(A191, [1]orders!A:J,10,FALSE)</f>
        <v>11691</v>
      </c>
      <c r="L191" s="2" t="str">
        <f>IFERROR(VLOOKUP(C191, [5]stores!A:B, 2, FALSE), "Unknown")</f>
        <v>Baldwin Bikes</v>
      </c>
      <c r="M191" s="2" t="str">
        <f>VLOOKUP(D191,[3]products!A:B,2,FALSE)</f>
        <v>Electra Girl's Hawaii 1 (20-inch) - 2015/2016</v>
      </c>
      <c r="N191" s="2" t="str">
        <f>VLOOKUP(D191, [3]products!A:H, 8, FALSE)</f>
        <v>Electra</v>
      </c>
      <c r="O191" s="21">
        <f>VLOOKUP(A191, [1]orders!A:D, 4, FALSE)</f>
        <v>42409</v>
      </c>
      <c r="P191" s="2">
        <v>1</v>
      </c>
      <c r="Q191" s="2">
        <v>299.99</v>
      </c>
      <c r="R191" s="27">
        <v>7.0000000000000007E-2</v>
      </c>
      <c r="S191" s="2">
        <f t="shared" si="2"/>
        <v>299.99</v>
      </c>
    </row>
    <row r="192" spans="1:19" x14ac:dyDescent="0.3">
      <c r="A192" s="2">
        <v>66</v>
      </c>
      <c r="B192" s="2">
        <v>3</v>
      </c>
      <c r="C192" s="2">
        <f>VLOOKUP(A192, [1]orders!A:G, 7, FALSE)</f>
        <v>2</v>
      </c>
      <c r="D192" s="2">
        <v>12</v>
      </c>
      <c r="E192" s="2">
        <f>VLOOKUP(C192, [2]staffs!A:G,1,FALSE)</f>
        <v>2</v>
      </c>
      <c r="F192" s="2" t="str">
        <f>VLOOKUP(E192, [2]staffs!A:D,4,FALSE)</f>
        <v>mireya.copeland@bikes.shop</v>
      </c>
      <c r="G192" s="2">
        <f>VLOOKUP(D192, [3]products!$A:$D, 4, FALSE)</f>
        <v>3</v>
      </c>
      <c r="H192" s="2" t="str">
        <f>VLOOKUP(G192, [4]categories!A:B, 2, FALSE)</f>
        <v>Cruisers Bicycles</v>
      </c>
      <c r="I192" s="14">
        <f>VLOOKUP(A192, [1]orders!A:B,2,FALSE)</f>
        <v>1253</v>
      </c>
      <c r="J192" s="14" t="str">
        <f>VLOOKUP(A192, [1]orders!A:I,9,FALSE)</f>
        <v>susannah.fields@hotmail.com</v>
      </c>
      <c r="K192" s="14">
        <f>VLOOKUP(A192, [1]orders!A:J,10,FALSE)</f>
        <v>11691</v>
      </c>
      <c r="L192" s="2" t="str">
        <f>IFERROR(VLOOKUP(C192, [5]stores!A:B, 2, FALSE), "Unknown")</f>
        <v>Baldwin Bikes</v>
      </c>
      <c r="M192" s="2" t="str">
        <f>VLOOKUP(D192,[3]products!A:B,2,FALSE)</f>
        <v>Electra Townie Original 21D - 2016</v>
      </c>
      <c r="N192" s="2" t="str">
        <f>VLOOKUP(D192, [3]products!A:H, 8, FALSE)</f>
        <v>Electra</v>
      </c>
      <c r="O192" s="21">
        <f>VLOOKUP(A192, [1]orders!A:D, 4, FALSE)</f>
        <v>42409</v>
      </c>
      <c r="P192" s="2">
        <v>1</v>
      </c>
      <c r="Q192" s="2">
        <v>549.99</v>
      </c>
      <c r="R192" s="27">
        <v>7.0000000000000007E-2</v>
      </c>
      <c r="S192" s="2">
        <f t="shared" si="2"/>
        <v>549.99</v>
      </c>
    </row>
    <row r="193" spans="1:19" x14ac:dyDescent="0.3">
      <c r="A193" s="2">
        <v>67</v>
      </c>
      <c r="B193" s="2">
        <v>1</v>
      </c>
      <c r="C193" s="2">
        <f>VLOOKUP(A193, [1]orders!A:G, 7, FALSE)</f>
        <v>3</v>
      </c>
      <c r="D193" s="2">
        <v>23</v>
      </c>
      <c r="E193" s="2">
        <f>VLOOKUP(C193, [2]staffs!A:G,1,FALSE)</f>
        <v>3</v>
      </c>
      <c r="F193" s="2" t="str">
        <f>VLOOKUP(E193, [2]staffs!A:D,4,FALSE)</f>
        <v>genna.serrano@bikes.shop</v>
      </c>
      <c r="G193" s="2">
        <f>VLOOKUP(D193, [3]products!$A:$D, 4, FALSE)</f>
        <v>1</v>
      </c>
      <c r="H193" s="2" t="str">
        <f>VLOOKUP(G193, [4]categories!A:B, 2, FALSE)</f>
        <v>Children Bicycles</v>
      </c>
      <c r="I193" s="14">
        <f>VLOOKUP(A193, [1]orders!A:B,2,FALSE)</f>
        <v>526</v>
      </c>
      <c r="J193" s="14" t="str">
        <f>VLOOKUP(A193, [1]orders!A:I,9,FALSE)</f>
        <v>lazaro.moran@gmail.com</v>
      </c>
      <c r="K193" s="14">
        <f>VLOOKUP(A193, [1]orders!A:J,10,FALSE)</f>
        <v>77478</v>
      </c>
      <c r="L193" s="2" t="str">
        <f>IFERROR(VLOOKUP(C193, [5]stores!A:B, 2, FALSE), "Unknown")</f>
        <v>Rowlett Bikes</v>
      </c>
      <c r="M193" s="2" t="str">
        <f>VLOOKUP(D193,[3]products!A:B,2,FALSE)</f>
        <v>Electra Girl's Hawaii 1 (20-inch) - 2015/2016</v>
      </c>
      <c r="N193" s="2" t="str">
        <f>VLOOKUP(D193, [3]products!A:H, 8, FALSE)</f>
        <v>Electra</v>
      </c>
      <c r="O193" s="21">
        <f>VLOOKUP(A193, [1]orders!A:D, 4, FALSE)</f>
        <v>42409</v>
      </c>
      <c r="P193" s="2">
        <v>2</v>
      </c>
      <c r="Q193" s="2">
        <v>299.99</v>
      </c>
      <c r="R193" s="27">
        <v>0.2</v>
      </c>
      <c r="S193" s="2">
        <f t="shared" si="2"/>
        <v>599.98</v>
      </c>
    </row>
    <row r="194" spans="1:19" x14ac:dyDescent="0.3">
      <c r="A194" s="2">
        <v>67</v>
      </c>
      <c r="B194" s="2">
        <v>2</v>
      </c>
      <c r="C194" s="2">
        <f>VLOOKUP(A194, [1]orders!A:G, 7, FALSE)</f>
        <v>3</v>
      </c>
      <c r="D194" s="2">
        <v>12</v>
      </c>
      <c r="E194" s="2">
        <f>VLOOKUP(C194, [2]staffs!A:G,1,FALSE)</f>
        <v>3</v>
      </c>
      <c r="F194" s="2" t="str">
        <f>VLOOKUP(E194, [2]staffs!A:D,4,FALSE)</f>
        <v>genna.serrano@bikes.shop</v>
      </c>
      <c r="G194" s="2">
        <f>VLOOKUP(D194, [3]products!$A:$D, 4, FALSE)</f>
        <v>3</v>
      </c>
      <c r="H194" s="2" t="str">
        <f>VLOOKUP(G194, [4]categories!A:B, 2, FALSE)</f>
        <v>Cruisers Bicycles</v>
      </c>
      <c r="I194" s="14">
        <f>VLOOKUP(A194, [1]orders!A:B,2,FALSE)</f>
        <v>526</v>
      </c>
      <c r="J194" s="14" t="str">
        <f>VLOOKUP(A194, [1]orders!A:I,9,FALSE)</f>
        <v>lazaro.moran@gmail.com</v>
      </c>
      <c r="K194" s="14">
        <f>VLOOKUP(A194, [1]orders!A:J,10,FALSE)</f>
        <v>77478</v>
      </c>
      <c r="L194" s="2" t="str">
        <f>IFERROR(VLOOKUP(C194, [5]stores!A:B, 2, FALSE), "Unknown")</f>
        <v>Rowlett Bikes</v>
      </c>
      <c r="M194" s="2" t="str">
        <f>VLOOKUP(D194,[3]products!A:B,2,FALSE)</f>
        <v>Electra Townie Original 21D - 2016</v>
      </c>
      <c r="N194" s="2" t="str">
        <f>VLOOKUP(D194, [3]products!A:H, 8, FALSE)</f>
        <v>Electra</v>
      </c>
      <c r="O194" s="21">
        <f>VLOOKUP(A194, [1]orders!A:D, 4, FALSE)</f>
        <v>42409</v>
      </c>
      <c r="P194" s="2">
        <v>2</v>
      </c>
      <c r="Q194" s="2">
        <v>549.99</v>
      </c>
      <c r="R194" s="27">
        <v>0.1</v>
      </c>
      <c r="S194" s="2">
        <f t="shared" si="2"/>
        <v>1099.98</v>
      </c>
    </row>
    <row r="195" spans="1:19" x14ac:dyDescent="0.3">
      <c r="A195" s="2">
        <v>67</v>
      </c>
      <c r="B195" s="2">
        <v>3</v>
      </c>
      <c r="C195" s="2">
        <f>VLOOKUP(A195, [1]orders!A:G, 7, FALSE)</f>
        <v>3</v>
      </c>
      <c r="D195" s="2">
        <v>21</v>
      </c>
      <c r="E195" s="2">
        <f>VLOOKUP(C195, [2]staffs!A:G,1,FALSE)</f>
        <v>3</v>
      </c>
      <c r="F195" s="2" t="str">
        <f>VLOOKUP(E195, [2]staffs!A:D,4,FALSE)</f>
        <v>genna.serrano@bikes.shop</v>
      </c>
      <c r="G195" s="2">
        <f>VLOOKUP(D195, [3]products!$A:$D, 4, FALSE)</f>
        <v>1</v>
      </c>
      <c r="H195" s="2" t="str">
        <f>VLOOKUP(G195, [4]categories!A:B, 2, FALSE)</f>
        <v>Children Bicycles</v>
      </c>
      <c r="I195" s="14">
        <f>VLOOKUP(A195, [1]orders!A:B,2,FALSE)</f>
        <v>526</v>
      </c>
      <c r="J195" s="14" t="str">
        <f>VLOOKUP(A195, [1]orders!A:I,9,FALSE)</f>
        <v>lazaro.moran@gmail.com</v>
      </c>
      <c r="K195" s="14">
        <f>VLOOKUP(A195, [1]orders!A:J,10,FALSE)</f>
        <v>77478</v>
      </c>
      <c r="L195" s="2" t="str">
        <f>IFERROR(VLOOKUP(C195, [5]stores!A:B, 2, FALSE), "Unknown")</f>
        <v>Rowlett Bikes</v>
      </c>
      <c r="M195" s="2" t="str">
        <f>VLOOKUP(D195,[3]products!A:B,2,FALSE)</f>
        <v>Electra Cruiser 1 (24-Inch) - 2016</v>
      </c>
      <c r="N195" s="2" t="str">
        <f>VLOOKUP(D195, [3]products!A:H, 8, FALSE)</f>
        <v>Electra</v>
      </c>
      <c r="O195" s="21">
        <f>VLOOKUP(A195, [1]orders!A:D, 4, FALSE)</f>
        <v>42409</v>
      </c>
      <c r="P195" s="2">
        <v>1</v>
      </c>
      <c r="Q195" s="2">
        <v>269.99</v>
      </c>
      <c r="R195" s="27">
        <v>0.2</v>
      </c>
      <c r="S195" s="2">
        <f t="shared" ref="S195:S258" si="3">P195*Q195</f>
        <v>269.99</v>
      </c>
    </row>
    <row r="196" spans="1:19" x14ac:dyDescent="0.3">
      <c r="A196" s="2">
        <v>67</v>
      </c>
      <c r="B196" s="2">
        <v>4</v>
      </c>
      <c r="C196" s="2">
        <f>VLOOKUP(A196, [1]orders!A:G, 7, FALSE)</f>
        <v>3</v>
      </c>
      <c r="D196" s="2">
        <v>5</v>
      </c>
      <c r="E196" s="2">
        <f>VLOOKUP(C196, [2]staffs!A:G,1,FALSE)</f>
        <v>3</v>
      </c>
      <c r="F196" s="2" t="str">
        <f>VLOOKUP(E196, [2]staffs!A:D,4,FALSE)</f>
        <v>genna.serrano@bikes.shop</v>
      </c>
      <c r="G196" s="2">
        <f>VLOOKUP(D196, [3]products!$A:$D, 4, FALSE)</f>
        <v>6</v>
      </c>
      <c r="H196" s="2" t="str">
        <f>VLOOKUP(G196, [4]categories!A:B, 2, FALSE)</f>
        <v>Mountain Bikes</v>
      </c>
      <c r="I196" s="14">
        <f>VLOOKUP(A196, [1]orders!A:B,2,FALSE)</f>
        <v>526</v>
      </c>
      <c r="J196" s="14" t="str">
        <f>VLOOKUP(A196, [1]orders!A:I,9,FALSE)</f>
        <v>lazaro.moran@gmail.com</v>
      </c>
      <c r="K196" s="14">
        <f>VLOOKUP(A196, [1]orders!A:J,10,FALSE)</f>
        <v>77478</v>
      </c>
      <c r="L196" s="2" t="str">
        <f>IFERROR(VLOOKUP(C196, [5]stores!A:B, 2, FALSE), "Unknown")</f>
        <v>Rowlett Bikes</v>
      </c>
      <c r="M196" s="2" t="str">
        <f>VLOOKUP(D196,[3]products!A:B,2,FALSE)</f>
        <v>Heller Shagamaw Frame - 2016</v>
      </c>
      <c r="N196" s="2" t="str">
        <f>VLOOKUP(D196, [3]products!A:H, 8, FALSE)</f>
        <v>Heller</v>
      </c>
      <c r="O196" s="21">
        <f>VLOOKUP(A196, [1]orders!A:D, 4, FALSE)</f>
        <v>42409</v>
      </c>
      <c r="P196" s="2">
        <v>2</v>
      </c>
      <c r="Q196" s="2">
        <v>1320.99</v>
      </c>
      <c r="R196" s="27">
        <v>0.1</v>
      </c>
      <c r="S196" s="2">
        <f t="shared" si="3"/>
        <v>2641.98</v>
      </c>
    </row>
    <row r="197" spans="1:19" x14ac:dyDescent="0.3">
      <c r="A197" s="2">
        <v>67</v>
      </c>
      <c r="B197" s="2">
        <v>5</v>
      </c>
      <c r="C197" s="2">
        <f>VLOOKUP(A197, [1]orders!A:G, 7, FALSE)</f>
        <v>3</v>
      </c>
      <c r="D197" s="2">
        <v>19</v>
      </c>
      <c r="E197" s="2">
        <f>VLOOKUP(C197, [2]staffs!A:G,1,FALSE)</f>
        <v>3</v>
      </c>
      <c r="F197" s="2" t="str">
        <f>VLOOKUP(E197, [2]staffs!A:D,4,FALSE)</f>
        <v>genna.serrano@bikes.shop</v>
      </c>
      <c r="G197" s="2">
        <f>VLOOKUP(D197, [3]products!$A:$D, 4, FALSE)</f>
        <v>3</v>
      </c>
      <c r="H197" s="2" t="str">
        <f>VLOOKUP(G197, [4]categories!A:B, 2, FALSE)</f>
        <v>Cruisers Bicycles</v>
      </c>
      <c r="I197" s="14">
        <f>VLOOKUP(A197, [1]orders!A:B,2,FALSE)</f>
        <v>526</v>
      </c>
      <c r="J197" s="14" t="str">
        <f>VLOOKUP(A197, [1]orders!A:I,9,FALSE)</f>
        <v>lazaro.moran@gmail.com</v>
      </c>
      <c r="K197" s="14">
        <f>VLOOKUP(A197, [1]orders!A:J,10,FALSE)</f>
        <v>77478</v>
      </c>
      <c r="L197" s="2" t="str">
        <f>IFERROR(VLOOKUP(C197, [5]stores!A:B, 2, FALSE), "Unknown")</f>
        <v>Rowlett Bikes</v>
      </c>
      <c r="M197" s="2" t="str">
        <f>VLOOKUP(D197,[3]products!A:B,2,FALSE)</f>
        <v>Pure Cycles William 3-Speed - 2016</v>
      </c>
      <c r="N197" s="2" t="str">
        <f>VLOOKUP(D197, [3]products!A:H, 8, FALSE)</f>
        <v>Pure Cycles</v>
      </c>
      <c r="O197" s="21">
        <f>VLOOKUP(A197, [1]orders!A:D, 4, FALSE)</f>
        <v>42409</v>
      </c>
      <c r="P197" s="2">
        <v>1</v>
      </c>
      <c r="Q197" s="2">
        <v>449</v>
      </c>
      <c r="R197" s="27">
        <v>0.2</v>
      </c>
      <c r="S197" s="2">
        <f t="shared" si="3"/>
        <v>449</v>
      </c>
    </row>
    <row r="198" spans="1:19" x14ac:dyDescent="0.3">
      <c r="A198" s="2">
        <v>68</v>
      </c>
      <c r="B198" s="2">
        <v>1</v>
      </c>
      <c r="C198" s="2">
        <f>VLOOKUP(A198, [1]orders!A:G, 7, FALSE)</f>
        <v>2</v>
      </c>
      <c r="D198" s="2">
        <v>13</v>
      </c>
      <c r="E198" s="2">
        <f>VLOOKUP(C198, [2]staffs!A:G,1,FALSE)</f>
        <v>2</v>
      </c>
      <c r="F198" s="2" t="str">
        <f>VLOOKUP(E198, [2]staffs!A:D,4,FALSE)</f>
        <v>mireya.copeland@bikes.shop</v>
      </c>
      <c r="G198" s="2">
        <f>VLOOKUP(D198, [3]products!$A:$D, 4, FALSE)</f>
        <v>3</v>
      </c>
      <c r="H198" s="2" t="str">
        <f>VLOOKUP(G198, [4]categories!A:B, 2, FALSE)</f>
        <v>Cruisers Bicycles</v>
      </c>
      <c r="I198" s="14">
        <f>VLOOKUP(A198, [1]orders!A:B,2,FALSE)</f>
        <v>381</v>
      </c>
      <c r="J198" s="14" t="str">
        <f>VLOOKUP(A198, [1]orders!A:I,9,FALSE)</f>
        <v>kristen.alvarez@aol.com</v>
      </c>
      <c r="K198" s="14">
        <f>VLOOKUP(A198, [1]orders!A:J,10,FALSE)</f>
        <v>10451</v>
      </c>
      <c r="L198" s="2" t="str">
        <f>IFERROR(VLOOKUP(C198, [5]stores!A:B, 2, FALSE), "Unknown")</f>
        <v>Baldwin Bikes</v>
      </c>
      <c r="M198" s="2" t="str">
        <f>VLOOKUP(D198,[3]products!A:B,2,FALSE)</f>
        <v>Electra Cruiser 1 (24-Inch) - 2016</v>
      </c>
      <c r="N198" s="2" t="str">
        <f>VLOOKUP(D198, [3]products!A:H, 8, FALSE)</f>
        <v>Electra</v>
      </c>
      <c r="O198" s="21">
        <f>VLOOKUP(A198, [1]orders!A:D, 4, FALSE)</f>
        <v>42410</v>
      </c>
      <c r="P198" s="2">
        <v>2</v>
      </c>
      <c r="Q198" s="2">
        <v>269.99</v>
      </c>
      <c r="R198" s="27">
        <v>7.0000000000000007E-2</v>
      </c>
      <c r="S198" s="2">
        <f t="shared" si="3"/>
        <v>539.98</v>
      </c>
    </row>
    <row r="199" spans="1:19" x14ac:dyDescent="0.3">
      <c r="A199" s="2">
        <v>68</v>
      </c>
      <c r="B199" s="2">
        <v>2</v>
      </c>
      <c r="C199" s="2">
        <f>VLOOKUP(A199, [1]orders!A:G, 7, FALSE)</f>
        <v>2</v>
      </c>
      <c r="D199" s="2">
        <v>17</v>
      </c>
      <c r="E199" s="2">
        <f>VLOOKUP(C199, [2]staffs!A:G,1,FALSE)</f>
        <v>2</v>
      </c>
      <c r="F199" s="2" t="str">
        <f>VLOOKUP(E199, [2]staffs!A:D,4,FALSE)</f>
        <v>mireya.copeland@bikes.shop</v>
      </c>
      <c r="G199" s="2">
        <f>VLOOKUP(D199, [3]products!$A:$D, 4, FALSE)</f>
        <v>3</v>
      </c>
      <c r="H199" s="2" t="str">
        <f>VLOOKUP(G199, [4]categories!A:B, 2, FALSE)</f>
        <v>Cruisers Bicycles</v>
      </c>
      <c r="I199" s="14">
        <f>VLOOKUP(A199, [1]orders!A:B,2,FALSE)</f>
        <v>381</v>
      </c>
      <c r="J199" s="14" t="str">
        <f>VLOOKUP(A199, [1]orders!A:I,9,FALSE)</f>
        <v>kristen.alvarez@aol.com</v>
      </c>
      <c r="K199" s="14">
        <f>VLOOKUP(A199, [1]orders!A:J,10,FALSE)</f>
        <v>10451</v>
      </c>
      <c r="L199" s="2" t="str">
        <f>IFERROR(VLOOKUP(C199, [5]stores!A:B, 2, FALSE), "Unknown")</f>
        <v>Baldwin Bikes</v>
      </c>
      <c r="M199" s="2" t="str">
        <f>VLOOKUP(D199,[3]products!A:B,2,FALSE)</f>
        <v>Pure Cycles Vine 8-Speed - 2016</v>
      </c>
      <c r="N199" s="2" t="str">
        <f>VLOOKUP(D199, [3]products!A:H, 8, FALSE)</f>
        <v>Pure Cycles</v>
      </c>
      <c r="O199" s="21">
        <f>VLOOKUP(A199, [1]orders!A:D, 4, FALSE)</f>
        <v>42410</v>
      </c>
      <c r="P199" s="2">
        <v>1</v>
      </c>
      <c r="Q199" s="2">
        <v>429</v>
      </c>
      <c r="R199" s="27">
        <v>0.1</v>
      </c>
      <c r="S199" s="2">
        <f t="shared" si="3"/>
        <v>429</v>
      </c>
    </row>
    <row r="200" spans="1:19" x14ac:dyDescent="0.3">
      <c r="A200" s="2">
        <v>69</v>
      </c>
      <c r="B200" s="2">
        <v>1</v>
      </c>
      <c r="C200" s="2">
        <f>VLOOKUP(A200, [1]orders!A:G, 7, FALSE)</f>
        <v>2</v>
      </c>
      <c r="D200" s="2">
        <v>22</v>
      </c>
      <c r="E200" s="2">
        <f>VLOOKUP(C200, [2]staffs!A:G,1,FALSE)</f>
        <v>2</v>
      </c>
      <c r="F200" s="2" t="str">
        <f>VLOOKUP(E200, [2]staffs!A:D,4,FALSE)</f>
        <v>mireya.copeland@bikes.shop</v>
      </c>
      <c r="G200" s="2">
        <f>VLOOKUP(D200, [3]products!$A:$D, 4, FALSE)</f>
        <v>1</v>
      </c>
      <c r="H200" s="2" t="str">
        <f>VLOOKUP(G200, [4]categories!A:B, 2, FALSE)</f>
        <v>Children Bicycles</v>
      </c>
      <c r="I200" s="14">
        <f>VLOOKUP(A200, [1]orders!A:B,2,FALSE)</f>
        <v>1413</v>
      </c>
      <c r="J200" s="14" t="str">
        <f>VLOOKUP(A200, [1]orders!A:I,9,FALSE)</f>
        <v>ophelia.decker@yahoo.com</v>
      </c>
      <c r="K200" s="14">
        <f>VLOOKUP(A200, [1]orders!A:J,10,FALSE)</f>
        <v>12553</v>
      </c>
      <c r="L200" s="2" t="str">
        <f>IFERROR(VLOOKUP(C200, [5]stores!A:B, 2, FALSE), "Unknown")</f>
        <v>Baldwin Bikes</v>
      </c>
      <c r="M200" s="2" t="str">
        <f>VLOOKUP(D200,[3]products!A:B,2,FALSE)</f>
        <v>Electra Girl's Hawaii 1 (16-inch) - 2015/2016</v>
      </c>
      <c r="N200" s="2" t="str">
        <f>VLOOKUP(D200, [3]products!A:H, 8, FALSE)</f>
        <v>Electra</v>
      </c>
      <c r="O200" s="21">
        <f>VLOOKUP(A200, [1]orders!A:D, 4, FALSE)</f>
        <v>42410</v>
      </c>
      <c r="P200" s="2">
        <v>2</v>
      </c>
      <c r="Q200" s="2">
        <v>269.99</v>
      </c>
      <c r="R200" s="27">
        <v>0.1</v>
      </c>
      <c r="S200" s="2">
        <f t="shared" si="3"/>
        <v>539.98</v>
      </c>
    </row>
    <row r="201" spans="1:19" x14ac:dyDescent="0.3">
      <c r="A201" s="2">
        <v>69</v>
      </c>
      <c r="B201" s="2">
        <v>2</v>
      </c>
      <c r="C201" s="2">
        <f>VLOOKUP(A201, [1]orders!A:G, 7, FALSE)</f>
        <v>2</v>
      </c>
      <c r="D201" s="2">
        <v>5</v>
      </c>
      <c r="E201" s="2">
        <f>VLOOKUP(C201, [2]staffs!A:G,1,FALSE)</f>
        <v>2</v>
      </c>
      <c r="F201" s="2" t="str">
        <f>VLOOKUP(E201, [2]staffs!A:D,4,FALSE)</f>
        <v>mireya.copeland@bikes.shop</v>
      </c>
      <c r="G201" s="2">
        <f>VLOOKUP(D201, [3]products!$A:$D, 4, FALSE)</f>
        <v>6</v>
      </c>
      <c r="H201" s="2" t="str">
        <f>VLOOKUP(G201, [4]categories!A:B, 2, FALSE)</f>
        <v>Mountain Bikes</v>
      </c>
      <c r="I201" s="14">
        <f>VLOOKUP(A201, [1]orders!A:B,2,FALSE)</f>
        <v>1413</v>
      </c>
      <c r="J201" s="14" t="str">
        <f>VLOOKUP(A201, [1]orders!A:I,9,FALSE)</f>
        <v>ophelia.decker@yahoo.com</v>
      </c>
      <c r="K201" s="14">
        <f>VLOOKUP(A201, [1]orders!A:J,10,FALSE)</f>
        <v>12553</v>
      </c>
      <c r="L201" s="2" t="str">
        <f>IFERROR(VLOOKUP(C201, [5]stores!A:B, 2, FALSE), "Unknown")</f>
        <v>Baldwin Bikes</v>
      </c>
      <c r="M201" s="2" t="str">
        <f>VLOOKUP(D201,[3]products!A:B,2,FALSE)</f>
        <v>Heller Shagamaw Frame - 2016</v>
      </c>
      <c r="N201" s="2" t="str">
        <f>VLOOKUP(D201, [3]products!A:H, 8, FALSE)</f>
        <v>Heller</v>
      </c>
      <c r="O201" s="21">
        <f>VLOOKUP(A201, [1]orders!A:D, 4, FALSE)</f>
        <v>42410</v>
      </c>
      <c r="P201" s="2">
        <v>1</v>
      </c>
      <c r="Q201" s="2">
        <v>1320.99</v>
      </c>
      <c r="R201" s="27">
        <v>0.2</v>
      </c>
      <c r="S201" s="2">
        <f t="shared" si="3"/>
        <v>1320.99</v>
      </c>
    </row>
    <row r="202" spans="1:19" x14ac:dyDescent="0.3">
      <c r="A202" s="2">
        <v>69</v>
      </c>
      <c r="B202" s="2">
        <v>3</v>
      </c>
      <c r="C202" s="2">
        <f>VLOOKUP(A202, [1]orders!A:G, 7, FALSE)</f>
        <v>2</v>
      </c>
      <c r="D202" s="2">
        <v>10</v>
      </c>
      <c r="E202" s="2">
        <f>VLOOKUP(C202, [2]staffs!A:G,1,FALSE)</f>
        <v>2</v>
      </c>
      <c r="F202" s="2" t="str">
        <f>VLOOKUP(E202, [2]staffs!A:D,4,FALSE)</f>
        <v>mireya.copeland@bikes.shop</v>
      </c>
      <c r="G202" s="2">
        <f>VLOOKUP(D202, [3]products!$A:$D, 4, FALSE)</f>
        <v>4</v>
      </c>
      <c r="H202" s="2" t="str">
        <f>VLOOKUP(G202, [4]categories!A:B, 2, FALSE)</f>
        <v>Cyclocross Bicycles</v>
      </c>
      <c r="I202" s="14">
        <f>VLOOKUP(A202, [1]orders!A:B,2,FALSE)</f>
        <v>1413</v>
      </c>
      <c r="J202" s="14" t="str">
        <f>VLOOKUP(A202, [1]orders!A:I,9,FALSE)</f>
        <v>ophelia.decker@yahoo.com</v>
      </c>
      <c r="K202" s="14">
        <f>VLOOKUP(A202, [1]orders!A:J,10,FALSE)</f>
        <v>12553</v>
      </c>
      <c r="L202" s="2" t="str">
        <f>IFERROR(VLOOKUP(C202, [5]stores!A:B, 2, FALSE), "Unknown")</f>
        <v>Baldwin Bikes</v>
      </c>
      <c r="M202" s="2" t="str">
        <f>VLOOKUP(D202,[3]products!A:B,2,FALSE)</f>
        <v>Surly Straggler - 2016</v>
      </c>
      <c r="N202" s="2" t="str">
        <f>VLOOKUP(D202, [3]products!A:H, 8, FALSE)</f>
        <v>Surly</v>
      </c>
      <c r="O202" s="21">
        <f>VLOOKUP(A202, [1]orders!A:D, 4, FALSE)</f>
        <v>42410</v>
      </c>
      <c r="P202" s="2">
        <v>1</v>
      </c>
      <c r="Q202" s="2">
        <v>1549</v>
      </c>
      <c r="R202" s="27">
        <v>0.05</v>
      </c>
      <c r="S202" s="2">
        <f t="shared" si="3"/>
        <v>1549</v>
      </c>
    </row>
    <row r="203" spans="1:19" x14ac:dyDescent="0.3">
      <c r="A203" s="2">
        <v>70</v>
      </c>
      <c r="B203" s="2">
        <v>1</v>
      </c>
      <c r="C203" s="2">
        <f>VLOOKUP(A203, [1]orders!A:G, 7, FALSE)</f>
        <v>3</v>
      </c>
      <c r="D203" s="2">
        <v>3</v>
      </c>
      <c r="E203" s="2">
        <f>VLOOKUP(C203, [2]staffs!A:G,1,FALSE)</f>
        <v>3</v>
      </c>
      <c r="F203" s="2" t="str">
        <f>VLOOKUP(E203, [2]staffs!A:D,4,FALSE)</f>
        <v>genna.serrano@bikes.shop</v>
      </c>
      <c r="G203" s="2">
        <f>VLOOKUP(D203, [3]products!$A:$D, 4, FALSE)</f>
        <v>6</v>
      </c>
      <c r="H203" s="2" t="str">
        <f>VLOOKUP(G203, [4]categories!A:B, 2, FALSE)</f>
        <v>Mountain Bikes</v>
      </c>
      <c r="I203" s="14">
        <f>VLOOKUP(A203, [1]orders!A:B,2,FALSE)</f>
        <v>50</v>
      </c>
      <c r="J203" s="14" t="str">
        <f>VLOOKUP(A203, [1]orders!A:I,9,FALSE)</f>
        <v>cleotilde.booth@gmail.com</v>
      </c>
      <c r="K203" s="14">
        <f>VLOOKUP(A203, [1]orders!A:J,10,FALSE)</f>
        <v>77478</v>
      </c>
      <c r="L203" s="2" t="str">
        <f>IFERROR(VLOOKUP(C203, [5]stores!A:B, 2, FALSE), "Unknown")</f>
        <v>Rowlett Bikes</v>
      </c>
      <c r="M203" s="2" t="str">
        <f>VLOOKUP(D203,[3]products!A:B,2,FALSE)</f>
        <v>Surly Wednesday Frameset - 2016</v>
      </c>
      <c r="N203" s="2" t="str">
        <f>VLOOKUP(D203, [3]products!A:H, 8, FALSE)</f>
        <v>Surly</v>
      </c>
      <c r="O203" s="21">
        <f>VLOOKUP(A203, [1]orders!A:D, 4, FALSE)</f>
        <v>42411</v>
      </c>
      <c r="P203" s="2">
        <v>2</v>
      </c>
      <c r="Q203" s="2">
        <v>999.99</v>
      </c>
      <c r="R203" s="27">
        <v>0.05</v>
      </c>
      <c r="S203" s="2">
        <f t="shared" si="3"/>
        <v>1999.98</v>
      </c>
    </row>
    <row r="204" spans="1:19" x14ac:dyDescent="0.3">
      <c r="A204" s="2">
        <v>70</v>
      </c>
      <c r="B204" s="2">
        <v>2</v>
      </c>
      <c r="C204" s="2">
        <f>VLOOKUP(A204, [1]orders!A:G, 7, FALSE)</f>
        <v>3</v>
      </c>
      <c r="D204" s="2">
        <v>18</v>
      </c>
      <c r="E204" s="2">
        <f>VLOOKUP(C204, [2]staffs!A:G,1,FALSE)</f>
        <v>3</v>
      </c>
      <c r="F204" s="2" t="str">
        <f>VLOOKUP(E204, [2]staffs!A:D,4,FALSE)</f>
        <v>genna.serrano@bikes.shop</v>
      </c>
      <c r="G204" s="2">
        <f>VLOOKUP(D204, [3]products!$A:$D, 4, FALSE)</f>
        <v>3</v>
      </c>
      <c r="H204" s="2" t="str">
        <f>VLOOKUP(G204, [4]categories!A:B, 2, FALSE)</f>
        <v>Cruisers Bicycles</v>
      </c>
      <c r="I204" s="14">
        <f>VLOOKUP(A204, [1]orders!A:B,2,FALSE)</f>
        <v>50</v>
      </c>
      <c r="J204" s="14" t="str">
        <f>VLOOKUP(A204, [1]orders!A:I,9,FALSE)</f>
        <v>cleotilde.booth@gmail.com</v>
      </c>
      <c r="K204" s="14">
        <f>VLOOKUP(A204, [1]orders!A:J,10,FALSE)</f>
        <v>77478</v>
      </c>
      <c r="L204" s="2" t="str">
        <f>IFERROR(VLOOKUP(C204, [5]stores!A:B, 2, FALSE), "Unknown")</f>
        <v>Rowlett Bikes</v>
      </c>
      <c r="M204" s="2" t="str">
        <f>VLOOKUP(D204,[3]products!A:B,2,FALSE)</f>
        <v>Pure Cycles Western 3-Speed - Women's - 2015/2016</v>
      </c>
      <c r="N204" s="2" t="str">
        <f>VLOOKUP(D204, [3]products!A:H, 8, FALSE)</f>
        <v>Pure Cycles</v>
      </c>
      <c r="O204" s="21">
        <f>VLOOKUP(A204, [1]orders!A:D, 4, FALSE)</f>
        <v>42411</v>
      </c>
      <c r="P204" s="2">
        <v>1</v>
      </c>
      <c r="Q204" s="2">
        <v>449</v>
      </c>
      <c r="R204" s="27">
        <v>0.2</v>
      </c>
      <c r="S204" s="2">
        <f t="shared" si="3"/>
        <v>449</v>
      </c>
    </row>
    <row r="205" spans="1:19" x14ac:dyDescent="0.3">
      <c r="A205" s="2">
        <v>70</v>
      </c>
      <c r="B205" s="2">
        <v>3</v>
      </c>
      <c r="C205" s="2">
        <f>VLOOKUP(A205, [1]orders!A:G, 7, FALSE)</f>
        <v>3</v>
      </c>
      <c r="D205" s="2">
        <v>20</v>
      </c>
      <c r="E205" s="2">
        <f>VLOOKUP(C205, [2]staffs!A:G,1,FALSE)</f>
        <v>3</v>
      </c>
      <c r="F205" s="2" t="str">
        <f>VLOOKUP(E205, [2]staffs!A:D,4,FALSE)</f>
        <v>genna.serrano@bikes.shop</v>
      </c>
      <c r="G205" s="2">
        <f>VLOOKUP(D205, [3]products!$A:$D, 4, FALSE)</f>
        <v>3</v>
      </c>
      <c r="H205" s="2" t="str">
        <f>VLOOKUP(G205, [4]categories!A:B, 2, FALSE)</f>
        <v>Cruisers Bicycles</v>
      </c>
      <c r="I205" s="14">
        <f>VLOOKUP(A205, [1]orders!A:B,2,FALSE)</f>
        <v>50</v>
      </c>
      <c r="J205" s="14" t="str">
        <f>VLOOKUP(A205, [1]orders!A:I,9,FALSE)</f>
        <v>cleotilde.booth@gmail.com</v>
      </c>
      <c r="K205" s="14">
        <f>VLOOKUP(A205, [1]orders!A:J,10,FALSE)</f>
        <v>77478</v>
      </c>
      <c r="L205" s="2" t="str">
        <f>IFERROR(VLOOKUP(C205, [5]stores!A:B, 2, FALSE), "Unknown")</f>
        <v>Rowlett Bikes</v>
      </c>
      <c r="M205" s="2" t="str">
        <f>VLOOKUP(D205,[3]products!A:B,2,FALSE)</f>
        <v>Electra Townie Original 7D EQ - Women's - 2016</v>
      </c>
      <c r="N205" s="2" t="str">
        <f>VLOOKUP(D205, [3]products!A:H, 8, FALSE)</f>
        <v>Electra</v>
      </c>
      <c r="O205" s="21">
        <f>VLOOKUP(A205, [1]orders!A:D, 4, FALSE)</f>
        <v>42411</v>
      </c>
      <c r="P205" s="2">
        <v>1</v>
      </c>
      <c r="Q205" s="2">
        <v>599.99</v>
      </c>
      <c r="R205" s="27">
        <v>0.05</v>
      </c>
      <c r="S205" s="2">
        <f t="shared" si="3"/>
        <v>599.99</v>
      </c>
    </row>
    <row r="206" spans="1:19" x14ac:dyDescent="0.3">
      <c r="A206" s="2">
        <v>71</v>
      </c>
      <c r="B206" s="2">
        <v>1</v>
      </c>
      <c r="C206" s="2">
        <f>VLOOKUP(A206, [1]orders!A:G, 7, FALSE)</f>
        <v>2</v>
      </c>
      <c r="D206" s="2">
        <v>26</v>
      </c>
      <c r="E206" s="2">
        <f>VLOOKUP(C206, [2]staffs!A:G,1,FALSE)</f>
        <v>2</v>
      </c>
      <c r="F206" s="2" t="str">
        <f>VLOOKUP(E206, [2]staffs!A:D,4,FALSE)</f>
        <v>mireya.copeland@bikes.shop</v>
      </c>
      <c r="G206" s="2">
        <f>VLOOKUP(D206, [3]products!$A:$D, 4, FALSE)</f>
        <v>2</v>
      </c>
      <c r="H206" s="2" t="str">
        <f>VLOOKUP(G206, [4]categories!A:B, 2, FALSE)</f>
        <v>Comfort Bicycles</v>
      </c>
      <c r="I206" s="14">
        <f>VLOOKUP(A206, [1]orders!A:B,2,FALSE)</f>
        <v>797</v>
      </c>
      <c r="J206" s="14" t="str">
        <f>VLOOKUP(A206, [1]orders!A:I,9,FALSE)</f>
        <v>cathey.lamb@msn.com</v>
      </c>
      <c r="K206" s="14">
        <f>VLOOKUP(A206, [1]orders!A:J,10,FALSE)</f>
        <v>11361</v>
      </c>
      <c r="L206" s="2" t="str">
        <f>IFERROR(VLOOKUP(C206, [5]stores!A:B, 2, FALSE), "Unknown")</f>
        <v>Baldwin Bikes</v>
      </c>
      <c r="M206" s="2" t="str">
        <f>VLOOKUP(D206,[3]products!A:B,2,FALSE)</f>
        <v>Electra Townie Original 7D EQ - 2016</v>
      </c>
      <c r="N206" s="2" t="str">
        <f>VLOOKUP(D206, [3]products!A:H, 8, FALSE)</f>
        <v>Electra</v>
      </c>
      <c r="O206" s="21">
        <f>VLOOKUP(A206, [1]orders!A:D, 4, FALSE)</f>
        <v>42411</v>
      </c>
      <c r="P206" s="2">
        <v>2</v>
      </c>
      <c r="Q206" s="2">
        <v>599.99</v>
      </c>
      <c r="R206" s="27">
        <v>0.05</v>
      </c>
      <c r="S206" s="2">
        <f t="shared" si="3"/>
        <v>1199.98</v>
      </c>
    </row>
    <row r="207" spans="1:19" x14ac:dyDescent="0.3">
      <c r="A207" s="2">
        <v>71</v>
      </c>
      <c r="B207" s="2">
        <v>2</v>
      </c>
      <c r="C207" s="2">
        <f>VLOOKUP(A207, [1]orders!A:G, 7, FALSE)</f>
        <v>2</v>
      </c>
      <c r="D207" s="2">
        <v>24</v>
      </c>
      <c r="E207" s="2">
        <f>VLOOKUP(C207, [2]staffs!A:G,1,FALSE)</f>
        <v>2</v>
      </c>
      <c r="F207" s="2" t="str">
        <f>VLOOKUP(E207, [2]staffs!A:D,4,FALSE)</f>
        <v>mireya.copeland@bikes.shop</v>
      </c>
      <c r="G207" s="2">
        <f>VLOOKUP(D207, [3]products!$A:$D, 4, FALSE)</f>
        <v>2</v>
      </c>
      <c r="H207" s="2" t="str">
        <f>VLOOKUP(G207, [4]categories!A:B, 2, FALSE)</f>
        <v>Comfort Bicycles</v>
      </c>
      <c r="I207" s="14">
        <f>VLOOKUP(A207, [1]orders!A:B,2,FALSE)</f>
        <v>797</v>
      </c>
      <c r="J207" s="14" t="str">
        <f>VLOOKUP(A207, [1]orders!A:I,9,FALSE)</f>
        <v>cathey.lamb@msn.com</v>
      </c>
      <c r="K207" s="14">
        <f>VLOOKUP(A207, [1]orders!A:J,10,FALSE)</f>
        <v>11361</v>
      </c>
      <c r="L207" s="2" t="str">
        <f>IFERROR(VLOOKUP(C207, [5]stores!A:B, 2, FALSE), "Unknown")</f>
        <v>Baldwin Bikes</v>
      </c>
      <c r="M207" s="2" t="str">
        <f>VLOOKUP(D207,[3]products!A:B,2,FALSE)</f>
        <v>Electra Townie Original 21D - 2016</v>
      </c>
      <c r="N207" s="2" t="str">
        <f>VLOOKUP(D207, [3]products!A:H, 8, FALSE)</f>
        <v>Electra</v>
      </c>
      <c r="O207" s="21">
        <f>VLOOKUP(A207, [1]orders!A:D, 4, FALSE)</f>
        <v>42411</v>
      </c>
      <c r="P207" s="2">
        <v>1</v>
      </c>
      <c r="Q207" s="2">
        <v>549.99</v>
      </c>
      <c r="R207" s="27">
        <v>0.2</v>
      </c>
      <c r="S207" s="2">
        <f t="shared" si="3"/>
        <v>549.99</v>
      </c>
    </row>
    <row r="208" spans="1:19" x14ac:dyDescent="0.3">
      <c r="A208" s="2">
        <v>71</v>
      </c>
      <c r="B208" s="2">
        <v>3</v>
      </c>
      <c r="C208" s="2">
        <f>VLOOKUP(A208, [1]orders!A:G, 7, FALSE)</f>
        <v>2</v>
      </c>
      <c r="D208" s="2">
        <v>18</v>
      </c>
      <c r="E208" s="2">
        <f>VLOOKUP(C208, [2]staffs!A:G,1,FALSE)</f>
        <v>2</v>
      </c>
      <c r="F208" s="2" t="str">
        <f>VLOOKUP(E208, [2]staffs!A:D,4,FALSE)</f>
        <v>mireya.copeland@bikes.shop</v>
      </c>
      <c r="G208" s="2">
        <f>VLOOKUP(D208, [3]products!$A:$D, 4, FALSE)</f>
        <v>3</v>
      </c>
      <c r="H208" s="2" t="str">
        <f>VLOOKUP(G208, [4]categories!A:B, 2, FALSE)</f>
        <v>Cruisers Bicycles</v>
      </c>
      <c r="I208" s="14">
        <f>VLOOKUP(A208, [1]orders!A:B,2,FALSE)</f>
        <v>797</v>
      </c>
      <c r="J208" s="14" t="str">
        <f>VLOOKUP(A208, [1]orders!A:I,9,FALSE)</f>
        <v>cathey.lamb@msn.com</v>
      </c>
      <c r="K208" s="14">
        <f>VLOOKUP(A208, [1]orders!A:J,10,FALSE)</f>
        <v>11361</v>
      </c>
      <c r="L208" s="2" t="str">
        <f>IFERROR(VLOOKUP(C208, [5]stores!A:B, 2, FALSE), "Unknown")</f>
        <v>Baldwin Bikes</v>
      </c>
      <c r="M208" s="2" t="str">
        <f>VLOOKUP(D208,[3]products!A:B,2,FALSE)</f>
        <v>Pure Cycles Western 3-Speed - Women's - 2015/2016</v>
      </c>
      <c r="N208" s="2" t="str">
        <f>VLOOKUP(D208, [3]products!A:H, 8, FALSE)</f>
        <v>Pure Cycles</v>
      </c>
      <c r="O208" s="21">
        <f>VLOOKUP(A208, [1]orders!A:D, 4, FALSE)</f>
        <v>42411</v>
      </c>
      <c r="P208" s="2">
        <v>1</v>
      </c>
      <c r="Q208" s="2">
        <v>449</v>
      </c>
      <c r="R208" s="27">
        <v>0.1</v>
      </c>
      <c r="S208" s="2">
        <f t="shared" si="3"/>
        <v>449</v>
      </c>
    </row>
    <row r="209" spans="1:19" x14ac:dyDescent="0.3">
      <c r="A209" s="2">
        <v>72</v>
      </c>
      <c r="B209" s="2">
        <v>1</v>
      </c>
      <c r="C209" s="2">
        <f>VLOOKUP(A209, [1]orders!A:G, 7, FALSE)</f>
        <v>1</v>
      </c>
      <c r="D209" s="2">
        <v>17</v>
      </c>
      <c r="E209" s="2">
        <f>VLOOKUP(C209, [2]staffs!A:G,1,FALSE)</f>
        <v>1</v>
      </c>
      <c r="F209" s="2" t="str">
        <f>VLOOKUP(E209, [2]staffs!A:D,4,FALSE)</f>
        <v>fabiola.jackson@bikes.shop</v>
      </c>
      <c r="G209" s="2">
        <f>VLOOKUP(D209, [3]products!$A:$D, 4, FALSE)</f>
        <v>3</v>
      </c>
      <c r="H209" s="2" t="str">
        <f>VLOOKUP(G209, [4]categories!A:B, 2, FALSE)</f>
        <v>Cruisers Bicycles</v>
      </c>
      <c r="I209" s="14">
        <f>VLOOKUP(A209, [1]orders!A:B,2,FALSE)</f>
        <v>1386</v>
      </c>
      <c r="J209" s="14" t="str">
        <f>VLOOKUP(A209, [1]orders!A:I,9,FALSE)</f>
        <v>cesar.wilkins@hotmail.com</v>
      </c>
      <c r="K209" s="14">
        <f>VLOOKUP(A209, [1]orders!A:J,10,FALSE)</f>
        <v>92111</v>
      </c>
      <c r="L209" s="2" t="str">
        <f>IFERROR(VLOOKUP(C209, [5]stores!A:B, 2, FALSE), "Unknown")</f>
        <v>Santa Cruz Bikes</v>
      </c>
      <c r="M209" s="2" t="str">
        <f>VLOOKUP(D209,[3]products!A:B,2,FALSE)</f>
        <v>Pure Cycles Vine 8-Speed - 2016</v>
      </c>
      <c r="N209" s="2" t="str">
        <f>VLOOKUP(D209, [3]products!A:H, 8, FALSE)</f>
        <v>Pure Cycles</v>
      </c>
      <c r="O209" s="21">
        <f>VLOOKUP(A209, [1]orders!A:D, 4, FALSE)</f>
        <v>42412</v>
      </c>
      <c r="P209" s="2">
        <v>2</v>
      </c>
      <c r="Q209" s="2">
        <v>429</v>
      </c>
      <c r="R209" s="27">
        <v>7.0000000000000007E-2</v>
      </c>
      <c r="S209" s="2">
        <f t="shared" si="3"/>
        <v>858</v>
      </c>
    </row>
    <row r="210" spans="1:19" x14ac:dyDescent="0.3">
      <c r="A210" s="2">
        <v>72</v>
      </c>
      <c r="B210" s="2">
        <v>2</v>
      </c>
      <c r="C210" s="2">
        <f>VLOOKUP(A210, [1]orders!A:G, 7, FALSE)</f>
        <v>1</v>
      </c>
      <c r="D210" s="2">
        <v>12</v>
      </c>
      <c r="E210" s="2">
        <f>VLOOKUP(C210, [2]staffs!A:G,1,FALSE)</f>
        <v>1</v>
      </c>
      <c r="F210" s="2" t="str">
        <f>VLOOKUP(E210, [2]staffs!A:D,4,FALSE)</f>
        <v>fabiola.jackson@bikes.shop</v>
      </c>
      <c r="G210" s="2">
        <f>VLOOKUP(D210, [3]products!$A:$D, 4, FALSE)</f>
        <v>3</v>
      </c>
      <c r="H210" s="2" t="str">
        <f>VLOOKUP(G210, [4]categories!A:B, 2, FALSE)</f>
        <v>Cruisers Bicycles</v>
      </c>
      <c r="I210" s="14">
        <f>VLOOKUP(A210, [1]orders!A:B,2,FALSE)</f>
        <v>1386</v>
      </c>
      <c r="J210" s="14" t="str">
        <f>VLOOKUP(A210, [1]orders!A:I,9,FALSE)</f>
        <v>cesar.wilkins@hotmail.com</v>
      </c>
      <c r="K210" s="14">
        <f>VLOOKUP(A210, [1]orders!A:J,10,FALSE)</f>
        <v>92111</v>
      </c>
      <c r="L210" s="2" t="str">
        <f>IFERROR(VLOOKUP(C210, [5]stores!A:B, 2, FALSE), "Unknown")</f>
        <v>Santa Cruz Bikes</v>
      </c>
      <c r="M210" s="2" t="str">
        <f>VLOOKUP(D210,[3]products!A:B,2,FALSE)</f>
        <v>Electra Townie Original 21D - 2016</v>
      </c>
      <c r="N210" s="2" t="str">
        <f>VLOOKUP(D210, [3]products!A:H, 8, FALSE)</f>
        <v>Electra</v>
      </c>
      <c r="O210" s="21">
        <f>VLOOKUP(A210, [1]orders!A:D, 4, FALSE)</f>
        <v>42412</v>
      </c>
      <c r="P210" s="2">
        <v>1</v>
      </c>
      <c r="Q210" s="2">
        <v>549.99</v>
      </c>
      <c r="R210" s="27">
        <v>0.05</v>
      </c>
      <c r="S210" s="2">
        <f t="shared" si="3"/>
        <v>549.99</v>
      </c>
    </row>
    <row r="211" spans="1:19" x14ac:dyDescent="0.3">
      <c r="A211" s="2">
        <v>72</v>
      </c>
      <c r="B211" s="2">
        <v>3</v>
      </c>
      <c r="C211" s="2">
        <f>VLOOKUP(A211, [1]orders!A:G, 7, FALSE)</f>
        <v>1</v>
      </c>
      <c r="D211" s="2">
        <v>13</v>
      </c>
      <c r="E211" s="2">
        <f>VLOOKUP(C211, [2]staffs!A:G,1,FALSE)</f>
        <v>1</v>
      </c>
      <c r="F211" s="2" t="str">
        <f>VLOOKUP(E211, [2]staffs!A:D,4,FALSE)</f>
        <v>fabiola.jackson@bikes.shop</v>
      </c>
      <c r="G211" s="2">
        <f>VLOOKUP(D211, [3]products!$A:$D, 4, FALSE)</f>
        <v>3</v>
      </c>
      <c r="H211" s="2" t="str">
        <f>VLOOKUP(G211, [4]categories!A:B, 2, FALSE)</f>
        <v>Cruisers Bicycles</v>
      </c>
      <c r="I211" s="14">
        <f>VLOOKUP(A211, [1]orders!A:B,2,FALSE)</f>
        <v>1386</v>
      </c>
      <c r="J211" s="14" t="str">
        <f>VLOOKUP(A211, [1]orders!A:I,9,FALSE)</f>
        <v>cesar.wilkins@hotmail.com</v>
      </c>
      <c r="K211" s="14">
        <f>VLOOKUP(A211, [1]orders!A:J,10,FALSE)</f>
        <v>92111</v>
      </c>
      <c r="L211" s="2" t="str">
        <f>IFERROR(VLOOKUP(C211, [5]stores!A:B, 2, FALSE), "Unknown")</f>
        <v>Santa Cruz Bikes</v>
      </c>
      <c r="M211" s="2" t="str">
        <f>VLOOKUP(D211,[3]products!A:B,2,FALSE)</f>
        <v>Electra Cruiser 1 (24-Inch) - 2016</v>
      </c>
      <c r="N211" s="2" t="str">
        <f>VLOOKUP(D211, [3]products!A:H, 8, FALSE)</f>
        <v>Electra</v>
      </c>
      <c r="O211" s="21">
        <f>VLOOKUP(A211, [1]orders!A:D, 4, FALSE)</f>
        <v>42412</v>
      </c>
      <c r="P211" s="2">
        <v>2</v>
      </c>
      <c r="Q211" s="2">
        <v>269.99</v>
      </c>
      <c r="R211" s="27">
        <v>0.1</v>
      </c>
      <c r="S211" s="2">
        <f t="shared" si="3"/>
        <v>539.98</v>
      </c>
    </row>
    <row r="212" spans="1:19" x14ac:dyDescent="0.3">
      <c r="A212" s="2">
        <v>73</v>
      </c>
      <c r="B212" s="2">
        <v>1</v>
      </c>
      <c r="C212" s="2">
        <f>VLOOKUP(A212, [1]orders!A:G, 7, FALSE)</f>
        <v>2</v>
      </c>
      <c r="D212" s="2">
        <v>22</v>
      </c>
      <c r="E212" s="2">
        <f>VLOOKUP(C212, [2]staffs!A:G,1,FALSE)</f>
        <v>2</v>
      </c>
      <c r="F212" s="2" t="str">
        <f>VLOOKUP(E212, [2]staffs!A:D,4,FALSE)</f>
        <v>mireya.copeland@bikes.shop</v>
      </c>
      <c r="G212" s="2">
        <f>VLOOKUP(D212, [3]products!$A:$D, 4, FALSE)</f>
        <v>1</v>
      </c>
      <c r="H212" s="2" t="str">
        <f>VLOOKUP(G212, [4]categories!A:B, 2, FALSE)</f>
        <v>Children Bicycles</v>
      </c>
      <c r="I212" s="14">
        <f>VLOOKUP(A212, [1]orders!A:B,2,FALSE)</f>
        <v>612</v>
      </c>
      <c r="J212" s="14" t="str">
        <f>VLOOKUP(A212, [1]orders!A:I,9,FALSE)</f>
        <v>gabriel.wagner@msn.com</v>
      </c>
      <c r="K212" s="14">
        <f>VLOOKUP(A212, [1]orders!A:J,10,FALSE)</f>
        <v>12020</v>
      </c>
      <c r="L212" s="2" t="str">
        <f>IFERROR(VLOOKUP(C212, [5]stores!A:B, 2, FALSE), "Unknown")</f>
        <v>Baldwin Bikes</v>
      </c>
      <c r="M212" s="2" t="str">
        <f>VLOOKUP(D212,[3]products!A:B,2,FALSE)</f>
        <v>Electra Girl's Hawaii 1 (16-inch) - 2015/2016</v>
      </c>
      <c r="N212" s="2" t="str">
        <f>VLOOKUP(D212, [3]products!A:H, 8, FALSE)</f>
        <v>Electra</v>
      </c>
      <c r="O212" s="21">
        <f>VLOOKUP(A212, [1]orders!A:D, 4, FALSE)</f>
        <v>42412</v>
      </c>
      <c r="P212" s="2">
        <v>1</v>
      </c>
      <c r="Q212" s="2">
        <v>269.99</v>
      </c>
      <c r="R212" s="27">
        <v>7.0000000000000007E-2</v>
      </c>
      <c r="S212" s="2">
        <f t="shared" si="3"/>
        <v>269.99</v>
      </c>
    </row>
    <row r="213" spans="1:19" x14ac:dyDescent="0.3">
      <c r="A213" s="2">
        <v>73</v>
      </c>
      <c r="B213" s="2">
        <v>2</v>
      </c>
      <c r="C213" s="2">
        <f>VLOOKUP(A213, [1]orders!A:G, 7, FALSE)</f>
        <v>2</v>
      </c>
      <c r="D213" s="2">
        <v>26</v>
      </c>
      <c r="E213" s="2">
        <f>VLOOKUP(C213, [2]staffs!A:G,1,FALSE)</f>
        <v>2</v>
      </c>
      <c r="F213" s="2" t="str">
        <f>VLOOKUP(E213, [2]staffs!A:D,4,FALSE)</f>
        <v>mireya.copeland@bikes.shop</v>
      </c>
      <c r="G213" s="2">
        <f>VLOOKUP(D213, [3]products!$A:$D, 4, FALSE)</f>
        <v>2</v>
      </c>
      <c r="H213" s="2" t="str">
        <f>VLOOKUP(G213, [4]categories!A:B, 2, FALSE)</f>
        <v>Comfort Bicycles</v>
      </c>
      <c r="I213" s="14">
        <f>VLOOKUP(A213, [1]orders!A:B,2,FALSE)</f>
        <v>612</v>
      </c>
      <c r="J213" s="14" t="str">
        <f>VLOOKUP(A213, [1]orders!A:I,9,FALSE)</f>
        <v>gabriel.wagner@msn.com</v>
      </c>
      <c r="K213" s="14">
        <f>VLOOKUP(A213, [1]orders!A:J,10,FALSE)</f>
        <v>12020</v>
      </c>
      <c r="L213" s="2" t="str">
        <f>IFERROR(VLOOKUP(C213, [5]stores!A:B, 2, FALSE), "Unknown")</f>
        <v>Baldwin Bikes</v>
      </c>
      <c r="M213" s="2" t="str">
        <f>VLOOKUP(D213,[3]products!A:B,2,FALSE)</f>
        <v>Electra Townie Original 7D EQ - 2016</v>
      </c>
      <c r="N213" s="2" t="str">
        <f>VLOOKUP(D213, [3]products!A:H, 8, FALSE)</f>
        <v>Electra</v>
      </c>
      <c r="O213" s="21">
        <f>VLOOKUP(A213, [1]orders!A:D, 4, FALSE)</f>
        <v>42412</v>
      </c>
      <c r="P213" s="2">
        <v>2</v>
      </c>
      <c r="Q213" s="2">
        <v>599.99</v>
      </c>
      <c r="R213" s="27">
        <v>0.05</v>
      </c>
      <c r="S213" s="2">
        <f t="shared" si="3"/>
        <v>1199.98</v>
      </c>
    </row>
    <row r="214" spans="1:19" x14ac:dyDescent="0.3">
      <c r="A214" s="2">
        <v>73</v>
      </c>
      <c r="B214" s="2">
        <v>3</v>
      </c>
      <c r="C214" s="2">
        <f>VLOOKUP(A214, [1]orders!A:G, 7, FALSE)</f>
        <v>2</v>
      </c>
      <c r="D214" s="2">
        <v>3</v>
      </c>
      <c r="E214" s="2">
        <f>VLOOKUP(C214, [2]staffs!A:G,1,FALSE)</f>
        <v>2</v>
      </c>
      <c r="F214" s="2" t="str">
        <f>VLOOKUP(E214, [2]staffs!A:D,4,FALSE)</f>
        <v>mireya.copeland@bikes.shop</v>
      </c>
      <c r="G214" s="2">
        <f>VLOOKUP(D214, [3]products!$A:$D, 4, FALSE)</f>
        <v>6</v>
      </c>
      <c r="H214" s="2" t="str">
        <f>VLOOKUP(G214, [4]categories!A:B, 2, FALSE)</f>
        <v>Mountain Bikes</v>
      </c>
      <c r="I214" s="14">
        <f>VLOOKUP(A214, [1]orders!A:B,2,FALSE)</f>
        <v>612</v>
      </c>
      <c r="J214" s="14" t="str">
        <f>VLOOKUP(A214, [1]orders!A:I,9,FALSE)</f>
        <v>gabriel.wagner@msn.com</v>
      </c>
      <c r="K214" s="14">
        <f>VLOOKUP(A214, [1]orders!A:J,10,FALSE)</f>
        <v>12020</v>
      </c>
      <c r="L214" s="2" t="str">
        <f>IFERROR(VLOOKUP(C214, [5]stores!A:B, 2, FALSE), "Unknown")</f>
        <v>Baldwin Bikes</v>
      </c>
      <c r="M214" s="2" t="str">
        <f>VLOOKUP(D214,[3]products!A:B,2,FALSE)</f>
        <v>Surly Wednesday Frameset - 2016</v>
      </c>
      <c r="N214" s="2" t="str">
        <f>VLOOKUP(D214, [3]products!A:H, 8, FALSE)</f>
        <v>Surly</v>
      </c>
      <c r="O214" s="21">
        <f>VLOOKUP(A214, [1]orders!A:D, 4, FALSE)</f>
        <v>42412</v>
      </c>
      <c r="P214" s="2">
        <v>2</v>
      </c>
      <c r="Q214" s="2">
        <v>999.99</v>
      </c>
      <c r="R214" s="27">
        <v>7.0000000000000007E-2</v>
      </c>
      <c r="S214" s="2">
        <f t="shared" si="3"/>
        <v>1999.98</v>
      </c>
    </row>
    <row r="215" spans="1:19" x14ac:dyDescent="0.3">
      <c r="A215" s="2">
        <v>73</v>
      </c>
      <c r="B215" s="2">
        <v>4</v>
      </c>
      <c r="C215" s="2">
        <f>VLOOKUP(A215, [1]orders!A:G, 7, FALSE)</f>
        <v>2</v>
      </c>
      <c r="D215" s="2">
        <v>25</v>
      </c>
      <c r="E215" s="2">
        <f>VLOOKUP(C215, [2]staffs!A:G,1,FALSE)</f>
        <v>2</v>
      </c>
      <c r="F215" s="2" t="str">
        <f>VLOOKUP(E215, [2]staffs!A:D,4,FALSE)</f>
        <v>mireya.copeland@bikes.shop</v>
      </c>
      <c r="G215" s="2">
        <f>VLOOKUP(D215, [3]products!$A:$D, 4, FALSE)</f>
        <v>2</v>
      </c>
      <c r="H215" s="2" t="str">
        <f>VLOOKUP(G215, [4]categories!A:B, 2, FALSE)</f>
        <v>Comfort Bicycles</v>
      </c>
      <c r="I215" s="14">
        <f>VLOOKUP(A215, [1]orders!A:B,2,FALSE)</f>
        <v>612</v>
      </c>
      <c r="J215" s="14" t="str">
        <f>VLOOKUP(A215, [1]orders!A:I,9,FALSE)</f>
        <v>gabriel.wagner@msn.com</v>
      </c>
      <c r="K215" s="14">
        <f>VLOOKUP(A215, [1]orders!A:J,10,FALSE)</f>
        <v>12020</v>
      </c>
      <c r="L215" s="2" t="str">
        <f>IFERROR(VLOOKUP(C215, [5]stores!A:B, 2, FALSE), "Unknown")</f>
        <v>Baldwin Bikes</v>
      </c>
      <c r="M215" s="2" t="str">
        <f>VLOOKUP(D215,[3]products!A:B,2,FALSE)</f>
        <v>Electra Townie Original 7D - 2015/2016</v>
      </c>
      <c r="N215" s="2" t="str">
        <f>VLOOKUP(D215, [3]products!A:H, 8, FALSE)</f>
        <v>Electra</v>
      </c>
      <c r="O215" s="21">
        <f>VLOOKUP(A215, [1]orders!A:D, 4, FALSE)</f>
        <v>42412</v>
      </c>
      <c r="P215" s="2">
        <v>1</v>
      </c>
      <c r="Q215" s="2">
        <v>499.99</v>
      </c>
      <c r="R215" s="27">
        <v>7.0000000000000007E-2</v>
      </c>
      <c r="S215" s="2">
        <f t="shared" si="3"/>
        <v>499.99</v>
      </c>
    </row>
    <row r="216" spans="1:19" x14ac:dyDescent="0.3">
      <c r="A216" s="2">
        <v>73</v>
      </c>
      <c r="B216" s="2">
        <v>5</v>
      </c>
      <c r="C216" s="2">
        <f>VLOOKUP(A216, [1]orders!A:G, 7, FALSE)</f>
        <v>2</v>
      </c>
      <c r="D216" s="2">
        <v>23</v>
      </c>
      <c r="E216" s="2">
        <f>VLOOKUP(C216, [2]staffs!A:G,1,FALSE)</f>
        <v>2</v>
      </c>
      <c r="F216" s="2" t="str">
        <f>VLOOKUP(E216, [2]staffs!A:D,4,FALSE)</f>
        <v>mireya.copeland@bikes.shop</v>
      </c>
      <c r="G216" s="2">
        <f>VLOOKUP(D216, [3]products!$A:$D, 4, FALSE)</f>
        <v>1</v>
      </c>
      <c r="H216" s="2" t="str">
        <f>VLOOKUP(G216, [4]categories!A:B, 2, FALSE)</f>
        <v>Children Bicycles</v>
      </c>
      <c r="I216" s="14">
        <f>VLOOKUP(A216, [1]orders!A:B,2,FALSE)</f>
        <v>612</v>
      </c>
      <c r="J216" s="14" t="str">
        <f>VLOOKUP(A216, [1]orders!A:I,9,FALSE)</f>
        <v>gabriel.wagner@msn.com</v>
      </c>
      <c r="K216" s="14">
        <f>VLOOKUP(A216, [1]orders!A:J,10,FALSE)</f>
        <v>12020</v>
      </c>
      <c r="L216" s="2" t="str">
        <f>IFERROR(VLOOKUP(C216, [5]stores!A:B, 2, FALSE), "Unknown")</f>
        <v>Baldwin Bikes</v>
      </c>
      <c r="M216" s="2" t="str">
        <f>VLOOKUP(D216,[3]products!A:B,2,FALSE)</f>
        <v>Electra Girl's Hawaii 1 (20-inch) - 2015/2016</v>
      </c>
      <c r="N216" s="2" t="str">
        <f>VLOOKUP(D216, [3]products!A:H, 8, FALSE)</f>
        <v>Electra</v>
      </c>
      <c r="O216" s="21">
        <f>VLOOKUP(A216, [1]orders!A:D, 4, FALSE)</f>
        <v>42412</v>
      </c>
      <c r="P216" s="2">
        <v>2</v>
      </c>
      <c r="Q216" s="2">
        <v>299.99</v>
      </c>
      <c r="R216" s="27">
        <v>0.2</v>
      </c>
      <c r="S216" s="2">
        <f t="shared" si="3"/>
        <v>599.98</v>
      </c>
    </row>
    <row r="217" spans="1:19" x14ac:dyDescent="0.3">
      <c r="A217" s="2">
        <v>74</v>
      </c>
      <c r="B217" s="2">
        <v>1</v>
      </c>
      <c r="C217" s="2">
        <f>VLOOKUP(A217, [1]orders!A:G, 7, FALSE)</f>
        <v>2</v>
      </c>
      <c r="D217" s="2">
        <v>16</v>
      </c>
      <c r="E217" s="2">
        <f>VLOOKUP(C217, [2]staffs!A:G,1,FALSE)</f>
        <v>2</v>
      </c>
      <c r="F217" s="2" t="str">
        <f>VLOOKUP(E217, [2]staffs!A:D,4,FALSE)</f>
        <v>mireya.copeland@bikes.shop</v>
      </c>
      <c r="G217" s="2">
        <f>VLOOKUP(D217, [3]products!$A:$D, 4, FALSE)</f>
        <v>3</v>
      </c>
      <c r="H217" s="2" t="str">
        <f>VLOOKUP(G217, [4]categories!A:B, 2, FALSE)</f>
        <v>Cruisers Bicycles</v>
      </c>
      <c r="I217" s="14">
        <f>VLOOKUP(A217, [1]orders!A:B,2,FALSE)</f>
        <v>264</v>
      </c>
      <c r="J217" s="14" t="str">
        <f>VLOOKUP(A217, [1]orders!A:I,9,FALSE)</f>
        <v>mariela.huffman@gmail.com</v>
      </c>
      <c r="K217" s="14">
        <f>VLOOKUP(A217, [1]orders!A:J,10,FALSE)</f>
        <v>11530</v>
      </c>
      <c r="L217" s="2" t="str">
        <f>IFERROR(VLOOKUP(C217, [5]stores!A:B, 2, FALSE), "Unknown")</f>
        <v>Baldwin Bikes</v>
      </c>
      <c r="M217" s="2" t="str">
        <f>VLOOKUP(D217,[3]products!A:B,2,FALSE)</f>
        <v>Electra Townie Original 7D EQ - 2016</v>
      </c>
      <c r="N217" s="2" t="str">
        <f>VLOOKUP(D217, [3]products!A:H, 8, FALSE)</f>
        <v>Electra</v>
      </c>
      <c r="O217" s="21">
        <f>VLOOKUP(A217, [1]orders!A:D, 4, FALSE)</f>
        <v>42413</v>
      </c>
      <c r="P217" s="2">
        <v>2</v>
      </c>
      <c r="Q217" s="2">
        <v>599.99</v>
      </c>
      <c r="R217" s="27">
        <v>0.05</v>
      </c>
      <c r="S217" s="2">
        <f t="shared" si="3"/>
        <v>1199.98</v>
      </c>
    </row>
    <row r="218" spans="1:19" x14ac:dyDescent="0.3">
      <c r="A218" s="2">
        <v>74</v>
      </c>
      <c r="B218" s="2">
        <v>2</v>
      </c>
      <c r="C218" s="2">
        <f>VLOOKUP(A218, [1]orders!A:G, 7, FALSE)</f>
        <v>2</v>
      </c>
      <c r="D218" s="2">
        <v>6</v>
      </c>
      <c r="E218" s="2">
        <f>VLOOKUP(C218, [2]staffs!A:G,1,FALSE)</f>
        <v>2</v>
      </c>
      <c r="F218" s="2" t="str">
        <f>VLOOKUP(E218, [2]staffs!A:D,4,FALSE)</f>
        <v>mireya.copeland@bikes.shop</v>
      </c>
      <c r="G218" s="2">
        <f>VLOOKUP(D218, [3]products!$A:$D, 4, FALSE)</f>
        <v>6</v>
      </c>
      <c r="H218" s="2" t="str">
        <f>VLOOKUP(G218, [4]categories!A:B, 2, FALSE)</f>
        <v>Mountain Bikes</v>
      </c>
      <c r="I218" s="14">
        <f>VLOOKUP(A218, [1]orders!A:B,2,FALSE)</f>
        <v>264</v>
      </c>
      <c r="J218" s="14" t="str">
        <f>VLOOKUP(A218, [1]orders!A:I,9,FALSE)</f>
        <v>mariela.huffman@gmail.com</v>
      </c>
      <c r="K218" s="14">
        <f>VLOOKUP(A218, [1]orders!A:J,10,FALSE)</f>
        <v>11530</v>
      </c>
      <c r="L218" s="2" t="str">
        <f>IFERROR(VLOOKUP(C218, [5]stores!A:B, 2, FALSE), "Unknown")</f>
        <v>Baldwin Bikes</v>
      </c>
      <c r="M218" s="2" t="str">
        <f>VLOOKUP(D218,[3]products!A:B,2,FALSE)</f>
        <v>Surly Ice Cream Truck Frameset - 2016</v>
      </c>
      <c r="N218" s="2" t="str">
        <f>VLOOKUP(D218, [3]products!A:H, 8, FALSE)</f>
        <v>Surly</v>
      </c>
      <c r="O218" s="21">
        <f>VLOOKUP(A218, [1]orders!A:D, 4, FALSE)</f>
        <v>42413</v>
      </c>
      <c r="P218" s="2">
        <v>1</v>
      </c>
      <c r="Q218" s="2">
        <v>469.99</v>
      </c>
      <c r="R218" s="27">
        <v>7.0000000000000007E-2</v>
      </c>
      <c r="S218" s="2">
        <f t="shared" si="3"/>
        <v>469.99</v>
      </c>
    </row>
    <row r="219" spans="1:19" x14ac:dyDescent="0.3">
      <c r="A219" s="2">
        <v>75</v>
      </c>
      <c r="B219" s="2">
        <v>1</v>
      </c>
      <c r="C219" s="2">
        <f>VLOOKUP(A219, [1]orders!A:G, 7, FALSE)</f>
        <v>2</v>
      </c>
      <c r="D219" s="2">
        <v>3</v>
      </c>
      <c r="E219" s="2">
        <f>VLOOKUP(C219, [2]staffs!A:G,1,FALSE)</f>
        <v>2</v>
      </c>
      <c r="F219" s="2" t="str">
        <f>VLOOKUP(E219, [2]staffs!A:D,4,FALSE)</f>
        <v>mireya.copeland@bikes.shop</v>
      </c>
      <c r="G219" s="2">
        <f>VLOOKUP(D219, [3]products!$A:$D, 4, FALSE)</f>
        <v>6</v>
      </c>
      <c r="H219" s="2" t="str">
        <f>VLOOKUP(G219, [4]categories!A:B, 2, FALSE)</f>
        <v>Mountain Bikes</v>
      </c>
      <c r="I219" s="14">
        <f>VLOOKUP(A219, [1]orders!A:B,2,FALSE)</f>
        <v>587</v>
      </c>
      <c r="J219" s="14" t="str">
        <f>VLOOKUP(A219, [1]orders!A:I,9,FALSE)</f>
        <v>euna.lopez@gmail.com</v>
      </c>
      <c r="K219" s="14">
        <f>VLOOKUP(A219, [1]orders!A:J,10,FALSE)</f>
        <v>10512</v>
      </c>
      <c r="L219" s="2" t="str">
        <f>IFERROR(VLOOKUP(C219, [5]stores!A:B, 2, FALSE), "Unknown")</f>
        <v>Baldwin Bikes</v>
      </c>
      <c r="M219" s="2" t="str">
        <f>VLOOKUP(D219,[3]products!A:B,2,FALSE)</f>
        <v>Surly Wednesday Frameset - 2016</v>
      </c>
      <c r="N219" s="2" t="str">
        <f>VLOOKUP(D219, [3]products!A:H, 8, FALSE)</f>
        <v>Surly</v>
      </c>
      <c r="O219" s="21">
        <f>VLOOKUP(A219, [1]orders!A:D, 4, FALSE)</f>
        <v>42414</v>
      </c>
      <c r="P219" s="2">
        <v>1</v>
      </c>
      <c r="Q219" s="2">
        <v>999.99</v>
      </c>
      <c r="R219" s="27">
        <v>0.1</v>
      </c>
      <c r="S219" s="2">
        <f t="shared" si="3"/>
        <v>999.99</v>
      </c>
    </row>
    <row r="220" spans="1:19" x14ac:dyDescent="0.3">
      <c r="A220" s="2">
        <v>75</v>
      </c>
      <c r="B220" s="2">
        <v>2</v>
      </c>
      <c r="C220" s="2">
        <f>VLOOKUP(A220, [1]orders!A:G, 7, FALSE)</f>
        <v>2</v>
      </c>
      <c r="D220" s="2">
        <v>7</v>
      </c>
      <c r="E220" s="2">
        <f>VLOOKUP(C220, [2]staffs!A:G,1,FALSE)</f>
        <v>2</v>
      </c>
      <c r="F220" s="2" t="str">
        <f>VLOOKUP(E220, [2]staffs!A:D,4,FALSE)</f>
        <v>mireya.copeland@bikes.shop</v>
      </c>
      <c r="G220" s="2">
        <f>VLOOKUP(D220, [3]products!$A:$D, 4, FALSE)</f>
        <v>6</v>
      </c>
      <c r="H220" s="2" t="str">
        <f>VLOOKUP(G220, [4]categories!A:B, 2, FALSE)</f>
        <v>Mountain Bikes</v>
      </c>
      <c r="I220" s="14">
        <f>VLOOKUP(A220, [1]orders!A:B,2,FALSE)</f>
        <v>587</v>
      </c>
      <c r="J220" s="14" t="str">
        <f>VLOOKUP(A220, [1]orders!A:I,9,FALSE)</f>
        <v>euna.lopez@gmail.com</v>
      </c>
      <c r="K220" s="14">
        <f>VLOOKUP(A220, [1]orders!A:J,10,FALSE)</f>
        <v>10512</v>
      </c>
      <c r="L220" s="2" t="str">
        <f>IFERROR(VLOOKUP(C220, [5]stores!A:B, 2, FALSE), "Unknown")</f>
        <v>Baldwin Bikes</v>
      </c>
      <c r="M220" s="2" t="str">
        <f>VLOOKUP(D220,[3]products!A:B,2,FALSE)</f>
        <v>Trek Slash 8 27.5 - 2016</v>
      </c>
      <c r="N220" s="2" t="str">
        <f>VLOOKUP(D220, [3]products!A:H, 8, FALSE)</f>
        <v>Trek</v>
      </c>
      <c r="O220" s="21">
        <f>VLOOKUP(A220, [1]orders!A:D, 4, FALSE)</f>
        <v>42414</v>
      </c>
      <c r="P220" s="2">
        <v>2</v>
      </c>
      <c r="Q220" s="2">
        <v>3999.99</v>
      </c>
      <c r="R220" s="27">
        <v>7.0000000000000007E-2</v>
      </c>
      <c r="S220" s="2">
        <f t="shared" si="3"/>
        <v>7999.98</v>
      </c>
    </row>
    <row r="221" spans="1:19" x14ac:dyDescent="0.3">
      <c r="A221" s="2">
        <v>75</v>
      </c>
      <c r="B221" s="2">
        <v>3</v>
      </c>
      <c r="C221" s="2">
        <f>VLOOKUP(A221, [1]orders!A:G, 7, FALSE)</f>
        <v>2</v>
      </c>
      <c r="D221" s="2">
        <v>15</v>
      </c>
      <c r="E221" s="2">
        <f>VLOOKUP(C221, [2]staffs!A:G,1,FALSE)</f>
        <v>2</v>
      </c>
      <c r="F221" s="2" t="str">
        <f>VLOOKUP(E221, [2]staffs!A:D,4,FALSE)</f>
        <v>mireya.copeland@bikes.shop</v>
      </c>
      <c r="G221" s="2">
        <f>VLOOKUP(D221, [3]products!$A:$D, 4, FALSE)</f>
        <v>3</v>
      </c>
      <c r="H221" s="2" t="str">
        <f>VLOOKUP(G221, [4]categories!A:B, 2, FALSE)</f>
        <v>Cruisers Bicycles</v>
      </c>
      <c r="I221" s="14">
        <f>VLOOKUP(A221, [1]orders!A:B,2,FALSE)</f>
        <v>587</v>
      </c>
      <c r="J221" s="14" t="str">
        <f>VLOOKUP(A221, [1]orders!A:I,9,FALSE)</f>
        <v>euna.lopez@gmail.com</v>
      </c>
      <c r="K221" s="14">
        <f>VLOOKUP(A221, [1]orders!A:J,10,FALSE)</f>
        <v>10512</v>
      </c>
      <c r="L221" s="2" t="str">
        <f>IFERROR(VLOOKUP(C221, [5]stores!A:B, 2, FALSE), "Unknown")</f>
        <v>Baldwin Bikes</v>
      </c>
      <c r="M221" s="2" t="str">
        <f>VLOOKUP(D221,[3]products!A:B,2,FALSE)</f>
        <v>Electra Moto 1 - 2016</v>
      </c>
      <c r="N221" s="2" t="str">
        <f>VLOOKUP(D221, [3]products!A:H, 8, FALSE)</f>
        <v>Electra</v>
      </c>
      <c r="O221" s="21">
        <f>VLOOKUP(A221, [1]orders!A:D, 4, FALSE)</f>
        <v>42414</v>
      </c>
      <c r="P221" s="2">
        <v>1</v>
      </c>
      <c r="Q221" s="2">
        <v>529.99</v>
      </c>
      <c r="R221" s="27">
        <v>0.2</v>
      </c>
      <c r="S221" s="2">
        <f t="shared" si="3"/>
        <v>529.99</v>
      </c>
    </row>
    <row r="222" spans="1:19" x14ac:dyDescent="0.3">
      <c r="A222" s="2">
        <v>76</v>
      </c>
      <c r="B222" s="2">
        <v>1</v>
      </c>
      <c r="C222" s="2">
        <f>VLOOKUP(A222, [1]orders!A:G, 7, FALSE)</f>
        <v>2</v>
      </c>
      <c r="D222" s="2">
        <v>12</v>
      </c>
      <c r="E222" s="2">
        <f>VLOOKUP(C222, [2]staffs!A:G,1,FALSE)</f>
        <v>2</v>
      </c>
      <c r="F222" s="2" t="str">
        <f>VLOOKUP(E222, [2]staffs!A:D,4,FALSE)</f>
        <v>mireya.copeland@bikes.shop</v>
      </c>
      <c r="G222" s="2">
        <f>VLOOKUP(D222, [3]products!$A:$D, 4, FALSE)</f>
        <v>3</v>
      </c>
      <c r="H222" s="2" t="str">
        <f>VLOOKUP(G222, [4]categories!A:B, 2, FALSE)</f>
        <v>Cruisers Bicycles</v>
      </c>
      <c r="I222" s="14">
        <f>VLOOKUP(A222, [1]orders!A:B,2,FALSE)</f>
        <v>9</v>
      </c>
      <c r="J222" s="14" t="str">
        <f>VLOOKUP(A222, [1]orders!A:I,9,FALSE)</f>
        <v>genoveva.baldwin@msn.com</v>
      </c>
      <c r="K222" s="14">
        <f>VLOOKUP(A222, [1]orders!A:J,10,FALSE)</f>
        <v>11050</v>
      </c>
      <c r="L222" s="2" t="str">
        <f>IFERROR(VLOOKUP(C222, [5]stores!A:B, 2, FALSE), "Unknown")</f>
        <v>Baldwin Bikes</v>
      </c>
      <c r="M222" s="2" t="str">
        <f>VLOOKUP(D222,[3]products!A:B,2,FALSE)</f>
        <v>Electra Townie Original 21D - 2016</v>
      </c>
      <c r="N222" s="2" t="str">
        <f>VLOOKUP(D222, [3]products!A:H, 8, FALSE)</f>
        <v>Electra</v>
      </c>
      <c r="O222" s="21">
        <f>VLOOKUP(A222, [1]orders!A:D, 4, FALSE)</f>
        <v>42416</v>
      </c>
      <c r="P222" s="2">
        <v>1</v>
      </c>
      <c r="Q222" s="2">
        <v>549.99</v>
      </c>
      <c r="R222" s="27">
        <v>0.05</v>
      </c>
      <c r="S222" s="2">
        <f t="shared" si="3"/>
        <v>549.99</v>
      </c>
    </row>
    <row r="223" spans="1:19" x14ac:dyDescent="0.3">
      <c r="A223" s="2">
        <v>76</v>
      </c>
      <c r="B223" s="2">
        <v>2</v>
      </c>
      <c r="C223" s="2">
        <f>VLOOKUP(A223, [1]orders!A:G, 7, FALSE)</f>
        <v>2</v>
      </c>
      <c r="D223" s="2">
        <v>11</v>
      </c>
      <c r="E223" s="2">
        <f>VLOOKUP(C223, [2]staffs!A:G,1,FALSE)</f>
        <v>2</v>
      </c>
      <c r="F223" s="2" t="str">
        <f>VLOOKUP(E223, [2]staffs!A:D,4,FALSE)</f>
        <v>mireya.copeland@bikes.shop</v>
      </c>
      <c r="G223" s="2">
        <f>VLOOKUP(D223, [3]products!$A:$D, 4, FALSE)</f>
        <v>4</v>
      </c>
      <c r="H223" s="2" t="str">
        <f>VLOOKUP(G223, [4]categories!A:B, 2, FALSE)</f>
        <v>Cyclocross Bicycles</v>
      </c>
      <c r="I223" s="14">
        <f>VLOOKUP(A223, [1]orders!A:B,2,FALSE)</f>
        <v>9</v>
      </c>
      <c r="J223" s="14" t="str">
        <f>VLOOKUP(A223, [1]orders!A:I,9,FALSE)</f>
        <v>genoveva.baldwin@msn.com</v>
      </c>
      <c r="K223" s="14">
        <f>VLOOKUP(A223, [1]orders!A:J,10,FALSE)</f>
        <v>11050</v>
      </c>
      <c r="L223" s="2" t="str">
        <f>IFERROR(VLOOKUP(C223, [5]stores!A:B, 2, FALSE), "Unknown")</f>
        <v>Baldwin Bikes</v>
      </c>
      <c r="M223" s="2" t="str">
        <f>VLOOKUP(D223,[3]products!A:B,2,FALSE)</f>
        <v>Surly Straggler 650b - 2016</v>
      </c>
      <c r="N223" s="2" t="str">
        <f>VLOOKUP(D223, [3]products!A:H, 8, FALSE)</f>
        <v>Surly</v>
      </c>
      <c r="O223" s="21">
        <f>VLOOKUP(A223, [1]orders!A:D, 4, FALSE)</f>
        <v>42416</v>
      </c>
      <c r="P223" s="2">
        <v>2</v>
      </c>
      <c r="Q223" s="2">
        <v>1680.99</v>
      </c>
      <c r="R223" s="27">
        <v>0.1</v>
      </c>
      <c r="S223" s="2">
        <f t="shared" si="3"/>
        <v>3361.98</v>
      </c>
    </row>
    <row r="224" spans="1:19" x14ac:dyDescent="0.3">
      <c r="A224" s="2">
        <v>76</v>
      </c>
      <c r="B224" s="2">
        <v>3</v>
      </c>
      <c r="C224" s="2">
        <f>VLOOKUP(A224, [1]orders!A:G, 7, FALSE)</f>
        <v>2</v>
      </c>
      <c r="D224" s="2">
        <v>5</v>
      </c>
      <c r="E224" s="2">
        <f>VLOOKUP(C224, [2]staffs!A:G,1,FALSE)</f>
        <v>2</v>
      </c>
      <c r="F224" s="2" t="str">
        <f>VLOOKUP(E224, [2]staffs!A:D,4,FALSE)</f>
        <v>mireya.copeland@bikes.shop</v>
      </c>
      <c r="G224" s="2">
        <f>VLOOKUP(D224, [3]products!$A:$D, 4, FALSE)</f>
        <v>6</v>
      </c>
      <c r="H224" s="2" t="str">
        <f>VLOOKUP(G224, [4]categories!A:B, 2, FALSE)</f>
        <v>Mountain Bikes</v>
      </c>
      <c r="I224" s="14">
        <f>VLOOKUP(A224, [1]orders!A:B,2,FALSE)</f>
        <v>9</v>
      </c>
      <c r="J224" s="14" t="str">
        <f>VLOOKUP(A224, [1]orders!A:I,9,FALSE)</f>
        <v>genoveva.baldwin@msn.com</v>
      </c>
      <c r="K224" s="14">
        <f>VLOOKUP(A224, [1]orders!A:J,10,FALSE)</f>
        <v>11050</v>
      </c>
      <c r="L224" s="2" t="str">
        <f>IFERROR(VLOOKUP(C224, [5]stores!A:B, 2, FALSE), "Unknown")</f>
        <v>Baldwin Bikes</v>
      </c>
      <c r="M224" s="2" t="str">
        <f>VLOOKUP(D224,[3]products!A:B,2,FALSE)</f>
        <v>Heller Shagamaw Frame - 2016</v>
      </c>
      <c r="N224" s="2" t="str">
        <f>VLOOKUP(D224, [3]products!A:H, 8, FALSE)</f>
        <v>Heller</v>
      </c>
      <c r="O224" s="21">
        <f>VLOOKUP(A224, [1]orders!A:D, 4, FALSE)</f>
        <v>42416</v>
      </c>
      <c r="P224" s="2">
        <v>1</v>
      </c>
      <c r="Q224" s="2">
        <v>1320.99</v>
      </c>
      <c r="R224" s="27">
        <v>7.0000000000000007E-2</v>
      </c>
      <c r="S224" s="2">
        <f t="shared" si="3"/>
        <v>1320.99</v>
      </c>
    </row>
    <row r="225" spans="1:19" x14ac:dyDescent="0.3">
      <c r="A225" s="2">
        <v>77</v>
      </c>
      <c r="B225" s="2">
        <v>1</v>
      </c>
      <c r="C225" s="2">
        <f>VLOOKUP(A225, [1]orders!A:G, 7, FALSE)</f>
        <v>1</v>
      </c>
      <c r="D225" s="2">
        <v>20</v>
      </c>
      <c r="E225" s="2">
        <f>VLOOKUP(C225, [2]staffs!A:G,1,FALSE)</f>
        <v>1</v>
      </c>
      <c r="F225" s="2" t="str">
        <f>VLOOKUP(E225, [2]staffs!A:D,4,FALSE)</f>
        <v>fabiola.jackson@bikes.shop</v>
      </c>
      <c r="G225" s="2">
        <f>VLOOKUP(D225, [3]products!$A:$D, 4, FALSE)</f>
        <v>3</v>
      </c>
      <c r="H225" s="2" t="str">
        <f>VLOOKUP(G225, [4]categories!A:B, 2, FALSE)</f>
        <v>Cruisers Bicycles</v>
      </c>
      <c r="I225" s="14">
        <f>VLOOKUP(A225, [1]orders!A:B,2,FALSE)</f>
        <v>385</v>
      </c>
      <c r="J225" s="14" t="str">
        <f>VLOOKUP(A225, [1]orders!A:I,9,FALSE)</f>
        <v>rochelle.ward@yahoo.com</v>
      </c>
      <c r="K225" s="14">
        <f>VLOOKUP(A225, [1]orders!A:J,10,FALSE)</f>
        <v>91740</v>
      </c>
      <c r="L225" s="2" t="str">
        <f>IFERROR(VLOOKUP(C225, [5]stores!A:B, 2, FALSE), "Unknown")</f>
        <v>Santa Cruz Bikes</v>
      </c>
      <c r="M225" s="2" t="str">
        <f>VLOOKUP(D225,[3]products!A:B,2,FALSE)</f>
        <v>Electra Townie Original 7D EQ - Women's - 2016</v>
      </c>
      <c r="N225" s="2" t="str">
        <f>VLOOKUP(D225, [3]products!A:H, 8, FALSE)</f>
        <v>Electra</v>
      </c>
      <c r="O225" s="21">
        <f>VLOOKUP(A225, [1]orders!A:D, 4, FALSE)</f>
        <v>42416</v>
      </c>
      <c r="P225" s="2">
        <v>1</v>
      </c>
      <c r="Q225" s="2">
        <v>599.99</v>
      </c>
      <c r="R225" s="27">
        <v>7.0000000000000007E-2</v>
      </c>
      <c r="S225" s="2">
        <f t="shared" si="3"/>
        <v>599.99</v>
      </c>
    </row>
    <row r="226" spans="1:19" x14ac:dyDescent="0.3">
      <c r="A226" s="2">
        <v>77</v>
      </c>
      <c r="B226" s="2">
        <v>2</v>
      </c>
      <c r="C226" s="2">
        <f>VLOOKUP(A226, [1]orders!A:G, 7, FALSE)</f>
        <v>1</v>
      </c>
      <c r="D226" s="2">
        <v>24</v>
      </c>
      <c r="E226" s="2">
        <f>VLOOKUP(C226, [2]staffs!A:G,1,FALSE)</f>
        <v>1</v>
      </c>
      <c r="F226" s="2" t="str">
        <f>VLOOKUP(E226, [2]staffs!A:D,4,FALSE)</f>
        <v>fabiola.jackson@bikes.shop</v>
      </c>
      <c r="G226" s="2">
        <f>VLOOKUP(D226, [3]products!$A:$D, 4, FALSE)</f>
        <v>2</v>
      </c>
      <c r="H226" s="2" t="str">
        <f>VLOOKUP(G226, [4]categories!A:B, 2, FALSE)</f>
        <v>Comfort Bicycles</v>
      </c>
      <c r="I226" s="14">
        <f>VLOOKUP(A226, [1]orders!A:B,2,FALSE)</f>
        <v>385</v>
      </c>
      <c r="J226" s="14" t="str">
        <f>VLOOKUP(A226, [1]orders!A:I,9,FALSE)</f>
        <v>rochelle.ward@yahoo.com</v>
      </c>
      <c r="K226" s="14">
        <f>VLOOKUP(A226, [1]orders!A:J,10,FALSE)</f>
        <v>91740</v>
      </c>
      <c r="L226" s="2" t="str">
        <f>IFERROR(VLOOKUP(C226, [5]stores!A:B, 2, FALSE), "Unknown")</f>
        <v>Santa Cruz Bikes</v>
      </c>
      <c r="M226" s="2" t="str">
        <f>VLOOKUP(D226,[3]products!A:B,2,FALSE)</f>
        <v>Electra Townie Original 21D - 2016</v>
      </c>
      <c r="N226" s="2" t="str">
        <f>VLOOKUP(D226, [3]products!A:H, 8, FALSE)</f>
        <v>Electra</v>
      </c>
      <c r="O226" s="21">
        <f>VLOOKUP(A226, [1]orders!A:D, 4, FALSE)</f>
        <v>42416</v>
      </c>
      <c r="P226" s="2">
        <v>2</v>
      </c>
      <c r="Q226" s="2">
        <v>549.99</v>
      </c>
      <c r="R226" s="27">
        <v>0.1</v>
      </c>
      <c r="S226" s="2">
        <f t="shared" si="3"/>
        <v>1099.98</v>
      </c>
    </row>
    <row r="227" spans="1:19" x14ac:dyDescent="0.3">
      <c r="A227" s="2">
        <v>77</v>
      </c>
      <c r="B227" s="2">
        <v>3</v>
      </c>
      <c r="C227" s="2">
        <f>VLOOKUP(A227, [1]orders!A:G, 7, FALSE)</f>
        <v>1</v>
      </c>
      <c r="D227" s="2">
        <v>26</v>
      </c>
      <c r="E227" s="2">
        <f>VLOOKUP(C227, [2]staffs!A:G,1,FALSE)</f>
        <v>1</v>
      </c>
      <c r="F227" s="2" t="str">
        <f>VLOOKUP(E227, [2]staffs!A:D,4,FALSE)</f>
        <v>fabiola.jackson@bikes.shop</v>
      </c>
      <c r="G227" s="2">
        <f>VLOOKUP(D227, [3]products!$A:$D, 4, FALSE)</f>
        <v>2</v>
      </c>
      <c r="H227" s="2" t="str">
        <f>VLOOKUP(G227, [4]categories!A:B, 2, FALSE)</f>
        <v>Comfort Bicycles</v>
      </c>
      <c r="I227" s="14">
        <f>VLOOKUP(A227, [1]orders!A:B,2,FALSE)</f>
        <v>385</v>
      </c>
      <c r="J227" s="14" t="str">
        <f>VLOOKUP(A227, [1]orders!A:I,9,FALSE)</f>
        <v>rochelle.ward@yahoo.com</v>
      </c>
      <c r="K227" s="14">
        <f>VLOOKUP(A227, [1]orders!A:J,10,FALSE)</f>
        <v>91740</v>
      </c>
      <c r="L227" s="2" t="str">
        <f>IFERROR(VLOOKUP(C227, [5]stores!A:B, 2, FALSE), "Unknown")</f>
        <v>Santa Cruz Bikes</v>
      </c>
      <c r="M227" s="2" t="str">
        <f>VLOOKUP(D227,[3]products!A:B,2,FALSE)</f>
        <v>Electra Townie Original 7D EQ - 2016</v>
      </c>
      <c r="N227" s="2" t="str">
        <f>VLOOKUP(D227, [3]products!A:H, 8, FALSE)</f>
        <v>Electra</v>
      </c>
      <c r="O227" s="21">
        <f>VLOOKUP(A227, [1]orders!A:D, 4, FALSE)</f>
        <v>42416</v>
      </c>
      <c r="P227" s="2">
        <v>1</v>
      </c>
      <c r="Q227" s="2">
        <v>599.99</v>
      </c>
      <c r="R227" s="27">
        <v>0.2</v>
      </c>
      <c r="S227" s="2">
        <f t="shared" si="3"/>
        <v>599.99</v>
      </c>
    </row>
    <row r="228" spans="1:19" x14ac:dyDescent="0.3">
      <c r="A228" s="2">
        <v>77</v>
      </c>
      <c r="B228" s="2">
        <v>4</v>
      </c>
      <c r="C228" s="2">
        <f>VLOOKUP(A228, [1]orders!A:G, 7, FALSE)</f>
        <v>1</v>
      </c>
      <c r="D228" s="2">
        <v>25</v>
      </c>
      <c r="E228" s="2">
        <f>VLOOKUP(C228, [2]staffs!A:G,1,FALSE)</f>
        <v>1</v>
      </c>
      <c r="F228" s="2" t="str">
        <f>VLOOKUP(E228, [2]staffs!A:D,4,FALSE)</f>
        <v>fabiola.jackson@bikes.shop</v>
      </c>
      <c r="G228" s="2">
        <f>VLOOKUP(D228, [3]products!$A:$D, 4, FALSE)</f>
        <v>2</v>
      </c>
      <c r="H228" s="2" t="str">
        <f>VLOOKUP(G228, [4]categories!A:B, 2, FALSE)</f>
        <v>Comfort Bicycles</v>
      </c>
      <c r="I228" s="14">
        <f>VLOOKUP(A228, [1]orders!A:B,2,FALSE)</f>
        <v>385</v>
      </c>
      <c r="J228" s="14" t="str">
        <f>VLOOKUP(A228, [1]orders!A:I,9,FALSE)</f>
        <v>rochelle.ward@yahoo.com</v>
      </c>
      <c r="K228" s="14">
        <f>VLOOKUP(A228, [1]orders!A:J,10,FALSE)</f>
        <v>91740</v>
      </c>
      <c r="L228" s="2" t="str">
        <f>IFERROR(VLOOKUP(C228, [5]stores!A:B, 2, FALSE), "Unknown")</f>
        <v>Santa Cruz Bikes</v>
      </c>
      <c r="M228" s="2" t="str">
        <f>VLOOKUP(D228,[3]products!A:B,2,FALSE)</f>
        <v>Electra Townie Original 7D - 2015/2016</v>
      </c>
      <c r="N228" s="2" t="str">
        <f>VLOOKUP(D228, [3]products!A:H, 8, FALSE)</f>
        <v>Electra</v>
      </c>
      <c r="O228" s="21">
        <f>VLOOKUP(A228, [1]orders!A:D, 4, FALSE)</f>
        <v>42416</v>
      </c>
      <c r="P228" s="2">
        <v>1</v>
      </c>
      <c r="Q228" s="2">
        <v>499.99</v>
      </c>
      <c r="R228" s="27">
        <v>0.2</v>
      </c>
      <c r="S228" s="2">
        <f t="shared" si="3"/>
        <v>499.99</v>
      </c>
    </row>
    <row r="229" spans="1:19" x14ac:dyDescent="0.3">
      <c r="A229" s="2">
        <v>78</v>
      </c>
      <c r="B229" s="2">
        <v>1</v>
      </c>
      <c r="C229" s="2">
        <f>VLOOKUP(A229, [1]orders!A:G, 7, FALSE)</f>
        <v>2</v>
      </c>
      <c r="D229" s="2">
        <v>17</v>
      </c>
      <c r="E229" s="2">
        <f>VLOOKUP(C229, [2]staffs!A:G,1,FALSE)</f>
        <v>2</v>
      </c>
      <c r="F229" s="2" t="str">
        <f>VLOOKUP(E229, [2]staffs!A:D,4,FALSE)</f>
        <v>mireya.copeland@bikes.shop</v>
      </c>
      <c r="G229" s="2">
        <f>VLOOKUP(D229, [3]products!$A:$D, 4, FALSE)</f>
        <v>3</v>
      </c>
      <c r="H229" s="2" t="str">
        <f>VLOOKUP(G229, [4]categories!A:B, 2, FALSE)</f>
        <v>Cruisers Bicycles</v>
      </c>
      <c r="I229" s="14">
        <f>VLOOKUP(A229, [1]orders!A:B,2,FALSE)</f>
        <v>1182</v>
      </c>
      <c r="J229" s="14" t="str">
        <f>VLOOKUP(A229, [1]orders!A:I,9,FALSE)</f>
        <v>trinidad.chapman@aol.com</v>
      </c>
      <c r="K229" s="14">
        <f>VLOOKUP(A229, [1]orders!A:J,10,FALSE)</f>
        <v>11779</v>
      </c>
      <c r="L229" s="2" t="str">
        <f>IFERROR(VLOOKUP(C229, [5]stores!A:B, 2, FALSE), "Unknown")</f>
        <v>Baldwin Bikes</v>
      </c>
      <c r="M229" s="2" t="str">
        <f>VLOOKUP(D229,[3]products!A:B,2,FALSE)</f>
        <v>Pure Cycles Vine 8-Speed - 2016</v>
      </c>
      <c r="N229" s="2" t="str">
        <f>VLOOKUP(D229, [3]products!A:H, 8, FALSE)</f>
        <v>Pure Cycles</v>
      </c>
      <c r="O229" s="21">
        <f>VLOOKUP(A229, [1]orders!A:D, 4, FALSE)</f>
        <v>42416</v>
      </c>
      <c r="P229" s="2">
        <v>1</v>
      </c>
      <c r="Q229" s="2">
        <v>429</v>
      </c>
      <c r="R229" s="27">
        <v>7.0000000000000007E-2</v>
      </c>
      <c r="S229" s="2">
        <f t="shared" si="3"/>
        <v>429</v>
      </c>
    </row>
    <row r="230" spans="1:19" x14ac:dyDescent="0.3">
      <c r="A230" s="2">
        <v>78</v>
      </c>
      <c r="B230" s="2">
        <v>2</v>
      </c>
      <c r="C230" s="2">
        <f>VLOOKUP(A230, [1]orders!A:G, 7, FALSE)</f>
        <v>2</v>
      </c>
      <c r="D230" s="2">
        <v>19</v>
      </c>
      <c r="E230" s="2">
        <f>VLOOKUP(C230, [2]staffs!A:G,1,FALSE)</f>
        <v>2</v>
      </c>
      <c r="F230" s="2" t="str">
        <f>VLOOKUP(E230, [2]staffs!A:D,4,FALSE)</f>
        <v>mireya.copeland@bikes.shop</v>
      </c>
      <c r="G230" s="2">
        <f>VLOOKUP(D230, [3]products!$A:$D, 4, FALSE)</f>
        <v>3</v>
      </c>
      <c r="H230" s="2" t="str">
        <f>VLOOKUP(G230, [4]categories!A:B, 2, FALSE)</f>
        <v>Cruisers Bicycles</v>
      </c>
      <c r="I230" s="14">
        <f>VLOOKUP(A230, [1]orders!A:B,2,FALSE)</f>
        <v>1182</v>
      </c>
      <c r="J230" s="14" t="str">
        <f>VLOOKUP(A230, [1]orders!A:I,9,FALSE)</f>
        <v>trinidad.chapman@aol.com</v>
      </c>
      <c r="K230" s="14">
        <f>VLOOKUP(A230, [1]orders!A:J,10,FALSE)</f>
        <v>11779</v>
      </c>
      <c r="L230" s="2" t="str">
        <f>IFERROR(VLOOKUP(C230, [5]stores!A:B, 2, FALSE), "Unknown")</f>
        <v>Baldwin Bikes</v>
      </c>
      <c r="M230" s="2" t="str">
        <f>VLOOKUP(D230,[3]products!A:B,2,FALSE)</f>
        <v>Pure Cycles William 3-Speed - 2016</v>
      </c>
      <c r="N230" s="2" t="str">
        <f>VLOOKUP(D230, [3]products!A:H, 8, FALSE)</f>
        <v>Pure Cycles</v>
      </c>
      <c r="O230" s="21">
        <f>VLOOKUP(A230, [1]orders!A:D, 4, FALSE)</f>
        <v>42416</v>
      </c>
      <c r="P230" s="2">
        <v>1</v>
      </c>
      <c r="Q230" s="2">
        <v>449</v>
      </c>
      <c r="R230" s="27">
        <v>0.2</v>
      </c>
      <c r="S230" s="2">
        <f t="shared" si="3"/>
        <v>449</v>
      </c>
    </row>
    <row r="231" spans="1:19" x14ac:dyDescent="0.3">
      <c r="A231" s="2">
        <v>78</v>
      </c>
      <c r="B231" s="2">
        <v>3</v>
      </c>
      <c r="C231" s="2">
        <f>VLOOKUP(A231, [1]orders!A:G, 7, FALSE)</f>
        <v>2</v>
      </c>
      <c r="D231" s="2">
        <v>18</v>
      </c>
      <c r="E231" s="2">
        <f>VLOOKUP(C231, [2]staffs!A:G,1,FALSE)</f>
        <v>2</v>
      </c>
      <c r="F231" s="2" t="str">
        <f>VLOOKUP(E231, [2]staffs!A:D,4,FALSE)</f>
        <v>mireya.copeland@bikes.shop</v>
      </c>
      <c r="G231" s="2">
        <f>VLOOKUP(D231, [3]products!$A:$D, 4, FALSE)</f>
        <v>3</v>
      </c>
      <c r="H231" s="2" t="str">
        <f>VLOOKUP(G231, [4]categories!A:B, 2, FALSE)</f>
        <v>Cruisers Bicycles</v>
      </c>
      <c r="I231" s="14">
        <f>VLOOKUP(A231, [1]orders!A:B,2,FALSE)</f>
        <v>1182</v>
      </c>
      <c r="J231" s="14" t="str">
        <f>VLOOKUP(A231, [1]orders!A:I,9,FALSE)</f>
        <v>trinidad.chapman@aol.com</v>
      </c>
      <c r="K231" s="14">
        <f>VLOOKUP(A231, [1]orders!A:J,10,FALSE)</f>
        <v>11779</v>
      </c>
      <c r="L231" s="2" t="str">
        <f>IFERROR(VLOOKUP(C231, [5]stores!A:B, 2, FALSE), "Unknown")</f>
        <v>Baldwin Bikes</v>
      </c>
      <c r="M231" s="2" t="str">
        <f>VLOOKUP(D231,[3]products!A:B,2,FALSE)</f>
        <v>Pure Cycles Western 3-Speed - Women's - 2015/2016</v>
      </c>
      <c r="N231" s="2" t="str">
        <f>VLOOKUP(D231, [3]products!A:H, 8, FALSE)</f>
        <v>Pure Cycles</v>
      </c>
      <c r="O231" s="21">
        <f>VLOOKUP(A231, [1]orders!A:D, 4, FALSE)</f>
        <v>42416</v>
      </c>
      <c r="P231" s="2">
        <v>2</v>
      </c>
      <c r="Q231" s="2">
        <v>449</v>
      </c>
      <c r="R231" s="27">
        <v>0.1</v>
      </c>
      <c r="S231" s="2">
        <f t="shared" si="3"/>
        <v>898</v>
      </c>
    </row>
    <row r="232" spans="1:19" x14ac:dyDescent="0.3">
      <c r="A232" s="2">
        <v>78</v>
      </c>
      <c r="B232" s="2">
        <v>4</v>
      </c>
      <c r="C232" s="2">
        <f>VLOOKUP(A232, [1]orders!A:G, 7, FALSE)</f>
        <v>2</v>
      </c>
      <c r="D232" s="2">
        <v>14</v>
      </c>
      <c r="E232" s="2">
        <f>VLOOKUP(C232, [2]staffs!A:G,1,FALSE)</f>
        <v>2</v>
      </c>
      <c r="F232" s="2" t="str">
        <f>VLOOKUP(E232, [2]staffs!A:D,4,FALSE)</f>
        <v>mireya.copeland@bikes.shop</v>
      </c>
      <c r="G232" s="2">
        <f>VLOOKUP(D232, [3]products!$A:$D, 4, FALSE)</f>
        <v>3</v>
      </c>
      <c r="H232" s="2" t="str">
        <f>VLOOKUP(G232, [4]categories!A:B, 2, FALSE)</f>
        <v>Cruisers Bicycles</v>
      </c>
      <c r="I232" s="14">
        <f>VLOOKUP(A232, [1]orders!A:B,2,FALSE)</f>
        <v>1182</v>
      </c>
      <c r="J232" s="14" t="str">
        <f>VLOOKUP(A232, [1]orders!A:I,9,FALSE)</f>
        <v>trinidad.chapman@aol.com</v>
      </c>
      <c r="K232" s="14">
        <f>VLOOKUP(A232, [1]orders!A:J,10,FALSE)</f>
        <v>11779</v>
      </c>
      <c r="L232" s="2" t="str">
        <f>IFERROR(VLOOKUP(C232, [5]stores!A:B, 2, FALSE), "Unknown")</f>
        <v>Baldwin Bikes</v>
      </c>
      <c r="M232" s="2" t="str">
        <f>VLOOKUP(D232,[3]products!A:B,2,FALSE)</f>
        <v>Electra Girl's Hawaii 1 (16-inch) - 2015/2016</v>
      </c>
      <c r="N232" s="2" t="str">
        <f>VLOOKUP(D232, [3]products!A:H, 8, FALSE)</f>
        <v>Electra</v>
      </c>
      <c r="O232" s="21">
        <f>VLOOKUP(A232, [1]orders!A:D, 4, FALSE)</f>
        <v>42416</v>
      </c>
      <c r="P232" s="2">
        <v>2</v>
      </c>
      <c r="Q232" s="2">
        <v>269.99</v>
      </c>
      <c r="R232" s="27">
        <v>0.1</v>
      </c>
      <c r="S232" s="2">
        <f t="shared" si="3"/>
        <v>539.98</v>
      </c>
    </row>
    <row r="233" spans="1:19" x14ac:dyDescent="0.3">
      <c r="A233" s="2">
        <v>79</v>
      </c>
      <c r="B233" s="2">
        <v>1</v>
      </c>
      <c r="C233" s="2">
        <f>VLOOKUP(A233, [1]orders!A:G, 7, FALSE)</f>
        <v>1</v>
      </c>
      <c r="D233" s="2">
        <v>9</v>
      </c>
      <c r="E233" s="2">
        <f>VLOOKUP(C233, [2]staffs!A:G,1,FALSE)</f>
        <v>1</v>
      </c>
      <c r="F233" s="2" t="str">
        <f>VLOOKUP(E233, [2]staffs!A:D,4,FALSE)</f>
        <v>fabiola.jackson@bikes.shop</v>
      </c>
      <c r="G233" s="2">
        <f>VLOOKUP(D233, [3]products!$A:$D, 4, FALSE)</f>
        <v>5</v>
      </c>
      <c r="H233" s="2" t="str">
        <f>VLOOKUP(G233, [4]categories!A:B, 2, FALSE)</f>
        <v>Electric Bikes</v>
      </c>
      <c r="I233" s="14">
        <f>VLOOKUP(A233, [1]orders!A:B,2,FALSE)</f>
        <v>529</v>
      </c>
      <c r="J233" s="14" t="str">
        <f>VLOOKUP(A233, [1]orders!A:I,9,FALSE)</f>
        <v>ellena.clements@aol.com</v>
      </c>
      <c r="K233" s="14">
        <f>VLOOKUP(A233, [1]orders!A:J,10,FALSE)</f>
        <v>90403</v>
      </c>
      <c r="L233" s="2" t="str">
        <f>IFERROR(VLOOKUP(C233, [5]stores!A:B, 2, FALSE), "Unknown")</f>
        <v>Santa Cruz Bikes</v>
      </c>
      <c r="M233" s="2" t="str">
        <f>VLOOKUP(D233,[3]products!A:B,2,FALSE)</f>
        <v>Trek Conduit+ - 2016</v>
      </c>
      <c r="N233" s="2" t="str">
        <f>VLOOKUP(D233, [3]products!A:H, 8, FALSE)</f>
        <v>Trek</v>
      </c>
      <c r="O233" s="21">
        <f>VLOOKUP(A233, [1]orders!A:D, 4, FALSE)</f>
        <v>42417</v>
      </c>
      <c r="P233" s="2">
        <v>2</v>
      </c>
      <c r="Q233" s="2">
        <v>2999.99</v>
      </c>
      <c r="R233" s="27">
        <v>0.1</v>
      </c>
      <c r="S233" s="2">
        <f t="shared" si="3"/>
        <v>5999.98</v>
      </c>
    </row>
    <row r="234" spans="1:19" x14ac:dyDescent="0.3">
      <c r="A234" s="2">
        <v>79</v>
      </c>
      <c r="B234" s="2">
        <v>2</v>
      </c>
      <c r="C234" s="2">
        <f>VLOOKUP(A234, [1]orders!A:G, 7, FALSE)</f>
        <v>1</v>
      </c>
      <c r="D234" s="2">
        <v>17</v>
      </c>
      <c r="E234" s="2">
        <f>VLOOKUP(C234, [2]staffs!A:G,1,FALSE)</f>
        <v>1</v>
      </c>
      <c r="F234" s="2" t="str">
        <f>VLOOKUP(E234, [2]staffs!A:D,4,FALSE)</f>
        <v>fabiola.jackson@bikes.shop</v>
      </c>
      <c r="G234" s="2">
        <f>VLOOKUP(D234, [3]products!$A:$D, 4, FALSE)</f>
        <v>3</v>
      </c>
      <c r="H234" s="2" t="str">
        <f>VLOOKUP(G234, [4]categories!A:B, 2, FALSE)</f>
        <v>Cruisers Bicycles</v>
      </c>
      <c r="I234" s="14">
        <f>VLOOKUP(A234, [1]orders!A:B,2,FALSE)</f>
        <v>529</v>
      </c>
      <c r="J234" s="14" t="str">
        <f>VLOOKUP(A234, [1]orders!A:I,9,FALSE)</f>
        <v>ellena.clements@aol.com</v>
      </c>
      <c r="K234" s="14">
        <f>VLOOKUP(A234, [1]orders!A:J,10,FALSE)</f>
        <v>90403</v>
      </c>
      <c r="L234" s="2" t="str">
        <f>IFERROR(VLOOKUP(C234, [5]stores!A:B, 2, FALSE), "Unknown")</f>
        <v>Santa Cruz Bikes</v>
      </c>
      <c r="M234" s="2" t="str">
        <f>VLOOKUP(D234,[3]products!A:B,2,FALSE)</f>
        <v>Pure Cycles Vine 8-Speed - 2016</v>
      </c>
      <c r="N234" s="2" t="str">
        <f>VLOOKUP(D234, [3]products!A:H, 8, FALSE)</f>
        <v>Pure Cycles</v>
      </c>
      <c r="O234" s="21">
        <f>VLOOKUP(A234, [1]orders!A:D, 4, FALSE)</f>
        <v>42417</v>
      </c>
      <c r="P234" s="2">
        <v>2</v>
      </c>
      <c r="Q234" s="2">
        <v>429</v>
      </c>
      <c r="R234" s="27">
        <v>0.05</v>
      </c>
      <c r="S234" s="2">
        <f t="shared" si="3"/>
        <v>858</v>
      </c>
    </row>
    <row r="235" spans="1:19" x14ac:dyDescent="0.3">
      <c r="A235" s="2">
        <v>79</v>
      </c>
      <c r="B235" s="2">
        <v>3</v>
      </c>
      <c r="C235" s="2">
        <f>VLOOKUP(A235, [1]orders!A:G, 7, FALSE)</f>
        <v>1</v>
      </c>
      <c r="D235" s="2">
        <v>6</v>
      </c>
      <c r="E235" s="2">
        <f>VLOOKUP(C235, [2]staffs!A:G,1,FALSE)</f>
        <v>1</v>
      </c>
      <c r="F235" s="2" t="str">
        <f>VLOOKUP(E235, [2]staffs!A:D,4,FALSE)</f>
        <v>fabiola.jackson@bikes.shop</v>
      </c>
      <c r="G235" s="2">
        <f>VLOOKUP(D235, [3]products!$A:$D, 4, FALSE)</f>
        <v>6</v>
      </c>
      <c r="H235" s="2" t="str">
        <f>VLOOKUP(G235, [4]categories!A:B, 2, FALSE)</f>
        <v>Mountain Bikes</v>
      </c>
      <c r="I235" s="14">
        <f>VLOOKUP(A235, [1]orders!A:B,2,FALSE)</f>
        <v>529</v>
      </c>
      <c r="J235" s="14" t="str">
        <f>VLOOKUP(A235, [1]orders!A:I,9,FALSE)</f>
        <v>ellena.clements@aol.com</v>
      </c>
      <c r="K235" s="14">
        <f>VLOOKUP(A235, [1]orders!A:J,10,FALSE)</f>
        <v>90403</v>
      </c>
      <c r="L235" s="2" t="str">
        <f>IFERROR(VLOOKUP(C235, [5]stores!A:B, 2, FALSE), "Unknown")</f>
        <v>Santa Cruz Bikes</v>
      </c>
      <c r="M235" s="2" t="str">
        <f>VLOOKUP(D235,[3]products!A:B,2,FALSE)</f>
        <v>Surly Ice Cream Truck Frameset - 2016</v>
      </c>
      <c r="N235" s="2" t="str">
        <f>VLOOKUP(D235, [3]products!A:H, 8, FALSE)</f>
        <v>Surly</v>
      </c>
      <c r="O235" s="21">
        <f>VLOOKUP(A235, [1]orders!A:D, 4, FALSE)</f>
        <v>42417</v>
      </c>
      <c r="P235" s="2">
        <v>1</v>
      </c>
      <c r="Q235" s="2">
        <v>469.99</v>
      </c>
      <c r="R235" s="27">
        <v>0.1</v>
      </c>
      <c r="S235" s="2">
        <f t="shared" si="3"/>
        <v>469.99</v>
      </c>
    </row>
    <row r="236" spans="1:19" x14ac:dyDescent="0.3">
      <c r="A236" s="2">
        <v>79</v>
      </c>
      <c r="B236" s="2">
        <v>4</v>
      </c>
      <c r="C236" s="2">
        <f>VLOOKUP(A236, [1]orders!A:G, 7, FALSE)</f>
        <v>1</v>
      </c>
      <c r="D236" s="2">
        <v>25</v>
      </c>
      <c r="E236" s="2">
        <f>VLOOKUP(C236, [2]staffs!A:G,1,FALSE)</f>
        <v>1</v>
      </c>
      <c r="F236" s="2" t="str">
        <f>VLOOKUP(E236, [2]staffs!A:D,4,FALSE)</f>
        <v>fabiola.jackson@bikes.shop</v>
      </c>
      <c r="G236" s="2">
        <f>VLOOKUP(D236, [3]products!$A:$D, 4, FALSE)</f>
        <v>2</v>
      </c>
      <c r="H236" s="2" t="str">
        <f>VLOOKUP(G236, [4]categories!A:B, 2, FALSE)</f>
        <v>Comfort Bicycles</v>
      </c>
      <c r="I236" s="14">
        <f>VLOOKUP(A236, [1]orders!A:B,2,FALSE)</f>
        <v>529</v>
      </c>
      <c r="J236" s="14" t="str">
        <f>VLOOKUP(A236, [1]orders!A:I,9,FALSE)</f>
        <v>ellena.clements@aol.com</v>
      </c>
      <c r="K236" s="14">
        <f>VLOOKUP(A236, [1]orders!A:J,10,FALSE)</f>
        <v>90403</v>
      </c>
      <c r="L236" s="2" t="str">
        <f>IFERROR(VLOOKUP(C236, [5]stores!A:B, 2, FALSE), "Unknown")</f>
        <v>Santa Cruz Bikes</v>
      </c>
      <c r="M236" s="2" t="str">
        <f>VLOOKUP(D236,[3]products!A:B,2,FALSE)</f>
        <v>Electra Townie Original 7D - 2015/2016</v>
      </c>
      <c r="N236" s="2" t="str">
        <f>VLOOKUP(D236, [3]products!A:H, 8, FALSE)</f>
        <v>Electra</v>
      </c>
      <c r="O236" s="21">
        <f>VLOOKUP(A236, [1]orders!A:D, 4, FALSE)</f>
        <v>42417</v>
      </c>
      <c r="P236" s="2">
        <v>2</v>
      </c>
      <c r="Q236" s="2">
        <v>499.99</v>
      </c>
      <c r="R236" s="27">
        <v>7.0000000000000007E-2</v>
      </c>
      <c r="S236" s="2">
        <f t="shared" si="3"/>
        <v>999.98</v>
      </c>
    </row>
    <row r="237" spans="1:19" x14ac:dyDescent="0.3">
      <c r="A237" s="2">
        <v>80</v>
      </c>
      <c r="B237" s="2">
        <v>1</v>
      </c>
      <c r="C237" s="2">
        <f>VLOOKUP(A237, [1]orders!A:G, 7, FALSE)</f>
        <v>2</v>
      </c>
      <c r="D237" s="2">
        <v>26</v>
      </c>
      <c r="E237" s="2">
        <f>VLOOKUP(C237, [2]staffs!A:G,1,FALSE)</f>
        <v>2</v>
      </c>
      <c r="F237" s="2" t="str">
        <f>VLOOKUP(E237, [2]staffs!A:D,4,FALSE)</f>
        <v>mireya.copeland@bikes.shop</v>
      </c>
      <c r="G237" s="2">
        <f>VLOOKUP(D237, [3]products!$A:$D, 4, FALSE)</f>
        <v>2</v>
      </c>
      <c r="H237" s="2" t="str">
        <f>VLOOKUP(G237, [4]categories!A:B, 2, FALSE)</f>
        <v>Comfort Bicycles</v>
      </c>
      <c r="I237" s="14">
        <f>VLOOKUP(A237, [1]orders!A:B,2,FALSE)</f>
        <v>397</v>
      </c>
      <c r="J237" s="14" t="str">
        <f>VLOOKUP(A237, [1]orders!A:I,9,FALSE)</f>
        <v>jeannie.wilcox@yahoo.com</v>
      </c>
      <c r="K237" s="14">
        <f>VLOOKUP(A237, [1]orders!A:J,10,FALSE)</f>
        <v>11010</v>
      </c>
      <c r="L237" s="2" t="str">
        <f>IFERROR(VLOOKUP(C237, [5]stores!A:B, 2, FALSE), "Unknown")</f>
        <v>Baldwin Bikes</v>
      </c>
      <c r="M237" s="2" t="str">
        <f>VLOOKUP(D237,[3]products!A:B,2,FALSE)</f>
        <v>Electra Townie Original 7D EQ - 2016</v>
      </c>
      <c r="N237" s="2" t="str">
        <f>VLOOKUP(D237, [3]products!A:H, 8, FALSE)</f>
        <v>Electra</v>
      </c>
      <c r="O237" s="21">
        <f>VLOOKUP(A237, [1]orders!A:D, 4, FALSE)</f>
        <v>42417</v>
      </c>
      <c r="P237" s="2">
        <v>1</v>
      </c>
      <c r="Q237" s="2">
        <v>599.99</v>
      </c>
      <c r="R237" s="27">
        <v>0.1</v>
      </c>
      <c r="S237" s="2">
        <f t="shared" si="3"/>
        <v>599.99</v>
      </c>
    </row>
    <row r="238" spans="1:19" x14ac:dyDescent="0.3">
      <c r="A238" s="2">
        <v>80</v>
      </c>
      <c r="B238" s="2">
        <v>2</v>
      </c>
      <c r="C238" s="2">
        <f>VLOOKUP(A238, [1]orders!A:G, 7, FALSE)</f>
        <v>2</v>
      </c>
      <c r="D238" s="2">
        <v>24</v>
      </c>
      <c r="E238" s="2">
        <f>VLOOKUP(C238, [2]staffs!A:G,1,FALSE)</f>
        <v>2</v>
      </c>
      <c r="F238" s="2" t="str">
        <f>VLOOKUP(E238, [2]staffs!A:D,4,FALSE)</f>
        <v>mireya.copeland@bikes.shop</v>
      </c>
      <c r="G238" s="2">
        <f>VLOOKUP(D238, [3]products!$A:$D, 4, FALSE)</f>
        <v>2</v>
      </c>
      <c r="H238" s="2" t="str">
        <f>VLOOKUP(G238, [4]categories!A:B, 2, FALSE)</f>
        <v>Comfort Bicycles</v>
      </c>
      <c r="I238" s="14">
        <f>VLOOKUP(A238, [1]orders!A:B,2,FALSE)</f>
        <v>397</v>
      </c>
      <c r="J238" s="14" t="str">
        <f>VLOOKUP(A238, [1]orders!A:I,9,FALSE)</f>
        <v>jeannie.wilcox@yahoo.com</v>
      </c>
      <c r="K238" s="14">
        <f>VLOOKUP(A238, [1]orders!A:J,10,FALSE)</f>
        <v>11010</v>
      </c>
      <c r="L238" s="2" t="str">
        <f>IFERROR(VLOOKUP(C238, [5]stores!A:B, 2, FALSE), "Unknown")</f>
        <v>Baldwin Bikes</v>
      </c>
      <c r="M238" s="2" t="str">
        <f>VLOOKUP(D238,[3]products!A:B,2,FALSE)</f>
        <v>Electra Townie Original 21D - 2016</v>
      </c>
      <c r="N238" s="2" t="str">
        <f>VLOOKUP(D238, [3]products!A:H, 8, FALSE)</f>
        <v>Electra</v>
      </c>
      <c r="O238" s="21">
        <f>VLOOKUP(A238, [1]orders!A:D, 4, FALSE)</f>
        <v>42417</v>
      </c>
      <c r="P238" s="2">
        <v>1</v>
      </c>
      <c r="Q238" s="2">
        <v>549.99</v>
      </c>
      <c r="R238" s="27">
        <v>0.1</v>
      </c>
      <c r="S238" s="2">
        <f t="shared" si="3"/>
        <v>549.99</v>
      </c>
    </row>
    <row r="239" spans="1:19" x14ac:dyDescent="0.3">
      <c r="A239" s="2">
        <v>80</v>
      </c>
      <c r="B239" s="2">
        <v>3</v>
      </c>
      <c r="C239" s="2">
        <f>VLOOKUP(A239, [1]orders!A:G, 7, FALSE)</f>
        <v>2</v>
      </c>
      <c r="D239" s="2">
        <v>17</v>
      </c>
      <c r="E239" s="2">
        <f>VLOOKUP(C239, [2]staffs!A:G,1,FALSE)</f>
        <v>2</v>
      </c>
      <c r="F239" s="2" t="str">
        <f>VLOOKUP(E239, [2]staffs!A:D,4,FALSE)</f>
        <v>mireya.copeland@bikes.shop</v>
      </c>
      <c r="G239" s="2">
        <f>VLOOKUP(D239, [3]products!$A:$D, 4, FALSE)</f>
        <v>3</v>
      </c>
      <c r="H239" s="2" t="str">
        <f>VLOOKUP(G239, [4]categories!A:B, 2, FALSE)</f>
        <v>Cruisers Bicycles</v>
      </c>
      <c r="I239" s="14">
        <f>VLOOKUP(A239, [1]orders!A:B,2,FALSE)</f>
        <v>397</v>
      </c>
      <c r="J239" s="14" t="str">
        <f>VLOOKUP(A239, [1]orders!A:I,9,FALSE)</f>
        <v>jeannie.wilcox@yahoo.com</v>
      </c>
      <c r="K239" s="14">
        <f>VLOOKUP(A239, [1]orders!A:J,10,FALSE)</f>
        <v>11010</v>
      </c>
      <c r="L239" s="2" t="str">
        <f>IFERROR(VLOOKUP(C239, [5]stores!A:B, 2, FALSE), "Unknown")</f>
        <v>Baldwin Bikes</v>
      </c>
      <c r="M239" s="2" t="str">
        <f>VLOOKUP(D239,[3]products!A:B,2,FALSE)</f>
        <v>Pure Cycles Vine 8-Speed - 2016</v>
      </c>
      <c r="N239" s="2" t="str">
        <f>VLOOKUP(D239, [3]products!A:H, 8, FALSE)</f>
        <v>Pure Cycles</v>
      </c>
      <c r="O239" s="21">
        <f>VLOOKUP(A239, [1]orders!A:D, 4, FALSE)</f>
        <v>42417</v>
      </c>
      <c r="P239" s="2">
        <v>1</v>
      </c>
      <c r="Q239" s="2">
        <v>429</v>
      </c>
      <c r="R239" s="27">
        <v>0.2</v>
      </c>
      <c r="S239" s="2">
        <f t="shared" si="3"/>
        <v>429</v>
      </c>
    </row>
    <row r="240" spans="1:19" x14ac:dyDescent="0.3">
      <c r="A240" s="2">
        <v>81</v>
      </c>
      <c r="B240" s="2">
        <v>1</v>
      </c>
      <c r="C240" s="2">
        <f>VLOOKUP(A240, [1]orders!A:G, 7, FALSE)</f>
        <v>2</v>
      </c>
      <c r="D240" s="2">
        <v>10</v>
      </c>
      <c r="E240" s="2">
        <f>VLOOKUP(C240, [2]staffs!A:G,1,FALSE)</f>
        <v>2</v>
      </c>
      <c r="F240" s="2" t="str">
        <f>VLOOKUP(E240, [2]staffs!A:D,4,FALSE)</f>
        <v>mireya.copeland@bikes.shop</v>
      </c>
      <c r="G240" s="2">
        <f>VLOOKUP(D240, [3]products!$A:$D, 4, FALSE)</f>
        <v>4</v>
      </c>
      <c r="H240" s="2" t="str">
        <f>VLOOKUP(G240, [4]categories!A:B, 2, FALSE)</f>
        <v>Cyclocross Bicycles</v>
      </c>
      <c r="I240" s="14">
        <f>VLOOKUP(A240, [1]orders!A:B,2,FALSE)</f>
        <v>521</v>
      </c>
      <c r="J240" s="14" t="str">
        <f>VLOOKUP(A240, [1]orders!A:I,9,FALSE)</f>
        <v>max.charles@gmail.com</v>
      </c>
      <c r="K240" s="14">
        <f>VLOOKUP(A240, [1]orders!A:J,10,FALSE)</f>
        <v>11542</v>
      </c>
      <c r="L240" s="2" t="str">
        <f>IFERROR(VLOOKUP(C240, [5]stores!A:B, 2, FALSE), "Unknown")</f>
        <v>Baldwin Bikes</v>
      </c>
      <c r="M240" s="2" t="str">
        <f>VLOOKUP(D240,[3]products!A:B,2,FALSE)</f>
        <v>Surly Straggler - 2016</v>
      </c>
      <c r="N240" s="2" t="str">
        <f>VLOOKUP(D240, [3]products!A:H, 8, FALSE)</f>
        <v>Surly</v>
      </c>
      <c r="O240" s="21">
        <f>VLOOKUP(A240, [1]orders!A:D, 4, FALSE)</f>
        <v>42417</v>
      </c>
      <c r="P240" s="2">
        <v>2</v>
      </c>
      <c r="Q240" s="2">
        <v>1549</v>
      </c>
      <c r="R240" s="27">
        <v>0.2</v>
      </c>
      <c r="S240" s="2">
        <f t="shared" si="3"/>
        <v>3098</v>
      </c>
    </row>
    <row r="241" spans="1:19" x14ac:dyDescent="0.3">
      <c r="A241" s="2">
        <v>81</v>
      </c>
      <c r="B241" s="2">
        <v>2</v>
      </c>
      <c r="C241" s="2">
        <f>VLOOKUP(A241, [1]orders!A:G, 7, FALSE)</f>
        <v>2</v>
      </c>
      <c r="D241" s="2">
        <v>23</v>
      </c>
      <c r="E241" s="2">
        <f>VLOOKUP(C241, [2]staffs!A:G,1,FALSE)</f>
        <v>2</v>
      </c>
      <c r="F241" s="2" t="str">
        <f>VLOOKUP(E241, [2]staffs!A:D,4,FALSE)</f>
        <v>mireya.copeland@bikes.shop</v>
      </c>
      <c r="G241" s="2">
        <f>VLOOKUP(D241, [3]products!$A:$D, 4, FALSE)</f>
        <v>1</v>
      </c>
      <c r="H241" s="2" t="str">
        <f>VLOOKUP(G241, [4]categories!A:B, 2, FALSE)</f>
        <v>Children Bicycles</v>
      </c>
      <c r="I241" s="14">
        <f>VLOOKUP(A241, [1]orders!A:B,2,FALSE)</f>
        <v>521</v>
      </c>
      <c r="J241" s="14" t="str">
        <f>VLOOKUP(A241, [1]orders!A:I,9,FALSE)</f>
        <v>max.charles@gmail.com</v>
      </c>
      <c r="K241" s="14">
        <f>VLOOKUP(A241, [1]orders!A:J,10,FALSE)</f>
        <v>11542</v>
      </c>
      <c r="L241" s="2" t="str">
        <f>IFERROR(VLOOKUP(C241, [5]stores!A:B, 2, FALSE), "Unknown")</f>
        <v>Baldwin Bikes</v>
      </c>
      <c r="M241" s="2" t="str">
        <f>VLOOKUP(D241,[3]products!A:B,2,FALSE)</f>
        <v>Electra Girl's Hawaii 1 (20-inch) - 2015/2016</v>
      </c>
      <c r="N241" s="2" t="str">
        <f>VLOOKUP(D241, [3]products!A:H, 8, FALSE)</f>
        <v>Electra</v>
      </c>
      <c r="O241" s="21">
        <f>VLOOKUP(A241, [1]orders!A:D, 4, FALSE)</f>
        <v>42417</v>
      </c>
      <c r="P241" s="2">
        <v>2</v>
      </c>
      <c r="Q241" s="2">
        <v>299.99</v>
      </c>
      <c r="R241" s="27">
        <v>0.05</v>
      </c>
      <c r="S241" s="2">
        <f t="shared" si="3"/>
        <v>599.98</v>
      </c>
    </row>
    <row r="242" spans="1:19" x14ac:dyDescent="0.3">
      <c r="A242" s="2">
        <v>81</v>
      </c>
      <c r="B242" s="2">
        <v>3</v>
      </c>
      <c r="C242" s="2">
        <f>VLOOKUP(A242, [1]orders!A:G, 7, FALSE)</f>
        <v>2</v>
      </c>
      <c r="D242" s="2">
        <v>25</v>
      </c>
      <c r="E242" s="2">
        <f>VLOOKUP(C242, [2]staffs!A:G,1,FALSE)</f>
        <v>2</v>
      </c>
      <c r="F242" s="2" t="str">
        <f>VLOOKUP(E242, [2]staffs!A:D,4,FALSE)</f>
        <v>mireya.copeland@bikes.shop</v>
      </c>
      <c r="G242" s="2">
        <f>VLOOKUP(D242, [3]products!$A:$D, 4, FALSE)</f>
        <v>2</v>
      </c>
      <c r="H242" s="2" t="str">
        <f>VLOOKUP(G242, [4]categories!A:B, 2, FALSE)</f>
        <v>Comfort Bicycles</v>
      </c>
      <c r="I242" s="14">
        <f>VLOOKUP(A242, [1]orders!A:B,2,FALSE)</f>
        <v>521</v>
      </c>
      <c r="J242" s="14" t="str">
        <f>VLOOKUP(A242, [1]orders!A:I,9,FALSE)</f>
        <v>max.charles@gmail.com</v>
      </c>
      <c r="K242" s="14">
        <f>VLOOKUP(A242, [1]orders!A:J,10,FALSE)</f>
        <v>11542</v>
      </c>
      <c r="L242" s="2" t="str">
        <f>IFERROR(VLOOKUP(C242, [5]stores!A:B, 2, FALSE), "Unknown")</f>
        <v>Baldwin Bikes</v>
      </c>
      <c r="M242" s="2" t="str">
        <f>VLOOKUP(D242,[3]products!A:B,2,FALSE)</f>
        <v>Electra Townie Original 7D - 2015/2016</v>
      </c>
      <c r="N242" s="2" t="str">
        <f>VLOOKUP(D242, [3]products!A:H, 8, FALSE)</f>
        <v>Electra</v>
      </c>
      <c r="O242" s="21">
        <f>VLOOKUP(A242, [1]orders!A:D, 4, FALSE)</f>
        <v>42417</v>
      </c>
      <c r="P242" s="2">
        <v>2</v>
      </c>
      <c r="Q242" s="2">
        <v>499.99</v>
      </c>
      <c r="R242" s="27">
        <v>0.05</v>
      </c>
      <c r="S242" s="2">
        <f t="shared" si="3"/>
        <v>999.98</v>
      </c>
    </row>
    <row r="243" spans="1:19" x14ac:dyDescent="0.3">
      <c r="A243" s="2">
        <v>82</v>
      </c>
      <c r="B243" s="2">
        <v>1</v>
      </c>
      <c r="C243" s="2">
        <f>VLOOKUP(A243, [1]orders!A:G, 7, FALSE)</f>
        <v>2</v>
      </c>
      <c r="D243" s="2">
        <v>25</v>
      </c>
      <c r="E243" s="2">
        <f>VLOOKUP(C243, [2]staffs!A:G,1,FALSE)</f>
        <v>2</v>
      </c>
      <c r="F243" s="2" t="str">
        <f>VLOOKUP(E243, [2]staffs!A:D,4,FALSE)</f>
        <v>mireya.copeland@bikes.shop</v>
      </c>
      <c r="G243" s="2">
        <f>VLOOKUP(D243, [3]products!$A:$D, 4, FALSE)</f>
        <v>2</v>
      </c>
      <c r="H243" s="2" t="str">
        <f>VLOOKUP(G243, [4]categories!A:B, 2, FALSE)</f>
        <v>Comfort Bicycles</v>
      </c>
      <c r="I243" s="14">
        <f>VLOOKUP(A243, [1]orders!A:B,2,FALSE)</f>
        <v>1223</v>
      </c>
      <c r="J243" s="14" t="str">
        <f>VLOOKUP(A243, [1]orders!A:I,9,FALSE)</f>
        <v>bronwyn.vargas@msn.com</v>
      </c>
      <c r="K243" s="14">
        <f>VLOOKUP(A243, [1]orders!A:J,10,FALSE)</f>
        <v>12553</v>
      </c>
      <c r="L243" s="2" t="str">
        <f>IFERROR(VLOOKUP(C243, [5]stores!A:B, 2, FALSE), "Unknown")</f>
        <v>Baldwin Bikes</v>
      </c>
      <c r="M243" s="2" t="str">
        <f>VLOOKUP(D243,[3]products!A:B,2,FALSE)</f>
        <v>Electra Townie Original 7D - 2015/2016</v>
      </c>
      <c r="N243" s="2" t="str">
        <f>VLOOKUP(D243, [3]products!A:H, 8, FALSE)</f>
        <v>Electra</v>
      </c>
      <c r="O243" s="21">
        <f>VLOOKUP(A243, [1]orders!A:D, 4, FALSE)</f>
        <v>42418</v>
      </c>
      <c r="P243" s="2">
        <v>2</v>
      </c>
      <c r="Q243" s="2">
        <v>499.99</v>
      </c>
      <c r="R243" s="27">
        <v>0.1</v>
      </c>
      <c r="S243" s="2">
        <f t="shared" si="3"/>
        <v>999.98</v>
      </c>
    </row>
    <row r="244" spans="1:19" x14ac:dyDescent="0.3">
      <c r="A244" s="2">
        <v>82</v>
      </c>
      <c r="B244" s="2">
        <v>2</v>
      </c>
      <c r="C244" s="2">
        <f>VLOOKUP(A244, [1]orders!A:G, 7, FALSE)</f>
        <v>2</v>
      </c>
      <c r="D244" s="2">
        <v>11</v>
      </c>
      <c r="E244" s="2">
        <f>VLOOKUP(C244, [2]staffs!A:G,1,FALSE)</f>
        <v>2</v>
      </c>
      <c r="F244" s="2" t="str">
        <f>VLOOKUP(E244, [2]staffs!A:D,4,FALSE)</f>
        <v>mireya.copeland@bikes.shop</v>
      </c>
      <c r="G244" s="2">
        <f>VLOOKUP(D244, [3]products!$A:$D, 4, FALSE)</f>
        <v>4</v>
      </c>
      <c r="H244" s="2" t="str">
        <f>VLOOKUP(G244, [4]categories!A:B, 2, FALSE)</f>
        <v>Cyclocross Bicycles</v>
      </c>
      <c r="I244" s="14">
        <f>VLOOKUP(A244, [1]orders!A:B,2,FALSE)</f>
        <v>1223</v>
      </c>
      <c r="J244" s="14" t="str">
        <f>VLOOKUP(A244, [1]orders!A:I,9,FALSE)</f>
        <v>bronwyn.vargas@msn.com</v>
      </c>
      <c r="K244" s="14">
        <f>VLOOKUP(A244, [1]orders!A:J,10,FALSE)</f>
        <v>12553</v>
      </c>
      <c r="L244" s="2" t="str">
        <f>IFERROR(VLOOKUP(C244, [5]stores!A:B, 2, FALSE), "Unknown")</f>
        <v>Baldwin Bikes</v>
      </c>
      <c r="M244" s="2" t="str">
        <f>VLOOKUP(D244,[3]products!A:B,2,FALSE)</f>
        <v>Surly Straggler 650b - 2016</v>
      </c>
      <c r="N244" s="2" t="str">
        <f>VLOOKUP(D244, [3]products!A:H, 8, FALSE)</f>
        <v>Surly</v>
      </c>
      <c r="O244" s="21">
        <f>VLOOKUP(A244, [1]orders!A:D, 4, FALSE)</f>
        <v>42418</v>
      </c>
      <c r="P244" s="2">
        <v>2</v>
      </c>
      <c r="Q244" s="2">
        <v>1680.99</v>
      </c>
      <c r="R244" s="27">
        <v>0.2</v>
      </c>
      <c r="S244" s="2">
        <f t="shared" si="3"/>
        <v>3361.98</v>
      </c>
    </row>
    <row r="245" spans="1:19" x14ac:dyDescent="0.3">
      <c r="A245" s="2">
        <v>83</v>
      </c>
      <c r="B245" s="2">
        <v>1</v>
      </c>
      <c r="C245" s="2">
        <f>VLOOKUP(A245, [1]orders!A:G, 7, FALSE)</f>
        <v>1</v>
      </c>
      <c r="D245" s="2">
        <v>20</v>
      </c>
      <c r="E245" s="2">
        <f>VLOOKUP(C245, [2]staffs!A:G,1,FALSE)</f>
        <v>1</v>
      </c>
      <c r="F245" s="2" t="str">
        <f>VLOOKUP(E245, [2]staffs!A:D,4,FALSE)</f>
        <v>fabiola.jackson@bikes.shop</v>
      </c>
      <c r="G245" s="2">
        <f>VLOOKUP(D245, [3]products!$A:$D, 4, FALSE)</f>
        <v>3</v>
      </c>
      <c r="H245" s="2" t="str">
        <f>VLOOKUP(G245, [4]categories!A:B, 2, FALSE)</f>
        <v>Cruisers Bicycles</v>
      </c>
      <c r="I245" s="14">
        <f>VLOOKUP(A245, [1]orders!A:B,2,FALSE)</f>
        <v>393</v>
      </c>
      <c r="J245" s="14" t="str">
        <f>VLOOKUP(A245, [1]orders!A:I,9,FALSE)</f>
        <v>gertrude.terry@hotmail.com</v>
      </c>
      <c r="K245" s="14">
        <f>VLOOKUP(A245, [1]orders!A:J,10,FALSE)</f>
        <v>91784</v>
      </c>
      <c r="L245" s="2" t="str">
        <f>IFERROR(VLOOKUP(C245, [5]stores!A:B, 2, FALSE), "Unknown")</f>
        <v>Santa Cruz Bikes</v>
      </c>
      <c r="M245" s="2" t="str">
        <f>VLOOKUP(D245,[3]products!A:B,2,FALSE)</f>
        <v>Electra Townie Original 7D EQ - Women's - 2016</v>
      </c>
      <c r="N245" s="2" t="str">
        <f>VLOOKUP(D245, [3]products!A:H, 8, FALSE)</f>
        <v>Electra</v>
      </c>
      <c r="O245" s="21">
        <f>VLOOKUP(A245, [1]orders!A:D, 4, FALSE)</f>
        <v>42419</v>
      </c>
      <c r="P245" s="2">
        <v>1</v>
      </c>
      <c r="Q245" s="2">
        <v>599.99</v>
      </c>
      <c r="R245" s="27">
        <v>0.2</v>
      </c>
      <c r="S245" s="2">
        <f t="shared" si="3"/>
        <v>599.99</v>
      </c>
    </row>
    <row r="246" spans="1:19" x14ac:dyDescent="0.3">
      <c r="A246" s="2">
        <v>83</v>
      </c>
      <c r="B246" s="2">
        <v>2</v>
      </c>
      <c r="C246" s="2">
        <f>VLOOKUP(A246, [1]orders!A:G, 7, FALSE)</f>
        <v>1</v>
      </c>
      <c r="D246" s="2">
        <v>3</v>
      </c>
      <c r="E246" s="2">
        <f>VLOOKUP(C246, [2]staffs!A:G,1,FALSE)</f>
        <v>1</v>
      </c>
      <c r="F246" s="2" t="str">
        <f>VLOOKUP(E246, [2]staffs!A:D,4,FALSE)</f>
        <v>fabiola.jackson@bikes.shop</v>
      </c>
      <c r="G246" s="2">
        <f>VLOOKUP(D246, [3]products!$A:$D, 4, FALSE)</f>
        <v>6</v>
      </c>
      <c r="H246" s="2" t="str">
        <f>VLOOKUP(G246, [4]categories!A:B, 2, FALSE)</f>
        <v>Mountain Bikes</v>
      </c>
      <c r="I246" s="14">
        <f>VLOOKUP(A246, [1]orders!A:B,2,FALSE)</f>
        <v>393</v>
      </c>
      <c r="J246" s="14" t="str">
        <f>VLOOKUP(A246, [1]orders!A:I,9,FALSE)</f>
        <v>gertrude.terry@hotmail.com</v>
      </c>
      <c r="K246" s="14">
        <f>VLOOKUP(A246, [1]orders!A:J,10,FALSE)</f>
        <v>91784</v>
      </c>
      <c r="L246" s="2" t="str">
        <f>IFERROR(VLOOKUP(C246, [5]stores!A:B, 2, FALSE), "Unknown")</f>
        <v>Santa Cruz Bikes</v>
      </c>
      <c r="M246" s="2" t="str">
        <f>VLOOKUP(D246,[3]products!A:B,2,FALSE)</f>
        <v>Surly Wednesday Frameset - 2016</v>
      </c>
      <c r="N246" s="2" t="str">
        <f>VLOOKUP(D246, [3]products!A:H, 8, FALSE)</f>
        <v>Surly</v>
      </c>
      <c r="O246" s="21">
        <f>VLOOKUP(A246, [1]orders!A:D, 4, FALSE)</f>
        <v>42419</v>
      </c>
      <c r="P246" s="2">
        <v>2</v>
      </c>
      <c r="Q246" s="2">
        <v>999.99</v>
      </c>
      <c r="R246" s="27">
        <v>0.05</v>
      </c>
      <c r="S246" s="2">
        <f t="shared" si="3"/>
        <v>1999.98</v>
      </c>
    </row>
    <row r="247" spans="1:19" x14ac:dyDescent="0.3">
      <c r="A247" s="2">
        <v>84</v>
      </c>
      <c r="B247" s="2">
        <v>1</v>
      </c>
      <c r="C247" s="2">
        <f>VLOOKUP(A247, [1]orders!A:G, 7, FALSE)</f>
        <v>2</v>
      </c>
      <c r="D247" s="2">
        <v>23</v>
      </c>
      <c r="E247" s="2">
        <f>VLOOKUP(C247, [2]staffs!A:G,1,FALSE)</f>
        <v>2</v>
      </c>
      <c r="F247" s="2" t="str">
        <f>VLOOKUP(E247, [2]staffs!A:D,4,FALSE)</f>
        <v>mireya.copeland@bikes.shop</v>
      </c>
      <c r="G247" s="2">
        <f>VLOOKUP(D247, [3]products!$A:$D, 4, FALSE)</f>
        <v>1</v>
      </c>
      <c r="H247" s="2" t="str">
        <f>VLOOKUP(G247, [4]categories!A:B, 2, FALSE)</f>
        <v>Children Bicycles</v>
      </c>
      <c r="I247" s="14">
        <f>VLOOKUP(A247, [1]orders!A:B,2,FALSE)</f>
        <v>317</v>
      </c>
      <c r="J247" s="14" t="str">
        <f>VLOOKUP(A247, [1]orders!A:I,9,FALSE)</f>
        <v>christia.wilkins@msn.com</v>
      </c>
      <c r="K247" s="14">
        <f>VLOOKUP(A247, [1]orders!A:J,10,FALSE)</f>
        <v>11377</v>
      </c>
      <c r="L247" s="2" t="str">
        <f>IFERROR(VLOOKUP(C247, [5]stores!A:B, 2, FALSE), "Unknown")</f>
        <v>Baldwin Bikes</v>
      </c>
      <c r="M247" s="2" t="str">
        <f>VLOOKUP(D247,[3]products!A:B,2,FALSE)</f>
        <v>Electra Girl's Hawaii 1 (20-inch) - 2015/2016</v>
      </c>
      <c r="N247" s="2" t="str">
        <f>VLOOKUP(D247, [3]products!A:H, 8, FALSE)</f>
        <v>Electra</v>
      </c>
      <c r="O247" s="21">
        <f>VLOOKUP(A247, [1]orders!A:D, 4, FALSE)</f>
        <v>42420</v>
      </c>
      <c r="P247" s="2">
        <v>2</v>
      </c>
      <c r="Q247" s="2">
        <v>299.99</v>
      </c>
      <c r="R247" s="27">
        <v>7.0000000000000007E-2</v>
      </c>
      <c r="S247" s="2">
        <f t="shared" si="3"/>
        <v>599.98</v>
      </c>
    </row>
    <row r="248" spans="1:19" x14ac:dyDescent="0.3">
      <c r="A248" s="2">
        <v>84</v>
      </c>
      <c r="B248" s="2">
        <v>2</v>
      </c>
      <c r="C248" s="2">
        <f>VLOOKUP(A248, [1]orders!A:G, 7, FALSE)</f>
        <v>2</v>
      </c>
      <c r="D248" s="2">
        <v>15</v>
      </c>
      <c r="E248" s="2">
        <f>VLOOKUP(C248, [2]staffs!A:G,1,FALSE)</f>
        <v>2</v>
      </c>
      <c r="F248" s="2" t="str">
        <f>VLOOKUP(E248, [2]staffs!A:D,4,FALSE)</f>
        <v>mireya.copeland@bikes.shop</v>
      </c>
      <c r="G248" s="2">
        <f>VLOOKUP(D248, [3]products!$A:$D, 4, FALSE)</f>
        <v>3</v>
      </c>
      <c r="H248" s="2" t="str">
        <f>VLOOKUP(G248, [4]categories!A:B, 2, FALSE)</f>
        <v>Cruisers Bicycles</v>
      </c>
      <c r="I248" s="14">
        <f>VLOOKUP(A248, [1]orders!A:B,2,FALSE)</f>
        <v>317</v>
      </c>
      <c r="J248" s="14" t="str">
        <f>VLOOKUP(A248, [1]orders!A:I,9,FALSE)</f>
        <v>christia.wilkins@msn.com</v>
      </c>
      <c r="K248" s="14">
        <f>VLOOKUP(A248, [1]orders!A:J,10,FALSE)</f>
        <v>11377</v>
      </c>
      <c r="L248" s="2" t="str">
        <f>IFERROR(VLOOKUP(C248, [5]stores!A:B, 2, FALSE), "Unknown")</f>
        <v>Baldwin Bikes</v>
      </c>
      <c r="M248" s="2" t="str">
        <f>VLOOKUP(D248,[3]products!A:B,2,FALSE)</f>
        <v>Electra Moto 1 - 2016</v>
      </c>
      <c r="N248" s="2" t="str">
        <f>VLOOKUP(D248, [3]products!A:H, 8, FALSE)</f>
        <v>Electra</v>
      </c>
      <c r="O248" s="21">
        <f>VLOOKUP(A248, [1]orders!A:D, 4, FALSE)</f>
        <v>42420</v>
      </c>
      <c r="P248" s="2">
        <v>2</v>
      </c>
      <c r="Q248" s="2">
        <v>529.99</v>
      </c>
      <c r="R248" s="27">
        <v>7.0000000000000007E-2</v>
      </c>
      <c r="S248" s="2">
        <f t="shared" si="3"/>
        <v>1059.98</v>
      </c>
    </row>
    <row r="249" spans="1:19" x14ac:dyDescent="0.3">
      <c r="A249" s="2">
        <v>85</v>
      </c>
      <c r="B249" s="2">
        <v>1</v>
      </c>
      <c r="C249" s="2">
        <f>VLOOKUP(A249, [1]orders!A:G, 7, FALSE)</f>
        <v>2</v>
      </c>
      <c r="D249" s="2">
        <v>4</v>
      </c>
      <c r="E249" s="2">
        <f>VLOOKUP(C249, [2]staffs!A:G,1,FALSE)</f>
        <v>2</v>
      </c>
      <c r="F249" s="2" t="str">
        <f>VLOOKUP(E249, [2]staffs!A:D,4,FALSE)</f>
        <v>mireya.copeland@bikes.shop</v>
      </c>
      <c r="G249" s="2">
        <f>VLOOKUP(D249, [3]products!$A:$D, 4, FALSE)</f>
        <v>6</v>
      </c>
      <c r="H249" s="2" t="str">
        <f>VLOOKUP(G249, [4]categories!A:B, 2, FALSE)</f>
        <v>Mountain Bikes</v>
      </c>
      <c r="I249" s="14">
        <f>VLOOKUP(A249, [1]orders!A:B,2,FALSE)</f>
        <v>1174</v>
      </c>
      <c r="J249" s="14" t="str">
        <f>VLOOKUP(A249, [1]orders!A:I,9,FALSE)</f>
        <v>aaron.knapp@yahoo.com</v>
      </c>
      <c r="K249" s="14">
        <f>VLOOKUP(A249, [1]orders!A:J,10,FALSE)</f>
        <v>10701</v>
      </c>
      <c r="L249" s="2" t="str">
        <f>IFERROR(VLOOKUP(C249, [5]stores!A:B, 2, FALSE), "Unknown")</f>
        <v>Baldwin Bikes</v>
      </c>
      <c r="M249" s="2" t="str">
        <f>VLOOKUP(D249,[3]products!A:B,2,FALSE)</f>
        <v>Trek Fuel EX 8 29 - 2016</v>
      </c>
      <c r="N249" s="2" t="str">
        <f>VLOOKUP(D249, [3]products!A:H, 8, FALSE)</f>
        <v>Trek</v>
      </c>
      <c r="O249" s="21">
        <f>VLOOKUP(A249, [1]orders!A:D, 4, FALSE)</f>
        <v>42420</v>
      </c>
      <c r="P249" s="2">
        <v>2</v>
      </c>
      <c r="Q249" s="2">
        <v>2899.99</v>
      </c>
      <c r="R249" s="27">
        <v>0.05</v>
      </c>
      <c r="S249" s="2">
        <f t="shared" si="3"/>
        <v>5799.98</v>
      </c>
    </row>
    <row r="250" spans="1:19" x14ac:dyDescent="0.3">
      <c r="A250" s="2">
        <v>85</v>
      </c>
      <c r="B250" s="2">
        <v>2</v>
      </c>
      <c r="C250" s="2">
        <f>VLOOKUP(A250, [1]orders!A:G, 7, FALSE)</f>
        <v>2</v>
      </c>
      <c r="D250" s="2">
        <v>18</v>
      </c>
      <c r="E250" s="2">
        <f>VLOOKUP(C250, [2]staffs!A:G,1,FALSE)</f>
        <v>2</v>
      </c>
      <c r="F250" s="2" t="str">
        <f>VLOOKUP(E250, [2]staffs!A:D,4,FALSE)</f>
        <v>mireya.copeland@bikes.shop</v>
      </c>
      <c r="G250" s="2">
        <f>VLOOKUP(D250, [3]products!$A:$D, 4, FALSE)</f>
        <v>3</v>
      </c>
      <c r="H250" s="2" t="str">
        <f>VLOOKUP(G250, [4]categories!A:B, 2, FALSE)</f>
        <v>Cruisers Bicycles</v>
      </c>
      <c r="I250" s="14">
        <f>VLOOKUP(A250, [1]orders!A:B,2,FALSE)</f>
        <v>1174</v>
      </c>
      <c r="J250" s="14" t="str">
        <f>VLOOKUP(A250, [1]orders!A:I,9,FALSE)</f>
        <v>aaron.knapp@yahoo.com</v>
      </c>
      <c r="K250" s="14">
        <f>VLOOKUP(A250, [1]orders!A:J,10,FALSE)</f>
        <v>10701</v>
      </c>
      <c r="L250" s="2" t="str">
        <f>IFERROR(VLOOKUP(C250, [5]stores!A:B, 2, FALSE), "Unknown")</f>
        <v>Baldwin Bikes</v>
      </c>
      <c r="M250" s="2" t="str">
        <f>VLOOKUP(D250,[3]products!A:B,2,FALSE)</f>
        <v>Pure Cycles Western 3-Speed - Women's - 2015/2016</v>
      </c>
      <c r="N250" s="2" t="str">
        <f>VLOOKUP(D250, [3]products!A:H, 8, FALSE)</f>
        <v>Pure Cycles</v>
      </c>
      <c r="O250" s="21">
        <f>VLOOKUP(A250, [1]orders!A:D, 4, FALSE)</f>
        <v>42420</v>
      </c>
      <c r="P250" s="2">
        <v>1</v>
      </c>
      <c r="Q250" s="2">
        <v>449</v>
      </c>
      <c r="R250" s="27">
        <v>7.0000000000000007E-2</v>
      </c>
      <c r="S250" s="2">
        <f t="shared" si="3"/>
        <v>449</v>
      </c>
    </row>
    <row r="251" spans="1:19" x14ac:dyDescent="0.3">
      <c r="A251" s="2">
        <v>86</v>
      </c>
      <c r="B251" s="2">
        <v>1</v>
      </c>
      <c r="C251" s="2">
        <f>VLOOKUP(A251, [1]orders!A:G, 7, FALSE)</f>
        <v>2</v>
      </c>
      <c r="D251" s="2">
        <v>9</v>
      </c>
      <c r="E251" s="2">
        <f>VLOOKUP(C251, [2]staffs!A:G,1,FALSE)</f>
        <v>2</v>
      </c>
      <c r="F251" s="2" t="str">
        <f>VLOOKUP(E251, [2]staffs!A:D,4,FALSE)</f>
        <v>mireya.copeland@bikes.shop</v>
      </c>
      <c r="G251" s="2">
        <f>VLOOKUP(D251, [3]products!$A:$D, 4, FALSE)</f>
        <v>5</v>
      </c>
      <c r="H251" s="2" t="str">
        <f>VLOOKUP(G251, [4]categories!A:B, 2, FALSE)</f>
        <v>Electric Bikes</v>
      </c>
      <c r="I251" s="14">
        <f>VLOOKUP(A251, [1]orders!A:B,2,FALSE)</f>
        <v>276</v>
      </c>
      <c r="J251" s="14" t="str">
        <f>VLOOKUP(A251, [1]orders!A:I,9,FALSE)</f>
        <v>lavette.wright@msn.com</v>
      </c>
      <c r="K251" s="14">
        <f>VLOOKUP(A251, [1]orders!A:J,10,FALSE)</f>
        <v>11779</v>
      </c>
      <c r="L251" s="2" t="str">
        <f>IFERROR(VLOOKUP(C251, [5]stores!A:B, 2, FALSE), "Unknown")</f>
        <v>Baldwin Bikes</v>
      </c>
      <c r="M251" s="2" t="str">
        <f>VLOOKUP(D251,[3]products!A:B,2,FALSE)</f>
        <v>Trek Conduit+ - 2016</v>
      </c>
      <c r="N251" s="2" t="str">
        <f>VLOOKUP(D251, [3]products!A:H, 8, FALSE)</f>
        <v>Trek</v>
      </c>
      <c r="O251" s="21">
        <f>VLOOKUP(A251, [1]orders!A:D, 4, FALSE)</f>
        <v>42421</v>
      </c>
      <c r="P251" s="2">
        <v>2</v>
      </c>
      <c r="Q251" s="2">
        <v>2999.99</v>
      </c>
      <c r="R251" s="27">
        <v>0.1</v>
      </c>
      <c r="S251" s="2">
        <f t="shared" si="3"/>
        <v>5999.98</v>
      </c>
    </row>
    <row r="252" spans="1:19" x14ac:dyDescent="0.3">
      <c r="A252" s="2">
        <v>86</v>
      </c>
      <c r="B252" s="2">
        <v>2</v>
      </c>
      <c r="C252" s="2">
        <f>VLOOKUP(A252, [1]orders!A:G, 7, FALSE)</f>
        <v>2</v>
      </c>
      <c r="D252" s="2">
        <v>23</v>
      </c>
      <c r="E252" s="2">
        <f>VLOOKUP(C252, [2]staffs!A:G,1,FALSE)</f>
        <v>2</v>
      </c>
      <c r="F252" s="2" t="str">
        <f>VLOOKUP(E252, [2]staffs!A:D,4,FALSE)</f>
        <v>mireya.copeland@bikes.shop</v>
      </c>
      <c r="G252" s="2">
        <f>VLOOKUP(D252, [3]products!$A:$D, 4, FALSE)</f>
        <v>1</v>
      </c>
      <c r="H252" s="2" t="str">
        <f>VLOOKUP(G252, [4]categories!A:B, 2, FALSE)</f>
        <v>Children Bicycles</v>
      </c>
      <c r="I252" s="14">
        <f>VLOOKUP(A252, [1]orders!A:B,2,FALSE)</f>
        <v>276</v>
      </c>
      <c r="J252" s="14" t="str">
        <f>VLOOKUP(A252, [1]orders!A:I,9,FALSE)</f>
        <v>lavette.wright@msn.com</v>
      </c>
      <c r="K252" s="14">
        <f>VLOOKUP(A252, [1]orders!A:J,10,FALSE)</f>
        <v>11779</v>
      </c>
      <c r="L252" s="2" t="str">
        <f>IFERROR(VLOOKUP(C252, [5]stores!A:B, 2, FALSE), "Unknown")</f>
        <v>Baldwin Bikes</v>
      </c>
      <c r="M252" s="2" t="str">
        <f>VLOOKUP(D252,[3]products!A:B,2,FALSE)</f>
        <v>Electra Girl's Hawaii 1 (20-inch) - 2015/2016</v>
      </c>
      <c r="N252" s="2" t="str">
        <f>VLOOKUP(D252, [3]products!A:H, 8, FALSE)</f>
        <v>Electra</v>
      </c>
      <c r="O252" s="21">
        <f>VLOOKUP(A252, [1]orders!A:D, 4, FALSE)</f>
        <v>42421</v>
      </c>
      <c r="P252" s="2">
        <v>2</v>
      </c>
      <c r="Q252" s="2">
        <v>299.99</v>
      </c>
      <c r="R252" s="27">
        <v>7.0000000000000007E-2</v>
      </c>
      <c r="S252" s="2">
        <f t="shared" si="3"/>
        <v>599.98</v>
      </c>
    </row>
    <row r="253" spans="1:19" x14ac:dyDescent="0.3">
      <c r="A253" s="2">
        <v>86</v>
      </c>
      <c r="B253" s="2">
        <v>3</v>
      </c>
      <c r="C253" s="2">
        <f>VLOOKUP(A253, [1]orders!A:G, 7, FALSE)</f>
        <v>2</v>
      </c>
      <c r="D253" s="2">
        <v>21</v>
      </c>
      <c r="E253" s="2">
        <f>VLOOKUP(C253, [2]staffs!A:G,1,FALSE)</f>
        <v>2</v>
      </c>
      <c r="F253" s="2" t="str">
        <f>VLOOKUP(E253, [2]staffs!A:D,4,FALSE)</f>
        <v>mireya.copeland@bikes.shop</v>
      </c>
      <c r="G253" s="2">
        <f>VLOOKUP(D253, [3]products!$A:$D, 4, FALSE)</f>
        <v>1</v>
      </c>
      <c r="H253" s="2" t="str">
        <f>VLOOKUP(G253, [4]categories!A:B, 2, FALSE)</f>
        <v>Children Bicycles</v>
      </c>
      <c r="I253" s="14">
        <f>VLOOKUP(A253, [1]orders!A:B,2,FALSE)</f>
        <v>276</v>
      </c>
      <c r="J253" s="14" t="str">
        <f>VLOOKUP(A253, [1]orders!A:I,9,FALSE)</f>
        <v>lavette.wright@msn.com</v>
      </c>
      <c r="K253" s="14">
        <f>VLOOKUP(A253, [1]orders!A:J,10,FALSE)</f>
        <v>11779</v>
      </c>
      <c r="L253" s="2" t="str">
        <f>IFERROR(VLOOKUP(C253, [5]stores!A:B, 2, FALSE), "Unknown")</f>
        <v>Baldwin Bikes</v>
      </c>
      <c r="M253" s="2" t="str">
        <f>VLOOKUP(D253,[3]products!A:B,2,FALSE)</f>
        <v>Electra Cruiser 1 (24-Inch) - 2016</v>
      </c>
      <c r="N253" s="2" t="str">
        <f>VLOOKUP(D253, [3]products!A:H, 8, FALSE)</f>
        <v>Electra</v>
      </c>
      <c r="O253" s="21">
        <f>VLOOKUP(A253, [1]orders!A:D, 4, FALSE)</f>
        <v>42421</v>
      </c>
      <c r="P253" s="2">
        <v>2</v>
      </c>
      <c r="Q253" s="2">
        <v>269.99</v>
      </c>
      <c r="R253" s="27">
        <v>0.2</v>
      </c>
      <c r="S253" s="2">
        <f t="shared" si="3"/>
        <v>539.98</v>
      </c>
    </row>
    <row r="254" spans="1:19" x14ac:dyDescent="0.3">
      <c r="A254" s="2">
        <v>86</v>
      </c>
      <c r="B254" s="2">
        <v>4</v>
      </c>
      <c r="C254" s="2">
        <f>VLOOKUP(A254, [1]orders!A:G, 7, FALSE)</f>
        <v>2</v>
      </c>
      <c r="D254" s="2">
        <v>15</v>
      </c>
      <c r="E254" s="2">
        <f>VLOOKUP(C254, [2]staffs!A:G,1,FALSE)</f>
        <v>2</v>
      </c>
      <c r="F254" s="2" t="str">
        <f>VLOOKUP(E254, [2]staffs!A:D,4,FALSE)</f>
        <v>mireya.copeland@bikes.shop</v>
      </c>
      <c r="G254" s="2">
        <f>VLOOKUP(D254, [3]products!$A:$D, 4, FALSE)</f>
        <v>3</v>
      </c>
      <c r="H254" s="2" t="str">
        <f>VLOOKUP(G254, [4]categories!A:B, 2, FALSE)</f>
        <v>Cruisers Bicycles</v>
      </c>
      <c r="I254" s="14">
        <f>VLOOKUP(A254, [1]orders!A:B,2,FALSE)</f>
        <v>276</v>
      </c>
      <c r="J254" s="14" t="str">
        <f>VLOOKUP(A254, [1]orders!A:I,9,FALSE)</f>
        <v>lavette.wright@msn.com</v>
      </c>
      <c r="K254" s="14">
        <f>VLOOKUP(A254, [1]orders!A:J,10,FALSE)</f>
        <v>11779</v>
      </c>
      <c r="L254" s="2" t="str">
        <f>IFERROR(VLOOKUP(C254, [5]stores!A:B, 2, FALSE), "Unknown")</f>
        <v>Baldwin Bikes</v>
      </c>
      <c r="M254" s="2" t="str">
        <f>VLOOKUP(D254,[3]products!A:B,2,FALSE)</f>
        <v>Electra Moto 1 - 2016</v>
      </c>
      <c r="N254" s="2" t="str">
        <f>VLOOKUP(D254, [3]products!A:H, 8, FALSE)</f>
        <v>Electra</v>
      </c>
      <c r="O254" s="21">
        <f>VLOOKUP(A254, [1]orders!A:D, 4, FALSE)</f>
        <v>42421</v>
      </c>
      <c r="P254" s="2">
        <v>1</v>
      </c>
      <c r="Q254" s="2">
        <v>529.99</v>
      </c>
      <c r="R254" s="27">
        <v>0.1</v>
      </c>
      <c r="S254" s="2">
        <f t="shared" si="3"/>
        <v>529.99</v>
      </c>
    </row>
    <row r="255" spans="1:19" x14ac:dyDescent="0.3">
      <c r="A255" s="2">
        <v>87</v>
      </c>
      <c r="B255" s="2">
        <v>1</v>
      </c>
      <c r="C255" s="2">
        <f>VLOOKUP(A255, [1]orders!A:G, 7, FALSE)</f>
        <v>2</v>
      </c>
      <c r="D255" s="2">
        <v>20</v>
      </c>
      <c r="E255" s="2">
        <f>VLOOKUP(C255, [2]staffs!A:G,1,FALSE)</f>
        <v>2</v>
      </c>
      <c r="F255" s="2" t="str">
        <f>VLOOKUP(E255, [2]staffs!A:D,4,FALSE)</f>
        <v>mireya.copeland@bikes.shop</v>
      </c>
      <c r="G255" s="2">
        <f>VLOOKUP(D255, [3]products!$A:$D, 4, FALSE)</f>
        <v>3</v>
      </c>
      <c r="H255" s="2" t="str">
        <f>VLOOKUP(G255, [4]categories!A:B, 2, FALSE)</f>
        <v>Cruisers Bicycles</v>
      </c>
      <c r="I255" s="14">
        <f>VLOOKUP(A255, [1]orders!A:B,2,FALSE)</f>
        <v>516</v>
      </c>
      <c r="J255" s="14" t="str">
        <f>VLOOKUP(A255, [1]orders!A:I,9,FALSE)</f>
        <v>rosa.kinney@yahoo.com</v>
      </c>
      <c r="K255" s="14">
        <f>VLOOKUP(A255, [1]orders!A:J,10,FALSE)</f>
        <v>11201</v>
      </c>
      <c r="L255" s="2" t="str">
        <f>IFERROR(VLOOKUP(C255, [5]stores!A:B, 2, FALSE), "Unknown")</f>
        <v>Baldwin Bikes</v>
      </c>
      <c r="M255" s="2" t="str">
        <f>VLOOKUP(D255,[3]products!A:B,2,FALSE)</f>
        <v>Electra Townie Original 7D EQ - Women's - 2016</v>
      </c>
      <c r="N255" s="2" t="str">
        <f>VLOOKUP(D255, [3]products!A:H, 8, FALSE)</f>
        <v>Electra</v>
      </c>
      <c r="O255" s="21">
        <f>VLOOKUP(A255, [1]orders!A:D, 4, FALSE)</f>
        <v>42421</v>
      </c>
      <c r="P255" s="2">
        <v>2</v>
      </c>
      <c r="Q255" s="2">
        <v>599.99</v>
      </c>
      <c r="R255" s="27">
        <v>0.2</v>
      </c>
      <c r="S255" s="2">
        <f t="shared" si="3"/>
        <v>1199.98</v>
      </c>
    </row>
    <row r="256" spans="1:19" x14ac:dyDescent="0.3">
      <c r="A256" s="2">
        <v>87</v>
      </c>
      <c r="B256" s="2">
        <v>2</v>
      </c>
      <c r="C256" s="2">
        <f>VLOOKUP(A256, [1]orders!A:G, 7, FALSE)</f>
        <v>2</v>
      </c>
      <c r="D256" s="2">
        <v>23</v>
      </c>
      <c r="E256" s="2">
        <f>VLOOKUP(C256, [2]staffs!A:G,1,FALSE)</f>
        <v>2</v>
      </c>
      <c r="F256" s="2" t="str">
        <f>VLOOKUP(E256, [2]staffs!A:D,4,FALSE)</f>
        <v>mireya.copeland@bikes.shop</v>
      </c>
      <c r="G256" s="2">
        <f>VLOOKUP(D256, [3]products!$A:$D, 4, FALSE)</f>
        <v>1</v>
      </c>
      <c r="H256" s="2" t="str">
        <f>VLOOKUP(G256, [4]categories!A:B, 2, FALSE)</f>
        <v>Children Bicycles</v>
      </c>
      <c r="I256" s="14">
        <f>VLOOKUP(A256, [1]orders!A:B,2,FALSE)</f>
        <v>516</v>
      </c>
      <c r="J256" s="14" t="str">
        <f>VLOOKUP(A256, [1]orders!A:I,9,FALSE)</f>
        <v>rosa.kinney@yahoo.com</v>
      </c>
      <c r="K256" s="14">
        <f>VLOOKUP(A256, [1]orders!A:J,10,FALSE)</f>
        <v>11201</v>
      </c>
      <c r="L256" s="2" t="str">
        <f>IFERROR(VLOOKUP(C256, [5]stores!A:B, 2, FALSE), "Unknown")</f>
        <v>Baldwin Bikes</v>
      </c>
      <c r="M256" s="2" t="str">
        <f>VLOOKUP(D256,[3]products!A:B,2,FALSE)</f>
        <v>Electra Girl's Hawaii 1 (20-inch) - 2015/2016</v>
      </c>
      <c r="N256" s="2" t="str">
        <f>VLOOKUP(D256, [3]products!A:H, 8, FALSE)</f>
        <v>Electra</v>
      </c>
      <c r="O256" s="21">
        <f>VLOOKUP(A256, [1]orders!A:D, 4, FALSE)</f>
        <v>42421</v>
      </c>
      <c r="P256" s="2">
        <v>2</v>
      </c>
      <c r="Q256" s="2">
        <v>299.99</v>
      </c>
      <c r="R256" s="27">
        <v>0.1</v>
      </c>
      <c r="S256" s="2">
        <f t="shared" si="3"/>
        <v>599.98</v>
      </c>
    </row>
    <row r="257" spans="1:19" x14ac:dyDescent="0.3">
      <c r="A257" s="2">
        <v>88</v>
      </c>
      <c r="B257" s="2">
        <v>1</v>
      </c>
      <c r="C257" s="2">
        <f>VLOOKUP(A257, [1]orders!A:G, 7, FALSE)</f>
        <v>2</v>
      </c>
      <c r="D257" s="2">
        <v>10</v>
      </c>
      <c r="E257" s="2">
        <f>VLOOKUP(C257, [2]staffs!A:G,1,FALSE)</f>
        <v>2</v>
      </c>
      <c r="F257" s="2" t="str">
        <f>VLOOKUP(E257, [2]staffs!A:D,4,FALSE)</f>
        <v>mireya.copeland@bikes.shop</v>
      </c>
      <c r="G257" s="2">
        <f>VLOOKUP(D257, [3]products!$A:$D, 4, FALSE)</f>
        <v>4</v>
      </c>
      <c r="H257" s="2" t="str">
        <f>VLOOKUP(G257, [4]categories!A:B, 2, FALSE)</f>
        <v>Cyclocross Bicycles</v>
      </c>
      <c r="I257" s="14">
        <f>VLOOKUP(A257, [1]orders!A:B,2,FALSE)</f>
        <v>1069</v>
      </c>
      <c r="J257" s="14" t="str">
        <f>VLOOKUP(A257, [1]orders!A:I,9,FALSE)</f>
        <v>rodolfo.buck@gmail.com</v>
      </c>
      <c r="K257" s="14">
        <f>VLOOKUP(A257, [1]orders!A:J,10,FALSE)</f>
        <v>11967</v>
      </c>
      <c r="L257" s="2" t="str">
        <f>IFERROR(VLOOKUP(C257, [5]stores!A:B, 2, FALSE), "Unknown")</f>
        <v>Baldwin Bikes</v>
      </c>
      <c r="M257" s="2" t="str">
        <f>VLOOKUP(D257,[3]products!A:B,2,FALSE)</f>
        <v>Surly Straggler - 2016</v>
      </c>
      <c r="N257" s="2" t="str">
        <f>VLOOKUP(D257, [3]products!A:H, 8, FALSE)</f>
        <v>Surly</v>
      </c>
      <c r="O257" s="21">
        <f>VLOOKUP(A257, [1]orders!A:D, 4, FALSE)</f>
        <v>42421</v>
      </c>
      <c r="P257" s="2">
        <v>1</v>
      </c>
      <c r="Q257" s="2">
        <v>1549</v>
      </c>
      <c r="R257" s="27">
        <v>7.0000000000000007E-2</v>
      </c>
      <c r="S257" s="2">
        <f t="shared" si="3"/>
        <v>1549</v>
      </c>
    </row>
    <row r="258" spans="1:19" x14ac:dyDescent="0.3">
      <c r="A258" s="2">
        <v>88</v>
      </c>
      <c r="B258" s="2">
        <v>2</v>
      </c>
      <c r="C258" s="2">
        <f>VLOOKUP(A258, [1]orders!A:G, 7, FALSE)</f>
        <v>2</v>
      </c>
      <c r="D258" s="2">
        <v>8</v>
      </c>
      <c r="E258" s="2">
        <f>VLOOKUP(C258, [2]staffs!A:G,1,FALSE)</f>
        <v>2</v>
      </c>
      <c r="F258" s="2" t="str">
        <f>VLOOKUP(E258, [2]staffs!A:D,4,FALSE)</f>
        <v>mireya.copeland@bikes.shop</v>
      </c>
      <c r="G258" s="2">
        <f>VLOOKUP(D258, [3]products!$A:$D, 4, FALSE)</f>
        <v>6</v>
      </c>
      <c r="H258" s="2" t="str">
        <f>VLOOKUP(G258, [4]categories!A:B, 2, FALSE)</f>
        <v>Mountain Bikes</v>
      </c>
      <c r="I258" s="14">
        <f>VLOOKUP(A258, [1]orders!A:B,2,FALSE)</f>
        <v>1069</v>
      </c>
      <c r="J258" s="14" t="str">
        <f>VLOOKUP(A258, [1]orders!A:I,9,FALSE)</f>
        <v>rodolfo.buck@gmail.com</v>
      </c>
      <c r="K258" s="14">
        <f>VLOOKUP(A258, [1]orders!A:J,10,FALSE)</f>
        <v>11967</v>
      </c>
      <c r="L258" s="2" t="str">
        <f>IFERROR(VLOOKUP(C258, [5]stores!A:B, 2, FALSE), "Unknown")</f>
        <v>Baldwin Bikes</v>
      </c>
      <c r="M258" s="2" t="str">
        <f>VLOOKUP(D258,[3]products!A:B,2,FALSE)</f>
        <v>Trek Remedy 29 Carbon Frameset - 2016</v>
      </c>
      <c r="N258" s="2" t="str">
        <f>VLOOKUP(D258, [3]products!A:H, 8, FALSE)</f>
        <v>Trek</v>
      </c>
      <c r="O258" s="21">
        <f>VLOOKUP(A258, [1]orders!A:D, 4, FALSE)</f>
        <v>42421</v>
      </c>
      <c r="P258" s="2">
        <v>2</v>
      </c>
      <c r="Q258" s="2">
        <v>1799.99</v>
      </c>
      <c r="R258" s="27">
        <v>0.1</v>
      </c>
      <c r="S258" s="2">
        <f t="shared" si="3"/>
        <v>3599.98</v>
      </c>
    </row>
    <row r="259" spans="1:19" x14ac:dyDescent="0.3">
      <c r="A259" s="2">
        <v>88</v>
      </c>
      <c r="B259" s="2">
        <v>3</v>
      </c>
      <c r="C259" s="2">
        <f>VLOOKUP(A259, [1]orders!A:G, 7, FALSE)</f>
        <v>2</v>
      </c>
      <c r="D259" s="2">
        <v>7</v>
      </c>
      <c r="E259" s="2">
        <f>VLOOKUP(C259, [2]staffs!A:G,1,FALSE)</f>
        <v>2</v>
      </c>
      <c r="F259" s="2" t="str">
        <f>VLOOKUP(E259, [2]staffs!A:D,4,FALSE)</f>
        <v>mireya.copeland@bikes.shop</v>
      </c>
      <c r="G259" s="2">
        <f>VLOOKUP(D259, [3]products!$A:$D, 4, FALSE)</f>
        <v>6</v>
      </c>
      <c r="H259" s="2" t="str">
        <f>VLOOKUP(G259, [4]categories!A:B, 2, FALSE)</f>
        <v>Mountain Bikes</v>
      </c>
      <c r="I259" s="14">
        <f>VLOOKUP(A259, [1]orders!A:B,2,FALSE)</f>
        <v>1069</v>
      </c>
      <c r="J259" s="14" t="str">
        <f>VLOOKUP(A259, [1]orders!A:I,9,FALSE)</f>
        <v>rodolfo.buck@gmail.com</v>
      </c>
      <c r="K259" s="14">
        <f>VLOOKUP(A259, [1]orders!A:J,10,FALSE)</f>
        <v>11967</v>
      </c>
      <c r="L259" s="2" t="str">
        <f>IFERROR(VLOOKUP(C259, [5]stores!A:B, 2, FALSE), "Unknown")</f>
        <v>Baldwin Bikes</v>
      </c>
      <c r="M259" s="2" t="str">
        <f>VLOOKUP(D259,[3]products!A:B,2,FALSE)</f>
        <v>Trek Slash 8 27.5 - 2016</v>
      </c>
      <c r="N259" s="2" t="str">
        <f>VLOOKUP(D259, [3]products!A:H, 8, FALSE)</f>
        <v>Trek</v>
      </c>
      <c r="O259" s="21">
        <f>VLOOKUP(A259, [1]orders!A:D, 4, FALSE)</f>
        <v>42421</v>
      </c>
      <c r="P259" s="2">
        <v>1</v>
      </c>
      <c r="Q259" s="2">
        <v>3999.99</v>
      </c>
      <c r="R259" s="27">
        <v>0.1</v>
      </c>
      <c r="S259" s="2">
        <f t="shared" ref="S259:S322" si="4">P259*Q259</f>
        <v>3999.99</v>
      </c>
    </row>
    <row r="260" spans="1:19" x14ac:dyDescent="0.3">
      <c r="A260" s="2">
        <v>89</v>
      </c>
      <c r="B260" s="2">
        <v>1</v>
      </c>
      <c r="C260" s="2">
        <f>VLOOKUP(A260, [1]orders!A:G, 7, FALSE)</f>
        <v>3</v>
      </c>
      <c r="D260" s="2">
        <v>5</v>
      </c>
      <c r="E260" s="2">
        <f>VLOOKUP(C260, [2]staffs!A:G,1,FALSE)</f>
        <v>3</v>
      </c>
      <c r="F260" s="2" t="str">
        <f>VLOOKUP(E260, [2]staffs!A:D,4,FALSE)</f>
        <v>genna.serrano@bikes.shop</v>
      </c>
      <c r="G260" s="2">
        <f>VLOOKUP(D260, [3]products!$A:$D, 4, FALSE)</f>
        <v>6</v>
      </c>
      <c r="H260" s="2" t="str">
        <f>VLOOKUP(G260, [4]categories!A:B, 2, FALSE)</f>
        <v>Mountain Bikes</v>
      </c>
      <c r="I260" s="14">
        <f>VLOOKUP(A260, [1]orders!A:B,2,FALSE)</f>
        <v>668</v>
      </c>
      <c r="J260" s="14" t="str">
        <f>VLOOKUP(A260, [1]orders!A:I,9,FALSE)</f>
        <v>calandra.stanton@aol.com</v>
      </c>
      <c r="K260" s="14">
        <f>VLOOKUP(A260, [1]orders!A:J,10,FALSE)</f>
        <v>77566</v>
      </c>
      <c r="L260" s="2" t="str">
        <f>IFERROR(VLOOKUP(C260, [5]stores!A:B, 2, FALSE), "Unknown")</f>
        <v>Rowlett Bikes</v>
      </c>
      <c r="M260" s="2" t="str">
        <f>VLOOKUP(D260,[3]products!A:B,2,FALSE)</f>
        <v>Heller Shagamaw Frame - 2016</v>
      </c>
      <c r="N260" s="2" t="str">
        <f>VLOOKUP(D260, [3]products!A:H, 8, FALSE)</f>
        <v>Heller</v>
      </c>
      <c r="O260" s="21">
        <f>VLOOKUP(A260, [1]orders!A:D, 4, FALSE)</f>
        <v>42421</v>
      </c>
      <c r="P260" s="2">
        <v>1</v>
      </c>
      <c r="Q260" s="2">
        <v>1320.99</v>
      </c>
      <c r="R260" s="27">
        <v>0.05</v>
      </c>
      <c r="S260" s="2">
        <f t="shared" si="4"/>
        <v>1320.99</v>
      </c>
    </row>
    <row r="261" spans="1:19" x14ac:dyDescent="0.3">
      <c r="A261" s="2">
        <v>89</v>
      </c>
      <c r="B261" s="2">
        <v>2</v>
      </c>
      <c r="C261" s="2">
        <f>VLOOKUP(A261, [1]orders!A:G, 7, FALSE)</f>
        <v>3</v>
      </c>
      <c r="D261" s="2">
        <v>6</v>
      </c>
      <c r="E261" s="2">
        <f>VLOOKUP(C261, [2]staffs!A:G,1,FALSE)</f>
        <v>3</v>
      </c>
      <c r="F261" s="2" t="str">
        <f>VLOOKUP(E261, [2]staffs!A:D,4,FALSE)</f>
        <v>genna.serrano@bikes.shop</v>
      </c>
      <c r="G261" s="2">
        <f>VLOOKUP(D261, [3]products!$A:$D, 4, FALSE)</f>
        <v>6</v>
      </c>
      <c r="H261" s="2" t="str">
        <f>VLOOKUP(G261, [4]categories!A:B, 2, FALSE)</f>
        <v>Mountain Bikes</v>
      </c>
      <c r="I261" s="14">
        <f>VLOOKUP(A261, [1]orders!A:B,2,FALSE)</f>
        <v>668</v>
      </c>
      <c r="J261" s="14" t="str">
        <f>VLOOKUP(A261, [1]orders!A:I,9,FALSE)</f>
        <v>calandra.stanton@aol.com</v>
      </c>
      <c r="K261" s="14">
        <f>VLOOKUP(A261, [1]orders!A:J,10,FALSE)</f>
        <v>77566</v>
      </c>
      <c r="L261" s="2" t="str">
        <f>IFERROR(VLOOKUP(C261, [5]stores!A:B, 2, FALSE), "Unknown")</f>
        <v>Rowlett Bikes</v>
      </c>
      <c r="M261" s="2" t="str">
        <f>VLOOKUP(D261,[3]products!A:B,2,FALSE)</f>
        <v>Surly Ice Cream Truck Frameset - 2016</v>
      </c>
      <c r="N261" s="2" t="str">
        <f>VLOOKUP(D261, [3]products!A:H, 8, FALSE)</f>
        <v>Surly</v>
      </c>
      <c r="O261" s="21">
        <f>VLOOKUP(A261, [1]orders!A:D, 4, FALSE)</f>
        <v>42421</v>
      </c>
      <c r="P261" s="2">
        <v>2</v>
      </c>
      <c r="Q261" s="2">
        <v>469.99</v>
      </c>
      <c r="R261" s="27">
        <v>0.1</v>
      </c>
      <c r="S261" s="2">
        <f t="shared" si="4"/>
        <v>939.98</v>
      </c>
    </row>
    <row r="262" spans="1:19" x14ac:dyDescent="0.3">
      <c r="A262" s="2">
        <v>90</v>
      </c>
      <c r="B262" s="2">
        <v>1</v>
      </c>
      <c r="C262" s="2">
        <f>VLOOKUP(A262, [1]orders!A:G, 7, FALSE)</f>
        <v>2</v>
      </c>
      <c r="D262" s="2">
        <v>3</v>
      </c>
      <c r="E262" s="2">
        <f>VLOOKUP(C262, [2]staffs!A:G,1,FALSE)</f>
        <v>2</v>
      </c>
      <c r="F262" s="2" t="str">
        <f>VLOOKUP(E262, [2]staffs!A:D,4,FALSE)</f>
        <v>mireya.copeland@bikes.shop</v>
      </c>
      <c r="G262" s="2">
        <f>VLOOKUP(D262, [3]products!$A:$D, 4, FALSE)</f>
        <v>6</v>
      </c>
      <c r="H262" s="2" t="str">
        <f>VLOOKUP(G262, [4]categories!A:B, 2, FALSE)</f>
        <v>Mountain Bikes</v>
      </c>
      <c r="I262" s="14">
        <f>VLOOKUP(A262, [1]orders!A:B,2,FALSE)</f>
        <v>414</v>
      </c>
      <c r="J262" s="14" t="str">
        <f>VLOOKUP(A262, [1]orders!A:I,9,FALSE)</f>
        <v>romaine.haley@aol.com</v>
      </c>
      <c r="K262" s="14">
        <f>VLOOKUP(A262, [1]orders!A:J,10,FALSE)</f>
        <v>14850</v>
      </c>
      <c r="L262" s="2" t="str">
        <f>IFERROR(VLOOKUP(C262, [5]stores!A:B, 2, FALSE), "Unknown")</f>
        <v>Baldwin Bikes</v>
      </c>
      <c r="M262" s="2" t="str">
        <f>VLOOKUP(D262,[3]products!A:B,2,FALSE)</f>
        <v>Surly Wednesday Frameset - 2016</v>
      </c>
      <c r="N262" s="2" t="str">
        <f>VLOOKUP(D262, [3]products!A:H, 8, FALSE)</f>
        <v>Surly</v>
      </c>
      <c r="O262" s="21">
        <f>VLOOKUP(A262, [1]orders!A:D, 4, FALSE)</f>
        <v>42423</v>
      </c>
      <c r="P262" s="2">
        <v>1</v>
      </c>
      <c r="Q262" s="2">
        <v>999.99</v>
      </c>
      <c r="R262" s="27">
        <v>0.1</v>
      </c>
      <c r="S262" s="2">
        <f t="shared" si="4"/>
        <v>999.99</v>
      </c>
    </row>
    <row r="263" spans="1:19" x14ac:dyDescent="0.3">
      <c r="A263" s="2">
        <v>90</v>
      </c>
      <c r="B263" s="2">
        <v>2</v>
      </c>
      <c r="C263" s="2">
        <f>VLOOKUP(A263, [1]orders!A:G, 7, FALSE)</f>
        <v>2</v>
      </c>
      <c r="D263" s="2">
        <v>6</v>
      </c>
      <c r="E263" s="2">
        <f>VLOOKUP(C263, [2]staffs!A:G,1,FALSE)</f>
        <v>2</v>
      </c>
      <c r="F263" s="2" t="str">
        <f>VLOOKUP(E263, [2]staffs!A:D,4,FALSE)</f>
        <v>mireya.copeland@bikes.shop</v>
      </c>
      <c r="G263" s="2">
        <f>VLOOKUP(D263, [3]products!$A:$D, 4, FALSE)</f>
        <v>6</v>
      </c>
      <c r="H263" s="2" t="str">
        <f>VLOOKUP(G263, [4]categories!A:B, 2, FALSE)</f>
        <v>Mountain Bikes</v>
      </c>
      <c r="I263" s="14">
        <f>VLOOKUP(A263, [1]orders!A:B,2,FALSE)</f>
        <v>414</v>
      </c>
      <c r="J263" s="14" t="str">
        <f>VLOOKUP(A263, [1]orders!A:I,9,FALSE)</f>
        <v>romaine.haley@aol.com</v>
      </c>
      <c r="K263" s="14">
        <f>VLOOKUP(A263, [1]orders!A:J,10,FALSE)</f>
        <v>14850</v>
      </c>
      <c r="L263" s="2" t="str">
        <f>IFERROR(VLOOKUP(C263, [5]stores!A:B, 2, FALSE), "Unknown")</f>
        <v>Baldwin Bikes</v>
      </c>
      <c r="M263" s="2" t="str">
        <f>VLOOKUP(D263,[3]products!A:B,2,FALSE)</f>
        <v>Surly Ice Cream Truck Frameset - 2016</v>
      </c>
      <c r="N263" s="2" t="str">
        <f>VLOOKUP(D263, [3]products!A:H, 8, FALSE)</f>
        <v>Surly</v>
      </c>
      <c r="O263" s="21">
        <f>VLOOKUP(A263, [1]orders!A:D, 4, FALSE)</f>
        <v>42423</v>
      </c>
      <c r="P263" s="2">
        <v>1</v>
      </c>
      <c r="Q263" s="2">
        <v>469.99</v>
      </c>
      <c r="R263" s="27">
        <v>7.0000000000000007E-2</v>
      </c>
      <c r="S263" s="2">
        <f t="shared" si="4"/>
        <v>469.99</v>
      </c>
    </row>
    <row r="264" spans="1:19" x14ac:dyDescent="0.3">
      <c r="A264" s="2">
        <v>91</v>
      </c>
      <c r="B264" s="2">
        <v>1</v>
      </c>
      <c r="C264" s="2">
        <f>VLOOKUP(A264, [1]orders!A:G, 7, FALSE)</f>
        <v>1</v>
      </c>
      <c r="D264" s="2">
        <v>11</v>
      </c>
      <c r="E264" s="2">
        <f>VLOOKUP(C264, [2]staffs!A:G,1,FALSE)</f>
        <v>1</v>
      </c>
      <c r="F264" s="2" t="str">
        <f>VLOOKUP(E264, [2]staffs!A:D,4,FALSE)</f>
        <v>fabiola.jackson@bikes.shop</v>
      </c>
      <c r="G264" s="2">
        <f>VLOOKUP(D264, [3]products!$A:$D, 4, FALSE)</f>
        <v>4</v>
      </c>
      <c r="H264" s="2" t="str">
        <f>VLOOKUP(G264, [4]categories!A:B, 2, FALSE)</f>
        <v>Cyclocross Bicycles</v>
      </c>
      <c r="I264" s="14">
        <f>VLOOKUP(A264, [1]orders!A:B,2,FALSE)</f>
        <v>648</v>
      </c>
      <c r="J264" s="14" t="str">
        <f>VLOOKUP(A264, [1]orders!A:I,9,FALSE)</f>
        <v>catrice.hicks@yahoo.com</v>
      </c>
      <c r="K264" s="14">
        <f>VLOOKUP(A264, [1]orders!A:J,10,FALSE)</f>
        <v>94806</v>
      </c>
      <c r="L264" s="2" t="str">
        <f>IFERROR(VLOOKUP(C264, [5]stores!A:B, 2, FALSE), "Unknown")</f>
        <v>Santa Cruz Bikes</v>
      </c>
      <c r="M264" s="2" t="str">
        <f>VLOOKUP(D264,[3]products!A:B,2,FALSE)</f>
        <v>Surly Straggler 650b - 2016</v>
      </c>
      <c r="N264" s="2" t="str">
        <f>VLOOKUP(D264, [3]products!A:H, 8, FALSE)</f>
        <v>Surly</v>
      </c>
      <c r="O264" s="21">
        <f>VLOOKUP(A264, [1]orders!A:D, 4, FALSE)</f>
        <v>42425</v>
      </c>
      <c r="P264" s="2">
        <v>1</v>
      </c>
      <c r="Q264" s="2">
        <v>1680.99</v>
      </c>
      <c r="R264" s="27">
        <v>0.1</v>
      </c>
      <c r="S264" s="2">
        <f t="shared" si="4"/>
        <v>1680.99</v>
      </c>
    </row>
    <row r="265" spans="1:19" x14ac:dyDescent="0.3">
      <c r="A265" s="2">
        <v>91</v>
      </c>
      <c r="B265" s="2">
        <v>2</v>
      </c>
      <c r="C265" s="2">
        <f>VLOOKUP(A265, [1]orders!A:G, 7, FALSE)</f>
        <v>1</v>
      </c>
      <c r="D265" s="2">
        <v>25</v>
      </c>
      <c r="E265" s="2">
        <f>VLOOKUP(C265, [2]staffs!A:G,1,FALSE)</f>
        <v>1</v>
      </c>
      <c r="F265" s="2" t="str">
        <f>VLOOKUP(E265, [2]staffs!A:D,4,FALSE)</f>
        <v>fabiola.jackson@bikes.shop</v>
      </c>
      <c r="G265" s="2">
        <f>VLOOKUP(D265, [3]products!$A:$D, 4, FALSE)</f>
        <v>2</v>
      </c>
      <c r="H265" s="2" t="str">
        <f>VLOOKUP(G265, [4]categories!A:B, 2, FALSE)</f>
        <v>Comfort Bicycles</v>
      </c>
      <c r="I265" s="14">
        <f>VLOOKUP(A265, [1]orders!A:B,2,FALSE)</f>
        <v>648</v>
      </c>
      <c r="J265" s="14" t="str">
        <f>VLOOKUP(A265, [1]orders!A:I,9,FALSE)</f>
        <v>catrice.hicks@yahoo.com</v>
      </c>
      <c r="K265" s="14">
        <f>VLOOKUP(A265, [1]orders!A:J,10,FALSE)</f>
        <v>94806</v>
      </c>
      <c r="L265" s="2" t="str">
        <f>IFERROR(VLOOKUP(C265, [5]stores!A:B, 2, FALSE), "Unknown")</f>
        <v>Santa Cruz Bikes</v>
      </c>
      <c r="M265" s="2" t="str">
        <f>VLOOKUP(D265,[3]products!A:B,2,FALSE)</f>
        <v>Electra Townie Original 7D - 2015/2016</v>
      </c>
      <c r="N265" s="2" t="str">
        <f>VLOOKUP(D265, [3]products!A:H, 8, FALSE)</f>
        <v>Electra</v>
      </c>
      <c r="O265" s="21">
        <f>VLOOKUP(A265, [1]orders!A:D, 4, FALSE)</f>
        <v>42425</v>
      </c>
      <c r="P265" s="2">
        <v>1</v>
      </c>
      <c r="Q265" s="2">
        <v>499.99</v>
      </c>
      <c r="R265" s="27">
        <v>0.05</v>
      </c>
      <c r="S265" s="2">
        <f t="shared" si="4"/>
        <v>499.99</v>
      </c>
    </row>
    <row r="266" spans="1:19" x14ac:dyDescent="0.3">
      <c r="A266" s="2">
        <v>91</v>
      </c>
      <c r="B266" s="2">
        <v>3</v>
      </c>
      <c r="C266" s="2">
        <f>VLOOKUP(A266, [1]orders!A:G, 7, FALSE)</f>
        <v>1</v>
      </c>
      <c r="D266" s="2">
        <v>15</v>
      </c>
      <c r="E266" s="2">
        <f>VLOOKUP(C266, [2]staffs!A:G,1,FALSE)</f>
        <v>1</v>
      </c>
      <c r="F266" s="2" t="str">
        <f>VLOOKUP(E266, [2]staffs!A:D,4,FALSE)</f>
        <v>fabiola.jackson@bikes.shop</v>
      </c>
      <c r="G266" s="2">
        <f>VLOOKUP(D266, [3]products!$A:$D, 4, FALSE)</f>
        <v>3</v>
      </c>
      <c r="H266" s="2" t="str">
        <f>VLOOKUP(G266, [4]categories!A:B, 2, FALSE)</f>
        <v>Cruisers Bicycles</v>
      </c>
      <c r="I266" s="14">
        <f>VLOOKUP(A266, [1]orders!A:B,2,FALSE)</f>
        <v>648</v>
      </c>
      <c r="J266" s="14" t="str">
        <f>VLOOKUP(A266, [1]orders!A:I,9,FALSE)</f>
        <v>catrice.hicks@yahoo.com</v>
      </c>
      <c r="K266" s="14">
        <f>VLOOKUP(A266, [1]orders!A:J,10,FALSE)</f>
        <v>94806</v>
      </c>
      <c r="L266" s="2" t="str">
        <f>IFERROR(VLOOKUP(C266, [5]stores!A:B, 2, FALSE), "Unknown")</f>
        <v>Santa Cruz Bikes</v>
      </c>
      <c r="M266" s="2" t="str">
        <f>VLOOKUP(D266,[3]products!A:B,2,FALSE)</f>
        <v>Electra Moto 1 - 2016</v>
      </c>
      <c r="N266" s="2" t="str">
        <f>VLOOKUP(D266, [3]products!A:H, 8, FALSE)</f>
        <v>Electra</v>
      </c>
      <c r="O266" s="21">
        <f>VLOOKUP(A266, [1]orders!A:D, 4, FALSE)</f>
        <v>42425</v>
      </c>
      <c r="P266" s="2">
        <v>2</v>
      </c>
      <c r="Q266" s="2">
        <v>529.99</v>
      </c>
      <c r="R266" s="27">
        <v>7.0000000000000007E-2</v>
      </c>
      <c r="S266" s="2">
        <f t="shared" si="4"/>
        <v>1059.98</v>
      </c>
    </row>
    <row r="267" spans="1:19" x14ac:dyDescent="0.3">
      <c r="A267" s="2">
        <v>91</v>
      </c>
      <c r="B267" s="2">
        <v>4</v>
      </c>
      <c r="C267" s="2">
        <f>VLOOKUP(A267, [1]orders!A:G, 7, FALSE)</f>
        <v>1</v>
      </c>
      <c r="D267" s="2">
        <v>13</v>
      </c>
      <c r="E267" s="2">
        <f>VLOOKUP(C267, [2]staffs!A:G,1,FALSE)</f>
        <v>1</v>
      </c>
      <c r="F267" s="2" t="str">
        <f>VLOOKUP(E267, [2]staffs!A:D,4,FALSE)</f>
        <v>fabiola.jackson@bikes.shop</v>
      </c>
      <c r="G267" s="2">
        <f>VLOOKUP(D267, [3]products!$A:$D, 4, FALSE)</f>
        <v>3</v>
      </c>
      <c r="H267" s="2" t="str">
        <f>VLOOKUP(G267, [4]categories!A:B, 2, FALSE)</f>
        <v>Cruisers Bicycles</v>
      </c>
      <c r="I267" s="14">
        <f>VLOOKUP(A267, [1]orders!A:B,2,FALSE)</f>
        <v>648</v>
      </c>
      <c r="J267" s="14" t="str">
        <f>VLOOKUP(A267, [1]orders!A:I,9,FALSE)</f>
        <v>catrice.hicks@yahoo.com</v>
      </c>
      <c r="K267" s="14">
        <f>VLOOKUP(A267, [1]orders!A:J,10,FALSE)</f>
        <v>94806</v>
      </c>
      <c r="L267" s="2" t="str">
        <f>IFERROR(VLOOKUP(C267, [5]stores!A:B, 2, FALSE), "Unknown")</f>
        <v>Santa Cruz Bikes</v>
      </c>
      <c r="M267" s="2" t="str">
        <f>VLOOKUP(D267,[3]products!A:B,2,FALSE)</f>
        <v>Electra Cruiser 1 (24-Inch) - 2016</v>
      </c>
      <c r="N267" s="2" t="str">
        <f>VLOOKUP(D267, [3]products!A:H, 8, FALSE)</f>
        <v>Electra</v>
      </c>
      <c r="O267" s="21">
        <f>VLOOKUP(A267, [1]orders!A:D, 4, FALSE)</f>
        <v>42425</v>
      </c>
      <c r="P267" s="2">
        <v>2</v>
      </c>
      <c r="Q267" s="2">
        <v>269.99</v>
      </c>
      <c r="R267" s="27">
        <v>7.0000000000000007E-2</v>
      </c>
      <c r="S267" s="2">
        <f t="shared" si="4"/>
        <v>539.98</v>
      </c>
    </row>
    <row r="268" spans="1:19" x14ac:dyDescent="0.3">
      <c r="A268" s="2">
        <v>92</v>
      </c>
      <c r="B268" s="2">
        <v>1</v>
      </c>
      <c r="C268" s="2">
        <f>VLOOKUP(A268, [1]orders!A:G, 7, FALSE)</f>
        <v>2</v>
      </c>
      <c r="D268" s="2">
        <v>8</v>
      </c>
      <c r="E268" s="2">
        <f>VLOOKUP(C268, [2]staffs!A:G,1,FALSE)</f>
        <v>2</v>
      </c>
      <c r="F268" s="2" t="str">
        <f>VLOOKUP(E268, [2]staffs!A:D,4,FALSE)</f>
        <v>mireya.copeland@bikes.shop</v>
      </c>
      <c r="G268" s="2">
        <f>VLOOKUP(D268, [3]products!$A:$D, 4, FALSE)</f>
        <v>6</v>
      </c>
      <c r="H268" s="2" t="str">
        <f>VLOOKUP(G268, [4]categories!A:B, 2, FALSE)</f>
        <v>Mountain Bikes</v>
      </c>
      <c r="I268" s="14">
        <f>VLOOKUP(A268, [1]orders!A:B,2,FALSE)</f>
        <v>1309</v>
      </c>
      <c r="J268" s="14" t="str">
        <f>VLOOKUP(A268, [1]orders!A:I,9,FALSE)</f>
        <v>kimberli.cline@yahoo.com</v>
      </c>
      <c r="K268" s="14">
        <f>VLOOKUP(A268, [1]orders!A:J,10,FALSE)</f>
        <v>11720</v>
      </c>
      <c r="L268" s="2" t="str">
        <f>IFERROR(VLOOKUP(C268, [5]stores!A:B, 2, FALSE), "Unknown")</f>
        <v>Baldwin Bikes</v>
      </c>
      <c r="M268" s="2" t="str">
        <f>VLOOKUP(D268,[3]products!A:B,2,FALSE)</f>
        <v>Trek Remedy 29 Carbon Frameset - 2016</v>
      </c>
      <c r="N268" s="2" t="str">
        <f>VLOOKUP(D268, [3]products!A:H, 8, FALSE)</f>
        <v>Trek</v>
      </c>
      <c r="O268" s="21">
        <f>VLOOKUP(A268, [1]orders!A:D, 4, FALSE)</f>
        <v>42425</v>
      </c>
      <c r="P268" s="2">
        <v>1</v>
      </c>
      <c r="Q268" s="2">
        <v>1799.99</v>
      </c>
      <c r="R268" s="27">
        <v>0.1</v>
      </c>
      <c r="S268" s="2">
        <f t="shared" si="4"/>
        <v>1799.99</v>
      </c>
    </row>
    <row r="269" spans="1:19" x14ac:dyDescent="0.3">
      <c r="A269" s="2">
        <v>93</v>
      </c>
      <c r="B269" s="2">
        <v>1</v>
      </c>
      <c r="C269" s="2">
        <f>VLOOKUP(A269, [1]orders!A:G, 7, FALSE)</f>
        <v>1</v>
      </c>
      <c r="D269" s="2">
        <v>22</v>
      </c>
      <c r="E269" s="2">
        <f>VLOOKUP(C269, [2]staffs!A:G,1,FALSE)</f>
        <v>1</v>
      </c>
      <c r="F269" s="2" t="str">
        <f>VLOOKUP(E269, [2]staffs!A:D,4,FALSE)</f>
        <v>fabiola.jackson@bikes.shop</v>
      </c>
      <c r="G269" s="2">
        <f>VLOOKUP(D269, [3]products!$A:$D, 4, FALSE)</f>
        <v>1</v>
      </c>
      <c r="H269" s="2" t="str">
        <f>VLOOKUP(G269, [4]categories!A:B, 2, FALSE)</f>
        <v>Children Bicycles</v>
      </c>
      <c r="I269" s="14">
        <f>VLOOKUP(A269, [1]orders!A:B,2,FALSE)</f>
        <v>1328</v>
      </c>
      <c r="J269" s="14" t="str">
        <f>VLOOKUP(A269, [1]orders!A:I,9,FALSE)</f>
        <v>cindie.franklin@yahoo.com</v>
      </c>
      <c r="K269" s="14">
        <f>VLOOKUP(A269, [1]orders!A:J,10,FALSE)</f>
        <v>90260</v>
      </c>
      <c r="L269" s="2" t="str">
        <f>IFERROR(VLOOKUP(C269, [5]stores!A:B, 2, FALSE), "Unknown")</f>
        <v>Santa Cruz Bikes</v>
      </c>
      <c r="M269" s="2" t="str">
        <f>VLOOKUP(D269,[3]products!A:B,2,FALSE)</f>
        <v>Electra Girl's Hawaii 1 (16-inch) - 2015/2016</v>
      </c>
      <c r="N269" s="2" t="str">
        <f>VLOOKUP(D269, [3]products!A:H, 8, FALSE)</f>
        <v>Electra</v>
      </c>
      <c r="O269" s="21">
        <f>VLOOKUP(A269, [1]orders!A:D, 4, FALSE)</f>
        <v>42426</v>
      </c>
      <c r="P269" s="2">
        <v>2</v>
      </c>
      <c r="Q269" s="2">
        <v>269.99</v>
      </c>
      <c r="R269" s="27">
        <v>7.0000000000000007E-2</v>
      </c>
      <c r="S269" s="2">
        <f t="shared" si="4"/>
        <v>539.98</v>
      </c>
    </row>
    <row r="270" spans="1:19" x14ac:dyDescent="0.3">
      <c r="A270" s="2">
        <v>93</v>
      </c>
      <c r="B270" s="2">
        <v>2</v>
      </c>
      <c r="C270" s="2">
        <f>VLOOKUP(A270, [1]orders!A:G, 7, FALSE)</f>
        <v>1</v>
      </c>
      <c r="D270" s="2">
        <v>17</v>
      </c>
      <c r="E270" s="2">
        <f>VLOOKUP(C270, [2]staffs!A:G,1,FALSE)</f>
        <v>1</v>
      </c>
      <c r="F270" s="2" t="str">
        <f>VLOOKUP(E270, [2]staffs!A:D,4,FALSE)</f>
        <v>fabiola.jackson@bikes.shop</v>
      </c>
      <c r="G270" s="2">
        <f>VLOOKUP(D270, [3]products!$A:$D, 4, FALSE)</f>
        <v>3</v>
      </c>
      <c r="H270" s="2" t="str">
        <f>VLOOKUP(G270, [4]categories!A:B, 2, FALSE)</f>
        <v>Cruisers Bicycles</v>
      </c>
      <c r="I270" s="14">
        <f>VLOOKUP(A270, [1]orders!A:B,2,FALSE)</f>
        <v>1328</v>
      </c>
      <c r="J270" s="14" t="str">
        <f>VLOOKUP(A270, [1]orders!A:I,9,FALSE)</f>
        <v>cindie.franklin@yahoo.com</v>
      </c>
      <c r="K270" s="14">
        <f>VLOOKUP(A270, [1]orders!A:J,10,FALSE)</f>
        <v>90260</v>
      </c>
      <c r="L270" s="2" t="str">
        <f>IFERROR(VLOOKUP(C270, [5]stores!A:B, 2, FALSE), "Unknown")</f>
        <v>Santa Cruz Bikes</v>
      </c>
      <c r="M270" s="2" t="str">
        <f>VLOOKUP(D270,[3]products!A:B,2,FALSE)</f>
        <v>Pure Cycles Vine 8-Speed - 2016</v>
      </c>
      <c r="N270" s="2" t="str">
        <f>VLOOKUP(D270, [3]products!A:H, 8, FALSE)</f>
        <v>Pure Cycles</v>
      </c>
      <c r="O270" s="21">
        <f>VLOOKUP(A270, [1]orders!A:D, 4, FALSE)</f>
        <v>42426</v>
      </c>
      <c r="P270" s="2">
        <v>1</v>
      </c>
      <c r="Q270" s="2">
        <v>429</v>
      </c>
      <c r="R270" s="27">
        <v>0.05</v>
      </c>
      <c r="S270" s="2">
        <f t="shared" si="4"/>
        <v>429</v>
      </c>
    </row>
    <row r="271" spans="1:19" x14ac:dyDescent="0.3">
      <c r="A271" s="2">
        <v>93</v>
      </c>
      <c r="B271" s="2">
        <v>3</v>
      </c>
      <c r="C271" s="2">
        <f>VLOOKUP(A271, [1]orders!A:G, 7, FALSE)</f>
        <v>1</v>
      </c>
      <c r="D271" s="2">
        <v>21</v>
      </c>
      <c r="E271" s="2">
        <f>VLOOKUP(C271, [2]staffs!A:G,1,FALSE)</f>
        <v>1</v>
      </c>
      <c r="F271" s="2" t="str">
        <f>VLOOKUP(E271, [2]staffs!A:D,4,FALSE)</f>
        <v>fabiola.jackson@bikes.shop</v>
      </c>
      <c r="G271" s="2">
        <f>VLOOKUP(D271, [3]products!$A:$D, 4, FALSE)</f>
        <v>1</v>
      </c>
      <c r="H271" s="2" t="str">
        <f>VLOOKUP(G271, [4]categories!A:B, 2, FALSE)</f>
        <v>Children Bicycles</v>
      </c>
      <c r="I271" s="14">
        <f>VLOOKUP(A271, [1]orders!A:B,2,FALSE)</f>
        <v>1328</v>
      </c>
      <c r="J271" s="14" t="str">
        <f>VLOOKUP(A271, [1]orders!A:I,9,FALSE)</f>
        <v>cindie.franklin@yahoo.com</v>
      </c>
      <c r="K271" s="14">
        <f>VLOOKUP(A271, [1]orders!A:J,10,FALSE)</f>
        <v>90260</v>
      </c>
      <c r="L271" s="2" t="str">
        <f>IFERROR(VLOOKUP(C271, [5]stores!A:B, 2, FALSE), "Unknown")</f>
        <v>Santa Cruz Bikes</v>
      </c>
      <c r="M271" s="2" t="str">
        <f>VLOOKUP(D271,[3]products!A:B,2,FALSE)</f>
        <v>Electra Cruiser 1 (24-Inch) - 2016</v>
      </c>
      <c r="N271" s="2" t="str">
        <f>VLOOKUP(D271, [3]products!A:H, 8, FALSE)</f>
        <v>Electra</v>
      </c>
      <c r="O271" s="21">
        <f>VLOOKUP(A271, [1]orders!A:D, 4, FALSE)</f>
        <v>42426</v>
      </c>
      <c r="P271" s="2">
        <v>1</v>
      </c>
      <c r="Q271" s="2">
        <v>269.99</v>
      </c>
      <c r="R271" s="27">
        <v>0.1</v>
      </c>
      <c r="S271" s="2">
        <f t="shared" si="4"/>
        <v>269.99</v>
      </c>
    </row>
    <row r="272" spans="1:19" x14ac:dyDescent="0.3">
      <c r="A272" s="2">
        <v>93</v>
      </c>
      <c r="B272" s="2">
        <v>4</v>
      </c>
      <c r="C272" s="2">
        <f>VLOOKUP(A272, [1]orders!A:G, 7, FALSE)</f>
        <v>1</v>
      </c>
      <c r="D272" s="2">
        <v>2</v>
      </c>
      <c r="E272" s="2">
        <f>VLOOKUP(C272, [2]staffs!A:G,1,FALSE)</f>
        <v>1</v>
      </c>
      <c r="F272" s="2" t="str">
        <f>VLOOKUP(E272, [2]staffs!A:D,4,FALSE)</f>
        <v>fabiola.jackson@bikes.shop</v>
      </c>
      <c r="G272" s="2">
        <f>VLOOKUP(D272, [3]products!$A:$D, 4, FALSE)</f>
        <v>6</v>
      </c>
      <c r="H272" s="2" t="str">
        <f>VLOOKUP(G272, [4]categories!A:B, 2, FALSE)</f>
        <v>Mountain Bikes</v>
      </c>
      <c r="I272" s="14">
        <f>VLOOKUP(A272, [1]orders!A:B,2,FALSE)</f>
        <v>1328</v>
      </c>
      <c r="J272" s="14" t="str">
        <f>VLOOKUP(A272, [1]orders!A:I,9,FALSE)</f>
        <v>cindie.franklin@yahoo.com</v>
      </c>
      <c r="K272" s="14">
        <f>VLOOKUP(A272, [1]orders!A:J,10,FALSE)</f>
        <v>90260</v>
      </c>
      <c r="L272" s="2" t="str">
        <f>IFERROR(VLOOKUP(C272, [5]stores!A:B, 2, FALSE), "Unknown")</f>
        <v>Santa Cruz Bikes</v>
      </c>
      <c r="M272" s="2" t="str">
        <f>VLOOKUP(D272,[3]products!A:B,2,FALSE)</f>
        <v>Ritchey Timberwolf Frameset - 2016</v>
      </c>
      <c r="N272" s="2" t="str">
        <f>VLOOKUP(D272, [3]products!A:H, 8, FALSE)</f>
        <v>Ritchey</v>
      </c>
      <c r="O272" s="21">
        <f>VLOOKUP(A272, [1]orders!A:D, 4, FALSE)</f>
        <v>42426</v>
      </c>
      <c r="P272" s="2">
        <v>1</v>
      </c>
      <c r="Q272" s="2">
        <v>749.99</v>
      </c>
      <c r="R272" s="27">
        <v>0.2</v>
      </c>
      <c r="S272" s="2">
        <f t="shared" si="4"/>
        <v>749.99</v>
      </c>
    </row>
    <row r="273" spans="1:19" x14ac:dyDescent="0.3">
      <c r="A273" s="2">
        <v>93</v>
      </c>
      <c r="B273" s="2">
        <v>5</v>
      </c>
      <c r="C273" s="2">
        <f>VLOOKUP(A273, [1]orders!A:G, 7, FALSE)</f>
        <v>1</v>
      </c>
      <c r="D273" s="2">
        <v>10</v>
      </c>
      <c r="E273" s="2">
        <f>VLOOKUP(C273, [2]staffs!A:G,1,FALSE)</f>
        <v>1</v>
      </c>
      <c r="F273" s="2" t="str">
        <f>VLOOKUP(E273, [2]staffs!A:D,4,FALSE)</f>
        <v>fabiola.jackson@bikes.shop</v>
      </c>
      <c r="G273" s="2">
        <f>VLOOKUP(D273, [3]products!$A:$D, 4, FALSE)</f>
        <v>4</v>
      </c>
      <c r="H273" s="2" t="str">
        <f>VLOOKUP(G273, [4]categories!A:B, 2, FALSE)</f>
        <v>Cyclocross Bicycles</v>
      </c>
      <c r="I273" s="14">
        <f>VLOOKUP(A273, [1]orders!A:B,2,FALSE)</f>
        <v>1328</v>
      </c>
      <c r="J273" s="14" t="str">
        <f>VLOOKUP(A273, [1]orders!A:I,9,FALSE)</f>
        <v>cindie.franklin@yahoo.com</v>
      </c>
      <c r="K273" s="14">
        <f>VLOOKUP(A273, [1]orders!A:J,10,FALSE)</f>
        <v>90260</v>
      </c>
      <c r="L273" s="2" t="str">
        <f>IFERROR(VLOOKUP(C273, [5]stores!A:B, 2, FALSE), "Unknown")</f>
        <v>Santa Cruz Bikes</v>
      </c>
      <c r="M273" s="2" t="str">
        <f>VLOOKUP(D273,[3]products!A:B,2,FALSE)</f>
        <v>Surly Straggler - 2016</v>
      </c>
      <c r="N273" s="2" t="str">
        <f>VLOOKUP(D273, [3]products!A:H, 8, FALSE)</f>
        <v>Surly</v>
      </c>
      <c r="O273" s="21">
        <f>VLOOKUP(A273, [1]orders!A:D, 4, FALSE)</f>
        <v>42426</v>
      </c>
      <c r="P273" s="2">
        <v>2</v>
      </c>
      <c r="Q273" s="2">
        <v>1549</v>
      </c>
      <c r="R273" s="27">
        <v>7.0000000000000007E-2</v>
      </c>
      <c r="S273" s="2">
        <f t="shared" si="4"/>
        <v>3098</v>
      </c>
    </row>
    <row r="274" spans="1:19" x14ac:dyDescent="0.3">
      <c r="A274" s="2">
        <v>94</v>
      </c>
      <c r="B274" s="2">
        <v>1</v>
      </c>
      <c r="C274" s="2">
        <f>VLOOKUP(A274, [1]orders!A:G, 7, FALSE)</f>
        <v>1</v>
      </c>
      <c r="D274" s="2">
        <v>12</v>
      </c>
      <c r="E274" s="2">
        <f>VLOOKUP(C274, [2]staffs!A:G,1,FALSE)</f>
        <v>1</v>
      </c>
      <c r="F274" s="2" t="str">
        <f>VLOOKUP(E274, [2]staffs!A:D,4,FALSE)</f>
        <v>fabiola.jackson@bikes.shop</v>
      </c>
      <c r="G274" s="2">
        <f>VLOOKUP(D274, [3]products!$A:$D, 4, FALSE)</f>
        <v>3</v>
      </c>
      <c r="H274" s="2" t="str">
        <f>VLOOKUP(G274, [4]categories!A:B, 2, FALSE)</f>
        <v>Cruisers Bicycles</v>
      </c>
      <c r="I274" s="14">
        <f>VLOOKUP(A274, [1]orders!A:B,2,FALSE)</f>
        <v>929</v>
      </c>
      <c r="J274" s="14" t="str">
        <f>VLOOKUP(A274, [1]orders!A:I,9,FALSE)</f>
        <v>thurman.ellis@gmail.com</v>
      </c>
      <c r="K274" s="14">
        <f>VLOOKUP(A274, [1]orders!A:J,10,FALSE)</f>
        <v>94566</v>
      </c>
      <c r="L274" s="2" t="str">
        <f>IFERROR(VLOOKUP(C274, [5]stores!A:B, 2, FALSE), "Unknown")</f>
        <v>Santa Cruz Bikes</v>
      </c>
      <c r="M274" s="2" t="str">
        <f>VLOOKUP(D274,[3]products!A:B,2,FALSE)</f>
        <v>Electra Townie Original 21D - 2016</v>
      </c>
      <c r="N274" s="2" t="str">
        <f>VLOOKUP(D274, [3]products!A:H, 8, FALSE)</f>
        <v>Electra</v>
      </c>
      <c r="O274" s="21">
        <f>VLOOKUP(A274, [1]orders!A:D, 4, FALSE)</f>
        <v>42427</v>
      </c>
      <c r="P274" s="2">
        <v>1</v>
      </c>
      <c r="Q274" s="2">
        <v>549.99</v>
      </c>
      <c r="R274" s="27">
        <v>0.05</v>
      </c>
      <c r="S274" s="2">
        <f t="shared" si="4"/>
        <v>549.99</v>
      </c>
    </row>
    <row r="275" spans="1:19" x14ac:dyDescent="0.3">
      <c r="A275" s="2">
        <v>94</v>
      </c>
      <c r="B275" s="2">
        <v>2</v>
      </c>
      <c r="C275" s="2">
        <f>VLOOKUP(A275, [1]orders!A:G, 7, FALSE)</f>
        <v>1</v>
      </c>
      <c r="D275" s="2">
        <v>4</v>
      </c>
      <c r="E275" s="2">
        <f>VLOOKUP(C275, [2]staffs!A:G,1,FALSE)</f>
        <v>1</v>
      </c>
      <c r="F275" s="2" t="str">
        <f>VLOOKUP(E275, [2]staffs!A:D,4,FALSE)</f>
        <v>fabiola.jackson@bikes.shop</v>
      </c>
      <c r="G275" s="2">
        <f>VLOOKUP(D275, [3]products!$A:$D, 4, FALSE)</f>
        <v>6</v>
      </c>
      <c r="H275" s="2" t="str">
        <f>VLOOKUP(G275, [4]categories!A:B, 2, FALSE)</f>
        <v>Mountain Bikes</v>
      </c>
      <c r="I275" s="14">
        <f>VLOOKUP(A275, [1]orders!A:B,2,FALSE)</f>
        <v>929</v>
      </c>
      <c r="J275" s="14" t="str">
        <f>VLOOKUP(A275, [1]orders!A:I,9,FALSE)</f>
        <v>thurman.ellis@gmail.com</v>
      </c>
      <c r="K275" s="14">
        <f>VLOOKUP(A275, [1]orders!A:J,10,FALSE)</f>
        <v>94566</v>
      </c>
      <c r="L275" s="2" t="str">
        <f>IFERROR(VLOOKUP(C275, [5]stores!A:B, 2, FALSE), "Unknown")</f>
        <v>Santa Cruz Bikes</v>
      </c>
      <c r="M275" s="2" t="str">
        <f>VLOOKUP(D275,[3]products!A:B,2,FALSE)</f>
        <v>Trek Fuel EX 8 29 - 2016</v>
      </c>
      <c r="N275" s="2" t="str">
        <f>VLOOKUP(D275, [3]products!A:H, 8, FALSE)</f>
        <v>Trek</v>
      </c>
      <c r="O275" s="21">
        <f>VLOOKUP(A275, [1]orders!A:D, 4, FALSE)</f>
        <v>42427</v>
      </c>
      <c r="P275" s="2">
        <v>1</v>
      </c>
      <c r="Q275" s="2">
        <v>2899.99</v>
      </c>
      <c r="R275" s="27">
        <v>0.2</v>
      </c>
      <c r="S275" s="2">
        <f t="shared" si="4"/>
        <v>2899.99</v>
      </c>
    </row>
    <row r="276" spans="1:19" x14ac:dyDescent="0.3">
      <c r="A276" s="2">
        <v>94</v>
      </c>
      <c r="B276" s="2">
        <v>3</v>
      </c>
      <c r="C276" s="2">
        <f>VLOOKUP(A276, [1]orders!A:G, 7, FALSE)</f>
        <v>1</v>
      </c>
      <c r="D276" s="2">
        <v>11</v>
      </c>
      <c r="E276" s="2">
        <f>VLOOKUP(C276, [2]staffs!A:G,1,FALSE)</f>
        <v>1</v>
      </c>
      <c r="F276" s="2" t="str">
        <f>VLOOKUP(E276, [2]staffs!A:D,4,FALSE)</f>
        <v>fabiola.jackson@bikes.shop</v>
      </c>
      <c r="G276" s="2">
        <f>VLOOKUP(D276, [3]products!$A:$D, 4, FALSE)</f>
        <v>4</v>
      </c>
      <c r="H276" s="2" t="str">
        <f>VLOOKUP(G276, [4]categories!A:B, 2, FALSE)</f>
        <v>Cyclocross Bicycles</v>
      </c>
      <c r="I276" s="14">
        <f>VLOOKUP(A276, [1]orders!A:B,2,FALSE)</f>
        <v>929</v>
      </c>
      <c r="J276" s="14" t="str">
        <f>VLOOKUP(A276, [1]orders!A:I,9,FALSE)</f>
        <v>thurman.ellis@gmail.com</v>
      </c>
      <c r="K276" s="14">
        <f>VLOOKUP(A276, [1]orders!A:J,10,FALSE)</f>
        <v>94566</v>
      </c>
      <c r="L276" s="2" t="str">
        <f>IFERROR(VLOOKUP(C276, [5]stores!A:B, 2, FALSE), "Unknown")</f>
        <v>Santa Cruz Bikes</v>
      </c>
      <c r="M276" s="2" t="str">
        <f>VLOOKUP(D276,[3]products!A:B,2,FALSE)</f>
        <v>Surly Straggler 650b - 2016</v>
      </c>
      <c r="N276" s="2" t="str">
        <f>VLOOKUP(D276, [3]products!A:H, 8, FALSE)</f>
        <v>Surly</v>
      </c>
      <c r="O276" s="21">
        <f>VLOOKUP(A276, [1]orders!A:D, 4, FALSE)</f>
        <v>42427</v>
      </c>
      <c r="P276" s="2">
        <v>1</v>
      </c>
      <c r="Q276" s="2">
        <v>1680.99</v>
      </c>
      <c r="R276" s="27">
        <v>0.2</v>
      </c>
      <c r="S276" s="2">
        <f t="shared" si="4"/>
        <v>1680.99</v>
      </c>
    </row>
    <row r="277" spans="1:19" x14ac:dyDescent="0.3">
      <c r="A277" s="2">
        <v>94</v>
      </c>
      <c r="B277" s="2">
        <v>4</v>
      </c>
      <c r="C277" s="2">
        <f>VLOOKUP(A277, [1]orders!A:G, 7, FALSE)</f>
        <v>1</v>
      </c>
      <c r="D277" s="2">
        <v>21</v>
      </c>
      <c r="E277" s="2">
        <f>VLOOKUP(C277, [2]staffs!A:G,1,FALSE)</f>
        <v>1</v>
      </c>
      <c r="F277" s="2" t="str">
        <f>VLOOKUP(E277, [2]staffs!A:D,4,FALSE)</f>
        <v>fabiola.jackson@bikes.shop</v>
      </c>
      <c r="G277" s="2">
        <f>VLOOKUP(D277, [3]products!$A:$D, 4, FALSE)</f>
        <v>1</v>
      </c>
      <c r="H277" s="2" t="str">
        <f>VLOOKUP(G277, [4]categories!A:B, 2, FALSE)</f>
        <v>Children Bicycles</v>
      </c>
      <c r="I277" s="14">
        <f>VLOOKUP(A277, [1]orders!A:B,2,FALSE)</f>
        <v>929</v>
      </c>
      <c r="J277" s="14" t="str">
        <f>VLOOKUP(A277, [1]orders!A:I,9,FALSE)</f>
        <v>thurman.ellis@gmail.com</v>
      </c>
      <c r="K277" s="14">
        <f>VLOOKUP(A277, [1]orders!A:J,10,FALSE)</f>
        <v>94566</v>
      </c>
      <c r="L277" s="2" t="str">
        <f>IFERROR(VLOOKUP(C277, [5]stores!A:B, 2, FALSE), "Unknown")</f>
        <v>Santa Cruz Bikes</v>
      </c>
      <c r="M277" s="2" t="str">
        <f>VLOOKUP(D277,[3]products!A:B,2,FALSE)</f>
        <v>Electra Cruiser 1 (24-Inch) - 2016</v>
      </c>
      <c r="N277" s="2" t="str">
        <f>VLOOKUP(D277, [3]products!A:H, 8, FALSE)</f>
        <v>Electra</v>
      </c>
      <c r="O277" s="21">
        <f>VLOOKUP(A277, [1]orders!A:D, 4, FALSE)</f>
        <v>42427</v>
      </c>
      <c r="P277" s="2">
        <v>2</v>
      </c>
      <c r="Q277" s="2">
        <v>269.99</v>
      </c>
      <c r="R277" s="27">
        <v>7.0000000000000007E-2</v>
      </c>
      <c r="S277" s="2">
        <f t="shared" si="4"/>
        <v>539.98</v>
      </c>
    </row>
    <row r="278" spans="1:19" x14ac:dyDescent="0.3">
      <c r="A278" s="2">
        <v>95</v>
      </c>
      <c r="B278" s="2">
        <v>1</v>
      </c>
      <c r="C278" s="2">
        <f>VLOOKUP(A278, [1]orders!A:G, 7, FALSE)</f>
        <v>2</v>
      </c>
      <c r="D278" s="2">
        <v>10</v>
      </c>
      <c r="E278" s="2">
        <f>VLOOKUP(C278, [2]staffs!A:G,1,FALSE)</f>
        <v>2</v>
      </c>
      <c r="F278" s="2" t="str">
        <f>VLOOKUP(E278, [2]staffs!A:D,4,FALSE)</f>
        <v>mireya.copeland@bikes.shop</v>
      </c>
      <c r="G278" s="2">
        <f>VLOOKUP(D278, [3]products!$A:$D, 4, FALSE)</f>
        <v>4</v>
      </c>
      <c r="H278" s="2" t="str">
        <f>VLOOKUP(G278, [4]categories!A:B, 2, FALSE)</f>
        <v>Cyclocross Bicycles</v>
      </c>
      <c r="I278" s="14">
        <f>VLOOKUP(A278, [1]orders!A:B,2,FALSE)</f>
        <v>218</v>
      </c>
      <c r="J278" s="14" t="str">
        <f>VLOOKUP(A278, [1]orders!A:I,9,FALSE)</f>
        <v>casey.gill@gmail.com</v>
      </c>
      <c r="K278" s="14">
        <f>VLOOKUP(A278, [1]orders!A:J,10,FALSE)</f>
        <v>11050</v>
      </c>
      <c r="L278" s="2" t="str">
        <f>IFERROR(VLOOKUP(C278, [5]stores!A:B, 2, FALSE), "Unknown")</f>
        <v>Baldwin Bikes</v>
      </c>
      <c r="M278" s="2" t="str">
        <f>VLOOKUP(D278,[3]products!A:B,2,FALSE)</f>
        <v>Surly Straggler - 2016</v>
      </c>
      <c r="N278" s="2" t="str">
        <f>VLOOKUP(D278, [3]products!A:H, 8, FALSE)</f>
        <v>Surly</v>
      </c>
      <c r="O278" s="21">
        <f>VLOOKUP(A278, [1]orders!A:D, 4, FALSE)</f>
        <v>42427</v>
      </c>
      <c r="P278" s="2">
        <v>2</v>
      </c>
      <c r="Q278" s="2">
        <v>1549</v>
      </c>
      <c r="R278" s="27">
        <v>0.2</v>
      </c>
      <c r="S278" s="2">
        <f t="shared" si="4"/>
        <v>3098</v>
      </c>
    </row>
    <row r="279" spans="1:19" x14ac:dyDescent="0.3">
      <c r="A279" s="2">
        <v>95</v>
      </c>
      <c r="B279" s="2">
        <v>2</v>
      </c>
      <c r="C279" s="2">
        <f>VLOOKUP(A279, [1]orders!A:G, 7, FALSE)</f>
        <v>2</v>
      </c>
      <c r="D279" s="2">
        <v>19</v>
      </c>
      <c r="E279" s="2">
        <f>VLOOKUP(C279, [2]staffs!A:G,1,FALSE)</f>
        <v>2</v>
      </c>
      <c r="F279" s="2" t="str">
        <f>VLOOKUP(E279, [2]staffs!A:D,4,FALSE)</f>
        <v>mireya.copeland@bikes.shop</v>
      </c>
      <c r="G279" s="2">
        <f>VLOOKUP(D279, [3]products!$A:$D, 4, FALSE)</f>
        <v>3</v>
      </c>
      <c r="H279" s="2" t="str">
        <f>VLOOKUP(G279, [4]categories!A:B, 2, FALSE)</f>
        <v>Cruisers Bicycles</v>
      </c>
      <c r="I279" s="14">
        <f>VLOOKUP(A279, [1]orders!A:B,2,FALSE)</f>
        <v>218</v>
      </c>
      <c r="J279" s="14" t="str">
        <f>VLOOKUP(A279, [1]orders!A:I,9,FALSE)</f>
        <v>casey.gill@gmail.com</v>
      </c>
      <c r="K279" s="14">
        <f>VLOOKUP(A279, [1]orders!A:J,10,FALSE)</f>
        <v>11050</v>
      </c>
      <c r="L279" s="2" t="str">
        <f>IFERROR(VLOOKUP(C279, [5]stores!A:B, 2, FALSE), "Unknown")</f>
        <v>Baldwin Bikes</v>
      </c>
      <c r="M279" s="2" t="str">
        <f>VLOOKUP(D279,[3]products!A:B,2,FALSE)</f>
        <v>Pure Cycles William 3-Speed - 2016</v>
      </c>
      <c r="N279" s="2" t="str">
        <f>VLOOKUP(D279, [3]products!A:H, 8, FALSE)</f>
        <v>Pure Cycles</v>
      </c>
      <c r="O279" s="21">
        <f>VLOOKUP(A279, [1]orders!A:D, 4, FALSE)</f>
        <v>42427</v>
      </c>
      <c r="P279" s="2">
        <v>1</v>
      </c>
      <c r="Q279" s="2">
        <v>449</v>
      </c>
      <c r="R279" s="27">
        <v>0.1</v>
      </c>
      <c r="S279" s="2">
        <f t="shared" si="4"/>
        <v>449</v>
      </c>
    </row>
    <row r="280" spans="1:19" x14ac:dyDescent="0.3">
      <c r="A280" s="2">
        <v>95</v>
      </c>
      <c r="B280" s="2">
        <v>3</v>
      </c>
      <c r="C280" s="2">
        <f>VLOOKUP(A280, [1]orders!A:G, 7, FALSE)</f>
        <v>2</v>
      </c>
      <c r="D280" s="2">
        <v>8</v>
      </c>
      <c r="E280" s="2">
        <f>VLOOKUP(C280, [2]staffs!A:G,1,FALSE)</f>
        <v>2</v>
      </c>
      <c r="F280" s="2" t="str">
        <f>VLOOKUP(E280, [2]staffs!A:D,4,FALSE)</f>
        <v>mireya.copeland@bikes.shop</v>
      </c>
      <c r="G280" s="2">
        <f>VLOOKUP(D280, [3]products!$A:$D, 4, FALSE)</f>
        <v>6</v>
      </c>
      <c r="H280" s="2" t="str">
        <f>VLOOKUP(G280, [4]categories!A:B, 2, FALSE)</f>
        <v>Mountain Bikes</v>
      </c>
      <c r="I280" s="14">
        <f>VLOOKUP(A280, [1]orders!A:B,2,FALSE)</f>
        <v>218</v>
      </c>
      <c r="J280" s="14" t="str">
        <f>VLOOKUP(A280, [1]orders!A:I,9,FALSE)</f>
        <v>casey.gill@gmail.com</v>
      </c>
      <c r="K280" s="14">
        <f>VLOOKUP(A280, [1]orders!A:J,10,FALSE)</f>
        <v>11050</v>
      </c>
      <c r="L280" s="2" t="str">
        <f>IFERROR(VLOOKUP(C280, [5]stores!A:B, 2, FALSE), "Unknown")</f>
        <v>Baldwin Bikes</v>
      </c>
      <c r="M280" s="2" t="str">
        <f>VLOOKUP(D280,[3]products!A:B,2,FALSE)</f>
        <v>Trek Remedy 29 Carbon Frameset - 2016</v>
      </c>
      <c r="N280" s="2" t="str">
        <f>VLOOKUP(D280, [3]products!A:H, 8, FALSE)</f>
        <v>Trek</v>
      </c>
      <c r="O280" s="21">
        <f>VLOOKUP(A280, [1]orders!A:D, 4, FALSE)</f>
        <v>42427</v>
      </c>
      <c r="P280" s="2">
        <v>2</v>
      </c>
      <c r="Q280" s="2">
        <v>1799.99</v>
      </c>
      <c r="R280" s="27">
        <v>0.2</v>
      </c>
      <c r="S280" s="2">
        <f t="shared" si="4"/>
        <v>3599.98</v>
      </c>
    </row>
    <row r="281" spans="1:19" x14ac:dyDescent="0.3">
      <c r="A281" s="2">
        <v>95</v>
      </c>
      <c r="B281" s="2">
        <v>4</v>
      </c>
      <c r="C281" s="2">
        <f>VLOOKUP(A281, [1]orders!A:G, 7, FALSE)</f>
        <v>2</v>
      </c>
      <c r="D281" s="2">
        <v>20</v>
      </c>
      <c r="E281" s="2">
        <f>VLOOKUP(C281, [2]staffs!A:G,1,FALSE)</f>
        <v>2</v>
      </c>
      <c r="F281" s="2" t="str">
        <f>VLOOKUP(E281, [2]staffs!A:D,4,FALSE)</f>
        <v>mireya.copeland@bikes.shop</v>
      </c>
      <c r="G281" s="2">
        <f>VLOOKUP(D281, [3]products!$A:$D, 4, FALSE)</f>
        <v>3</v>
      </c>
      <c r="H281" s="2" t="str">
        <f>VLOOKUP(G281, [4]categories!A:B, 2, FALSE)</f>
        <v>Cruisers Bicycles</v>
      </c>
      <c r="I281" s="14">
        <f>VLOOKUP(A281, [1]orders!A:B,2,FALSE)</f>
        <v>218</v>
      </c>
      <c r="J281" s="14" t="str">
        <f>VLOOKUP(A281, [1]orders!A:I,9,FALSE)</f>
        <v>casey.gill@gmail.com</v>
      </c>
      <c r="K281" s="14">
        <f>VLOOKUP(A281, [1]orders!A:J,10,FALSE)</f>
        <v>11050</v>
      </c>
      <c r="L281" s="2" t="str">
        <f>IFERROR(VLOOKUP(C281, [5]stores!A:B, 2, FALSE), "Unknown")</f>
        <v>Baldwin Bikes</v>
      </c>
      <c r="M281" s="2" t="str">
        <f>VLOOKUP(D281,[3]products!A:B,2,FALSE)</f>
        <v>Electra Townie Original 7D EQ - Women's - 2016</v>
      </c>
      <c r="N281" s="2" t="str">
        <f>VLOOKUP(D281, [3]products!A:H, 8, FALSE)</f>
        <v>Electra</v>
      </c>
      <c r="O281" s="21">
        <f>VLOOKUP(A281, [1]orders!A:D, 4, FALSE)</f>
        <v>42427</v>
      </c>
      <c r="P281" s="2">
        <v>2</v>
      </c>
      <c r="Q281" s="2">
        <v>599.99</v>
      </c>
      <c r="R281" s="27">
        <v>0.05</v>
      </c>
      <c r="S281" s="2">
        <f t="shared" si="4"/>
        <v>1199.98</v>
      </c>
    </row>
    <row r="282" spans="1:19" x14ac:dyDescent="0.3">
      <c r="A282" s="2">
        <v>96</v>
      </c>
      <c r="B282" s="2">
        <v>1</v>
      </c>
      <c r="C282" s="2">
        <f>VLOOKUP(A282, [1]orders!A:G, 7, FALSE)</f>
        <v>2</v>
      </c>
      <c r="D282" s="2">
        <v>26</v>
      </c>
      <c r="E282" s="2">
        <f>VLOOKUP(C282, [2]staffs!A:G,1,FALSE)</f>
        <v>2</v>
      </c>
      <c r="F282" s="2" t="str">
        <f>VLOOKUP(E282, [2]staffs!A:D,4,FALSE)</f>
        <v>mireya.copeland@bikes.shop</v>
      </c>
      <c r="G282" s="2">
        <f>VLOOKUP(D282, [3]products!$A:$D, 4, FALSE)</f>
        <v>2</v>
      </c>
      <c r="H282" s="2" t="str">
        <f>VLOOKUP(G282, [4]categories!A:B, 2, FALSE)</f>
        <v>Comfort Bicycles</v>
      </c>
      <c r="I282" s="14">
        <f>VLOOKUP(A282, [1]orders!A:B,2,FALSE)</f>
        <v>1094</v>
      </c>
      <c r="J282" s="14" t="str">
        <f>VLOOKUP(A282, [1]orders!A:I,9,FALSE)</f>
        <v>keitha.black@yahoo.com</v>
      </c>
      <c r="K282" s="14">
        <f>VLOOKUP(A282, [1]orders!A:J,10,FALSE)</f>
        <v>11757</v>
      </c>
      <c r="L282" s="2" t="str">
        <f>IFERROR(VLOOKUP(C282, [5]stores!A:B, 2, FALSE), "Unknown")</f>
        <v>Baldwin Bikes</v>
      </c>
      <c r="M282" s="2" t="str">
        <f>VLOOKUP(D282,[3]products!A:B,2,FALSE)</f>
        <v>Electra Townie Original 7D EQ - 2016</v>
      </c>
      <c r="N282" s="2" t="str">
        <f>VLOOKUP(D282, [3]products!A:H, 8, FALSE)</f>
        <v>Electra</v>
      </c>
      <c r="O282" s="21">
        <f>VLOOKUP(A282, [1]orders!A:D, 4, FALSE)</f>
        <v>42427</v>
      </c>
      <c r="P282" s="2">
        <v>1</v>
      </c>
      <c r="Q282" s="2">
        <v>599.99</v>
      </c>
      <c r="R282" s="27">
        <v>0.1</v>
      </c>
      <c r="S282" s="2">
        <f t="shared" si="4"/>
        <v>599.99</v>
      </c>
    </row>
    <row r="283" spans="1:19" x14ac:dyDescent="0.3">
      <c r="A283" s="2">
        <v>96</v>
      </c>
      <c r="B283" s="2">
        <v>2</v>
      </c>
      <c r="C283" s="2">
        <f>VLOOKUP(A283, [1]orders!A:G, 7, FALSE)</f>
        <v>2</v>
      </c>
      <c r="D283" s="2">
        <v>23</v>
      </c>
      <c r="E283" s="2">
        <f>VLOOKUP(C283, [2]staffs!A:G,1,FALSE)</f>
        <v>2</v>
      </c>
      <c r="F283" s="2" t="str">
        <f>VLOOKUP(E283, [2]staffs!A:D,4,FALSE)</f>
        <v>mireya.copeland@bikes.shop</v>
      </c>
      <c r="G283" s="2">
        <f>VLOOKUP(D283, [3]products!$A:$D, 4, FALSE)</f>
        <v>1</v>
      </c>
      <c r="H283" s="2" t="str">
        <f>VLOOKUP(G283, [4]categories!A:B, 2, FALSE)</f>
        <v>Children Bicycles</v>
      </c>
      <c r="I283" s="14">
        <f>VLOOKUP(A283, [1]orders!A:B,2,FALSE)</f>
        <v>1094</v>
      </c>
      <c r="J283" s="14" t="str">
        <f>VLOOKUP(A283, [1]orders!A:I,9,FALSE)</f>
        <v>keitha.black@yahoo.com</v>
      </c>
      <c r="K283" s="14">
        <f>VLOOKUP(A283, [1]orders!A:J,10,FALSE)</f>
        <v>11757</v>
      </c>
      <c r="L283" s="2" t="str">
        <f>IFERROR(VLOOKUP(C283, [5]stores!A:B, 2, FALSE), "Unknown")</f>
        <v>Baldwin Bikes</v>
      </c>
      <c r="M283" s="2" t="str">
        <f>VLOOKUP(D283,[3]products!A:B,2,FALSE)</f>
        <v>Electra Girl's Hawaii 1 (20-inch) - 2015/2016</v>
      </c>
      <c r="N283" s="2" t="str">
        <f>VLOOKUP(D283, [3]products!A:H, 8, FALSE)</f>
        <v>Electra</v>
      </c>
      <c r="O283" s="21">
        <f>VLOOKUP(A283, [1]orders!A:D, 4, FALSE)</f>
        <v>42427</v>
      </c>
      <c r="P283" s="2">
        <v>1</v>
      </c>
      <c r="Q283" s="2">
        <v>299.99</v>
      </c>
      <c r="R283" s="27">
        <v>0.05</v>
      </c>
      <c r="S283" s="2">
        <f t="shared" si="4"/>
        <v>299.99</v>
      </c>
    </row>
    <row r="284" spans="1:19" x14ac:dyDescent="0.3">
      <c r="A284" s="2">
        <v>97</v>
      </c>
      <c r="B284" s="2">
        <v>1</v>
      </c>
      <c r="C284" s="2">
        <f>VLOOKUP(A284, [1]orders!A:G, 7, FALSE)</f>
        <v>2</v>
      </c>
      <c r="D284" s="2">
        <v>20</v>
      </c>
      <c r="E284" s="2">
        <f>VLOOKUP(C284, [2]staffs!A:G,1,FALSE)</f>
        <v>2</v>
      </c>
      <c r="F284" s="2" t="str">
        <f>VLOOKUP(E284, [2]staffs!A:D,4,FALSE)</f>
        <v>mireya.copeland@bikes.shop</v>
      </c>
      <c r="G284" s="2">
        <f>VLOOKUP(D284, [3]products!$A:$D, 4, FALSE)</f>
        <v>3</v>
      </c>
      <c r="H284" s="2" t="str">
        <f>VLOOKUP(G284, [4]categories!A:B, 2, FALSE)</f>
        <v>Cruisers Bicycles</v>
      </c>
      <c r="I284" s="14">
        <f>VLOOKUP(A284, [1]orders!A:B,2,FALSE)</f>
        <v>204</v>
      </c>
      <c r="J284" s="14" t="str">
        <f>VLOOKUP(A284, [1]orders!A:I,9,FALSE)</f>
        <v>alpha.king@hotmail.com</v>
      </c>
      <c r="K284" s="14">
        <f>VLOOKUP(A284, [1]orders!A:J,10,FALSE)</f>
        <v>11570</v>
      </c>
      <c r="L284" s="2" t="str">
        <f>IFERROR(VLOOKUP(C284, [5]stores!A:B, 2, FALSE), "Unknown")</f>
        <v>Baldwin Bikes</v>
      </c>
      <c r="M284" s="2" t="str">
        <f>VLOOKUP(D284,[3]products!A:B,2,FALSE)</f>
        <v>Electra Townie Original 7D EQ - Women's - 2016</v>
      </c>
      <c r="N284" s="2" t="str">
        <f>VLOOKUP(D284, [3]products!A:H, 8, FALSE)</f>
        <v>Electra</v>
      </c>
      <c r="O284" s="21">
        <f>VLOOKUP(A284, [1]orders!A:D, 4, FALSE)</f>
        <v>42428</v>
      </c>
      <c r="P284" s="2">
        <v>2</v>
      </c>
      <c r="Q284" s="2">
        <v>599.99</v>
      </c>
      <c r="R284" s="27">
        <v>0.2</v>
      </c>
      <c r="S284" s="2">
        <f t="shared" si="4"/>
        <v>1199.98</v>
      </c>
    </row>
    <row r="285" spans="1:19" x14ac:dyDescent="0.3">
      <c r="A285" s="2">
        <v>97</v>
      </c>
      <c r="B285" s="2">
        <v>2</v>
      </c>
      <c r="C285" s="2">
        <f>VLOOKUP(A285, [1]orders!A:G, 7, FALSE)</f>
        <v>2</v>
      </c>
      <c r="D285" s="2">
        <v>2</v>
      </c>
      <c r="E285" s="2">
        <f>VLOOKUP(C285, [2]staffs!A:G,1,FALSE)</f>
        <v>2</v>
      </c>
      <c r="F285" s="2" t="str">
        <f>VLOOKUP(E285, [2]staffs!A:D,4,FALSE)</f>
        <v>mireya.copeland@bikes.shop</v>
      </c>
      <c r="G285" s="2">
        <f>VLOOKUP(D285, [3]products!$A:$D, 4, FALSE)</f>
        <v>6</v>
      </c>
      <c r="H285" s="2" t="str">
        <f>VLOOKUP(G285, [4]categories!A:B, 2, FALSE)</f>
        <v>Mountain Bikes</v>
      </c>
      <c r="I285" s="14">
        <f>VLOOKUP(A285, [1]orders!A:B,2,FALSE)</f>
        <v>204</v>
      </c>
      <c r="J285" s="14" t="str">
        <f>VLOOKUP(A285, [1]orders!A:I,9,FALSE)</f>
        <v>alpha.king@hotmail.com</v>
      </c>
      <c r="K285" s="14">
        <f>VLOOKUP(A285, [1]orders!A:J,10,FALSE)</f>
        <v>11570</v>
      </c>
      <c r="L285" s="2" t="str">
        <f>IFERROR(VLOOKUP(C285, [5]stores!A:B, 2, FALSE), "Unknown")</f>
        <v>Baldwin Bikes</v>
      </c>
      <c r="M285" s="2" t="str">
        <f>VLOOKUP(D285,[3]products!A:B,2,FALSE)</f>
        <v>Ritchey Timberwolf Frameset - 2016</v>
      </c>
      <c r="N285" s="2" t="str">
        <f>VLOOKUP(D285, [3]products!A:H, 8, FALSE)</f>
        <v>Ritchey</v>
      </c>
      <c r="O285" s="21">
        <f>VLOOKUP(A285, [1]orders!A:D, 4, FALSE)</f>
        <v>42428</v>
      </c>
      <c r="P285" s="2">
        <v>1</v>
      </c>
      <c r="Q285" s="2">
        <v>749.99</v>
      </c>
      <c r="R285" s="27">
        <v>7.0000000000000007E-2</v>
      </c>
      <c r="S285" s="2">
        <f t="shared" si="4"/>
        <v>749.99</v>
      </c>
    </row>
    <row r="286" spans="1:19" x14ac:dyDescent="0.3">
      <c r="A286" s="2">
        <v>97</v>
      </c>
      <c r="B286" s="2">
        <v>3</v>
      </c>
      <c r="C286" s="2">
        <f>VLOOKUP(A286, [1]orders!A:G, 7, FALSE)</f>
        <v>2</v>
      </c>
      <c r="D286" s="2">
        <v>6</v>
      </c>
      <c r="E286" s="2">
        <f>VLOOKUP(C286, [2]staffs!A:G,1,FALSE)</f>
        <v>2</v>
      </c>
      <c r="F286" s="2" t="str">
        <f>VLOOKUP(E286, [2]staffs!A:D,4,FALSE)</f>
        <v>mireya.copeland@bikes.shop</v>
      </c>
      <c r="G286" s="2">
        <f>VLOOKUP(D286, [3]products!$A:$D, 4, FALSE)</f>
        <v>6</v>
      </c>
      <c r="H286" s="2" t="str">
        <f>VLOOKUP(G286, [4]categories!A:B, 2, FALSE)</f>
        <v>Mountain Bikes</v>
      </c>
      <c r="I286" s="14">
        <f>VLOOKUP(A286, [1]orders!A:B,2,FALSE)</f>
        <v>204</v>
      </c>
      <c r="J286" s="14" t="str">
        <f>VLOOKUP(A286, [1]orders!A:I,9,FALSE)</f>
        <v>alpha.king@hotmail.com</v>
      </c>
      <c r="K286" s="14">
        <f>VLOOKUP(A286, [1]orders!A:J,10,FALSE)</f>
        <v>11570</v>
      </c>
      <c r="L286" s="2" t="str">
        <f>IFERROR(VLOOKUP(C286, [5]stores!A:B, 2, FALSE), "Unknown")</f>
        <v>Baldwin Bikes</v>
      </c>
      <c r="M286" s="2" t="str">
        <f>VLOOKUP(D286,[3]products!A:B,2,FALSE)</f>
        <v>Surly Ice Cream Truck Frameset - 2016</v>
      </c>
      <c r="N286" s="2" t="str">
        <f>VLOOKUP(D286, [3]products!A:H, 8, FALSE)</f>
        <v>Surly</v>
      </c>
      <c r="O286" s="21">
        <f>VLOOKUP(A286, [1]orders!A:D, 4, FALSE)</f>
        <v>42428</v>
      </c>
      <c r="P286" s="2">
        <v>2</v>
      </c>
      <c r="Q286" s="2">
        <v>469.99</v>
      </c>
      <c r="R286" s="27">
        <v>0.2</v>
      </c>
      <c r="S286" s="2">
        <f t="shared" si="4"/>
        <v>939.98</v>
      </c>
    </row>
    <row r="287" spans="1:19" x14ac:dyDescent="0.3">
      <c r="A287" s="2">
        <v>97</v>
      </c>
      <c r="B287" s="2">
        <v>4</v>
      </c>
      <c r="C287" s="2">
        <f>VLOOKUP(A287, [1]orders!A:G, 7, FALSE)</f>
        <v>2</v>
      </c>
      <c r="D287" s="2">
        <v>19</v>
      </c>
      <c r="E287" s="2">
        <f>VLOOKUP(C287, [2]staffs!A:G,1,FALSE)</f>
        <v>2</v>
      </c>
      <c r="F287" s="2" t="str">
        <f>VLOOKUP(E287, [2]staffs!A:D,4,FALSE)</f>
        <v>mireya.copeland@bikes.shop</v>
      </c>
      <c r="G287" s="2">
        <f>VLOOKUP(D287, [3]products!$A:$D, 4, FALSE)</f>
        <v>3</v>
      </c>
      <c r="H287" s="2" t="str">
        <f>VLOOKUP(G287, [4]categories!A:B, 2, FALSE)</f>
        <v>Cruisers Bicycles</v>
      </c>
      <c r="I287" s="14">
        <f>VLOOKUP(A287, [1]orders!A:B,2,FALSE)</f>
        <v>204</v>
      </c>
      <c r="J287" s="14" t="str">
        <f>VLOOKUP(A287, [1]orders!A:I,9,FALSE)</f>
        <v>alpha.king@hotmail.com</v>
      </c>
      <c r="K287" s="14">
        <f>VLOOKUP(A287, [1]orders!A:J,10,FALSE)</f>
        <v>11570</v>
      </c>
      <c r="L287" s="2" t="str">
        <f>IFERROR(VLOOKUP(C287, [5]stores!A:B, 2, FALSE), "Unknown")</f>
        <v>Baldwin Bikes</v>
      </c>
      <c r="M287" s="2" t="str">
        <f>VLOOKUP(D287,[3]products!A:B,2,FALSE)</f>
        <v>Pure Cycles William 3-Speed - 2016</v>
      </c>
      <c r="N287" s="2" t="str">
        <f>VLOOKUP(D287, [3]products!A:H, 8, FALSE)</f>
        <v>Pure Cycles</v>
      </c>
      <c r="O287" s="21">
        <f>VLOOKUP(A287, [1]orders!A:D, 4, FALSE)</f>
        <v>42428</v>
      </c>
      <c r="P287" s="2">
        <v>1</v>
      </c>
      <c r="Q287" s="2">
        <v>449</v>
      </c>
      <c r="R287" s="27">
        <v>0.1</v>
      </c>
      <c r="S287" s="2">
        <f t="shared" si="4"/>
        <v>449</v>
      </c>
    </row>
    <row r="288" spans="1:19" x14ac:dyDescent="0.3">
      <c r="A288" s="2">
        <v>98</v>
      </c>
      <c r="B288" s="2">
        <v>1</v>
      </c>
      <c r="C288" s="2">
        <f>VLOOKUP(A288, [1]orders!A:G, 7, FALSE)</f>
        <v>2</v>
      </c>
      <c r="D288" s="2">
        <v>19</v>
      </c>
      <c r="E288" s="2">
        <f>VLOOKUP(C288, [2]staffs!A:G,1,FALSE)</f>
        <v>2</v>
      </c>
      <c r="F288" s="2" t="str">
        <f>VLOOKUP(E288, [2]staffs!A:D,4,FALSE)</f>
        <v>mireya.copeland@bikes.shop</v>
      </c>
      <c r="G288" s="2">
        <f>VLOOKUP(D288, [3]products!$A:$D, 4, FALSE)</f>
        <v>3</v>
      </c>
      <c r="H288" s="2" t="str">
        <f>VLOOKUP(G288, [4]categories!A:B, 2, FALSE)</f>
        <v>Cruisers Bicycles</v>
      </c>
      <c r="I288" s="14">
        <f>VLOOKUP(A288, [1]orders!A:B,2,FALSE)</f>
        <v>1194</v>
      </c>
      <c r="J288" s="14" t="str">
        <f>VLOOKUP(A288, [1]orders!A:I,9,FALSE)</f>
        <v>leticia.snyder@yahoo.com</v>
      </c>
      <c r="K288" s="14">
        <f>VLOOKUP(A288, [1]orders!A:J,10,FALSE)</f>
        <v>14534</v>
      </c>
      <c r="L288" s="2" t="str">
        <f>IFERROR(VLOOKUP(C288, [5]stores!A:B, 2, FALSE), "Unknown")</f>
        <v>Baldwin Bikes</v>
      </c>
      <c r="M288" s="2" t="str">
        <f>VLOOKUP(D288,[3]products!A:B,2,FALSE)</f>
        <v>Pure Cycles William 3-Speed - 2016</v>
      </c>
      <c r="N288" s="2" t="str">
        <f>VLOOKUP(D288, [3]products!A:H, 8, FALSE)</f>
        <v>Pure Cycles</v>
      </c>
      <c r="O288" s="21">
        <f>VLOOKUP(A288, [1]orders!A:D, 4, FALSE)</f>
        <v>42428</v>
      </c>
      <c r="P288" s="2">
        <v>1</v>
      </c>
      <c r="Q288" s="2">
        <v>449</v>
      </c>
      <c r="R288" s="27">
        <v>7.0000000000000007E-2</v>
      </c>
      <c r="S288" s="2">
        <f t="shared" si="4"/>
        <v>449</v>
      </c>
    </row>
    <row r="289" spans="1:19" x14ac:dyDescent="0.3">
      <c r="A289" s="2">
        <v>98</v>
      </c>
      <c r="B289" s="2">
        <v>2</v>
      </c>
      <c r="C289" s="2">
        <f>VLOOKUP(A289, [1]orders!A:G, 7, FALSE)</f>
        <v>2</v>
      </c>
      <c r="D289" s="2">
        <v>21</v>
      </c>
      <c r="E289" s="2">
        <f>VLOOKUP(C289, [2]staffs!A:G,1,FALSE)</f>
        <v>2</v>
      </c>
      <c r="F289" s="2" t="str">
        <f>VLOOKUP(E289, [2]staffs!A:D,4,FALSE)</f>
        <v>mireya.copeland@bikes.shop</v>
      </c>
      <c r="G289" s="2">
        <f>VLOOKUP(D289, [3]products!$A:$D, 4, FALSE)</f>
        <v>1</v>
      </c>
      <c r="H289" s="2" t="str">
        <f>VLOOKUP(G289, [4]categories!A:B, 2, FALSE)</f>
        <v>Children Bicycles</v>
      </c>
      <c r="I289" s="14">
        <f>VLOOKUP(A289, [1]orders!A:B,2,FALSE)</f>
        <v>1194</v>
      </c>
      <c r="J289" s="14" t="str">
        <f>VLOOKUP(A289, [1]orders!A:I,9,FALSE)</f>
        <v>leticia.snyder@yahoo.com</v>
      </c>
      <c r="K289" s="14">
        <f>VLOOKUP(A289, [1]orders!A:J,10,FALSE)</f>
        <v>14534</v>
      </c>
      <c r="L289" s="2" t="str">
        <f>IFERROR(VLOOKUP(C289, [5]stores!A:B, 2, FALSE), "Unknown")</f>
        <v>Baldwin Bikes</v>
      </c>
      <c r="M289" s="2" t="str">
        <f>VLOOKUP(D289,[3]products!A:B,2,FALSE)</f>
        <v>Electra Cruiser 1 (24-Inch) - 2016</v>
      </c>
      <c r="N289" s="2" t="str">
        <f>VLOOKUP(D289, [3]products!A:H, 8, FALSE)</f>
        <v>Electra</v>
      </c>
      <c r="O289" s="21">
        <f>VLOOKUP(A289, [1]orders!A:D, 4, FALSE)</f>
        <v>42428</v>
      </c>
      <c r="P289" s="2">
        <v>1</v>
      </c>
      <c r="Q289" s="2">
        <v>269.99</v>
      </c>
      <c r="R289" s="27">
        <v>0.1</v>
      </c>
      <c r="S289" s="2">
        <f t="shared" si="4"/>
        <v>269.99</v>
      </c>
    </row>
    <row r="290" spans="1:19" x14ac:dyDescent="0.3">
      <c r="A290" s="2">
        <v>98</v>
      </c>
      <c r="B290" s="2">
        <v>3</v>
      </c>
      <c r="C290" s="2">
        <f>VLOOKUP(A290, [1]orders!A:G, 7, FALSE)</f>
        <v>2</v>
      </c>
      <c r="D290" s="2">
        <v>2</v>
      </c>
      <c r="E290" s="2">
        <f>VLOOKUP(C290, [2]staffs!A:G,1,FALSE)</f>
        <v>2</v>
      </c>
      <c r="F290" s="2" t="str">
        <f>VLOOKUP(E290, [2]staffs!A:D,4,FALSE)</f>
        <v>mireya.copeland@bikes.shop</v>
      </c>
      <c r="G290" s="2">
        <f>VLOOKUP(D290, [3]products!$A:$D, 4, FALSE)</f>
        <v>6</v>
      </c>
      <c r="H290" s="2" t="str">
        <f>VLOOKUP(G290, [4]categories!A:B, 2, FALSE)</f>
        <v>Mountain Bikes</v>
      </c>
      <c r="I290" s="14">
        <f>VLOOKUP(A290, [1]orders!A:B,2,FALSE)</f>
        <v>1194</v>
      </c>
      <c r="J290" s="14" t="str">
        <f>VLOOKUP(A290, [1]orders!A:I,9,FALSE)</f>
        <v>leticia.snyder@yahoo.com</v>
      </c>
      <c r="K290" s="14">
        <f>VLOOKUP(A290, [1]orders!A:J,10,FALSE)</f>
        <v>14534</v>
      </c>
      <c r="L290" s="2" t="str">
        <f>IFERROR(VLOOKUP(C290, [5]stores!A:B, 2, FALSE), "Unknown")</f>
        <v>Baldwin Bikes</v>
      </c>
      <c r="M290" s="2" t="str">
        <f>VLOOKUP(D290,[3]products!A:B,2,FALSE)</f>
        <v>Ritchey Timberwolf Frameset - 2016</v>
      </c>
      <c r="N290" s="2" t="str">
        <f>VLOOKUP(D290, [3]products!A:H, 8, FALSE)</f>
        <v>Ritchey</v>
      </c>
      <c r="O290" s="21">
        <f>VLOOKUP(A290, [1]orders!A:D, 4, FALSE)</f>
        <v>42428</v>
      </c>
      <c r="P290" s="2">
        <v>1</v>
      </c>
      <c r="Q290" s="2">
        <v>749.99</v>
      </c>
      <c r="R290" s="27">
        <v>0.2</v>
      </c>
      <c r="S290" s="2">
        <f t="shared" si="4"/>
        <v>749.99</v>
      </c>
    </row>
    <row r="291" spans="1:19" x14ac:dyDescent="0.3">
      <c r="A291" s="2">
        <v>98</v>
      </c>
      <c r="B291" s="2">
        <v>4</v>
      </c>
      <c r="C291" s="2">
        <f>VLOOKUP(A291, [1]orders!A:G, 7, FALSE)</f>
        <v>2</v>
      </c>
      <c r="D291" s="2">
        <v>22</v>
      </c>
      <c r="E291" s="2">
        <f>VLOOKUP(C291, [2]staffs!A:G,1,FALSE)</f>
        <v>2</v>
      </c>
      <c r="F291" s="2" t="str">
        <f>VLOOKUP(E291, [2]staffs!A:D,4,FALSE)</f>
        <v>mireya.copeland@bikes.shop</v>
      </c>
      <c r="G291" s="2">
        <f>VLOOKUP(D291, [3]products!$A:$D, 4, FALSE)</f>
        <v>1</v>
      </c>
      <c r="H291" s="2" t="str">
        <f>VLOOKUP(G291, [4]categories!A:B, 2, FALSE)</f>
        <v>Children Bicycles</v>
      </c>
      <c r="I291" s="14">
        <f>VLOOKUP(A291, [1]orders!A:B,2,FALSE)</f>
        <v>1194</v>
      </c>
      <c r="J291" s="14" t="str">
        <f>VLOOKUP(A291, [1]orders!A:I,9,FALSE)</f>
        <v>leticia.snyder@yahoo.com</v>
      </c>
      <c r="K291" s="14">
        <f>VLOOKUP(A291, [1]orders!A:J,10,FALSE)</f>
        <v>14534</v>
      </c>
      <c r="L291" s="2" t="str">
        <f>IFERROR(VLOOKUP(C291, [5]stores!A:B, 2, FALSE), "Unknown")</f>
        <v>Baldwin Bikes</v>
      </c>
      <c r="M291" s="2" t="str">
        <f>VLOOKUP(D291,[3]products!A:B,2,FALSE)</f>
        <v>Electra Girl's Hawaii 1 (16-inch) - 2015/2016</v>
      </c>
      <c r="N291" s="2" t="str">
        <f>VLOOKUP(D291, [3]products!A:H, 8, FALSE)</f>
        <v>Electra</v>
      </c>
      <c r="O291" s="21">
        <f>VLOOKUP(A291, [1]orders!A:D, 4, FALSE)</f>
        <v>42428</v>
      </c>
      <c r="P291" s="2">
        <v>2</v>
      </c>
      <c r="Q291" s="2">
        <v>269.99</v>
      </c>
      <c r="R291" s="27">
        <v>0.2</v>
      </c>
      <c r="S291" s="2">
        <f t="shared" si="4"/>
        <v>539.98</v>
      </c>
    </row>
    <row r="292" spans="1:19" x14ac:dyDescent="0.3">
      <c r="A292" s="2">
        <v>99</v>
      </c>
      <c r="B292" s="2">
        <v>1</v>
      </c>
      <c r="C292" s="2">
        <f>VLOOKUP(A292, [1]orders!A:G, 7, FALSE)</f>
        <v>3</v>
      </c>
      <c r="D292" s="2">
        <v>13</v>
      </c>
      <c r="E292" s="2">
        <f>VLOOKUP(C292, [2]staffs!A:G,1,FALSE)</f>
        <v>3</v>
      </c>
      <c r="F292" s="2" t="str">
        <f>VLOOKUP(E292, [2]staffs!A:D,4,FALSE)</f>
        <v>genna.serrano@bikes.shop</v>
      </c>
      <c r="G292" s="2">
        <f>VLOOKUP(D292, [3]products!$A:$D, 4, FALSE)</f>
        <v>3</v>
      </c>
      <c r="H292" s="2" t="str">
        <f>VLOOKUP(G292, [4]categories!A:B, 2, FALSE)</f>
        <v>Cruisers Bicycles</v>
      </c>
      <c r="I292" s="14">
        <f>VLOOKUP(A292, [1]orders!A:B,2,FALSE)</f>
        <v>1165</v>
      </c>
      <c r="J292" s="14" t="str">
        <f>VLOOKUP(A292, [1]orders!A:I,9,FALSE)</f>
        <v>rikki.morrow@hotmail.com</v>
      </c>
      <c r="K292" s="14">
        <f>VLOOKUP(A292, [1]orders!A:J,10,FALSE)</f>
        <v>76110</v>
      </c>
      <c r="L292" s="2" t="str">
        <f>IFERROR(VLOOKUP(C292, [5]stores!A:B, 2, FALSE), "Unknown")</f>
        <v>Rowlett Bikes</v>
      </c>
      <c r="M292" s="2" t="str">
        <f>VLOOKUP(D292,[3]products!A:B,2,FALSE)</f>
        <v>Electra Cruiser 1 (24-Inch) - 2016</v>
      </c>
      <c r="N292" s="2" t="str">
        <f>VLOOKUP(D292, [3]products!A:H, 8, FALSE)</f>
        <v>Electra</v>
      </c>
      <c r="O292" s="21">
        <f>VLOOKUP(A292, [1]orders!A:D, 4, FALSE)</f>
        <v>42429</v>
      </c>
      <c r="P292" s="2">
        <v>1</v>
      </c>
      <c r="Q292" s="2">
        <v>269.99</v>
      </c>
      <c r="R292" s="27">
        <v>0.2</v>
      </c>
      <c r="S292" s="2">
        <f t="shared" si="4"/>
        <v>269.99</v>
      </c>
    </row>
    <row r="293" spans="1:19" x14ac:dyDescent="0.3">
      <c r="A293" s="2">
        <v>99</v>
      </c>
      <c r="B293" s="2">
        <v>2</v>
      </c>
      <c r="C293" s="2">
        <f>VLOOKUP(A293, [1]orders!A:G, 7, FALSE)</f>
        <v>3</v>
      </c>
      <c r="D293" s="2">
        <v>21</v>
      </c>
      <c r="E293" s="2">
        <f>VLOOKUP(C293, [2]staffs!A:G,1,FALSE)</f>
        <v>3</v>
      </c>
      <c r="F293" s="2" t="str">
        <f>VLOOKUP(E293, [2]staffs!A:D,4,FALSE)</f>
        <v>genna.serrano@bikes.shop</v>
      </c>
      <c r="G293" s="2">
        <f>VLOOKUP(D293, [3]products!$A:$D, 4, FALSE)</f>
        <v>1</v>
      </c>
      <c r="H293" s="2" t="str">
        <f>VLOOKUP(G293, [4]categories!A:B, 2, FALSE)</f>
        <v>Children Bicycles</v>
      </c>
      <c r="I293" s="14">
        <f>VLOOKUP(A293, [1]orders!A:B,2,FALSE)</f>
        <v>1165</v>
      </c>
      <c r="J293" s="14" t="str">
        <f>VLOOKUP(A293, [1]orders!A:I,9,FALSE)</f>
        <v>rikki.morrow@hotmail.com</v>
      </c>
      <c r="K293" s="14">
        <f>VLOOKUP(A293, [1]orders!A:J,10,FALSE)</f>
        <v>76110</v>
      </c>
      <c r="L293" s="2" t="str">
        <f>IFERROR(VLOOKUP(C293, [5]stores!A:B, 2, FALSE), "Unknown")</f>
        <v>Rowlett Bikes</v>
      </c>
      <c r="M293" s="2" t="str">
        <f>VLOOKUP(D293,[3]products!A:B,2,FALSE)</f>
        <v>Electra Cruiser 1 (24-Inch) - 2016</v>
      </c>
      <c r="N293" s="2" t="str">
        <f>VLOOKUP(D293, [3]products!A:H, 8, FALSE)</f>
        <v>Electra</v>
      </c>
      <c r="O293" s="21">
        <f>VLOOKUP(A293, [1]orders!A:D, 4, FALSE)</f>
        <v>42429</v>
      </c>
      <c r="P293" s="2">
        <v>1</v>
      </c>
      <c r="Q293" s="2">
        <v>269.99</v>
      </c>
      <c r="R293" s="27">
        <v>0.2</v>
      </c>
      <c r="S293" s="2">
        <f t="shared" si="4"/>
        <v>269.99</v>
      </c>
    </row>
    <row r="294" spans="1:19" x14ac:dyDescent="0.3">
      <c r="A294" s="2">
        <v>99</v>
      </c>
      <c r="B294" s="2">
        <v>3</v>
      </c>
      <c r="C294" s="2">
        <f>VLOOKUP(A294, [1]orders!A:G, 7, FALSE)</f>
        <v>3</v>
      </c>
      <c r="D294" s="2">
        <v>25</v>
      </c>
      <c r="E294" s="2">
        <f>VLOOKUP(C294, [2]staffs!A:G,1,FALSE)</f>
        <v>3</v>
      </c>
      <c r="F294" s="2" t="str">
        <f>VLOOKUP(E294, [2]staffs!A:D,4,FALSE)</f>
        <v>genna.serrano@bikes.shop</v>
      </c>
      <c r="G294" s="2">
        <f>VLOOKUP(D294, [3]products!$A:$D, 4, FALSE)</f>
        <v>2</v>
      </c>
      <c r="H294" s="2" t="str">
        <f>VLOOKUP(G294, [4]categories!A:B, 2, FALSE)</f>
        <v>Comfort Bicycles</v>
      </c>
      <c r="I294" s="14">
        <f>VLOOKUP(A294, [1]orders!A:B,2,FALSE)</f>
        <v>1165</v>
      </c>
      <c r="J294" s="14" t="str">
        <f>VLOOKUP(A294, [1]orders!A:I,9,FALSE)</f>
        <v>rikki.morrow@hotmail.com</v>
      </c>
      <c r="K294" s="14">
        <f>VLOOKUP(A294, [1]orders!A:J,10,FALSE)</f>
        <v>76110</v>
      </c>
      <c r="L294" s="2" t="str">
        <f>IFERROR(VLOOKUP(C294, [5]stores!A:B, 2, FALSE), "Unknown")</f>
        <v>Rowlett Bikes</v>
      </c>
      <c r="M294" s="2" t="str">
        <f>VLOOKUP(D294,[3]products!A:B,2,FALSE)</f>
        <v>Electra Townie Original 7D - 2015/2016</v>
      </c>
      <c r="N294" s="2" t="str">
        <f>VLOOKUP(D294, [3]products!A:H, 8, FALSE)</f>
        <v>Electra</v>
      </c>
      <c r="O294" s="21">
        <f>VLOOKUP(A294, [1]orders!A:D, 4, FALSE)</f>
        <v>42429</v>
      </c>
      <c r="P294" s="2">
        <v>2</v>
      </c>
      <c r="Q294" s="2">
        <v>499.99</v>
      </c>
      <c r="R294" s="27">
        <v>0.05</v>
      </c>
      <c r="S294" s="2">
        <f t="shared" si="4"/>
        <v>999.98</v>
      </c>
    </row>
    <row r="295" spans="1:19" x14ac:dyDescent="0.3">
      <c r="A295" s="2">
        <v>99</v>
      </c>
      <c r="B295" s="2">
        <v>4</v>
      </c>
      <c r="C295" s="2">
        <f>VLOOKUP(A295, [1]orders!A:G, 7, FALSE)</f>
        <v>3</v>
      </c>
      <c r="D295" s="2">
        <v>7</v>
      </c>
      <c r="E295" s="2">
        <f>VLOOKUP(C295, [2]staffs!A:G,1,FALSE)</f>
        <v>3</v>
      </c>
      <c r="F295" s="2" t="str">
        <f>VLOOKUP(E295, [2]staffs!A:D,4,FALSE)</f>
        <v>genna.serrano@bikes.shop</v>
      </c>
      <c r="G295" s="2">
        <f>VLOOKUP(D295, [3]products!$A:$D, 4, FALSE)</f>
        <v>6</v>
      </c>
      <c r="H295" s="2" t="str">
        <f>VLOOKUP(G295, [4]categories!A:B, 2, FALSE)</f>
        <v>Mountain Bikes</v>
      </c>
      <c r="I295" s="14">
        <f>VLOOKUP(A295, [1]orders!A:B,2,FALSE)</f>
        <v>1165</v>
      </c>
      <c r="J295" s="14" t="str">
        <f>VLOOKUP(A295, [1]orders!A:I,9,FALSE)</f>
        <v>rikki.morrow@hotmail.com</v>
      </c>
      <c r="K295" s="14">
        <f>VLOOKUP(A295, [1]orders!A:J,10,FALSE)</f>
        <v>76110</v>
      </c>
      <c r="L295" s="2" t="str">
        <f>IFERROR(VLOOKUP(C295, [5]stores!A:B, 2, FALSE), "Unknown")</f>
        <v>Rowlett Bikes</v>
      </c>
      <c r="M295" s="2" t="str">
        <f>VLOOKUP(D295,[3]products!A:B,2,FALSE)</f>
        <v>Trek Slash 8 27.5 - 2016</v>
      </c>
      <c r="N295" s="2" t="str">
        <f>VLOOKUP(D295, [3]products!A:H, 8, FALSE)</f>
        <v>Trek</v>
      </c>
      <c r="O295" s="21">
        <f>VLOOKUP(A295, [1]orders!A:D, 4, FALSE)</f>
        <v>42429</v>
      </c>
      <c r="P295" s="2">
        <v>2</v>
      </c>
      <c r="Q295" s="2">
        <v>3999.99</v>
      </c>
      <c r="R295" s="27">
        <v>7.0000000000000007E-2</v>
      </c>
      <c r="S295" s="2">
        <f t="shared" si="4"/>
        <v>7999.98</v>
      </c>
    </row>
    <row r="296" spans="1:19" x14ac:dyDescent="0.3">
      <c r="A296" s="2">
        <v>99</v>
      </c>
      <c r="B296" s="2">
        <v>5</v>
      </c>
      <c r="C296" s="2">
        <f>VLOOKUP(A296, [1]orders!A:G, 7, FALSE)</f>
        <v>3</v>
      </c>
      <c r="D296" s="2">
        <v>23</v>
      </c>
      <c r="E296" s="2">
        <f>VLOOKUP(C296, [2]staffs!A:G,1,FALSE)</f>
        <v>3</v>
      </c>
      <c r="F296" s="2" t="str">
        <f>VLOOKUP(E296, [2]staffs!A:D,4,FALSE)</f>
        <v>genna.serrano@bikes.shop</v>
      </c>
      <c r="G296" s="2">
        <f>VLOOKUP(D296, [3]products!$A:$D, 4, FALSE)</f>
        <v>1</v>
      </c>
      <c r="H296" s="2" t="str">
        <f>VLOOKUP(G296, [4]categories!A:B, 2, FALSE)</f>
        <v>Children Bicycles</v>
      </c>
      <c r="I296" s="14">
        <f>VLOOKUP(A296, [1]orders!A:B,2,FALSE)</f>
        <v>1165</v>
      </c>
      <c r="J296" s="14" t="str">
        <f>VLOOKUP(A296, [1]orders!A:I,9,FALSE)</f>
        <v>rikki.morrow@hotmail.com</v>
      </c>
      <c r="K296" s="14">
        <f>VLOOKUP(A296, [1]orders!A:J,10,FALSE)</f>
        <v>76110</v>
      </c>
      <c r="L296" s="2" t="str">
        <f>IFERROR(VLOOKUP(C296, [5]stores!A:B, 2, FALSE), "Unknown")</f>
        <v>Rowlett Bikes</v>
      </c>
      <c r="M296" s="2" t="str">
        <f>VLOOKUP(D296,[3]products!A:B,2,FALSE)</f>
        <v>Electra Girl's Hawaii 1 (20-inch) - 2015/2016</v>
      </c>
      <c r="N296" s="2" t="str">
        <f>VLOOKUP(D296, [3]products!A:H, 8, FALSE)</f>
        <v>Electra</v>
      </c>
      <c r="O296" s="21">
        <f>VLOOKUP(A296, [1]orders!A:D, 4, FALSE)</f>
        <v>42429</v>
      </c>
      <c r="P296" s="2">
        <v>2</v>
      </c>
      <c r="Q296" s="2">
        <v>299.99</v>
      </c>
      <c r="R296" s="27">
        <v>0.2</v>
      </c>
      <c r="S296" s="2">
        <f t="shared" si="4"/>
        <v>599.98</v>
      </c>
    </row>
    <row r="297" spans="1:19" x14ac:dyDescent="0.3">
      <c r="A297" s="2">
        <v>100</v>
      </c>
      <c r="B297" s="2">
        <v>1</v>
      </c>
      <c r="C297" s="2">
        <f>VLOOKUP(A297, [1]orders!A:G, 7, FALSE)</f>
        <v>2</v>
      </c>
      <c r="D297" s="2">
        <v>12</v>
      </c>
      <c r="E297" s="2">
        <f>VLOOKUP(C297, [2]staffs!A:G,1,FALSE)</f>
        <v>2</v>
      </c>
      <c r="F297" s="2" t="str">
        <f>VLOOKUP(E297, [2]staffs!A:D,4,FALSE)</f>
        <v>mireya.copeland@bikes.shop</v>
      </c>
      <c r="G297" s="2">
        <f>VLOOKUP(D297, [3]products!$A:$D, 4, FALSE)</f>
        <v>3</v>
      </c>
      <c r="H297" s="2" t="str">
        <f>VLOOKUP(G297, [4]categories!A:B, 2, FALSE)</f>
        <v>Cruisers Bicycles</v>
      </c>
      <c r="I297" s="14">
        <f>VLOOKUP(A297, [1]orders!A:B,2,FALSE)</f>
        <v>1237</v>
      </c>
      <c r="J297" s="14" t="str">
        <f>VLOOKUP(A297, [1]orders!A:I,9,FALSE)</f>
        <v>luke.kramer@hotmail.com</v>
      </c>
      <c r="K297" s="14">
        <f>VLOOKUP(A297, [1]orders!A:J,10,FALSE)</f>
        <v>11714</v>
      </c>
      <c r="L297" s="2" t="str">
        <f>IFERROR(VLOOKUP(C297, [5]stores!A:B, 2, FALSE), "Unknown")</f>
        <v>Baldwin Bikes</v>
      </c>
      <c r="M297" s="2" t="str">
        <f>VLOOKUP(D297,[3]products!A:B,2,FALSE)</f>
        <v>Electra Townie Original 21D - 2016</v>
      </c>
      <c r="N297" s="2" t="str">
        <f>VLOOKUP(D297, [3]products!A:H, 8, FALSE)</f>
        <v>Electra</v>
      </c>
      <c r="O297" s="21">
        <f>VLOOKUP(A297, [1]orders!A:D, 4, FALSE)</f>
        <v>42430</v>
      </c>
      <c r="P297" s="2">
        <v>2</v>
      </c>
      <c r="Q297" s="2">
        <v>549.99</v>
      </c>
      <c r="R297" s="27">
        <v>0.05</v>
      </c>
      <c r="S297" s="2">
        <f t="shared" si="4"/>
        <v>1099.98</v>
      </c>
    </row>
    <row r="298" spans="1:19" x14ac:dyDescent="0.3">
      <c r="A298" s="2">
        <v>100</v>
      </c>
      <c r="B298" s="2">
        <v>2</v>
      </c>
      <c r="C298" s="2">
        <f>VLOOKUP(A298, [1]orders!A:G, 7, FALSE)</f>
        <v>2</v>
      </c>
      <c r="D298" s="2">
        <v>11</v>
      </c>
      <c r="E298" s="2">
        <f>VLOOKUP(C298, [2]staffs!A:G,1,FALSE)</f>
        <v>2</v>
      </c>
      <c r="F298" s="2" t="str">
        <f>VLOOKUP(E298, [2]staffs!A:D,4,FALSE)</f>
        <v>mireya.copeland@bikes.shop</v>
      </c>
      <c r="G298" s="2">
        <f>VLOOKUP(D298, [3]products!$A:$D, 4, FALSE)</f>
        <v>4</v>
      </c>
      <c r="H298" s="2" t="str">
        <f>VLOOKUP(G298, [4]categories!A:B, 2, FALSE)</f>
        <v>Cyclocross Bicycles</v>
      </c>
      <c r="I298" s="14">
        <f>VLOOKUP(A298, [1]orders!A:B,2,FALSE)</f>
        <v>1237</v>
      </c>
      <c r="J298" s="14" t="str">
        <f>VLOOKUP(A298, [1]orders!A:I,9,FALSE)</f>
        <v>luke.kramer@hotmail.com</v>
      </c>
      <c r="K298" s="14">
        <f>VLOOKUP(A298, [1]orders!A:J,10,FALSE)</f>
        <v>11714</v>
      </c>
      <c r="L298" s="2" t="str">
        <f>IFERROR(VLOOKUP(C298, [5]stores!A:B, 2, FALSE), "Unknown")</f>
        <v>Baldwin Bikes</v>
      </c>
      <c r="M298" s="2" t="str">
        <f>VLOOKUP(D298,[3]products!A:B,2,FALSE)</f>
        <v>Surly Straggler 650b - 2016</v>
      </c>
      <c r="N298" s="2" t="str">
        <f>VLOOKUP(D298, [3]products!A:H, 8, FALSE)</f>
        <v>Surly</v>
      </c>
      <c r="O298" s="21">
        <f>VLOOKUP(A298, [1]orders!A:D, 4, FALSE)</f>
        <v>42430</v>
      </c>
      <c r="P298" s="2">
        <v>2</v>
      </c>
      <c r="Q298" s="2">
        <v>1680.99</v>
      </c>
      <c r="R298" s="27">
        <v>0.1</v>
      </c>
      <c r="S298" s="2">
        <f t="shared" si="4"/>
        <v>3361.98</v>
      </c>
    </row>
    <row r="299" spans="1:19" x14ac:dyDescent="0.3">
      <c r="A299" s="2">
        <v>100</v>
      </c>
      <c r="B299" s="2">
        <v>3</v>
      </c>
      <c r="C299" s="2">
        <f>VLOOKUP(A299, [1]orders!A:G, 7, FALSE)</f>
        <v>2</v>
      </c>
      <c r="D299" s="2">
        <v>7</v>
      </c>
      <c r="E299" s="2">
        <f>VLOOKUP(C299, [2]staffs!A:G,1,FALSE)</f>
        <v>2</v>
      </c>
      <c r="F299" s="2" t="str">
        <f>VLOOKUP(E299, [2]staffs!A:D,4,FALSE)</f>
        <v>mireya.copeland@bikes.shop</v>
      </c>
      <c r="G299" s="2">
        <f>VLOOKUP(D299, [3]products!$A:$D, 4, FALSE)</f>
        <v>6</v>
      </c>
      <c r="H299" s="2" t="str">
        <f>VLOOKUP(G299, [4]categories!A:B, 2, FALSE)</f>
        <v>Mountain Bikes</v>
      </c>
      <c r="I299" s="14">
        <f>VLOOKUP(A299, [1]orders!A:B,2,FALSE)</f>
        <v>1237</v>
      </c>
      <c r="J299" s="14" t="str">
        <f>VLOOKUP(A299, [1]orders!A:I,9,FALSE)</f>
        <v>luke.kramer@hotmail.com</v>
      </c>
      <c r="K299" s="14">
        <f>VLOOKUP(A299, [1]orders!A:J,10,FALSE)</f>
        <v>11714</v>
      </c>
      <c r="L299" s="2" t="str">
        <f>IFERROR(VLOOKUP(C299, [5]stores!A:B, 2, FALSE), "Unknown")</f>
        <v>Baldwin Bikes</v>
      </c>
      <c r="M299" s="2" t="str">
        <f>VLOOKUP(D299,[3]products!A:B,2,FALSE)</f>
        <v>Trek Slash 8 27.5 - 2016</v>
      </c>
      <c r="N299" s="2" t="str">
        <f>VLOOKUP(D299, [3]products!A:H, 8, FALSE)</f>
        <v>Trek</v>
      </c>
      <c r="O299" s="21">
        <f>VLOOKUP(A299, [1]orders!A:D, 4, FALSE)</f>
        <v>42430</v>
      </c>
      <c r="P299" s="2">
        <v>2</v>
      </c>
      <c r="Q299" s="2">
        <v>3999.99</v>
      </c>
      <c r="R299" s="27">
        <v>0.2</v>
      </c>
      <c r="S299" s="2">
        <f t="shared" si="4"/>
        <v>7999.98</v>
      </c>
    </row>
    <row r="300" spans="1:19" x14ac:dyDescent="0.3">
      <c r="A300" s="2">
        <v>100</v>
      </c>
      <c r="B300" s="2">
        <v>4</v>
      </c>
      <c r="C300" s="2">
        <f>VLOOKUP(A300, [1]orders!A:G, 7, FALSE)</f>
        <v>2</v>
      </c>
      <c r="D300" s="2">
        <v>16</v>
      </c>
      <c r="E300" s="2">
        <f>VLOOKUP(C300, [2]staffs!A:G,1,FALSE)</f>
        <v>2</v>
      </c>
      <c r="F300" s="2" t="str">
        <f>VLOOKUP(E300, [2]staffs!A:D,4,FALSE)</f>
        <v>mireya.copeland@bikes.shop</v>
      </c>
      <c r="G300" s="2">
        <f>VLOOKUP(D300, [3]products!$A:$D, 4, FALSE)</f>
        <v>3</v>
      </c>
      <c r="H300" s="2" t="str">
        <f>VLOOKUP(G300, [4]categories!A:B, 2, FALSE)</f>
        <v>Cruisers Bicycles</v>
      </c>
      <c r="I300" s="14">
        <f>VLOOKUP(A300, [1]orders!A:B,2,FALSE)</f>
        <v>1237</v>
      </c>
      <c r="J300" s="14" t="str">
        <f>VLOOKUP(A300, [1]orders!A:I,9,FALSE)</f>
        <v>luke.kramer@hotmail.com</v>
      </c>
      <c r="K300" s="14">
        <f>VLOOKUP(A300, [1]orders!A:J,10,FALSE)</f>
        <v>11714</v>
      </c>
      <c r="L300" s="2" t="str">
        <f>IFERROR(VLOOKUP(C300, [5]stores!A:B, 2, FALSE), "Unknown")</f>
        <v>Baldwin Bikes</v>
      </c>
      <c r="M300" s="2" t="str">
        <f>VLOOKUP(D300,[3]products!A:B,2,FALSE)</f>
        <v>Electra Townie Original 7D EQ - 2016</v>
      </c>
      <c r="N300" s="2" t="str">
        <f>VLOOKUP(D300, [3]products!A:H, 8, FALSE)</f>
        <v>Electra</v>
      </c>
      <c r="O300" s="21">
        <f>VLOOKUP(A300, [1]orders!A:D, 4, FALSE)</f>
        <v>42430</v>
      </c>
      <c r="P300" s="2">
        <v>2</v>
      </c>
      <c r="Q300" s="2">
        <v>599.99</v>
      </c>
      <c r="R300" s="27">
        <v>0.2</v>
      </c>
      <c r="S300" s="2">
        <f t="shared" si="4"/>
        <v>1199.98</v>
      </c>
    </row>
    <row r="301" spans="1:19" x14ac:dyDescent="0.3">
      <c r="A301" s="2">
        <v>100</v>
      </c>
      <c r="B301" s="2">
        <v>5</v>
      </c>
      <c r="C301" s="2">
        <f>VLOOKUP(A301, [1]orders!A:G, 7, FALSE)</f>
        <v>2</v>
      </c>
      <c r="D301" s="2">
        <v>24</v>
      </c>
      <c r="E301" s="2">
        <f>VLOOKUP(C301, [2]staffs!A:G,1,FALSE)</f>
        <v>2</v>
      </c>
      <c r="F301" s="2" t="str">
        <f>VLOOKUP(E301, [2]staffs!A:D,4,FALSE)</f>
        <v>mireya.copeland@bikes.shop</v>
      </c>
      <c r="G301" s="2">
        <f>VLOOKUP(D301, [3]products!$A:$D, 4, FALSE)</f>
        <v>2</v>
      </c>
      <c r="H301" s="2" t="str">
        <f>VLOOKUP(G301, [4]categories!A:B, 2, FALSE)</f>
        <v>Comfort Bicycles</v>
      </c>
      <c r="I301" s="14">
        <f>VLOOKUP(A301, [1]orders!A:B,2,FALSE)</f>
        <v>1237</v>
      </c>
      <c r="J301" s="14" t="str">
        <f>VLOOKUP(A301, [1]orders!A:I,9,FALSE)</f>
        <v>luke.kramer@hotmail.com</v>
      </c>
      <c r="K301" s="14">
        <f>VLOOKUP(A301, [1]orders!A:J,10,FALSE)</f>
        <v>11714</v>
      </c>
      <c r="L301" s="2" t="str">
        <f>IFERROR(VLOOKUP(C301, [5]stores!A:B, 2, FALSE), "Unknown")</f>
        <v>Baldwin Bikes</v>
      </c>
      <c r="M301" s="2" t="str">
        <f>VLOOKUP(D301,[3]products!A:B,2,FALSE)</f>
        <v>Electra Townie Original 21D - 2016</v>
      </c>
      <c r="N301" s="2" t="str">
        <f>VLOOKUP(D301, [3]products!A:H, 8, FALSE)</f>
        <v>Electra</v>
      </c>
      <c r="O301" s="21">
        <f>VLOOKUP(A301, [1]orders!A:D, 4, FALSE)</f>
        <v>42430</v>
      </c>
      <c r="P301" s="2">
        <v>2</v>
      </c>
      <c r="Q301" s="2">
        <v>549.99</v>
      </c>
      <c r="R301" s="27">
        <v>0.1</v>
      </c>
      <c r="S301" s="2">
        <f t="shared" si="4"/>
        <v>1099.98</v>
      </c>
    </row>
    <row r="302" spans="1:19" x14ac:dyDescent="0.3">
      <c r="A302" s="2">
        <v>101</v>
      </c>
      <c r="B302" s="2">
        <v>1</v>
      </c>
      <c r="C302" s="2">
        <f>VLOOKUP(A302, [1]orders!A:G, 7, FALSE)</f>
        <v>3</v>
      </c>
      <c r="D302" s="2">
        <v>12</v>
      </c>
      <c r="E302" s="2">
        <f>VLOOKUP(C302, [2]staffs!A:G,1,FALSE)</f>
        <v>3</v>
      </c>
      <c r="F302" s="2" t="str">
        <f>VLOOKUP(E302, [2]staffs!A:D,4,FALSE)</f>
        <v>genna.serrano@bikes.shop</v>
      </c>
      <c r="G302" s="2">
        <f>VLOOKUP(D302, [3]products!$A:$D, 4, FALSE)</f>
        <v>3</v>
      </c>
      <c r="H302" s="2" t="str">
        <f>VLOOKUP(G302, [4]categories!A:B, 2, FALSE)</f>
        <v>Cruisers Bicycles</v>
      </c>
      <c r="I302" s="14">
        <f>VLOOKUP(A302, [1]orders!A:B,2,FALSE)</f>
        <v>271</v>
      </c>
      <c r="J302" s="14" t="str">
        <f>VLOOKUP(A302, [1]orders!A:I,9,FALSE)</f>
        <v>katheleen.marks@yahoo.com</v>
      </c>
      <c r="K302" s="14">
        <f>VLOOKUP(A302, [1]orders!A:J,10,FALSE)</f>
        <v>75604</v>
      </c>
      <c r="L302" s="2" t="str">
        <f>IFERROR(VLOOKUP(C302, [5]stores!A:B, 2, FALSE), "Unknown")</f>
        <v>Rowlett Bikes</v>
      </c>
      <c r="M302" s="2" t="str">
        <f>VLOOKUP(D302,[3]products!A:B,2,FALSE)</f>
        <v>Electra Townie Original 21D - 2016</v>
      </c>
      <c r="N302" s="2" t="str">
        <f>VLOOKUP(D302, [3]products!A:H, 8, FALSE)</f>
        <v>Electra</v>
      </c>
      <c r="O302" s="21">
        <f>VLOOKUP(A302, [1]orders!A:D, 4, FALSE)</f>
        <v>42430</v>
      </c>
      <c r="P302" s="2">
        <v>2</v>
      </c>
      <c r="Q302" s="2">
        <v>549.99</v>
      </c>
      <c r="R302" s="27">
        <v>0.2</v>
      </c>
      <c r="S302" s="2">
        <f t="shared" si="4"/>
        <v>1099.98</v>
      </c>
    </row>
    <row r="303" spans="1:19" x14ac:dyDescent="0.3">
      <c r="A303" s="2">
        <v>102</v>
      </c>
      <c r="B303" s="2">
        <v>1</v>
      </c>
      <c r="C303" s="2">
        <f>VLOOKUP(A303, [1]orders!A:G, 7, FALSE)</f>
        <v>2</v>
      </c>
      <c r="D303" s="2">
        <v>15</v>
      </c>
      <c r="E303" s="2">
        <f>VLOOKUP(C303, [2]staffs!A:G,1,FALSE)</f>
        <v>2</v>
      </c>
      <c r="F303" s="2" t="str">
        <f>VLOOKUP(E303, [2]staffs!A:D,4,FALSE)</f>
        <v>mireya.copeland@bikes.shop</v>
      </c>
      <c r="G303" s="2">
        <f>VLOOKUP(D303, [3]products!$A:$D, 4, FALSE)</f>
        <v>3</v>
      </c>
      <c r="H303" s="2" t="str">
        <f>VLOOKUP(G303, [4]categories!A:B, 2, FALSE)</f>
        <v>Cruisers Bicycles</v>
      </c>
      <c r="I303" s="14">
        <f>VLOOKUP(A303, [1]orders!A:B,2,FALSE)</f>
        <v>336</v>
      </c>
      <c r="J303" s="14" t="str">
        <f>VLOOKUP(A303, [1]orders!A:I,9,FALSE)</f>
        <v>trisha.johnson@msn.com</v>
      </c>
      <c r="K303" s="14">
        <f>VLOOKUP(A303, [1]orders!A:J,10,FALSE)</f>
        <v>14086</v>
      </c>
      <c r="L303" s="2" t="str">
        <f>IFERROR(VLOOKUP(C303, [5]stores!A:B, 2, FALSE), "Unknown")</f>
        <v>Baldwin Bikes</v>
      </c>
      <c r="M303" s="2" t="str">
        <f>VLOOKUP(D303,[3]products!A:B,2,FALSE)</f>
        <v>Electra Moto 1 - 2016</v>
      </c>
      <c r="N303" s="2" t="str">
        <f>VLOOKUP(D303, [3]products!A:H, 8, FALSE)</f>
        <v>Electra</v>
      </c>
      <c r="O303" s="21">
        <f>VLOOKUP(A303, [1]orders!A:D, 4, FALSE)</f>
        <v>42431</v>
      </c>
      <c r="P303" s="2">
        <v>1</v>
      </c>
      <c r="Q303" s="2">
        <v>529.99</v>
      </c>
      <c r="R303" s="27">
        <v>0.05</v>
      </c>
      <c r="S303" s="2">
        <f t="shared" si="4"/>
        <v>529.99</v>
      </c>
    </row>
    <row r="304" spans="1:19" x14ac:dyDescent="0.3">
      <c r="A304" s="2">
        <v>102</v>
      </c>
      <c r="B304" s="2">
        <v>2</v>
      </c>
      <c r="C304" s="2">
        <f>VLOOKUP(A304, [1]orders!A:G, 7, FALSE)</f>
        <v>2</v>
      </c>
      <c r="D304" s="2">
        <v>22</v>
      </c>
      <c r="E304" s="2">
        <f>VLOOKUP(C304, [2]staffs!A:G,1,FALSE)</f>
        <v>2</v>
      </c>
      <c r="F304" s="2" t="str">
        <f>VLOOKUP(E304, [2]staffs!A:D,4,FALSE)</f>
        <v>mireya.copeland@bikes.shop</v>
      </c>
      <c r="G304" s="2">
        <f>VLOOKUP(D304, [3]products!$A:$D, 4, FALSE)</f>
        <v>1</v>
      </c>
      <c r="H304" s="2" t="str">
        <f>VLOOKUP(G304, [4]categories!A:B, 2, FALSE)</f>
        <v>Children Bicycles</v>
      </c>
      <c r="I304" s="14">
        <f>VLOOKUP(A304, [1]orders!A:B,2,FALSE)</f>
        <v>336</v>
      </c>
      <c r="J304" s="14" t="str">
        <f>VLOOKUP(A304, [1]orders!A:I,9,FALSE)</f>
        <v>trisha.johnson@msn.com</v>
      </c>
      <c r="K304" s="14">
        <f>VLOOKUP(A304, [1]orders!A:J,10,FALSE)</f>
        <v>14086</v>
      </c>
      <c r="L304" s="2" t="str">
        <f>IFERROR(VLOOKUP(C304, [5]stores!A:B, 2, FALSE), "Unknown")</f>
        <v>Baldwin Bikes</v>
      </c>
      <c r="M304" s="2" t="str">
        <f>VLOOKUP(D304,[3]products!A:B,2,FALSE)</f>
        <v>Electra Girl's Hawaii 1 (16-inch) - 2015/2016</v>
      </c>
      <c r="N304" s="2" t="str">
        <f>VLOOKUP(D304, [3]products!A:H, 8, FALSE)</f>
        <v>Electra</v>
      </c>
      <c r="O304" s="21">
        <f>VLOOKUP(A304, [1]orders!A:D, 4, FALSE)</f>
        <v>42431</v>
      </c>
      <c r="P304" s="2">
        <v>1</v>
      </c>
      <c r="Q304" s="2">
        <v>269.99</v>
      </c>
      <c r="R304" s="27">
        <v>7.0000000000000007E-2</v>
      </c>
      <c r="S304" s="2">
        <f t="shared" si="4"/>
        <v>269.99</v>
      </c>
    </row>
    <row r="305" spans="1:19" x14ac:dyDescent="0.3">
      <c r="A305" s="2">
        <v>103</v>
      </c>
      <c r="B305" s="2">
        <v>1</v>
      </c>
      <c r="C305" s="2">
        <f>VLOOKUP(A305, [1]orders!A:G, 7, FALSE)</f>
        <v>1</v>
      </c>
      <c r="D305" s="2">
        <v>17</v>
      </c>
      <c r="E305" s="2">
        <f>VLOOKUP(C305, [2]staffs!A:G,1,FALSE)</f>
        <v>1</v>
      </c>
      <c r="F305" s="2" t="str">
        <f>VLOOKUP(E305, [2]staffs!A:D,4,FALSE)</f>
        <v>fabiola.jackson@bikes.shop</v>
      </c>
      <c r="G305" s="2">
        <f>VLOOKUP(D305, [3]products!$A:$D, 4, FALSE)</f>
        <v>3</v>
      </c>
      <c r="H305" s="2" t="str">
        <f>VLOOKUP(G305, [4]categories!A:B, 2, FALSE)</f>
        <v>Cruisers Bicycles</v>
      </c>
      <c r="I305" s="14">
        <f>VLOOKUP(A305, [1]orders!A:B,2,FALSE)</f>
        <v>991</v>
      </c>
      <c r="J305" s="14" t="str">
        <f>VLOOKUP(A305, [1]orders!A:I,9,FALSE)</f>
        <v>brigida.larson@hotmail.com</v>
      </c>
      <c r="K305" s="14">
        <f>VLOOKUP(A305, [1]orders!A:J,10,FALSE)</f>
        <v>91387</v>
      </c>
      <c r="L305" s="2" t="str">
        <f>IFERROR(VLOOKUP(C305, [5]stores!A:B, 2, FALSE), "Unknown")</f>
        <v>Santa Cruz Bikes</v>
      </c>
      <c r="M305" s="2" t="str">
        <f>VLOOKUP(D305,[3]products!A:B,2,FALSE)</f>
        <v>Pure Cycles Vine 8-Speed - 2016</v>
      </c>
      <c r="N305" s="2" t="str">
        <f>VLOOKUP(D305, [3]products!A:H, 8, FALSE)</f>
        <v>Pure Cycles</v>
      </c>
      <c r="O305" s="21">
        <f>VLOOKUP(A305, [1]orders!A:D, 4, FALSE)</f>
        <v>42432</v>
      </c>
      <c r="P305" s="2">
        <v>1</v>
      </c>
      <c r="Q305" s="2">
        <v>429</v>
      </c>
      <c r="R305" s="27">
        <v>7.0000000000000007E-2</v>
      </c>
      <c r="S305" s="2">
        <f t="shared" si="4"/>
        <v>429</v>
      </c>
    </row>
    <row r="306" spans="1:19" x14ac:dyDescent="0.3">
      <c r="A306" s="2">
        <v>103</v>
      </c>
      <c r="B306" s="2">
        <v>2</v>
      </c>
      <c r="C306" s="2">
        <f>VLOOKUP(A306, [1]orders!A:G, 7, FALSE)</f>
        <v>1</v>
      </c>
      <c r="D306" s="2">
        <v>3</v>
      </c>
      <c r="E306" s="2">
        <f>VLOOKUP(C306, [2]staffs!A:G,1,FALSE)</f>
        <v>1</v>
      </c>
      <c r="F306" s="2" t="str">
        <f>VLOOKUP(E306, [2]staffs!A:D,4,FALSE)</f>
        <v>fabiola.jackson@bikes.shop</v>
      </c>
      <c r="G306" s="2">
        <f>VLOOKUP(D306, [3]products!$A:$D, 4, FALSE)</f>
        <v>6</v>
      </c>
      <c r="H306" s="2" t="str">
        <f>VLOOKUP(G306, [4]categories!A:B, 2, FALSE)</f>
        <v>Mountain Bikes</v>
      </c>
      <c r="I306" s="14">
        <f>VLOOKUP(A306, [1]orders!A:B,2,FALSE)</f>
        <v>991</v>
      </c>
      <c r="J306" s="14" t="str">
        <f>VLOOKUP(A306, [1]orders!A:I,9,FALSE)</f>
        <v>brigida.larson@hotmail.com</v>
      </c>
      <c r="K306" s="14">
        <f>VLOOKUP(A306, [1]orders!A:J,10,FALSE)</f>
        <v>91387</v>
      </c>
      <c r="L306" s="2" t="str">
        <f>IFERROR(VLOOKUP(C306, [5]stores!A:B, 2, FALSE), "Unknown")</f>
        <v>Santa Cruz Bikes</v>
      </c>
      <c r="M306" s="2" t="str">
        <f>VLOOKUP(D306,[3]products!A:B,2,FALSE)</f>
        <v>Surly Wednesday Frameset - 2016</v>
      </c>
      <c r="N306" s="2" t="str">
        <f>VLOOKUP(D306, [3]products!A:H, 8, FALSE)</f>
        <v>Surly</v>
      </c>
      <c r="O306" s="21">
        <f>VLOOKUP(A306, [1]orders!A:D, 4, FALSE)</f>
        <v>42432</v>
      </c>
      <c r="P306" s="2">
        <v>1</v>
      </c>
      <c r="Q306" s="2">
        <v>999.99</v>
      </c>
      <c r="R306" s="27">
        <v>0.05</v>
      </c>
      <c r="S306" s="2">
        <f t="shared" si="4"/>
        <v>999.99</v>
      </c>
    </row>
    <row r="307" spans="1:19" x14ac:dyDescent="0.3">
      <c r="A307" s="2">
        <v>103</v>
      </c>
      <c r="B307" s="2">
        <v>3</v>
      </c>
      <c r="C307" s="2">
        <f>VLOOKUP(A307, [1]orders!A:G, 7, FALSE)</f>
        <v>1</v>
      </c>
      <c r="D307" s="2">
        <v>18</v>
      </c>
      <c r="E307" s="2">
        <f>VLOOKUP(C307, [2]staffs!A:G,1,FALSE)</f>
        <v>1</v>
      </c>
      <c r="F307" s="2" t="str">
        <f>VLOOKUP(E307, [2]staffs!A:D,4,FALSE)</f>
        <v>fabiola.jackson@bikes.shop</v>
      </c>
      <c r="G307" s="2">
        <f>VLOOKUP(D307, [3]products!$A:$D, 4, FALSE)</f>
        <v>3</v>
      </c>
      <c r="H307" s="2" t="str">
        <f>VLOOKUP(G307, [4]categories!A:B, 2, FALSE)</f>
        <v>Cruisers Bicycles</v>
      </c>
      <c r="I307" s="14">
        <f>VLOOKUP(A307, [1]orders!A:B,2,FALSE)</f>
        <v>991</v>
      </c>
      <c r="J307" s="14" t="str">
        <f>VLOOKUP(A307, [1]orders!A:I,9,FALSE)</f>
        <v>brigida.larson@hotmail.com</v>
      </c>
      <c r="K307" s="14">
        <f>VLOOKUP(A307, [1]orders!A:J,10,FALSE)</f>
        <v>91387</v>
      </c>
      <c r="L307" s="2" t="str">
        <f>IFERROR(VLOOKUP(C307, [5]stores!A:B, 2, FALSE), "Unknown")</f>
        <v>Santa Cruz Bikes</v>
      </c>
      <c r="M307" s="2" t="str">
        <f>VLOOKUP(D307,[3]products!A:B,2,FALSE)</f>
        <v>Pure Cycles Western 3-Speed - Women's - 2015/2016</v>
      </c>
      <c r="N307" s="2" t="str">
        <f>VLOOKUP(D307, [3]products!A:H, 8, FALSE)</f>
        <v>Pure Cycles</v>
      </c>
      <c r="O307" s="21">
        <f>VLOOKUP(A307, [1]orders!A:D, 4, FALSE)</f>
        <v>42432</v>
      </c>
      <c r="P307" s="2">
        <v>1</v>
      </c>
      <c r="Q307" s="2">
        <v>449</v>
      </c>
      <c r="R307" s="27">
        <v>0.2</v>
      </c>
      <c r="S307" s="2">
        <f t="shared" si="4"/>
        <v>449</v>
      </c>
    </row>
    <row r="308" spans="1:19" x14ac:dyDescent="0.3">
      <c r="A308" s="2">
        <v>103</v>
      </c>
      <c r="B308" s="2">
        <v>4</v>
      </c>
      <c r="C308" s="2">
        <f>VLOOKUP(A308, [1]orders!A:G, 7, FALSE)</f>
        <v>1</v>
      </c>
      <c r="D308" s="2">
        <v>15</v>
      </c>
      <c r="E308" s="2">
        <f>VLOOKUP(C308, [2]staffs!A:G,1,FALSE)</f>
        <v>1</v>
      </c>
      <c r="F308" s="2" t="str">
        <f>VLOOKUP(E308, [2]staffs!A:D,4,FALSE)</f>
        <v>fabiola.jackson@bikes.shop</v>
      </c>
      <c r="G308" s="2">
        <f>VLOOKUP(D308, [3]products!$A:$D, 4, FALSE)</f>
        <v>3</v>
      </c>
      <c r="H308" s="2" t="str">
        <f>VLOOKUP(G308, [4]categories!A:B, 2, FALSE)</f>
        <v>Cruisers Bicycles</v>
      </c>
      <c r="I308" s="14">
        <f>VLOOKUP(A308, [1]orders!A:B,2,FALSE)</f>
        <v>991</v>
      </c>
      <c r="J308" s="14" t="str">
        <f>VLOOKUP(A308, [1]orders!A:I,9,FALSE)</f>
        <v>brigida.larson@hotmail.com</v>
      </c>
      <c r="K308" s="14">
        <f>VLOOKUP(A308, [1]orders!A:J,10,FALSE)</f>
        <v>91387</v>
      </c>
      <c r="L308" s="2" t="str">
        <f>IFERROR(VLOOKUP(C308, [5]stores!A:B, 2, FALSE), "Unknown")</f>
        <v>Santa Cruz Bikes</v>
      </c>
      <c r="M308" s="2" t="str">
        <f>VLOOKUP(D308,[3]products!A:B,2,FALSE)</f>
        <v>Electra Moto 1 - 2016</v>
      </c>
      <c r="N308" s="2" t="str">
        <f>VLOOKUP(D308, [3]products!A:H, 8, FALSE)</f>
        <v>Electra</v>
      </c>
      <c r="O308" s="21">
        <f>VLOOKUP(A308, [1]orders!A:D, 4, FALSE)</f>
        <v>42432</v>
      </c>
      <c r="P308" s="2">
        <v>2</v>
      </c>
      <c r="Q308" s="2">
        <v>529.99</v>
      </c>
      <c r="R308" s="27">
        <v>0.1</v>
      </c>
      <c r="S308" s="2">
        <f t="shared" si="4"/>
        <v>1059.98</v>
      </c>
    </row>
    <row r="309" spans="1:19" x14ac:dyDescent="0.3">
      <c r="A309" s="2">
        <v>103</v>
      </c>
      <c r="B309" s="2">
        <v>5</v>
      </c>
      <c r="C309" s="2">
        <f>VLOOKUP(A309, [1]orders!A:G, 7, FALSE)</f>
        <v>1</v>
      </c>
      <c r="D309" s="2">
        <v>9</v>
      </c>
      <c r="E309" s="2">
        <f>VLOOKUP(C309, [2]staffs!A:G,1,FALSE)</f>
        <v>1</v>
      </c>
      <c r="F309" s="2" t="str">
        <f>VLOOKUP(E309, [2]staffs!A:D,4,FALSE)</f>
        <v>fabiola.jackson@bikes.shop</v>
      </c>
      <c r="G309" s="2">
        <f>VLOOKUP(D309, [3]products!$A:$D, 4, FALSE)</f>
        <v>5</v>
      </c>
      <c r="H309" s="2" t="str">
        <f>VLOOKUP(G309, [4]categories!A:B, 2, FALSE)</f>
        <v>Electric Bikes</v>
      </c>
      <c r="I309" s="14">
        <f>VLOOKUP(A309, [1]orders!A:B,2,FALSE)</f>
        <v>991</v>
      </c>
      <c r="J309" s="14" t="str">
        <f>VLOOKUP(A309, [1]orders!A:I,9,FALSE)</f>
        <v>brigida.larson@hotmail.com</v>
      </c>
      <c r="K309" s="14">
        <f>VLOOKUP(A309, [1]orders!A:J,10,FALSE)</f>
        <v>91387</v>
      </c>
      <c r="L309" s="2" t="str">
        <f>IFERROR(VLOOKUP(C309, [5]stores!A:B, 2, FALSE), "Unknown")</f>
        <v>Santa Cruz Bikes</v>
      </c>
      <c r="M309" s="2" t="str">
        <f>VLOOKUP(D309,[3]products!A:B,2,FALSE)</f>
        <v>Trek Conduit+ - 2016</v>
      </c>
      <c r="N309" s="2" t="str">
        <f>VLOOKUP(D309, [3]products!A:H, 8, FALSE)</f>
        <v>Trek</v>
      </c>
      <c r="O309" s="21">
        <f>VLOOKUP(A309, [1]orders!A:D, 4, FALSE)</f>
        <v>42432</v>
      </c>
      <c r="P309" s="2">
        <v>2</v>
      </c>
      <c r="Q309" s="2">
        <v>2999.99</v>
      </c>
      <c r="R309" s="27">
        <v>0.1</v>
      </c>
      <c r="S309" s="2">
        <f t="shared" si="4"/>
        <v>5999.98</v>
      </c>
    </row>
    <row r="310" spans="1:19" x14ac:dyDescent="0.3">
      <c r="A310" s="2">
        <v>104</v>
      </c>
      <c r="B310" s="2">
        <v>1</v>
      </c>
      <c r="C310" s="2">
        <f>VLOOKUP(A310, [1]orders!A:G, 7, FALSE)</f>
        <v>2</v>
      </c>
      <c r="D310" s="2">
        <v>19</v>
      </c>
      <c r="E310" s="2">
        <f>VLOOKUP(C310, [2]staffs!A:G,1,FALSE)</f>
        <v>2</v>
      </c>
      <c r="F310" s="2" t="str">
        <f>VLOOKUP(E310, [2]staffs!A:D,4,FALSE)</f>
        <v>mireya.copeland@bikes.shop</v>
      </c>
      <c r="G310" s="2">
        <f>VLOOKUP(D310, [3]products!$A:$D, 4, FALSE)</f>
        <v>3</v>
      </c>
      <c r="H310" s="2" t="str">
        <f>VLOOKUP(G310, [4]categories!A:B, 2, FALSE)</f>
        <v>Cruisers Bicycles</v>
      </c>
      <c r="I310" s="14">
        <f>VLOOKUP(A310, [1]orders!A:B,2,FALSE)</f>
        <v>7</v>
      </c>
      <c r="J310" s="14" t="str">
        <f>VLOOKUP(A310, [1]orders!A:I,9,FALSE)</f>
        <v>latasha.hays@hotmail.com</v>
      </c>
      <c r="K310" s="14">
        <f>VLOOKUP(A310, [1]orders!A:J,10,FALSE)</f>
        <v>14215</v>
      </c>
      <c r="L310" s="2" t="str">
        <f>IFERROR(VLOOKUP(C310, [5]stores!A:B, 2, FALSE), "Unknown")</f>
        <v>Baldwin Bikes</v>
      </c>
      <c r="M310" s="2" t="str">
        <f>VLOOKUP(D310,[3]products!A:B,2,FALSE)</f>
        <v>Pure Cycles William 3-Speed - 2016</v>
      </c>
      <c r="N310" s="2" t="str">
        <f>VLOOKUP(D310, [3]products!A:H, 8, FALSE)</f>
        <v>Pure Cycles</v>
      </c>
      <c r="O310" s="21">
        <f>VLOOKUP(A310, [1]orders!A:D, 4, FALSE)</f>
        <v>42432</v>
      </c>
      <c r="P310" s="2">
        <v>2</v>
      </c>
      <c r="Q310" s="2">
        <v>449</v>
      </c>
      <c r="R310" s="27">
        <v>0.1</v>
      </c>
      <c r="S310" s="2">
        <f t="shared" si="4"/>
        <v>898</v>
      </c>
    </row>
    <row r="311" spans="1:19" x14ac:dyDescent="0.3">
      <c r="A311" s="2">
        <v>104</v>
      </c>
      <c r="B311" s="2">
        <v>2</v>
      </c>
      <c r="C311" s="2">
        <f>VLOOKUP(A311, [1]orders!A:G, 7, FALSE)</f>
        <v>2</v>
      </c>
      <c r="D311" s="2">
        <v>26</v>
      </c>
      <c r="E311" s="2">
        <f>VLOOKUP(C311, [2]staffs!A:G,1,FALSE)</f>
        <v>2</v>
      </c>
      <c r="F311" s="2" t="str">
        <f>VLOOKUP(E311, [2]staffs!A:D,4,FALSE)</f>
        <v>mireya.copeland@bikes.shop</v>
      </c>
      <c r="G311" s="2">
        <f>VLOOKUP(D311, [3]products!$A:$D, 4, FALSE)</f>
        <v>2</v>
      </c>
      <c r="H311" s="2" t="str">
        <f>VLOOKUP(G311, [4]categories!A:B, 2, FALSE)</f>
        <v>Comfort Bicycles</v>
      </c>
      <c r="I311" s="14">
        <f>VLOOKUP(A311, [1]orders!A:B,2,FALSE)</f>
        <v>7</v>
      </c>
      <c r="J311" s="14" t="str">
        <f>VLOOKUP(A311, [1]orders!A:I,9,FALSE)</f>
        <v>latasha.hays@hotmail.com</v>
      </c>
      <c r="K311" s="14">
        <f>VLOOKUP(A311, [1]orders!A:J,10,FALSE)</f>
        <v>14215</v>
      </c>
      <c r="L311" s="2" t="str">
        <f>IFERROR(VLOOKUP(C311, [5]stores!A:B, 2, FALSE), "Unknown")</f>
        <v>Baldwin Bikes</v>
      </c>
      <c r="M311" s="2" t="str">
        <f>VLOOKUP(D311,[3]products!A:B,2,FALSE)</f>
        <v>Electra Townie Original 7D EQ - 2016</v>
      </c>
      <c r="N311" s="2" t="str">
        <f>VLOOKUP(D311, [3]products!A:H, 8, FALSE)</f>
        <v>Electra</v>
      </c>
      <c r="O311" s="21">
        <f>VLOOKUP(A311, [1]orders!A:D, 4, FALSE)</f>
        <v>42432</v>
      </c>
      <c r="P311" s="2">
        <v>1</v>
      </c>
      <c r="Q311" s="2">
        <v>599.99</v>
      </c>
      <c r="R311" s="27">
        <v>0.05</v>
      </c>
      <c r="S311" s="2">
        <f t="shared" si="4"/>
        <v>599.99</v>
      </c>
    </row>
    <row r="312" spans="1:19" x14ac:dyDescent="0.3">
      <c r="A312" s="2">
        <v>105</v>
      </c>
      <c r="B312" s="2">
        <v>1</v>
      </c>
      <c r="C312" s="2">
        <f>VLOOKUP(A312, [1]orders!A:G, 7, FALSE)</f>
        <v>2</v>
      </c>
      <c r="D312" s="2">
        <v>11</v>
      </c>
      <c r="E312" s="2">
        <f>VLOOKUP(C312, [2]staffs!A:G,1,FALSE)</f>
        <v>2</v>
      </c>
      <c r="F312" s="2" t="str">
        <f>VLOOKUP(E312, [2]staffs!A:D,4,FALSE)</f>
        <v>mireya.copeland@bikes.shop</v>
      </c>
      <c r="G312" s="2">
        <f>VLOOKUP(D312, [3]products!$A:$D, 4, FALSE)</f>
        <v>4</v>
      </c>
      <c r="H312" s="2" t="str">
        <f>VLOOKUP(G312, [4]categories!A:B, 2, FALSE)</f>
        <v>Cyclocross Bicycles</v>
      </c>
      <c r="I312" s="14">
        <f>VLOOKUP(A312, [1]orders!A:B,2,FALSE)</f>
        <v>306</v>
      </c>
      <c r="J312" s="14" t="str">
        <f>VLOOKUP(A312, [1]orders!A:I,9,FALSE)</f>
        <v>vikki.erickson@yahoo.com</v>
      </c>
      <c r="K312" s="14">
        <f>VLOOKUP(A312, [1]orders!A:J,10,FALSE)</f>
        <v>12401</v>
      </c>
      <c r="L312" s="2" t="str">
        <f>IFERROR(VLOOKUP(C312, [5]stores!A:B, 2, FALSE), "Unknown")</f>
        <v>Baldwin Bikes</v>
      </c>
      <c r="M312" s="2" t="str">
        <f>VLOOKUP(D312,[3]products!A:B,2,FALSE)</f>
        <v>Surly Straggler 650b - 2016</v>
      </c>
      <c r="N312" s="2" t="str">
        <f>VLOOKUP(D312, [3]products!A:H, 8, FALSE)</f>
        <v>Surly</v>
      </c>
      <c r="O312" s="21">
        <f>VLOOKUP(A312, [1]orders!A:D, 4, FALSE)</f>
        <v>42432</v>
      </c>
      <c r="P312" s="2">
        <v>2</v>
      </c>
      <c r="Q312" s="2">
        <v>1680.99</v>
      </c>
      <c r="R312" s="27">
        <v>0.2</v>
      </c>
      <c r="S312" s="2">
        <f t="shared" si="4"/>
        <v>3361.98</v>
      </c>
    </row>
    <row r="313" spans="1:19" x14ac:dyDescent="0.3">
      <c r="A313" s="2">
        <v>105</v>
      </c>
      <c r="B313" s="2">
        <v>2</v>
      </c>
      <c r="C313" s="2">
        <f>VLOOKUP(A313, [1]orders!A:G, 7, FALSE)</f>
        <v>2</v>
      </c>
      <c r="D313" s="2">
        <v>3</v>
      </c>
      <c r="E313" s="2">
        <f>VLOOKUP(C313, [2]staffs!A:G,1,FALSE)</f>
        <v>2</v>
      </c>
      <c r="F313" s="2" t="str">
        <f>VLOOKUP(E313, [2]staffs!A:D,4,FALSE)</f>
        <v>mireya.copeland@bikes.shop</v>
      </c>
      <c r="G313" s="2">
        <f>VLOOKUP(D313, [3]products!$A:$D, 4, FALSE)</f>
        <v>6</v>
      </c>
      <c r="H313" s="2" t="str">
        <f>VLOOKUP(G313, [4]categories!A:B, 2, FALSE)</f>
        <v>Mountain Bikes</v>
      </c>
      <c r="I313" s="14">
        <f>VLOOKUP(A313, [1]orders!A:B,2,FALSE)</f>
        <v>306</v>
      </c>
      <c r="J313" s="14" t="str">
        <f>VLOOKUP(A313, [1]orders!A:I,9,FALSE)</f>
        <v>vikki.erickson@yahoo.com</v>
      </c>
      <c r="K313" s="14">
        <f>VLOOKUP(A313, [1]orders!A:J,10,FALSE)</f>
        <v>12401</v>
      </c>
      <c r="L313" s="2" t="str">
        <f>IFERROR(VLOOKUP(C313, [5]stores!A:B, 2, FALSE), "Unknown")</f>
        <v>Baldwin Bikes</v>
      </c>
      <c r="M313" s="2" t="str">
        <f>VLOOKUP(D313,[3]products!A:B,2,FALSE)</f>
        <v>Surly Wednesday Frameset - 2016</v>
      </c>
      <c r="N313" s="2" t="str">
        <f>VLOOKUP(D313, [3]products!A:H, 8, FALSE)</f>
        <v>Surly</v>
      </c>
      <c r="O313" s="21">
        <f>VLOOKUP(A313, [1]orders!A:D, 4, FALSE)</f>
        <v>42432</v>
      </c>
      <c r="P313" s="2">
        <v>1</v>
      </c>
      <c r="Q313" s="2">
        <v>999.99</v>
      </c>
      <c r="R313" s="27">
        <v>0.05</v>
      </c>
      <c r="S313" s="2">
        <f t="shared" si="4"/>
        <v>999.99</v>
      </c>
    </row>
    <row r="314" spans="1:19" x14ac:dyDescent="0.3">
      <c r="A314" s="2">
        <v>105</v>
      </c>
      <c r="B314" s="2">
        <v>3</v>
      </c>
      <c r="C314" s="2">
        <f>VLOOKUP(A314, [1]orders!A:G, 7, FALSE)</f>
        <v>2</v>
      </c>
      <c r="D314" s="2">
        <v>9</v>
      </c>
      <c r="E314" s="2">
        <f>VLOOKUP(C314, [2]staffs!A:G,1,FALSE)</f>
        <v>2</v>
      </c>
      <c r="F314" s="2" t="str">
        <f>VLOOKUP(E314, [2]staffs!A:D,4,FALSE)</f>
        <v>mireya.copeland@bikes.shop</v>
      </c>
      <c r="G314" s="2">
        <f>VLOOKUP(D314, [3]products!$A:$D, 4, FALSE)</f>
        <v>5</v>
      </c>
      <c r="H314" s="2" t="str">
        <f>VLOOKUP(G314, [4]categories!A:B, 2, FALSE)</f>
        <v>Electric Bikes</v>
      </c>
      <c r="I314" s="14">
        <f>VLOOKUP(A314, [1]orders!A:B,2,FALSE)</f>
        <v>306</v>
      </c>
      <c r="J314" s="14" t="str">
        <f>VLOOKUP(A314, [1]orders!A:I,9,FALSE)</f>
        <v>vikki.erickson@yahoo.com</v>
      </c>
      <c r="K314" s="14">
        <f>VLOOKUP(A314, [1]orders!A:J,10,FALSE)</f>
        <v>12401</v>
      </c>
      <c r="L314" s="2" t="str">
        <f>IFERROR(VLOOKUP(C314, [5]stores!A:B, 2, FALSE), "Unknown")</f>
        <v>Baldwin Bikes</v>
      </c>
      <c r="M314" s="2" t="str">
        <f>VLOOKUP(D314,[3]products!A:B,2,FALSE)</f>
        <v>Trek Conduit+ - 2016</v>
      </c>
      <c r="N314" s="2" t="str">
        <f>VLOOKUP(D314, [3]products!A:H, 8, FALSE)</f>
        <v>Trek</v>
      </c>
      <c r="O314" s="21">
        <f>VLOOKUP(A314, [1]orders!A:D, 4, FALSE)</f>
        <v>42432</v>
      </c>
      <c r="P314" s="2">
        <v>1</v>
      </c>
      <c r="Q314" s="2">
        <v>2999.99</v>
      </c>
      <c r="R314" s="27">
        <v>0.05</v>
      </c>
      <c r="S314" s="2">
        <f t="shared" si="4"/>
        <v>2999.99</v>
      </c>
    </row>
    <row r="315" spans="1:19" x14ac:dyDescent="0.3">
      <c r="A315" s="2">
        <v>106</v>
      </c>
      <c r="B315" s="2">
        <v>1</v>
      </c>
      <c r="C315" s="2">
        <f>VLOOKUP(A315, [1]orders!A:G, 7, FALSE)</f>
        <v>3</v>
      </c>
      <c r="D315" s="2">
        <v>17</v>
      </c>
      <c r="E315" s="2">
        <f>VLOOKUP(C315, [2]staffs!A:G,1,FALSE)</f>
        <v>3</v>
      </c>
      <c r="F315" s="2" t="str">
        <f>VLOOKUP(E315, [2]staffs!A:D,4,FALSE)</f>
        <v>genna.serrano@bikes.shop</v>
      </c>
      <c r="G315" s="2">
        <f>VLOOKUP(D315, [3]products!$A:$D, 4, FALSE)</f>
        <v>3</v>
      </c>
      <c r="H315" s="2" t="str">
        <f>VLOOKUP(G315, [4]categories!A:B, 2, FALSE)</f>
        <v>Cruisers Bicycles</v>
      </c>
      <c r="I315" s="14">
        <f>VLOOKUP(A315, [1]orders!A:B,2,FALSE)</f>
        <v>422</v>
      </c>
      <c r="J315" s="14" t="str">
        <f>VLOOKUP(A315, [1]orders!A:I,9,FALSE)</f>
        <v>valery.saunders@msn.com</v>
      </c>
      <c r="K315" s="14">
        <f>VLOOKUP(A315, [1]orders!A:J,10,FALSE)</f>
        <v>77904</v>
      </c>
      <c r="L315" s="2" t="str">
        <f>IFERROR(VLOOKUP(C315, [5]stores!A:B, 2, FALSE), "Unknown")</f>
        <v>Rowlett Bikes</v>
      </c>
      <c r="M315" s="2" t="str">
        <f>VLOOKUP(D315,[3]products!A:B,2,FALSE)</f>
        <v>Pure Cycles Vine 8-Speed - 2016</v>
      </c>
      <c r="N315" s="2" t="str">
        <f>VLOOKUP(D315, [3]products!A:H, 8, FALSE)</f>
        <v>Pure Cycles</v>
      </c>
      <c r="O315" s="21">
        <f>VLOOKUP(A315, [1]orders!A:D, 4, FALSE)</f>
        <v>42433</v>
      </c>
      <c r="P315" s="2">
        <v>1</v>
      </c>
      <c r="Q315" s="2">
        <v>429</v>
      </c>
      <c r="R315" s="27">
        <v>0.1</v>
      </c>
      <c r="S315" s="2">
        <f t="shared" si="4"/>
        <v>429</v>
      </c>
    </row>
    <row r="316" spans="1:19" x14ac:dyDescent="0.3">
      <c r="A316" s="2">
        <v>106</v>
      </c>
      <c r="B316" s="2">
        <v>2</v>
      </c>
      <c r="C316" s="2">
        <f>VLOOKUP(A316, [1]orders!A:G, 7, FALSE)</f>
        <v>3</v>
      </c>
      <c r="D316" s="2">
        <v>13</v>
      </c>
      <c r="E316" s="2">
        <f>VLOOKUP(C316, [2]staffs!A:G,1,FALSE)</f>
        <v>3</v>
      </c>
      <c r="F316" s="2" t="str">
        <f>VLOOKUP(E316, [2]staffs!A:D,4,FALSE)</f>
        <v>genna.serrano@bikes.shop</v>
      </c>
      <c r="G316" s="2">
        <f>VLOOKUP(D316, [3]products!$A:$D, 4, FALSE)</f>
        <v>3</v>
      </c>
      <c r="H316" s="2" t="str">
        <f>VLOOKUP(G316, [4]categories!A:B, 2, FALSE)</f>
        <v>Cruisers Bicycles</v>
      </c>
      <c r="I316" s="14">
        <f>VLOOKUP(A316, [1]orders!A:B,2,FALSE)</f>
        <v>422</v>
      </c>
      <c r="J316" s="14" t="str">
        <f>VLOOKUP(A316, [1]orders!A:I,9,FALSE)</f>
        <v>valery.saunders@msn.com</v>
      </c>
      <c r="K316" s="14">
        <f>VLOOKUP(A316, [1]orders!A:J,10,FALSE)</f>
        <v>77904</v>
      </c>
      <c r="L316" s="2" t="str">
        <f>IFERROR(VLOOKUP(C316, [5]stores!A:B, 2, FALSE), "Unknown")</f>
        <v>Rowlett Bikes</v>
      </c>
      <c r="M316" s="2" t="str">
        <f>VLOOKUP(D316,[3]products!A:B,2,FALSE)</f>
        <v>Electra Cruiser 1 (24-Inch) - 2016</v>
      </c>
      <c r="N316" s="2" t="str">
        <f>VLOOKUP(D316, [3]products!A:H, 8, FALSE)</f>
        <v>Electra</v>
      </c>
      <c r="O316" s="21">
        <f>VLOOKUP(A316, [1]orders!A:D, 4, FALSE)</f>
        <v>42433</v>
      </c>
      <c r="P316" s="2">
        <v>2</v>
      </c>
      <c r="Q316" s="2">
        <v>269.99</v>
      </c>
      <c r="R316" s="27">
        <v>0.1</v>
      </c>
      <c r="S316" s="2">
        <f t="shared" si="4"/>
        <v>539.98</v>
      </c>
    </row>
    <row r="317" spans="1:19" x14ac:dyDescent="0.3">
      <c r="A317" s="2">
        <v>107</v>
      </c>
      <c r="B317" s="2">
        <v>1</v>
      </c>
      <c r="C317" s="2">
        <f>VLOOKUP(A317, [1]orders!A:G, 7, FALSE)</f>
        <v>1</v>
      </c>
      <c r="D317" s="2">
        <v>19</v>
      </c>
      <c r="E317" s="2">
        <f>VLOOKUP(C317, [2]staffs!A:G,1,FALSE)</f>
        <v>1</v>
      </c>
      <c r="F317" s="2" t="str">
        <f>VLOOKUP(E317, [2]staffs!A:D,4,FALSE)</f>
        <v>fabiola.jackson@bikes.shop</v>
      </c>
      <c r="G317" s="2">
        <f>VLOOKUP(D317, [3]products!$A:$D, 4, FALSE)</f>
        <v>3</v>
      </c>
      <c r="H317" s="2" t="str">
        <f>VLOOKUP(G317, [4]categories!A:B, 2, FALSE)</f>
        <v>Cruisers Bicycles</v>
      </c>
      <c r="I317" s="14">
        <f>VLOOKUP(A317, [1]orders!A:B,2,FALSE)</f>
        <v>633</v>
      </c>
      <c r="J317" s="14" t="str">
        <f>VLOOKUP(A317, [1]orders!A:I,9,FALSE)</f>
        <v>kiara.deleon@gmail.com</v>
      </c>
      <c r="K317" s="14">
        <f>VLOOKUP(A317, [1]orders!A:J,10,FALSE)</f>
        <v>92806</v>
      </c>
      <c r="L317" s="2" t="str">
        <f>IFERROR(VLOOKUP(C317, [5]stores!A:B, 2, FALSE), "Unknown")</f>
        <v>Santa Cruz Bikes</v>
      </c>
      <c r="M317" s="2" t="str">
        <f>VLOOKUP(D317,[3]products!A:B,2,FALSE)</f>
        <v>Pure Cycles William 3-Speed - 2016</v>
      </c>
      <c r="N317" s="2" t="str">
        <f>VLOOKUP(D317, [3]products!A:H, 8, FALSE)</f>
        <v>Pure Cycles</v>
      </c>
      <c r="O317" s="21">
        <f>VLOOKUP(A317, [1]orders!A:D, 4, FALSE)</f>
        <v>42435</v>
      </c>
      <c r="P317" s="2">
        <v>1</v>
      </c>
      <c r="Q317" s="2">
        <v>449</v>
      </c>
      <c r="R317" s="27">
        <v>0.2</v>
      </c>
      <c r="S317" s="2">
        <f t="shared" si="4"/>
        <v>449</v>
      </c>
    </row>
    <row r="318" spans="1:19" x14ac:dyDescent="0.3">
      <c r="A318" s="2">
        <v>107</v>
      </c>
      <c r="B318" s="2">
        <v>2</v>
      </c>
      <c r="C318" s="2">
        <f>VLOOKUP(A318, [1]orders!A:G, 7, FALSE)</f>
        <v>1</v>
      </c>
      <c r="D318" s="2">
        <v>13</v>
      </c>
      <c r="E318" s="2">
        <f>VLOOKUP(C318, [2]staffs!A:G,1,FALSE)</f>
        <v>1</v>
      </c>
      <c r="F318" s="2" t="str">
        <f>VLOOKUP(E318, [2]staffs!A:D,4,FALSE)</f>
        <v>fabiola.jackson@bikes.shop</v>
      </c>
      <c r="G318" s="2">
        <f>VLOOKUP(D318, [3]products!$A:$D, 4, FALSE)</f>
        <v>3</v>
      </c>
      <c r="H318" s="2" t="str">
        <f>VLOOKUP(G318, [4]categories!A:B, 2, FALSE)</f>
        <v>Cruisers Bicycles</v>
      </c>
      <c r="I318" s="14">
        <f>VLOOKUP(A318, [1]orders!A:B,2,FALSE)</f>
        <v>633</v>
      </c>
      <c r="J318" s="14" t="str">
        <f>VLOOKUP(A318, [1]orders!A:I,9,FALSE)</f>
        <v>kiara.deleon@gmail.com</v>
      </c>
      <c r="K318" s="14">
        <f>VLOOKUP(A318, [1]orders!A:J,10,FALSE)</f>
        <v>92806</v>
      </c>
      <c r="L318" s="2" t="str">
        <f>IFERROR(VLOOKUP(C318, [5]stores!A:B, 2, FALSE), "Unknown")</f>
        <v>Santa Cruz Bikes</v>
      </c>
      <c r="M318" s="2" t="str">
        <f>VLOOKUP(D318,[3]products!A:B,2,FALSE)</f>
        <v>Electra Cruiser 1 (24-Inch) - 2016</v>
      </c>
      <c r="N318" s="2" t="str">
        <f>VLOOKUP(D318, [3]products!A:H, 8, FALSE)</f>
        <v>Electra</v>
      </c>
      <c r="O318" s="21">
        <f>VLOOKUP(A318, [1]orders!A:D, 4, FALSE)</f>
        <v>42435</v>
      </c>
      <c r="P318" s="2">
        <v>2</v>
      </c>
      <c r="Q318" s="2">
        <v>269.99</v>
      </c>
      <c r="R318" s="27">
        <v>0.1</v>
      </c>
      <c r="S318" s="2">
        <f t="shared" si="4"/>
        <v>539.98</v>
      </c>
    </row>
    <row r="319" spans="1:19" x14ac:dyDescent="0.3">
      <c r="A319" s="2">
        <v>108</v>
      </c>
      <c r="B319" s="2">
        <v>1</v>
      </c>
      <c r="C319" s="2">
        <f>VLOOKUP(A319, [1]orders!A:G, 7, FALSE)</f>
        <v>2</v>
      </c>
      <c r="D319" s="2">
        <v>11</v>
      </c>
      <c r="E319" s="2">
        <f>VLOOKUP(C319, [2]staffs!A:G,1,FALSE)</f>
        <v>2</v>
      </c>
      <c r="F319" s="2" t="str">
        <f>VLOOKUP(E319, [2]staffs!A:D,4,FALSE)</f>
        <v>mireya.copeland@bikes.shop</v>
      </c>
      <c r="G319" s="2">
        <f>VLOOKUP(D319, [3]products!$A:$D, 4, FALSE)</f>
        <v>4</v>
      </c>
      <c r="H319" s="2" t="str">
        <f>VLOOKUP(G319, [4]categories!A:B, 2, FALSE)</f>
        <v>Cyclocross Bicycles</v>
      </c>
      <c r="I319" s="14">
        <f>VLOOKUP(A319, [1]orders!A:B,2,FALSE)</f>
        <v>12</v>
      </c>
      <c r="J319" s="14" t="str">
        <f>VLOOKUP(A319, [1]orders!A:I,9,FALSE)</f>
        <v>robby.sykes@hotmail.com</v>
      </c>
      <c r="K319" s="14">
        <f>VLOOKUP(A319, [1]orders!A:J,10,FALSE)</f>
        <v>11550</v>
      </c>
      <c r="L319" s="2" t="str">
        <f>IFERROR(VLOOKUP(C319, [5]stores!A:B, 2, FALSE), "Unknown")</f>
        <v>Baldwin Bikes</v>
      </c>
      <c r="M319" s="2" t="str">
        <f>VLOOKUP(D319,[3]products!A:B,2,FALSE)</f>
        <v>Surly Straggler 650b - 2016</v>
      </c>
      <c r="N319" s="2" t="str">
        <f>VLOOKUP(D319, [3]products!A:H, 8, FALSE)</f>
        <v>Surly</v>
      </c>
      <c r="O319" s="21">
        <f>VLOOKUP(A319, [1]orders!A:D, 4, FALSE)</f>
        <v>42435</v>
      </c>
      <c r="P319" s="2">
        <v>1</v>
      </c>
      <c r="Q319" s="2">
        <v>1680.99</v>
      </c>
      <c r="R319" s="27">
        <v>0.1</v>
      </c>
      <c r="S319" s="2">
        <f t="shared" si="4"/>
        <v>1680.99</v>
      </c>
    </row>
    <row r="320" spans="1:19" x14ac:dyDescent="0.3">
      <c r="A320" s="2">
        <v>108</v>
      </c>
      <c r="B320" s="2">
        <v>2</v>
      </c>
      <c r="C320" s="2">
        <f>VLOOKUP(A320, [1]orders!A:G, 7, FALSE)</f>
        <v>2</v>
      </c>
      <c r="D320" s="2">
        <v>22</v>
      </c>
      <c r="E320" s="2">
        <f>VLOOKUP(C320, [2]staffs!A:G,1,FALSE)</f>
        <v>2</v>
      </c>
      <c r="F320" s="2" t="str">
        <f>VLOOKUP(E320, [2]staffs!A:D,4,FALSE)</f>
        <v>mireya.copeland@bikes.shop</v>
      </c>
      <c r="G320" s="2">
        <f>VLOOKUP(D320, [3]products!$A:$D, 4, FALSE)</f>
        <v>1</v>
      </c>
      <c r="H320" s="2" t="str">
        <f>VLOOKUP(G320, [4]categories!A:B, 2, FALSE)</f>
        <v>Children Bicycles</v>
      </c>
      <c r="I320" s="14">
        <f>VLOOKUP(A320, [1]orders!A:B,2,FALSE)</f>
        <v>12</v>
      </c>
      <c r="J320" s="14" t="str">
        <f>VLOOKUP(A320, [1]orders!A:I,9,FALSE)</f>
        <v>robby.sykes@hotmail.com</v>
      </c>
      <c r="K320" s="14">
        <f>VLOOKUP(A320, [1]orders!A:J,10,FALSE)</f>
        <v>11550</v>
      </c>
      <c r="L320" s="2" t="str">
        <f>IFERROR(VLOOKUP(C320, [5]stores!A:B, 2, FALSE), "Unknown")</f>
        <v>Baldwin Bikes</v>
      </c>
      <c r="M320" s="2" t="str">
        <f>VLOOKUP(D320,[3]products!A:B,2,FALSE)</f>
        <v>Electra Girl's Hawaii 1 (16-inch) - 2015/2016</v>
      </c>
      <c r="N320" s="2" t="str">
        <f>VLOOKUP(D320, [3]products!A:H, 8, FALSE)</f>
        <v>Electra</v>
      </c>
      <c r="O320" s="21">
        <f>VLOOKUP(A320, [1]orders!A:D, 4, FALSE)</f>
        <v>42435</v>
      </c>
      <c r="P320" s="2">
        <v>2</v>
      </c>
      <c r="Q320" s="2">
        <v>269.99</v>
      </c>
      <c r="R320" s="27">
        <v>7.0000000000000007E-2</v>
      </c>
      <c r="S320" s="2">
        <f t="shared" si="4"/>
        <v>539.98</v>
      </c>
    </row>
    <row r="321" spans="1:19" x14ac:dyDescent="0.3">
      <c r="A321" s="2">
        <v>108</v>
      </c>
      <c r="B321" s="2">
        <v>3</v>
      </c>
      <c r="C321" s="2">
        <f>VLOOKUP(A321, [1]orders!A:G, 7, FALSE)</f>
        <v>2</v>
      </c>
      <c r="D321" s="2">
        <v>16</v>
      </c>
      <c r="E321" s="2">
        <f>VLOOKUP(C321, [2]staffs!A:G,1,FALSE)</f>
        <v>2</v>
      </c>
      <c r="F321" s="2" t="str">
        <f>VLOOKUP(E321, [2]staffs!A:D,4,FALSE)</f>
        <v>mireya.copeland@bikes.shop</v>
      </c>
      <c r="G321" s="2">
        <f>VLOOKUP(D321, [3]products!$A:$D, 4, FALSE)</f>
        <v>3</v>
      </c>
      <c r="H321" s="2" t="str">
        <f>VLOOKUP(G321, [4]categories!A:B, 2, FALSE)</f>
        <v>Cruisers Bicycles</v>
      </c>
      <c r="I321" s="14">
        <f>VLOOKUP(A321, [1]orders!A:B,2,FALSE)</f>
        <v>12</v>
      </c>
      <c r="J321" s="14" t="str">
        <f>VLOOKUP(A321, [1]orders!A:I,9,FALSE)</f>
        <v>robby.sykes@hotmail.com</v>
      </c>
      <c r="K321" s="14">
        <f>VLOOKUP(A321, [1]orders!A:J,10,FALSE)</f>
        <v>11550</v>
      </c>
      <c r="L321" s="2" t="str">
        <f>IFERROR(VLOOKUP(C321, [5]stores!A:B, 2, FALSE), "Unknown")</f>
        <v>Baldwin Bikes</v>
      </c>
      <c r="M321" s="2" t="str">
        <f>VLOOKUP(D321,[3]products!A:B,2,FALSE)</f>
        <v>Electra Townie Original 7D EQ - 2016</v>
      </c>
      <c r="N321" s="2" t="str">
        <f>VLOOKUP(D321, [3]products!A:H, 8, FALSE)</f>
        <v>Electra</v>
      </c>
      <c r="O321" s="21">
        <f>VLOOKUP(A321, [1]orders!A:D, 4, FALSE)</f>
        <v>42435</v>
      </c>
      <c r="P321" s="2">
        <v>2</v>
      </c>
      <c r="Q321" s="2">
        <v>599.99</v>
      </c>
      <c r="R321" s="27">
        <v>0.05</v>
      </c>
      <c r="S321" s="2">
        <f t="shared" si="4"/>
        <v>1199.98</v>
      </c>
    </row>
    <row r="322" spans="1:19" x14ac:dyDescent="0.3">
      <c r="A322" s="2">
        <v>109</v>
      </c>
      <c r="B322" s="2">
        <v>1</v>
      </c>
      <c r="C322" s="2">
        <f>VLOOKUP(A322, [1]orders!A:G, 7, FALSE)</f>
        <v>2</v>
      </c>
      <c r="D322" s="2">
        <v>22</v>
      </c>
      <c r="E322" s="2">
        <f>VLOOKUP(C322, [2]staffs!A:G,1,FALSE)</f>
        <v>2</v>
      </c>
      <c r="F322" s="2" t="str">
        <f>VLOOKUP(E322, [2]staffs!A:D,4,FALSE)</f>
        <v>mireya.copeland@bikes.shop</v>
      </c>
      <c r="G322" s="2">
        <f>VLOOKUP(D322, [3]products!$A:$D, 4, FALSE)</f>
        <v>1</v>
      </c>
      <c r="H322" s="2" t="str">
        <f>VLOOKUP(G322, [4]categories!A:B, 2, FALSE)</f>
        <v>Children Bicycles</v>
      </c>
      <c r="I322" s="14">
        <f>VLOOKUP(A322, [1]orders!A:B,2,FALSE)</f>
        <v>1255</v>
      </c>
      <c r="J322" s="14" t="str">
        <f>VLOOKUP(A322, [1]orders!A:I,9,FALSE)</f>
        <v>ben.stone@gmail.com</v>
      </c>
      <c r="K322" s="14">
        <f>VLOOKUP(A322, [1]orders!A:J,10,FALSE)</f>
        <v>14850</v>
      </c>
      <c r="L322" s="2" t="str">
        <f>IFERROR(VLOOKUP(C322, [5]stores!A:B, 2, FALSE), "Unknown")</f>
        <v>Baldwin Bikes</v>
      </c>
      <c r="M322" s="2" t="str">
        <f>VLOOKUP(D322,[3]products!A:B,2,FALSE)</f>
        <v>Electra Girl's Hawaii 1 (16-inch) - 2015/2016</v>
      </c>
      <c r="N322" s="2" t="str">
        <f>VLOOKUP(D322, [3]products!A:H, 8, FALSE)</f>
        <v>Electra</v>
      </c>
      <c r="O322" s="21">
        <f>VLOOKUP(A322, [1]orders!A:D, 4, FALSE)</f>
        <v>42435</v>
      </c>
      <c r="P322" s="2">
        <v>2</v>
      </c>
      <c r="Q322" s="2">
        <v>269.99</v>
      </c>
      <c r="R322" s="27">
        <v>0.1</v>
      </c>
      <c r="S322" s="2">
        <f t="shared" si="4"/>
        <v>539.98</v>
      </c>
    </row>
    <row r="323" spans="1:19" x14ac:dyDescent="0.3">
      <c r="A323" s="2">
        <v>109</v>
      </c>
      <c r="B323" s="2">
        <v>2</v>
      </c>
      <c r="C323" s="2">
        <f>VLOOKUP(A323, [1]orders!A:G, 7, FALSE)</f>
        <v>2</v>
      </c>
      <c r="D323" s="2">
        <v>6</v>
      </c>
      <c r="E323" s="2">
        <f>VLOOKUP(C323, [2]staffs!A:G,1,FALSE)</f>
        <v>2</v>
      </c>
      <c r="F323" s="2" t="str">
        <f>VLOOKUP(E323, [2]staffs!A:D,4,FALSE)</f>
        <v>mireya.copeland@bikes.shop</v>
      </c>
      <c r="G323" s="2">
        <f>VLOOKUP(D323, [3]products!$A:$D, 4, FALSE)</f>
        <v>6</v>
      </c>
      <c r="H323" s="2" t="str">
        <f>VLOOKUP(G323, [4]categories!A:B, 2, FALSE)</f>
        <v>Mountain Bikes</v>
      </c>
      <c r="I323" s="14">
        <f>VLOOKUP(A323, [1]orders!A:B,2,FALSE)</f>
        <v>1255</v>
      </c>
      <c r="J323" s="14" t="str">
        <f>VLOOKUP(A323, [1]orders!A:I,9,FALSE)</f>
        <v>ben.stone@gmail.com</v>
      </c>
      <c r="K323" s="14">
        <f>VLOOKUP(A323, [1]orders!A:J,10,FALSE)</f>
        <v>14850</v>
      </c>
      <c r="L323" s="2" t="str">
        <f>IFERROR(VLOOKUP(C323, [5]stores!A:B, 2, FALSE), "Unknown")</f>
        <v>Baldwin Bikes</v>
      </c>
      <c r="M323" s="2" t="str">
        <f>VLOOKUP(D323,[3]products!A:B,2,FALSE)</f>
        <v>Surly Ice Cream Truck Frameset - 2016</v>
      </c>
      <c r="N323" s="2" t="str">
        <f>VLOOKUP(D323, [3]products!A:H, 8, FALSE)</f>
        <v>Surly</v>
      </c>
      <c r="O323" s="21">
        <f>VLOOKUP(A323, [1]orders!A:D, 4, FALSE)</f>
        <v>42435</v>
      </c>
      <c r="P323" s="2">
        <v>1</v>
      </c>
      <c r="Q323" s="2">
        <v>469.99</v>
      </c>
      <c r="R323" s="27">
        <v>7.0000000000000007E-2</v>
      </c>
      <c r="S323" s="2">
        <f t="shared" ref="S323:S386" si="5">P323*Q323</f>
        <v>469.99</v>
      </c>
    </row>
    <row r="324" spans="1:19" x14ac:dyDescent="0.3">
      <c r="A324" s="2">
        <v>110</v>
      </c>
      <c r="B324" s="2">
        <v>1</v>
      </c>
      <c r="C324" s="2">
        <f>VLOOKUP(A324, [1]orders!A:G, 7, FALSE)</f>
        <v>3</v>
      </c>
      <c r="D324" s="2">
        <v>14</v>
      </c>
      <c r="E324" s="2">
        <f>VLOOKUP(C324, [2]staffs!A:G,1,FALSE)</f>
        <v>3</v>
      </c>
      <c r="F324" s="2" t="str">
        <f>VLOOKUP(E324, [2]staffs!A:D,4,FALSE)</f>
        <v>genna.serrano@bikes.shop</v>
      </c>
      <c r="G324" s="2">
        <f>VLOOKUP(D324, [3]products!$A:$D, 4, FALSE)</f>
        <v>3</v>
      </c>
      <c r="H324" s="2" t="str">
        <f>VLOOKUP(G324, [4]categories!A:B, 2, FALSE)</f>
        <v>Cruisers Bicycles</v>
      </c>
      <c r="I324" s="14">
        <f>VLOOKUP(A324, [1]orders!A:B,2,FALSE)</f>
        <v>677</v>
      </c>
      <c r="J324" s="14" t="str">
        <f>VLOOKUP(A324, [1]orders!A:I,9,FALSE)</f>
        <v>launa.hull@yahoo.com</v>
      </c>
      <c r="K324" s="14">
        <f>VLOOKUP(A324, [1]orders!A:J,10,FALSE)</f>
        <v>78023</v>
      </c>
      <c r="L324" s="2" t="str">
        <f>IFERROR(VLOOKUP(C324, [5]stores!A:B, 2, FALSE), "Unknown")</f>
        <v>Rowlett Bikes</v>
      </c>
      <c r="M324" s="2" t="str">
        <f>VLOOKUP(D324,[3]products!A:B,2,FALSE)</f>
        <v>Electra Girl's Hawaii 1 (16-inch) - 2015/2016</v>
      </c>
      <c r="N324" s="2" t="str">
        <f>VLOOKUP(D324, [3]products!A:H, 8, FALSE)</f>
        <v>Electra</v>
      </c>
      <c r="O324" s="21">
        <f>VLOOKUP(A324, [1]orders!A:D, 4, FALSE)</f>
        <v>42435</v>
      </c>
      <c r="P324" s="2">
        <v>1</v>
      </c>
      <c r="Q324" s="2">
        <v>269.99</v>
      </c>
      <c r="R324" s="27">
        <v>0.1</v>
      </c>
      <c r="S324" s="2">
        <f t="shared" si="5"/>
        <v>269.99</v>
      </c>
    </row>
    <row r="325" spans="1:19" x14ac:dyDescent="0.3">
      <c r="A325" s="2">
        <v>111</v>
      </c>
      <c r="B325" s="2">
        <v>1</v>
      </c>
      <c r="C325" s="2">
        <f>VLOOKUP(A325, [1]orders!A:G, 7, FALSE)</f>
        <v>2</v>
      </c>
      <c r="D325" s="2">
        <v>14</v>
      </c>
      <c r="E325" s="2">
        <f>VLOOKUP(C325, [2]staffs!A:G,1,FALSE)</f>
        <v>2</v>
      </c>
      <c r="F325" s="2" t="str">
        <f>VLOOKUP(E325, [2]staffs!A:D,4,FALSE)</f>
        <v>mireya.copeland@bikes.shop</v>
      </c>
      <c r="G325" s="2">
        <f>VLOOKUP(D325, [3]products!$A:$D, 4, FALSE)</f>
        <v>3</v>
      </c>
      <c r="H325" s="2" t="str">
        <f>VLOOKUP(G325, [4]categories!A:B, 2, FALSE)</f>
        <v>Cruisers Bicycles</v>
      </c>
      <c r="I325" s="14">
        <f>VLOOKUP(A325, [1]orders!A:B,2,FALSE)</f>
        <v>630</v>
      </c>
      <c r="J325" s="14" t="str">
        <f>VLOOKUP(A325, [1]orders!A:I,9,FALSE)</f>
        <v>zulema.browning@gmail.com</v>
      </c>
      <c r="K325" s="14">
        <f>VLOOKUP(A325, [1]orders!A:J,10,FALSE)</f>
        <v>12010</v>
      </c>
      <c r="L325" s="2" t="str">
        <f>IFERROR(VLOOKUP(C325, [5]stores!A:B, 2, FALSE), "Unknown")</f>
        <v>Baldwin Bikes</v>
      </c>
      <c r="M325" s="2" t="str">
        <f>VLOOKUP(D325,[3]products!A:B,2,FALSE)</f>
        <v>Electra Girl's Hawaii 1 (16-inch) - 2015/2016</v>
      </c>
      <c r="N325" s="2" t="str">
        <f>VLOOKUP(D325, [3]products!A:H, 8, FALSE)</f>
        <v>Electra</v>
      </c>
      <c r="O325" s="21">
        <f>VLOOKUP(A325, [1]orders!A:D, 4, FALSE)</f>
        <v>42436</v>
      </c>
      <c r="P325" s="2">
        <v>1</v>
      </c>
      <c r="Q325" s="2">
        <v>269.99</v>
      </c>
      <c r="R325" s="27">
        <v>0.1</v>
      </c>
      <c r="S325" s="2">
        <f t="shared" si="5"/>
        <v>269.99</v>
      </c>
    </row>
    <row r="326" spans="1:19" x14ac:dyDescent="0.3">
      <c r="A326" s="2">
        <v>111</v>
      </c>
      <c r="B326" s="2">
        <v>2</v>
      </c>
      <c r="C326" s="2">
        <f>VLOOKUP(A326, [1]orders!A:G, 7, FALSE)</f>
        <v>2</v>
      </c>
      <c r="D326" s="2">
        <v>12</v>
      </c>
      <c r="E326" s="2">
        <f>VLOOKUP(C326, [2]staffs!A:G,1,FALSE)</f>
        <v>2</v>
      </c>
      <c r="F326" s="2" t="str">
        <f>VLOOKUP(E326, [2]staffs!A:D,4,FALSE)</f>
        <v>mireya.copeland@bikes.shop</v>
      </c>
      <c r="G326" s="2">
        <f>VLOOKUP(D326, [3]products!$A:$D, 4, FALSE)</f>
        <v>3</v>
      </c>
      <c r="H326" s="2" t="str">
        <f>VLOOKUP(G326, [4]categories!A:B, 2, FALSE)</f>
        <v>Cruisers Bicycles</v>
      </c>
      <c r="I326" s="14">
        <f>VLOOKUP(A326, [1]orders!A:B,2,FALSE)</f>
        <v>630</v>
      </c>
      <c r="J326" s="14" t="str">
        <f>VLOOKUP(A326, [1]orders!A:I,9,FALSE)</f>
        <v>zulema.browning@gmail.com</v>
      </c>
      <c r="K326" s="14">
        <f>VLOOKUP(A326, [1]orders!A:J,10,FALSE)</f>
        <v>12010</v>
      </c>
      <c r="L326" s="2" t="str">
        <f>IFERROR(VLOOKUP(C326, [5]stores!A:B, 2, FALSE), "Unknown")</f>
        <v>Baldwin Bikes</v>
      </c>
      <c r="M326" s="2" t="str">
        <f>VLOOKUP(D326,[3]products!A:B,2,FALSE)</f>
        <v>Electra Townie Original 21D - 2016</v>
      </c>
      <c r="N326" s="2" t="str">
        <f>VLOOKUP(D326, [3]products!A:H, 8, FALSE)</f>
        <v>Electra</v>
      </c>
      <c r="O326" s="21">
        <f>VLOOKUP(A326, [1]orders!A:D, 4, FALSE)</f>
        <v>42436</v>
      </c>
      <c r="P326" s="2">
        <v>2</v>
      </c>
      <c r="Q326" s="2">
        <v>549.99</v>
      </c>
      <c r="R326" s="27">
        <v>7.0000000000000007E-2</v>
      </c>
      <c r="S326" s="2">
        <f t="shared" si="5"/>
        <v>1099.98</v>
      </c>
    </row>
    <row r="327" spans="1:19" x14ac:dyDescent="0.3">
      <c r="A327" s="2">
        <v>112</v>
      </c>
      <c r="B327" s="2">
        <v>1</v>
      </c>
      <c r="C327" s="2">
        <f>VLOOKUP(A327, [1]orders!A:G, 7, FALSE)</f>
        <v>2</v>
      </c>
      <c r="D327" s="2">
        <v>23</v>
      </c>
      <c r="E327" s="2">
        <f>VLOOKUP(C327, [2]staffs!A:G,1,FALSE)</f>
        <v>2</v>
      </c>
      <c r="F327" s="2" t="str">
        <f>VLOOKUP(E327, [2]staffs!A:D,4,FALSE)</f>
        <v>mireya.copeland@bikes.shop</v>
      </c>
      <c r="G327" s="2">
        <f>VLOOKUP(D327, [3]products!$A:$D, 4, FALSE)</f>
        <v>1</v>
      </c>
      <c r="H327" s="2" t="str">
        <f>VLOOKUP(G327, [4]categories!A:B, 2, FALSE)</f>
        <v>Children Bicycles</v>
      </c>
      <c r="I327" s="14">
        <f>VLOOKUP(A327, [1]orders!A:B,2,FALSE)</f>
        <v>469</v>
      </c>
      <c r="J327" s="14" t="str">
        <f>VLOOKUP(A327, [1]orders!A:I,9,FALSE)</f>
        <v>micki.rutledge@aol.com</v>
      </c>
      <c r="K327" s="14">
        <f>VLOOKUP(A327, [1]orders!A:J,10,FALSE)</f>
        <v>11418</v>
      </c>
      <c r="L327" s="2" t="str">
        <f>IFERROR(VLOOKUP(C327, [5]stores!A:B, 2, FALSE), "Unknown")</f>
        <v>Baldwin Bikes</v>
      </c>
      <c r="M327" s="2" t="str">
        <f>VLOOKUP(D327,[3]products!A:B,2,FALSE)</f>
        <v>Electra Girl's Hawaii 1 (20-inch) - 2015/2016</v>
      </c>
      <c r="N327" s="2" t="str">
        <f>VLOOKUP(D327, [3]products!A:H, 8, FALSE)</f>
        <v>Electra</v>
      </c>
      <c r="O327" s="21">
        <f>VLOOKUP(A327, [1]orders!A:D, 4, FALSE)</f>
        <v>42437</v>
      </c>
      <c r="P327" s="2">
        <v>2</v>
      </c>
      <c r="Q327" s="2">
        <v>299.99</v>
      </c>
      <c r="R327" s="27">
        <v>0.2</v>
      </c>
      <c r="S327" s="2">
        <f t="shared" si="5"/>
        <v>599.98</v>
      </c>
    </row>
    <row r="328" spans="1:19" x14ac:dyDescent="0.3">
      <c r="A328" s="2">
        <v>112</v>
      </c>
      <c r="B328" s="2">
        <v>2</v>
      </c>
      <c r="C328" s="2">
        <f>VLOOKUP(A328, [1]orders!A:G, 7, FALSE)</f>
        <v>2</v>
      </c>
      <c r="D328" s="2">
        <v>25</v>
      </c>
      <c r="E328" s="2">
        <f>VLOOKUP(C328, [2]staffs!A:G,1,FALSE)</f>
        <v>2</v>
      </c>
      <c r="F328" s="2" t="str">
        <f>VLOOKUP(E328, [2]staffs!A:D,4,FALSE)</f>
        <v>mireya.copeland@bikes.shop</v>
      </c>
      <c r="G328" s="2">
        <f>VLOOKUP(D328, [3]products!$A:$D, 4, FALSE)</f>
        <v>2</v>
      </c>
      <c r="H328" s="2" t="str">
        <f>VLOOKUP(G328, [4]categories!A:B, 2, FALSE)</f>
        <v>Comfort Bicycles</v>
      </c>
      <c r="I328" s="14">
        <f>VLOOKUP(A328, [1]orders!A:B,2,FALSE)</f>
        <v>469</v>
      </c>
      <c r="J328" s="14" t="str">
        <f>VLOOKUP(A328, [1]orders!A:I,9,FALSE)</f>
        <v>micki.rutledge@aol.com</v>
      </c>
      <c r="K328" s="14">
        <f>VLOOKUP(A328, [1]orders!A:J,10,FALSE)</f>
        <v>11418</v>
      </c>
      <c r="L328" s="2" t="str">
        <f>IFERROR(VLOOKUP(C328, [5]stores!A:B, 2, FALSE), "Unknown")</f>
        <v>Baldwin Bikes</v>
      </c>
      <c r="M328" s="2" t="str">
        <f>VLOOKUP(D328,[3]products!A:B,2,FALSE)</f>
        <v>Electra Townie Original 7D - 2015/2016</v>
      </c>
      <c r="N328" s="2" t="str">
        <f>VLOOKUP(D328, [3]products!A:H, 8, FALSE)</f>
        <v>Electra</v>
      </c>
      <c r="O328" s="21">
        <f>VLOOKUP(A328, [1]orders!A:D, 4, FALSE)</f>
        <v>42437</v>
      </c>
      <c r="P328" s="2">
        <v>2</v>
      </c>
      <c r="Q328" s="2">
        <v>499.99</v>
      </c>
      <c r="R328" s="27">
        <v>7.0000000000000007E-2</v>
      </c>
      <c r="S328" s="2">
        <f t="shared" si="5"/>
        <v>999.98</v>
      </c>
    </row>
    <row r="329" spans="1:19" x14ac:dyDescent="0.3">
      <c r="A329" s="2">
        <v>112</v>
      </c>
      <c r="B329" s="2">
        <v>3</v>
      </c>
      <c r="C329" s="2">
        <f>VLOOKUP(A329, [1]orders!A:G, 7, FALSE)</f>
        <v>2</v>
      </c>
      <c r="D329" s="2">
        <v>24</v>
      </c>
      <c r="E329" s="2">
        <f>VLOOKUP(C329, [2]staffs!A:G,1,FALSE)</f>
        <v>2</v>
      </c>
      <c r="F329" s="2" t="str">
        <f>VLOOKUP(E329, [2]staffs!A:D,4,FALSE)</f>
        <v>mireya.copeland@bikes.shop</v>
      </c>
      <c r="G329" s="2">
        <f>VLOOKUP(D329, [3]products!$A:$D, 4, FALSE)</f>
        <v>2</v>
      </c>
      <c r="H329" s="2" t="str">
        <f>VLOOKUP(G329, [4]categories!A:B, 2, FALSE)</f>
        <v>Comfort Bicycles</v>
      </c>
      <c r="I329" s="14">
        <f>VLOOKUP(A329, [1]orders!A:B,2,FALSE)</f>
        <v>469</v>
      </c>
      <c r="J329" s="14" t="str">
        <f>VLOOKUP(A329, [1]orders!A:I,9,FALSE)</f>
        <v>micki.rutledge@aol.com</v>
      </c>
      <c r="K329" s="14">
        <f>VLOOKUP(A329, [1]orders!A:J,10,FALSE)</f>
        <v>11418</v>
      </c>
      <c r="L329" s="2" t="str">
        <f>IFERROR(VLOOKUP(C329, [5]stores!A:B, 2, FALSE), "Unknown")</f>
        <v>Baldwin Bikes</v>
      </c>
      <c r="M329" s="2" t="str">
        <f>VLOOKUP(D329,[3]products!A:B,2,FALSE)</f>
        <v>Electra Townie Original 21D - 2016</v>
      </c>
      <c r="N329" s="2" t="str">
        <f>VLOOKUP(D329, [3]products!A:H, 8, FALSE)</f>
        <v>Electra</v>
      </c>
      <c r="O329" s="21">
        <f>VLOOKUP(A329, [1]orders!A:D, 4, FALSE)</f>
        <v>42437</v>
      </c>
      <c r="P329" s="2">
        <v>2</v>
      </c>
      <c r="Q329" s="2">
        <v>549.99</v>
      </c>
      <c r="R329" s="27">
        <v>0.05</v>
      </c>
      <c r="S329" s="2">
        <f t="shared" si="5"/>
        <v>1099.98</v>
      </c>
    </row>
    <row r="330" spans="1:19" x14ac:dyDescent="0.3">
      <c r="A330" s="2">
        <v>112</v>
      </c>
      <c r="B330" s="2">
        <v>4</v>
      </c>
      <c r="C330" s="2">
        <f>VLOOKUP(A330, [1]orders!A:G, 7, FALSE)</f>
        <v>2</v>
      </c>
      <c r="D330" s="2">
        <v>5</v>
      </c>
      <c r="E330" s="2">
        <f>VLOOKUP(C330, [2]staffs!A:G,1,FALSE)</f>
        <v>2</v>
      </c>
      <c r="F330" s="2" t="str">
        <f>VLOOKUP(E330, [2]staffs!A:D,4,FALSE)</f>
        <v>mireya.copeland@bikes.shop</v>
      </c>
      <c r="G330" s="2">
        <f>VLOOKUP(D330, [3]products!$A:$D, 4, FALSE)</f>
        <v>6</v>
      </c>
      <c r="H330" s="2" t="str">
        <f>VLOOKUP(G330, [4]categories!A:B, 2, FALSE)</f>
        <v>Mountain Bikes</v>
      </c>
      <c r="I330" s="14">
        <f>VLOOKUP(A330, [1]orders!A:B,2,FALSE)</f>
        <v>469</v>
      </c>
      <c r="J330" s="14" t="str">
        <f>VLOOKUP(A330, [1]orders!A:I,9,FALSE)</f>
        <v>micki.rutledge@aol.com</v>
      </c>
      <c r="K330" s="14">
        <f>VLOOKUP(A330, [1]orders!A:J,10,FALSE)</f>
        <v>11418</v>
      </c>
      <c r="L330" s="2" t="str">
        <f>IFERROR(VLOOKUP(C330, [5]stores!A:B, 2, FALSE), "Unknown")</f>
        <v>Baldwin Bikes</v>
      </c>
      <c r="M330" s="2" t="str">
        <f>VLOOKUP(D330,[3]products!A:B,2,FALSE)</f>
        <v>Heller Shagamaw Frame - 2016</v>
      </c>
      <c r="N330" s="2" t="str">
        <f>VLOOKUP(D330, [3]products!A:H, 8, FALSE)</f>
        <v>Heller</v>
      </c>
      <c r="O330" s="21">
        <f>VLOOKUP(A330, [1]orders!A:D, 4, FALSE)</f>
        <v>42437</v>
      </c>
      <c r="P330" s="2">
        <v>1</v>
      </c>
      <c r="Q330" s="2">
        <v>1320.99</v>
      </c>
      <c r="R330" s="27">
        <v>0.2</v>
      </c>
      <c r="S330" s="2">
        <f t="shared" si="5"/>
        <v>1320.99</v>
      </c>
    </row>
    <row r="331" spans="1:19" x14ac:dyDescent="0.3">
      <c r="A331" s="2">
        <v>113</v>
      </c>
      <c r="B331" s="2">
        <v>1</v>
      </c>
      <c r="C331" s="2">
        <f>VLOOKUP(A331, [1]orders!A:G, 7, FALSE)</f>
        <v>2</v>
      </c>
      <c r="D331" s="2">
        <v>12</v>
      </c>
      <c r="E331" s="2">
        <f>VLOOKUP(C331, [2]staffs!A:G,1,FALSE)</f>
        <v>2</v>
      </c>
      <c r="F331" s="2" t="str">
        <f>VLOOKUP(E331, [2]staffs!A:D,4,FALSE)</f>
        <v>mireya.copeland@bikes.shop</v>
      </c>
      <c r="G331" s="2">
        <f>VLOOKUP(D331, [3]products!$A:$D, 4, FALSE)</f>
        <v>3</v>
      </c>
      <c r="H331" s="2" t="str">
        <f>VLOOKUP(G331, [4]categories!A:B, 2, FALSE)</f>
        <v>Cruisers Bicycles</v>
      </c>
      <c r="I331" s="14">
        <f>VLOOKUP(A331, [1]orders!A:B,2,FALSE)</f>
        <v>1078</v>
      </c>
      <c r="J331" s="14" t="str">
        <f>VLOOKUP(A331, [1]orders!A:I,9,FALSE)</f>
        <v>theresia.barron@aol.com</v>
      </c>
      <c r="K331" s="14">
        <f>VLOOKUP(A331, [1]orders!A:J,10,FALSE)</f>
        <v>11375</v>
      </c>
      <c r="L331" s="2" t="str">
        <f>IFERROR(VLOOKUP(C331, [5]stores!A:B, 2, FALSE), "Unknown")</f>
        <v>Baldwin Bikes</v>
      </c>
      <c r="M331" s="2" t="str">
        <f>VLOOKUP(D331,[3]products!A:B,2,FALSE)</f>
        <v>Electra Townie Original 21D - 2016</v>
      </c>
      <c r="N331" s="2" t="str">
        <f>VLOOKUP(D331, [3]products!A:H, 8, FALSE)</f>
        <v>Electra</v>
      </c>
      <c r="O331" s="21">
        <f>VLOOKUP(A331, [1]orders!A:D, 4, FALSE)</f>
        <v>42437</v>
      </c>
      <c r="P331" s="2">
        <v>2</v>
      </c>
      <c r="Q331" s="2">
        <v>549.99</v>
      </c>
      <c r="R331" s="27">
        <v>7.0000000000000007E-2</v>
      </c>
      <c r="S331" s="2">
        <f t="shared" si="5"/>
        <v>1099.98</v>
      </c>
    </row>
    <row r="332" spans="1:19" x14ac:dyDescent="0.3">
      <c r="A332" s="2">
        <v>113</v>
      </c>
      <c r="B332" s="2">
        <v>2</v>
      </c>
      <c r="C332" s="2">
        <f>VLOOKUP(A332, [1]orders!A:G, 7, FALSE)</f>
        <v>2</v>
      </c>
      <c r="D332" s="2">
        <v>24</v>
      </c>
      <c r="E332" s="2">
        <f>VLOOKUP(C332, [2]staffs!A:G,1,FALSE)</f>
        <v>2</v>
      </c>
      <c r="F332" s="2" t="str">
        <f>VLOOKUP(E332, [2]staffs!A:D,4,FALSE)</f>
        <v>mireya.copeland@bikes.shop</v>
      </c>
      <c r="G332" s="2">
        <f>VLOOKUP(D332, [3]products!$A:$D, 4, FALSE)</f>
        <v>2</v>
      </c>
      <c r="H332" s="2" t="str">
        <f>VLOOKUP(G332, [4]categories!A:B, 2, FALSE)</f>
        <v>Comfort Bicycles</v>
      </c>
      <c r="I332" s="14">
        <f>VLOOKUP(A332, [1]orders!A:B,2,FALSE)</f>
        <v>1078</v>
      </c>
      <c r="J332" s="14" t="str">
        <f>VLOOKUP(A332, [1]orders!A:I,9,FALSE)</f>
        <v>theresia.barron@aol.com</v>
      </c>
      <c r="K332" s="14">
        <f>VLOOKUP(A332, [1]orders!A:J,10,FALSE)</f>
        <v>11375</v>
      </c>
      <c r="L332" s="2" t="str">
        <f>IFERROR(VLOOKUP(C332, [5]stores!A:B, 2, FALSE), "Unknown")</f>
        <v>Baldwin Bikes</v>
      </c>
      <c r="M332" s="2" t="str">
        <f>VLOOKUP(D332,[3]products!A:B,2,FALSE)</f>
        <v>Electra Townie Original 21D - 2016</v>
      </c>
      <c r="N332" s="2" t="str">
        <f>VLOOKUP(D332, [3]products!A:H, 8, FALSE)</f>
        <v>Electra</v>
      </c>
      <c r="O332" s="21">
        <f>VLOOKUP(A332, [1]orders!A:D, 4, FALSE)</f>
        <v>42437</v>
      </c>
      <c r="P332" s="2">
        <v>2</v>
      </c>
      <c r="Q332" s="2">
        <v>549.99</v>
      </c>
      <c r="R332" s="27">
        <v>0.1</v>
      </c>
      <c r="S332" s="2">
        <f t="shared" si="5"/>
        <v>1099.98</v>
      </c>
    </row>
    <row r="333" spans="1:19" x14ac:dyDescent="0.3">
      <c r="A333" s="2">
        <v>113</v>
      </c>
      <c r="B333" s="2">
        <v>3</v>
      </c>
      <c r="C333" s="2">
        <f>VLOOKUP(A333, [1]orders!A:G, 7, FALSE)</f>
        <v>2</v>
      </c>
      <c r="D333" s="2">
        <v>6</v>
      </c>
      <c r="E333" s="2">
        <f>VLOOKUP(C333, [2]staffs!A:G,1,FALSE)</f>
        <v>2</v>
      </c>
      <c r="F333" s="2" t="str">
        <f>VLOOKUP(E333, [2]staffs!A:D,4,FALSE)</f>
        <v>mireya.copeland@bikes.shop</v>
      </c>
      <c r="G333" s="2">
        <f>VLOOKUP(D333, [3]products!$A:$D, 4, FALSE)</f>
        <v>6</v>
      </c>
      <c r="H333" s="2" t="str">
        <f>VLOOKUP(G333, [4]categories!A:B, 2, FALSE)</f>
        <v>Mountain Bikes</v>
      </c>
      <c r="I333" s="14">
        <f>VLOOKUP(A333, [1]orders!A:B,2,FALSE)</f>
        <v>1078</v>
      </c>
      <c r="J333" s="14" t="str">
        <f>VLOOKUP(A333, [1]orders!A:I,9,FALSE)</f>
        <v>theresia.barron@aol.com</v>
      </c>
      <c r="K333" s="14">
        <f>VLOOKUP(A333, [1]orders!A:J,10,FALSE)</f>
        <v>11375</v>
      </c>
      <c r="L333" s="2" t="str">
        <f>IFERROR(VLOOKUP(C333, [5]stores!A:B, 2, FALSE), "Unknown")</f>
        <v>Baldwin Bikes</v>
      </c>
      <c r="M333" s="2" t="str">
        <f>VLOOKUP(D333,[3]products!A:B,2,FALSE)</f>
        <v>Surly Ice Cream Truck Frameset - 2016</v>
      </c>
      <c r="N333" s="2" t="str">
        <f>VLOOKUP(D333, [3]products!A:H, 8, FALSE)</f>
        <v>Surly</v>
      </c>
      <c r="O333" s="21">
        <f>VLOOKUP(A333, [1]orders!A:D, 4, FALSE)</f>
        <v>42437</v>
      </c>
      <c r="P333" s="2">
        <v>1</v>
      </c>
      <c r="Q333" s="2">
        <v>469.99</v>
      </c>
      <c r="R333" s="27">
        <v>7.0000000000000007E-2</v>
      </c>
      <c r="S333" s="2">
        <f t="shared" si="5"/>
        <v>469.99</v>
      </c>
    </row>
    <row r="334" spans="1:19" x14ac:dyDescent="0.3">
      <c r="A334" s="2">
        <v>113</v>
      </c>
      <c r="B334" s="2">
        <v>4</v>
      </c>
      <c r="C334" s="2">
        <f>VLOOKUP(A334, [1]orders!A:G, 7, FALSE)</f>
        <v>2</v>
      </c>
      <c r="D334" s="2">
        <v>23</v>
      </c>
      <c r="E334" s="2">
        <f>VLOOKUP(C334, [2]staffs!A:G,1,FALSE)</f>
        <v>2</v>
      </c>
      <c r="F334" s="2" t="str">
        <f>VLOOKUP(E334, [2]staffs!A:D,4,FALSE)</f>
        <v>mireya.copeland@bikes.shop</v>
      </c>
      <c r="G334" s="2">
        <f>VLOOKUP(D334, [3]products!$A:$D, 4, FALSE)</f>
        <v>1</v>
      </c>
      <c r="H334" s="2" t="str">
        <f>VLOOKUP(G334, [4]categories!A:B, 2, FALSE)</f>
        <v>Children Bicycles</v>
      </c>
      <c r="I334" s="14">
        <f>VLOOKUP(A334, [1]orders!A:B,2,FALSE)</f>
        <v>1078</v>
      </c>
      <c r="J334" s="14" t="str">
        <f>VLOOKUP(A334, [1]orders!A:I,9,FALSE)</f>
        <v>theresia.barron@aol.com</v>
      </c>
      <c r="K334" s="14">
        <f>VLOOKUP(A334, [1]orders!A:J,10,FALSE)</f>
        <v>11375</v>
      </c>
      <c r="L334" s="2" t="str">
        <f>IFERROR(VLOOKUP(C334, [5]stores!A:B, 2, FALSE), "Unknown")</f>
        <v>Baldwin Bikes</v>
      </c>
      <c r="M334" s="2" t="str">
        <f>VLOOKUP(D334,[3]products!A:B,2,FALSE)</f>
        <v>Electra Girl's Hawaii 1 (20-inch) - 2015/2016</v>
      </c>
      <c r="N334" s="2" t="str">
        <f>VLOOKUP(D334, [3]products!A:H, 8, FALSE)</f>
        <v>Electra</v>
      </c>
      <c r="O334" s="21">
        <f>VLOOKUP(A334, [1]orders!A:D, 4, FALSE)</f>
        <v>42437</v>
      </c>
      <c r="P334" s="2">
        <v>1</v>
      </c>
      <c r="Q334" s="2">
        <v>299.99</v>
      </c>
      <c r="R334" s="27">
        <v>0.2</v>
      </c>
      <c r="S334" s="2">
        <f t="shared" si="5"/>
        <v>299.99</v>
      </c>
    </row>
    <row r="335" spans="1:19" x14ac:dyDescent="0.3">
      <c r="A335" s="2">
        <v>113</v>
      </c>
      <c r="B335" s="2">
        <v>5</v>
      </c>
      <c r="C335" s="2">
        <f>VLOOKUP(A335, [1]orders!A:G, 7, FALSE)</f>
        <v>2</v>
      </c>
      <c r="D335" s="2">
        <v>5</v>
      </c>
      <c r="E335" s="2">
        <f>VLOOKUP(C335, [2]staffs!A:G,1,FALSE)</f>
        <v>2</v>
      </c>
      <c r="F335" s="2" t="str">
        <f>VLOOKUP(E335, [2]staffs!A:D,4,FALSE)</f>
        <v>mireya.copeland@bikes.shop</v>
      </c>
      <c r="G335" s="2">
        <f>VLOOKUP(D335, [3]products!$A:$D, 4, FALSE)</f>
        <v>6</v>
      </c>
      <c r="H335" s="2" t="str">
        <f>VLOOKUP(G335, [4]categories!A:B, 2, FALSE)</f>
        <v>Mountain Bikes</v>
      </c>
      <c r="I335" s="14">
        <f>VLOOKUP(A335, [1]orders!A:B,2,FALSE)</f>
        <v>1078</v>
      </c>
      <c r="J335" s="14" t="str">
        <f>VLOOKUP(A335, [1]orders!A:I,9,FALSE)</f>
        <v>theresia.barron@aol.com</v>
      </c>
      <c r="K335" s="14">
        <f>VLOOKUP(A335, [1]orders!A:J,10,FALSE)</f>
        <v>11375</v>
      </c>
      <c r="L335" s="2" t="str">
        <f>IFERROR(VLOOKUP(C335, [5]stores!A:B, 2, FALSE), "Unknown")</f>
        <v>Baldwin Bikes</v>
      </c>
      <c r="M335" s="2" t="str">
        <f>VLOOKUP(D335,[3]products!A:B,2,FALSE)</f>
        <v>Heller Shagamaw Frame - 2016</v>
      </c>
      <c r="N335" s="2" t="str">
        <f>VLOOKUP(D335, [3]products!A:H, 8, FALSE)</f>
        <v>Heller</v>
      </c>
      <c r="O335" s="21">
        <f>VLOOKUP(A335, [1]orders!A:D, 4, FALSE)</f>
        <v>42437</v>
      </c>
      <c r="P335" s="2">
        <v>2</v>
      </c>
      <c r="Q335" s="2">
        <v>1320.99</v>
      </c>
      <c r="R335" s="27">
        <v>0.2</v>
      </c>
      <c r="S335" s="2">
        <f t="shared" si="5"/>
        <v>2641.98</v>
      </c>
    </row>
    <row r="336" spans="1:19" x14ac:dyDescent="0.3">
      <c r="A336" s="2">
        <v>114</v>
      </c>
      <c r="B336" s="2">
        <v>1</v>
      </c>
      <c r="C336" s="2">
        <f>VLOOKUP(A336, [1]orders!A:G, 7, FALSE)</f>
        <v>2</v>
      </c>
      <c r="D336" s="2">
        <v>12</v>
      </c>
      <c r="E336" s="2">
        <f>VLOOKUP(C336, [2]staffs!A:G,1,FALSE)</f>
        <v>2</v>
      </c>
      <c r="F336" s="2" t="str">
        <f>VLOOKUP(E336, [2]staffs!A:D,4,FALSE)</f>
        <v>mireya.copeland@bikes.shop</v>
      </c>
      <c r="G336" s="2">
        <f>VLOOKUP(D336, [3]products!$A:$D, 4, FALSE)</f>
        <v>3</v>
      </c>
      <c r="H336" s="2" t="str">
        <f>VLOOKUP(G336, [4]categories!A:B, 2, FALSE)</f>
        <v>Cruisers Bicycles</v>
      </c>
      <c r="I336" s="14">
        <f>VLOOKUP(A336, [1]orders!A:B,2,FALSE)</f>
        <v>1431</v>
      </c>
      <c r="J336" s="14" t="str">
        <f>VLOOKUP(A336, [1]orders!A:I,9,FALSE)</f>
        <v>mark.benton@aol.com</v>
      </c>
      <c r="K336" s="14">
        <f>VLOOKUP(A336, [1]orders!A:J,10,FALSE)</f>
        <v>11369</v>
      </c>
      <c r="L336" s="2" t="str">
        <f>IFERROR(VLOOKUP(C336, [5]stores!A:B, 2, FALSE), "Unknown")</f>
        <v>Baldwin Bikes</v>
      </c>
      <c r="M336" s="2" t="str">
        <f>VLOOKUP(D336,[3]products!A:B,2,FALSE)</f>
        <v>Electra Townie Original 21D - 2016</v>
      </c>
      <c r="N336" s="2" t="str">
        <f>VLOOKUP(D336, [3]products!A:H, 8, FALSE)</f>
        <v>Electra</v>
      </c>
      <c r="O336" s="21">
        <f>VLOOKUP(A336, [1]orders!A:D, 4, FALSE)</f>
        <v>42437</v>
      </c>
      <c r="P336" s="2">
        <v>1</v>
      </c>
      <c r="Q336" s="2">
        <v>549.99</v>
      </c>
      <c r="R336" s="27">
        <v>0.05</v>
      </c>
      <c r="S336" s="2">
        <f t="shared" si="5"/>
        <v>549.99</v>
      </c>
    </row>
    <row r="337" spans="1:19" x14ac:dyDescent="0.3">
      <c r="A337" s="2">
        <v>114</v>
      </c>
      <c r="B337" s="2">
        <v>2</v>
      </c>
      <c r="C337" s="2">
        <f>VLOOKUP(A337, [1]orders!A:G, 7, FALSE)</f>
        <v>2</v>
      </c>
      <c r="D337" s="2">
        <v>2</v>
      </c>
      <c r="E337" s="2">
        <f>VLOOKUP(C337, [2]staffs!A:G,1,FALSE)</f>
        <v>2</v>
      </c>
      <c r="F337" s="2" t="str">
        <f>VLOOKUP(E337, [2]staffs!A:D,4,FALSE)</f>
        <v>mireya.copeland@bikes.shop</v>
      </c>
      <c r="G337" s="2">
        <f>VLOOKUP(D337, [3]products!$A:$D, 4, FALSE)</f>
        <v>6</v>
      </c>
      <c r="H337" s="2" t="str">
        <f>VLOOKUP(G337, [4]categories!A:B, 2, FALSE)</f>
        <v>Mountain Bikes</v>
      </c>
      <c r="I337" s="14">
        <f>VLOOKUP(A337, [1]orders!A:B,2,FALSE)</f>
        <v>1431</v>
      </c>
      <c r="J337" s="14" t="str">
        <f>VLOOKUP(A337, [1]orders!A:I,9,FALSE)</f>
        <v>mark.benton@aol.com</v>
      </c>
      <c r="K337" s="14">
        <f>VLOOKUP(A337, [1]orders!A:J,10,FALSE)</f>
        <v>11369</v>
      </c>
      <c r="L337" s="2" t="str">
        <f>IFERROR(VLOOKUP(C337, [5]stores!A:B, 2, FALSE), "Unknown")</f>
        <v>Baldwin Bikes</v>
      </c>
      <c r="M337" s="2" t="str">
        <f>VLOOKUP(D337,[3]products!A:B,2,FALSE)</f>
        <v>Ritchey Timberwolf Frameset - 2016</v>
      </c>
      <c r="N337" s="2" t="str">
        <f>VLOOKUP(D337, [3]products!A:H, 8, FALSE)</f>
        <v>Ritchey</v>
      </c>
      <c r="O337" s="21">
        <f>VLOOKUP(A337, [1]orders!A:D, 4, FALSE)</f>
        <v>42437</v>
      </c>
      <c r="P337" s="2">
        <v>1</v>
      </c>
      <c r="Q337" s="2">
        <v>749.99</v>
      </c>
      <c r="R337" s="27">
        <v>7.0000000000000007E-2</v>
      </c>
      <c r="S337" s="2">
        <f t="shared" si="5"/>
        <v>749.99</v>
      </c>
    </row>
    <row r="338" spans="1:19" x14ac:dyDescent="0.3">
      <c r="A338" s="2">
        <v>114</v>
      </c>
      <c r="B338" s="2">
        <v>3</v>
      </c>
      <c r="C338" s="2">
        <f>VLOOKUP(A338, [1]orders!A:G, 7, FALSE)</f>
        <v>2</v>
      </c>
      <c r="D338" s="2">
        <v>13</v>
      </c>
      <c r="E338" s="2">
        <f>VLOOKUP(C338, [2]staffs!A:G,1,FALSE)</f>
        <v>2</v>
      </c>
      <c r="F338" s="2" t="str">
        <f>VLOOKUP(E338, [2]staffs!A:D,4,FALSE)</f>
        <v>mireya.copeland@bikes.shop</v>
      </c>
      <c r="G338" s="2">
        <f>VLOOKUP(D338, [3]products!$A:$D, 4, FALSE)</f>
        <v>3</v>
      </c>
      <c r="H338" s="2" t="str">
        <f>VLOOKUP(G338, [4]categories!A:B, 2, FALSE)</f>
        <v>Cruisers Bicycles</v>
      </c>
      <c r="I338" s="14">
        <f>VLOOKUP(A338, [1]orders!A:B,2,FALSE)</f>
        <v>1431</v>
      </c>
      <c r="J338" s="14" t="str">
        <f>VLOOKUP(A338, [1]orders!A:I,9,FALSE)</f>
        <v>mark.benton@aol.com</v>
      </c>
      <c r="K338" s="14">
        <f>VLOOKUP(A338, [1]orders!A:J,10,FALSE)</f>
        <v>11369</v>
      </c>
      <c r="L338" s="2" t="str">
        <f>IFERROR(VLOOKUP(C338, [5]stores!A:B, 2, FALSE), "Unknown")</f>
        <v>Baldwin Bikes</v>
      </c>
      <c r="M338" s="2" t="str">
        <f>VLOOKUP(D338,[3]products!A:B,2,FALSE)</f>
        <v>Electra Cruiser 1 (24-Inch) - 2016</v>
      </c>
      <c r="N338" s="2" t="str">
        <f>VLOOKUP(D338, [3]products!A:H, 8, FALSE)</f>
        <v>Electra</v>
      </c>
      <c r="O338" s="21">
        <f>VLOOKUP(A338, [1]orders!A:D, 4, FALSE)</f>
        <v>42437</v>
      </c>
      <c r="P338" s="2">
        <v>2</v>
      </c>
      <c r="Q338" s="2">
        <v>269.99</v>
      </c>
      <c r="R338" s="27">
        <v>0.1</v>
      </c>
      <c r="S338" s="2">
        <f t="shared" si="5"/>
        <v>539.98</v>
      </c>
    </row>
    <row r="339" spans="1:19" x14ac:dyDescent="0.3">
      <c r="A339" s="2">
        <v>115</v>
      </c>
      <c r="B339" s="2">
        <v>1</v>
      </c>
      <c r="C339" s="2">
        <f>VLOOKUP(A339, [1]orders!A:G, 7, FALSE)</f>
        <v>2</v>
      </c>
      <c r="D339" s="2">
        <v>22</v>
      </c>
      <c r="E339" s="2">
        <f>VLOOKUP(C339, [2]staffs!A:G,1,FALSE)</f>
        <v>2</v>
      </c>
      <c r="F339" s="2" t="str">
        <f>VLOOKUP(E339, [2]staffs!A:D,4,FALSE)</f>
        <v>mireya.copeland@bikes.shop</v>
      </c>
      <c r="G339" s="2">
        <f>VLOOKUP(D339, [3]products!$A:$D, 4, FALSE)</f>
        <v>1</v>
      </c>
      <c r="H339" s="2" t="str">
        <f>VLOOKUP(G339, [4]categories!A:B, 2, FALSE)</f>
        <v>Children Bicycles</v>
      </c>
      <c r="I339" s="14">
        <f>VLOOKUP(A339, [1]orders!A:B,2,FALSE)</f>
        <v>1369</v>
      </c>
      <c r="J339" s="14" t="str">
        <f>VLOOKUP(A339, [1]orders!A:I,9,FALSE)</f>
        <v>starr.schneider@aol.com</v>
      </c>
      <c r="K339" s="14">
        <f>VLOOKUP(A339, [1]orders!A:J,10,FALSE)</f>
        <v>11967</v>
      </c>
      <c r="L339" s="2" t="str">
        <f>IFERROR(VLOOKUP(C339, [5]stores!A:B, 2, FALSE), "Unknown")</f>
        <v>Baldwin Bikes</v>
      </c>
      <c r="M339" s="2" t="str">
        <f>VLOOKUP(D339,[3]products!A:B,2,FALSE)</f>
        <v>Electra Girl's Hawaii 1 (16-inch) - 2015/2016</v>
      </c>
      <c r="N339" s="2" t="str">
        <f>VLOOKUP(D339, [3]products!A:H, 8, FALSE)</f>
        <v>Electra</v>
      </c>
      <c r="O339" s="21">
        <f>VLOOKUP(A339, [1]orders!A:D, 4, FALSE)</f>
        <v>42438</v>
      </c>
      <c r="P339" s="2">
        <v>1</v>
      </c>
      <c r="Q339" s="2">
        <v>269.99</v>
      </c>
      <c r="R339" s="27">
        <v>0.2</v>
      </c>
      <c r="S339" s="2">
        <f t="shared" si="5"/>
        <v>269.99</v>
      </c>
    </row>
    <row r="340" spans="1:19" x14ac:dyDescent="0.3">
      <c r="A340" s="2">
        <v>115</v>
      </c>
      <c r="B340" s="2">
        <v>2</v>
      </c>
      <c r="C340" s="2">
        <f>VLOOKUP(A340, [1]orders!A:G, 7, FALSE)</f>
        <v>2</v>
      </c>
      <c r="D340" s="2">
        <v>19</v>
      </c>
      <c r="E340" s="2">
        <f>VLOOKUP(C340, [2]staffs!A:G,1,FALSE)</f>
        <v>2</v>
      </c>
      <c r="F340" s="2" t="str">
        <f>VLOOKUP(E340, [2]staffs!A:D,4,FALSE)</f>
        <v>mireya.copeland@bikes.shop</v>
      </c>
      <c r="G340" s="2">
        <f>VLOOKUP(D340, [3]products!$A:$D, 4, FALSE)</f>
        <v>3</v>
      </c>
      <c r="H340" s="2" t="str">
        <f>VLOOKUP(G340, [4]categories!A:B, 2, FALSE)</f>
        <v>Cruisers Bicycles</v>
      </c>
      <c r="I340" s="14">
        <f>VLOOKUP(A340, [1]orders!A:B,2,FALSE)</f>
        <v>1369</v>
      </c>
      <c r="J340" s="14" t="str">
        <f>VLOOKUP(A340, [1]orders!A:I,9,FALSE)</f>
        <v>starr.schneider@aol.com</v>
      </c>
      <c r="K340" s="14">
        <f>VLOOKUP(A340, [1]orders!A:J,10,FALSE)</f>
        <v>11967</v>
      </c>
      <c r="L340" s="2" t="str">
        <f>IFERROR(VLOOKUP(C340, [5]stores!A:B, 2, FALSE), "Unknown")</f>
        <v>Baldwin Bikes</v>
      </c>
      <c r="M340" s="2" t="str">
        <f>VLOOKUP(D340,[3]products!A:B,2,FALSE)</f>
        <v>Pure Cycles William 3-Speed - 2016</v>
      </c>
      <c r="N340" s="2" t="str">
        <f>VLOOKUP(D340, [3]products!A:H, 8, FALSE)</f>
        <v>Pure Cycles</v>
      </c>
      <c r="O340" s="21">
        <f>VLOOKUP(A340, [1]orders!A:D, 4, FALSE)</f>
        <v>42438</v>
      </c>
      <c r="P340" s="2">
        <v>1</v>
      </c>
      <c r="Q340" s="2">
        <v>449</v>
      </c>
      <c r="R340" s="27">
        <v>0.1</v>
      </c>
      <c r="S340" s="2">
        <f t="shared" si="5"/>
        <v>449</v>
      </c>
    </row>
    <row r="341" spans="1:19" x14ac:dyDescent="0.3">
      <c r="A341" s="2">
        <v>116</v>
      </c>
      <c r="B341" s="2">
        <v>1</v>
      </c>
      <c r="C341" s="2">
        <f>VLOOKUP(A341, [1]orders!A:G, 7, FALSE)</f>
        <v>2</v>
      </c>
      <c r="D341" s="2">
        <v>26</v>
      </c>
      <c r="E341" s="2">
        <f>VLOOKUP(C341, [2]staffs!A:G,1,FALSE)</f>
        <v>2</v>
      </c>
      <c r="F341" s="2" t="str">
        <f>VLOOKUP(E341, [2]staffs!A:D,4,FALSE)</f>
        <v>mireya.copeland@bikes.shop</v>
      </c>
      <c r="G341" s="2">
        <f>VLOOKUP(D341, [3]products!$A:$D, 4, FALSE)</f>
        <v>2</v>
      </c>
      <c r="H341" s="2" t="str">
        <f>VLOOKUP(G341, [4]categories!A:B, 2, FALSE)</f>
        <v>Comfort Bicycles</v>
      </c>
      <c r="I341" s="14">
        <f>VLOOKUP(A341, [1]orders!A:B,2,FALSE)</f>
        <v>471</v>
      </c>
      <c r="J341" s="14" t="str">
        <f>VLOOKUP(A341, [1]orders!A:I,9,FALSE)</f>
        <v>burma.summers@yahoo.com</v>
      </c>
      <c r="K341" s="14">
        <f>VLOOKUP(A341, [1]orders!A:J,10,FALSE)</f>
        <v>11520</v>
      </c>
      <c r="L341" s="2" t="str">
        <f>IFERROR(VLOOKUP(C341, [5]stores!A:B, 2, FALSE), "Unknown")</f>
        <v>Baldwin Bikes</v>
      </c>
      <c r="M341" s="2" t="str">
        <f>VLOOKUP(D341,[3]products!A:B,2,FALSE)</f>
        <v>Electra Townie Original 7D EQ - 2016</v>
      </c>
      <c r="N341" s="2" t="str">
        <f>VLOOKUP(D341, [3]products!A:H, 8, FALSE)</f>
        <v>Electra</v>
      </c>
      <c r="O341" s="21">
        <f>VLOOKUP(A341, [1]orders!A:D, 4, FALSE)</f>
        <v>42439</v>
      </c>
      <c r="P341" s="2">
        <v>1</v>
      </c>
      <c r="Q341" s="2">
        <v>599.99</v>
      </c>
      <c r="R341" s="27">
        <v>0.05</v>
      </c>
      <c r="S341" s="2">
        <f t="shared" si="5"/>
        <v>599.99</v>
      </c>
    </row>
    <row r="342" spans="1:19" x14ac:dyDescent="0.3">
      <c r="A342" s="2">
        <v>117</v>
      </c>
      <c r="B342" s="2">
        <v>1</v>
      </c>
      <c r="C342" s="2">
        <f>VLOOKUP(A342, [1]orders!A:G, 7, FALSE)</f>
        <v>2</v>
      </c>
      <c r="D342" s="2">
        <v>22</v>
      </c>
      <c r="E342" s="2">
        <f>VLOOKUP(C342, [2]staffs!A:G,1,FALSE)</f>
        <v>2</v>
      </c>
      <c r="F342" s="2" t="str">
        <f>VLOOKUP(E342, [2]staffs!A:D,4,FALSE)</f>
        <v>mireya.copeland@bikes.shop</v>
      </c>
      <c r="G342" s="2">
        <f>VLOOKUP(D342, [3]products!$A:$D, 4, FALSE)</f>
        <v>1</v>
      </c>
      <c r="H342" s="2" t="str">
        <f>VLOOKUP(G342, [4]categories!A:B, 2, FALSE)</f>
        <v>Children Bicycles</v>
      </c>
      <c r="I342" s="14">
        <f>VLOOKUP(A342, [1]orders!A:B,2,FALSE)</f>
        <v>740</v>
      </c>
      <c r="J342" s="14" t="str">
        <f>VLOOKUP(A342, [1]orders!A:I,9,FALSE)</f>
        <v>gwenn.melton@yahoo.com</v>
      </c>
      <c r="K342" s="14">
        <f>VLOOKUP(A342, [1]orders!A:J,10,FALSE)</f>
        <v>11720</v>
      </c>
      <c r="L342" s="2" t="str">
        <f>IFERROR(VLOOKUP(C342, [5]stores!A:B, 2, FALSE), "Unknown")</f>
        <v>Baldwin Bikes</v>
      </c>
      <c r="M342" s="2" t="str">
        <f>VLOOKUP(D342,[3]products!A:B,2,FALSE)</f>
        <v>Electra Girl's Hawaii 1 (16-inch) - 2015/2016</v>
      </c>
      <c r="N342" s="2" t="str">
        <f>VLOOKUP(D342, [3]products!A:H, 8, FALSE)</f>
        <v>Electra</v>
      </c>
      <c r="O342" s="21">
        <f>VLOOKUP(A342, [1]orders!A:D, 4, FALSE)</f>
        <v>42439</v>
      </c>
      <c r="P342" s="2">
        <v>2</v>
      </c>
      <c r="Q342" s="2">
        <v>269.99</v>
      </c>
      <c r="R342" s="27">
        <v>0.2</v>
      </c>
      <c r="S342" s="2">
        <f t="shared" si="5"/>
        <v>539.98</v>
      </c>
    </row>
    <row r="343" spans="1:19" x14ac:dyDescent="0.3">
      <c r="A343" s="2">
        <v>117</v>
      </c>
      <c r="B343" s="2">
        <v>2</v>
      </c>
      <c r="C343" s="2">
        <f>VLOOKUP(A343, [1]orders!A:G, 7, FALSE)</f>
        <v>2</v>
      </c>
      <c r="D343" s="2">
        <v>26</v>
      </c>
      <c r="E343" s="2">
        <f>VLOOKUP(C343, [2]staffs!A:G,1,FALSE)</f>
        <v>2</v>
      </c>
      <c r="F343" s="2" t="str">
        <f>VLOOKUP(E343, [2]staffs!A:D,4,FALSE)</f>
        <v>mireya.copeland@bikes.shop</v>
      </c>
      <c r="G343" s="2">
        <f>VLOOKUP(D343, [3]products!$A:$D, 4, FALSE)</f>
        <v>2</v>
      </c>
      <c r="H343" s="2" t="str">
        <f>VLOOKUP(G343, [4]categories!A:B, 2, FALSE)</f>
        <v>Comfort Bicycles</v>
      </c>
      <c r="I343" s="14">
        <f>VLOOKUP(A343, [1]orders!A:B,2,FALSE)</f>
        <v>740</v>
      </c>
      <c r="J343" s="14" t="str">
        <f>VLOOKUP(A343, [1]orders!A:I,9,FALSE)</f>
        <v>gwenn.melton@yahoo.com</v>
      </c>
      <c r="K343" s="14">
        <f>VLOOKUP(A343, [1]orders!A:J,10,FALSE)</f>
        <v>11720</v>
      </c>
      <c r="L343" s="2" t="str">
        <f>IFERROR(VLOOKUP(C343, [5]stores!A:B, 2, FALSE), "Unknown")</f>
        <v>Baldwin Bikes</v>
      </c>
      <c r="M343" s="2" t="str">
        <f>VLOOKUP(D343,[3]products!A:B,2,FALSE)</f>
        <v>Electra Townie Original 7D EQ - 2016</v>
      </c>
      <c r="N343" s="2" t="str">
        <f>VLOOKUP(D343, [3]products!A:H, 8, FALSE)</f>
        <v>Electra</v>
      </c>
      <c r="O343" s="21">
        <f>VLOOKUP(A343, [1]orders!A:D, 4, FALSE)</f>
        <v>42439</v>
      </c>
      <c r="P343" s="2">
        <v>1</v>
      </c>
      <c r="Q343" s="2">
        <v>599.99</v>
      </c>
      <c r="R343" s="27">
        <v>0.05</v>
      </c>
      <c r="S343" s="2">
        <f t="shared" si="5"/>
        <v>599.99</v>
      </c>
    </row>
    <row r="344" spans="1:19" x14ac:dyDescent="0.3">
      <c r="A344" s="2">
        <v>117</v>
      </c>
      <c r="B344" s="2">
        <v>3</v>
      </c>
      <c r="C344" s="2">
        <f>VLOOKUP(A344, [1]orders!A:G, 7, FALSE)</f>
        <v>2</v>
      </c>
      <c r="D344" s="2">
        <v>14</v>
      </c>
      <c r="E344" s="2">
        <f>VLOOKUP(C344, [2]staffs!A:G,1,FALSE)</f>
        <v>2</v>
      </c>
      <c r="F344" s="2" t="str">
        <f>VLOOKUP(E344, [2]staffs!A:D,4,FALSE)</f>
        <v>mireya.copeland@bikes.shop</v>
      </c>
      <c r="G344" s="2">
        <f>VLOOKUP(D344, [3]products!$A:$D, 4, FALSE)</f>
        <v>3</v>
      </c>
      <c r="H344" s="2" t="str">
        <f>VLOOKUP(G344, [4]categories!A:B, 2, FALSE)</f>
        <v>Cruisers Bicycles</v>
      </c>
      <c r="I344" s="14">
        <f>VLOOKUP(A344, [1]orders!A:B,2,FALSE)</f>
        <v>740</v>
      </c>
      <c r="J344" s="14" t="str">
        <f>VLOOKUP(A344, [1]orders!A:I,9,FALSE)</f>
        <v>gwenn.melton@yahoo.com</v>
      </c>
      <c r="K344" s="14">
        <f>VLOOKUP(A344, [1]orders!A:J,10,FALSE)</f>
        <v>11720</v>
      </c>
      <c r="L344" s="2" t="str">
        <f>IFERROR(VLOOKUP(C344, [5]stores!A:B, 2, FALSE), "Unknown")</f>
        <v>Baldwin Bikes</v>
      </c>
      <c r="M344" s="2" t="str">
        <f>VLOOKUP(D344,[3]products!A:B,2,FALSE)</f>
        <v>Electra Girl's Hawaii 1 (16-inch) - 2015/2016</v>
      </c>
      <c r="N344" s="2" t="str">
        <f>VLOOKUP(D344, [3]products!A:H, 8, FALSE)</f>
        <v>Electra</v>
      </c>
      <c r="O344" s="21">
        <f>VLOOKUP(A344, [1]orders!A:D, 4, FALSE)</f>
        <v>42439</v>
      </c>
      <c r="P344" s="2">
        <v>1</v>
      </c>
      <c r="Q344" s="2">
        <v>269.99</v>
      </c>
      <c r="R344" s="27">
        <v>0.2</v>
      </c>
      <c r="S344" s="2">
        <f t="shared" si="5"/>
        <v>269.99</v>
      </c>
    </row>
    <row r="345" spans="1:19" x14ac:dyDescent="0.3">
      <c r="A345" s="2">
        <v>117</v>
      </c>
      <c r="B345" s="2">
        <v>4</v>
      </c>
      <c r="C345" s="2">
        <f>VLOOKUP(A345, [1]orders!A:G, 7, FALSE)</f>
        <v>2</v>
      </c>
      <c r="D345" s="2">
        <v>19</v>
      </c>
      <c r="E345" s="2">
        <f>VLOOKUP(C345, [2]staffs!A:G,1,FALSE)</f>
        <v>2</v>
      </c>
      <c r="F345" s="2" t="str">
        <f>VLOOKUP(E345, [2]staffs!A:D,4,FALSE)</f>
        <v>mireya.copeland@bikes.shop</v>
      </c>
      <c r="G345" s="2">
        <f>VLOOKUP(D345, [3]products!$A:$D, 4, FALSE)</f>
        <v>3</v>
      </c>
      <c r="H345" s="2" t="str">
        <f>VLOOKUP(G345, [4]categories!A:B, 2, FALSE)</f>
        <v>Cruisers Bicycles</v>
      </c>
      <c r="I345" s="14">
        <f>VLOOKUP(A345, [1]orders!A:B,2,FALSE)</f>
        <v>740</v>
      </c>
      <c r="J345" s="14" t="str">
        <f>VLOOKUP(A345, [1]orders!A:I,9,FALSE)</f>
        <v>gwenn.melton@yahoo.com</v>
      </c>
      <c r="K345" s="14">
        <f>VLOOKUP(A345, [1]orders!A:J,10,FALSE)</f>
        <v>11720</v>
      </c>
      <c r="L345" s="2" t="str">
        <f>IFERROR(VLOOKUP(C345, [5]stores!A:B, 2, FALSE), "Unknown")</f>
        <v>Baldwin Bikes</v>
      </c>
      <c r="M345" s="2" t="str">
        <f>VLOOKUP(D345,[3]products!A:B,2,FALSE)</f>
        <v>Pure Cycles William 3-Speed - 2016</v>
      </c>
      <c r="N345" s="2" t="str">
        <f>VLOOKUP(D345, [3]products!A:H, 8, FALSE)</f>
        <v>Pure Cycles</v>
      </c>
      <c r="O345" s="21">
        <f>VLOOKUP(A345, [1]orders!A:D, 4, FALSE)</f>
        <v>42439</v>
      </c>
      <c r="P345" s="2">
        <v>1</v>
      </c>
      <c r="Q345" s="2">
        <v>449</v>
      </c>
      <c r="R345" s="27">
        <v>0.05</v>
      </c>
      <c r="S345" s="2">
        <f t="shared" si="5"/>
        <v>449</v>
      </c>
    </row>
    <row r="346" spans="1:19" x14ac:dyDescent="0.3">
      <c r="A346" s="2">
        <v>118</v>
      </c>
      <c r="B346" s="2">
        <v>1</v>
      </c>
      <c r="C346" s="2">
        <f>VLOOKUP(A346, [1]orders!A:G, 7, FALSE)</f>
        <v>1</v>
      </c>
      <c r="D346" s="2">
        <v>18</v>
      </c>
      <c r="E346" s="2">
        <f>VLOOKUP(C346, [2]staffs!A:G,1,FALSE)</f>
        <v>1</v>
      </c>
      <c r="F346" s="2" t="str">
        <f>VLOOKUP(E346, [2]staffs!A:D,4,FALSE)</f>
        <v>fabiola.jackson@bikes.shop</v>
      </c>
      <c r="G346" s="2">
        <f>VLOOKUP(D346, [3]products!$A:$D, 4, FALSE)</f>
        <v>3</v>
      </c>
      <c r="H346" s="2" t="str">
        <f>VLOOKUP(G346, [4]categories!A:B, 2, FALSE)</f>
        <v>Cruisers Bicycles</v>
      </c>
      <c r="I346" s="14">
        <f>VLOOKUP(A346, [1]orders!A:B,2,FALSE)</f>
        <v>577</v>
      </c>
      <c r="J346" s="14" t="str">
        <f>VLOOKUP(A346, [1]orders!A:I,9,FALSE)</f>
        <v>danille.mcfarland@msn.com</v>
      </c>
      <c r="K346" s="14">
        <f>VLOOKUP(A346, [1]orders!A:J,10,FALSE)</f>
        <v>95677</v>
      </c>
      <c r="L346" s="2" t="str">
        <f>IFERROR(VLOOKUP(C346, [5]stores!A:B, 2, FALSE), "Unknown")</f>
        <v>Santa Cruz Bikes</v>
      </c>
      <c r="M346" s="2" t="str">
        <f>VLOOKUP(D346,[3]products!A:B,2,FALSE)</f>
        <v>Pure Cycles Western 3-Speed - Women's - 2015/2016</v>
      </c>
      <c r="N346" s="2" t="str">
        <f>VLOOKUP(D346, [3]products!A:H, 8, FALSE)</f>
        <v>Pure Cycles</v>
      </c>
      <c r="O346" s="21">
        <f>VLOOKUP(A346, [1]orders!A:D, 4, FALSE)</f>
        <v>42441</v>
      </c>
      <c r="P346" s="2">
        <v>1</v>
      </c>
      <c r="Q346" s="2">
        <v>449</v>
      </c>
      <c r="R346" s="27">
        <v>7.0000000000000007E-2</v>
      </c>
      <c r="S346" s="2">
        <f t="shared" si="5"/>
        <v>449</v>
      </c>
    </row>
    <row r="347" spans="1:19" x14ac:dyDescent="0.3">
      <c r="A347" s="2">
        <v>118</v>
      </c>
      <c r="B347" s="2">
        <v>2</v>
      </c>
      <c r="C347" s="2">
        <f>VLOOKUP(A347, [1]orders!A:G, 7, FALSE)</f>
        <v>1</v>
      </c>
      <c r="D347" s="2">
        <v>4</v>
      </c>
      <c r="E347" s="2">
        <f>VLOOKUP(C347, [2]staffs!A:G,1,FALSE)</f>
        <v>1</v>
      </c>
      <c r="F347" s="2" t="str">
        <f>VLOOKUP(E347, [2]staffs!A:D,4,FALSE)</f>
        <v>fabiola.jackson@bikes.shop</v>
      </c>
      <c r="G347" s="2">
        <f>VLOOKUP(D347, [3]products!$A:$D, 4, FALSE)</f>
        <v>6</v>
      </c>
      <c r="H347" s="2" t="str">
        <f>VLOOKUP(G347, [4]categories!A:B, 2, FALSE)</f>
        <v>Mountain Bikes</v>
      </c>
      <c r="I347" s="14">
        <f>VLOOKUP(A347, [1]orders!A:B,2,FALSE)</f>
        <v>577</v>
      </c>
      <c r="J347" s="14" t="str">
        <f>VLOOKUP(A347, [1]orders!A:I,9,FALSE)</f>
        <v>danille.mcfarland@msn.com</v>
      </c>
      <c r="K347" s="14">
        <f>VLOOKUP(A347, [1]orders!A:J,10,FALSE)</f>
        <v>95677</v>
      </c>
      <c r="L347" s="2" t="str">
        <f>IFERROR(VLOOKUP(C347, [5]stores!A:B, 2, FALSE), "Unknown")</f>
        <v>Santa Cruz Bikes</v>
      </c>
      <c r="M347" s="2" t="str">
        <f>VLOOKUP(D347,[3]products!A:B,2,FALSE)</f>
        <v>Trek Fuel EX 8 29 - 2016</v>
      </c>
      <c r="N347" s="2" t="str">
        <f>VLOOKUP(D347, [3]products!A:H, 8, FALSE)</f>
        <v>Trek</v>
      </c>
      <c r="O347" s="21">
        <f>VLOOKUP(A347, [1]orders!A:D, 4, FALSE)</f>
        <v>42441</v>
      </c>
      <c r="P347" s="2">
        <v>1</v>
      </c>
      <c r="Q347" s="2">
        <v>2899.99</v>
      </c>
      <c r="R347" s="27">
        <v>7.0000000000000007E-2</v>
      </c>
      <c r="S347" s="2">
        <f t="shared" si="5"/>
        <v>2899.99</v>
      </c>
    </row>
    <row r="348" spans="1:19" x14ac:dyDescent="0.3">
      <c r="A348" s="2">
        <v>118</v>
      </c>
      <c r="B348" s="2">
        <v>3</v>
      </c>
      <c r="C348" s="2">
        <f>VLOOKUP(A348, [1]orders!A:G, 7, FALSE)</f>
        <v>1</v>
      </c>
      <c r="D348" s="2">
        <v>6</v>
      </c>
      <c r="E348" s="2">
        <f>VLOOKUP(C348, [2]staffs!A:G,1,FALSE)</f>
        <v>1</v>
      </c>
      <c r="F348" s="2" t="str">
        <f>VLOOKUP(E348, [2]staffs!A:D,4,FALSE)</f>
        <v>fabiola.jackson@bikes.shop</v>
      </c>
      <c r="G348" s="2">
        <f>VLOOKUP(D348, [3]products!$A:$D, 4, FALSE)</f>
        <v>6</v>
      </c>
      <c r="H348" s="2" t="str">
        <f>VLOOKUP(G348, [4]categories!A:B, 2, FALSE)</f>
        <v>Mountain Bikes</v>
      </c>
      <c r="I348" s="14">
        <f>VLOOKUP(A348, [1]orders!A:B,2,FALSE)</f>
        <v>577</v>
      </c>
      <c r="J348" s="14" t="str">
        <f>VLOOKUP(A348, [1]orders!A:I,9,FALSE)</f>
        <v>danille.mcfarland@msn.com</v>
      </c>
      <c r="K348" s="14">
        <f>VLOOKUP(A348, [1]orders!A:J,10,FALSE)</f>
        <v>95677</v>
      </c>
      <c r="L348" s="2" t="str">
        <f>IFERROR(VLOOKUP(C348, [5]stores!A:B, 2, FALSE), "Unknown")</f>
        <v>Santa Cruz Bikes</v>
      </c>
      <c r="M348" s="2" t="str">
        <f>VLOOKUP(D348,[3]products!A:B,2,FALSE)</f>
        <v>Surly Ice Cream Truck Frameset - 2016</v>
      </c>
      <c r="N348" s="2" t="str">
        <f>VLOOKUP(D348, [3]products!A:H, 8, FALSE)</f>
        <v>Surly</v>
      </c>
      <c r="O348" s="21">
        <f>VLOOKUP(A348, [1]orders!A:D, 4, FALSE)</f>
        <v>42441</v>
      </c>
      <c r="P348" s="2">
        <v>1</v>
      </c>
      <c r="Q348" s="2">
        <v>469.99</v>
      </c>
      <c r="R348" s="27">
        <v>7.0000000000000007E-2</v>
      </c>
      <c r="S348" s="2">
        <f t="shared" si="5"/>
        <v>469.99</v>
      </c>
    </row>
    <row r="349" spans="1:19" x14ac:dyDescent="0.3">
      <c r="A349" s="2">
        <v>118</v>
      </c>
      <c r="B349" s="2">
        <v>4</v>
      </c>
      <c r="C349" s="2">
        <f>VLOOKUP(A349, [1]orders!A:G, 7, FALSE)</f>
        <v>1</v>
      </c>
      <c r="D349" s="2">
        <v>3</v>
      </c>
      <c r="E349" s="2">
        <f>VLOOKUP(C349, [2]staffs!A:G,1,FALSE)</f>
        <v>1</v>
      </c>
      <c r="F349" s="2" t="str">
        <f>VLOOKUP(E349, [2]staffs!A:D,4,FALSE)</f>
        <v>fabiola.jackson@bikes.shop</v>
      </c>
      <c r="G349" s="2">
        <f>VLOOKUP(D349, [3]products!$A:$D, 4, FALSE)</f>
        <v>6</v>
      </c>
      <c r="H349" s="2" t="str">
        <f>VLOOKUP(G349, [4]categories!A:B, 2, FALSE)</f>
        <v>Mountain Bikes</v>
      </c>
      <c r="I349" s="14">
        <f>VLOOKUP(A349, [1]orders!A:B,2,FALSE)</f>
        <v>577</v>
      </c>
      <c r="J349" s="14" t="str">
        <f>VLOOKUP(A349, [1]orders!A:I,9,FALSE)</f>
        <v>danille.mcfarland@msn.com</v>
      </c>
      <c r="K349" s="14">
        <f>VLOOKUP(A349, [1]orders!A:J,10,FALSE)</f>
        <v>95677</v>
      </c>
      <c r="L349" s="2" t="str">
        <f>IFERROR(VLOOKUP(C349, [5]stores!A:B, 2, FALSE), "Unknown")</f>
        <v>Santa Cruz Bikes</v>
      </c>
      <c r="M349" s="2" t="str">
        <f>VLOOKUP(D349,[3]products!A:B,2,FALSE)</f>
        <v>Surly Wednesday Frameset - 2016</v>
      </c>
      <c r="N349" s="2" t="str">
        <f>VLOOKUP(D349, [3]products!A:H, 8, FALSE)</f>
        <v>Surly</v>
      </c>
      <c r="O349" s="21">
        <f>VLOOKUP(A349, [1]orders!A:D, 4, FALSE)</f>
        <v>42441</v>
      </c>
      <c r="P349" s="2">
        <v>2</v>
      </c>
      <c r="Q349" s="2">
        <v>999.99</v>
      </c>
      <c r="R349" s="27">
        <v>0.1</v>
      </c>
      <c r="S349" s="2">
        <f t="shared" si="5"/>
        <v>1999.98</v>
      </c>
    </row>
    <row r="350" spans="1:19" x14ac:dyDescent="0.3">
      <c r="A350" s="2">
        <v>118</v>
      </c>
      <c r="B350" s="2">
        <v>5</v>
      </c>
      <c r="C350" s="2">
        <f>VLOOKUP(A350, [1]orders!A:G, 7, FALSE)</f>
        <v>1</v>
      </c>
      <c r="D350" s="2">
        <v>23</v>
      </c>
      <c r="E350" s="2">
        <f>VLOOKUP(C350, [2]staffs!A:G,1,FALSE)</f>
        <v>1</v>
      </c>
      <c r="F350" s="2" t="str">
        <f>VLOOKUP(E350, [2]staffs!A:D,4,FALSE)</f>
        <v>fabiola.jackson@bikes.shop</v>
      </c>
      <c r="G350" s="2">
        <f>VLOOKUP(D350, [3]products!$A:$D, 4, FALSE)</f>
        <v>1</v>
      </c>
      <c r="H350" s="2" t="str">
        <f>VLOOKUP(G350, [4]categories!A:B, 2, FALSE)</f>
        <v>Children Bicycles</v>
      </c>
      <c r="I350" s="14">
        <f>VLOOKUP(A350, [1]orders!A:B,2,FALSE)</f>
        <v>577</v>
      </c>
      <c r="J350" s="14" t="str">
        <f>VLOOKUP(A350, [1]orders!A:I,9,FALSE)</f>
        <v>danille.mcfarland@msn.com</v>
      </c>
      <c r="K350" s="14">
        <f>VLOOKUP(A350, [1]orders!A:J,10,FALSE)</f>
        <v>95677</v>
      </c>
      <c r="L350" s="2" t="str">
        <f>IFERROR(VLOOKUP(C350, [5]stores!A:B, 2, FALSE), "Unknown")</f>
        <v>Santa Cruz Bikes</v>
      </c>
      <c r="M350" s="2" t="str">
        <f>VLOOKUP(D350,[3]products!A:B,2,FALSE)</f>
        <v>Electra Girl's Hawaii 1 (20-inch) - 2015/2016</v>
      </c>
      <c r="N350" s="2" t="str">
        <f>VLOOKUP(D350, [3]products!A:H, 8, FALSE)</f>
        <v>Electra</v>
      </c>
      <c r="O350" s="21">
        <f>VLOOKUP(A350, [1]orders!A:D, 4, FALSE)</f>
        <v>42441</v>
      </c>
      <c r="P350" s="2">
        <v>2</v>
      </c>
      <c r="Q350" s="2">
        <v>299.99</v>
      </c>
      <c r="R350" s="27">
        <v>7.0000000000000007E-2</v>
      </c>
      <c r="S350" s="2">
        <f t="shared" si="5"/>
        <v>599.98</v>
      </c>
    </row>
    <row r="351" spans="1:19" x14ac:dyDescent="0.3">
      <c r="A351" s="2">
        <v>119</v>
      </c>
      <c r="B351" s="2">
        <v>1</v>
      </c>
      <c r="C351" s="2">
        <f>VLOOKUP(A351, [1]orders!A:G, 7, FALSE)</f>
        <v>2</v>
      </c>
      <c r="D351" s="2">
        <v>25</v>
      </c>
      <c r="E351" s="2">
        <f>VLOOKUP(C351, [2]staffs!A:G,1,FALSE)</f>
        <v>2</v>
      </c>
      <c r="F351" s="2" t="str">
        <f>VLOOKUP(E351, [2]staffs!A:D,4,FALSE)</f>
        <v>mireya.copeland@bikes.shop</v>
      </c>
      <c r="G351" s="2">
        <f>VLOOKUP(D351, [3]products!$A:$D, 4, FALSE)</f>
        <v>2</v>
      </c>
      <c r="H351" s="2" t="str">
        <f>VLOOKUP(G351, [4]categories!A:B, 2, FALSE)</f>
        <v>Comfort Bicycles</v>
      </c>
      <c r="I351" s="14">
        <f>VLOOKUP(A351, [1]orders!A:B,2,FALSE)</f>
        <v>925</v>
      </c>
      <c r="J351" s="14" t="str">
        <f>VLOOKUP(A351, [1]orders!A:I,9,FALSE)</f>
        <v>bryce.monroe@aol.com</v>
      </c>
      <c r="K351" s="14">
        <f>VLOOKUP(A351, [1]orders!A:J,10,FALSE)</f>
        <v>12401</v>
      </c>
      <c r="L351" s="2" t="str">
        <f>IFERROR(VLOOKUP(C351, [5]stores!A:B, 2, FALSE), "Unknown")</f>
        <v>Baldwin Bikes</v>
      </c>
      <c r="M351" s="2" t="str">
        <f>VLOOKUP(D351,[3]products!A:B,2,FALSE)</f>
        <v>Electra Townie Original 7D - 2015/2016</v>
      </c>
      <c r="N351" s="2" t="str">
        <f>VLOOKUP(D351, [3]products!A:H, 8, FALSE)</f>
        <v>Electra</v>
      </c>
      <c r="O351" s="21">
        <f>VLOOKUP(A351, [1]orders!A:D, 4, FALSE)</f>
        <v>42441</v>
      </c>
      <c r="P351" s="2">
        <v>1</v>
      </c>
      <c r="Q351" s="2">
        <v>499.99</v>
      </c>
      <c r="R351" s="27">
        <v>0.05</v>
      </c>
      <c r="S351" s="2">
        <f t="shared" si="5"/>
        <v>499.99</v>
      </c>
    </row>
    <row r="352" spans="1:19" x14ac:dyDescent="0.3">
      <c r="A352" s="2">
        <v>120</v>
      </c>
      <c r="B352" s="2">
        <v>1</v>
      </c>
      <c r="C352" s="2">
        <f>VLOOKUP(A352, [1]orders!A:G, 7, FALSE)</f>
        <v>2</v>
      </c>
      <c r="D352" s="2">
        <v>13</v>
      </c>
      <c r="E352" s="2">
        <f>VLOOKUP(C352, [2]staffs!A:G,1,FALSE)</f>
        <v>2</v>
      </c>
      <c r="F352" s="2" t="str">
        <f>VLOOKUP(E352, [2]staffs!A:D,4,FALSE)</f>
        <v>mireya.copeland@bikes.shop</v>
      </c>
      <c r="G352" s="2">
        <f>VLOOKUP(D352, [3]products!$A:$D, 4, FALSE)</f>
        <v>3</v>
      </c>
      <c r="H352" s="2" t="str">
        <f>VLOOKUP(G352, [4]categories!A:B, 2, FALSE)</f>
        <v>Cruisers Bicycles</v>
      </c>
      <c r="I352" s="14">
        <f>VLOOKUP(A352, [1]orders!A:B,2,FALSE)</f>
        <v>327</v>
      </c>
      <c r="J352" s="14" t="str">
        <f>VLOOKUP(A352, [1]orders!A:I,9,FALSE)</f>
        <v>sharie.alvarez@msn.com</v>
      </c>
      <c r="K352" s="14">
        <f>VLOOKUP(A352, [1]orders!A:J,10,FALSE)</f>
        <v>10002</v>
      </c>
      <c r="L352" s="2" t="str">
        <f>IFERROR(VLOOKUP(C352, [5]stores!A:B, 2, FALSE), "Unknown")</f>
        <v>Baldwin Bikes</v>
      </c>
      <c r="M352" s="2" t="str">
        <f>VLOOKUP(D352,[3]products!A:B,2,FALSE)</f>
        <v>Electra Cruiser 1 (24-Inch) - 2016</v>
      </c>
      <c r="N352" s="2" t="str">
        <f>VLOOKUP(D352, [3]products!A:H, 8, FALSE)</f>
        <v>Electra</v>
      </c>
      <c r="O352" s="21">
        <f>VLOOKUP(A352, [1]orders!A:D, 4, FALSE)</f>
        <v>42443</v>
      </c>
      <c r="P352" s="2">
        <v>2</v>
      </c>
      <c r="Q352" s="2">
        <v>269.99</v>
      </c>
      <c r="R352" s="27">
        <v>0.05</v>
      </c>
      <c r="S352" s="2">
        <f t="shared" si="5"/>
        <v>539.98</v>
      </c>
    </row>
    <row r="353" spans="1:19" x14ac:dyDescent="0.3">
      <c r="A353" s="2">
        <v>120</v>
      </c>
      <c r="B353" s="2">
        <v>2</v>
      </c>
      <c r="C353" s="2">
        <f>VLOOKUP(A353, [1]orders!A:G, 7, FALSE)</f>
        <v>2</v>
      </c>
      <c r="D353" s="2">
        <v>6</v>
      </c>
      <c r="E353" s="2">
        <f>VLOOKUP(C353, [2]staffs!A:G,1,FALSE)</f>
        <v>2</v>
      </c>
      <c r="F353" s="2" t="str">
        <f>VLOOKUP(E353, [2]staffs!A:D,4,FALSE)</f>
        <v>mireya.copeland@bikes.shop</v>
      </c>
      <c r="G353" s="2">
        <f>VLOOKUP(D353, [3]products!$A:$D, 4, FALSE)</f>
        <v>6</v>
      </c>
      <c r="H353" s="2" t="str">
        <f>VLOOKUP(G353, [4]categories!A:B, 2, FALSE)</f>
        <v>Mountain Bikes</v>
      </c>
      <c r="I353" s="14">
        <f>VLOOKUP(A353, [1]orders!A:B,2,FALSE)</f>
        <v>327</v>
      </c>
      <c r="J353" s="14" t="str">
        <f>VLOOKUP(A353, [1]orders!A:I,9,FALSE)</f>
        <v>sharie.alvarez@msn.com</v>
      </c>
      <c r="K353" s="14">
        <f>VLOOKUP(A353, [1]orders!A:J,10,FALSE)</f>
        <v>10002</v>
      </c>
      <c r="L353" s="2" t="str">
        <f>IFERROR(VLOOKUP(C353, [5]stores!A:B, 2, FALSE), "Unknown")</f>
        <v>Baldwin Bikes</v>
      </c>
      <c r="M353" s="2" t="str">
        <f>VLOOKUP(D353,[3]products!A:B,2,FALSE)</f>
        <v>Surly Ice Cream Truck Frameset - 2016</v>
      </c>
      <c r="N353" s="2" t="str">
        <f>VLOOKUP(D353, [3]products!A:H, 8, FALSE)</f>
        <v>Surly</v>
      </c>
      <c r="O353" s="21">
        <f>VLOOKUP(A353, [1]orders!A:D, 4, FALSE)</f>
        <v>42443</v>
      </c>
      <c r="P353" s="2">
        <v>2</v>
      </c>
      <c r="Q353" s="2">
        <v>469.99</v>
      </c>
      <c r="R353" s="27">
        <v>0.05</v>
      </c>
      <c r="S353" s="2">
        <f t="shared" si="5"/>
        <v>939.98</v>
      </c>
    </row>
    <row r="354" spans="1:19" x14ac:dyDescent="0.3">
      <c r="A354" s="2">
        <v>120</v>
      </c>
      <c r="B354" s="2">
        <v>3</v>
      </c>
      <c r="C354" s="2">
        <f>VLOOKUP(A354, [1]orders!A:G, 7, FALSE)</f>
        <v>2</v>
      </c>
      <c r="D354" s="2">
        <v>10</v>
      </c>
      <c r="E354" s="2">
        <f>VLOOKUP(C354, [2]staffs!A:G,1,FALSE)</f>
        <v>2</v>
      </c>
      <c r="F354" s="2" t="str">
        <f>VLOOKUP(E354, [2]staffs!A:D,4,FALSE)</f>
        <v>mireya.copeland@bikes.shop</v>
      </c>
      <c r="G354" s="2">
        <f>VLOOKUP(D354, [3]products!$A:$D, 4, FALSE)</f>
        <v>4</v>
      </c>
      <c r="H354" s="2" t="str">
        <f>VLOOKUP(G354, [4]categories!A:B, 2, FALSE)</f>
        <v>Cyclocross Bicycles</v>
      </c>
      <c r="I354" s="14">
        <f>VLOOKUP(A354, [1]orders!A:B,2,FALSE)</f>
        <v>327</v>
      </c>
      <c r="J354" s="14" t="str">
        <f>VLOOKUP(A354, [1]orders!A:I,9,FALSE)</f>
        <v>sharie.alvarez@msn.com</v>
      </c>
      <c r="K354" s="14">
        <f>VLOOKUP(A354, [1]orders!A:J,10,FALSE)</f>
        <v>10002</v>
      </c>
      <c r="L354" s="2" t="str">
        <f>IFERROR(VLOOKUP(C354, [5]stores!A:B, 2, FALSE), "Unknown")</f>
        <v>Baldwin Bikes</v>
      </c>
      <c r="M354" s="2" t="str">
        <f>VLOOKUP(D354,[3]products!A:B,2,FALSE)</f>
        <v>Surly Straggler - 2016</v>
      </c>
      <c r="N354" s="2" t="str">
        <f>VLOOKUP(D354, [3]products!A:H, 8, FALSE)</f>
        <v>Surly</v>
      </c>
      <c r="O354" s="21">
        <f>VLOOKUP(A354, [1]orders!A:D, 4, FALSE)</f>
        <v>42443</v>
      </c>
      <c r="P354" s="2">
        <v>2</v>
      </c>
      <c r="Q354" s="2">
        <v>1549</v>
      </c>
      <c r="R354" s="27">
        <v>0.05</v>
      </c>
      <c r="S354" s="2">
        <f t="shared" si="5"/>
        <v>3098</v>
      </c>
    </row>
    <row r="355" spans="1:19" x14ac:dyDescent="0.3">
      <c r="A355" s="2">
        <v>120</v>
      </c>
      <c r="B355" s="2">
        <v>4</v>
      </c>
      <c r="C355" s="2">
        <f>VLOOKUP(A355, [1]orders!A:G, 7, FALSE)</f>
        <v>2</v>
      </c>
      <c r="D355" s="2">
        <v>17</v>
      </c>
      <c r="E355" s="2">
        <f>VLOOKUP(C355, [2]staffs!A:G,1,FALSE)</f>
        <v>2</v>
      </c>
      <c r="F355" s="2" t="str">
        <f>VLOOKUP(E355, [2]staffs!A:D,4,FALSE)</f>
        <v>mireya.copeland@bikes.shop</v>
      </c>
      <c r="G355" s="2">
        <f>VLOOKUP(D355, [3]products!$A:$D, 4, FALSE)</f>
        <v>3</v>
      </c>
      <c r="H355" s="2" t="str">
        <f>VLOOKUP(G355, [4]categories!A:B, 2, FALSE)</f>
        <v>Cruisers Bicycles</v>
      </c>
      <c r="I355" s="14">
        <f>VLOOKUP(A355, [1]orders!A:B,2,FALSE)</f>
        <v>327</v>
      </c>
      <c r="J355" s="14" t="str">
        <f>VLOOKUP(A355, [1]orders!A:I,9,FALSE)</f>
        <v>sharie.alvarez@msn.com</v>
      </c>
      <c r="K355" s="14">
        <f>VLOOKUP(A355, [1]orders!A:J,10,FALSE)</f>
        <v>10002</v>
      </c>
      <c r="L355" s="2" t="str">
        <f>IFERROR(VLOOKUP(C355, [5]stores!A:B, 2, FALSE), "Unknown")</f>
        <v>Baldwin Bikes</v>
      </c>
      <c r="M355" s="2" t="str">
        <f>VLOOKUP(D355,[3]products!A:B,2,FALSE)</f>
        <v>Pure Cycles Vine 8-Speed - 2016</v>
      </c>
      <c r="N355" s="2" t="str">
        <f>VLOOKUP(D355, [3]products!A:H, 8, FALSE)</f>
        <v>Pure Cycles</v>
      </c>
      <c r="O355" s="21">
        <f>VLOOKUP(A355, [1]orders!A:D, 4, FALSE)</f>
        <v>42443</v>
      </c>
      <c r="P355" s="2">
        <v>1</v>
      </c>
      <c r="Q355" s="2">
        <v>429</v>
      </c>
      <c r="R355" s="27">
        <v>0.05</v>
      </c>
      <c r="S355" s="2">
        <f t="shared" si="5"/>
        <v>429</v>
      </c>
    </row>
    <row r="356" spans="1:19" x14ac:dyDescent="0.3">
      <c r="A356" s="2">
        <v>120</v>
      </c>
      <c r="B356" s="2">
        <v>5</v>
      </c>
      <c r="C356" s="2">
        <f>VLOOKUP(A356, [1]orders!A:G, 7, FALSE)</f>
        <v>2</v>
      </c>
      <c r="D356" s="2">
        <v>16</v>
      </c>
      <c r="E356" s="2">
        <f>VLOOKUP(C356, [2]staffs!A:G,1,FALSE)</f>
        <v>2</v>
      </c>
      <c r="F356" s="2" t="str">
        <f>VLOOKUP(E356, [2]staffs!A:D,4,FALSE)</f>
        <v>mireya.copeland@bikes.shop</v>
      </c>
      <c r="G356" s="2">
        <f>VLOOKUP(D356, [3]products!$A:$D, 4, FALSE)</f>
        <v>3</v>
      </c>
      <c r="H356" s="2" t="str">
        <f>VLOOKUP(G356, [4]categories!A:B, 2, FALSE)</f>
        <v>Cruisers Bicycles</v>
      </c>
      <c r="I356" s="14">
        <f>VLOOKUP(A356, [1]orders!A:B,2,FALSE)</f>
        <v>327</v>
      </c>
      <c r="J356" s="14" t="str">
        <f>VLOOKUP(A356, [1]orders!A:I,9,FALSE)</f>
        <v>sharie.alvarez@msn.com</v>
      </c>
      <c r="K356" s="14">
        <f>VLOOKUP(A356, [1]orders!A:J,10,FALSE)</f>
        <v>10002</v>
      </c>
      <c r="L356" s="2" t="str">
        <f>IFERROR(VLOOKUP(C356, [5]stores!A:B, 2, FALSE), "Unknown")</f>
        <v>Baldwin Bikes</v>
      </c>
      <c r="M356" s="2" t="str">
        <f>VLOOKUP(D356,[3]products!A:B,2,FALSE)</f>
        <v>Electra Townie Original 7D EQ - 2016</v>
      </c>
      <c r="N356" s="2" t="str">
        <f>VLOOKUP(D356, [3]products!A:H, 8, FALSE)</f>
        <v>Electra</v>
      </c>
      <c r="O356" s="21">
        <f>VLOOKUP(A356, [1]orders!A:D, 4, FALSE)</f>
        <v>42443</v>
      </c>
      <c r="P356" s="2">
        <v>2</v>
      </c>
      <c r="Q356" s="2">
        <v>599.99</v>
      </c>
      <c r="R356" s="27">
        <v>0.2</v>
      </c>
      <c r="S356" s="2">
        <f t="shared" si="5"/>
        <v>1199.98</v>
      </c>
    </row>
    <row r="357" spans="1:19" x14ac:dyDescent="0.3">
      <c r="A357" s="2">
        <v>121</v>
      </c>
      <c r="B357" s="2">
        <v>1</v>
      </c>
      <c r="C357" s="2">
        <f>VLOOKUP(A357, [1]orders!A:G, 7, FALSE)</f>
        <v>2</v>
      </c>
      <c r="D357" s="2">
        <v>5</v>
      </c>
      <c r="E357" s="2">
        <f>VLOOKUP(C357, [2]staffs!A:G,1,FALSE)</f>
        <v>2</v>
      </c>
      <c r="F357" s="2" t="str">
        <f>VLOOKUP(E357, [2]staffs!A:D,4,FALSE)</f>
        <v>mireya.copeland@bikes.shop</v>
      </c>
      <c r="G357" s="2">
        <f>VLOOKUP(D357, [3]products!$A:$D, 4, FALSE)</f>
        <v>6</v>
      </c>
      <c r="H357" s="2" t="str">
        <f>VLOOKUP(G357, [4]categories!A:B, 2, FALSE)</f>
        <v>Mountain Bikes</v>
      </c>
      <c r="I357" s="14">
        <f>VLOOKUP(A357, [1]orders!A:B,2,FALSE)</f>
        <v>755</v>
      </c>
      <c r="J357" s="14" t="str">
        <f>VLOOKUP(A357, [1]orders!A:I,9,FALSE)</f>
        <v>tomika.wilder@aol.com</v>
      </c>
      <c r="K357" s="14">
        <f>VLOOKUP(A357, [1]orders!A:J,10,FALSE)</f>
        <v>11040</v>
      </c>
      <c r="L357" s="2" t="str">
        <f>IFERROR(VLOOKUP(C357, [5]stores!A:B, 2, FALSE), "Unknown")</f>
        <v>Baldwin Bikes</v>
      </c>
      <c r="M357" s="2" t="str">
        <f>VLOOKUP(D357,[3]products!A:B,2,FALSE)</f>
        <v>Heller Shagamaw Frame - 2016</v>
      </c>
      <c r="N357" s="2" t="str">
        <f>VLOOKUP(D357, [3]products!A:H, 8, FALSE)</f>
        <v>Heller</v>
      </c>
      <c r="O357" s="21">
        <f>VLOOKUP(A357, [1]orders!A:D, 4, FALSE)</f>
        <v>42443</v>
      </c>
      <c r="P357" s="2">
        <v>1</v>
      </c>
      <c r="Q357" s="2">
        <v>1320.99</v>
      </c>
      <c r="R357" s="27">
        <v>0.2</v>
      </c>
      <c r="S357" s="2">
        <f t="shared" si="5"/>
        <v>1320.99</v>
      </c>
    </row>
    <row r="358" spans="1:19" x14ac:dyDescent="0.3">
      <c r="A358" s="2">
        <v>121</v>
      </c>
      <c r="B358" s="2">
        <v>2</v>
      </c>
      <c r="C358" s="2">
        <f>VLOOKUP(A358, [1]orders!A:G, 7, FALSE)</f>
        <v>2</v>
      </c>
      <c r="D358" s="2">
        <v>14</v>
      </c>
      <c r="E358" s="2">
        <f>VLOOKUP(C358, [2]staffs!A:G,1,FALSE)</f>
        <v>2</v>
      </c>
      <c r="F358" s="2" t="str">
        <f>VLOOKUP(E358, [2]staffs!A:D,4,FALSE)</f>
        <v>mireya.copeland@bikes.shop</v>
      </c>
      <c r="G358" s="2">
        <f>VLOOKUP(D358, [3]products!$A:$D, 4, FALSE)</f>
        <v>3</v>
      </c>
      <c r="H358" s="2" t="str">
        <f>VLOOKUP(G358, [4]categories!A:B, 2, FALSE)</f>
        <v>Cruisers Bicycles</v>
      </c>
      <c r="I358" s="14">
        <f>VLOOKUP(A358, [1]orders!A:B,2,FALSE)</f>
        <v>755</v>
      </c>
      <c r="J358" s="14" t="str">
        <f>VLOOKUP(A358, [1]orders!A:I,9,FALSE)</f>
        <v>tomika.wilder@aol.com</v>
      </c>
      <c r="K358" s="14">
        <f>VLOOKUP(A358, [1]orders!A:J,10,FALSE)</f>
        <v>11040</v>
      </c>
      <c r="L358" s="2" t="str">
        <f>IFERROR(VLOOKUP(C358, [5]stores!A:B, 2, FALSE), "Unknown")</f>
        <v>Baldwin Bikes</v>
      </c>
      <c r="M358" s="2" t="str">
        <f>VLOOKUP(D358,[3]products!A:B,2,FALSE)</f>
        <v>Electra Girl's Hawaii 1 (16-inch) - 2015/2016</v>
      </c>
      <c r="N358" s="2" t="str">
        <f>VLOOKUP(D358, [3]products!A:H, 8, FALSE)</f>
        <v>Electra</v>
      </c>
      <c r="O358" s="21">
        <f>VLOOKUP(A358, [1]orders!A:D, 4, FALSE)</f>
        <v>42443</v>
      </c>
      <c r="P358" s="2">
        <v>2</v>
      </c>
      <c r="Q358" s="2">
        <v>269.99</v>
      </c>
      <c r="R358" s="27">
        <v>0.1</v>
      </c>
      <c r="S358" s="2">
        <f t="shared" si="5"/>
        <v>539.98</v>
      </c>
    </row>
    <row r="359" spans="1:19" x14ac:dyDescent="0.3">
      <c r="A359" s="2">
        <v>121</v>
      </c>
      <c r="B359" s="2">
        <v>3</v>
      </c>
      <c r="C359" s="2">
        <f>VLOOKUP(A359, [1]orders!A:G, 7, FALSE)</f>
        <v>2</v>
      </c>
      <c r="D359" s="2">
        <v>4</v>
      </c>
      <c r="E359" s="2">
        <f>VLOOKUP(C359, [2]staffs!A:G,1,FALSE)</f>
        <v>2</v>
      </c>
      <c r="F359" s="2" t="str">
        <f>VLOOKUP(E359, [2]staffs!A:D,4,FALSE)</f>
        <v>mireya.copeland@bikes.shop</v>
      </c>
      <c r="G359" s="2">
        <f>VLOOKUP(D359, [3]products!$A:$D, 4, FALSE)</f>
        <v>6</v>
      </c>
      <c r="H359" s="2" t="str">
        <f>VLOOKUP(G359, [4]categories!A:B, 2, FALSE)</f>
        <v>Mountain Bikes</v>
      </c>
      <c r="I359" s="14">
        <f>VLOOKUP(A359, [1]orders!A:B,2,FALSE)</f>
        <v>755</v>
      </c>
      <c r="J359" s="14" t="str">
        <f>VLOOKUP(A359, [1]orders!A:I,9,FALSE)</f>
        <v>tomika.wilder@aol.com</v>
      </c>
      <c r="K359" s="14">
        <f>VLOOKUP(A359, [1]orders!A:J,10,FALSE)</f>
        <v>11040</v>
      </c>
      <c r="L359" s="2" t="str">
        <f>IFERROR(VLOOKUP(C359, [5]stores!A:B, 2, FALSE), "Unknown")</f>
        <v>Baldwin Bikes</v>
      </c>
      <c r="M359" s="2" t="str">
        <f>VLOOKUP(D359,[3]products!A:B,2,FALSE)</f>
        <v>Trek Fuel EX 8 29 - 2016</v>
      </c>
      <c r="N359" s="2" t="str">
        <f>VLOOKUP(D359, [3]products!A:H, 8, FALSE)</f>
        <v>Trek</v>
      </c>
      <c r="O359" s="21">
        <f>VLOOKUP(A359, [1]orders!A:D, 4, FALSE)</f>
        <v>42443</v>
      </c>
      <c r="P359" s="2">
        <v>2</v>
      </c>
      <c r="Q359" s="2">
        <v>2899.99</v>
      </c>
      <c r="R359" s="27">
        <v>0.1</v>
      </c>
      <c r="S359" s="2">
        <f t="shared" si="5"/>
        <v>5799.98</v>
      </c>
    </row>
    <row r="360" spans="1:19" x14ac:dyDescent="0.3">
      <c r="A360" s="2">
        <v>121</v>
      </c>
      <c r="B360" s="2">
        <v>4</v>
      </c>
      <c r="C360" s="2">
        <f>VLOOKUP(A360, [1]orders!A:G, 7, FALSE)</f>
        <v>2</v>
      </c>
      <c r="D360" s="2">
        <v>24</v>
      </c>
      <c r="E360" s="2">
        <f>VLOOKUP(C360, [2]staffs!A:G,1,FALSE)</f>
        <v>2</v>
      </c>
      <c r="F360" s="2" t="str">
        <f>VLOOKUP(E360, [2]staffs!A:D,4,FALSE)</f>
        <v>mireya.copeland@bikes.shop</v>
      </c>
      <c r="G360" s="2">
        <f>VLOOKUP(D360, [3]products!$A:$D, 4, FALSE)</f>
        <v>2</v>
      </c>
      <c r="H360" s="2" t="str">
        <f>VLOOKUP(G360, [4]categories!A:B, 2, FALSE)</f>
        <v>Comfort Bicycles</v>
      </c>
      <c r="I360" s="14">
        <f>VLOOKUP(A360, [1]orders!A:B,2,FALSE)</f>
        <v>755</v>
      </c>
      <c r="J360" s="14" t="str">
        <f>VLOOKUP(A360, [1]orders!A:I,9,FALSE)</f>
        <v>tomika.wilder@aol.com</v>
      </c>
      <c r="K360" s="14">
        <f>VLOOKUP(A360, [1]orders!A:J,10,FALSE)</f>
        <v>11040</v>
      </c>
      <c r="L360" s="2" t="str">
        <f>IFERROR(VLOOKUP(C360, [5]stores!A:B, 2, FALSE), "Unknown")</f>
        <v>Baldwin Bikes</v>
      </c>
      <c r="M360" s="2" t="str">
        <f>VLOOKUP(D360,[3]products!A:B,2,FALSE)</f>
        <v>Electra Townie Original 21D - 2016</v>
      </c>
      <c r="N360" s="2" t="str">
        <f>VLOOKUP(D360, [3]products!A:H, 8, FALSE)</f>
        <v>Electra</v>
      </c>
      <c r="O360" s="21">
        <f>VLOOKUP(A360, [1]orders!A:D, 4, FALSE)</f>
        <v>42443</v>
      </c>
      <c r="P360" s="2">
        <v>2</v>
      </c>
      <c r="Q360" s="2">
        <v>549.99</v>
      </c>
      <c r="R360" s="27">
        <v>7.0000000000000007E-2</v>
      </c>
      <c r="S360" s="2">
        <f t="shared" si="5"/>
        <v>1099.98</v>
      </c>
    </row>
    <row r="361" spans="1:19" x14ac:dyDescent="0.3">
      <c r="A361" s="2">
        <v>121</v>
      </c>
      <c r="B361" s="2">
        <v>5</v>
      </c>
      <c r="C361" s="2">
        <f>VLOOKUP(A361, [1]orders!A:G, 7, FALSE)</f>
        <v>2</v>
      </c>
      <c r="D361" s="2">
        <v>2</v>
      </c>
      <c r="E361" s="2">
        <f>VLOOKUP(C361, [2]staffs!A:G,1,FALSE)</f>
        <v>2</v>
      </c>
      <c r="F361" s="2" t="str">
        <f>VLOOKUP(E361, [2]staffs!A:D,4,FALSE)</f>
        <v>mireya.copeland@bikes.shop</v>
      </c>
      <c r="G361" s="2">
        <f>VLOOKUP(D361, [3]products!$A:$D, 4, FALSE)</f>
        <v>6</v>
      </c>
      <c r="H361" s="2" t="str">
        <f>VLOOKUP(G361, [4]categories!A:B, 2, FALSE)</f>
        <v>Mountain Bikes</v>
      </c>
      <c r="I361" s="14">
        <f>VLOOKUP(A361, [1]orders!A:B,2,FALSE)</f>
        <v>755</v>
      </c>
      <c r="J361" s="14" t="str">
        <f>VLOOKUP(A361, [1]orders!A:I,9,FALSE)</f>
        <v>tomika.wilder@aol.com</v>
      </c>
      <c r="K361" s="14">
        <f>VLOOKUP(A361, [1]orders!A:J,10,FALSE)</f>
        <v>11040</v>
      </c>
      <c r="L361" s="2" t="str">
        <f>IFERROR(VLOOKUP(C361, [5]stores!A:B, 2, FALSE), "Unknown")</f>
        <v>Baldwin Bikes</v>
      </c>
      <c r="M361" s="2" t="str">
        <f>VLOOKUP(D361,[3]products!A:B,2,FALSE)</f>
        <v>Ritchey Timberwolf Frameset - 2016</v>
      </c>
      <c r="N361" s="2" t="str">
        <f>VLOOKUP(D361, [3]products!A:H, 8, FALSE)</f>
        <v>Ritchey</v>
      </c>
      <c r="O361" s="21">
        <f>VLOOKUP(A361, [1]orders!A:D, 4, FALSE)</f>
        <v>42443</v>
      </c>
      <c r="P361" s="2">
        <v>2</v>
      </c>
      <c r="Q361" s="2">
        <v>749.99</v>
      </c>
      <c r="R361" s="27">
        <v>0.05</v>
      </c>
      <c r="S361" s="2">
        <f t="shared" si="5"/>
        <v>1499.98</v>
      </c>
    </row>
    <row r="362" spans="1:19" x14ac:dyDescent="0.3">
      <c r="A362" s="2">
        <v>122</v>
      </c>
      <c r="B362" s="2">
        <v>1</v>
      </c>
      <c r="C362" s="2">
        <f>VLOOKUP(A362, [1]orders!A:G, 7, FALSE)</f>
        <v>2</v>
      </c>
      <c r="D362" s="2">
        <v>16</v>
      </c>
      <c r="E362" s="2">
        <f>VLOOKUP(C362, [2]staffs!A:G,1,FALSE)</f>
        <v>2</v>
      </c>
      <c r="F362" s="2" t="str">
        <f>VLOOKUP(E362, [2]staffs!A:D,4,FALSE)</f>
        <v>mireya.copeland@bikes.shop</v>
      </c>
      <c r="G362" s="2">
        <f>VLOOKUP(D362, [3]products!$A:$D, 4, FALSE)</f>
        <v>3</v>
      </c>
      <c r="H362" s="2" t="str">
        <f>VLOOKUP(G362, [4]categories!A:B, 2, FALSE)</f>
        <v>Cruisers Bicycles</v>
      </c>
      <c r="I362" s="14">
        <f>VLOOKUP(A362, [1]orders!A:B,2,FALSE)</f>
        <v>786</v>
      </c>
      <c r="J362" s="14" t="str">
        <f>VLOOKUP(A362, [1]orders!A:I,9,FALSE)</f>
        <v>wallace.lane@aol.com</v>
      </c>
      <c r="K362" s="14">
        <f>VLOOKUP(A362, [1]orders!A:J,10,FALSE)</f>
        <v>11419</v>
      </c>
      <c r="L362" s="2" t="str">
        <f>IFERROR(VLOOKUP(C362, [5]stores!A:B, 2, FALSE), "Unknown")</f>
        <v>Baldwin Bikes</v>
      </c>
      <c r="M362" s="2" t="str">
        <f>VLOOKUP(D362,[3]products!A:B,2,FALSE)</f>
        <v>Electra Townie Original 7D EQ - 2016</v>
      </c>
      <c r="N362" s="2" t="str">
        <f>VLOOKUP(D362, [3]products!A:H, 8, FALSE)</f>
        <v>Electra</v>
      </c>
      <c r="O362" s="21">
        <f>VLOOKUP(A362, [1]orders!A:D, 4, FALSE)</f>
        <v>42443</v>
      </c>
      <c r="P362" s="2">
        <v>1</v>
      </c>
      <c r="Q362" s="2">
        <v>599.99</v>
      </c>
      <c r="R362" s="27">
        <v>0.1</v>
      </c>
      <c r="S362" s="2">
        <f t="shared" si="5"/>
        <v>599.99</v>
      </c>
    </row>
    <row r="363" spans="1:19" x14ac:dyDescent="0.3">
      <c r="A363" s="2">
        <v>123</v>
      </c>
      <c r="B363" s="2">
        <v>1</v>
      </c>
      <c r="C363" s="2">
        <f>VLOOKUP(A363, [1]orders!A:G, 7, FALSE)</f>
        <v>2</v>
      </c>
      <c r="D363" s="2">
        <v>12</v>
      </c>
      <c r="E363" s="2">
        <f>VLOOKUP(C363, [2]staffs!A:G,1,FALSE)</f>
        <v>2</v>
      </c>
      <c r="F363" s="2" t="str">
        <f>VLOOKUP(E363, [2]staffs!A:D,4,FALSE)</f>
        <v>mireya.copeland@bikes.shop</v>
      </c>
      <c r="G363" s="2">
        <f>VLOOKUP(D363, [3]products!$A:$D, 4, FALSE)</f>
        <v>3</v>
      </c>
      <c r="H363" s="2" t="str">
        <f>VLOOKUP(G363, [4]categories!A:B, 2, FALSE)</f>
        <v>Cruisers Bicycles</v>
      </c>
      <c r="I363" s="14">
        <f>VLOOKUP(A363, [1]orders!A:B,2,FALSE)</f>
        <v>766</v>
      </c>
      <c r="J363" s="14" t="str">
        <f>VLOOKUP(A363, [1]orders!A:I,9,FALSE)</f>
        <v>lecia.hancock@hotmail.com</v>
      </c>
      <c r="K363" s="14">
        <f>VLOOKUP(A363, [1]orders!A:J,10,FALSE)</f>
        <v>12302</v>
      </c>
      <c r="L363" s="2" t="str">
        <f>IFERROR(VLOOKUP(C363, [5]stores!A:B, 2, FALSE), "Unknown")</f>
        <v>Baldwin Bikes</v>
      </c>
      <c r="M363" s="2" t="str">
        <f>VLOOKUP(D363,[3]products!A:B,2,FALSE)</f>
        <v>Electra Townie Original 21D - 2016</v>
      </c>
      <c r="N363" s="2" t="str">
        <f>VLOOKUP(D363, [3]products!A:H, 8, FALSE)</f>
        <v>Electra</v>
      </c>
      <c r="O363" s="21">
        <f>VLOOKUP(A363, [1]orders!A:D, 4, FALSE)</f>
        <v>42444</v>
      </c>
      <c r="P363" s="2">
        <v>2</v>
      </c>
      <c r="Q363" s="2">
        <v>549.99</v>
      </c>
      <c r="R363" s="27">
        <v>0.1</v>
      </c>
      <c r="S363" s="2">
        <f t="shared" si="5"/>
        <v>1099.98</v>
      </c>
    </row>
    <row r="364" spans="1:19" x14ac:dyDescent="0.3">
      <c r="A364" s="2">
        <v>124</v>
      </c>
      <c r="B364" s="2">
        <v>1</v>
      </c>
      <c r="C364" s="2">
        <f>VLOOKUP(A364, [1]orders!A:G, 7, FALSE)</f>
        <v>1</v>
      </c>
      <c r="D364" s="2">
        <v>16</v>
      </c>
      <c r="E364" s="2">
        <f>VLOOKUP(C364, [2]staffs!A:G,1,FALSE)</f>
        <v>1</v>
      </c>
      <c r="F364" s="2" t="str">
        <f>VLOOKUP(E364, [2]staffs!A:D,4,FALSE)</f>
        <v>fabiola.jackson@bikes.shop</v>
      </c>
      <c r="G364" s="2">
        <f>VLOOKUP(D364, [3]products!$A:$D, 4, FALSE)</f>
        <v>3</v>
      </c>
      <c r="H364" s="2" t="str">
        <f>VLOOKUP(G364, [4]categories!A:B, 2, FALSE)</f>
        <v>Cruisers Bicycles</v>
      </c>
      <c r="I364" s="14">
        <f>VLOOKUP(A364, [1]orders!A:B,2,FALSE)</f>
        <v>403</v>
      </c>
      <c r="J364" s="14" t="str">
        <f>VLOOKUP(A364, [1]orders!A:I,9,FALSE)</f>
        <v>elouise.fry@aol.com</v>
      </c>
      <c r="K364" s="14">
        <f>VLOOKUP(A364, [1]orders!A:J,10,FALSE)</f>
        <v>91387</v>
      </c>
      <c r="L364" s="2" t="str">
        <f>IFERROR(VLOOKUP(C364, [5]stores!A:B, 2, FALSE), "Unknown")</f>
        <v>Santa Cruz Bikes</v>
      </c>
      <c r="M364" s="2" t="str">
        <f>VLOOKUP(D364,[3]products!A:B,2,FALSE)</f>
        <v>Electra Townie Original 7D EQ - 2016</v>
      </c>
      <c r="N364" s="2" t="str">
        <f>VLOOKUP(D364, [3]products!A:H, 8, FALSE)</f>
        <v>Electra</v>
      </c>
      <c r="O364" s="21">
        <f>VLOOKUP(A364, [1]orders!A:D, 4, FALSE)</f>
        <v>42445</v>
      </c>
      <c r="P364" s="2">
        <v>1</v>
      </c>
      <c r="Q364" s="2">
        <v>599.99</v>
      </c>
      <c r="R364" s="27">
        <v>0.05</v>
      </c>
      <c r="S364" s="2">
        <f t="shared" si="5"/>
        <v>599.99</v>
      </c>
    </row>
    <row r="365" spans="1:19" x14ac:dyDescent="0.3">
      <c r="A365" s="2">
        <v>124</v>
      </c>
      <c r="B365" s="2">
        <v>2</v>
      </c>
      <c r="C365" s="2">
        <f>VLOOKUP(A365, [1]orders!A:G, 7, FALSE)</f>
        <v>1</v>
      </c>
      <c r="D365" s="2">
        <v>4</v>
      </c>
      <c r="E365" s="2">
        <f>VLOOKUP(C365, [2]staffs!A:G,1,FALSE)</f>
        <v>1</v>
      </c>
      <c r="F365" s="2" t="str">
        <f>VLOOKUP(E365, [2]staffs!A:D,4,FALSE)</f>
        <v>fabiola.jackson@bikes.shop</v>
      </c>
      <c r="G365" s="2">
        <f>VLOOKUP(D365, [3]products!$A:$D, 4, FALSE)</f>
        <v>6</v>
      </c>
      <c r="H365" s="2" t="str">
        <f>VLOOKUP(G365, [4]categories!A:B, 2, FALSE)</f>
        <v>Mountain Bikes</v>
      </c>
      <c r="I365" s="14">
        <f>VLOOKUP(A365, [1]orders!A:B,2,FALSE)</f>
        <v>403</v>
      </c>
      <c r="J365" s="14" t="str">
        <f>VLOOKUP(A365, [1]orders!A:I,9,FALSE)</f>
        <v>elouise.fry@aol.com</v>
      </c>
      <c r="K365" s="14">
        <f>VLOOKUP(A365, [1]orders!A:J,10,FALSE)</f>
        <v>91387</v>
      </c>
      <c r="L365" s="2" t="str">
        <f>IFERROR(VLOOKUP(C365, [5]stores!A:B, 2, FALSE), "Unknown")</f>
        <v>Santa Cruz Bikes</v>
      </c>
      <c r="M365" s="2" t="str">
        <f>VLOOKUP(D365,[3]products!A:B,2,FALSE)</f>
        <v>Trek Fuel EX 8 29 - 2016</v>
      </c>
      <c r="N365" s="2" t="str">
        <f>VLOOKUP(D365, [3]products!A:H, 8, FALSE)</f>
        <v>Trek</v>
      </c>
      <c r="O365" s="21">
        <f>VLOOKUP(A365, [1]orders!A:D, 4, FALSE)</f>
        <v>42445</v>
      </c>
      <c r="P365" s="2">
        <v>1</v>
      </c>
      <c r="Q365" s="2">
        <v>2899.99</v>
      </c>
      <c r="R365" s="27">
        <v>7.0000000000000007E-2</v>
      </c>
      <c r="S365" s="2">
        <f t="shared" si="5"/>
        <v>2899.99</v>
      </c>
    </row>
    <row r="366" spans="1:19" x14ac:dyDescent="0.3">
      <c r="A366" s="2">
        <v>124</v>
      </c>
      <c r="B366" s="2">
        <v>3</v>
      </c>
      <c r="C366" s="2">
        <f>VLOOKUP(A366, [1]orders!A:G, 7, FALSE)</f>
        <v>1</v>
      </c>
      <c r="D366" s="2">
        <v>7</v>
      </c>
      <c r="E366" s="2">
        <f>VLOOKUP(C366, [2]staffs!A:G,1,FALSE)</f>
        <v>1</v>
      </c>
      <c r="F366" s="2" t="str">
        <f>VLOOKUP(E366, [2]staffs!A:D,4,FALSE)</f>
        <v>fabiola.jackson@bikes.shop</v>
      </c>
      <c r="G366" s="2">
        <f>VLOOKUP(D366, [3]products!$A:$D, 4, FALSE)</f>
        <v>6</v>
      </c>
      <c r="H366" s="2" t="str">
        <f>VLOOKUP(G366, [4]categories!A:B, 2, FALSE)</f>
        <v>Mountain Bikes</v>
      </c>
      <c r="I366" s="14">
        <f>VLOOKUP(A366, [1]orders!A:B,2,FALSE)</f>
        <v>403</v>
      </c>
      <c r="J366" s="14" t="str">
        <f>VLOOKUP(A366, [1]orders!A:I,9,FALSE)</f>
        <v>elouise.fry@aol.com</v>
      </c>
      <c r="K366" s="14">
        <f>VLOOKUP(A366, [1]orders!A:J,10,FALSE)</f>
        <v>91387</v>
      </c>
      <c r="L366" s="2" t="str">
        <f>IFERROR(VLOOKUP(C366, [5]stores!A:B, 2, FALSE), "Unknown")</f>
        <v>Santa Cruz Bikes</v>
      </c>
      <c r="M366" s="2" t="str">
        <f>VLOOKUP(D366,[3]products!A:B,2,FALSE)</f>
        <v>Trek Slash 8 27.5 - 2016</v>
      </c>
      <c r="N366" s="2" t="str">
        <f>VLOOKUP(D366, [3]products!A:H, 8, FALSE)</f>
        <v>Trek</v>
      </c>
      <c r="O366" s="21">
        <f>VLOOKUP(A366, [1]orders!A:D, 4, FALSE)</f>
        <v>42445</v>
      </c>
      <c r="P366" s="2">
        <v>2</v>
      </c>
      <c r="Q366" s="2">
        <v>3999.99</v>
      </c>
      <c r="R366" s="27">
        <v>0.05</v>
      </c>
      <c r="S366" s="2">
        <f t="shared" si="5"/>
        <v>7999.98</v>
      </c>
    </row>
    <row r="367" spans="1:19" x14ac:dyDescent="0.3">
      <c r="A367" s="2">
        <v>125</v>
      </c>
      <c r="B367" s="2">
        <v>1</v>
      </c>
      <c r="C367" s="2">
        <f>VLOOKUP(A367, [1]orders!A:G, 7, FALSE)</f>
        <v>2</v>
      </c>
      <c r="D367" s="2">
        <v>17</v>
      </c>
      <c r="E367" s="2">
        <f>VLOOKUP(C367, [2]staffs!A:G,1,FALSE)</f>
        <v>2</v>
      </c>
      <c r="F367" s="2" t="str">
        <f>VLOOKUP(E367, [2]staffs!A:D,4,FALSE)</f>
        <v>mireya.copeland@bikes.shop</v>
      </c>
      <c r="G367" s="2">
        <f>VLOOKUP(D367, [3]products!$A:$D, 4, FALSE)</f>
        <v>3</v>
      </c>
      <c r="H367" s="2" t="str">
        <f>VLOOKUP(G367, [4]categories!A:B, 2, FALSE)</f>
        <v>Cruisers Bicycles</v>
      </c>
      <c r="I367" s="14">
        <f>VLOOKUP(A367, [1]orders!A:B,2,FALSE)</f>
        <v>685</v>
      </c>
      <c r="J367" s="14" t="str">
        <f>VLOOKUP(A367, [1]orders!A:I,9,FALSE)</f>
        <v>laverne.craft@aol.com</v>
      </c>
      <c r="K367" s="14">
        <f>VLOOKUP(A367, [1]orders!A:J,10,FALSE)</f>
        <v>11375</v>
      </c>
      <c r="L367" s="2" t="str">
        <f>IFERROR(VLOOKUP(C367, [5]stores!A:B, 2, FALSE), "Unknown")</f>
        <v>Baldwin Bikes</v>
      </c>
      <c r="M367" s="2" t="str">
        <f>VLOOKUP(D367,[3]products!A:B,2,FALSE)</f>
        <v>Pure Cycles Vine 8-Speed - 2016</v>
      </c>
      <c r="N367" s="2" t="str">
        <f>VLOOKUP(D367, [3]products!A:H, 8, FALSE)</f>
        <v>Pure Cycles</v>
      </c>
      <c r="O367" s="21">
        <f>VLOOKUP(A367, [1]orders!A:D, 4, FALSE)</f>
        <v>42445</v>
      </c>
      <c r="P367" s="2">
        <v>1</v>
      </c>
      <c r="Q367" s="2">
        <v>429</v>
      </c>
      <c r="R367" s="27">
        <v>0.1</v>
      </c>
      <c r="S367" s="2">
        <f t="shared" si="5"/>
        <v>429</v>
      </c>
    </row>
    <row r="368" spans="1:19" x14ac:dyDescent="0.3">
      <c r="A368" s="2">
        <v>126</v>
      </c>
      <c r="B368" s="2">
        <v>1</v>
      </c>
      <c r="C368" s="2">
        <f>VLOOKUP(A368, [1]orders!A:G, 7, FALSE)</f>
        <v>2</v>
      </c>
      <c r="D368" s="2">
        <v>9</v>
      </c>
      <c r="E368" s="2">
        <f>VLOOKUP(C368, [2]staffs!A:G,1,FALSE)</f>
        <v>2</v>
      </c>
      <c r="F368" s="2" t="str">
        <f>VLOOKUP(E368, [2]staffs!A:D,4,FALSE)</f>
        <v>mireya.copeland@bikes.shop</v>
      </c>
      <c r="G368" s="2">
        <f>VLOOKUP(D368, [3]products!$A:$D, 4, FALSE)</f>
        <v>5</v>
      </c>
      <c r="H368" s="2" t="str">
        <f>VLOOKUP(G368, [4]categories!A:B, 2, FALSE)</f>
        <v>Electric Bikes</v>
      </c>
      <c r="I368" s="14">
        <f>VLOOKUP(A368, [1]orders!A:B,2,FALSE)</f>
        <v>1365</v>
      </c>
      <c r="J368" s="14" t="str">
        <f>VLOOKUP(A368, [1]orders!A:I,9,FALSE)</f>
        <v>shenna.espinoza@gmail.com</v>
      </c>
      <c r="K368" s="14">
        <f>VLOOKUP(A368, [1]orders!A:J,10,FALSE)</f>
        <v>12804</v>
      </c>
      <c r="L368" s="2" t="str">
        <f>IFERROR(VLOOKUP(C368, [5]stores!A:B, 2, FALSE), "Unknown")</f>
        <v>Baldwin Bikes</v>
      </c>
      <c r="M368" s="2" t="str">
        <f>VLOOKUP(D368,[3]products!A:B,2,FALSE)</f>
        <v>Trek Conduit+ - 2016</v>
      </c>
      <c r="N368" s="2" t="str">
        <f>VLOOKUP(D368, [3]products!A:H, 8, FALSE)</f>
        <v>Trek</v>
      </c>
      <c r="O368" s="21">
        <f>VLOOKUP(A368, [1]orders!A:D, 4, FALSE)</f>
        <v>42445</v>
      </c>
      <c r="P368" s="2">
        <v>2</v>
      </c>
      <c r="Q368" s="2">
        <v>2999.99</v>
      </c>
      <c r="R368" s="27">
        <v>0.05</v>
      </c>
      <c r="S368" s="2">
        <f t="shared" si="5"/>
        <v>5999.98</v>
      </c>
    </row>
    <row r="369" spans="1:19" x14ac:dyDescent="0.3">
      <c r="A369" s="2">
        <v>127</v>
      </c>
      <c r="B369" s="2">
        <v>1</v>
      </c>
      <c r="C369" s="2">
        <f>VLOOKUP(A369, [1]orders!A:G, 7, FALSE)</f>
        <v>3</v>
      </c>
      <c r="D369" s="2">
        <v>17</v>
      </c>
      <c r="E369" s="2">
        <f>VLOOKUP(C369, [2]staffs!A:G,1,FALSE)</f>
        <v>3</v>
      </c>
      <c r="F369" s="2" t="str">
        <f>VLOOKUP(E369, [2]staffs!A:D,4,FALSE)</f>
        <v>genna.serrano@bikes.shop</v>
      </c>
      <c r="G369" s="2">
        <f>VLOOKUP(D369, [3]products!$A:$D, 4, FALSE)</f>
        <v>3</v>
      </c>
      <c r="H369" s="2" t="str">
        <f>VLOOKUP(G369, [4]categories!A:B, 2, FALSE)</f>
        <v>Cruisers Bicycles</v>
      </c>
      <c r="I369" s="14">
        <f>VLOOKUP(A369, [1]orders!A:B,2,FALSE)</f>
        <v>484</v>
      </c>
      <c r="J369" s="14" t="str">
        <f>VLOOKUP(A369, [1]orders!A:I,9,FALSE)</f>
        <v>chelsey.boyd@yahoo.com</v>
      </c>
      <c r="K369" s="14">
        <f>VLOOKUP(A369, [1]orders!A:J,10,FALSE)</f>
        <v>76039</v>
      </c>
      <c r="L369" s="2" t="str">
        <f>IFERROR(VLOOKUP(C369, [5]stores!A:B, 2, FALSE), "Unknown")</f>
        <v>Rowlett Bikes</v>
      </c>
      <c r="M369" s="2" t="str">
        <f>VLOOKUP(D369,[3]products!A:B,2,FALSE)</f>
        <v>Pure Cycles Vine 8-Speed - 2016</v>
      </c>
      <c r="N369" s="2" t="str">
        <f>VLOOKUP(D369, [3]products!A:H, 8, FALSE)</f>
        <v>Pure Cycles</v>
      </c>
      <c r="O369" s="21">
        <f>VLOOKUP(A369, [1]orders!A:D, 4, FALSE)</f>
        <v>42446</v>
      </c>
      <c r="P369" s="2">
        <v>1</v>
      </c>
      <c r="Q369" s="2">
        <v>429</v>
      </c>
      <c r="R369" s="27">
        <v>7.0000000000000007E-2</v>
      </c>
      <c r="S369" s="2">
        <f t="shared" si="5"/>
        <v>429</v>
      </c>
    </row>
    <row r="370" spans="1:19" x14ac:dyDescent="0.3">
      <c r="A370" s="2">
        <v>127</v>
      </c>
      <c r="B370" s="2">
        <v>2</v>
      </c>
      <c r="C370" s="2">
        <f>VLOOKUP(A370, [1]orders!A:G, 7, FALSE)</f>
        <v>3</v>
      </c>
      <c r="D370" s="2">
        <v>20</v>
      </c>
      <c r="E370" s="2">
        <f>VLOOKUP(C370, [2]staffs!A:G,1,FALSE)</f>
        <v>3</v>
      </c>
      <c r="F370" s="2" t="str">
        <f>VLOOKUP(E370, [2]staffs!A:D,4,FALSE)</f>
        <v>genna.serrano@bikes.shop</v>
      </c>
      <c r="G370" s="2">
        <f>VLOOKUP(D370, [3]products!$A:$D, 4, FALSE)</f>
        <v>3</v>
      </c>
      <c r="H370" s="2" t="str">
        <f>VLOOKUP(G370, [4]categories!A:B, 2, FALSE)</f>
        <v>Cruisers Bicycles</v>
      </c>
      <c r="I370" s="14">
        <f>VLOOKUP(A370, [1]orders!A:B,2,FALSE)</f>
        <v>484</v>
      </c>
      <c r="J370" s="14" t="str">
        <f>VLOOKUP(A370, [1]orders!A:I,9,FALSE)</f>
        <v>chelsey.boyd@yahoo.com</v>
      </c>
      <c r="K370" s="14">
        <f>VLOOKUP(A370, [1]orders!A:J,10,FALSE)</f>
        <v>76039</v>
      </c>
      <c r="L370" s="2" t="str">
        <f>IFERROR(VLOOKUP(C370, [5]stores!A:B, 2, FALSE), "Unknown")</f>
        <v>Rowlett Bikes</v>
      </c>
      <c r="M370" s="2" t="str">
        <f>VLOOKUP(D370,[3]products!A:B,2,FALSE)</f>
        <v>Electra Townie Original 7D EQ - Women's - 2016</v>
      </c>
      <c r="N370" s="2" t="str">
        <f>VLOOKUP(D370, [3]products!A:H, 8, FALSE)</f>
        <v>Electra</v>
      </c>
      <c r="O370" s="21">
        <f>VLOOKUP(A370, [1]orders!A:D, 4, FALSE)</f>
        <v>42446</v>
      </c>
      <c r="P370" s="2">
        <v>1</v>
      </c>
      <c r="Q370" s="2">
        <v>599.99</v>
      </c>
      <c r="R370" s="27">
        <v>0.1</v>
      </c>
      <c r="S370" s="2">
        <f t="shared" si="5"/>
        <v>599.99</v>
      </c>
    </row>
    <row r="371" spans="1:19" x14ac:dyDescent="0.3">
      <c r="A371" s="2">
        <v>127</v>
      </c>
      <c r="B371" s="2">
        <v>3</v>
      </c>
      <c r="C371" s="2">
        <f>VLOOKUP(A371, [1]orders!A:G, 7, FALSE)</f>
        <v>3</v>
      </c>
      <c r="D371" s="2">
        <v>4</v>
      </c>
      <c r="E371" s="2">
        <f>VLOOKUP(C371, [2]staffs!A:G,1,FALSE)</f>
        <v>3</v>
      </c>
      <c r="F371" s="2" t="str">
        <f>VLOOKUP(E371, [2]staffs!A:D,4,FALSE)</f>
        <v>genna.serrano@bikes.shop</v>
      </c>
      <c r="G371" s="2">
        <f>VLOOKUP(D371, [3]products!$A:$D, 4, FALSE)</f>
        <v>6</v>
      </c>
      <c r="H371" s="2" t="str">
        <f>VLOOKUP(G371, [4]categories!A:B, 2, FALSE)</f>
        <v>Mountain Bikes</v>
      </c>
      <c r="I371" s="14">
        <f>VLOOKUP(A371, [1]orders!A:B,2,FALSE)</f>
        <v>484</v>
      </c>
      <c r="J371" s="14" t="str">
        <f>VLOOKUP(A371, [1]orders!A:I,9,FALSE)</f>
        <v>chelsey.boyd@yahoo.com</v>
      </c>
      <c r="K371" s="14">
        <f>VLOOKUP(A371, [1]orders!A:J,10,FALSE)</f>
        <v>76039</v>
      </c>
      <c r="L371" s="2" t="str">
        <f>IFERROR(VLOOKUP(C371, [5]stores!A:B, 2, FALSE), "Unknown")</f>
        <v>Rowlett Bikes</v>
      </c>
      <c r="M371" s="2" t="str">
        <f>VLOOKUP(D371,[3]products!A:B,2,FALSE)</f>
        <v>Trek Fuel EX 8 29 - 2016</v>
      </c>
      <c r="N371" s="2" t="str">
        <f>VLOOKUP(D371, [3]products!A:H, 8, FALSE)</f>
        <v>Trek</v>
      </c>
      <c r="O371" s="21">
        <f>VLOOKUP(A371, [1]orders!A:D, 4, FALSE)</f>
        <v>42446</v>
      </c>
      <c r="P371" s="2">
        <v>2</v>
      </c>
      <c r="Q371" s="2">
        <v>2899.99</v>
      </c>
      <c r="R371" s="27">
        <v>7.0000000000000007E-2</v>
      </c>
      <c r="S371" s="2">
        <f t="shared" si="5"/>
        <v>5799.98</v>
      </c>
    </row>
    <row r="372" spans="1:19" x14ac:dyDescent="0.3">
      <c r="A372" s="2">
        <v>128</v>
      </c>
      <c r="B372" s="2">
        <v>1</v>
      </c>
      <c r="C372" s="2">
        <f>VLOOKUP(A372, [1]orders!A:G, 7, FALSE)</f>
        <v>2</v>
      </c>
      <c r="D372" s="2">
        <v>24</v>
      </c>
      <c r="E372" s="2">
        <f>VLOOKUP(C372, [2]staffs!A:G,1,FALSE)</f>
        <v>2</v>
      </c>
      <c r="F372" s="2" t="str">
        <f>VLOOKUP(E372, [2]staffs!A:D,4,FALSE)</f>
        <v>mireya.copeland@bikes.shop</v>
      </c>
      <c r="G372" s="2">
        <f>VLOOKUP(D372, [3]products!$A:$D, 4, FALSE)</f>
        <v>2</v>
      </c>
      <c r="H372" s="2" t="str">
        <f>VLOOKUP(G372, [4]categories!A:B, 2, FALSE)</f>
        <v>Comfort Bicycles</v>
      </c>
      <c r="I372" s="14">
        <f>VLOOKUP(A372, [1]orders!A:B,2,FALSE)</f>
        <v>86</v>
      </c>
      <c r="J372" s="14" t="str">
        <f>VLOOKUP(A372, [1]orders!A:I,9,FALSE)</f>
        <v>lissa.vargas@yahoo.com</v>
      </c>
      <c r="K372" s="14">
        <f>VLOOKUP(A372, [1]orders!A:J,10,FALSE)</f>
        <v>13126</v>
      </c>
      <c r="L372" s="2" t="str">
        <f>IFERROR(VLOOKUP(C372, [5]stores!A:B, 2, FALSE), "Unknown")</f>
        <v>Baldwin Bikes</v>
      </c>
      <c r="M372" s="2" t="str">
        <f>VLOOKUP(D372,[3]products!A:B,2,FALSE)</f>
        <v>Electra Townie Original 21D - 2016</v>
      </c>
      <c r="N372" s="2" t="str">
        <f>VLOOKUP(D372, [3]products!A:H, 8, FALSE)</f>
        <v>Electra</v>
      </c>
      <c r="O372" s="21">
        <f>VLOOKUP(A372, [1]orders!A:D, 4, FALSE)</f>
        <v>42447</v>
      </c>
      <c r="P372" s="2">
        <v>2</v>
      </c>
      <c r="Q372" s="2">
        <v>549.99</v>
      </c>
      <c r="R372" s="27">
        <v>0.1</v>
      </c>
      <c r="S372" s="2">
        <f t="shared" si="5"/>
        <v>1099.98</v>
      </c>
    </row>
    <row r="373" spans="1:19" x14ac:dyDescent="0.3">
      <c r="A373" s="2">
        <v>128</v>
      </c>
      <c r="B373" s="2">
        <v>2</v>
      </c>
      <c r="C373" s="2">
        <f>VLOOKUP(A373, [1]orders!A:G, 7, FALSE)</f>
        <v>2</v>
      </c>
      <c r="D373" s="2">
        <v>16</v>
      </c>
      <c r="E373" s="2">
        <f>VLOOKUP(C373, [2]staffs!A:G,1,FALSE)</f>
        <v>2</v>
      </c>
      <c r="F373" s="2" t="str">
        <f>VLOOKUP(E373, [2]staffs!A:D,4,FALSE)</f>
        <v>mireya.copeland@bikes.shop</v>
      </c>
      <c r="G373" s="2">
        <f>VLOOKUP(D373, [3]products!$A:$D, 4, FALSE)</f>
        <v>3</v>
      </c>
      <c r="H373" s="2" t="str">
        <f>VLOOKUP(G373, [4]categories!A:B, 2, FALSE)</f>
        <v>Cruisers Bicycles</v>
      </c>
      <c r="I373" s="14">
        <f>VLOOKUP(A373, [1]orders!A:B,2,FALSE)</f>
        <v>86</v>
      </c>
      <c r="J373" s="14" t="str">
        <f>VLOOKUP(A373, [1]orders!A:I,9,FALSE)</f>
        <v>lissa.vargas@yahoo.com</v>
      </c>
      <c r="K373" s="14">
        <f>VLOOKUP(A373, [1]orders!A:J,10,FALSE)</f>
        <v>13126</v>
      </c>
      <c r="L373" s="2" t="str">
        <f>IFERROR(VLOOKUP(C373, [5]stores!A:B, 2, FALSE), "Unknown")</f>
        <v>Baldwin Bikes</v>
      </c>
      <c r="M373" s="2" t="str">
        <f>VLOOKUP(D373,[3]products!A:B,2,FALSE)</f>
        <v>Electra Townie Original 7D EQ - 2016</v>
      </c>
      <c r="N373" s="2" t="str">
        <f>VLOOKUP(D373, [3]products!A:H, 8, FALSE)</f>
        <v>Electra</v>
      </c>
      <c r="O373" s="21">
        <f>VLOOKUP(A373, [1]orders!A:D, 4, FALSE)</f>
        <v>42447</v>
      </c>
      <c r="P373" s="2">
        <v>2</v>
      </c>
      <c r="Q373" s="2">
        <v>599.99</v>
      </c>
      <c r="R373" s="27">
        <v>0.1</v>
      </c>
      <c r="S373" s="2">
        <f t="shared" si="5"/>
        <v>1199.98</v>
      </c>
    </row>
    <row r="374" spans="1:19" x14ac:dyDescent="0.3">
      <c r="A374" s="2">
        <v>128</v>
      </c>
      <c r="B374" s="2">
        <v>3</v>
      </c>
      <c r="C374" s="2">
        <f>VLOOKUP(A374, [1]orders!A:G, 7, FALSE)</f>
        <v>2</v>
      </c>
      <c r="D374" s="2">
        <v>4</v>
      </c>
      <c r="E374" s="2">
        <f>VLOOKUP(C374, [2]staffs!A:G,1,FALSE)</f>
        <v>2</v>
      </c>
      <c r="F374" s="2" t="str">
        <f>VLOOKUP(E374, [2]staffs!A:D,4,FALSE)</f>
        <v>mireya.copeland@bikes.shop</v>
      </c>
      <c r="G374" s="2">
        <f>VLOOKUP(D374, [3]products!$A:$D, 4, FALSE)</f>
        <v>6</v>
      </c>
      <c r="H374" s="2" t="str">
        <f>VLOOKUP(G374, [4]categories!A:B, 2, FALSE)</f>
        <v>Mountain Bikes</v>
      </c>
      <c r="I374" s="14">
        <f>VLOOKUP(A374, [1]orders!A:B,2,FALSE)</f>
        <v>86</v>
      </c>
      <c r="J374" s="14" t="str">
        <f>VLOOKUP(A374, [1]orders!A:I,9,FALSE)</f>
        <v>lissa.vargas@yahoo.com</v>
      </c>
      <c r="K374" s="14">
        <f>VLOOKUP(A374, [1]orders!A:J,10,FALSE)</f>
        <v>13126</v>
      </c>
      <c r="L374" s="2" t="str">
        <f>IFERROR(VLOOKUP(C374, [5]stores!A:B, 2, FALSE), "Unknown")</f>
        <v>Baldwin Bikes</v>
      </c>
      <c r="M374" s="2" t="str">
        <f>VLOOKUP(D374,[3]products!A:B,2,FALSE)</f>
        <v>Trek Fuel EX 8 29 - 2016</v>
      </c>
      <c r="N374" s="2" t="str">
        <f>VLOOKUP(D374, [3]products!A:H, 8, FALSE)</f>
        <v>Trek</v>
      </c>
      <c r="O374" s="21">
        <f>VLOOKUP(A374, [1]orders!A:D, 4, FALSE)</f>
        <v>42447</v>
      </c>
      <c r="P374" s="2">
        <v>2</v>
      </c>
      <c r="Q374" s="2">
        <v>2899.99</v>
      </c>
      <c r="R374" s="27">
        <v>0.2</v>
      </c>
      <c r="S374" s="2">
        <f t="shared" si="5"/>
        <v>5799.98</v>
      </c>
    </row>
    <row r="375" spans="1:19" x14ac:dyDescent="0.3">
      <c r="A375" s="2">
        <v>128</v>
      </c>
      <c r="B375" s="2">
        <v>4</v>
      </c>
      <c r="C375" s="2">
        <f>VLOOKUP(A375, [1]orders!A:G, 7, FALSE)</f>
        <v>2</v>
      </c>
      <c r="D375" s="2">
        <v>3</v>
      </c>
      <c r="E375" s="2">
        <f>VLOOKUP(C375, [2]staffs!A:G,1,FALSE)</f>
        <v>2</v>
      </c>
      <c r="F375" s="2" t="str">
        <f>VLOOKUP(E375, [2]staffs!A:D,4,FALSE)</f>
        <v>mireya.copeland@bikes.shop</v>
      </c>
      <c r="G375" s="2">
        <f>VLOOKUP(D375, [3]products!$A:$D, 4, FALSE)</f>
        <v>6</v>
      </c>
      <c r="H375" s="2" t="str">
        <f>VLOOKUP(G375, [4]categories!A:B, 2, FALSE)</f>
        <v>Mountain Bikes</v>
      </c>
      <c r="I375" s="14">
        <f>VLOOKUP(A375, [1]orders!A:B,2,FALSE)</f>
        <v>86</v>
      </c>
      <c r="J375" s="14" t="str">
        <f>VLOOKUP(A375, [1]orders!A:I,9,FALSE)</f>
        <v>lissa.vargas@yahoo.com</v>
      </c>
      <c r="K375" s="14">
        <f>VLOOKUP(A375, [1]orders!A:J,10,FALSE)</f>
        <v>13126</v>
      </c>
      <c r="L375" s="2" t="str">
        <f>IFERROR(VLOOKUP(C375, [5]stores!A:B, 2, FALSE), "Unknown")</f>
        <v>Baldwin Bikes</v>
      </c>
      <c r="M375" s="2" t="str">
        <f>VLOOKUP(D375,[3]products!A:B,2,FALSE)</f>
        <v>Surly Wednesday Frameset - 2016</v>
      </c>
      <c r="N375" s="2" t="str">
        <f>VLOOKUP(D375, [3]products!A:H, 8, FALSE)</f>
        <v>Surly</v>
      </c>
      <c r="O375" s="21">
        <f>VLOOKUP(A375, [1]orders!A:D, 4, FALSE)</f>
        <v>42447</v>
      </c>
      <c r="P375" s="2">
        <v>2</v>
      </c>
      <c r="Q375" s="2">
        <v>999.99</v>
      </c>
      <c r="R375" s="27">
        <v>0.2</v>
      </c>
      <c r="S375" s="2">
        <f t="shared" si="5"/>
        <v>1999.98</v>
      </c>
    </row>
    <row r="376" spans="1:19" x14ac:dyDescent="0.3">
      <c r="A376" s="2">
        <v>129</v>
      </c>
      <c r="B376" s="2">
        <v>1</v>
      </c>
      <c r="C376" s="2">
        <f>VLOOKUP(A376, [1]orders!A:G, 7, FALSE)</f>
        <v>2</v>
      </c>
      <c r="D376" s="2">
        <v>18</v>
      </c>
      <c r="E376" s="2">
        <f>VLOOKUP(C376, [2]staffs!A:G,1,FALSE)</f>
        <v>2</v>
      </c>
      <c r="F376" s="2" t="str">
        <f>VLOOKUP(E376, [2]staffs!A:D,4,FALSE)</f>
        <v>mireya.copeland@bikes.shop</v>
      </c>
      <c r="G376" s="2">
        <f>VLOOKUP(D376, [3]products!$A:$D, 4, FALSE)</f>
        <v>3</v>
      </c>
      <c r="H376" s="2" t="str">
        <f>VLOOKUP(G376, [4]categories!A:B, 2, FALSE)</f>
        <v>Cruisers Bicycles</v>
      </c>
      <c r="I376" s="14">
        <f>VLOOKUP(A376, [1]orders!A:B,2,FALSE)</f>
        <v>84</v>
      </c>
      <c r="J376" s="14" t="str">
        <f>VLOOKUP(A376, [1]orders!A:I,9,FALSE)</f>
        <v>armand.whitehead@hotmail.com</v>
      </c>
      <c r="K376" s="14">
        <f>VLOOKUP(A376, [1]orders!A:J,10,FALSE)</f>
        <v>11757</v>
      </c>
      <c r="L376" s="2" t="str">
        <f>IFERROR(VLOOKUP(C376, [5]stores!A:B, 2, FALSE), "Unknown")</f>
        <v>Baldwin Bikes</v>
      </c>
      <c r="M376" s="2" t="str">
        <f>VLOOKUP(D376,[3]products!A:B,2,FALSE)</f>
        <v>Pure Cycles Western 3-Speed - Women's - 2015/2016</v>
      </c>
      <c r="N376" s="2" t="str">
        <f>VLOOKUP(D376, [3]products!A:H, 8, FALSE)</f>
        <v>Pure Cycles</v>
      </c>
      <c r="O376" s="21">
        <f>VLOOKUP(A376, [1]orders!A:D, 4, FALSE)</f>
        <v>42448</v>
      </c>
      <c r="P376" s="2">
        <v>1</v>
      </c>
      <c r="Q376" s="2">
        <v>449</v>
      </c>
      <c r="R376" s="27">
        <v>0.1</v>
      </c>
      <c r="S376" s="2">
        <f t="shared" si="5"/>
        <v>449</v>
      </c>
    </row>
    <row r="377" spans="1:19" x14ac:dyDescent="0.3">
      <c r="A377" s="2">
        <v>129</v>
      </c>
      <c r="B377" s="2">
        <v>2</v>
      </c>
      <c r="C377" s="2">
        <f>VLOOKUP(A377, [1]orders!A:G, 7, FALSE)</f>
        <v>2</v>
      </c>
      <c r="D377" s="2">
        <v>9</v>
      </c>
      <c r="E377" s="2">
        <f>VLOOKUP(C377, [2]staffs!A:G,1,FALSE)</f>
        <v>2</v>
      </c>
      <c r="F377" s="2" t="str">
        <f>VLOOKUP(E377, [2]staffs!A:D,4,FALSE)</f>
        <v>mireya.copeland@bikes.shop</v>
      </c>
      <c r="G377" s="2">
        <f>VLOOKUP(D377, [3]products!$A:$D, 4, FALSE)</f>
        <v>5</v>
      </c>
      <c r="H377" s="2" t="str">
        <f>VLOOKUP(G377, [4]categories!A:B, 2, FALSE)</f>
        <v>Electric Bikes</v>
      </c>
      <c r="I377" s="14">
        <f>VLOOKUP(A377, [1]orders!A:B,2,FALSE)</f>
        <v>84</v>
      </c>
      <c r="J377" s="14" t="str">
        <f>VLOOKUP(A377, [1]orders!A:I,9,FALSE)</f>
        <v>armand.whitehead@hotmail.com</v>
      </c>
      <c r="K377" s="14">
        <f>VLOOKUP(A377, [1]orders!A:J,10,FALSE)</f>
        <v>11757</v>
      </c>
      <c r="L377" s="2" t="str">
        <f>IFERROR(VLOOKUP(C377, [5]stores!A:B, 2, FALSE), "Unknown")</f>
        <v>Baldwin Bikes</v>
      </c>
      <c r="M377" s="2" t="str">
        <f>VLOOKUP(D377,[3]products!A:B,2,FALSE)</f>
        <v>Trek Conduit+ - 2016</v>
      </c>
      <c r="N377" s="2" t="str">
        <f>VLOOKUP(D377, [3]products!A:H, 8, FALSE)</f>
        <v>Trek</v>
      </c>
      <c r="O377" s="21">
        <f>VLOOKUP(A377, [1]orders!A:D, 4, FALSE)</f>
        <v>42448</v>
      </c>
      <c r="P377" s="2">
        <v>1</v>
      </c>
      <c r="Q377" s="2">
        <v>2999.99</v>
      </c>
      <c r="R377" s="27">
        <v>0.1</v>
      </c>
      <c r="S377" s="2">
        <f t="shared" si="5"/>
        <v>2999.99</v>
      </c>
    </row>
    <row r="378" spans="1:19" x14ac:dyDescent="0.3">
      <c r="A378" s="2">
        <v>130</v>
      </c>
      <c r="B378" s="2">
        <v>1</v>
      </c>
      <c r="C378" s="2">
        <f>VLOOKUP(A378, [1]orders!A:G, 7, FALSE)</f>
        <v>2</v>
      </c>
      <c r="D378" s="2">
        <v>26</v>
      </c>
      <c r="E378" s="2">
        <f>VLOOKUP(C378, [2]staffs!A:G,1,FALSE)</f>
        <v>2</v>
      </c>
      <c r="F378" s="2" t="str">
        <f>VLOOKUP(E378, [2]staffs!A:D,4,FALSE)</f>
        <v>mireya.copeland@bikes.shop</v>
      </c>
      <c r="G378" s="2">
        <f>VLOOKUP(D378, [3]products!$A:$D, 4, FALSE)</f>
        <v>2</v>
      </c>
      <c r="H378" s="2" t="str">
        <f>VLOOKUP(G378, [4]categories!A:B, 2, FALSE)</f>
        <v>Comfort Bicycles</v>
      </c>
      <c r="I378" s="14">
        <f>VLOOKUP(A378, [1]orders!A:B,2,FALSE)</f>
        <v>1049</v>
      </c>
      <c r="J378" s="14" t="str">
        <f>VLOOKUP(A378, [1]orders!A:I,9,FALSE)</f>
        <v>marcelino.mcbride@hotmail.com</v>
      </c>
      <c r="K378" s="14">
        <f>VLOOKUP(A378, [1]orders!A:J,10,FALSE)</f>
        <v>12065</v>
      </c>
      <c r="L378" s="2" t="str">
        <f>IFERROR(VLOOKUP(C378, [5]stores!A:B, 2, FALSE), "Unknown")</f>
        <v>Baldwin Bikes</v>
      </c>
      <c r="M378" s="2" t="str">
        <f>VLOOKUP(D378,[3]products!A:B,2,FALSE)</f>
        <v>Electra Townie Original 7D EQ - 2016</v>
      </c>
      <c r="N378" s="2" t="str">
        <f>VLOOKUP(D378, [3]products!A:H, 8, FALSE)</f>
        <v>Electra</v>
      </c>
      <c r="O378" s="21">
        <f>VLOOKUP(A378, [1]orders!A:D, 4, FALSE)</f>
        <v>42448</v>
      </c>
      <c r="P378" s="2">
        <v>1</v>
      </c>
      <c r="Q378" s="2">
        <v>599.99</v>
      </c>
      <c r="R378" s="27">
        <v>0.05</v>
      </c>
      <c r="S378" s="2">
        <f t="shared" si="5"/>
        <v>599.99</v>
      </c>
    </row>
    <row r="379" spans="1:19" x14ac:dyDescent="0.3">
      <c r="A379" s="2">
        <v>130</v>
      </c>
      <c r="B379" s="2">
        <v>2</v>
      </c>
      <c r="C379" s="2">
        <f>VLOOKUP(A379, [1]orders!A:G, 7, FALSE)</f>
        <v>2</v>
      </c>
      <c r="D379" s="2">
        <v>5</v>
      </c>
      <c r="E379" s="2">
        <f>VLOOKUP(C379, [2]staffs!A:G,1,FALSE)</f>
        <v>2</v>
      </c>
      <c r="F379" s="2" t="str">
        <f>VLOOKUP(E379, [2]staffs!A:D,4,FALSE)</f>
        <v>mireya.copeland@bikes.shop</v>
      </c>
      <c r="G379" s="2">
        <f>VLOOKUP(D379, [3]products!$A:$D, 4, FALSE)</f>
        <v>6</v>
      </c>
      <c r="H379" s="2" t="str">
        <f>VLOOKUP(G379, [4]categories!A:B, 2, FALSE)</f>
        <v>Mountain Bikes</v>
      </c>
      <c r="I379" s="14">
        <f>VLOOKUP(A379, [1]orders!A:B,2,FALSE)</f>
        <v>1049</v>
      </c>
      <c r="J379" s="14" t="str">
        <f>VLOOKUP(A379, [1]orders!A:I,9,FALSE)</f>
        <v>marcelino.mcbride@hotmail.com</v>
      </c>
      <c r="K379" s="14">
        <f>VLOOKUP(A379, [1]orders!A:J,10,FALSE)</f>
        <v>12065</v>
      </c>
      <c r="L379" s="2" t="str">
        <f>IFERROR(VLOOKUP(C379, [5]stores!A:B, 2, FALSE), "Unknown")</f>
        <v>Baldwin Bikes</v>
      </c>
      <c r="M379" s="2" t="str">
        <f>VLOOKUP(D379,[3]products!A:B,2,FALSE)</f>
        <v>Heller Shagamaw Frame - 2016</v>
      </c>
      <c r="N379" s="2" t="str">
        <f>VLOOKUP(D379, [3]products!A:H, 8, FALSE)</f>
        <v>Heller</v>
      </c>
      <c r="O379" s="21">
        <f>VLOOKUP(A379, [1]orders!A:D, 4, FALSE)</f>
        <v>42448</v>
      </c>
      <c r="P379" s="2">
        <v>2</v>
      </c>
      <c r="Q379" s="2">
        <v>1320.99</v>
      </c>
      <c r="R379" s="27">
        <v>7.0000000000000007E-2</v>
      </c>
      <c r="S379" s="2">
        <f t="shared" si="5"/>
        <v>2641.98</v>
      </c>
    </row>
    <row r="380" spans="1:19" x14ac:dyDescent="0.3">
      <c r="A380" s="2">
        <v>131</v>
      </c>
      <c r="B380" s="2">
        <v>1</v>
      </c>
      <c r="C380" s="2">
        <f>VLOOKUP(A380, [1]orders!A:G, 7, FALSE)</f>
        <v>3</v>
      </c>
      <c r="D380" s="2">
        <v>22</v>
      </c>
      <c r="E380" s="2">
        <f>VLOOKUP(C380, [2]staffs!A:G,1,FALSE)</f>
        <v>3</v>
      </c>
      <c r="F380" s="2" t="str">
        <f>VLOOKUP(E380, [2]staffs!A:D,4,FALSE)</f>
        <v>genna.serrano@bikes.shop</v>
      </c>
      <c r="G380" s="2">
        <f>VLOOKUP(D380, [3]products!$A:$D, 4, FALSE)</f>
        <v>1</v>
      </c>
      <c r="H380" s="2" t="str">
        <f>VLOOKUP(G380, [4]categories!A:B, 2, FALSE)</f>
        <v>Children Bicycles</v>
      </c>
      <c r="I380" s="14">
        <f>VLOOKUP(A380, [1]orders!A:B,2,FALSE)</f>
        <v>316</v>
      </c>
      <c r="J380" s="14" t="str">
        <f>VLOOKUP(A380, [1]orders!A:I,9,FALSE)</f>
        <v>hortencia.graham@aol.com</v>
      </c>
      <c r="K380" s="14">
        <f>VLOOKUP(A380, [1]orders!A:J,10,FALSE)</f>
        <v>76039</v>
      </c>
      <c r="L380" s="2" t="str">
        <f>IFERROR(VLOOKUP(C380, [5]stores!A:B, 2, FALSE), "Unknown")</f>
        <v>Rowlett Bikes</v>
      </c>
      <c r="M380" s="2" t="str">
        <f>VLOOKUP(D380,[3]products!A:B,2,FALSE)</f>
        <v>Electra Girl's Hawaii 1 (16-inch) - 2015/2016</v>
      </c>
      <c r="N380" s="2" t="str">
        <f>VLOOKUP(D380, [3]products!A:H, 8, FALSE)</f>
        <v>Electra</v>
      </c>
      <c r="O380" s="21">
        <f>VLOOKUP(A380, [1]orders!A:D, 4, FALSE)</f>
        <v>42448</v>
      </c>
      <c r="P380" s="2">
        <v>2</v>
      </c>
      <c r="Q380" s="2">
        <v>269.99</v>
      </c>
      <c r="R380" s="27">
        <v>0.2</v>
      </c>
      <c r="S380" s="2">
        <f t="shared" si="5"/>
        <v>539.98</v>
      </c>
    </row>
    <row r="381" spans="1:19" x14ac:dyDescent="0.3">
      <c r="A381" s="2">
        <v>131</v>
      </c>
      <c r="B381" s="2">
        <v>2</v>
      </c>
      <c r="C381" s="2">
        <f>VLOOKUP(A381, [1]orders!A:G, 7, FALSE)</f>
        <v>3</v>
      </c>
      <c r="D381" s="2">
        <v>4</v>
      </c>
      <c r="E381" s="2">
        <f>VLOOKUP(C381, [2]staffs!A:G,1,FALSE)</f>
        <v>3</v>
      </c>
      <c r="F381" s="2" t="str">
        <f>VLOOKUP(E381, [2]staffs!A:D,4,FALSE)</f>
        <v>genna.serrano@bikes.shop</v>
      </c>
      <c r="G381" s="2">
        <f>VLOOKUP(D381, [3]products!$A:$D, 4, FALSE)</f>
        <v>6</v>
      </c>
      <c r="H381" s="2" t="str">
        <f>VLOOKUP(G381, [4]categories!A:B, 2, FALSE)</f>
        <v>Mountain Bikes</v>
      </c>
      <c r="I381" s="14">
        <f>VLOOKUP(A381, [1]orders!A:B,2,FALSE)</f>
        <v>316</v>
      </c>
      <c r="J381" s="14" t="str">
        <f>VLOOKUP(A381, [1]orders!A:I,9,FALSE)</f>
        <v>hortencia.graham@aol.com</v>
      </c>
      <c r="K381" s="14">
        <f>VLOOKUP(A381, [1]orders!A:J,10,FALSE)</f>
        <v>76039</v>
      </c>
      <c r="L381" s="2" t="str">
        <f>IFERROR(VLOOKUP(C381, [5]stores!A:B, 2, FALSE), "Unknown")</f>
        <v>Rowlett Bikes</v>
      </c>
      <c r="M381" s="2" t="str">
        <f>VLOOKUP(D381,[3]products!A:B,2,FALSE)</f>
        <v>Trek Fuel EX 8 29 - 2016</v>
      </c>
      <c r="N381" s="2" t="str">
        <f>VLOOKUP(D381, [3]products!A:H, 8, FALSE)</f>
        <v>Trek</v>
      </c>
      <c r="O381" s="21">
        <f>VLOOKUP(A381, [1]orders!A:D, 4, FALSE)</f>
        <v>42448</v>
      </c>
      <c r="P381" s="2">
        <v>2</v>
      </c>
      <c r="Q381" s="2">
        <v>2899.99</v>
      </c>
      <c r="R381" s="27">
        <v>7.0000000000000007E-2</v>
      </c>
      <c r="S381" s="2">
        <f t="shared" si="5"/>
        <v>5799.98</v>
      </c>
    </row>
    <row r="382" spans="1:19" x14ac:dyDescent="0.3">
      <c r="A382" s="2">
        <v>131</v>
      </c>
      <c r="B382" s="2">
        <v>3</v>
      </c>
      <c r="C382" s="2">
        <f>VLOOKUP(A382, [1]orders!A:G, 7, FALSE)</f>
        <v>3</v>
      </c>
      <c r="D382" s="2">
        <v>24</v>
      </c>
      <c r="E382" s="2">
        <f>VLOOKUP(C382, [2]staffs!A:G,1,FALSE)</f>
        <v>3</v>
      </c>
      <c r="F382" s="2" t="str">
        <f>VLOOKUP(E382, [2]staffs!A:D,4,FALSE)</f>
        <v>genna.serrano@bikes.shop</v>
      </c>
      <c r="G382" s="2">
        <f>VLOOKUP(D382, [3]products!$A:$D, 4, FALSE)</f>
        <v>2</v>
      </c>
      <c r="H382" s="2" t="str">
        <f>VLOOKUP(G382, [4]categories!A:B, 2, FALSE)</f>
        <v>Comfort Bicycles</v>
      </c>
      <c r="I382" s="14">
        <f>VLOOKUP(A382, [1]orders!A:B,2,FALSE)</f>
        <v>316</v>
      </c>
      <c r="J382" s="14" t="str">
        <f>VLOOKUP(A382, [1]orders!A:I,9,FALSE)</f>
        <v>hortencia.graham@aol.com</v>
      </c>
      <c r="K382" s="14">
        <f>VLOOKUP(A382, [1]orders!A:J,10,FALSE)</f>
        <v>76039</v>
      </c>
      <c r="L382" s="2" t="str">
        <f>IFERROR(VLOOKUP(C382, [5]stores!A:B, 2, FALSE), "Unknown")</f>
        <v>Rowlett Bikes</v>
      </c>
      <c r="M382" s="2" t="str">
        <f>VLOOKUP(D382,[3]products!A:B,2,FALSE)</f>
        <v>Electra Townie Original 21D - 2016</v>
      </c>
      <c r="N382" s="2" t="str">
        <f>VLOOKUP(D382, [3]products!A:H, 8, FALSE)</f>
        <v>Electra</v>
      </c>
      <c r="O382" s="21">
        <f>VLOOKUP(A382, [1]orders!A:D, 4, FALSE)</f>
        <v>42448</v>
      </c>
      <c r="P382" s="2">
        <v>2</v>
      </c>
      <c r="Q382" s="2">
        <v>549.99</v>
      </c>
      <c r="R382" s="27">
        <v>0.1</v>
      </c>
      <c r="S382" s="2">
        <f t="shared" si="5"/>
        <v>1099.98</v>
      </c>
    </row>
    <row r="383" spans="1:19" x14ac:dyDescent="0.3">
      <c r="A383" s="2">
        <v>132</v>
      </c>
      <c r="B383" s="2">
        <v>1</v>
      </c>
      <c r="C383" s="2">
        <f>VLOOKUP(A383, [1]orders!A:G, 7, FALSE)</f>
        <v>1</v>
      </c>
      <c r="D383" s="2">
        <v>2</v>
      </c>
      <c r="E383" s="2">
        <f>VLOOKUP(C383, [2]staffs!A:G,1,FALSE)</f>
        <v>1</v>
      </c>
      <c r="F383" s="2" t="str">
        <f>VLOOKUP(E383, [2]staffs!A:D,4,FALSE)</f>
        <v>fabiola.jackson@bikes.shop</v>
      </c>
      <c r="G383" s="2">
        <f>VLOOKUP(D383, [3]products!$A:$D, 4, FALSE)</f>
        <v>6</v>
      </c>
      <c r="H383" s="2" t="str">
        <f>VLOOKUP(G383, [4]categories!A:B, 2, FALSE)</f>
        <v>Mountain Bikes</v>
      </c>
      <c r="I383" s="14">
        <f>VLOOKUP(A383, [1]orders!A:B,2,FALSE)</f>
        <v>46</v>
      </c>
      <c r="J383" s="14" t="str">
        <f>VLOOKUP(A383, [1]orders!A:I,9,FALSE)</f>
        <v>monika.berg@gmail.com</v>
      </c>
      <c r="K383" s="14">
        <f>VLOOKUP(A383, [1]orders!A:J,10,FALSE)</f>
        <v>91316</v>
      </c>
      <c r="L383" s="2" t="str">
        <f>IFERROR(VLOOKUP(C383, [5]stores!A:B, 2, FALSE), "Unknown")</f>
        <v>Santa Cruz Bikes</v>
      </c>
      <c r="M383" s="2" t="str">
        <f>VLOOKUP(D383,[3]products!A:B,2,FALSE)</f>
        <v>Ritchey Timberwolf Frameset - 2016</v>
      </c>
      <c r="N383" s="2" t="str">
        <f>VLOOKUP(D383, [3]products!A:H, 8, FALSE)</f>
        <v>Ritchey</v>
      </c>
      <c r="O383" s="21">
        <f>VLOOKUP(A383, [1]orders!A:D, 4, FALSE)</f>
        <v>42449</v>
      </c>
      <c r="P383" s="2">
        <v>2</v>
      </c>
      <c r="Q383" s="2">
        <v>749.99</v>
      </c>
      <c r="R383" s="27">
        <v>0.05</v>
      </c>
      <c r="S383" s="2">
        <f t="shared" si="5"/>
        <v>1499.98</v>
      </c>
    </row>
    <row r="384" spans="1:19" x14ac:dyDescent="0.3">
      <c r="A384" s="2">
        <v>132</v>
      </c>
      <c r="B384" s="2">
        <v>2</v>
      </c>
      <c r="C384" s="2">
        <f>VLOOKUP(A384, [1]orders!A:G, 7, FALSE)</f>
        <v>1</v>
      </c>
      <c r="D384" s="2">
        <v>20</v>
      </c>
      <c r="E384" s="2">
        <f>VLOOKUP(C384, [2]staffs!A:G,1,FALSE)</f>
        <v>1</v>
      </c>
      <c r="F384" s="2" t="str">
        <f>VLOOKUP(E384, [2]staffs!A:D,4,FALSE)</f>
        <v>fabiola.jackson@bikes.shop</v>
      </c>
      <c r="G384" s="2">
        <f>VLOOKUP(D384, [3]products!$A:$D, 4, FALSE)</f>
        <v>3</v>
      </c>
      <c r="H384" s="2" t="str">
        <f>VLOOKUP(G384, [4]categories!A:B, 2, FALSE)</f>
        <v>Cruisers Bicycles</v>
      </c>
      <c r="I384" s="14">
        <f>VLOOKUP(A384, [1]orders!A:B,2,FALSE)</f>
        <v>46</v>
      </c>
      <c r="J384" s="14" t="str">
        <f>VLOOKUP(A384, [1]orders!A:I,9,FALSE)</f>
        <v>monika.berg@gmail.com</v>
      </c>
      <c r="K384" s="14">
        <f>VLOOKUP(A384, [1]orders!A:J,10,FALSE)</f>
        <v>91316</v>
      </c>
      <c r="L384" s="2" t="str">
        <f>IFERROR(VLOOKUP(C384, [5]stores!A:B, 2, FALSE), "Unknown")</f>
        <v>Santa Cruz Bikes</v>
      </c>
      <c r="M384" s="2" t="str">
        <f>VLOOKUP(D384,[3]products!A:B,2,FALSE)</f>
        <v>Electra Townie Original 7D EQ - Women's - 2016</v>
      </c>
      <c r="N384" s="2" t="str">
        <f>VLOOKUP(D384, [3]products!A:H, 8, FALSE)</f>
        <v>Electra</v>
      </c>
      <c r="O384" s="21">
        <f>VLOOKUP(A384, [1]orders!A:D, 4, FALSE)</f>
        <v>42449</v>
      </c>
      <c r="P384" s="2">
        <v>1</v>
      </c>
      <c r="Q384" s="2">
        <v>599.99</v>
      </c>
      <c r="R384" s="27">
        <v>0.05</v>
      </c>
      <c r="S384" s="2">
        <f t="shared" si="5"/>
        <v>599.99</v>
      </c>
    </row>
    <row r="385" spans="1:19" x14ac:dyDescent="0.3">
      <c r="A385" s="2">
        <v>132</v>
      </c>
      <c r="B385" s="2">
        <v>3</v>
      </c>
      <c r="C385" s="2">
        <f>VLOOKUP(A385, [1]orders!A:G, 7, FALSE)</f>
        <v>1</v>
      </c>
      <c r="D385" s="2">
        <v>9</v>
      </c>
      <c r="E385" s="2">
        <f>VLOOKUP(C385, [2]staffs!A:G,1,FALSE)</f>
        <v>1</v>
      </c>
      <c r="F385" s="2" t="str">
        <f>VLOOKUP(E385, [2]staffs!A:D,4,FALSE)</f>
        <v>fabiola.jackson@bikes.shop</v>
      </c>
      <c r="G385" s="2">
        <f>VLOOKUP(D385, [3]products!$A:$D, 4, FALSE)</f>
        <v>5</v>
      </c>
      <c r="H385" s="2" t="str">
        <f>VLOOKUP(G385, [4]categories!A:B, 2, FALSE)</f>
        <v>Electric Bikes</v>
      </c>
      <c r="I385" s="14">
        <f>VLOOKUP(A385, [1]orders!A:B,2,FALSE)</f>
        <v>46</v>
      </c>
      <c r="J385" s="14" t="str">
        <f>VLOOKUP(A385, [1]orders!A:I,9,FALSE)</f>
        <v>monika.berg@gmail.com</v>
      </c>
      <c r="K385" s="14">
        <f>VLOOKUP(A385, [1]orders!A:J,10,FALSE)</f>
        <v>91316</v>
      </c>
      <c r="L385" s="2" t="str">
        <f>IFERROR(VLOOKUP(C385, [5]stores!A:B, 2, FALSE), "Unknown")</f>
        <v>Santa Cruz Bikes</v>
      </c>
      <c r="M385" s="2" t="str">
        <f>VLOOKUP(D385,[3]products!A:B,2,FALSE)</f>
        <v>Trek Conduit+ - 2016</v>
      </c>
      <c r="N385" s="2" t="str">
        <f>VLOOKUP(D385, [3]products!A:H, 8, FALSE)</f>
        <v>Trek</v>
      </c>
      <c r="O385" s="21">
        <f>VLOOKUP(A385, [1]orders!A:D, 4, FALSE)</f>
        <v>42449</v>
      </c>
      <c r="P385" s="2">
        <v>1</v>
      </c>
      <c r="Q385" s="2">
        <v>2999.99</v>
      </c>
      <c r="R385" s="27">
        <v>0.1</v>
      </c>
      <c r="S385" s="2">
        <f t="shared" si="5"/>
        <v>2999.99</v>
      </c>
    </row>
    <row r="386" spans="1:19" x14ac:dyDescent="0.3">
      <c r="A386" s="2">
        <v>133</v>
      </c>
      <c r="B386" s="2">
        <v>1</v>
      </c>
      <c r="C386" s="2">
        <f>VLOOKUP(A386, [1]orders!A:G, 7, FALSE)</f>
        <v>2</v>
      </c>
      <c r="D386" s="2">
        <v>13</v>
      </c>
      <c r="E386" s="2">
        <f>VLOOKUP(C386, [2]staffs!A:G,1,FALSE)</f>
        <v>2</v>
      </c>
      <c r="F386" s="2" t="str">
        <f>VLOOKUP(E386, [2]staffs!A:D,4,FALSE)</f>
        <v>mireya.copeland@bikes.shop</v>
      </c>
      <c r="G386" s="2">
        <f>VLOOKUP(D386, [3]products!$A:$D, 4, FALSE)</f>
        <v>3</v>
      </c>
      <c r="H386" s="2" t="str">
        <f>VLOOKUP(G386, [4]categories!A:B, 2, FALSE)</f>
        <v>Cruisers Bicycles</v>
      </c>
      <c r="I386" s="14">
        <f>VLOOKUP(A386, [1]orders!A:B,2,FALSE)</f>
        <v>409</v>
      </c>
      <c r="J386" s="14" t="str">
        <f>VLOOKUP(A386, [1]orders!A:I,9,FALSE)</f>
        <v>jerome.bolton@msn.com</v>
      </c>
      <c r="K386" s="14">
        <f>VLOOKUP(A386, [1]orders!A:J,10,FALSE)</f>
        <v>10512</v>
      </c>
      <c r="L386" s="2" t="str">
        <f>IFERROR(VLOOKUP(C386, [5]stores!A:B, 2, FALSE), "Unknown")</f>
        <v>Baldwin Bikes</v>
      </c>
      <c r="M386" s="2" t="str">
        <f>VLOOKUP(D386,[3]products!A:B,2,FALSE)</f>
        <v>Electra Cruiser 1 (24-Inch) - 2016</v>
      </c>
      <c r="N386" s="2" t="str">
        <f>VLOOKUP(D386, [3]products!A:H, 8, FALSE)</f>
        <v>Electra</v>
      </c>
      <c r="O386" s="21">
        <f>VLOOKUP(A386, [1]orders!A:D, 4, FALSE)</f>
        <v>42449</v>
      </c>
      <c r="P386" s="2">
        <v>2</v>
      </c>
      <c r="Q386" s="2">
        <v>269.99</v>
      </c>
      <c r="R386" s="27">
        <v>0.05</v>
      </c>
      <c r="S386" s="2">
        <f t="shared" si="5"/>
        <v>539.98</v>
      </c>
    </row>
    <row r="387" spans="1:19" x14ac:dyDescent="0.3">
      <c r="A387" s="2">
        <v>133</v>
      </c>
      <c r="B387" s="2">
        <v>2</v>
      </c>
      <c r="C387" s="2">
        <f>VLOOKUP(A387, [1]orders!A:G, 7, FALSE)</f>
        <v>2</v>
      </c>
      <c r="D387" s="2">
        <v>22</v>
      </c>
      <c r="E387" s="2">
        <f>VLOOKUP(C387, [2]staffs!A:G,1,FALSE)</f>
        <v>2</v>
      </c>
      <c r="F387" s="2" t="str">
        <f>VLOOKUP(E387, [2]staffs!A:D,4,FALSE)</f>
        <v>mireya.copeland@bikes.shop</v>
      </c>
      <c r="G387" s="2">
        <f>VLOOKUP(D387, [3]products!$A:$D, 4, FALSE)</f>
        <v>1</v>
      </c>
      <c r="H387" s="2" t="str">
        <f>VLOOKUP(G387, [4]categories!A:B, 2, FALSE)</f>
        <v>Children Bicycles</v>
      </c>
      <c r="I387" s="14">
        <f>VLOOKUP(A387, [1]orders!A:B,2,FALSE)</f>
        <v>409</v>
      </c>
      <c r="J387" s="14" t="str">
        <f>VLOOKUP(A387, [1]orders!A:I,9,FALSE)</f>
        <v>jerome.bolton@msn.com</v>
      </c>
      <c r="K387" s="14">
        <f>VLOOKUP(A387, [1]orders!A:J,10,FALSE)</f>
        <v>10512</v>
      </c>
      <c r="L387" s="2" t="str">
        <f>IFERROR(VLOOKUP(C387, [5]stores!A:B, 2, FALSE), "Unknown")</f>
        <v>Baldwin Bikes</v>
      </c>
      <c r="M387" s="2" t="str">
        <f>VLOOKUP(D387,[3]products!A:B,2,FALSE)</f>
        <v>Electra Girl's Hawaii 1 (16-inch) - 2015/2016</v>
      </c>
      <c r="N387" s="2" t="str">
        <f>VLOOKUP(D387, [3]products!A:H, 8, FALSE)</f>
        <v>Electra</v>
      </c>
      <c r="O387" s="21">
        <f>VLOOKUP(A387, [1]orders!A:D, 4, FALSE)</f>
        <v>42449</v>
      </c>
      <c r="P387" s="2">
        <v>1</v>
      </c>
      <c r="Q387" s="2">
        <v>269.99</v>
      </c>
      <c r="R387" s="27">
        <v>0.2</v>
      </c>
      <c r="S387" s="2">
        <f t="shared" ref="S387:S450" si="6">P387*Q387</f>
        <v>269.99</v>
      </c>
    </row>
    <row r="388" spans="1:19" x14ac:dyDescent="0.3">
      <c r="A388" s="2">
        <v>134</v>
      </c>
      <c r="B388" s="2">
        <v>1</v>
      </c>
      <c r="C388" s="2">
        <f>VLOOKUP(A388, [1]orders!A:G, 7, FALSE)</f>
        <v>2</v>
      </c>
      <c r="D388" s="2">
        <v>19</v>
      </c>
      <c r="E388" s="2">
        <f>VLOOKUP(C388, [2]staffs!A:G,1,FALSE)</f>
        <v>2</v>
      </c>
      <c r="F388" s="2" t="str">
        <f>VLOOKUP(E388, [2]staffs!A:D,4,FALSE)</f>
        <v>mireya.copeland@bikes.shop</v>
      </c>
      <c r="G388" s="2">
        <f>VLOOKUP(D388, [3]products!$A:$D, 4, FALSE)</f>
        <v>3</v>
      </c>
      <c r="H388" s="2" t="str">
        <f>VLOOKUP(G388, [4]categories!A:B, 2, FALSE)</f>
        <v>Cruisers Bicycles</v>
      </c>
      <c r="I388" s="14">
        <f>VLOOKUP(A388, [1]orders!A:B,2,FALSE)</f>
        <v>679</v>
      </c>
      <c r="J388" s="14" t="str">
        <f>VLOOKUP(A388, [1]orders!A:I,9,FALSE)</f>
        <v>tuan.wolfe@aol.com</v>
      </c>
      <c r="K388" s="14">
        <f>VLOOKUP(A388, [1]orders!A:J,10,FALSE)</f>
        <v>11704</v>
      </c>
      <c r="L388" s="2" t="str">
        <f>IFERROR(VLOOKUP(C388, [5]stores!A:B, 2, FALSE), "Unknown")</f>
        <v>Baldwin Bikes</v>
      </c>
      <c r="M388" s="2" t="str">
        <f>VLOOKUP(D388,[3]products!A:B,2,FALSE)</f>
        <v>Pure Cycles William 3-Speed - 2016</v>
      </c>
      <c r="N388" s="2" t="str">
        <f>VLOOKUP(D388, [3]products!A:H, 8, FALSE)</f>
        <v>Pure Cycles</v>
      </c>
      <c r="O388" s="21">
        <f>VLOOKUP(A388, [1]orders!A:D, 4, FALSE)</f>
        <v>42449</v>
      </c>
      <c r="P388" s="2">
        <v>2</v>
      </c>
      <c r="Q388" s="2">
        <v>449</v>
      </c>
      <c r="R388" s="27">
        <v>0.1</v>
      </c>
      <c r="S388" s="2">
        <f t="shared" si="6"/>
        <v>898</v>
      </c>
    </row>
    <row r="389" spans="1:19" x14ac:dyDescent="0.3">
      <c r="A389" s="2">
        <v>134</v>
      </c>
      <c r="B389" s="2">
        <v>2</v>
      </c>
      <c r="C389" s="2">
        <f>VLOOKUP(A389, [1]orders!A:G, 7, FALSE)</f>
        <v>2</v>
      </c>
      <c r="D389" s="2">
        <v>2</v>
      </c>
      <c r="E389" s="2">
        <f>VLOOKUP(C389, [2]staffs!A:G,1,FALSE)</f>
        <v>2</v>
      </c>
      <c r="F389" s="2" t="str">
        <f>VLOOKUP(E389, [2]staffs!A:D,4,FALSE)</f>
        <v>mireya.copeland@bikes.shop</v>
      </c>
      <c r="G389" s="2">
        <f>VLOOKUP(D389, [3]products!$A:$D, 4, FALSE)</f>
        <v>6</v>
      </c>
      <c r="H389" s="2" t="str">
        <f>VLOOKUP(G389, [4]categories!A:B, 2, FALSE)</f>
        <v>Mountain Bikes</v>
      </c>
      <c r="I389" s="14">
        <f>VLOOKUP(A389, [1]orders!A:B,2,FALSE)</f>
        <v>679</v>
      </c>
      <c r="J389" s="14" t="str">
        <f>VLOOKUP(A389, [1]orders!A:I,9,FALSE)</f>
        <v>tuan.wolfe@aol.com</v>
      </c>
      <c r="K389" s="14">
        <f>VLOOKUP(A389, [1]orders!A:J,10,FALSE)</f>
        <v>11704</v>
      </c>
      <c r="L389" s="2" t="str">
        <f>IFERROR(VLOOKUP(C389, [5]stores!A:B, 2, FALSE), "Unknown")</f>
        <v>Baldwin Bikes</v>
      </c>
      <c r="M389" s="2" t="str">
        <f>VLOOKUP(D389,[3]products!A:B,2,FALSE)</f>
        <v>Ritchey Timberwolf Frameset - 2016</v>
      </c>
      <c r="N389" s="2" t="str">
        <f>VLOOKUP(D389, [3]products!A:H, 8, FALSE)</f>
        <v>Ritchey</v>
      </c>
      <c r="O389" s="21">
        <f>VLOOKUP(A389, [1]orders!A:D, 4, FALSE)</f>
        <v>42449</v>
      </c>
      <c r="P389" s="2">
        <v>2</v>
      </c>
      <c r="Q389" s="2">
        <v>749.99</v>
      </c>
      <c r="R389" s="27">
        <v>7.0000000000000007E-2</v>
      </c>
      <c r="S389" s="2">
        <f t="shared" si="6"/>
        <v>1499.98</v>
      </c>
    </row>
    <row r="390" spans="1:19" x14ac:dyDescent="0.3">
      <c r="A390" s="2">
        <v>134</v>
      </c>
      <c r="B390" s="2">
        <v>3</v>
      </c>
      <c r="C390" s="2">
        <f>VLOOKUP(A390, [1]orders!A:G, 7, FALSE)</f>
        <v>2</v>
      </c>
      <c r="D390" s="2">
        <v>18</v>
      </c>
      <c r="E390" s="2">
        <f>VLOOKUP(C390, [2]staffs!A:G,1,FALSE)</f>
        <v>2</v>
      </c>
      <c r="F390" s="2" t="str">
        <f>VLOOKUP(E390, [2]staffs!A:D,4,FALSE)</f>
        <v>mireya.copeland@bikes.shop</v>
      </c>
      <c r="G390" s="2">
        <f>VLOOKUP(D390, [3]products!$A:$D, 4, FALSE)</f>
        <v>3</v>
      </c>
      <c r="H390" s="2" t="str">
        <f>VLOOKUP(G390, [4]categories!A:B, 2, FALSE)</f>
        <v>Cruisers Bicycles</v>
      </c>
      <c r="I390" s="14">
        <f>VLOOKUP(A390, [1]orders!A:B,2,FALSE)</f>
        <v>679</v>
      </c>
      <c r="J390" s="14" t="str">
        <f>VLOOKUP(A390, [1]orders!A:I,9,FALSE)</f>
        <v>tuan.wolfe@aol.com</v>
      </c>
      <c r="K390" s="14">
        <f>VLOOKUP(A390, [1]orders!A:J,10,FALSE)</f>
        <v>11704</v>
      </c>
      <c r="L390" s="2" t="str">
        <f>IFERROR(VLOOKUP(C390, [5]stores!A:B, 2, FALSE), "Unknown")</f>
        <v>Baldwin Bikes</v>
      </c>
      <c r="M390" s="2" t="str">
        <f>VLOOKUP(D390,[3]products!A:B,2,FALSE)</f>
        <v>Pure Cycles Western 3-Speed - Women's - 2015/2016</v>
      </c>
      <c r="N390" s="2" t="str">
        <f>VLOOKUP(D390, [3]products!A:H, 8, FALSE)</f>
        <v>Pure Cycles</v>
      </c>
      <c r="O390" s="21">
        <f>VLOOKUP(A390, [1]orders!A:D, 4, FALSE)</f>
        <v>42449</v>
      </c>
      <c r="P390" s="2">
        <v>2</v>
      </c>
      <c r="Q390" s="2">
        <v>449</v>
      </c>
      <c r="R390" s="27">
        <v>7.0000000000000007E-2</v>
      </c>
      <c r="S390" s="2">
        <f t="shared" si="6"/>
        <v>898</v>
      </c>
    </row>
    <row r="391" spans="1:19" x14ac:dyDescent="0.3">
      <c r="A391" s="2">
        <v>135</v>
      </c>
      <c r="B391" s="2">
        <v>1</v>
      </c>
      <c r="C391" s="2">
        <f>VLOOKUP(A391, [1]orders!A:G, 7, FALSE)</f>
        <v>2</v>
      </c>
      <c r="D391" s="2">
        <v>5</v>
      </c>
      <c r="E391" s="2">
        <f>VLOOKUP(C391, [2]staffs!A:G,1,FALSE)</f>
        <v>2</v>
      </c>
      <c r="F391" s="2" t="str">
        <f>VLOOKUP(E391, [2]staffs!A:D,4,FALSE)</f>
        <v>mireya.copeland@bikes.shop</v>
      </c>
      <c r="G391" s="2">
        <f>VLOOKUP(D391, [3]products!$A:$D, 4, FALSE)</f>
        <v>6</v>
      </c>
      <c r="H391" s="2" t="str">
        <f>VLOOKUP(G391, [4]categories!A:B, 2, FALSE)</f>
        <v>Mountain Bikes</v>
      </c>
      <c r="I391" s="14">
        <f>VLOOKUP(A391, [1]orders!A:B,2,FALSE)</f>
        <v>1354</v>
      </c>
      <c r="J391" s="14" t="str">
        <f>VLOOKUP(A391, [1]orders!A:I,9,FALSE)</f>
        <v>alexandria.zamora@yahoo.com</v>
      </c>
      <c r="K391" s="14">
        <f>VLOOKUP(A391, [1]orders!A:J,10,FALSE)</f>
        <v>12302</v>
      </c>
      <c r="L391" s="2" t="str">
        <f>IFERROR(VLOOKUP(C391, [5]stores!A:B, 2, FALSE), "Unknown")</f>
        <v>Baldwin Bikes</v>
      </c>
      <c r="M391" s="2" t="str">
        <f>VLOOKUP(D391,[3]products!A:B,2,FALSE)</f>
        <v>Heller Shagamaw Frame - 2016</v>
      </c>
      <c r="N391" s="2" t="str">
        <f>VLOOKUP(D391, [3]products!A:H, 8, FALSE)</f>
        <v>Heller</v>
      </c>
      <c r="O391" s="21">
        <f>VLOOKUP(A391, [1]orders!A:D, 4, FALSE)</f>
        <v>42450</v>
      </c>
      <c r="P391" s="2">
        <v>2</v>
      </c>
      <c r="Q391" s="2">
        <v>1320.99</v>
      </c>
      <c r="R391" s="27">
        <v>0.05</v>
      </c>
      <c r="S391" s="2">
        <f t="shared" si="6"/>
        <v>2641.98</v>
      </c>
    </row>
    <row r="392" spans="1:19" x14ac:dyDescent="0.3">
      <c r="A392" s="2">
        <v>135</v>
      </c>
      <c r="B392" s="2">
        <v>2</v>
      </c>
      <c r="C392" s="2">
        <f>VLOOKUP(A392, [1]orders!A:G, 7, FALSE)</f>
        <v>2</v>
      </c>
      <c r="D392" s="2">
        <v>18</v>
      </c>
      <c r="E392" s="2">
        <f>VLOOKUP(C392, [2]staffs!A:G,1,FALSE)</f>
        <v>2</v>
      </c>
      <c r="F392" s="2" t="str">
        <f>VLOOKUP(E392, [2]staffs!A:D,4,FALSE)</f>
        <v>mireya.copeland@bikes.shop</v>
      </c>
      <c r="G392" s="2">
        <f>VLOOKUP(D392, [3]products!$A:$D, 4, FALSE)</f>
        <v>3</v>
      </c>
      <c r="H392" s="2" t="str">
        <f>VLOOKUP(G392, [4]categories!A:B, 2, FALSE)</f>
        <v>Cruisers Bicycles</v>
      </c>
      <c r="I392" s="14">
        <f>VLOOKUP(A392, [1]orders!A:B,2,FALSE)</f>
        <v>1354</v>
      </c>
      <c r="J392" s="14" t="str">
        <f>VLOOKUP(A392, [1]orders!A:I,9,FALSE)</f>
        <v>alexandria.zamora@yahoo.com</v>
      </c>
      <c r="K392" s="14">
        <f>VLOOKUP(A392, [1]orders!A:J,10,FALSE)</f>
        <v>12302</v>
      </c>
      <c r="L392" s="2" t="str">
        <f>IFERROR(VLOOKUP(C392, [5]stores!A:B, 2, FALSE), "Unknown")</f>
        <v>Baldwin Bikes</v>
      </c>
      <c r="M392" s="2" t="str">
        <f>VLOOKUP(D392,[3]products!A:B,2,FALSE)</f>
        <v>Pure Cycles Western 3-Speed - Women's - 2015/2016</v>
      </c>
      <c r="N392" s="2" t="str">
        <f>VLOOKUP(D392, [3]products!A:H, 8, FALSE)</f>
        <v>Pure Cycles</v>
      </c>
      <c r="O392" s="21">
        <f>VLOOKUP(A392, [1]orders!A:D, 4, FALSE)</f>
        <v>42450</v>
      </c>
      <c r="P392" s="2">
        <v>2</v>
      </c>
      <c r="Q392" s="2">
        <v>449</v>
      </c>
      <c r="R392" s="27">
        <v>0.05</v>
      </c>
      <c r="S392" s="2">
        <f t="shared" si="6"/>
        <v>898</v>
      </c>
    </row>
    <row r="393" spans="1:19" x14ac:dyDescent="0.3">
      <c r="A393" s="2">
        <v>135</v>
      </c>
      <c r="B393" s="2">
        <v>3</v>
      </c>
      <c r="C393" s="2">
        <f>VLOOKUP(A393, [1]orders!A:G, 7, FALSE)</f>
        <v>2</v>
      </c>
      <c r="D393" s="2">
        <v>25</v>
      </c>
      <c r="E393" s="2">
        <f>VLOOKUP(C393, [2]staffs!A:G,1,FALSE)</f>
        <v>2</v>
      </c>
      <c r="F393" s="2" t="str">
        <f>VLOOKUP(E393, [2]staffs!A:D,4,FALSE)</f>
        <v>mireya.copeland@bikes.shop</v>
      </c>
      <c r="G393" s="2">
        <f>VLOOKUP(D393, [3]products!$A:$D, 4, FALSE)</f>
        <v>2</v>
      </c>
      <c r="H393" s="2" t="str">
        <f>VLOOKUP(G393, [4]categories!A:B, 2, FALSE)</f>
        <v>Comfort Bicycles</v>
      </c>
      <c r="I393" s="14">
        <f>VLOOKUP(A393, [1]orders!A:B,2,FALSE)</f>
        <v>1354</v>
      </c>
      <c r="J393" s="14" t="str">
        <f>VLOOKUP(A393, [1]orders!A:I,9,FALSE)</f>
        <v>alexandria.zamora@yahoo.com</v>
      </c>
      <c r="K393" s="14">
        <f>VLOOKUP(A393, [1]orders!A:J,10,FALSE)</f>
        <v>12302</v>
      </c>
      <c r="L393" s="2" t="str">
        <f>IFERROR(VLOOKUP(C393, [5]stores!A:B, 2, FALSE), "Unknown")</f>
        <v>Baldwin Bikes</v>
      </c>
      <c r="M393" s="2" t="str">
        <f>VLOOKUP(D393,[3]products!A:B,2,FALSE)</f>
        <v>Electra Townie Original 7D - 2015/2016</v>
      </c>
      <c r="N393" s="2" t="str">
        <f>VLOOKUP(D393, [3]products!A:H, 8, FALSE)</f>
        <v>Electra</v>
      </c>
      <c r="O393" s="21">
        <f>VLOOKUP(A393, [1]orders!A:D, 4, FALSE)</f>
        <v>42450</v>
      </c>
      <c r="P393" s="2">
        <v>1</v>
      </c>
      <c r="Q393" s="2">
        <v>499.99</v>
      </c>
      <c r="R393" s="27">
        <v>0.2</v>
      </c>
      <c r="S393" s="2">
        <f t="shared" si="6"/>
        <v>499.99</v>
      </c>
    </row>
    <row r="394" spans="1:19" x14ac:dyDescent="0.3">
      <c r="A394" s="2">
        <v>135</v>
      </c>
      <c r="B394" s="2">
        <v>4</v>
      </c>
      <c r="C394" s="2">
        <f>VLOOKUP(A394, [1]orders!A:G, 7, FALSE)</f>
        <v>2</v>
      </c>
      <c r="D394" s="2">
        <v>2</v>
      </c>
      <c r="E394" s="2">
        <f>VLOOKUP(C394, [2]staffs!A:G,1,FALSE)</f>
        <v>2</v>
      </c>
      <c r="F394" s="2" t="str">
        <f>VLOOKUP(E394, [2]staffs!A:D,4,FALSE)</f>
        <v>mireya.copeland@bikes.shop</v>
      </c>
      <c r="G394" s="2">
        <f>VLOOKUP(D394, [3]products!$A:$D, 4, FALSE)</f>
        <v>6</v>
      </c>
      <c r="H394" s="2" t="str">
        <f>VLOOKUP(G394, [4]categories!A:B, 2, FALSE)</f>
        <v>Mountain Bikes</v>
      </c>
      <c r="I394" s="14">
        <f>VLOOKUP(A394, [1]orders!A:B,2,FALSE)</f>
        <v>1354</v>
      </c>
      <c r="J394" s="14" t="str">
        <f>VLOOKUP(A394, [1]orders!A:I,9,FALSE)</f>
        <v>alexandria.zamora@yahoo.com</v>
      </c>
      <c r="K394" s="14">
        <f>VLOOKUP(A394, [1]orders!A:J,10,FALSE)</f>
        <v>12302</v>
      </c>
      <c r="L394" s="2" t="str">
        <f>IFERROR(VLOOKUP(C394, [5]stores!A:B, 2, FALSE), "Unknown")</f>
        <v>Baldwin Bikes</v>
      </c>
      <c r="M394" s="2" t="str">
        <f>VLOOKUP(D394,[3]products!A:B,2,FALSE)</f>
        <v>Ritchey Timberwolf Frameset - 2016</v>
      </c>
      <c r="N394" s="2" t="str">
        <f>VLOOKUP(D394, [3]products!A:H, 8, FALSE)</f>
        <v>Ritchey</v>
      </c>
      <c r="O394" s="21">
        <f>VLOOKUP(A394, [1]orders!A:D, 4, FALSE)</f>
        <v>42450</v>
      </c>
      <c r="P394" s="2">
        <v>1</v>
      </c>
      <c r="Q394" s="2">
        <v>749.99</v>
      </c>
      <c r="R394" s="27">
        <v>0.05</v>
      </c>
      <c r="S394" s="2">
        <f t="shared" si="6"/>
        <v>749.99</v>
      </c>
    </row>
    <row r="395" spans="1:19" x14ac:dyDescent="0.3">
      <c r="A395" s="2">
        <v>136</v>
      </c>
      <c r="B395" s="2">
        <v>1</v>
      </c>
      <c r="C395" s="2">
        <f>VLOOKUP(A395, [1]orders!A:G, 7, FALSE)</f>
        <v>3</v>
      </c>
      <c r="D395" s="2">
        <v>7</v>
      </c>
      <c r="E395" s="2">
        <f>VLOOKUP(C395, [2]staffs!A:G,1,FALSE)</f>
        <v>3</v>
      </c>
      <c r="F395" s="2" t="str">
        <f>VLOOKUP(E395, [2]staffs!A:D,4,FALSE)</f>
        <v>genna.serrano@bikes.shop</v>
      </c>
      <c r="G395" s="2">
        <f>VLOOKUP(D395, [3]products!$A:$D, 4, FALSE)</f>
        <v>6</v>
      </c>
      <c r="H395" s="2" t="str">
        <f>VLOOKUP(G395, [4]categories!A:B, 2, FALSE)</f>
        <v>Mountain Bikes</v>
      </c>
      <c r="I395" s="14">
        <f>VLOOKUP(A395, [1]orders!A:B,2,FALSE)</f>
        <v>1192</v>
      </c>
      <c r="J395" s="14" t="str">
        <f>VLOOKUP(A395, [1]orders!A:I,9,FALSE)</f>
        <v>gena.owens@gmail.com</v>
      </c>
      <c r="K395" s="14">
        <f>VLOOKUP(A395, [1]orders!A:J,10,FALSE)</f>
        <v>75115</v>
      </c>
      <c r="L395" s="2" t="str">
        <f>IFERROR(VLOOKUP(C395, [5]stores!A:B, 2, FALSE), "Unknown")</f>
        <v>Rowlett Bikes</v>
      </c>
      <c r="M395" s="2" t="str">
        <f>VLOOKUP(D395,[3]products!A:B,2,FALSE)</f>
        <v>Trek Slash 8 27.5 - 2016</v>
      </c>
      <c r="N395" s="2" t="str">
        <f>VLOOKUP(D395, [3]products!A:H, 8, FALSE)</f>
        <v>Trek</v>
      </c>
      <c r="O395" s="21">
        <f>VLOOKUP(A395, [1]orders!A:D, 4, FALSE)</f>
        <v>42450</v>
      </c>
      <c r="P395" s="2">
        <v>2</v>
      </c>
      <c r="Q395" s="2">
        <v>3999.99</v>
      </c>
      <c r="R395" s="27">
        <v>0.2</v>
      </c>
      <c r="S395" s="2">
        <f t="shared" si="6"/>
        <v>7999.98</v>
      </c>
    </row>
    <row r="396" spans="1:19" x14ac:dyDescent="0.3">
      <c r="A396" s="2">
        <v>136</v>
      </c>
      <c r="B396" s="2">
        <v>2</v>
      </c>
      <c r="C396" s="2">
        <f>VLOOKUP(A396, [1]orders!A:G, 7, FALSE)</f>
        <v>3</v>
      </c>
      <c r="D396" s="2">
        <v>3</v>
      </c>
      <c r="E396" s="2">
        <f>VLOOKUP(C396, [2]staffs!A:G,1,FALSE)</f>
        <v>3</v>
      </c>
      <c r="F396" s="2" t="str">
        <f>VLOOKUP(E396, [2]staffs!A:D,4,FALSE)</f>
        <v>genna.serrano@bikes.shop</v>
      </c>
      <c r="G396" s="2">
        <f>VLOOKUP(D396, [3]products!$A:$D, 4, FALSE)</f>
        <v>6</v>
      </c>
      <c r="H396" s="2" t="str">
        <f>VLOOKUP(G396, [4]categories!A:B, 2, FALSE)</f>
        <v>Mountain Bikes</v>
      </c>
      <c r="I396" s="14">
        <f>VLOOKUP(A396, [1]orders!A:B,2,FALSE)</f>
        <v>1192</v>
      </c>
      <c r="J396" s="14" t="str">
        <f>VLOOKUP(A396, [1]orders!A:I,9,FALSE)</f>
        <v>gena.owens@gmail.com</v>
      </c>
      <c r="K396" s="14">
        <f>VLOOKUP(A396, [1]orders!A:J,10,FALSE)</f>
        <v>75115</v>
      </c>
      <c r="L396" s="2" t="str">
        <f>IFERROR(VLOOKUP(C396, [5]stores!A:B, 2, FALSE), "Unknown")</f>
        <v>Rowlett Bikes</v>
      </c>
      <c r="M396" s="2" t="str">
        <f>VLOOKUP(D396,[3]products!A:B,2,FALSE)</f>
        <v>Surly Wednesday Frameset - 2016</v>
      </c>
      <c r="N396" s="2" t="str">
        <f>VLOOKUP(D396, [3]products!A:H, 8, FALSE)</f>
        <v>Surly</v>
      </c>
      <c r="O396" s="21">
        <f>VLOOKUP(A396, [1]orders!A:D, 4, FALSE)</f>
        <v>42450</v>
      </c>
      <c r="P396" s="2">
        <v>2</v>
      </c>
      <c r="Q396" s="2">
        <v>999.99</v>
      </c>
      <c r="R396" s="27">
        <v>0.05</v>
      </c>
      <c r="S396" s="2">
        <f t="shared" si="6"/>
        <v>1999.98</v>
      </c>
    </row>
    <row r="397" spans="1:19" x14ac:dyDescent="0.3">
      <c r="A397" s="2">
        <v>137</v>
      </c>
      <c r="B397" s="2">
        <v>1</v>
      </c>
      <c r="C397" s="2">
        <f>VLOOKUP(A397, [1]orders!A:G, 7, FALSE)</f>
        <v>2</v>
      </c>
      <c r="D397" s="2">
        <v>23</v>
      </c>
      <c r="E397" s="2">
        <f>VLOOKUP(C397, [2]staffs!A:G,1,FALSE)</f>
        <v>2</v>
      </c>
      <c r="F397" s="2" t="str">
        <f>VLOOKUP(E397, [2]staffs!A:D,4,FALSE)</f>
        <v>mireya.copeland@bikes.shop</v>
      </c>
      <c r="G397" s="2">
        <f>VLOOKUP(D397, [3]products!$A:$D, 4, FALSE)</f>
        <v>1</v>
      </c>
      <c r="H397" s="2" t="str">
        <f>VLOOKUP(G397, [4]categories!A:B, 2, FALSE)</f>
        <v>Children Bicycles</v>
      </c>
      <c r="I397" s="14">
        <f>VLOOKUP(A397, [1]orders!A:B,2,FALSE)</f>
        <v>370</v>
      </c>
      <c r="J397" s="14" t="str">
        <f>VLOOKUP(A397, [1]orders!A:I,9,FALSE)</f>
        <v>jina.cooper@aol.com</v>
      </c>
      <c r="K397" s="14">
        <f>VLOOKUP(A397, [1]orders!A:J,10,FALSE)</f>
        <v>11414</v>
      </c>
      <c r="L397" s="2" t="str">
        <f>IFERROR(VLOOKUP(C397, [5]stores!A:B, 2, FALSE), "Unknown")</f>
        <v>Baldwin Bikes</v>
      </c>
      <c r="M397" s="2" t="str">
        <f>VLOOKUP(D397,[3]products!A:B,2,FALSE)</f>
        <v>Electra Girl's Hawaii 1 (20-inch) - 2015/2016</v>
      </c>
      <c r="N397" s="2" t="str">
        <f>VLOOKUP(D397, [3]products!A:H, 8, FALSE)</f>
        <v>Electra</v>
      </c>
      <c r="O397" s="21">
        <f>VLOOKUP(A397, [1]orders!A:D, 4, FALSE)</f>
        <v>42452</v>
      </c>
      <c r="P397" s="2">
        <v>1</v>
      </c>
      <c r="Q397" s="2">
        <v>299.99</v>
      </c>
      <c r="R397" s="27">
        <v>7.0000000000000007E-2</v>
      </c>
      <c r="S397" s="2">
        <f t="shared" si="6"/>
        <v>299.99</v>
      </c>
    </row>
    <row r="398" spans="1:19" x14ac:dyDescent="0.3">
      <c r="A398" s="2">
        <v>137</v>
      </c>
      <c r="B398" s="2">
        <v>2</v>
      </c>
      <c r="C398" s="2">
        <f>VLOOKUP(A398, [1]orders!A:G, 7, FALSE)</f>
        <v>2</v>
      </c>
      <c r="D398" s="2">
        <v>22</v>
      </c>
      <c r="E398" s="2">
        <f>VLOOKUP(C398, [2]staffs!A:G,1,FALSE)</f>
        <v>2</v>
      </c>
      <c r="F398" s="2" t="str">
        <f>VLOOKUP(E398, [2]staffs!A:D,4,FALSE)</f>
        <v>mireya.copeland@bikes.shop</v>
      </c>
      <c r="G398" s="2">
        <f>VLOOKUP(D398, [3]products!$A:$D, 4, FALSE)</f>
        <v>1</v>
      </c>
      <c r="H398" s="2" t="str">
        <f>VLOOKUP(G398, [4]categories!A:B, 2, FALSE)</f>
        <v>Children Bicycles</v>
      </c>
      <c r="I398" s="14">
        <f>VLOOKUP(A398, [1]orders!A:B,2,FALSE)</f>
        <v>370</v>
      </c>
      <c r="J398" s="14" t="str">
        <f>VLOOKUP(A398, [1]orders!A:I,9,FALSE)</f>
        <v>jina.cooper@aol.com</v>
      </c>
      <c r="K398" s="14">
        <f>VLOOKUP(A398, [1]orders!A:J,10,FALSE)</f>
        <v>11414</v>
      </c>
      <c r="L398" s="2" t="str">
        <f>IFERROR(VLOOKUP(C398, [5]stores!A:B, 2, FALSE), "Unknown")</f>
        <v>Baldwin Bikes</v>
      </c>
      <c r="M398" s="2" t="str">
        <f>VLOOKUP(D398,[3]products!A:B,2,FALSE)</f>
        <v>Electra Girl's Hawaii 1 (16-inch) - 2015/2016</v>
      </c>
      <c r="N398" s="2" t="str">
        <f>VLOOKUP(D398, [3]products!A:H, 8, FALSE)</f>
        <v>Electra</v>
      </c>
      <c r="O398" s="21">
        <f>VLOOKUP(A398, [1]orders!A:D, 4, FALSE)</f>
        <v>42452</v>
      </c>
      <c r="P398" s="2">
        <v>1</v>
      </c>
      <c r="Q398" s="2">
        <v>269.99</v>
      </c>
      <c r="R398" s="27">
        <v>0.1</v>
      </c>
      <c r="S398" s="2">
        <f t="shared" si="6"/>
        <v>269.99</v>
      </c>
    </row>
    <row r="399" spans="1:19" x14ac:dyDescent="0.3">
      <c r="A399" s="2">
        <v>138</v>
      </c>
      <c r="B399" s="2">
        <v>1</v>
      </c>
      <c r="C399" s="2">
        <f>VLOOKUP(A399, [1]orders!A:G, 7, FALSE)</f>
        <v>2</v>
      </c>
      <c r="D399" s="2">
        <v>16</v>
      </c>
      <c r="E399" s="2">
        <f>VLOOKUP(C399, [2]staffs!A:G,1,FALSE)</f>
        <v>2</v>
      </c>
      <c r="F399" s="2" t="str">
        <f>VLOOKUP(E399, [2]staffs!A:D,4,FALSE)</f>
        <v>mireya.copeland@bikes.shop</v>
      </c>
      <c r="G399" s="2">
        <f>VLOOKUP(D399, [3]products!$A:$D, 4, FALSE)</f>
        <v>3</v>
      </c>
      <c r="H399" s="2" t="str">
        <f>VLOOKUP(G399, [4]categories!A:B, 2, FALSE)</f>
        <v>Cruisers Bicycles</v>
      </c>
      <c r="I399" s="14">
        <f>VLOOKUP(A399, [1]orders!A:B,2,FALSE)</f>
        <v>438</v>
      </c>
      <c r="J399" s="14" t="str">
        <f>VLOOKUP(A399, [1]orders!A:I,9,FALSE)</f>
        <v>katharine.herrera@hotmail.com</v>
      </c>
      <c r="K399" s="14">
        <f>VLOOKUP(A399, [1]orders!A:J,10,FALSE)</f>
        <v>12804</v>
      </c>
      <c r="L399" s="2" t="str">
        <f>IFERROR(VLOOKUP(C399, [5]stores!A:B, 2, FALSE), "Unknown")</f>
        <v>Baldwin Bikes</v>
      </c>
      <c r="M399" s="2" t="str">
        <f>VLOOKUP(D399,[3]products!A:B,2,FALSE)</f>
        <v>Electra Townie Original 7D EQ - 2016</v>
      </c>
      <c r="N399" s="2" t="str">
        <f>VLOOKUP(D399, [3]products!A:H, 8, FALSE)</f>
        <v>Electra</v>
      </c>
      <c r="O399" s="21">
        <f>VLOOKUP(A399, [1]orders!A:D, 4, FALSE)</f>
        <v>42452</v>
      </c>
      <c r="P399" s="2">
        <v>2</v>
      </c>
      <c r="Q399" s="2">
        <v>599.99</v>
      </c>
      <c r="R399" s="27">
        <v>0.1</v>
      </c>
      <c r="S399" s="2">
        <f t="shared" si="6"/>
        <v>1199.98</v>
      </c>
    </row>
    <row r="400" spans="1:19" x14ac:dyDescent="0.3">
      <c r="A400" s="2">
        <v>138</v>
      </c>
      <c r="B400" s="2">
        <v>2</v>
      </c>
      <c r="C400" s="2">
        <f>VLOOKUP(A400, [1]orders!A:G, 7, FALSE)</f>
        <v>2</v>
      </c>
      <c r="D400" s="2">
        <v>6</v>
      </c>
      <c r="E400" s="2">
        <f>VLOOKUP(C400, [2]staffs!A:G,1,FALSE)</f>
        <v>2</v>
      </c>
      <c r="F400" s="2" t="str">
        <f>VLOOKUP(E400, [2]staffs!A:D,4,FALSE)</f>
        <v>mireya.copeland@bikes.shop</v>
      </c>
      <c r="G400" s="2">
        <f>VLOOKUP(D400, [3]products!$A:$D, 4, FALSE)</f>
        <v>6</v>
      </c>
      <c r="H400" s="2" t="str">
        <f>VLOOKUP(G400, [4]categories!A:B, 2, FALSE)</f>
        <v>Mountain Bikes</v>
      </c>
      <c r="I400" s="14">
        <f>VLOOKUP(A400, [1]orders!A:B,2,FALSE)</f>
        <v>438</v>
      </c>
      <c r="J400" s="14" t="str">
        <f>VLOOKUP(A400, [1]orders!A:I,9,FALSE)</f>
        <v>katharine.herrera@hotmail.com</v>
      </c>
      <c r="K400" s="14">
        <f>VLOOKUP(A400, [1]orders!A:J,10,FALSE)</f>
        <v>12804</v>
      </c>
      <c r="L400" s="2" t="str">
        <f>IFERROR(VLOOKUP(C400, [5]stores!A:B, 2, FALSE), "Unknown")</f>
        <v>Baldwin Bikes</v>
      </c>
      <c r="M400" s="2" t="str">
        <f>VLOOKUP(D400,[3]products!A:B,2,FALSE)</f>
        <v>Surly Ice Cream Truck Frameset - 2016</v>
      </c>
      <c r="N400" s="2" t="str">
        <f>VLOOKUP(D400, [3]products!A:H, 8, FALSE)</f>
        <v>Surly</v>
      </c>
      <c r="O400" s="21">
        <f>VLOOKUP(A400, [1]orders!A:D, 4, FALSE)</f>
        <v>42452</v>
      </c>
      <c r="P400" s="2">
        <v>1</v>
      </c>
      <c r="Q400" s="2">
        <v>469.99</v>
      </c>
      <c r="R400" s="27">
        <v>0.2</v>
      </c>
      <c r="S400" s="2">
        <f t="shared" si="6"/>
        <v>469.99</v>
      </c>
    </row>
    <row r="401" spans="1:19" x14ac:dyDescent="0.3">
      <c r="A401" s="2">
        <v>139</v>
      </c>
      <c r="B401" s="2">
        <v>1</v>
      </c>
      <c r="C401" s="2">
        <f>VLOOKUP(A401, [1]orders!A:G, 7, FALSE)</f>
        <v>2</v>
      </c>
      <c r="D401" s="2">
        <v>19</v>
      </c>
      <c r="E401" s="2">
        <f>VLOOKUP(C401, [2]staffs!A:G,1,FALSE)</f>
        <v>2</v>
      </c>
      <c r="F401" s="2" t="str">
        <f>VLOOKUP(E401, [2]staffs!A:D,4,FALSE)</f>
        <v>mireya.copeland@bikes.shop</v>
      </c>
      <c r="G401" s="2">
        <f>VLOOKUP(D401, [3]products!$A:$D, 4, FALSE)</f>
        <v>3</v>
      </c>
      <c r="H401" s="2" t="str">
        <f>VLOOKUP(G401, [4]categories!A:B, 2, FALSE)</f>
        <v>Cruisers Bicycles</v>
      </c>
      <c r="I401" s="14">
        <f>VLOOKUP(A401, [1]orders!A:B,2,FALSE)</f>
        <v>710</v>
      </c>
      <c r="J401" s="14" t="str">
        <f>VLOOKUP(A401, [1]orders!A:I,9,FALSE)</f>
        <v>ezra.silva@msn.com</v>
      </c>
      <c r="K401" s="14">
        <f>VLOOKUP(A401, [1]orders!A:J,10,FALSE)</f>
        <v>12553</v>
      </c>
      <c r="L401" s="2" t="str">
        <f>IFERROR(VLOOKUP(C401, [5]stores!A:B, 2, FALSE), "Unknown")</f>
        <v>Baldwin Bikes</v>
      </c>
      <c r="M401" s="2" t="str">
        <f>VLOOKUP(D401,[3]products!A:B,2,FALSE)</f>
        <v>Pure Cycles William 3-Speed - 2016</v>
      </c>
      <c r="N401" s="2" t="str">
        <f>VLOOKUP(D401, [3]products!A:H, 8, FALSE)</f>
        <v>Pure Cycles</v>
      </c>
      <c r="O401" s="21">
        <f>VLOOKUP(A401, [1]orders!A:D, 4, FALSE)</f>
        <v>42452</v>
      </c>
      <c r="P401" s="2">
        <v>2</v>
      </c>
      <c r="Q401" s="2">
        <v>449</v>
      </c>
      <c r="R401" s="27">
        <v>7.0000000000000007E-2</v>
      </c>
      <c r="S401" s="2">
        <f t="shared" si="6"/>
        <v>898</v>
      </c>
    </row>
    <row r="402" spans="1:19" x14ac:dyDescent="0.3">
      <c r="A402" s="2">
        <v>139</v>
      </c>
      <c r="B402" s="2">
        <v>2</v>
      </c>
      <c r="C402" s="2">
        <f>VLOOKUP(A402, [1]orders!A:G, 7, FALSE)</f>
        <v>2</v>
      </c>
      <c r="D402" s="2">
        <v>3</v>
      </c>
      <c r="E402" s="2">
        <f>VLOOKUP(C402, [2]staffs!A:G,1,FALSE)</f>
        <v>2</v>
      </c>
      <c r="F402" s="2" t="str">
        <f>VLOOKUP(E402, [2]staffs!A:D,4,FALSE)</f>
        <v>mireya.copeland@bikes.shop</v>
      </c>
      <c r="G402" s="2">
        <f>VLOOKUP(D402, [3]products!$A:$D, 4, FALSE)</f>
        <v>6</v>
      </c>
      <c r="H402" s="2" t="str">
        <f>VLOOKUP(G402, [4]categories!A:B, 2, FALSE)</f>
        <v>Mountain Bikes</v>
      </c>
      <c r="I402" s="14">
        <f>VLOOKUP(A402, [1]orders!A:B,2,FALSE)</f>
        <v>710</v>
      </c>
      <c r="J402" s="14" t="str">
        <f>VLOOKUP(A402, [1]orders!A:I,9,FALSE)</f>
        <v>ezra.silva@msn.com</v>
      </c>
      <c r="K402" s="14">
        <f>VLOOKUP(A402, [1]orders!A:J,10,FALSE)</f>
        <v>12553</v>
      </c>
      <c r="L402" s="2" t="str">
        <f>IFERROR(VLOOKUP(C402, [5]stores!A:B, 2, FALSE), "Unknown")</f>
        <v>Baldwin Bikes</v>
      </c>
      <c r="M402" s="2" t="str">
        <f>VLOOKUP(D402,[3]products!A:B,2,FALSE)</f>
        <v>Surly Wednesday Frameset - 2016</v>
      </c>
      <c r="N402" s="2" t="str">
        <f>VLOOKUP(D402, [3]products!A:H, 8, FALSE)</f>
        <v>Surly</v>
      </c>
      <c r="O402" s="21">
        <f>VLOOKUP(A402, [1]orders!A:D, 4, FALSE)</f>
        <v>42452</v>
      </c>
      <c r="P402" s="2">
        <v>1</v>
      </c>
      <c r="Q402" s="2">
        <v>999.99</v>
      </c>
      <c r="R402" s="27">
        <v>7.0000000000000007E-2</v>
      </c>
      <c r="S402" s="2">
        <f t="shared" si="6"/>
        <v>999.99</v>
      </c>
    </row>
    <row r="403" spans="1:19" x14ac:dyDescent="0.3">
      <c r="A403" s="2">
        <v>140</v>
      </c>
      <c r="B403" s="2">
        <v>1</v>
      </c>
      <c r="C403" s="2">
        <f>VLOOKUP(A403, [1]orders!A:G, 7, FALSE)</f>
        <v>2</v>
      </c>
      <c r="D403" s="2">
        <v>15</v>
      </c>
      <c r="E403" s="2">
        <f>VLOOKUP(C403, [2]staffs!A:G,1,FALSE)</f>
        <v>2</v>
      </c>
      <c r="F403" s="2" t="str">
        <f>VLOOKUP(E403, [2]staffs!A:D,4,FALSE)</f>
        <v>mireya.copeland@bikes.shop</v>
      </c>
      <c r="G403" s="2">
        <f>VLOOKUP(D403, [3]products!$A:$D, 4, FALSE)</f>
        <v>3</v>
      </c>
      <c r="H403" s="2" t="str">
        <f>VLOOKUP(G403, [4]categories!A:B, 2, FALSE)</f>
        <v>Cruisers Bicycles</v>
      </c>
      <c r="I403" s="14">
        <f>VLOOKUP(A403, [1]orders!A:B,2,FALSE)</f>
        <v>1264</v>
      </c>
      <c r="J403" s="14" t="str">
        <f>VLOOKUP(A403, [1]orders!A:I,9,FALSE)</f>
        <v>devin.velazquez@aol.com</v>
      </c>
      <c r="K403" s="14">
        <f>VLOOKUP(A403, [1]orders!A:J,10,FALSE)</f>
        <v>11717</v>
      </c>
      <c r="L403" s="2" t="str">
        <f>IFERROR(VLOOKUP(C403, [5]stores!A:B, 2, FALSE), "Unknown")</f>
        <v>Baldwin Bikes</v>
      </c>
      <c r="M403" s="2" t="str">
        <f>VLOOKUP(D403,[3]products!A:B,2,FALSE)</f>
        <v>Electra Moto 1 - 2016</v>
      </c>
      <c r="N403" s="2" t="str">
        <f>VLOOKUP(D403, [3]products!A:H, 8, FALSE)</f>
        <v>Electra</v>
      </c>
      <c r="O403" s="21">
        <f>VLOOKUP(A403, [1]orders!A:D, 4, FALSE)</f>
        <v>42452</v>
      </c>
      <c r="P403" s="2">
        <v>1</v>
      </c>
      <c r="Q403" s="2">
        <v>529.99</v>
      </c>
      <c r="R403" s="27">
        <v>0.2</v>
      </c>
      <c r="S403" s="2">
        <f t="shared" si="6"/>
        <v>529.99</v>
      </c>
    </row>
    <row r="404" spans="1:19" x14ac:dyDescent="0.3">
      <c r="A404" s="2">
        <v>140</v>
      </c>
      <c r="B404" s="2">
        <v>2</v>
      </c>
      <c r="C404" s="2">
        <f>VLOOKUP(A404, [1]orders!A:G, 7, FALSE)</f>
        <v>2</v>
      </c>
      <c r="D404" s="2">
        <v>21</v>
      </c>
      <c r="E404" s="2">
        <f>VLOOKUP(C404, [2]staffs!A:G,1,FALSE)</f>
        <v>2</v>
      </c>
      <c r="F404" s="2" t="str">
        <f>VLOOKUP(E404, [2]staffs!A:D,4,FALSE)</f>
        <v>mireya.copeland@bikes.shop</v>
      </c>
      <c r="G404" s="2">
        <f>VLOOKUP(D404, [3]products!$A:$D, 4, FALSE)</f>
        <v>1</v>
      </c>
      <c r="H404" s="2" t="str">
        <f>VLOOKUP(G404, [4]categories!A:B, 2, FALSE)</f>
        <v>Children Bicycles</v>
      </c>
      <c r="I404" s="14">
        <f>VLOOKUP(A404, [1]orders!A:B,2,FALSE)</f>
        <v>1264</v>
      </c>
      <c r="J404" s="14" t="str">
        <f>VLOOKUP(A404, [1]orders!A:I,9,FALSE)</f>
        <v>devin.velazquez@aol.com</v>
      </c>
      <c r="K404" s="14">
        <f>VLOOKUP(A404, [1]orders!A:J,10,FALSE)</f>
        <v>11717</v>
      </c>
      <c r="L404" s="2" t="str">
        <f>IFERROR(VLOOKUP(C404, [5]stores!A:B, 2, FALSE), "Unknown")</f>
        <v>Baldwin Bikes</v>
      </c>
      <c r="M404" s="2" t="str">
        <f>VLOOKUP(D404,[3]products!A:B,2,FALSE)</f>
        <v>Electra Cruiser 1 (24-Inch) - 2016</v>
      </c>
      <c r="N404" s="2" t="str">
        <f>VLOOKUP(D404, [3]products!A:H, 8, FALSE)</f>
        <v>Electra</v>
      </c>
      <c r="O404" s="21">
        <f>VLOOKUP(A404, [1]orders!A:D, 4, FALSE)</f>
        <v>42452</v>
      </c>
      <c r="P404" s="2">
        <v>1</v>
      </c>
      <c r="Q404" s="2">
        <v>269.99</v>
      </c>
      <c r="R404" s="27">
        <v>0.2</v>
      </c>
      <c r="S404" s="2">
        <f t="shared" si="6"/>
        <v>269.99</v>
      </c>
    </row>
    <row r="405" spans="1:19" x14ac:dyDescent="0.3">
      <c r="A405" s="2">
        <v>140</v>
      </c>
      <c r="B405" s="2">
        <v>3</v>
      </c>
      <c r="C405" s="2">
        <f>VLOOKUP(A405, [1]orders!A:G, 7, FALSE)</f>
        <v>2</v>
      </c>
      <c r="D405" s="2">
        <v>12</v>
      </c>
      <c r="E405" s="2">
        <f>VLOOKUP(C405, [2]staffs!A:G,1,FALSE)</f>
        <v>2</v>
      </c>
      <c r="F405" s="2" t="str">
        <f>VLOOKUP(E405, [2]staffs!A:D,4,FALSE)</f>
        <v>mireya.copeland@bikes.shop</v>
      </c>
      <c r="G405" s="2">
        <f>VLOOKUP(D405, [3]products!$A:$D, 4, FALSE)</f>
        <v>3</v>
      </c>
      <c r="H405" s="2" t="str">
        <f>VLOOKUP(G405, [4]categories!A:B, 2, FALSE)</f>
        <v>Cruisers Bicycles</v>
      </c>
      <c r="I405" s="14">
        <f>VLOOKUP(A405, [1]orders!A:B,2,FALSE)</f>
        <v>1264</v>
      </c>
      <c r="J405" s="14" t="str">
        <f>VLOOKUP(A405, [1]orders!A:I,9,FALSE)</f>
        <v>devin.velazquez@aol.com</v>
      </c>
      <c r="K405" s="14">
        <f>VLOOKUP(A405, [1]orders!A:J,10,FALSE)</f>
        <v>11717</v>
      </c>
      <c r="L405" s="2" t="str">
        <f>IFERROR(VLOOKUP(C405, [5]stores!A:B, 2, FALSE), "Unknown")</f>
        <v>Baldwin Bikes</v>
      </c>
      <c r="M405" s="2" t="str">
        <f>VLOOKUP(D405,[3]products!A:B,2,FALSE)</f>
        <v>Electra Townie Original 21D - 2016</v>
      </c>
      <c r="N405" s="2" t="str">
        <f>VLOOKUP(D405, [3]products!A:H, 8, FALSE)</f>
        <v>Electra</v>
      </c>
      <c r="O405" s="21">
        <f>VLOOKUP(A405, [1]orders!A:D, 4, FALSE)</f>
        <v>42452</v>
      </c>
      <c r="P405" s="2">
        <v>2</v>
      </c>
      <c r="Q405" s="2">
        <v>549.99</v>
      </c>
      <c r="R405" s="27">
        <v>0.2</v>
      </c>
      <c r="S405" s="2">
        <f t="shared" si="6"/>
        <v>1099.98</v>
      </c>
    </row>
    <row r="406" spans="1:19" x14ac:dyDescent="0.3">
      <c r="A406" s="2">
        <v>140</v>
      </c>
      <c r="B406" s="2">
        <v>4</v>
      </c>
      <c r="C406" s="2">
        <f>VLOOKUP(A406, [1]orders!A:G, 7, FALSE)</f>
        <v>2</v>
      </c>
      <c r="D406" s="2">
        <v>3</v>
      </c>
      <c r="E406" s="2">
        <f>VLOOKUP(C406, [2]staffs!A:G,1,FALSE)</f>
        <v>2</v>
      </c>
      <c r="F406" s="2" t="str">
        <f>VLOOKUP(E406, [2]staffs!A:D,4,FALSE)</f>
        <v>mireya.copeland@bikes.shop</v>
      </c>
      <c r="G406" s="2">
        <f>VLOOKUP(D406, [3]products!$A:$D, 4, FALSE)</f>
        <v>6</v>
      </c>
      <c r="H406" s="2" t="str">
        <f>VLOOKUP(G406, [4]categories!A:B, 2, FALSE)</f>
        <v>Mountain Bikes</v>
      </c>
      <c r="I406" s="14">
        <f>VLOOKUP(A406, [1]orders!A:B,2,FALSE)</f>
        <v>1264</v>
      </c>
      <c r="J406" s="14" t="str">
        <f>VLOOKUP(A406, [1]orders!A:I,9,FALSE)</f>
        <v>devin.velazquez@aol.com</v>
      </c>
      <c r="K406" s="14">
        <f>VLOOKUP(A406, [1]orders!A:J,10,FALSE)</f>
        <v>11717</v>
      </c>
      <c r="L406" s="2" t="str">
        <f>IFERROR(VLOOKUP(C406, [5]stores!A:B, 2, FALSE), "Unknown")</f>
        <v>Baldwin Bikes</v>
      </c>
      <c r="M406" s="2" t="str">
        <f>VLOOKUP(D406,[3]products!A:B,2,FALSE)</f>
        <v>Surly Wednesday Frameset - 2016</v>
      </c>
      <c r="N406" s="2" t="str">
        <f>VLOOKUP(D406, [3]products!A:H, 8, FALSE)</f>
        <v>Surly</v>
      </c>
      <c r="O406" s="21">
        <f>VLOOKUP(A406, [1]orders!A:D, 4, FALSE)</f>
        <v>42452</v>
      </c>
      <c r="P406" s="2">
        <v>1</v>
      </c>
      <c r="Q406" s="2">
        <v>999.99</v>
      </c>
      <c r="R406" s="27">
        <v>0.05</v>
      </c>
      <c r="S406" s="2">
        <f t="shared" si="6"/>
        <v>999.99</v>
      </c>
    </row>
    <row r="407" spans="1:19" x14ac:dyDescent="0.3">
      <c r="A407" s="2">
        <v>141</v>
      </c>
      <c r="B407" s="2">
        <v>1</v>
      </c>
      <c r="C407" s="2">
        <f>VLOOKUP(A407, [1]orders!A:G, 7, FALSE)</f>
        <v>2</v>
      </c>
      <c r="D407" s="2">
        <v>18</v>
      </c>
      <c r="E407" s="2">
        <f>VLOOKUP(C407, [2]staffs!A:G,1,FALSE)</f>
        <v>2</v>
      </c>
      <c r="F407" s="2" t="str">
        <f>VLOOKUP(E407, [2]staffs!A:D,4,FALSE)</f>
        <v>mireya.copeland@bikes.shop</v>
      </c>
      <c r="G407" s="2">
        <f>VLOOKUP(D407, [3]products!$A:$D, 4, FALSE)</f>
        <v>3</v>
      </c>
      <c r="H407" s="2" t="str">
        <f>VLOOKUP(G407, [4]categories!A:B, 2, FALSE)</f>
        <v>Cruisers Bicycles</v>
      </c>
      <c r="I407" s="14">
        <f>VLOOKUP(A407, [1]orders!A:B,2,FALSE)</f>
        <v>557</v>
      </c>
      <c r="J407" s="14" t="str">
        <f>VLOOKUP(A407, [1]orders!A:I,9,FALSE)</f>
        <v>erlene.cook@gmail.com</v>
      </c>
      <c r="K407" s="14">
        <f>VLOOKUP(A407, [1]orders!A:J,10,FALSE)</f>
        <v>10550</v>
      </c>
      <c r="L407" s="2" t="str">
        <f>IFERROR(VLOOKUP(C407, [5]stores!A:B, 2, FALSE), "Unknown")</f>
        <v>Baldwin Bikes</v>
      </c>
      <c r="M407" s="2" t="str">
        <f>VLOOKUP(D407,[3]products!A:B,2,FALSE)</f>
        <v>Pure Cycles Western 3-Speed - Women's - 2015/2016</v>
      </c>
      <c r="N407" s="2" t="str">
        <f>VLOOKUP(D407, [3]products!A:H, 8, FALSE)</f>
        <v>Pure Cycles</v>
      </c>
      <c r="O407" s="21">
        <f>VLOOKUP(A407, [1]orders!A:D, 4, FALSE)</f>
        <v>42454</v>
      </c>
      <c r="P407" s="2">
        <v>1</v>
      </c>
      <c r="Q407" s="2">
        <v>449</v>
      </c>
      <c r="R407" s="27">
        <v>0.2</v>
      </c>
      <c r="S407" s="2">
        <f t="shared" si="6"/>
        <v>449</v>
      </c>
    </row>
    <row r="408" spans="1:19" x14ac:dyDescent="0.3">
      <c r="A408" s="2">
        <v>142</v>
      </c>
      <c r="B408" s="2">
        <v>1</v>
      </c>
      <c r="C408" s="2">
        <f>VLOOKUP(A408, [1]orders!A:G, 7, FALSE)</f>
        <v>1</v>
      </c>
      <c r="D408" s="2">
        <v>16</v>
      </c>
      <c r="E408" s="2">
        <f>VLOOKUP(C408, [2]staffs!A:G,1,FALSE)</f>
        <v>1</v>
      </c>
      <c r="F408" s="2" t="str">
        <f>VLOOKUP(E408, [2]staffs!A:D,4,FALSE)</f>
        <v>fabiola.jackson@bikes.shop</v>
      </c>
      <c r="G408" s="2">
        <f>VLOOKUP(D408, [3]products!$A:$D, 4, FALSE)</f>
        <v>3</v>
      </c>
      <c r="H408" s="2" t="str">
        <f>VLOOKUP(G408, [4]categories!A:B, 2, FALSE)</f>
        <v>Cruisers Bicycles</v>
      </c>
      <c r="I408" s="14">
        <f>VLOOKUP(A408, [1]orders!A:B,2,FALSE)</f>
        <v>170</v>
      </c>
      <c r="J408" s="14" t="str">
        <f>VLOOKUP(A408, [1]orders!A:I,9,FALSE)</f>
        <v>regine.gonzales@gmail.com</v>
      </c>
      <c r="K408" s="14">
        <f>VLOOKUP(A408, [1]orders!A:J,10,FALSE)</f>
        <v>93035</v>
      </c>
      <c r="L408" s="2" t="str">
        <f>IFERROR(VLOOKUP(C408, [5]stores!A:B, 2, FALSE), "Unknown")</f>
        <v>Santa Cruz Bikes</v>
      </c>
      <c r="M408" s="2" t="str">
        <f>VLOOKUP(D408,[3]products!A:B,2,FALSE)</f>
        <v>Electra Townie Original 7D EQ - 2016</v>
      </c>
      <c r="N408" s="2" t="str">
        <f>VLOOKUP(D408, [3]products!A:H, 8, FALSE)</f>
        <v>Electra</v>
      </c>
      <c r="O408" s="21">
        <f>VLOOKUP(A408, [1]orders!A:D, 4, FALSE)</f>
        <v>42455</v>
      </c>
      <c r="P408" s="2">
        <v>2</v>
      </c>
      <c r="Q408" s="2">
        <v>599.99</v>
      </c>
      <c r="R408" s="27">
        <v>0.1</v>
      </c>
      <c r="S408" s="2">
        <f t="shared" si="6"/>
        <v>1199.98</v>
      </c>
    </row>
    <row r="409" spans="1:19" x14ac:dyDescent="0.3">
      <c r="A409" s="2">
        <v>142</v>
      </c>
      <c r="B409" s="2">
        <v>2</v>
      </c>
      <c r="C409" s="2">
        <f>VLOOKUP(A409, [1]orders!A:G, 7, FALSE)</f>
        <v>1</v>
      </c>
      <c r="D409" s="2">
        <v>11</v>
      </c>
      <c r="E409" s="2">
        <f>VLOOKUP(C409, [2]staffs!A:G,1,FALSE)</f>
        <v>1</v>
      </c>
      <c r="F409" s="2" t="str">
        <f>VLOOKUP(E409, [2]staffs!A:D,4,FALSE)</f>
        <v>fabiola.jackson@bikes.shop</v>
      </c>
      <c r="G409" s="2">
        <f>VLOOKUP(D409, [3]products!$A:$D, 4, FALSE)</f>
        <v>4</v>
      </c>
      <c r="H409" s="2" t="str">
        <f>VLOOKUP(G409, [4]categories!A:B, 2, FALSE)</f>
        <v>Cyclocross Bicycles</v>
      </c>
      <c r="I409" s="14">
        <f>VLOOKUP(A409, [1]orders!A:B,2,FALSE)</f>
        <v>170</v>
      </c>
      <c r="J409" s="14" t="str">
        <f>VLOOKUP(A409, [1]orders!A:I,9,FALSE)</f>
        <v>regine.gonzales@gmail.com</v>
      </c>
      <c r="K409" s="14">
        <f>VLOOKUP(A409, [1]orders!A:J,10,FALSE)</f>
        <v>93035</v>
      </c>
      <c r="L409" s="2" t="str">
        <f>IFERROR(VLOOKUP(C409, [5]stores!A:B, 2, FALSE), "Unknown")</f>
        <v>Santa Cruz Bikes</v>
      </c>
      <c r="M409" s="2" t="str">
        <f>VLOOKUP(D409,[3]products!A:B,2,FALSE)</f>
        <v>Surly Straggler 650b - 2016</v>
      </c>
      <c r="N409" s="2" t="str">
        <f>VLOOKUP(D409, [3]products!A:H, 8, FALSE)</f>
        <v>Surly</v>
      </c>
      <c r="O409" s="21">
        <f>VLOOKUP(A409, [1]orders!A:D, 4, FALSE)</f>
        <v>42455</v>
      </c>
      <c r="P409" s="2">
        <v>2</v>
      </c>
      <c r="Q409" s="2">
        <v>1680.99</v>
      </c>
      <c r="R409" s="27">
        <v>0.1</v>
      </c>
      <c r="S409" s="2">
        <f t="shared" si="6"/>
        <v>3361.98</v>
      </c>
    </row>
    <row r="410" spans="1:19" x14ac:dyDescent="0.3">
      <c r="A410" s="2">
        <v>142</v>
      </c>
      <c r="B410" s="2">
        <v>3</v>
      </c>
      <c r="C410" s="2">
        <f>VLOOKUP(A410, [1]orders!A:G, 7, FALSE)</f>
        <v>1</v>
      </c>
      <c r="D410" s="2">
        <v>19</v>
      </c>
      <c r="E410" s="2">
        <f>VLOOKUP(C410, [2]staffs!A:G,1,FALSE)</f>
        <v>1</v>
      </c>
      <c r="F410" s="2" t="str">
        <f>VLOOKUP(E410, [2]staffs!A:D,4,FALSE)</f>
        <v>fabiola.jackson@bikes.shop</v>
      </c>
      <c r="G410" s="2">
        <f>VLOOKUP(D410, [3]products!$A:$D, 4, FALSE)</f>
        <v>3</v>
      </c>
      <c r="H410" s="2" t="str">
        <f>VLOOKUP(G410, [4]categories!A:B, 2, FALSE)</f>
        <v>Cruisers Bicycles</v>
      </c>
      <c r="I410" s="14">
        <f>VLOOKUP(A410, [1]orders!A:B,2,FALSE)</f>
        <v>170</v>
      </c>
      <c r="J410" s="14" t="str">
        <f>VLOOKUP(A410, [1]orders!A:I,9,FALSE)</f>
        <v>regine.gonzales@gmail.com</v>
      </c>
      <c r="K410" s="14">
        <f>VLOOKUP(A410, [1]orders!A:J,10,FALSE)</f>
        <v>93035</v>
      </c>
      <c r="L410" s="2" t="str">
        <f>IFERROR(VLOOKUP(C410, [5]stores!A:B, 2, FALSE), "Unknown")</f>
        <v>Santa Cruz Bikes</v>
      </c>
      <c r="M410" s="2" t="str">
        <f>VLOOKUP(D410,[3]products!A:B,2,FALSE)</f>
        <v>Pure Cycles William 3-Speed - 2016</v>
      </c>
      <c r="N410" s="2" t="str">
        <f>VLOOKUP(D410, [3]products!A:H, 8, FALSE)</f>
        <v>Pure Cycles</v>
      </c>
      <c r="O410" s="21">
        <f>VLOOKUP(A410, [1]orders!A:D, 4, FALSE)</f>
        <v>42455</v>
      </c>
      <c r="P410" s="2">
        <v>1</v>
      </c>
      <c r="Q410" s="2">
        <v>449</v>
      </c>
      <c r="R410" s="27">
        <v>7.0000000000000007E-2</v>
      </c>
      <c r="S410" s="2">
        <f t="shared" si="6"/>
        <v>449</v>
      </c>
    </row>
    <row r="411" spans="1:19" x14ac:dyDescent="0.3">
      <c r="A411" s="2">
        <v>143</v>
      </c>
      <c r="B411" s="2">
        <v>1</v>
      </c>
      <c r="C411" s="2">
        <f>VLOOKUP(A411, [1]orders!A:G, 7, FALSE)</f>
        <v>2</v>
      </c>
      <c r="D411" s="2">
        <v>6</v>
      </c>
      <c r="E411" s="2">
        <f>VLOOKUP(C411, [2]staffs!A:G,1,FALSE)</f>
        <v>2</v>
      </c>
      <c r="F411" s="2" t="str">
        <f>VLOOKUP(E411, [2]staffs!A:D,4,FALSE)</f>
        <v>mireya.copeland@bikes.shop</v>
      </c>
      <c r="G411" s="2">
        <f>VLOOKUP(D411, [3]products!$A:$D, 4, FALSE)</f>
        <v>6</v>
      </c>
      <c r="H411" s="2" t="str">
        <f>VLOOKUP(G411, [4]categories!A:B, 2, FALSE)</f>
        <v>Mountain Bikes</v>
      </c>
      <c r="I411" s="14">
        <f>VLOOKUP(A411, [1]orders!A:B,2,FALSE)</f>
        <v>693</v>
      </c>
      <c r="J411" s="14" t="str">
        <f>VLOOKUP(A411, [1]orders!A:I,9,FALSE)</f>
        <v>merlin.foreman@msn.com</v>
      </c>
      <c r="K411" s="14">
        <f>VLOOKUP(A411, [1]orders!A:J,10,FALSE)</f>
        <v>11550</v>
      </c>
      <c r="L411" s="2" t="str">
        <f>IFERROR(VLOOKUP(C411, [5]stores!A:B, 2, FALSE), "Unknown")</f>
        <v>Baldwin Bikes</v>
      </c>
      <c r="M411" s="2" t="str">
        <f>VLOOKUP(D411,[3]products!A:B,2,FALSE)</f>
        <v>Surly Ice Cream Truck Frameset - 2016</v>
      </c>
      <c r="N411" s="2" t="str">
        <f>VLOOKUP(D411, [3]products!A:H, 8, FALSE)</f>
        <v>Surly</v>
      </c>
      <c r="O411" s="21">
        <f>VLOOKUP(A411, [1]orders!A:D, 4, FALSE)</f>
        <v>42455</v>
      </c>
      <c r="P411" s="2">
        <v>1</v>
      </c>
      <c r="Q411" s="2">
        <v>469.99</v>
      </c>
      <c r="R411" s="27">
        <v>0.2</v>
      </c>
      <c r="S411" s="2">
        <f t="shared" si="6"/>
        <v>469.99</v>
      </c>
    </row>
    <row r="412" spans="1:19" x14ac:dyDescent="0.3">
      <c r="A412" s="2">
        <v>144</v>
      </c>
      <c r="B412" s="2">
        <v>1</v>
      </c>
      <c r="C412" s="2">
        <f>VLOOKUP(A412, [1]orders!A:G, 7, FALSE)</f>
        <v>2</v>
      </c>
      <c r="D412" s="2">
        <v>8</v>
      </c>
      <c r="E412" s="2">
        <f>VLOOKUP(C412, [2]staffs!A:G,1,FALSE)</f>
        <v>2</v>
      </c>
      <c r="F412" s="2" t="str">
        <f>VLOOKUP(E412, [2]staffs!A:D,4,FALSE)</f>
        <v>mireya.copeland@bikes.shop</v>
      </c>
      <c r="G412" s="2">
        <f>VLOOKUP(D412, [3]products!$A:$D, 4, FALSE)</f>
        <v>6</v>
      </c>
      <c r="H412" s="2" t="str">
        <f>VLOOKUP(G412, [4]categories!A:B, 2, FALSE)</f>
        <v>Mountain Bikes</v>
      </c>
      <c r="I412" s="14">
        <f>VLOOKUP(A412, [1]orders!A:B,2,FALSE)</f>
        <v>1124</v>
      </c>
      <c r="J412" s="14" t="str">
        <f>VLOOKUP(A412, [1]orders!A:I,9,FALSE)</f>
        <v>hubert.reilly@hotmail.com</v>
      </c>
      <c r="K412" s="14">
        <f>VLOOKUP(A412, [1]orders!A:J,10,FALSE)</f>
        <v>11701</v>
      </c>
      <c r="L412" s="2" t="str">
        <f>IFERROR(VLOOKUP(C412, [5]stores!A:B, 2, FALSE), "Unknown")</f>
        <v>Baldwin Bikes</v>
      </c>
      <c r="M412" s="2" t="str">
        <f>VLOOKUP(D412,[3]products!A:B,2,FALSE)</f>
        <v>Trek Remedy 29 Carbon Frameset - 2016</v>
      </c>
      <c r="N412" s="2" t="str">
        <f>VLOOKUP(D412, [3]products!A:H, 8, FALSE)</f>
        <v>Trek</v>
      </c>
      <c r="O412" s="21">
        <f>VLOOKUP(A412, [1]orders!A:D, 4, FALSE)</f>
        <v>42455</v>
      </c>
      <c r="P412" s="2">
        <v>2</v>
      </c>
      <c r="Q412" s="2">
        <v>1799.99</v>
      </c>
      <c r="R412" s="27">
        <v>0.05</v>
      </c>
      <c r="S412" s="2">
        <f t="shared" si="6"/>
        <v>3599.98</v>
      </c>
    </row>
    <row r="413" spans="1:19" x14ac:dyDescent="0.3">
      <c r="A413" s="2">
        <v>145</v>
      </c>
      <c r="B413" s="2">
        <v>1</v>
      </c>
      <c r="C413" s="2">
        <f>VLOOKUP(A413, [1]orders!A:G, 7, FALSE)</f>
        <v>2</v>
      </c>
      <c r="D413" s="2">
        <v>11</v>
      </c>
      <c r="E413" s="2">
        <f>VLOOKUP(C413, [2]staffs!A:G,1,FALSE)</f>
        <v>2</v>
      </c>
      <c r="F413" s="2" t="str">
        <f>VLOOKUP(E413, [2]staffs!A:D,4,FALSE)</f>
        <v>mireya.copeland@bikes.shop</v>
      </c>
      <c r="G413" s="2">
        <f>VLOOKUP(D413, [3]products!$A:$D, 4, FALSE)</f>
        <v>4</v>
      </c>
      <c r="H413" s="2" t="str">
        <f>VLOOKUP(G413, [4]categories!A:B, 2, FALSE)</f>
        <v>Cyclocross Bicycles</v>
      </c>
      <c r="I413" s="14">
        <f>VLOOKUP(A413, [1]orders!A:B,2,FALSE)</f>
        <v>366</v>
      </c>
      <c r="J413" s="14" t="str">
        <f>VLOOKUP(A413, [1]orders!A:I,9,FALSE)</f>
        <v>lavonne.anderson@aol.com</v>
      </c>
      <c r="K413" s="14">
        <f>VLOOKUP(A413, [1]orders!A:J,10,FALSE)</f>
        <v>11001</v>
      </c>
      <c r="L413" s="2" t="str">
        <f>IFERROR(VLOOKUP(C413, [5]stores!A:B, 2, FALSE), "Unknown")</f>
        <v>Baldwin Bikes</v>
      </c>
      <c r="M413" s="2" t="str">
        <f>VLOOKUP(D413,[3]products!A:B,2,FALSE)</f>
        <v>Surly Straggler 650b - 2016</v>
      </c>
      <c r="N413" s="2" t="str">
        <f>VLOOKUP(D413, [3]products!A:H, 8, FALSE)</f>
        <v>Surly</v>
      </c>
      <c r="O413" s="21">
        <f>VLOOKUP(A413, [1]orders!A:D, 4, FALSE)</f>
        <v>42456</v>
      </c>
      <c r="P413" s="2">
        <v>1</v>
      </c>
      <c r="Q413" s="2">
        <v>1680.99</v>
      </c>
      <c r="R413" s="27">
        <v>0.2</v>
      </c>
      <c r="S413" s="2">
        <f t="shared" si="6"/>
        <v>1680.99</v>
      </c>
    </row>
    <row r="414" spans="1:19" x14ac:dyDescent="0.3">
      <c r="A414" s="2">
        <v>145</v>
      </c>
      <c r="B414" s="2">
        <v>2</v>
      </c>
      <c r="C414" s="2">
        <f>VLOOKUP(A414, [1]orders!A:G, 7, FALSE)</f>
        <v>2</v>
      </c>
      <c r="D414" s="2">
        <v>9</v>
      </c>
      <c r="E414" s="2">
        <f>VLOOKUP(C414, [2]staffs!A:G,1,FALSE)</f>
        <v>2</v>
      </c>
      <c r="F414" s="2" t="str">
        <f>VLOOKUP(E414, [2]staffs!A:D,4,FALSE)</f>
        <v>mireya.copeland@bikes.shop</v>
      </c>
      <c r="G414" s="2">
        <f>VLOOKUP(D414, [3]products!$A:$D, 4, FALSE)</f>
        <v>5</v>
      </c>
      <c r="H414" s="2" t="str">
        <f>VLOOKUP(G414, [4]categories!A:B, 2, FALSE)</f>
        <v>Electric Bikes</v>
      </c>
      <c r="I414" s="14">
        <f>VLOOKUP(A414, [1]orders!A:B,2,FALSE)</f>
        <v>366</v>
      </c>
      <c r="J414" s="14" t="str">
        <f>VLOOKUP(A414, [1]orders!A:I,9,FALSE)</f>
        <v>lavonne.anderson@aol.com</v>
      </c>
      <c r="K414" s="14">
        <f>VLOOKUP(A414, [1]orders!A:J,10,FALSE)</f>
        <v>11001</v>
      </c>
      <c r="L414" s="2" t="str">
        <f>IFERROR(VLOOKUP(C414, [5]stores!A:B, 2, FALSE), "Unknown")</f>
        <v>Baldwin Bikes</v>
      </c>
      <c r="M414" s="2" t="str">
        <f>VLOOKUP(D414,[3]products!A:B,2,FALSE)</f>
        <v>Trek Conduit+ - 2016</v>
      </c>
      <c r="N414" s="2" t="str">
        <f>VLOOKUP(D414, [3]products!A:H, 8, FALSE)</f>
        <v>Trek</v>
      </c>
      <c r="O414" s="21">
        <f>VLOOKUP(A414, [1]orders!A:D, 4, FALSE)</f>
        <v>42456</v>
      </c>
      <c r="P414" s="2">
        <v>2</v>
      </c>
      <c r="Q414" s="2">
        <v>2999.99</v>
      </c>
      <c r="R414" s="27">
        <v>0.1</v>
      </c>
      <c r="S414" s="2">
        <f t="shared" si="6"/>
        <v>5999.98</v>
      </c>
    </row>
    <row r="415" spans="1:19" x14ac:dyDescent="0.3">
      <c r="A415" s="2">
        <v>146</v>
      </c>
      <c r="B415" s="2">
        <v>1</v>
      </c>
      <c r="C415" s="2">
        <f>VLOOKUP(A415, [1]orders!A:G, 7, FALSE)</f>
        <v>1</v>
      </c>
      <c r="D415" s="2">
        <v>3</v>
      </c>
      <c r="E415" s="2">
        <f>VLOOKUP(C415, [2]staffs!A:G,1,FALSE)</f>
        <v>1</v>
      </c>
      <c r="F415" s="2" t="str">
        <f>VLOOKUP(E415, [2]staffs!A:D,4,FALSE)</f>
        <v>fabiola.jackson@bikes.shop</v>
      </c>
      <c r="G415" s="2">
        <f>VLOOKUP(D415, [3]products!$A:$D, 4, FALSE)</f>
        <v>6</v>
      </c>
      <c r="H415" s="2" t="str">
        <f>VLOOKUP(G415, [4]categories!A:B, 2, FALSE)</f>
        <v>Mountain Bikes</v>
      </c>
      <c r="I415" s="14">
        <f>VLOOKUP(A415, [1]orders!A:B,2,FALSE)</f>
        <v>288</v>
      </c>
      <c r="J415" s="14" t="str">
        <f>VLOOKUP(A415, [1]orders!A:I,9,FALSE)</f>
        <v>keturah.massey@msn.com</v>
      </c>
      <c r="K415" s="14">
        <f>VLOOKUP(A415, [1]orders!A:J,10,FALSE)</f>
        <v>92220</v>
      </c>
      <c r="L415" s="2" t="str">
        <f>IFERROR(VLOOKUP(C415, [5]stores!A:B, 2, FALSE), "Unknown")</f>
        <v>Santa Cruz Bikes</v>
      </c>
      <c r="M415" s="2" t="str">
        <f>VLOOKUP(D415,[3]products!A:B,2,FALSE)</f>
        <v>Surly Wednesday Frameset - 2016</v>
      </c>
      <c r="N415" s="2" t="str">
        <f>VLOOKUP(D415, [3]products!A:H, 8, FALSE)</f>
        <v>Surly</v>
      </c>
      <c r="O415" s="21">
        <f>VLOOKUP(A415, [1]orders!A:D, 4, FALSE)</f>
        <v>42457</v>
      </c>
      <c r="P415" s="2">
        <v>2</v>
      </c>
      <c r="Q415" s="2">
        <v>999.99</v>
      </c>
      <c r="R415" s="27">
        <v>0.2</v>
      </c>
      <c r="S415" s="2">
        <f t="shared" si="6"/>
        <v>1999.98</v>
      </c>
    </row>
    <row r="416" spans="1:19" x14ac:dyDescent="0.3">
      <c r="A416" s="2">
        <v>146</v>
      </c>
      <c r="B416" s="2">
        <v>2</v>
      </c>
      <c r="C416" s="2">
        <f>VLOOKUP(A416, [1]orders!A:G, 7, FALSE)</f>
        <v>1</v>
      </c>
      <c r="D416" s="2">
        <v>12</v>
      </c>
      <c r="E416" s="2">
        <f>VLOOKUP(C416, [2]staffs!A:G,1,FALSE)</f>
        <v>1</v>
      </c>
      <c r="F416" s="2" t="str">
        <f>VLOOKUP(E416, [2]staffs!A:D,4,FALSE)</f>
        <v>fabiola.jackson@bikes.shop</v>
      </c>
      <c r="G416" s="2">
        <f>VLOOKUP(D416, [3]products!$A:$D, 4, FALSE)</f>
        <v>3</v>
      </c>
      <c r="H416" s="2" t="str">
        <f>VLOOKUP(G416, [4]categories!A:B, 2, FALSE)</f>
        <v>Cruisers Bicycles</v>
      </c>
      <c r="I416" s="14">
        <f>VLOOKUP(A416, [1]orders!A:B,2,FALSE)</f>
        <v>288</v>
      </c>
      <c r="J416" s="14" t="str">
        <f>VLOOKUP(A416, [1]orders!A:I,9,FALSE)</f>
        <v>keturah.massey@msn.com</v>
      </c>
      <c r="K416" s="14">
        <f>VLOOKUP(A416, [1]orders!A:J,10,FALSE)</f>
        <v>92220</v>
      </c>
      <c r="L416" s="2" t="str">
        <f>IFERROR(VLOOKUP(C416, [5]stores!A:B, 2, FALSE), "Unknown")</f>
        <v>Santa Cruz Bikes</v>
      </c>
      <c r="M416" s="2" t="str">
        <f>VLOOKUP(D416,[3]products!A:B,2,FALSE)</f>
        <v>Electra Townie Original 21D - 2016</v>
      </c>
      <c r="N416" s="2" t="str">
        <f>VLOOKUP(D416, [3]products!A:H, 8, FALSE)</f>
        <v>Electra</v>
      </c>
      <c r="O416" s="21">
        <f>VLOOKUP(A416, [1]orders!A:D, 4, FALSE)</f>
        <v>42457</v>
      </c>
      <c r="P416" s="2">
        <v>1</v>
      </c>
      <c r="Q416" s="2">
        <v>549.99</v>
      </c>
      <c r="R416" s="27">
        <v>0.1</v>
      </c>
      <c r="S416" s="2">
        <f t="shared" si="6"/>
        <v>549.99</v>
      </c>
    </row>
    <row r="417" spans="1:19" x14ac:dyDescent="0.3">
      <c r="A417" s="2">
        <v>146</v>
      </c>
      <c r="B417" s="2">
        <v>3</v>
      </c>
      <c r="C417" s="2">
        <f>VLOOKUP(A417, [1]orders!A:G, 7, FALSE)</f>
        <v>1</v>
      </c>
      <c r="D417" s="2">
        <v>20</v>
      </c>
      <c r="E417" s="2">
        <f>VLOOKUP(C417, [2]staffs!A:G,1,FALSE)</f>
        <v>1</v>
      </c>
      <c r="F417" s="2" t="str">
        <f>VLOOKUP(E417, [2]staffs!A:D,4,FALSE)</f>
        <v>fabiola.jackson@bikes.shop</v>
      </c>
      <c r="G417" s="2">
        <f>VLOOKUP(D417, [3]products!$A:$D, 4, FALSE)</f>
        <v>3</v>
      </c>
      <c r="H417" s="2" t="str">
        <f>VLOOKUP(G417, [4]categories!A:B, 2, FALSE)</f>
        <v>Cruisers Bicycles</v>
      </c>
      <c r="I417" s="14">
        <f>VLOOKUP(A417, [1]orders!A:B,2,FALSE)</f>
        <v>288</v>
      </c>
      <c r="J417" s="14" t="str">
        <f>VLOOKUP(A417, [1]orders!A:I,9,FALSE)</f>
        <v>keturah.massey@msn.com</v>
      </c>
      <c r="K417" s="14">
        <f>VLOOKUP(A417, [1]orders!A:J,10,FALSE)</f>
        <v>92220</v>
      </c>
      <c r="L417" s="2" t="str">
        <f>IFERROR(VLOOKUP(C417, [5]stores!A:B, 2, FALSE), "Unknown")</f>
        <v>Santa Cruz Bikes</v>
      </c>
      <c r="M417" s="2" t="str">
        <f>VLOOKUP(D417,[3]products!A:B,2,FALSE)</f>
        <v>Electra Townie Original 7D EQ - Women's - 2016</v>
      </c>
      <c r="N417" s="2" t="str">
        <f>VLOOKUP(D417, [3]products!A:H, 8, FALSE)</f>
        <v>Electra</v>
      </c>
      <c r="O417" s="21">
        <f>VLOOKUP(A417, [1]orders!A:D, 4, FALSE)</f>
        <v>42457</v>
      </c>
      <c r="P417" s="2">
        <v>2</v>
      </c>
      <c r="Q417" s="2">
        <v>599.99</v>
      </c>
      <c r="R417" s="27">
        <v>0.1</v>
      </c>
      <c r="S417" s="2">
        <f t="shared" si="6"/>
        <v>1199.98</v>
      </c>
    </row>
    <row r="418" spans="1:19" x14ac:dyDescent="0.3">
      <c r="A418" s="2">
        <v>146</v>
      </c>
      <c r="B418" s="2">
        <v>4</v>
      </c>
      <c r="C418" s="2">
        <f>VLOOKUP(A418, [1]orders!A:G, 7, FALSE)</f>
        <v>1</v>
      </c>
      <c r="D418" s="2">
        <v>6</v>
      </c>
      <c r="E418" s="2">
        <f>VLOOKUP(C418, [2]staffs!A:G,1,FALSE)</f>
        <v>1</v>
      </c>
      <c r="F418" s="2" t="str">
        <f>VLOOKUP(E418, [2]staffs!A:D,4,FALSE)</f>
        <v>fabiola.jackson@bikes.shop</v>
      </c>
      <c r="G418" s="2">
        <f>VLOOKUP(D418, [3]products!$A:$D, 4, FALSE)</f>
        <v>6</v>
      </c>
      <c r="H418" s="2" t="str">
        <f>VLOOKUP(G418, [4]categories!A:B, 2, FALSE)</f>
        <v>Mountain Bikes</v>
      </c>
      <c r="I418" s="14">
        <f>VLOOKUP(A418, [1]orders!A:B,2,FALSE)</f>
        <v>288</v>
      </c>
      <c r="J418" s="14" t="str">
        <f>VLOOKUP(A418, [1]orders!A:I,9,FALSE)</f>
        <v>keturah.massey@msn.com</v>
      </c>
      <c r="K418" s="14">
        <f>VLOOKUP(A418, [1]orders!A:J,10,FALSE)</f>
        <v>92220</v>
      </c>
      <c r="L418" s="2" t="str">
        <f>IFERROR(VLOOKUP(C418, [5]stores!A:B, 2, FALSE), "Unknown")</f>
        <v>Santa Cruz Bikes</v>
      </c>
      <c r="M418" s="2" t="str">
        <f>VLOOKUP(D418,[3]products!A:B,2,FALSE)</f>
        <v>Surly Ice Cream Truck Frameset - 2016</v>
      </c>
      <c r="N418" s="2" t="str">
        <f>VLOOKUP(D418, [3]products!A:H, 8, FALSE)</f>
        <v>Surly</v>
      </c>
      <c r="O418" s="21">
        <f>VLOOKUP(A418, [1]orders!A:D, 4, FALSE)</f>
        <v>42457</v>
      </c>
      <c r="P418" s="2">
        <v>2</v>
      </c>
      <c r="Q418" s="2">
        <v>469.99</v>
      </c>
      <c r="R418" s="27">
        <v>0.05</v>
      </c>
      <c r="S418" s="2">
        <f t="shared" si="6"/>
        <v>939.98</v>
      </c>
    </row>
    <row r="419" spans="1:19" x14ac:dyDescent="0.3">
      <c r="A419" s="2">
        <v>146</v>
      </c>
      <c r="B419" s="2">
        <v>5</v>
      </c>
      <c r="C419" s="2">
        <f>VLOOKUP(A419, [1]orders!A:G, 7, FALSE)</f>
        <v>1</v>
      </c>
      <c r="D419" s="2">
        <v>2</v>
      </c>
      <c r="E419" s="2">
        <f>VLOOKUP(C419, [2]staffs!A:G,1,FALSE)</f>
        <v>1</v>
      </c>
      <c r="F419" s="2" t="str">
        <f>VLOOKUP(E419, [2]staffs!A:D,4,FALSE)</f>
        <v>fabiola.jackson@bikes.shop</v>
      </c>
      <c r="G419" s="2">
        <f>VLOOKUP(D419, [3]products!$A:$D, 4, FALSE)</f>
        <v>6</v>
      </c>
      <c r="H419" s="2" t="str">
        <f>VLOOKUP(G419, [4]categories!A:B, 2, FALSE)</f>
        <v>Mountain Bikes</v>
      </c>
      <c r="I419" s="14">
        <f>VLOOKUP(A419, [1]orders!A:B,2,FALSE)</f>
        <v>288</v>
      </c>
      <c r="J419" s="14" t="str">
        <f>VLOOKUP(A419, [1]orders!A:I,9,FALSE)</f>
        <v>keturah.massey@msn.com</v>
      </c>
      <c r="K419" s="14">
        <f>VLOOKUP(A419, [1]orders!A:J,10,FALSE)</f>
        <v>92220</v>
      </c>
      <c r="L419" s="2" t="str">
        <f>IFERROR(VLOOKUP(C419, [5]stores!A:B, 2, FALSE), "Unknown")</f>
        <v>Santa Cruz Bikes</v>
      </c>
      <c r="M419" s="2" t="str">
        <f>VLOOKUP(D419,[3]products!A:B,2,FALSE)</f>
        <v>Ritchey Timberwolf Frameset - 2016</v>
      </c>
      <c r="N419" s="2" t="str">
        <f>VLOOKUP(D419, [3]products!A:H, 8, FALSE)</f>
        <v>Ritchey</v>
      </c>
      <c r="O419" s="21">
        <f>VLOOKUP(A419, [1]orders!A:D, 4, FALSE)</f>
        <v>42457</v>
      </c>
      <c r="P419" s="2">
        <v>1</v>
      </c>
      <c r="Q419" s="2">
        <v>749.99</v>
      </c>
      <c r="R419" s="27">
        <v>7.0000000000000007E-2</v>
      </c>
      <c r="S419" s="2">
        <f t="shared" si="6"/>
        <v>749.99</v>
      </c>
    </row>
    <row r="420" spans="1:19" x14ac:dyDescent="0.3">
      <c r="A420" s="2">
        <v>147</v>
      </c>
      <c r="B420" s="2">
        <v>1</v>
      </c>
      <c r="C420" s="2">
        <f>VLOOKUP(A420, [1]orders!A:G, 7, FALSE)</f>
        <v>2</v>
      </c>
      <c r="D420" s="2">
        <v>26</v>
      </c>
      <c r="E420" s="2">
        <f>VLOOKUP(C420, [2]staffs!A:G,1,FALSE)</f>
        <v>2</v>
      </c>
      <c r="F420" s="2" t="str">
        <f>VLOOKUP(E420, [2]staffs!A:D,4,FALSE)</f>
        <v>mireya.copeland@bikes.shop</v>
      </c>
      <c r="G420" s="2">
        <f>VLOOKUP(D420, [3]products!$A:$D, 4, FALSE)</f>
        <v>2</v>
      </c>
      <c r="H420" s="2" t="str">
        <f>VLOOKUP(G420, [4]categories!A:B, 2, FALSE)</f>
        <v>Comfort Bicycles</v>
      </c>
      <c r="I420" s="14">
        <f>VLOOKUP(A420, [1]orders!A:B,2,FALSE)</f>
        <v>55</v>
      </c>
      <c r="J420" s="14" t="str">
        <f>VLOOKUP(A420, [1]orders!A:I,9,FALSE)</f>
        <v>diana.guerra@hotmail.com</v>
      </c>
      <c r="K420" s="14">
        <f>VLOOKUP(A420, [1]orders!A:J,10,FALSE)</f>
        <v>11566</v>
      </c>
      <c r="L420" s="2" t="str">
        <f>IFERROR(VLOOKUP(C420, [5]stores!A:B, 2, FALSE), "Unknown")</f>
        <v>Baldwin Bikes</v>
      </c>
      <c r="M420" s="2" t="str">
        <f>VLOOKUP(D420,[3]products!A:B,2,FALSE)</f>
        <v>Electra Townie Original 7D EQ - 2016</v>
      </c>
      <c r="N420" s="2" t="str">
        <f>VLOOKUP(D420, [3]products!A:H, 8, FALSE)</f>
        <v>Electra</v>
      </c>
      <c r="O420" s="21">
        <f>VLOOKUP(A420, [1]orders!A:D, 4, FALSE)</f>
        <v>42457</v>
      </c>
      <c r="P420" s="2">
        <v>2</v>
      </c>
      <c r="Q420" s="2">
        <v>599.99</v>
      </c>
      <c r="R420" s="27">
        <v>0.2</v>
      </c>
      <c r="S420" s="2">
        <f t="shared" si="6"/>
        <v>1199.98</v>
      </c>
    </row>
    <row r="421" spans="1:19" x14ac:dyDescent="0.3">
      <c r="A421" s="2">
        <v>148</v>
      </c>
      <c r="B421" s="2">
        <v>1</v>
      </c>
      <c r="C421" s="2">
        <f>VLOOKUP(A421, [1]orders!A:G, 7, FALSE)</f>
        <v>2</v>
      </c>
      <c r="D421" s="2">
        <v>14</v>
      </c>
      <c r="E421" s="2">
        <f>VLOOKUP(C421, [2]staffs!A:G,1,FALSE)</f>
        <v>2</v>
      </c>
      <c r="F421" s="2" t="str">
        <f>VLOOKUP(E421, [2]staffs!A:D,4,FALSE)</f>
        <v>mireya.copeland@bikes.shop</v>
      </c>
      <c r="G421" s="2">
        <f>VLOOKUP(D421, [3]products!$A:$D, 4, FALSE)</f>
        <v>3</v>
      </c>
      <c r="H421" s="2" t="str">
        <f>VLOOKUP(G421, [4]categories!A:B, 2, FALSE)</f>
        <v>Cruisers Bicycles</v>
      </c>
      <c r="I421" s="14">
        <f>VLOOKUP(A421, [1]orders!A:B,2,FALSE)</f>
        <v>714</v>
      </c>
      <c r="J421" s="14" t="str">
        <f>VLOOKUP(A421, [1]orders!A:I,9,FALSE)</f>
        <v>senaida.thompson@msn.com</v>
      </c>
      <c r="K421" s="14">
        <f>VLOOKUP(A421, [1]orders!A:J,10,FALSE)</f>
        <v>10451</v>
      </c>
      <c r="L421" s="2" t="str">
        <f>IFERROR(VLOOKUP(C421, [5]stores!A:B, 2, FALSE), "Unknown")</f>
        <v>Baldwin Bikes</v>
      </c>
      <c r="M421" s="2" t="str">
        <f>VLOOKUP(D421,[3]products!A:B,2,FALSE)</f>
        <v>Electra Girl's Hawaii 1 (16-inch) - 2015/2016</v>
      </c>
      <c r="N421" s="2" t="str">
        <f>VLOOKUP(D421, [3]products!A:H, 8, FALSE)</f>
        <v>Electra</v>
      </c>
      <c r="O421" s="21">
        <f>VLOOKUP(A421, [1]orders!A:D, 4, FALSE)</f>
        <v>42457</v>
      </c>
      <c r="P421" s="2">
        <v>1</v>
      </c>
      <c r="Q421" s="2">
        <v>269.99</v>
      </c>
      <c r="R421" s="27">
        <v>0.05</v>
      </c>
      <c r="S421" s="2">
        <f t="shared" si="6"/>
        <v>269.99</v>
      </c>
    </row>
    <row r="422" spans="1:19" x14ac:dyDescent="0.3">
      <c r="A422" s="2">
        <v>149</v>
      </c>
      <c r="B422" s="2">
        <v>1</v>
      </c>
      <c r="C422" s="2">
        <f>VLOOKUP(A422, [1]orders!A:G, 7, FALSE)</f>
        <v>2</v>
      </c>
      <c r="D422" s="2">
        <v>12</v>
      </c>
      <c r="E422" s="2">
        <f>VLOOKUP(C422, [2]staffs!A:G,1,FALSE)</f>
        <v>2</v>
      </c>
      <c r="F422" s="2" t="str">
        <f>VLOOKUP(E422, [2]staffs!A:D,4,FALSE)</f>
        <v>mireya.copeland@bikes.shop</v>
      </c>
      <c r="G422" s="2">
        <f>VLOOKUP(D422, [3]products!$A:$D, 4, FALSE)</f>
        <v>3</v>
      </c>
      <c r="H422" s="2" t="str">
        <f>VLOOKUP(G422, [4]categories!A:B, 2, FALSE)</f>
        <v>Cruisers Bicycles</v>
      </c>
      <c r="I422" s="14">
        <f>VLOOKUP(A422, [1]orders!A:B,2,FALSE)</f>
        <v>763</v>
      </c>
      <c r="J422" s="14" t="str">
        <f>VLOOKUP(A422, [1]orders!A:I,9,FALSE)</f>
        <v>han.schneider@gmail.com</v>
      </c>
      <c r="K422" s="14">
        <f>VLOOKUP(A422, [1]orders!A:J,10,FALSE)</f>
        <v>11373</v>
      </c>
      <c r="L422" s="2" t="str">
        <f>IFERROR(VLOOKUP(C422, [5]stores!A:B, 2, FALSE), "Unknown")</f>
        <v>Baldwin Bikes</v>
      </c>
      <c r="M422" s="2" t="str">
        <f>VLOOKUP(D422,[3]products!A:B,2,FALSE)</f>
        <v>Electra Townie Original 21D - 2016</v>
      </c>
      <c r="N422" s="2" t="str">
        <f>VLOOKUP(D422, [3]products!A:H, 8, FALSE)</f>
        <v>Electra</v>
      </c>
      <c r="O422" s="21">
        <f>VLOOKUP(A422, [1]orders!A:D, 4, FALSE)</f>
        <v>42457</v>
      </c>
      <c r="P422" s="2">
        <v>2</v>
      </c>
      <c r="Q422" s="2">
        <v>549.99</v>
      </c>
      <c r="R422" s="27">
        <v>7.0000000000000007E-2</v>
      </c>
      <c r="S422" s="2">
        <f t="shared" si="6"/>
        <v>1099.98</v>
      </c>
    </row>
    <row r="423" spans="1:19" x14ac:dyDescent="0.3">
      <c r="A423" s="2">
        <v>149</v>
      </c>
      <c r="B423" s="2">
        <v>2</v>
      </c>
      <c r="C423" s="2">
        <f>VLOOKUP(A423, [1]orders!A:G, 7, FALSE)</f>
        <v>2</v>
      </c>
      <c r="D423" s="2">
        <v>21</v>
      </c>
      <c r="E423" s="2">
        <f>VLOOKUP(C423, [2]staffs!A:G,1,FALSE)</f>
        <v>2</v>
      </c>
      <c r="F423" s="2" t="str">
        <f>VLOOKUP(E423, [2]staffs!A:D,4,FALSE)</f>
        <v>mireya.copeland@bikes.shop</v>
      </c>
      <c r="G423" s="2">
        <f>VLOOKUP(D423, [3]products!$A:$D, 4, FALSE)</f>
        <v>1</v>
      </c>
      <c r="H423" s="2" t="str">
        <f>VLOOKUP(G423, [4]categories!A:B, 2, FALSE)</f>
        <v>Children Bicycles</v>
      </c>
      <c r="I423" s="14">
        <f>VLOOKUP(A423, [1]orders!A:B,2,FALSE)</f>
        <v>763</v>
      </c>
      <c r="J423" s="14" t="str">
        <f>VLOOKUP(A423, [1]orders!A:I,9,FALSE)</f>
        <v>han.schneider@gmail.com</v>
      </c>
      <c r="K423" s="14">
        <f>VLOOKUP(A423, [1]orders!A:J,10,FALSE)</f>
        <v>11373</v>
      </c>
      <c r="L423" s="2" t="str">
        <f>IFERROR(VLOOKUP(C423, [5]stores!A:B, 2, FALSE), "Unknown")</f>
        <v>Baldwin Bikes</v>
      </c>
      <c r="M423" s="2" t="str">
        <f>VLOOKUP(D423,[3]products!A:B,2,FALSE)</f>
        <v>Electra Cruiser 1 (24-Inch) - 2016</v>
      </c>
      <c r="N423" s="2" t="str">
        <f>VLOOKUP(D423, [3]products!A:H, 8, FALSE)</f>
        <v>Electra</v>
      </c>
      <c r="O423" s="21">
        <f>VLOOKUP(A423, [1]orders!A:D, 4, FALSE)</f>
        <v>42457</v>
      </c>
      <c r="P423" s="2">
        <v>2</v>
      </c>
      <c r="Q423" s="2">
        <v>269.99</v>
      </c>
      <c r="R423" s="27">
        <v>7.0000000000000007E-2</v>
      </c>
      <c r="S423" s="2">
        <f t="shared" si="6"/>
        <v>539.98</v>
      </c>
    </row>
    <row r="424" spans="1:19" x14ac:dyDescent="0.3">
      <c r="A424" s="2">
        <v>150</v>
      </c>
      <c r="B424" s="2">
        <v>1</v>
      </c>
      <c r="C424" s="2">
        <f>VLOOKUP(A424, [1]orders!A:G, 7, FALSE)</f>
        <v>1</v>
      </c>
      <c r="D424" s="2">
        <v>7</v>
      </c>
      <c r="E424" s="2">
        <f>VLOOKUP(C424, [2]staffs!A:G,1,FALSE)</f>
        <v>1</v>
      </c>
      <c r="F424" s="2" t="str">
        <f>VLOOKUP(E424, [2]staffs!A:D,4,FALSE)</f>
        <v>fabiola.jackson@bikes.shop</v>
      </c>
      <c r="G424" s="2">
        <f>VLOOKUP(D424, [3]products!$A:$D, 4, FALSE)</f>
        <v>6</v>
      </c>
      <c r="H424" s="2" t="str">
        <f>VLOOKUP(G424, [4]categories!A:B, 2, FALSE)</f>
        <v>Mountain Bikes</v>
      </c>
      <c r="I424" s="14">
        <f>VLOOKUP(A424, [1]orders!A:B,2,FALSE)</f>
        <v>332</v>
      </c>
      <c r="J424" s="14" t="str">
        <f>VLOOKUP(A424, [1]orders!A:I,9,FALSE)</f>
        <v>reena.higgins@gmail.com</v>
      </c>
      <c r="K424" s="14">
        <f>VLOOKUP(A424, [1]orders!A:J,10,FALSE)</f>
        <v>91387</v>
      </c>
      <c r="L424" s="2" t="str">
        <f>IFERROR(VLOOKUP(C424, [5]stores!A:B, 2, FALSE), "Unknown")</f>
        <v>Santa Cruz Bikes</v>
      </c>
      <c r="M424" s="2" t="str">
        <f>VLOOKUP(D424,[3]products!A:B,2,FALSE)</f>
        <v>Trek Slash 8 27.5 - 2016</v>
      </c>
      <c r="N424" s="2" t="str">
        <f>VLOOKUP(D424, [3]products!A:H, 8, FALSE)</f>
        <v>Trek</v>
      </c>
      <c r="O424" s="21">
        <f>VLOOKUP(A424, [1]orders!A:D, 4, FALSE)</f>
        <v>42458</v>
      </c>
      <c r="P424" s="2">
        <v>1</v>
      </c>
      <c r="Q424" s="2">
        <v>3999.99</v>
      </c>
      <c r="R424" s="27">
        <v>0.1</v>
      </c>
      <c r="S424" s="2">
        <f t="shared" si="6"/>
        <v>3999.99</v>
      </c>
    </row>
    <row r="425" spans="1:19" x14ac:dyDescent="0.3">
      <c r="A425" s="2">
        <v>150</v>
      </c>
      <c r="B425" s="2">
        <v>2</v>
      </c>
      <c r="C425" s="2">
        <f>VLOOKUP(A425, [1]orders!A:G, 7, FALSE)</f>
        <v>1</v>
      </c>
      <c r="D425" s="2">
        <v>3</v>
      </c>
      <c r="E425" s="2">
        <f>VLOOKUP(C425, [2]staffs!A:G,1,FALSE)</f>
        <v>1</v>
      </c>
      <c r="F425" s="2" t="str">
        <f>VLOOKUP(E425, [2]staffs!A:D,4,FALSE)</f>
        <v>fabiola.jackson@bikes.shop</v>
      </c>
      <c r="G425" s="2">
        <f>VLOOKUP(D425, [3]products!$A:$D, 4, FALSE)</f>
        <v>6</v>
      </c>
      <c r="H425" s="2" t="str">
        <f>VLOOKUP(G425, [4]categories!A:B, 2, FALSE)</f>
        <v>Mountain Bikes</v>
      </c>
      <c r="I425" s="14">
        <f>VLOOKUP(A425, [1]orders!A:B,2,FALSE)</f>
        <v>332</v>
      </c>
      <c r="J425" s="14" t="str">
        <f>VLOOKUP(A425, [1]orders!A:I,9,FALSE)</f>
        <v>reena.higgins@gmail.com</v>
      </c>
      <c r="K425" s="14">
        <f>VLOOKUP(A425, [1]orders!A:J,10,FALSE)</f>
        <v>91387</v>
      </c>
      <c r="L425" s="2" t="str">
        <f>IFERROR(VLOOKUP(C425, [5]stores!A:B, 2, FALSE), "Unknown")</f>
        <v>Santa Cruz Bikes</v>
      </c>
      <c r="M425" s="2" t="str">
        <f>VLOOKUP(D425,[3]products!A:B,2,FALSE)</f>
        <v>Surly Wednesday Frameset - 2016</v>
      </c>
      <c r="N425" s="2" t="str">
        <f>VLOOKUP(D425, [3]products!A:H, 8, FALSE)</f>
        <v>Surly</v>
      </c>
      <c r="O425" s="21">
        <f>VLOOKUP(A425, [1]orders!A:D, 4, FALSE)</f>
        <v>42458</v>
      </c>
      <c r="P425" s="2">
        <v>1</v>
      </c>
      <c r="Q425" s="2">
        <v>999.99</v>
      </c>
      <c r="R425" s="27">
        <v>0.2</v>
      </c>
      <c r="S425" s="2">
        <f t="shared" si="6"/>
        <v>999.99</v>
      </c>
    </row>
    <row r="426" spans="1:19" x14ac:dyDescent="0.3">
      <c r="A426" s="2">
        <v>150</v>
      </c>
      <c r="B426" s="2">
        <v>3</v>
      </c>
      <c r="C426" s="2">
        <f>VLOOKUP(A426, [1]orders!A:G, 7, FALSE)</f>
        <v>1</v>
      </c>
      <c r="D426" s="2">
        <v>17</v>
      </c>
      <c r="E426" s="2">
        <f>VLOOKUP(C426, [2]staffs!A:G,1,FALSE)</f>
        <v>1</v>
      </c>
      <c r="F426" s="2" t="str">
        <f>VLOOKUP(E426, [2]staffs!A:D,4,FALSE)</f>
        <v>fabiola.jackson@bikes.shop</v>
      </c>
      <c r="G426" s="2">
        <f>VLOOKUP(D426, [3]products!$A:$D, 4, FALSE)</f>
        <v>3</v>
      </c>
      <c r="H426" s="2" t="str">
        <f>VLOOKUP(G426, [4]categories!A:B, 2, FALSE)</f>
        <v>Cruisers Bicycles</v>
      </c>
      <c r="I426" s="14">
        <f>VLOOKUP(A426, [1]orders!A:B,2,FALSE)</f>
        <v>332</v>
      </c>
      <c r="J426" s="14" t="str">
        <f>VLOOKUP(A426, [1]orders!A:I,9,FALSE)</f>
        <v>reena.higgins@gmail.com</v>
      </c>
      <c r="K426" s="14">
        <f>VLOOKUP(A426, [1]orders!A:J,10,FALSE)</f>
        <v>91387</v>
      </c>
      <c r="L426" s="2" t="str">
        <f>IFERROR(VLOOKUP(C426, [5]stores!A:B, 2, FALSE), "Unknown")</f>
        <v>Santa Cruz Bikes</v>
      </c>
      <c r="M426" s="2" t="str">
        <f>VLOOKUP(D426,[3]products!A:B,2,FALSE)</f>
        <v>Pure Cycles Vine 8-Speed - 2016</v>
      </c>
      <c r="N426" s="2" t="str">
        <f>VLOOKUP(D426, [3]products!A:H, 8, FALSE)</f>
        <v>Pure Cycles</v>
      </c>
      <c r="O426" s="21">
        <f>VLOOKUP(A426, [1]orders!A:D, 4, FALSE)</f>
        <v>42458</v>
      </c>
      <c r="P426" s="2">
        <v>1</v>
      </c>
      <c r="Q426" s="2">
        <v>429</v>
      </c>
      <c r="R426" s="27">
        <v>7.0000000000000007E-2</v>
      </c>
      <c r="S426" s="2">
        <f t="shared" si="6"/>
        <v>429</v>
      </c>
    </row>
    <row r="427" spans="1:19" x14ac:dyDescent="0.3">
      <c r="A427" s="2">
        <v>150</v>
      </c>
      <c r="B427" s="2">
        <v>4</v>
      </c>
      <c r="C427" s="2">
        <f>VLOOKUP(A427, [1]orders!A:G, 7, FALSE)</f>
        <v>1</v>
      </c>
      <c r="D427" s="2">
        <v>25</v>
      </c>
      <c r="E427" s="2">
        <f>VLOOKUP(C427, [2]staffs!A:G,1,FALSE)</f>
        <v>1</v>
      </c>
      <c r="F427" s="2" t="str">
        <f>VLOOKUP(E427, [2]staffs!A:D,4,FALSE)</f>
        <v>fabiola.jackson@bikes.shop</v>
      </c>
      <c r="G427" s="2">
        <f>VLOOKUP(D427, [3]products!$A:$D, 4, FALSE)</f>
        <v>2</v>
      </c>
      <c r="H427" s="2" t="str">
        <f>VLOOKUP(G427, [4]categories!A:B, 2, FALSE)</f>
        <v>Comfort Bicycles</v>
      </c>
      <c r="I427" s="14">
        <f>VLOOKUP(A427, [1]orders!A:B,2,FALSE)</f>
        <v>332</v>
      </c>
      <c r="J427" s="14" t="str">
        <f>VLOOKUP(A427, [1]orders!A:I,9,FALSE)</f>
        <v>reena.higgins@gmail.com</v>
      </c>
      <c r="K427" s="14">
        <f>VLOOKUP(A427, [1]orders!A:J,10,FALSE)</f>
        <v>91387</v>
      </c>
      <c r="L427" s="2" t="str">
        <f>IFERROR(VLOOKUP(C427, [5]stores!A:B, 2, FALSE), "Unknown")</f>
        <v>Santa Cruz Bikes</v>
      </c>
      <c r="M427" s="2" t="str">
        <f>VLOOKUP(D427,[3]products!A:B,2,FALSE)</f>
        <v>Electra Townie Original 7D - 2015/2016</v>
      </c>
      <c r="N427" s="2" t="str">
        <f>VLOOKUP(D427, [3]products!A:H, 8, FALSE)</f>
        <v>Electra</v>
      </c>
      <c r="O427" s="21">
        <f>VLOOKUP(A427, [1]orders!A:D, 4, FALSE)</f>
        <v>42458</v>
      </c>
      <c r="P427" s="2">
        <v>2</v>
      </c>
      <c r="Q427" s="2">
        <v>499.99</v>
      </c>
      <c r="R427" s="27">
        <v>7.0000000000000007E-2</v>
      </c>
      <c r="S427" s="2">
        <f t="shared" si="6"/>
        <v>999.98</v>
      </c>
    </row>
    <row r="428" spans="1:19" x14ac:dyDescent="0.3">
      <c r="A428" s="2">
        <v>151</v>
      </c>
      <c r="B428" s="2">
        <v>1</v>
      </c>
      <c r="C428" s="2">
        <f>VLOOKUP(A428, [1]orders!A:G, 7, FALSE)</f>
        <v>1</v>
      </c>
      <c r="D428" s="2">
        <v>17</v>
      </c>
      <c r="E428" s="2">
        <f>VLOOKUP(C428, [2]staffs!A:G,1,FALSE)</f>
        <v>1</v>
      </c>
      <c r="F428" s="2" t="str">
        <f>VLOOKUP(E428, [2]staffs!A:D,4,FALSE)</f>
        <v>fabiola.jackson@bikes.shop</v>
      </c>
      <c r="G428" s="2">
        <f>VLOOKUP(D428, [3]products!$A:$D, 4, FALSE)</f>
        <v>3</v>
      </c>
      <c r="H428" s="2" t="str">
        <f>VLOOKUP(G428, [4]categories!A:B, 2, FALSE)</f>
        <v>Cruisers Bicycles</v>
      </c>
      <c r="I428" s="14">
        <f>VLOOKUP(A428, [1]orders!A:B,2,FALSE)</f>
        <v>926</v>
      </c>
      <c r="J428" s="14" t="str">
        <f>VLOOKUP(A428, [1]orders!A:I,9,FALSE)</f>
        <v>katina.mcintosh@yahoo.com</v>
      </c>
      <c r="K428" s="14">
        <f>VLOOKUP(A428, [1]orders!A:J,10,FALSE)</f>
        <v>93306</v>
      </c>
      <c r="L428" s="2" t="str">
        <f>IFERROR(VLOOKUP(C428, [5]stores!A:B, 2, FALSE), "Unknown")</f>
        <v>Santa Cruz Bikes</v>
      </c>
      <c r="M428" s="2" t="str">
        <f>VLOOKUP(D428,[3]products!A:B,2,FALSE)</f>
        <v>Pure Cycles Vine 8-Speed - 2016</v>
      </c>
      <c r="N428" s="2" t="str">
        <f>VLOOKUP(D428, [3]products!A:H, 8, FALSE)</f>
        <v>Pure Cycles</v>
      </c>
      <c r="O428" s="21">
        <f>VLOOKUP(A428, [1]orders!A:D, 4, FALSE)</f>
        <v>42458</v>
      </c>
      <c r="P428" s="2">
        <v>1</v>
      </c>
      <c r="Q428" s="2">
        <v>429</v>
      </c>
      <c r="R428" s="27">
        <v>0.1</v>
      </c>
      <c r="S428" s="2">
        <f t="shared" si="6"/>
        <v>429</v>
      </c>
    </row>
    <row r="429" spans="1:19" x14ac:dyDescent="0.3">
      <c r="A429" s="2">
        <v>151</v>
      </c>
      <c r="B429" s="2">
        <v>2</v>
      </c>
      <c r="C429" s="2">
        <f>VLOOKUP(A429, [1]orders!A:G, 7, FALSE)</f>
        <v>1</v>
      </c>
      <c r="D429" s="2">
        <v>26</v>
      </c>
      <c r="E429" s="2">
        <f>VLOOKUP(C429, [2]staffs!A:G,1,FALSE)</f>
        <v>1</v>
      </c>
      <c r="F429" s="2" t="str">
        <f>VLOOKUP(E429, [2]staffs!A:D,4,FALSE)</f>
        <v>fabiola.jackson@bikes.shop</v>
      </c>
      <c r="G429" s="2">
        <f>VLOOKUP(D429, [3]products!$A:$D, 4, FALSE)</f>
        <v>2</v>
      </c>
      <c r="H429" s="2" t="str">
        <f>VLOOKUP(G429, [4]categories!A:B, 2, FALSE)</f>
        <v>Comfort Bicycles</v>
      </c>
      <c r="I429" s="14">
        <f>VLOOKUP(A429, [1]orders!A:B,2,FALSE)</f>
        <v>926</v>
      </c>
      <c r="J429" s="14" t="str">
        <f>VLOOKUP(A429, [1]orders!A:I,9,FALSE)</f>
        <v>katina.mcintosh@yahoo.com</v>
      </c>
      <c r="K429" s="14">
        <f>VLOOKUP(A429, [1]orders!A:J,10,FALSE)</f>
        <v>93306</v>
      </c>
      <c r="L429" s="2" t="str">
        <f>IFERROR(VLOOKUP(C429, [5]stores!A:B, 2, FALSE), "Unknown")</f>
        <v>Santa Cruz Bikes</v>
      </c>
      <c r="M429" s="2" t="str">
        <f>VLOOKUP(D429,[3]products!A:B,2,FALSE)</f>
        <v>Electra Townie Original 7D EQ - 2016</v>
      </c>
      <c r="N429" s="2" t="str">
        <f>VLOOKUP(D429, [3]products!A:H, 8, FALSE)</f>
        <v>Electra</v>
      </c>
      <c r="O429" s="21">
        <f>VLOOKUP(A429, [1]orders!A:D, 4, FALSE)</f>
        <v>42458</v>
      </c>
      <c r="P429" s="2">
        <v>1</v>
      </c>
      <c r="Q429" s="2">
        <v>599.99</v>
      </c>
      <c r="R429" s="27">
        <v>0.1</v>
      </c>
      <c r="S429" s="2">
        <f t="shared" si="6"/>
        <v>599.99</v>
      </c>
    </row>
    <row r="430" spans="1:19" x14ac:dyDescent="0.3">
      <c r="A430" s="2">
        <v>152</v>
      </c>
      <c r="B430" s="2">
        <v>1</v>
      </c>
      <c r="C430" s="2">
        <f>VLOOKUP(A430, [1]orders!A:G, 7, FALSE)</f>
        <v>2</v>
      </c>
      <c r="D430" s="2">
        <v>6</v>
      </c>
      <c r="E430" s="2">
        <f>VLOOKUP(C430, [2]staffs!A:G,1,FALSE)</f>
        <v>2</v>
      </c>
      <c r="F430" s="2" t="str">
        <f>VLOOKUP(E430, [2]staffs!A:D,4,FALSE)</f>
        <v>mireya.copeland@bikes.shop</v>
      </c>
      <c r="G430" s="2">
        <f>VLOOKUP(D430, [3]products!$A:$D, 4, FALSE)</f>
        <v>6</v>
      </c>
      <c r="H430" s="2" t="str">
        <f>VLOOKUP(G430, [4]categories!A:B, 2, FALSE)</f>
        <v>Mountain Bikes</v>
      </c>
      <c r="I430" s="14">
        <f>VLOOKUP(A430, [1]orders!A:B,2,FALSE)</f>
        <v>76</v>
      </c>
      <c r="J430" s="14" t="str">
        <f>VLOOKUP(A430, [1]orders!A:I,9,FALSE)</f>
        <v>parker.prince@hotmail.com</v>
      </c>
      <c r="K430" s="14">
        <f>VLOOKUP(A430, [1]orders!A:J,10,FALSE)</f>
        <v>11776</v>
      </c>
      <c r="L430" s="2" t="str">
        <f>IFERROR(VLOOKUP(C430, [5]stores!A:B, 2, FALSE), "Unknown")</f>
        <v>Baldwin Bikes</v>
      </c>
      <c r="M430" s="2" t="str">
        <f>VLOOKUP(D430,[3]products!A:B,2,FALSE)</f>
        <v>Surly Ice Cream Truck Frameset - 2016</v>
      </c>
      <c r="N430" s="2" t="str">
        <f>VLOOKUP(D430, [3]products!A:H, 8, FALSE)</f>
        <v>Surly</v>
      </c>
      <c r="O430" s="21">
        <f>VLOOKUP(A430, [1]orders!A:D, 4, FALSE)</f>
        <v>42458</v>
      </c>
      <c r="P430" s="2">
        <v>2</v>
      </c>
      <c r="Q430" s="2">
        <v>469.99</v>
      </c>
      <c r="R430" s="27">
        <v>0.2</v>
      </c>
      <c r="S430" s="2">
        <f t="shared" si="6"/>
        <v>939.98</v>
      </c>
    </row>
    <row r="431" spans="1:19" x14ac:dyDescent="0.3">
      <c r="A431" s="2">
        <v>152</v>
      </c>
      <c r="B431" s="2">
        <v>2</v>
      </c>
      <c r="C431" s="2">
        <f>VLOOKUP(A431, [1]orders!A:G, 7, FALSE)</f>
        <v>2</v>
      </c>
      <c r="D431" s="2">
        <v>22</v>
      </c>
      <c r="E431" s="2">
        <f>VLOOKUP(C431, [2]staffs!A:G,1,FALSE)</f>
        <v>2</v>
      </c>
      <c r="F431" s="2" t="str">
        <f>VLOOKUP(E431, [2]staffs!A:D,4,FALSE)</f>
        <v>mireya.copeland@bikes.shop</v>
      </c>
      <c r="G431" s="2">
        <f>VLOOKUP(D431, [3]products!$A:$D, 4, FALSE)</f>
        <v>1</v>
      </c>
      <c r="H431" s="2" t="str">
        <f>VLOOKUP(G431, [4]categories!A:B, 2, FALSE)</f>
        <v>Children Bicycles</v>
      </c>
      <c r="I431" s="14">
        <f>VLOOKUP(A431, [1]orders!A:B,2,FALSE)</f>
        <v>76</v>
      </c>
      <c r="J431" s="14" t="str">
        <f>VLOOKUP(A431, [1]orders!A:I,9,FALSE)</f>
        <v>parker.prince@hotmail.com</v>
      </c>
      <c r="K431" s="14">
        <f>VLOOKUP(A431, [1]orders!A:J,10,FALSE)</f>
        <v>11776</v>
      </c>
      <c r="L431" s="2" t="str">
        <f>IFERROR(VLOOKUP(C431, [5]stores!A:B, 2, FALSE), "Unknown")</f>
        <v>Baldwin Bikes</v>
      </c>
      <c r="M431" s="2" t="str">
        <f>VLOOKUP(D431,[3]products!A:B,2,FALSE)</f>
        <v>Electra Girl's Hawaii 1 (16-inch) - 2015/2016</v>
      </c>
      <c r="N431" s="2" t="str">
        <f>VLOOKUP(D431, [3]products!A:H, 8, FALSE)</f>
        <v>Electra</v>
      </c>
      <c r="O431" s="21">
        <f>VLOOKUP(A431, [1]orders!A:D, 4, FALSE)</f>
        <v>42458</v>
      </c>
      <c r="P431" s="2">
        <v>2</v>
      </c>
      <c r="Q431" s="2">
        <v>269.99</v>
      </c>
      <c r="R431" s="27">
        <v>0.2</v>
      </c>
      <c r="S431" s="2">
        <f t="shared" si="6"/>
        <v>539.98</v>
      </c>
    </row>
    <row r="432" spans="1:19" x14ac:dyDescent="0.3">
      <c r="A432" s="2">
        <v>152</v>
      </c>
      <c r="B432" s="2">
        <v>3</v>
      </c>
      <c r="C432" s="2">
        <f>VLOOKUP(A432, [1]orders!A:G, 7, FALSE)</f>
        <v>2</v>
      </c>
      <c r="D432" s="2">
        <v>16</v>
      </c>
      <c r="E432" s="2">
        <f>VLOOKUP(C432, [2]staffs!A:G,1,FALSE)</f>
        <v>2</v>
      </c>
      <c r="F432" s="2" t="str">
        <f>VLOOKUP(E432, [2]staffs!A:D,4,FALSE)</f>
        <v>mireya.copeland@bikes.shop</v>
      </c>
      <c r="G432" s="2">
        <f>VLOOKUP(D432, [3]products!$A:$D, 4, FALSE)</f>
        <v>3</v>
      </c>
      <c r="H432" s="2" t="str">
        <f>VLOOKUP(G432, [4]categories!A:B, 2, FALSE)</f>
        <v>Cruisers Bicycles</v>
      </c>
      <c r="I432" s="14">
        <f>VLOOKUP(A432, [1]orders!A:B,2,FALSE)</f>
        <v>76</v>
      </c>
      <c r="J432" s="14" t="str">
        <f>VLOOKUP(A432, [1]orders!A:I,9,FALSE)</f>
        <v>parker.prince@hotmail.com</v>
      </c>
      <c r="K432" s="14">
        <f>VLOOKUP(A432, [1]orders!A:J,10,FALSE)</f>
        <v>11776</v>
      </c>
      <c r="L432" s="2" t="str">
        <f>IFERROR(VLOOKUP(C432, [5]stores!A:B, 2, FALSE), "Unknown")</f>
        <v>Baldwin Bikes</v>
      </c>
      <c r="M432" s="2" t="str">
        <f>VLOOKUP(D432,[3]products!A:B,2,FALSE)</f>
        <v>Electra Townie Original 7D EQ - 2016</v>
      </c>
      <c r="N432" s="2" t="str">
        <f>VLOOKUP(D432, [3]products!A:H, 8, FALSE)</f>
        <v>Electra</v>
      </c>
      <c r="O432" s="21">
        <f>VLOOKUP(A432, [1]orders!A:D, 4, FALSE)</f>
        <v>42458</v>
      </c>
      <c r="P432" s="2">
        <v>2</v>
      </c>
      <c r="Q432" s="2">
        <v>599.99</v>
      </c>
      <c r="R432" s="27">
        <v>7.0000000000000007E-2</v>
      </c>
      <c r="S432" s="2">
        <f t="shared" si="6"/>
        <v>1199.98</v>
      </c>
    </row>
    <row r="433" spans="1:19" x14ac:dyDescent="0.3">
      <c r="A433" s="2">
        <v>153</v>
      </c>
      <c r="B433" s="2">
        <v>1</v>
      </c>
      <c r="C433" s="2">
        <f>VLOOKUP(A433, [1]orders!A:G, 7, FALSE)</f>
        <v>2</v>
      </c>
      <c r="D433" s="2">
        <v>16</v>
      </c>
      <c r="E433" s="2">
        <f>VLOOKUP(C433, [2]staffs!A:G,1,FALSE)</f>
        <v>2</v>
      </c>
      <c r="F433" s="2" t="str">
        <f>VLOOKUP(E433, [2]staffs!A:D,4,FALSE)</f>
        <v>mireya.copeland@bikes.shop</v>
      </c>
      <c r="G433" s="2">
        <f>VLOOKUP(D433, [3]products!$A:$D, 4, FALSE)</f>
        <v>3</v>
      </c>
      <c r="H433" s="2" t="str">
        <f>VLOOKUP(G433, [4]categories!A:B, 2, FALSE)</f>
        <v>Cruisers Bicycles</v>
      </c>
      <c r="I433" s="14">
        <f>VLOOKUP(A433, [1]orders!A:B,2,FALSE)</f>
        <v>498</v>
      </c>
      <c r="J433" s="14" t="str">
        <f>VLOOKUP(A433, [1]orders!A:I,9,FALSE)</f>
        <v>edda.young@gmail.com</v>
      </c>
      <c r="K433" s="14">
        <f>VLOOKUP(A433, [1]orders!A:J,10,FALSE)</f>
        <v>14120</v>
      </c>
      <c r="L433" s="2" t="str">
        <f>IFERROR(VLOOKUP(C433, [5]stores!A:B, 2, FALSE), "Unknown")</f>
        <v>Baldwin Bikes</v>
      </c>
      <c r="M433" s="2" t="str">
        <f>VLOOKUP(D433,[3]products!A:B,2,FALSE)</f>
        <v>Electra Townie Original 7D EQ - 2016</v>
      </c>
      <c r="N433" s="2" t="str">
        <f>VLOOKUP(D433, [3]products!A:H, 8, FALSE)</f>
        <v>Electra</v>
      </c>
      <c r="O433" s="21">
        <f>VLOOKUP(A433, [1]orders!A:D, 4, FALSE)</f>
        <v>42459</v>
      </c>
      <c r="P433" s="2">
        <v>1</v>
      </c>
      <c r="Q433" s="2">
        <v>599.99</v>
      </c>
      <c r="R433" s="27">
        <v>7.0000000000000007E-2</v>
      </c>
      <c r="S433" s="2">
        <f t="shared" si="6"/>
        <v>599.99</v>
      </c>
    </row>
    <row r="434" spans="1:19" x14ac:dyDescent="0.3">
      <c r="A434" s="2">
        <v>153</v>
      </c>
      <c r="B434" s="2">
        <v>2</v>
      </c>
      <c r="C434" s="2">
        <f>VLOOKUP(A434, [1]orders!A:G, 7, FALSE)</f>
        <v>2</v>
      </c>
      <c r="D434" s="2">
        <v>8</v>
      </c>
      <c r="E434" s="2">
        <f>VLOOKUP(C434, [2]staffs!A:G,1,FALSE)</f>
        <v>2</v>
      </c>
      <c r="F434" s="2" t="str">
        <f>VLOOKUP(E434, [2]staffs!A:D,4,FALSE)</f>
        <v>mireya.copeland@bikes.shop</v>
      </c>
      <c r="G434" s="2">
        <f>VLOOKUP(D434, [3]products!$A:$D, 4, FALSE)</f>
        <v>6</v>
      </c>
      <c r="H434" s="2" t="str">
        <f>VLOOKUP(G434, [4]categories!A:B, 2, FALSE)</f>
        <v>Mountain Bikes</v>
      </c>
      <c r="I434" s="14">
        <f>VLOOKUP(A434, [1]orders!A:B,2,FALSE)</f>
        <v>498</v>
      </c>
      <c r="J434" s="14" t="str">
        <f>VLOOKUP(A434, [1]orders!A:I,9,FALSE)</f>
        <v>edda.young@gmail.com</v>
      </c>
      <c r="K434" s="14">
        <f>VLOOKUP(A434, [1]orders!A:J,10,FALSE)</f>
        <v>14120</v>
      </c>
      <c r="L434" s="2" t="str">
        <f>IFERROR(VLOOKUP(C434, [5]stores!A:B, 2, FALSE), "Unknown")</f>
        <v>Baldwin Bikes</v>
      </c>
      <c r="M434" s="2" t="str">
        <f>VLOOKUP(D434,[3]products!A:B,2,FALSE)</f>
        <v>Trek Remedy 29 Carbon Frameset - 2016</v>
      </c>
      <c r="N434" s="2" t="str">
        <f>VLOOKUP(D434, [3]products!A:H, 8, FALSE)</f>
        <v>Trek</v>
      </c>
      <c r="O434" s="21">
        <f>VLOOKUP(A434, [1]orders!A:D, 4, FALSE)</f>
        <v>42459</v>
      </c>
      <c r="P434" s="2">
        <v>1</v>
      </c>
      <c r="Q434" s="2">
        <v>1799.99</v>
      </c>
      <c r="R434" s="27">
        <v>7.0000000000000007E-2</v>
      </c>
      <c r="S434" s="2">
        <f t="shared" si="6"/>
        <v>1799.99</v>
      </c>
    </row>
    <row r="435" spans="1:19" x14ac:dyDescent="0.3">
      <c r="A435" s="2">
        <v>153</v>
      </c>
      <c r="B435" s="2">
        <v>3</v>
      </c>
      <c r="C435" s="2">
        <f>VLOOKUP(A435, [1]orders!A:G, 7, FALSE)</f>
        <v>2</v>
      </c>
      <c r="D435" s="2">
        <v>15</v>
      </c>
      <c r="E435" s="2">
        <f>VLOOKUP(C435, [2]staffs!A:G,1,FALSE)</f>
        <v>2</v>
      </c>
      <c r="F435" s="2" t="str">
        <f>VLOOKUP(E435, [2]staffs!A:D,4,FALSE)</f>
        <v>mireya.copeland@bikes.shop</v>
      </c>
      <c r="G435" s="2">
        <f>VLOOKUP(D435, [3]products!$A:$D, 4, FALSE)</f>
        <v>3</v>
      </c>
      <c r="H435" s="2" t="str">
        <f>VLOOKUP(G435, [4]categories!A:B, 2, FALSE)</f>
        <v>Cruisers Bicycles</v>
      </c>
      <c r="I435" s="14">
        <f>VLOOKUP(A435, [1]orders!A:B,2,FALSE)</f>
        <v>498</v>
      </c>
      <c r="J435" s="14" t="str">
        <f>VLOOKUP(A435, [1]orders!A:I,9,FALSE)</f>
        <v>edda.young@gmail.com</v>
      </c>
      <c r="K435" s="14">
        <f>VLOOKUP(A435, [1]orders!A:J,10,FALSE)</f>
        <v>14120</v>
      </c>
      <c r="L435" s="2" t="str">
        <f>IFERROR(VLOOKUP(C435, [5]stores!A:B, 2, FALSE), "Unknown")</f>
        <v>Baldwin Bikes</v>
      </c>
      <c r="M435" s="2" t="str">
        <f>VLOOKUP(D435,[3]products!A:B,2,FALSE)</f>
        <v>Electra Moto 1 - 2016</v>
      </c>
      <c r="N435" s="2" t="str">
        <f>VLOOKUP(D435, [3]products!A:H, 8, FALSE)</f>
        <v>Electra</v>
      </c>
      <c r="O435" s="21">
        <f>VLOOKUP(A435, [1]orders!A:D, 4, FALSE)</f>
        <v>42459</v>
      </c>
      <c r="P435" s="2">
        <v>2</v>
      </c>
      <c r="Q435" s="2">
        <v>529.99</v>
      </c>
      <c r="R435" s="27">
        <v>0.05</v>
      </c>
      <c r="S435" s="2">
        <f t="shared" si="6"/>
        <v>1059.98</v>
      </c>
    </row>
    <row r="436" spans="1:19" x14ac:dyDescent="0.3">
      <c r="A436" s="2">
        <v>154</v>
      </c>
      <c r="B436" s="2">
        <v>1</v>
      </c>
      <c r="C436" s="2">
        <f>VLOOKUP(A436, [1]orders!A:G, 7, FALSE)</f>
        <v>1</v>
      </c>
      <c r="D436" s="2">
        <v>12</v>
      </c>
      <c r="E436" s="2">
        <f>VLOOKUP(C436, [2]staffs!A:G,1,FALSE)</f>
        <v>1</v>
      </c>
      <c r="F436" s="2" t="str">
        <f>VLOOKUP(E436, [2]staffs!A:D,4,FALSE)</f>
        <v>fabiola.jackson@bikes.shop</v>
      </c>
      <c r="G436" s="2">
        <f>VLOOKUP(D436, [3]products!$A:$D, 4, FALSE)</f>
        <v>3</v>
      </c>
      <c r="H436" s="2" t="str">
        <f>VLOOKUP(G436, [4]categories!A:B, 2, FALSE)</f>
        <v>Cruisers Bicycles</v>
      </c>
      <c r="I436" s="14">
        <f>VLOOKUP(A436, [1]orders!A:B,2,FALSE)</f>
        <v>1286</v>
      </c>
      <c r="J436" s="14" t="str">
        <f>VLOOKUP(A436, [1]orders!A:I,9,FALSE)</f>
        <v>dione.pratt@msn.com</v>
      </c>
      <c r="K436" s="14">
        <f>VLOOKUP(A436, [1]orders!A:J,10,FALSE)</f>
        <v>94566</v>
      </c>
      <c r="L436" s="2" t="str">
        <f>IFERROR(VLOOKUP(C436, [5]stores!A:B, 2, FALSE), "Unknown")</f>
        <v>Santa Cruz Bikes</v>
      </c>
      <c r="M436" s="2" t="str">
        <f>VLOOKUP(D436,[3]products!A:B,2,FALSE)</f>
        <v>Electra Townie Original 21D - 2016</v>
      </c>
      <c r="N436" s="2" t="str">
        <f>VLOOKUP(D436, [3]products!A:H, 8, FALSE)</f>
        <v>Electra</v>
      </c>
      <c r="O436" s="21">
        <f>VLOOKUP(A436, [1]orders!A:D, 4, FALSE)</f>
        <v>42460</v>
      </c>
      <c r="P436" s="2">
        <v>1</v>
      </c>
      <c r="Q436" s="2">
        <v>549.99</v>
      </c>
      <c r="R436" s="27">
        <v>0.1</v>
      </c>
      <c r="S436" s="2">
        <f t="shared" si="6"/>
        <v>549.99</v>
      </c>
    </row>
    <row r="437" spans="1:19" x14ac:dyDescent="0.3">
      <c r="A437" s="2">
        <v>155</v>
      </c>
      <c r="B437" s="2">
        <v>1</v>
      </c>
      <c r="C437" s="2">
        <f>VLOOKUP(A437, [1]orders!A:G, 7, FALSE)</f>
        <v>2</v>
      </c>
      <c r="D437" s="2">
        <v>8</v>
      </c>
      <c r="E437" s="2">
        <f>VLOOKUP(C437, [2]staffs!A:G,1,FALSE)</f>
        <v>2</v>
      </c>
      <c r="F437" s="2" t="str">
        <f>VLOOKUP(E437, [2]staffs!A:D,4,FALSE)</f>
        <v>mireya.copeland@bikes.shop</v>
      </c>
      <c r="G437" s="2">
        <f>VLOOKUP(D437, [3]products!$A:$D, 4, FALSE)</f>
        <v>6</v>
      </c>
      <c r="H437" s="2" t="str">
        <f>VLOOKUP(G437, [4]categories!A:B, 2, FALSE)</f>
        <v>Mountain Bikes</v>
      </c>
      <c r="I437" s="14">
        <f>VLOOKUP(A437, [1]orders!A:B,2,FALSE)</f>
        <v>371</v>
      </c>
      <c r="J437" s="14" t="str">
        <f>VLOOKUP(A437, [1]orders!A:I,9,FALSE)</f>
        <v>loni.duncan@gmail.com</v>
      </c>
      <c r="K437" s="14">
        <f>VLOOKUP(A437, [1]orders!A:J,10,FALSE)</f>
        <v>11422</v>
      </c>
      <c r="L437" s="2" t="str">
        <f>IFERROR(VLOOKUP(C437, [5]stores!A:B, 2, FALSE), "Unknown")</f>
        <v>Baldwin Bikes</v>
      </c>
      <c r="M437" s="2" t="str">
        <f>VLOOKUP(D437,[3]products!A:B,2,FALSE)</f>
        <v>Trek Remedy 29 Carbon Frameset - 2016</v>
      </c>
      <c r="N437" s="2" t="str">
        <f>VLOOKUP(D437, [3]products!A:H, 8, FALSE)</f>
        <v>Trek</v>
      </c>
      <c r="O437" s="21">
        <f>VLOOKUP(A437, [1]orders!A:D, 4, FALSE)</f>
        <v>42462</v>
      </c>
      <c r="P437" s="2">
        <v>1</v>
      </c>
      <c r="Q437" s="2">
        <v>1799.99</v>
      </c>
      <c r="R437" s="27">
        <v>0.1</v>
      </c>
      <c r="S437" s="2">
        <f t="shared" si="6"/>
        <v>1799.99</v>
      </c>
    </row>
    <row r="438" spans="1:19" x14ac:dyDescent="0.3">
      <c r="A438" s="2">
        <v>156</v>
      </c>
      <c r="B438" s="2">
        <v>1</v>
      </c>
      <c r="C438" s="2">
        <f>VLOOKUP(A438, [1]orders!A:G, 7, FALSE)</f>
        <v>1</v>
      </c>
      <c r="D438" s="2">
        <v>18</v>
      </c>
      <c r="E438" s="2">
        <f>VLOOKUP(C438, [2]staffs!A:G,1,FALSE)</f>
        <v>1</v>
      </c>
      <c r="F438" s="2" t="str">
        <f>VLOOKUP(E438, [2]staffs!A:D,4,FALSE)</f>
        <v>fabiola.jackson@bikes.shop</v>
      </c>
      <c r="G438" s="2">
        <f>VLOOKUP(D438, [3]products!$A:$D, 4, FALSE)</f>
        <v>3</v>
      </c>
      <c r="H438" s="2" t="str">
        <f>VLOOKUP(G438, [4]categories!A:B, 2, FALSE)</f>
        <v>Cruisers Bicycles</v>
      </c>
      <c r="I438" s="14">
        <f>VLOOKUP(A438, [1]orders!A:B,2,FALSE)</f>
        <v>357</v>
      </c>
      <c r="J438" s="14" t="str">
        <f>VLOOKUP(A438, [1]orders!A:I,9,FALSE)</f>
        <v>sheri.cole@aol.com</v>
      </c>
      <c r="K438" s="14">
        <f>VLOOKUP(A438, [1]orders!A:J,10,FALSE)</f>
        <v>95127</v>
      </c>
      <c r="L438" s="2" t="str">
        <f>IFERROR(VLOOKUP(C438, [5]stores!A:B, 2, FALSE), "Unknown")</f>
        <v>Santa Cruz Bikes</v>
      </c>
      <c r="M438" s="2" t="str">
        <f>VLOOKUP(D438,[3]products!A:B,2,FALSE)</f>
        <v>Pure Cycles Western 3-Speed - Women's - 2015/2016</v>
      </c>
      <c r="N438" s="2" t="str">
        <f>VLOOKUP(D438, [3]products!A:H, 8, FALSE)</f>
        <v>Pure Cycles</v>
      </c>
      <c r="O438" s="21">
        <f>VLOOKUP(A438, [1]orders!A:D, 4, FALSE)</f>
        <v>42463</v>
      </c>
      <c r="P438" s="2">
        <v>2</v>
      </c>
      <c r="Q438" s="2">
        <v>449</v>
      </c>
      <c r="R438" s="27">
        <v>0.2</v>
      </c>
      <c r="S438" s="2">
        <f t="shared" si="6"/>
        <v>898</v>
      </c>
    </row>
    <row r="439" spans="1:19" x14ac:dyDescent="0.3">
      <c r="A439" s="2">
        <v>156</v>
      </c>
      <c r="B439" s="2">
        <v>2</v>
      </c>
      <c r="C439" s="2">
        <f>VLOOKUP(A439, [1]orders!A:G, 7, FALSE)</f>
        <v>1</v>
      </c>
      <c r="D439" s="2">
        <v>17</v>
      </c>
      <c r="E439" s="2">
        <f>VLOOKUP(C439, [2]staffs!A:G,1,FALSE)</f>
        <v>1</v>
      </c>
      <c r="F439" s="2" t="str">
        <f>VLOOKUP(E439, [2]staffs!A:D,4,FALSE)</f>
        <v>fabiola.jackson@bikes.shop</v>
      </c>
      <c r="G439" s="2">
        <f>VLOOKUP(D439, [3]products!$A:$D, 4, FALSE)</f>
        <v>3</v>
      </c>
      <c r="H439" s="2" t="str">
        <f>VLOOKUP(G439, [4]categories!A:B, 2, FALSE)</f>
        <v>Cruisers Bicycles</v>
      </c>
      <c r="I439" s="14">
        <f>VLOOKUP(A439, [1]orders!A:B,2,FALSE)</f>
        <v>357</v>
      </c>
      <c r="J439" s="14" t="str">
        <f>VLOOKUP(A439, [1]orders!A:I,9,FALSE)</f>
        <v>sheri.cole@aol.com</v>
      </c>
      <c r="K439" s="14">
        <f>VLOOKUP(A439, [1]orders!A:J,10,FALSE)</f>
        <v>95127</v>
      </c>
      <c r="L439" s="2" t="str">
        <f>IFERROR(VLOOKUP(C439, [5]stores!A:B, 2, FALSE), "Unknown")</f>
        <v>Santa Cruz Bikes</v>
      </c>
      <c r="M439" s="2" t="str">
        <f>VLOOKUP(D439,[3]products!A:B,2,FALSE)</f>
        <v>Pure Cycles Vine 8-Speed - 2016</v>
      </c>
      <c r="N439" s="2" t="str">
        <f>VLOOKUP(D439, [3]products!A:H, 8, FALSE)</f>
        <v>Pure Cycles</v>
      </c>
      <c r="O439" s="21">
        <f>VLOOKUP(A439, [1]orders!A:D, 4, FALSE)</f>
        <v>42463</v>
      </c>
      <c r="P439" s="2">
        <v>2</v>
      </c>
      <c r="Q439" s="2">
        <v>429</v>
      </c>
      <c r="R439" s="27">
        <v>0.05</v>
      </c>
      <c r="S439" s="2">
        <f t="shared" si="6"/>
        <v>858</v>
      </c>
    </row>
    <row r="440" spans="1:19" x14ac:dyDescent="0.3">
      <c r="A440" s="2">
        <v>156</v>
      </c>
      <c r="B440" s="2">
        <v>3</v>
      </c>
      <c r="C440" s="2">
        <f>VLOOKUP(A440, [1]orders!A:G, 7, FALSE)</f>
        <v>1</v>
      </c>
      <c r="D440" s="2">
        <v>6</v>
      </c>
      <c r="E440" s="2">
        <f>VLOOKUP(C440, [2]staffs!A:G,1,FALSE)</f>
        <v>1</v>
      </c>
      <c r="F440" s="2" t="str">
        <f>VLOOKUP(E440, [2]staffs!A:D,4,FALSE)</f>
        <v>fabiola.jackson@bikes.shop</v>
      </c>
      <c r="G440" s="2">
        <f>VLOOKUP(D440, [3]products!$A:$D, 4, FALSE)</f>
        <v>6</v>
      </c>
      <c r="H440" s="2" t="str">
        <f>VLOOKUP(G440, [4]categories!A:B, 2, FALSE)</f>
        <v>Mountain Bikes</v>
      </c>
      <c r="I440" s="14">
        <f>VLOOKUP(A440, [1]orders!A:B,2,FALSE)</f>
        <v>357</v>
      </c>
      <c r="J440" s="14" t="str">
        <f>VLOOKUP(A440, [1]orders!A:I,9,FALSE)</f>
        <v>sheri.cole@aol.com</v>
      </c>
      <c r="K440" s="14">
        <f>VLOOKUP(A440, [1]orders!A:J,10,FALSE)</f>
        <v>95127</v>
      </c>
      <c r="L440" s="2" t="str">
        <f>IFERROR(VLOOKUP(C440, [5]stores!A:B, 2, FALSE), "Unknown")</f>
        <v>Santa Cruz Bikes</v>
      </c>
      <c r="M440" s="2" t="str">
        <f>VLOOKUP(D440,[3]products!A:B,2,FALSE)</f>
        <v>Surly Ice Cream Truck Frameset - 2016</v>
      </c>
      <c r="N440" s="2" t="str">
        <f>VLOOKUP(D440, [3]products!A:H, 8, FALSE)</f>
        <v>Surly</v>
      </c>
      <c r="O440" s="21">
        <f>VLOOKUP(A440, [1]orders!A:D, 4, FALSE)</f>
        <v>42463</v>
      </c>
      <c r="P440" s="2">
        <v>1</v>
      </c>
      <c r="Q440" s="2">
        <v>469.99</v>
      </c>
      <c r="R440" s="27">
        <v>7.0000000000000007E-2</v>
      </c>
      <c r="S440" s="2">
        <f t="shared" si="6"/>
        <v>469.99</v>
      </c>
    </row>
    <row r="441" spans="1:19" x14ac:dyDescent="0.3">
      <c r="A441" s="2">
        <v>157</v>
      </c>
      <c r="B441" s="2">
        <v>1</v>
      </c>
      <c r="C441" s="2">
        <f>VLOOKUP(A441, [1]orders!A:G, 7, FALSE)</f>
        <v>3</v>
      </c>
      <c r="D441" s="2">
        <v>4</v>
      </c>
      <c r="E441" s="2">
        <f>VLOOKUP(C441, [2]staffs!A:G,1,FALSE)</f>
        <v>3</v>
      </c>
      <c r="F441" s="2" t="str">
        <f>VLOOKUP(E441, [2]staffs!A:D,4,FALSE)</f>
        <v>genna.serrano@bikes.shop</v>
      </c>
      <c r="G441" s="2">
        <f>VLOOKUP(D441, [3]products!$A:$D, 4, FALSE)</f>
        <v>6</v>
      </c>
      <c r="H441" s="2" t="str">
        <f>VLOOKUP(G441, [4]categories!A:B, 2, FALSE)</f>
        <v>Mountain Bikes</v>
      </c>
      <c r="I441" s="14">
        <f>VLOOKUP(A441, [1]orders!A:B,2,FALSE)</f>
        <v>43</v>
      </c>
      <c r="J441" s="14" t="str">
        <f>VLOOKUP(A441, [1]orders!A:I,9,FALSE)</f>
        <v>mozelle.carter@aol.com</v>
      </c>
      <c r="K441" s="14">
        <f>VLOOKUP(A441, [1]orders!A:J,10,FALSE)</f>
        <v>77016</v>
      </c>
      <c r="L441" s="2" t="str">
        <f>IFERROR(VLOOKUP(C441, [5]stores!A:B, 2, FALSE), "Unknown")</f>
        <v>Rowlett Bikes</v>
      </c>
      <c r="M441" s="2" t="str">
        <f>VLOOKUP(D441,[3]products!A:B,2,FALSE)</f>
        <v>Trek Fuel EX 8 29 - 2016</v>
      </c>
      <c r="N441" s="2" t="str">
        <f>VLOOKUP(D441, [3]products!A:H, 8, FALSE)</f>
        <v>Trek</v>
      </c>
      <c r="O441" s="21">
        <f>VLOOKUP(A441, [1]orders!A:D, 4, FALSE)</f>
        <v>42463</v>
      </c>
      <c r="P441" s="2">
        <v>1</v>
      </c>
      <c r="Q441" s="2">
        <v>2899.99</v>
      </c>
      <c r="R441" s="27">
        <v>0.1</v>
      </c>
      <c r="S441" s="2">
        <f t="shared" si="6"/>
        <v>2899.99</v>
      </c>
    </row>
    <row r="442" spans="1:19" x14ac:dyDescent="0.3">
      <c r="A442" s="2">
        <v>157</v>
      </c>
      <c r="B442" s="2">
        <v>2</v>
      </c>
      <c r="C442" s="2">
        <f>VLOOKUP(A442, [1]orders!A:G, 7, FALSE)</f>
        <v>3</v>
      </c>
      <c r="D442" s="2">
        <v>7</v>
      </c>
      <c r="E442" s="2">
        <f>VLOOKUP(C442, [2]staffs!A:G,1,FALSE)</f>
        <v>3</v>
      </c>
      <c r="F442" s="2" t="str">
        <f>VLOOKUP(E442, [2]staffs!A:D,4,FALSE)</f>
        <v>genna.serrano@bikes.shop</v>
      </c>
      <c r="G442" s="2">
        <f>VLOOKUP(D442, [3]products!$A:$D, 4, FALSE)</f>
        <v>6</v>
      </c>
      <c r="H442" s="2" t="str">
        <f>VLOOKUP(G442, [4]categories!A:B, 2, FALSE)</f>
        <v>Mountain Bikes</v>
      </c>
      <c r="I442" s="14">
        <f>VLOOKUP(A442, [1]orders!A:B,2,FALSE)</f>
        <v>43</v>
      </c>
      <c r="J442" s="14" t="str">
        <f>VLOOKUP(A442, [1]orders!A:I,9,FALSE)</f>
        <v>mozelle.carter@aol.com</v>
      </c>
      <c r="K442" s="14">
        <f>VLOOKUP(A442, [1]orders!A:J,10,FALSE)</f>
        <v>77016</v>
      </c>
      <c r="L442" s="2" t="str">
        <f>IFERROR(VLOOKUP(C442, [5]stores!A:B, 2, FALSE), "Unknown")</f>
        <v>Rowlett Bikes</v>
      </c>
      <c r="M442" s="2" t="str">
        <f>VLOOKUP(D442,[3]products!A:B,2,FALSE)</f>
        <v>Trek Slash 8 27.5 - 2016</v>
      </c>
      <c r="N442" s="2" t="str">
        <f>VLOOKUP(D442, [3]products!A:H, 8, FALSE)</f>
        <v>Trek</v>
      </c>
      <c r="O442" s="21">
        <f>VLOOKUP(A442, [1]orders!A:D, 4, FALSE)</f>
        <v>42463</v>
      </c>
      <c r="P442" s="2">
        <v>2</v>
      </c>
      <c r="Q442" s="2">
        <v>3999.99</v>
      </c>
      <c r="R442" s="27">
        <v>7.0000000000000007E-2</v>
      </c>
      <c r="S442" s="2">
        <f t="shared" si="6"/>
        <v>7999.98</v>
      </c>
    </row>
    <row r="443" spans="1:19" x14ac:dyDescent="0.3">
      <c r="A443" s="2">
        <v>158</v>
      </c>
      <c r="B443" s="2">
        <v>1</v>
      </c>
      <c r="C443" s="2">
        <f>VLOOKUP(A443, [1]orders!A:G, 7, FALSE)</f>
        <v>3</v>
      </c>
      <c r="D443" s="2">
        <v>24</v>
      </c>
      <c r="E443" s="2">
        <f>VLOOKUP(C443, [2]staffs!A:G,1,FALSE)</f>
        <v>3</v>
      </c>
      <c r="F443" s="2" t="str">
        <f>VLOOKUP(E443, [2]staffs!A:D,4,FALSE)</f>
        <v>genna.serrano@bikes.shop</v>
      </c>
      <c r="G443" s="2">
        <f>VLOOKUP(D443, [3]products!$A:$D, 4, FALSE)</f>
        <v>2</v>
      </c>
      <c r="H443" s="2" t="str">
        <f>VLOOKUP(G443, [4]categories!A:B, 2, FALSE)</f>
        <v>Comfort Bicycles</v>
      </c>
      <c r="I443" s="14">
        <f>VLOOKUP(A443, [1]orders!A:B,2,FALSE)</f>
        <v>117</v>
      </c>
      <c r="J443" s="14" t="str">
        <f>VLOOKUP(A443, [1]orders!A:I,9,FALSE)</f>
        <v>dacia.william@msn.com</v>
      </c>
      <c r="K443" s="14">
        <f>VLOOKUP(A443, [1]orders!A:J,10,FALSE)</f>
        <v>77478</v>
      </c>
      <c r="L443" s="2" t="str">
        <f>IFERROR(VLOOKUP(C443, [5]stores!A:B, 2, FALSE), "Unknown")</f>
        <v>Rowlett Bikes</v>
      </c>
      <c r="M443" s="2" t="str">
        <f>VLOOKUP(D443,[3]products!A:B,2,FALSE)</f>
        <v>Electra Townie Original 21D - 2016</v>
      </c>
      <c r="N443" s="2" t="str">
        <f>VLOOKUP(D443, [3]products!A:H, 8, FALSE)</f>
        <v>Electra</v>
      </c>
      <c r="O443" s="21">
        <f>VLOOKUP(A443, [1]orders!A:D, 4, FALSE)</f>
        <v>42464</v>
      </c>
      <c r="P443" s="2">
        <v>1</v>
      </c>
      <c r="Q443" s="2">
        <v>549.99</v>
      </c>
      <c r="R443" s="27">
        <v>0.1</v>
      </c>
      <c r="S443" s="2">
        <f t="shared" si="6"/>
        <v>549.99</v>
      </c>
    </row>
    <row r="444" spans="1:19" x14ac:dyDescent="0.3">
      <c r="A444" s="2">
        <v>159</v>
      </c>
      <c r="B444" s="2">
        <v>1</v>
      </c>
      <c r="C444" s="2">
        <f>VLOOKUP(A444, [1]orders!A:G, 7, FALSE)</f>
        <v>1</v>
      </c>
      <c r="D444" s="2">
        <v>13</v>
      </c>
      <c r="E444" s="2">
        <f>VLOOKUP(C444, [2]staffs!A:G,1,FALSE)</f>
        <v>1</v>
      </c>
      <c r="F444" s="2" t="str">
        <f>VLOOKUP(E444, [2]staffs!A:D,4,FALSE)</f>
        <v>fabiola.jackson@bikes.shop</v>
      </c>
      <c r="G444" s="2">
        <f>VLOOKUP(D444, [3]products!$A:$D, 4, FALSE)</f>
        <v>3</v>
      </c>
      <c r="H444" s="2" t="str">
        <f>VLOOKUP(G444, [4]categories!A:B, 2, FALSE)</f>
        <v>Cruisers Bicycles</v>
      </c>
      <c r="I444" s="14">
        <f>VLOOKUP(A444, [1]orders!A:B,2,FALSE)</f>
        <v>32</v>
      </c>
      <c r="J444" s="14" t="str">
        <f>VLOOKUP(A444, [1]orders!A:I,9,FALSE)</f>
        <v>araceli.golden@msn.com</v>
      </c>
      <c r="K444" s="14">
        <f>VLOOKUP(A444, [1]orders!A:J,10,FALSE)</f>
        <v>92831</v>
      </c>
      <c r="L444" s="2" t="str">
        <f>IFERROR(VLOOKUP(C444, [5]stores!A:B, 2, FALSE), "Unknown")</f>
        <v>Santa Cruz Bikes</v>
      </c>
      <c r="M444" s="2" t="str">
        <f>VLOOKUP(D444,[3]products!A:B,2,FALSE)</f>
        <v>Electra Cruiser 1 (24-Inch) - 2016</v>
      </c>
      <c r="N444" s="2" t="str">
        <f>VLOOKUP(D444, [3]products!A:H, 8, FALSE)</f>
        <v>Electra</v>
      </c>
      <c r="O444" s="21">
        <f>VLOOKUP(A444, [1]orders!A:D, 4, FALSE)</f>
        <v>42464</v>
      </c>
      <c r="P444" s="2">
        <v>1</v>
      </c>
      <c r="Q444" s="2">
        <v>269.99</v>
      </c>
      <c r="R444" s="27">
        <v>0.2</v>
      </c>
      <c r="S444" s="2">
        <f t="shared" si="6"/>
        <v>269.99</v>
      </c>
    </row>
    <row r="445" spans="1:19" x14ac:dyDescent="0.3">
      <c r="A445" s="2">
        <v>160</v>
      </c>
      <c r="B445" s="2">
        <v>1</v>
      </c>
      <c r="C445" s="2">
        <f>VLOOKUP(A445, [1]orders!A:G, 7, FALSE)</f>
        <v>2</v>
      </c>
      <c r="D445" s="2">
        <v>21</v>
      </c>
      <c r="E445" s="2">
        <f>VLOOKUP(C445, [2]staffs!A:G,1,FALSE)</f>
        <v>2</v>
      </c>
      <c r="F445" s="2" t="str">
        <f>VLOOKUP(E445, [2]staffs!A:D,4,FALSE)</f>
        <v>mireya.copeland@bikes.shop</v>
      </c>
      <c r="G445" s="2">
        <f>VLOOKUP(D445, [3]products!$A:$D, 4, FALSE)</f>
        <v>1</v>
      </c>
      <c r="H445" s="2" t="str">
        <f>VLOOKUP(G445, [4]categories!A:B, 2, FALSE)</f>
        <v>Children Bicycles</v>
      </c>
      <c r="I445" s="14">
        <f>VLOOKUP(A445, [1]orders!A:B,2,FALSE)</f>
        <v>205</v>
      </c>
      <c r="J445" s="14" t="str">
        <f>VLOOKUP(A445, [1]orders!A:I,9,FALSE)</f>
        <v>harris.pittman@yahoo.com</v>
      </c>
      <c r="K445" s="14">
        <f>VLOOKUP(A445, [1]orders!A:J,10,FALSE)</f>
        <v>11432</v>
      </c>
      <c r="L445" s="2" t="str">
        <f>IFERROR(VLOOKUP(C445, [5]stores!A:B, 2, FALSE), "Unknown")</f>
        <v>Baldwin Bikes</v>
      </c>
      <c r="M445" s="2" t="str">
        <f>VLOOKUP(D445,[3]products!A:B,2,FALSE)</f>
        <v>Electra Cruiser 1 (24-Inch) - 2016</v>
      </c>
      <c r="N445" s="2" t="str">
        <f>VLOOKUP(D445, [3]products!A:H, 8, FALSE)</f>
        <v>Electra</v>
      </c>
      <c r="O445" s="21">
        <f>VLOOKUP(A445, [1]orders!A:D, 4, FALSE)</f>
        <v>42464</v>
      </c>
      <c r="P445" s="2">
        <v>1</v>
      </c>
      <c r="Q445" s="2">
        <v>269.99</v>
      </c>
      <c r="R445" s="27">
        <v>7.0000000000000007E-2</v>
      </c>
      <c r="S445" s="2">
        <f t="shared" si="6"/>
        <v>269.99</v>
      </c>
    </row>
    <row r="446" spans="1:19" x14ac:dyDescent="0.3">
      <c r="A446" s="2">
        <v>160</v>
      </c>
      <c r="B446" s="2">
        <v>2</v>
      </c>
      <c r="C446" s="2">
        <f>VLOOKUP(A446, [1]orders!A:G, 7, FALSE)</f>
        <v>2</v>
      </c>
      <c r="D446" s="2">
        <v>15</v>
      </c>
      <c r="E446" s="2">
        <f>VLOOKUP(C446, [2]staffs!A:G,1,FALSE)</f>
        <v>2</v>
      </c>
      <c r="F446" s="2" t="str">
        <f>VLOOKUP(E446, [2]staffs!A:D,4,FALSE)</f>
        <v>mireya.copeland@bikes.shop</v>
      </c>
      <c r="G446" s="2">
        <f>VLOOKUP(D446, [3]products!$A:$D, 4, FALSE)</f>
        <v>3</v>
      </c>
      <c r="H446" s="2" t="str">
        <f>VLOOKUP(G446, [4]categories!A:B, 2, FALSE)</f>
        <v>Cruisers Bicycles</v>
      </c>
      <c r="I446" s="14">
        <f>VLOOKUP(A446, [1]orders!A:B,2,FALSE)</f>
        <v>205</v>
      </c>
      <c r="J446" s="14" t="str">
        <f>VLOOKUP(A446, [1]orders!A:I,9,FALSE)</f>
        <v>harris.pittman@yahoo.com</v>
      </c>
      <c r="K446" s="14">
        <f>VLOOKUP(A446, [1]orders!A:J,10,FALSE)</f>
        <v>11432</v>
      </c>
      <c r="L446" s="2" t="str">
        <f>IFERROR(VLOOKUP(C446, [5]stores!A:B, 2, FALSE), "Unknown")</f>
        <v>Baldwin Bikes</v>
      </c>
      <c r="M446" s="2" t="str">
        <f>VLOOKUP(D446,[3]products!A:B,2,FALSE)</f>
        <v>Electra Moto 1 - 2016</v>
      </c>
      <c r="N446" s="2" t="str">
        <f>VLOOKUP(D446, [3]products!A:H, 8, FALSE)</f>
        <v>Electra</v>
      </c>
      <c r="O446" s="21">
        <f>VLOOKUP(A446, [1]orders!A:D, 4, FALSE)</f>
        <v>42464</v>
      </c>
      <c r="P446" s="2">
        <v>2</v>
      </c>
      <c r="Q446" s="2">
        <v>529.99</v>
      </c>
      <c r="R446" s="27">
        <v>7.0000000000000007E-2</v>
      </c>
      <c r="S446" s="2">
        <f t="shared" si="6"/>
        <v>1059.98</v>
      </c>
    </row>
    <row r="447" spans="1:19" x14ac:dyDescent="0.3">
      <c r="A447" s="2">
        <v>160</v>
      </c>
      <c r="B447" s="2">
        <v>3</v>
      </c>
      <c r="C447" s="2">
        <f>VLOOKUP(A447, [1]orders!A:G, 7, FALSE)</f>
        <v>2</v>
      </c>
      <c r="D447" s="2">
        <v>18</v>
      </c>
      <c r="E447" s="2">
        <f>VLOOKUP(C447, [2]staffs!A:G,1,FALSE)</f>
        <v>2</v>
      </c>
      <c r="F447" s="2" t="str">
        <f>VLOOKUP(E447, [2]staffs!A:D,4,FALSE)</f>
        <v>mireya.copeland@bikes.shop</v>
      </c>
      <c r="G447" s="2">
        <f>VLOOKUP(D447, [3]products!$A:$D, 4, FALSE)</f>
        <v>3</v>
      </c>
      <c r="H447" s="2" t="str">
        <f>VLOOKUP(G447, [4]categories!A:B, 2, FALSE)</f>
        <v>Cruisers Bicycles</v>
      </c>
      <c r="I447" s="14">
        <f>VLOOKUP(A447, [1]orders!A:B,2,FALSE)</f>
        <v>205</v>
      </c>
      <c r="J447" s="14" t="str">
        <f>VLOOKUP(A447, [1]orders!A:I,9,FALSE)</f>
        <v>harris.pittman@yahoo.com</v>
      </c>
      <c r="K447" s="14">
        <f>VLOOKUP(A447, [1]orders!A:J,10,FALSE)</f>
        <v>11432</v>
      </c>
      <c r="L447" s="2" t="str">
        <f>IFERROR(VLOOKUP(C447, [5]stores!A:B, 2, FALSE), "Unknown")</f>
        <v>Baldwin Bikes</v>
      </c>
      <c r="M447" s="2" t="str">
        <f>VLOOKUP(D447,[3]products!A:B,2,FALSE)</f>
        <v>Pure Cycles Western 3-Speed - Women's - 2015/2016</v>
      </c>
      <c r="N447" s="2" t="str">
        <f>VLOOKUP(D447, [3]products!A:H, 8, FALSE)</f>
        <v>Pure Cycles</v>
      </c>
      <c r="O447" s="21">
        <f>VLOOKUP(A447, [1]orders!A:D, 4, FALSE)</f>
        <v>42464</v>
      </c>
      <c r="P447" s="2">
        <v>2</v>
      </c>
      <c r="Q447" s="2">
        <v>449</v>
      </c>
      <c r="R447" s="27">
        <v>0.1</v>
      </c>
      <c r="S447" s="2">
        <f t="shared" si="6"/>
        <v>898</v>
      </c>
    </row>
    <row r="448" spans="1:19" x14ac:dyDescent="0.3">
      <c r="A448" s="2">
        <v>160</v>
      </c>
      <c r="B448" s="2">
        <v>4</v>
      </c>
      <c r="C448" s="2">
        <f>VLOOKUP(A448, [1]orders!A:G, 7, FALSE)</f>
        <v>2</v>
      </c>
      <c r="D448" s="2">
        <v>11</v>
      </c>
      <c r="E448" s="2">
        <f>VLOOKUP(C448, [2]staffs!A:G,1,FALSE)</f>
        <v>2</v>
      </c>
      <c r="F448" s="2" t="str">
        <f>VLOOKUP(E448, [2]staffs!A:D,4,FALSE)</f>
        <v>mireya.copeland@bikes.shop</v>
      </c>
      <c r="G448" s="2">
        <f>VLOOKUP(D448, [3]products!$A:$D, 4, FALSE)</f>
        <v>4</v>
      </c>
      <c r="H448" s="2" t="str">
        <f>VLOOKUP(G448, [4]categories!A:B, 2, FALSE)</f>
        <v>Cyclocross Bicycles</v>
      </c>
      <c r="I448" s="14">
        <f>VLOOKUP(A448, [1]orders!A:B,2,FALSE)</f>
        <v>205</v>
      </c>
      <c r="J448" s="14" t="str">
        <f>VLOOKUP(A448, [1]orders!A:I,9,FALSE)</f>
        <v>harris.pittman@yahoo.com</v>
      </c>
      <c r="K448" s="14">
        <f>VLOOKUP(A448, [1]orders!A:J,10,FALSE)</f>
        <v>11432</v>
      </c>
      <c r="L448" s="2" t="str">
        <f>IFERROR(VLOOKUP(C448, [5]stores!A:B, 2, FALSE), "Unknown")</f>
        <v>Baldwin Bikes</v>
      </c>
      <c r="M448" s="2" t="str">
        <f>VLOOKUP(D448,[3]products!A:B,2,FALSE)</f>
        <v>Surly Straggler 650b - 2016</v>
      </c>
      <c r="N448" s="2" t="str">
        <f>VLOOKUP(D448, [3]products!A:H, 8, FALSE)</f>
        <v>Surly</v>
      </c>
      <c r="O448" s="21">
        <f>VLOOKUP(A448, [1]orders!A:D, 4, FALSE)</f>
        <v>42464</v>
      </c>
      <c r="P448" s="2">
        <v>1</v>
      </c>
      <c r="Q448" s="2">
        <v>1680.99</v>
      </c>
      <c r="R448" s="27">
        <v>0.05</v>
      </c>
      <c r="S448" s="2">
        <f t="shared" si="6"/>
        <v>1680.99</v>
      </c>
    </row>
    <row r="449" spans="1:19" x14ac:dyDescent="0.3">
      <c r="A449" s="2">
        <v>161</v>
      </c>
      <c r="B449" s="2">
        <v>1</v>
      </c>
      <c r="C449" s="2">
        <f>VLOOKUP(A449, [1]orders!A:G, 7, FALSE)</f>
        <v>2</v>
      </c>
      <c r="D449" s="2">
        <v>24</v>
      </c>
      <c r="E449" s="2">
        <f>VLOOKUP(C449, [2]staffs!A:G,1,FALSE)</f>
        <v>2</v>
      </c>
      <c r="F449" s="2" t="str">
        <f>VLOOKUP(E449, [2]staffs!A:D,4,FALSE)</f>
        <v>mireya.copeland@bikes.shop</v>
      </c>
      <c r="G449" s="2">
        <f>VLOOKUP(D449, [3]products!$A:$D, 4, FALSE)</f>
        <v>2</v>
      </c>
      <c r="H449" s="2" t="str">
        <f>VLOOKUP(G449, [4]categories!A:B, 2, FALSE)</f>
        <v>Comfort Bicycles</v>
      </c>
      <c r="I449" s="14">
        <f>VLOOKUP(A449, [1]orders!A:B,2,FALSE)</f>
        <v>251</v>
      </c>
      <c r="J449" s="14" t="str">
        <f>VLOOKUP(A449, [1]orders!A:I,9,FALSE)</f>
        <v>kasie.rodriquez@aol.com</v>
      </c>
      <c r="K449" s="14">
        <f>VLOOKUP(A449, [1]orders!A:J,10,FALSE)</f>
        <v>12020</v>
      </c>
      <c r="L449" s="2" t="str">
        <f>IFERROR(VLOOKUP(C449, [5]stores!A:B, 2, FALSE), "Unknown")</f>
        <v>Baldwin Bikes</v>
      </c>
      <c r="M449" s="2" t="str">
        <f>VLOOKUP(D449,[3]products!A:B,2,FALSE)</f>
        <v>Electra Townie Original 21D - 2016</v>
      </c>
      <c r="N449" s="2" t="str">
        <f>VLOOKUP(D449, [3]products!A:H, 8, FALSE)</f>
        <v>Electra</v>
      </c>
      <c r="O449" s="21">
        <f>VLOOKUP(A449, [1]orders!A:D, 4, FALSE)</f>
        <v>42464</v>
      </c>
      <c r="P449" s="2">
        <v>2</v>
      </c>
      <c r="Q449" s="2">
        <v>549.99</v>
      </c>
      <c r="R449" s="27">
        <v>7.0000000000000007E-2</v>
      </c>
      <c r="S449" s="2">
        <f t="shared" si="6"/>
        <v>1099.98</v>
      </c>
    </row>
    <row r="450" spans="1:19" x14ac:dyDescent="0.3">
      <c r="A450" s="2">
        <v>161</v>
      </c>
      <c r="B450" s="2">
        <v>2</v>
      </c>
      <c r="C450" s="2">
        <f>VLOOKUP(A450, [1]orders!A:G, 7, FALSE)</f>
        <v>2</v>
      </c>
      <c r="D450" s="2">
        <v>22</v>
      </c>
      <c r="E450" s="2">
        <f>VLOOKUP(C450, [2]staffs!A:G,1,FALSE)</f>
        <v>2</v>
      </c>
      <c r="F450" s="2" t="str">
        <f>VLOOKUP(E450, [2]staffs!A:D,4,FALSE)</f>
        <v>mireya.copeland@bikes.shop</v>
      </c>
      <c r="G450" s="2">
        <f>VLOOKUP(D450, [3]products!$A:$D, 4, FALSE)</f>
        <v>1</v>
      </c>
      <c r="H450" s="2" t="str">
        <f>VLOOKUP(G450, [4]categories!A:B, 2, FALSE)</f>
        <v>Children Bicycles</v>
      </c>
      <c r="I450" s="14">
        <f>VLOOKUP(A450, [1]orders!A:B,2,FALSE)</f>
        <v>251</v>
      </c>
      <c r="J450" s="14" t="str">
        <f>VLOOKUP(A450, [1]orders!A:I,9,FALSE)</f>
        <v>kasie.rodriquez@aol.com</v>
      </c>
      <c r="K450" s="14">
        <f>VLOOKUP(A450, [1]orders!A:J,10,FALSE)</f>
        <v>12020</v>
      </c>
      <c r="L450" s="2" t="str">
        <f>IFERROR(VLOOKUP(C450, [5]stores!A:B, 2, FALSE), "Unknown")</f>
        <v>Baldwin Bikes</v>
      </c>
      <c r="M450" s="2" t="str">
        <f>VLOOKUP(D450,[3]products!A:B,2,FALSE)</f>
        <v>Electra Girl's Hawaii 1 (16-inch) - 2015/2016</v>
      </c>
      <c r="N450" s="2" t="str">
        <f>VLOOKUP(D450, [3]products!A:H, 8, FALSE)</f>
        <v>Electra</v>
      </c>
      <c r="O450" s="21">
        <f>VLOOKUP(A450, [1]orders!A:D, 4, FALSE)</f>
        <v>42464</v>
      </c>
      <c r="P450" s="2">
        <v>1</v>
      </c>
      <c r="Q450" s="2">
        <v>269.99</v>
      </c>
      <c r="R450" s="27">
        <v>0.05</v>
      </c>
      <c r="S450" s="2">
        <f t="shared" si="6"/>
        <v>269.99</v>
      </c>
    </row>
    <row r="451" spans="1:19" x14ac:dyDescent="0.3">
      <c r="A451" s="2">
        <v>161</v>
      </c>
      <c r="B451" s="2">
        <v>3</v>
      </c>
      <c r="C451" s="2">
        <f>VLOOKUP(A451, [1]orders!A:G, 7, FALSE)</f>
        <v>2</v>
      </c>
      <c r="D451" s="2">
        <v>7</v>
      </c>
      <c r="E451" s="2">
        <f>VLOOKUP(C451, [2]staffs!A:G,1,FALSE)</f>
        <v>2</v>
      </c>
      <c r="F451" s="2" t="str">
        <f>VLOOKUP(E451, [2]staffs!A:D,4,FALSE)</f>
        <v>mireya.copeland@bikes.shop</v>
      </c>
      <c r="G451" s="2">
        <f>VLOOKUP(D451, [3]products!$A:$D, 4, FALSE)</f>
        <v>6</v>
      </c>
      <c r="H451" s="2" t="str">
        <f>VLOOKUP(G451, [4]categories!A:B, 2, FALSE)</f>
        <v>Mountain Bikes</v>
      </c>
      <c r="I451" s="14">
        <f>VLOOKUP(A451, [1]orders!A:B,2,FALSE)</f>
        <v>251</v>
      </c>
      <c r="J451" s="14" t="str">
        <f>VLOOKUP(A451, [1]orders!A:I,9,FALSE)</f>
        <v>kasie.rodriquez@aol.com</v>
      </c>
      <c r="K451" s="14">
        <f>VLOOKUP(A451, [1]orders!A:J,10,FALSE)</f>
        <v>12020</v>
      </c>
      <c r="L451" s="2" t="str">
        <f>IFERROR(VLOOKUP(C451, [5]stores!A:B, 2, FALSE), "Unknown")</f>
        <v>Baldwin Bikes</v>
      </c>
      <c r="M451" s="2" t="str">
        <f>VLOOKUP(D451,[3]products!A:B,2,FALSE)</f>
        <v>Trek Slash 8 27.5 - 2016</v>
      </c>
      <c r="N451" s="2" t="str">
        <f>VLOOKUP(D451, [3]products!A:H, 8, FALSE)</f>
        <v>Trek</v>
      </c>
      <c r="O451" s="21">
        <f>VLOOKUP(A451, [1]orders!A:D, 4, FALSE)</f>
        <v>42464</v>
      </c>
      <c r="P451" s="2">
        <v>2</v>
      </c>
      <c r="Q451" s="2">
        <v>3999.99</v>
      </c>
      <c r="R451" s="27">
        <v>0.05</v>
      </c>
      <c r="S451" s="2">
        <f t="shared" ref="S451:S514" si="7">P451*Q451</f>
        <v>7999.98</v>
      </c>
    </row>
    <row r="452" spans="1:19" x14ac:dyDescent="0.3">
      <c r="A452" s="2">
        <v>162</v>
      </c>
      <c r="B452" s="2">
        <v>1</v>
      </c>
      <c r="C452" s="2">
        <f>VLOOKUP(A452, [1]orders!A:G, 7, FALSE)</f>
        <v>1</v>
      </c>
      <c r="D452" s="2">
        <v>18</v>
      </c>
      <c r="E452" s="2">
        <f>VLOOKUP(C452, [2]staffs!A:G,1,FALSE)</f>
        <v>1</v>
      </c>
      <c r="F452" s="2" t="str">
        <f>VLOOKUP(E452, [2]staffs!A:D,4,FALSE)</f>
        <v>fabiola.jackson@bikes.shop</v>
      </c>
      <c r="G452" s="2">
        <f>VLOOKUP(D452, [3]products!$A:$D, 4, FALSE)</f>
        <v>3</v>
      </c>
      <c r="H452" s="2" t="str">
        <f>VLOOKUP(G452, [4]categories!A:B, 2, FALSE)</f>
        <v>Cruisers Bicycles</v>
      </c>
      <c r="I452" s="14">
        <f>VLOOKUP(A452, [1]orders!A:B,2,FALSE)</f>
        <v>31</v>
      </c>
      <c r="J452" s="14" t="str">
        <f>VLOOKUP(A452, [1]orders!A:I,9,FALSE)</f>
        <v>williemae.holloway@msn.com</v>
      </c>
      <c r="K452" s="14">
        <f>VLOOKUP(A452, [1]orders!A:J,10,FALSE)</f>
        <v>94603</v>
      </c>
      <c r="L452" s="2" t="str">
        <f>IFERROR(VLOOKUP(C452, [5]stores!A:B, 2, FALSE), "Unknown")</f>
        <v>Santa Cruz Bikes</v>
      </c>
      <c r="M452" s="2" t="str">
        <f>VLOOKUP(D452,[3]products!A:B,2,FALSE)</f>
        <v>Pure Cycles Western 3-Speed - Women's - 2015/2016</v>
      </c>
      <c r="N452" s="2" t="str">
        <f>VLOOKUP(D452, [3]products!A:H, 8, FALSE)</f>
        <v>Pure Cycles</v>
      </c>
      <c r="O452" s="21">
        <f>VLOOKUP(A452, [1]orders!A:D, 4, FALSE)</f>
        <v>42466</v>
      </c>
      <c r="P452" s="2">
        <v>1</v>
      </c>
      <c r="Q452" s="2">
        <v>449</v>
      </c>
      <c r="R452" s="27">
        <v>7.0000000000000007E-2</v>
      </c>
      <c r="S452" s="2">
        <f t="shared" si="7"/>
        <v>449</v>
      </c>
    </row>
    <row r="453" spans="1:19" x14ac:dyDescent="0.3">
      <c r="A453" s="2">
        <v>162</v>
      </c>
      <c r="B453" s="2">
        <v>2</v>
      </c>
      <c r="C453" s="2">
        <f>VLOOKUP(A453, [1]orders!A:G, 7, FALSE)</f>
        <v>1</v>
      </c>
      <c r="D453" s="2">
        <v>21</v>
      </c>
      <c r="E453" s="2">
        <f>VLOOKUP(C453, [2]staffs!A:G,1,FALSE)</f>
        <v>1</v>
      </c>
      <c r="F453" s="2" t="str">
        <f>VLOOKUP(E453, [2]staffs!A:D,4,FALSE)</f>
        <v>fabiola.jackson@bikes.shop</v>
      </c>
      <c r="G453" s="2">
        <f>VLOOKUP(D453, [3]products!$A:$D, 4, FALSE)</f>
        <v>1</v>
      </c>
      <c r="H453" s="2" t="str">
        <f>VLOOKUP(G453, [4]categories!A:B, 2, FALSE)</f>
        <v>Children Bicycles</v>
      </c>
      <c r="I453" s="14">
        <f>VLOOKUP(A453, [1]orders!A:B,2,FALSE)</f>
        <v>31</v>
      </c>
      <c r="J453" s="14" t="str">
        <f>VLOOKUP(A453, [1]orders!A:I,9,FALSE)</f>
        <v>williemae.holloway@msn.com</v>
      </c>
      <c r="K453" s="14">
        <f>VLOOKUP(A453, [1]orders!A:J,10,FALSE)</f>
        <v>94603</v>
      </c>
      <c r="L453" s="2" t="str">
        <f>IFERROR(VLOOKUP(C453, [5]stores!A:B, 2, FALSE), "Unknown")</f>
        <v>Santa Cruz Bikes</v>
      </c>
      <c r="M453" s="2" t="str">
        <f>VLOOKUP(D453,[3]products!A:B,2,FALSE)</f>
        <v>Electra Cruiser 1 (24-Inch) - 2016</v>
      </c>
      <c r="N453" s="2" t="str">
        <f>VLOOKUP(D453, [3]products!A:H, 8, FALSE)</f>
        <v>Electra</v>
      </c>
      <c r="O453" s="21">
        <f>VLOOKUP(A453, [1]orders!A:D, 4, FALSE)</f>
        <v>42466</v>
      </c>
      <c r="P453" s="2">
        <v>2</v>
      </c>
      <c r="Q453" s="2">
        <v>269.99</v>
      </c>
      <c r="R453" s="27">
        <v>7.0000000000000007E-2</v>
      </c>
      <c r="S453" s="2">
        <f t="shared" si="7"/>
        <v>539.98</v>
      </c>
    </row>
    <row r="454" spans="1:19" x14ac:dyDescent="0.3">
      <c r="A454" s="2">
        <v>162</v>
      </c>
      <c r="B454" s="2">
        <v>3</v>
      </c>
      <c r="C454" s="2">
        <f>VLOOKUP(A454, [1]orders!A:G, 7, FALSE)</f>
        <v>1</v>
      </c>
      <c r="D454" s="2">
        <v>3</v>
      </c>
      <c r="E454" s="2">
        <f>VLOOKUP(C454, [2]staffs!A:G,1,FALSE)</f>
        <v>1</v>
      </c>
      <c r="F454" s="2" t="str">
        <f>VLOOKUP(E454, [2]staffs!A:D,4,FALSE)</f>
        <v>fabiola.jackson@bikes.shop</v>
      </c>
      <c r="G454" s="2">
        <f>VLOOKUP(D454, [3]products!$A:$D, 4, FALSE)</f>
        <v>6</v>
      </c>
      <c r="H454" s="2" t="str">
        <f>VLOOKUP(G454, [4]categories!A:B, 2, FALSE)</f>
        <v>Mountain Bikes</v>
      </c>
      <c r="I454" s="14">
        <f>VLOOKUP(A454, [1]orders!A:B,2,FALSE)</f>
        <v>31</v>
      </c>
      <c r="J454" s="14" t="str">
        <f>VLOOKUP(A454, [1]orders!A:I,9,FALSE)</f>
        <v>williemae.holloway@msn.com</v>
      </c>
      <c r="K454" s="14">
        <f>VLOOKUP(A454, [1]orders!A:J,10,FALSE)</f>
        <v>94603</v>
      </c>
      <c r="L454" s="2" t="str">
        <f>IFERROR(VLOOKUP(C454, [5]stores!A:B, 2, FALSE), "Unknown")</f>
        <v>Santa Cruz Bikes</v>
      </c>
      <c r="M454" s="2" t="str">
        <f>VLOOKUP(D454,[3]products!A:B,2,FALSE)</f>
        <v>Surly Wednesday Frameset - 2016</v>
      </c>
      <c r="N454" s="2" t="str">
        <f>VLOOKUP(D454, [3]products!A:H, 8, FALSE)</f>
        <v>Surly</v>
      </c>
      <c r="O454" s="21">
        <f>VLOOKUP(A454, [1]orders!A:D, 4, FALSE)</f>
        <v>42466</v>
      </c>
      <c r="P454" s="2">
        <v>2</v>
      </c>
      <c r="Q454" s="2">
        <v>999.99</v>
      </c>
      <c r="R454" s="27">
        <v>0.1</v>
      </c>
      <c r="S454" s="2">
        <f t="shared" si="7"/>
        <v>1999.98</v>
      </c>
    </row>
    <row r="455" spans="1:19" x14ac:dyDescent="0.3">
      <c r="A455" s="2">
        <v>163</v>
      </c>
      <c r="B455" s="2">
        <v>1</v>
      </c>
      <c r="C455" s="2">
        <f>VLOOKUP(A455, [1]orders!A:G, 7, FALSE)</f>
        <v>2</v>
      </c>
      <c r="D455" s="2">
        <v>12</v>
      </c>
      <c r="E455" s="2">
        <f>VLOOKUP(C455, [2]staffs!A:G,1,FALSE)</f>
        <v>2</v>
      </c>
      <c r="F455" s="2" t="str">
        <f>VLOOKUP(E455, [2]staffs!A:D,4,FALSE)</f>
        <v>mireya.copeland@bikes.shop</v>
      </c>
      <c r="G455" s="2">
        <f>VLOOKUP(D455, [3]products!$A:$D, 4, FALSE)</f>
        <v>3</v>
      </c>
      <c r="H455" s="2" t="str">
        <f>VLOOKUP(G455, [4]categories!A:B, 2, FALSE)</f>
        <v>Cruisers Bicycles</v>
      </c>
      <c r="I455" s="14">
        <f>VLOOKUP(A455, [1]orders!A:B,2,FALSE)</f>
        <v>1325</v>
      </c>
      <c r="J455" s="14" t="str">
        <f>VLOOKUP(A455, [1]orders!A:I,9,FALSE)</f>
        <v>magdalena.sherman@gmail.com</v>
      </c>
      <c r="K455" s="14">
        <f>VLOOKUP(A455, [1]orders!A:J,10,FALSE)</f>
        <v>13126</v>
      </c>
      <c r="L455" s="2" t="str">
        <f>IFERROR(VLOOKUP(C455, [5]stores!A:B, 2, FALSE), "Unknown")</f>
        <v>Baldwin Bikes</v>
      </c>
      <c r="M455" s="2" t="str">
        <f>VLOOKUP(D455,[3]products!A:B,2,FALSE)</f>
        <v>Electra Townie Original 21D - 2016</v>
      </c>
      <c r="N455" s="2" t="str">
        <f>VLOOKUP(D455, [3]products!A:H, 8, FALSE)</f>
        <v>Electra</v>
      </c>
      <c r="O455" s="21">
        <f>VLOOKUP(A455, [1]orders!A:D, 4, FALSE)</f>
        <v>42466</v>
      </c>
      <c r="P455" s="2">
        <v>1</v>
      </c>
      <c r="Q455" s="2">
        <v>549.99</v>
      </c>
      <c r="R455" s="27">
        <v>0.1</v>
      </c>
      <c r="S455" s="2">
        <f t="shared" si="7"/>
        <v>549.99</v>
      </c>
    </row>
    <row r="456" spans="1:19" x14ac:dyDescent="0.3">
      <c r="A456" s="2">
        <v>163</v>
      </c>
      <c r="B456" s="2">
        <v>2</v>
      </c>
      <c r="C456" s="2">
        <f>VLOOKUP(A456, [1]orders!A:G, 7, FALSE)</f>
        <v>2</v>
      </c>
      <c r="D456" s="2">
        <v>18</v>
      </c>
      <c r="E456" s="2">
        <f>VLOOKUP(C456, [2]staffs!A:G,1,FALSE)</f>
        <v>2</v>
      </c>
      <c r="F456" s="2" t="str">
        <f>VLOOKUP(E456, [2]staffs!A:D,4,FALSE)</f>
        <v>mireya.copeland@bikes.shop</v>
      </c>
      <c r="G456" s="2">
        <f>VLOOKUP(D456, [3]products!$A:$D, 4, FALSE)</f>
        <v>3</v>
      </c>
      <c r="H456" s="2" t="str">
        <f>VLOOKUP(G456, [4]categories!A:B, 2, FALSE)</f>
        <v>Cruisers Bicycles</v>
      </c>
      <c r="I456" s="14">
        <f>VLOOKUP(A456, [1]orders!A:B,2,FALSE)</f>
        <v>1325</v>
      </c>
      <c r="J456" s="14" t="str">
        <f>VLOOKUP(A456, [1]orders!A:I,9,FALSE)</f>
        <v>magdalena.sherman@gmail.com</v>
      </c>
      <c r="K456" s="14">
        <f>VLOOKUP(A456, [1]orders!A:J,10,FALSE)</f>
        <v>13126</v>
      </c>
      <c r="L456" s="2" t="str">
        <f>IFERROR(VLOOKUP(C456, [5]stores!A:B, 2, FALSE), "Unknown")</f>
        <v>Baldwin Bikes</v>
      </c>
      <c r="M456" s="2" t="str">
        <f>VLOOKUP(D456,[3]products!A:B,2,FALSE)</f>
        <v>Pure Cycles Western 3-Speed - Women's - 2015/2016</v>
      </c>
      <c r="N456" s="2" t="str">
        <f>VLOOKUP(D456, [3]products!A:H, 8, FALSE)</f>
        <v>Pure Cycles</v>
      </c>
      <c r="O456" s="21">
        <f>VLOOKUP(A456, [1]orders!A:D, 4, FALSE)</f>
        <v>42466</v>
      </c>
      <c r="P456" s="2">
        <v>1</v>
      </c>
      <c r="Q456" s="2">
        <v>449</v>
      </c>
      <c r="R456" s="27">
        <v>0.2</v>
      </c>
      <c r="S456" s="2">
        <f t="shared" si="7"/>
        <v>449</v>
      </c>
    </row>
    <row r="457" spans="1:19" x14ac:dyDescent="0.3">
      <c r="A457" s="2">
        <v>164</v>
      </c>
      <c r="B457" s="2">
        <v>1</v>
      </c>
      <c r="C457" s="2">
        <f>VLOOKUP(A457, [1]orders!A:G, 7, FALSE)</f>
        <v>2</v>
      </c>
      <c r="D457" s="2">
        <v>4</v>
      </c>
      <c r="E457" s="2">
        <f>VLOOKUP(C457, [2]staffs!A:G,1,FALSE)</f>
        <v>2</v>
      </c>
      <c r="F457" s="2" t="str">
        <f>VLOOKUP(E457, [2]staffs!A:D,4,FALSE)</f>
        <v>mireya.copeland@bikes.shop</v>
      </c>
      <c r="G457" s="2">
        <f>VLOOKUP(D457, [3]products!$A:$D, 4, FALSE)</f>
        <v>6</v>
      </c>
      <c r="H457" s="2" t="str">
        <f>VLOOKUP(G457, [4]categories!A:B, 2, FALSE)</f>
        <v>Mountain Bikes</v>
      </c>
      <c r="I457" s="14">
        <f>VLOOKUP(A457, [1]orders!A:B,2,FALSE)</f>
        <v>610</v>
      </c>
      <c r="J457" s="14" t="str">
        <f>VLOOKUP(A457, [1]orders!A:I,9,FALSE)</f>
        <v>leonore.dorsey@yahoo.com</v>
      </c>
      <c r="K457" s="14">
        <f>VLOOKUP(A457, [1]orders!A:J,10,FALSE)</f>
        <v>11372</v>
      </c>
      <c r="L457" s="2" t="str">
        <f>IFERROR(VLOOKUP(C457, [5]stores!A:B, 2, FALSE), "Unknown")</f>
        <v>Baldwin Bikes</v>
      </c>
      <c r="M457" s="2" t="str">
        <f>VLOOKUP(D457,[3]products!A:B,2,FALSE)</f>
        <v>Trek Fuel EX 8 29 - 2016</v>
      </c>
      <c r="N457" s="2" t="str">
        <f>VLOOKUP(D457, [3]products!A:H, 8, FALSE)</f>
        <v>Trek</v>
      </c>
      <c r="O457" s="21">
        <f>VLOOKUP(A457, [1]orders!A:D, 4, FALSE)</f>
        <v>42467</v>
      </c>
      <c r="P457" s="2">
        <v>2</v>
      </c>
      <c r="Q457" s="2">
        <v>2899.99</v>
      </c>
      <c r="R457" s="27">
        <v>0.05</v>
      </c>
      <c r="S457" s="2">
        <f t="shared" si="7"/>
        <v>5799.98</v>
      </c>
    </row>
    <row r="458" spans="1:19" x14ac:dyDescent="0.3">
      <c r="A458" s="2">
        <v>164</v>
      </c>
      <c r="B458" s="2">
        <v>2</v>
      </c>
      <c r="C458" s="2">
        <f>VLOOKUP(A458, [1]orders!A:G, 7, FALSE)</f>
        <v>2</v>
      </c>
      <c r="D458" s="2">
        <v>10</v>
      </c>
      <c r="E458" s="2">
        <f>VLOOKUP(C458, [2]staffs!A:G,1,FALSE)</f>
        <v>2</v>
      </c>
      <c r="F458" s="2" t="str">
        <f>VLOOKUP(E458, [2]staffs!A:D,4,FALSE)</f>
        <v>mireya.copeland@bikes.shop</v>
      </c>
      <c r="G458" s="2">
        <f>VLOOKUP(D458, [3]products!$A:$D, 4, FALSE)</f>
        <v>4</v>
      </c>
      <c r="H458" s="2" t="str">
        <f>VLOOKUP(G458, [4]categories!A:B, 2, FALSE)</f>
        <v>Cyclocross Bicycles</v>
      </c>
      <c r="I458" s="14">
        <f>VLOOKUP(A458, [1]orders!A:B,2,FALSE)</f>
        <v>610</v>
      </c>
      <c r="J458" s="14" t="str">
        <f>VLOOKUP(A458, [1]orders!A:I,9,FALSE)</f>
        <v>leonore.dorsey@yahoo.com</v>
      </c>
      <c r="K458" s="14">
        <f>VLOOKUP(A458, [1]orders!A:J,10,FALSE)</f>
        <v>11372</v>
      </c>
      <c r="L458" s="2" t="str">
        <f>IFERROR(VLOOKUP(C458, [5]stores!A:B, 2, FALSE), "Unknown")</f>
        <v>Baldwin Bikes</v>
      </c>
      <c r="M458" s="2" t="str">
        <f>VLOOKUP(D458,[3]products!A:B,2,FALSE)</f>
        <v>Surly Straggler - 2016</v>
      </c>
      <c r="N458" s="2" t="str">
        <f>VLOOKUP(D458, [3]products!A:H, 8, FALSE)</f>
        <v>Surly</v>
      </c>
      <c r="O458" s="21">
        <f>VLOOKUP(A458, [1]orders!A:D, 4, FALSE)</f>
        <v>42467</v>
      </c>
      <c r="P458" s="2">
        <v>2</v>
      </c>
      <c r="Q458" s="2">
        <v>1549</v>
      </c>
      <c r="R458" s="27">
        <v>0.05</v>
      </c>
      <c r="S458" s="2">
        <f t="shared" si="7"/>
        <v>3098</v>
      </c>
    </row>
    <row r="459" spans="1:19" x14ac:dyDescent="0.3">
      <c r="A459" s="2">
        <v>164</v>
      </c>
      <c r="B459" s="2">
        <v>3</v>
      </c>
      <c r="C459" s="2">
        <f>VLOOKUP(A459, [1]orders!A:G, 7, FALSE)</f>
        <v>2</v>
      </c>
      <c r="D459" s="2">
        <v>14</v>
      </c>
      <c r="E459" s="2">
        <f>VLOOKUP(C459, [2]staffs!A:G,1,FALSE)</f>
        <v>2</v>
      </c>
      <c r="F459" s="2" t="str">
        <f>VLOOKUP(E459, [2]staffs!A:D,4,FALSE)</f>
        <v>mireya.copeland@bikes.shop</v>
      </c>
      <c r="G459" s="2">
        <f>VLOOKUP(D459, [3]products!$A:$D, 4, FALSE)</f>
        <v>3</v>
      </c>
      <c r="H459" s="2" t="str">
        <f>VLOOKUP(G459, [4]categories!A:B, 2, FALSE)</f>
        <v>Cruisers Bicycles</v>
      </c>
      <c r="I459" s="14">
        <f>VLOOKUP(A459, [1]orders!A:B,2,FALSE)</f>
        <v>610</v>
      </c>
      <c r="J459" s="14" t="str">
        <f>VLOOKUP(A459, [1]orders!A:I,9,FALSE)</f>
        <v>leonore.dorsey@yahoo.com</v>
      </c>
      <c r="K459" s="14">
        <f>VLOOKUP(A459, [1]orders!A:J,10,FALSE)</f>
        <v>11372</v>
      </c>
      <c r="L459" s="2" t="str">
        <f>IFERROR(VLOOKUP(C459, [5]stores!A:B, 2, FALSE), "Unknown")</f>
        <v>Baldwin Bikes</v>
      </c>
      <c r="M459" s="2" t="str">
        <f>VLOOKUP(D459,[3]products!A:B,2,FALSE)</f>
        <v>Electra Girl's Hawaii 1 (16-inch) - 2015/2016</v>
      </c>
      <c r="N459" s="2" t="str">
        <f>VLOOKUP(D459, [3]products!A:H, 8, FALSE)</f>
        <v>Electra</v>
      </c>
      <c r="O459" s="21">
        <f>VLOOKUP(A459, [1]orders!A:D, 4, FALSE)</f>
        <v>42467</v>
      </c>
      <c r="P459" s="2">
        <v>1</v>
      </c>
      <c r="Q459" s="2">
        <v>269.99</v>
      </c>
      <c r="R459" s="27">
        <v>0.1</v>
      </c>
      <c r="S459" s="2">
        <f t="shared" si="7"/>
        <v>269.99</v>
      </c>
    </row>
    <row r="460" spans="1:19" x14ac:dyDescent="0.3">
      <c r="A460" s="2">
        <v>165</v>
      </c>
      <c r="B460" s="2">
        <v>1</v>
      </c>
      <c r="C460" s="2">
        <f>VLOOKUP(A460, [1]orders!A:G, 7, FALSE)</f>
        <v>1</v>
      </c>
      <c r="D460" s="2">
        <v>4</v>
      </c>
      <c r="E460" s="2">
        <f>VLOOKUP(C460, [2]staffs!A:G,1,FALSE)</f>
        <v>1</v>
      </c>
      <c r="F460" s="2" t="str">
        <f>VLOOKUP(E460, [2]staffs!A:D,4,FALSE)</f>
        <v>fabiola.jackson@bikes.shop</v>
      </c>
      <c r="G460" s="2">
        <f>VLOOKUP(D460, [3]products!$A:$D, 4, FALSE)</f>
        <v>6</v>
      </c>
      <c r="H460" s="2" t="str">
        <f>VLOOKUP(G460, [4]categories!A:B, 2, FALSE)</f>
        <v>Mountain Bikes</v>
      </c>
      <c r="I460" s="14">
        <f>VLOOKUP(A460, [1]orders!A:B,2,FALSE)</f>
        <v>574</v>
      </c>
      <c r="J460" s="14" t="str">
        <f>VLOOKUP(A460, [1]orders!A:I,9,FALSE)</f>
        <v>adriene.rivera@hotmail.com</v>
      </c>
      <c r="K460" s="14">
        <f>VLOOKUP(A460, [1]orders!A:J,10,FALSE)</f>
        <v>91316</v>
      </c>
      <c r="L460" s="2" t="str">
        <f>IFERROR(VLOOKUP(C460, [5]stores!A:B, 2, FALSE), "Unknown")</f>
        <v>Santa Cruz Bikes</v>
      </c>
      <c r="M460" s="2" t="str">
        <f>VLOOKUP(D460,[3]products!A:B,2,FALSE)</f>
        <v>Trek Fuel EX 8 29 - 2016</v>
      </c>
      <c r="N460" s="2" t="str">
        <f>VLOOKUP(D460, [3]products!A:H, 8, FALSE)</f>
        <v>Trek</v>
      </c>
      <c r="O460" s="21">
        <f>VLOOKUP(A460, [1]orders!A:D, 4, FALSE)</f>
        <v>42468</v>
      </c>
      <c r="P460" s="2">
        <v>2</v>
      </c>
      <c r="Q460" s="2">
        <v>2899.99</v>
      </c>
      <c r="R460" s="27">
        <v>0.05</v>
      </c>
      <c r="S460" s="2">
        <f t="shared" si="7"/>
        <v>5799.98</v>
      </c>
    </row>
    <row r="461" spans="1:19" x14ac:dyDescent="0.3">
      <c r="A461" s="2">
        <v>165</v>
      </c>
      <c r="B461" s="2">
        <v>2</v>
      </c>
      <c r="C461" s="2">
        <f>VLOOKUP(A461, [1]orders!A:G, 7, FALSE)</f>
        <v>1</v>
      </c>
      <c r="D461" s="2">
        <v>23</v>
      </c>
      <c r="E461" s="2">
        <f>VLOOKUP(C461, [2]staffs!A:G,1,FALSE)</f>
        <v>1</v>
      </c>
      <c r="F461" s="2" t="str">
        <f>VLOOKUP(E461, [2]staffs!A:D,4,FALSE)</f>
        <v>fabiola.jackson@bikes.shop</v>
      </c>
      <c r="G461" s="2">
        <f>VLOOKUP(D461, [3]products!$A:$D, 4, FALSE)</f>
        <v>1</v>
      </c>
      <c r="H461" s="2" t="str">
        <f>VLOOKUP(G461, [4]categories!A:B, 2, FALSE)</f>
        <v>Children Bicycles</v>
      </c>
      <c r="I461" s="14">
        <f>VLOOKUP(A461, [1]orders!A:B,2,FALSE)</f>
        <v>574</v>
      </c>
      <c r="J461" s="14" t="str">
        <f>VLOOKUP(A461, [1]orders!A:I,9,FALSE)</f>
        <v>adriene.rivera@hotmail.com</v>
      </c>
      <c r="K461" s="14">
        <f>VLOOKUP(A461, [1]orders!A:J,10,FALSE)</f>
        <v>91316</v>
      </c>
      <c r="L461" s="2" t="str">
        <f>IFERROR(VLOOKUP(C461, [5]stores!A:B, 2, FALSE), "Unknown")</f>
        <v>Santa Cruz Bikes</v>
      </c>
      <c r="M461" s="2" t="str">
        <f>VLOOKUP(D461,[3]products!A:B,2,FALSE)</f>
        <v>Electra Girl's Hawaii 1 (20-inch) - 2015/2016</v>
      </c>
      <c r="N461" s="2" t="str">
        <f>VLOOKUP(D461, [3]products!A:H, 8, FALSE)</f>
        <v>Electra</v>
      </c>
      <c r="O461" s="21">
        <f>VLOOKUP(A461, [1]orders!A:D, 4, FALSE)</f>
        <v>42468</v>
      </c>
      <c r="P461" s="2">
        <v>1</v>
      </c>
      <c r="Q461" s="2">
        <v>299.99</v>
      </c>
      <c r="R461" s="27">
        <v>0.2</v>
      </c>
      <c r="S461" s="2">
        <f t="shared" si="7"/>
        <v>299.99</v>
      </c>
    </row>
    <row r="462" spans="1:19" x14ac:dyDescent="0.3">
      <c r="A462" s="2">
        <v>165</v>
      </c>
      <c r="B462" s="2">
        <v>3</v>
      </c>
      <c r="C462" s="2">
        <f>VLOOKUP(A462, [1]orders!A:G, 7, FALSE)</f>
        <v>1</v>
      </c>
      <c r="D462" s="2">
        <v>2</v>
      </c>
      <c r="E462" s="2">
        <f>VLOOKUP(C462, [2]staffs!A:G,1,FALSE)</f>
        <v>1</v>
      </c>
      <c r="F462" s="2" t="str">
        <f>VLOOKUP(E462, [2]staffs!A:D,4,FALSE)</f>
        <v>fabiola.jackson@bikes.shop</v>
      </c>
      <c r="G462" s="2">
        <f>VLOOKUP(D462, [3]products!$A:$D, 4, FALSE)</f>
        <v>6</v>
      </c>
      <c r="H462" s="2" t="str">
        <f>VLOOKUP(G462, [4]categories!A:B, 2, FALSE)</f>
        <v>Mountain Bikes</v>
      </c>
      <c r="I462" s="14">
        <f>VLOOKUP(A462, [1]orders!A:B,2,FALSE)</f>
        <v>574</v>
      </c>
      <c r="J462" s="14" t="str">
        <f>VLOOKUP(A462, [1]orders!A:I,9,FALSE)</f>
        <v>adriene.rivera@hotmail.com</v>
      </c>
      <c r="K462" s="14">
        <f>VLOOKUP(A462, [1]orders!A:J,10,FALSE)</f>
        <v>91316</v>
      </c>
      <c r="L462" s="2" t="str">
        <f>IFERROR(VLOOKUP(C462, [5]stores!A:B, 2, FALSE), "Unknown")</f>
        <v>Santa Cruz Bikes</v>
      </c>
      <c r="M462" s="2" t="str">
        <f>VLOOKUP(D462,[3]products!A:B,2,FALSE)</f>
        <v>Ritchey Timberwolf Frameset - 2016</v>
      </c>
      <c r="N462" s="2" t="str">
        <f>VLOOKUP(D462, [3]products!A:H, 8, FALSE)</f>
        <v>Ritchey</v>
      </c>
      <c r="O462" s="21">
        <f>VLOOKUP(A462, [1]orders!A:D, 4, FALSE)</f>
        <v>42468</v>
      </c>
      <c r="P462" s="2">
        <v>1</v>
      </c>
      <c r="Q462" s="2">
        <v>749.99</v>
      </c>
      <c r="R462" s="27">
        <v>0.05</v>
      </c>
      <c r="S462" s="2">
        <f t="shared" si="7"/>
        <v>749.99</v>
      </c>
    </row>
    <row r="463" spans="1:19" x14ac:dyDescent="0.3">
      <c r="A463" s="2">
        <v>166</v>
      </c>
      <c r="B463" s="2">
        <v>1</v>
      </c>
      <c r="C463" s="2">
        <f>VLOOKUP(A463, [1]orders!A:G, 7, FALSE)</f>
        <v>2</v>
      </c>
      <c r="D463" s="2">
        <v>10</v>
      </c>
      <c r="E463" s="2">
        <f>VLOOKUP(C463, [2]staffs!A:G,1,FALSE)</f>
        <v>2</v>
      </c>
      <c r="F463" s="2" t="str">
        <f>VLOOKUP(E463, [2]staffs!A:D,4,FALSE)</f>
        <v>mireya.copeland@bikes.shop</v>
      </c>
      <c r="G463" s="2">
        <f>VLOOKUP(D463, [3]products!$A:$D, 4, FALSE)</f>
        <v>4</v>
      </c>
      <c r="H463" s="2" t="str">
        <f>VLOOKUP(G463, [4]categories!A:B, 2, FALSE)</f>
        <v>Cyclocross Bicycles</v>
      </c>
      <c r="I463" s="14">
        <f>VLOOKUP(A463, [1]orders!A:B,2,FALSE)</f>
        <v>338</v>
      </c>
      <c r="J463" s="14" t="str">
        <f>VLOOKUP(A463, [1]orders!A:I,9,FALSE)</f>
        <v>abbey.pugh@gmail.com</v>
      </c>
      <c r="K463" s="14">
        <f>VLOOKUP(A463, [1]orders!A:J,10,FALSE)</f>
        <v>11375</v>
      </c>
      <c r="L463" s="2" t="str">
        <f>IFERROR(VLOOKUP(C463, [5]stores!A:B, 2, FALSE), "Unknown")</f>
        <v>Baldwin Bikes</v>
      </c>
      <c r="M463" s="2" t="str">
        <f>VLOOKUP(D463,[3]products!A:B,2,FALSE)</f>
        <v>Surly Straggler - 2016</v>
      </c>
      <c r="N463" s="2" t="str">
        <f>VLOOKUP(D463, [3]products!A:H, 8, FALSE)</f>
        <v>Surly</v>
      </c>
      <c r="O463" s="21">
        <f>VLOOKUP(A463, [1]orders!A:D, 4, FALSE)</f>
        <v>42468</v>
      </c>
      <c r="P463" s="2">
        <v>2</v>
      </c>
      <c r="Q463" s="2">
        <v>1549</v>
      </c>
      <c r="R463" s="27">
        <v>0.1</v>
      </c>
      <c r="S463" s="2">
        <f t="shared" si="7"/>
        <v>3098</v>
      </c>
    </row>
    <row r="464" spans="1:19" x14ac:dyDescent="0.3">
      <c r="A464" s="2">
        <v>166</v>
      </c>
      <c r="B464" s="2">
        <v>2</v>
      </c>
      <c r="C464" s="2">
        <f>VLOOKUP(A464, [1]orders!A:G, 7, FALSE)</f>
        <v>2</v>
      </c>
      <c r="D464" s="2">
        <v>11</v>
      </c>
      <c r="E464" s="2">
        <f>VLOOKUP(C464, [2]staffs!A:G,1,FALSE)</f>
        <v>2</v>
      </c>
      <c r="F464" s="2" t="str">
        <f>VLOOKUP(E464, [2]staffs!A:D,4,FALSE)</f>
        <v>mireya.copeland@bikes.shop</v>
      </c>
      <c r="G464" s="2">
        <f>VLOOKUP(D464, [3]products!$A:$D, 4, FALSE)</f>
        <v>4</v>
      </c>
      <c r="H464" s="2" t="str">
        <f>VLOOKUP(G464, [4]categories!A:B, 2, FALSE)</f>
        <v>Cyclocross Bicycles</v>
      </c>
      <c r="I464" s="14">
        <f>VLOOKUP(A464, [1]orders!A:B,2,FALSE)</f>
        <v>338</v>
      </c>
      <c r="J464" s="14" t="str">
        <f>VLOOKUP(A464, [1]orders!A:I,9,FALSE)</f>
        <v>abbey.pugh@gmail.com</v>
      </c>
      <c r="K464" s="14">
        <f>VLOOKUP(A464, [1]orders!A:J,10,FALSE)</f>
        <v>11375</v>
      </c>
      <c r="L464" s="2" t="str">
        <f>IFERROR(VLOOKUP(C464, [5]stores!A:B, 2, FALSE), "Unknown")</f>
        <v>Baldwin Bikes</v>
      </c>
      <c r="M464" s="2" t="str">
        <f>VLOOKUP(D464,[3]products!A:B,2,FALSE)</f>
        <v>Surly Straggler 650b - 2016</v>
      </c>
      <c r="N464" s="2" t="str">
        <f>VLOOKUP(D464, [3]products!A:H, 8, FALSE)</f>
        <v>Surly</v>
      </c>
      <c r="O464" s="21">
        <f>VLOOKUP(A464, [1]orders!A:D, 4, FALSE)</f>
        <v>42468</v>
      </c>
      <c r="P464" s="2">
        <v>1</v>
      </c>
      <c r="Q464" s="2">
        <v>1680.99</v>
      </c>
      <c r="R464" s="27">
        <v>0.2</v>
      </c>
      <c r="S464" s="2">
        <f t="shared" si="7"/>
        <v>1680.99</v>
      </c>
    </row>
    <row r="465" spans="1:19" x14ac:dyDescent="0.3">
      <c r="A465" s="2">
        <v>167</v>
      </c>
      <c r="B465" s="2">
        <v>1</v>
      </c>
      <c r="C465" s="2">
        <f>VLOOKUP(A465, [1]orders!A:G, 7, FALSE)</f>
        <v>2</v>
      </c>
      <c r="D465" s="2">
        <v>12</v>
      </c>
      <c r="E465" s="2">
        <f>VLOOKUP(C465, [2]staffs!A:G,1,FALSE)</f>
        <v>2</v>
      </c>
      <c r="F465" s="2" t="str">
        <f>VLOOKUP(E465, [2]staffs!A:D,4,FALSE)</f>
        <v>mireya.copeland@bikes.shop</v>
      </c>
      <c r="G465" s="2">
        <f>VLOOKUP(D465, [3]products!$A:$D, 4, FALSE)</f>
        <v>3</v>
      </c>
      <c r="H465" s="2" t="str">
        <f>VLOOKUP(G465, [4]categories!A:B, 2, FALSE)</f>
        <v>Cruisers Bicycles</v>
      </c>
      <c r="I465" s="14">
        <f>VLOOKUP(A465, [1]orders!A:B,2,FALSE)</f>
        <v>1034</v>
      </c>
      <c r="J465" s="14" t="str">
        <f>VLOOKUP(A465, [1]orders!A:I,9,FALSE)</f>
        <v>rico.salas@msn.com</v>
      </c>
      <c r="K465" s="14">
        <f>VLOOKUP(A465, [1]orders!A:J,10,FALSE)</f>
        <v>11720</v>
      </c>
      <c r="L465" s="2" t="str">
        <f>IFERROR(VLOOKUP(C465, [5]stores!A:B, 2, FALSE), "Unknown")</f>
        <v>Baldwin Bikes</v>
      </c>
      <c r="M465" s="2" t="str">
        <f>VLOOKUP(D465,[3]products!A:B,2,FALSE)</f>
        <v>Electra Townie Original 21D - 2016</v>
      </c>
      <c r="N465" s="2" t="str">
        <f>VLOOKUP(D465, [3]products!A:H, 8, FALSE)</f>
        <v>Electra</v>
      </c>
      <c r="O465" s="21">
        <f>VLOOKUP(A465, [1]orders!A:D, 4, FALSE)</f>
        <v>42468</v>
      </c>
      <c r="P465" s="2">
        <v>1</v>
      </c>
      <c r="Q465" s="2">
        <v>549.99</v>
      </c>
      <c r="R465" s="27">
        <v>0.05</v>
      </c>
      <c r="S465" s="2">
        <f t="shared" si="7"/>
        <v>549.99</v>
      </c>
    </row>
    <row r="466" spans="1:19" x14ac:dyDescent="0.3">
      <c r="A466" s="2">
        <v>167</v>
      </c>
      <c r="B466" s="2">
        <v>2</v>
      </c>
      <c r="C466" s="2">
        <f>VLOOKUP(A466, [1]orders!A:G, 7, FALSE)</f>
        <v>2</v>
      </c>
      <c r="D466" s="2">
        <v>10</v>
      </c>
      <c r="E466" s="2">
        <f>VLOOKUP(C466, [2]staffs!A:G,1,FALSE)</f>
        <v>2</v>
      </c>
      <c r="F466" s="2" t="str">
        <f>VLOOKUP(E466, [2]staffs!A:D,4,FALSE)</f>
        <v>mireya.copeland@bikes.shop</v>
      </c>
      <c r="G466" s="2">
        <f>VLOOKUP(D466, [3]products!$A:$D, 4, FALSE)</f>
        <v>4</v>
      </c>
      <c r="H466" s="2" t="str">
        <f>VLOOKUP(G466, [4]categories!A:B, 2, FALSE)</f>
        <v>Cyclocross Bicycles</v>
      </c>
      <c r="I466" s="14">
        <f>VLOOKUP(A466, [1]orders!A:B,2,FALSE)</f>
        <v>1034</v>
      </c>
      <c r="J466" s="14" t="str">
        <f>VLOOKUP(A466, [1]orders!A:I,9,FALSE)</f>
        <v>rico.salas@msn.com</v>
      </c>
      <c r="K466" s="14">
        <f>VLOOKUP(A466, [1]orders!A:J,10,FALSE)</f>
        <v>11720</v>
      </c>
      <c r="L466" s="2" t="str">
        <f>IFERROR(VLOOKUP(C466, [5]stores!A:B, 2, FALSE), "Unknown")</f>
        <v>Baldwin Bikes</v>
      </c>
      <c r="M466" s="2" t="str">
        <f>VLOOKUP(D466,[3]products!A:B,2,FALSE)</f>
        <v>Surly Straggler - 2016</v>
      </c>
      <c r="N466" s="2" t="str">
        <f>VLOOKUP(D466, [3]products!A:H, 8, FALSE)</f>
        <v>Surly</v>
      </c>
      <c r="O466" s="21">
        <f>VLOOKUP(A466, [1]orders!A:D, 4, FALSE)</f>
        <v>42468</v>
      </c>
      <c r="P466" s="2">
        <v>1</v>
      </c>
      <c r="Q466" s="2">
        <v>1549</v>
      </c>
      <c r="R466" s="27">
        <v>0.2</v>
      </c>
      <c r="S466" s="2">
        <f t="shared" si="7"/>
        <v>1549</v>
      </c>
    </row>
    <row r="467" spans="1:19" x14ac:dyDescent="0.3">
      <c r="A467" s="2">
        <v>167</v>
      </c>
      <c r="B467" s="2">
        <v>3</v>
      </c>
      <c r="C467" s="2">
        <f>VLOOKUP(A467, [1]orders!A:G, 7, FALSE)</f>
        <v>2</v>
      </c>
      <c r="D467" s="2">
        <v>13</v>
      </c>
      <c r="E467" s="2">
        <f>VLOOKUP(C467, [2]staffs!A:G,1,FALSE)</f>
        <v>2</v>
      </c>
      <c r="F467" s="2" t="str">
        <f>VLOOKUP(E467, [2]staffs!A:D,4,FALSE)</f>
        <v>mireya.copeland@bikes.shop</v>
      </c>
      <c r="G467" s="2">
        <f>VLOOKUP(D467, [3]products!$A:$D, 4, FALSE)</f>
        <v>3</v>
      </c>
      <c r="H467" s="2" t="str">
        <f>VLOOKUP(G467, [4]categories!A:B, 2, FALSE)</f>
        <v>Cruisers Bicycles</v>
      </c>
      <c r="I467" s="14">
        <f>VLOOKUP(A467, [1]orders!A:B,2,FALSE)</f>
        <v>1034</v>
      </c>
      <c r="J467" s="14" t="str">
        <f>VLOOKUP(A467, [1]orders!A:I,9,FALSE)</f>
        <v>rico.salas@msn.com</v>
      </c>
      <c r="K467" s="14">
        <f>VLOOKUP(A467, [1]orders!A:J,10,FALSE)</f>
        <v>11720</v>
      </c>
      <c r="L467" s="2" t="str">
        <f>IFERROR(VLOOKUP(C467, [5]stores!A:B, 2, FALSE), "Unknown")</f>
        <v>Baldwin Bikes</v>
      </c>
      <c r="M467" s="2" t="str">
        <f>VLOOKUP(D467,[3]products!A:B,2,FALSE)</f>
        <v>Electra Cruiser 1 (24-Inch) - 2016</v>
      </c>
      <c r="N467" s="2" t="str">
        <f>VLOOKUP(D467, [3]products!A:H, 8, FALSE)</f>
        <v>Electra</v>
      </c>
      <c r="O467" s="21">
        <f>VLOOKUP(A467, [1]orders!A:D, 4, FALSE)</f>
        <v>42468</v>
      </c>
      <c r="P467" s="2">
        <v>2</v>
      </c>
      <c r="Q467" s="2">
        <v>269.99</v>
      </c>
      <c r="R467" s="27">
        <v>0.05</v>
      </c>
      <c r="S467" s="2">
        <f t="shared" si="7"/>
        <v>539.98</v>
      </c>
    </row>
    <row r="468" spans="1:19" x14ac:dyDescent="0.3">
      <c r="A468" s="2">
        <v>167</v>
      </c>
      <c r="B468" s="2">
        <v>4</v>
      </c>
      <c r="C468" s="2">
        <f>VLOOKUP(A468, [1]orders!A:G, 7, FALSE)</f>
        <v>2</v>
      </c>
      <c r="D468" s="2">
        <v>7</v>
      </c>
      <c r="E468" s="2">
        <f>VLOOKUP(C468, [2]staffs!A:G,1,FALSE)</f>
        <v>2</v>
      </c>
      <c r="F468" s="2" t="str">
        <f>VLOOKUP(E468, [2]staffs!A:D,4,FALSE)</f>
        <v>mireya.copeland@bikes.shop</v>
      </c>
      <c r="G468" s="2">
        <f>VLOOKUP(D468, [3]products!$A:$D, 4, FALSE)</f>
        <v>6</v>
      </c>
      <c r="H468" s="2" t="str">
        <f>VLOOKUP(G468, [4]categories!A:B, 2, FALSE)</f>
        <v>Mountain Bikes</v>
      </c>
      <c r="I468" s="14">
        <f>VLOOKUP(A468, [1]orders!A:B,2,FALSE)</f>
        <v>1034</v>
      </c>
      <c r="J468" s="14" t="str">
        <f>VLOOKUP(A468, [1]orders!A:I,9,FALSE)</f>
        <v>rico.salas@msn.com</v>
      </c>
      <c r="K468" s="14">
        <f>VLOOKUP(A468, [1]orders!A:J,10,FALSE)</f>
        <v>11720</v>
      </c>
      <c r="L468" s="2" t="str">
        <f>IFERROR(VLOOKUP(C468, [5]stores!A:B, 2, FALSE), "Unknown")</f>
        <v>Baldwin Bikes</v>
      </c>
      <c r="M468" s="2" t="str">
        <f>VLOOKUP(D468,[3]products!A:B,2,FALSE)</f>
        <v>Trek Slash 8 27.5 - 2016</v>
      </c>
      <c r="N468" s="2" t="str">
        <f>VLOOKUP(D468, [3]products!A:H, 8, FALSE)</f>
        <v>Trek</v>
      </c>
      <c r="O468" s="21">
        <f>VLOOKUP(A468, [1]orders!A:D, 4, FALSE)</f>
        <v>42468</v>
      </c>
      <c r="P468" s="2">
        <v>2</v>
      </c>
      <c r="Q468" s="2">
        <v>3999.99</v>
      </c>
      <c r="R468" s="27">
        <v>0.05</v>
      </c>
      <c r="S468" s="2">
        <f t="shared" si="7"/>
        <v>7999.98</v>
      </c>
    </row>
    <row r="469" spans="1:19" x14ac:dyDescent="0.3">
      <c r="A469" s="2">
        <v>168</v>
      </c>
      <c r="B469" s="2">
        <v>1</v>
      </c>
      <c r="C469" s="2">
        <f>VLOOKUP(A469, [1]orders!A:G, 7, FALSE)</f>
        <v>1</v>
      </c>
      <c r="D469" s="2">
        <v>6</v>
      </c>
      <c r="E469" s="2">
        <f>VLOOKUP(C469, [2]staffs!A:G,1,FALSE)</f>
        <v>1</v>
      </c>
      <c r="F469" s="2" t="str">
        <f>VLOOKUP(E469, [2]staffs!A:D,4,FALSE)</f>
        <v>fabiola.jackson@bikes.shop</v>
      </c>
      <c r="G469" s="2">
        <f>VLOOKUP(D469, [3]products!$A:$D, 4, FALSE)</f>
        <v>6</v>
      </c>
      <c r="H469" s="2" t="str">
        <f>VLOOKUP(G469, [4]categories!A:B, 2, FALSE)</f>
        <v>Mountain Bikes</v>
      </c>
      <c r="I469" s="14">
        <f>VLOOKUP(A469, [1]orders!A:B,2,FALSE)</f>
        <v>1147</v>
      </c>
      <c r="J469" s="14" t="str">
        <f>VLOOKUP(A469, [1]orders!A:I,9,FALSE)</f>
        <v>kandace.ayers@gmail.com</v>
      </c>
      <c r="K469" s="14">
        <f>VLOOKUP(A469, [1]orders!A:J,10,FALSE)</f>
        <v>90403</v>
      </c>
      <c r="L469" s="2" t="str">
        <f>IFERROR(VLOOKUP(C469, [5]stores!A:B, 2, FALSE), "Unknown")</f>
        <v>Santa Cruz Bikes</v>
      </c>
      <c r="M469" s="2" t="str">
        <f>VLOOKUP(D469,[3]products!A:B,2,FALSE)</f>
        <v>Surly Ice Cream Truck Frameset - 2016</v>
      </c>
      <c r="N469" s="2" t="str">
        <f>VLOOKUP(D469, [3]products!A:H, 8, FALSE)</f>
        <v>Surly</v>
      </c>
      <c r="O469" s="21">
        <f>VLOOKUP(A469, [1]orders!A:D, 4, FALSE)</f>
        <v>42469</v>
      </c>
      <c r="P469" s="2">
        <v>1</v>
      </c>
      <c r="Q469" s="2">
        <v>469.99</v>
      </c>
      <c r="R469" s="27">
        <v>0.1</v>
      </c>
      <c r="S469" s="2">
        <f t="shared" si="7"/>
        <v>469.99</v>
      </c>
    </row>
    <row r="470" spans="1:19" x14ac:dyDescent="0.3">
      <c r="A470" s="2">
        <v>168</v>
      </c>
      <c r="B470" s="2">
        <v>2</v>
      </c>
      <c r="C470" s="2">
        <f>VLOOKUP(A470, [1]orders!A:G, 7, FALSE)</f>
        <v>1</v>
      </c>
      <c r="D470" s="2">
        <v>11</v>
      </c>
      <c r="E470" s="2">
        <f>VLOOKUP(C470, [2]staffs!A:G,1,FALSE)</f>
        <v>1</v>
      </c>
      <c r="F470" s="2" t="str">
        <f>VLOOKUP(E470, [2]staffs!A:D,4,FALSE)</f>
        <v>fabiola.jackson@bikes.shop</v>
      </c>
      <c r="G470" s="2">
        <f>VLOOKUP(D470, [3]products!$A:$D, 4, FALSE)</f>
        <v>4</v>
      </c>
      <c r="H470" s="2" t="str">
        <f>VLOOKUP(G470, [4]categories!A:B, 2, FALSE)</f>
        <v>Cyclocross Bicycles</v>
      </c>
      <c r="I470" s="14">
        <f>VLOOKUP(A470, [1]orders!A:B,2,FALSE)</f>
        <v>1147</v>
      </c>
      <c r="J470" s="14" t="str">
        <f>VLOOKUP(A470, [1]orders!A:I,9,FALSE)</f>
        <v>kandace.ayers@gmail.com</v>
      </c>
      <c r="K470" s="14">
        <f>VLOOKUP(A470, [1]orders!A:J,10,FALSE)</f>
        <v>90403</v>
      </c>
      <c r="L470" s="2" t="str">
        <f>IFERROR(VLOOKUP(C470, [5]stores!A:B, 2, FALSE), "Unknown")</f>
        <v>Santa Cruz Bikes</v>
      </c>
      <c r="M470" s="2" t="str">
        <f>VLOOKUP(D470,[3]products!A:B,2,FALSE)</f>
        <v>Surly Straggler 650b - 2016</v>
      </c>
      <c r="N470" s="2" t="str">
        <f>VLOOKUP(D470, [3]products!A:H, 8, FALSE)</f>
        <v>Surly</v>
      </c>
      <c r="O470" s="21">
        <f>VLOOKUP(A470, [1]orders!A:D, 4, FALSE)</f>
        <v>42469</v>
      </c>
      <c r="P470" s="2">
        <v>2</v>
      </c>
      <c r="Q470" s="2">
        <v>1680.99</v>
      </c>
      <c r="R470" s="27">
        <v>7.0000000000000007E-2</v>
      </c>
      <c r="S470" s="2">
        <f t="shared" si="7"/>
        <v>3361.98</v>
      </c>
    </row>
    <row r="471" spans="1:19" x14ac:dyDescent="0.3">
      <c r="A471" s="2">
        <v>168</v>
      </c>
      <c r="B471" s="2">
        <v>3</v>
      </c>
      <c r="C471" s="2">
        <f>VLOOKUP(A471, [1]orders!A:G, 7, FALSE)</f>
        <v>1</v>
      </c>
      <c r="D471" s="2">
        <v>12</v>
      </c>
      <c r="E471" s="2">
        <f>VLOOKUP(C471, [2]staffs!A:G,1,FALSE)</f>
        <v>1</v>
      </c>
      <c r="F471" s="2" t="str">
        <f>VLOOKUP(E471, [2]staffs!A:D,4,FALSE)</f>
        <v>fabiola.jackson@bikes.shop</v>
      </c>
      <c r="G471" s="2">
        <f>VLOOKUP(D471, [3]products!$A:$D, 4, FALSE)</f>
        <v>3</v>
      </c>
      <c r="H471" s="2" t="str">
        <f>VLOOKUP(G471, [4]categories!A:B, 2, FALSE)</f>
        <v>Cruisers Bicycles</v>
      </c>
      <c r="I471" s="14">
        <f>VLOOKUP(A471, [1]orders!A:B,2,FALSE)</f>
        <v>1147</v>
      </c>
      <c r="J471" s="14" t="str">
        <f>VLOOKUP(A471, [1]orders!A:I,9,FALSE)</f>
        <v>kandace.ayers@gmail.com</v>
      </c>
      <c r="K471" s="14">
        <f>VLOOKUP(A471, [1]orders!A:J,10,FALSE)</f>
        <v>90403</v>
      </c>
      <c r="L471" s="2" t="str">
        <f>IFERROR(VLOOKUP(C471, [5]stores!A:B, 2, FALSE), "Unknown")</f>
        <v>Santa Cruz Bikes</v>
      </c>
      <c r="M471" s="2" t="str">
        <f>VLOOKUP(D471,[3]products!A:B,2,FALSE)</f>
        <v>Electra Townie Original 21D - 2016</v>
      </c>
      <c r="N471" s="2" t="str">
        <f>VLOOKUP(D471, [3]products!A:H, 8, FALSE)</f>
        <v>Electra</v>
      </c>
      <c r="O471" s="21">
        <f>VLOOKUP(A471, [1]orders!A:D, 4, FALSE)</f>
        <v>42469</v>
      </c>
      <c r="P471" s="2">
        <v>2</v>
      </c>
      <c r="Q471" s="2">
        <v>549.99</v>
      </c>
      <c r="R471" s="27">
        <v>7.0000000000000007E-2</v>
      </c>
      <c r="S471" s="2">
        <f t="shared" si="7"/>
        <v>1099.98</v>
      </c>
    </row>
    <row r="472" spans="1:19" x14ac:dyDescent="0.3">
      <c r="A472" s="2">
        <v>168</v>
      </c>
      <c r="B472" s="2">
        <v>4</v>
      </c>
      <c r="C472" s="2">
        <f>VLOOKUP(A472, [1]orders!A:G, 7, FALSE)</f>
        <v>1</v>
      </c>
      <c r="D472" s="2">
        <v>22</v>
      </c>
      <c r="E472" s="2">
        <f>VLOOKUP(C472, [2]staffs!A:G,1,FALSE)</f>
        <v>1</v>
      </c>
      <c r="F472" s="2" t="str">
        <f>VLOOKUP(E472, [2]staffs!A:D,4,FALSE)</f>
        <v>fabiola.jackson@bikes.shop</v>
      </c>
      <c r="G472" s="2">
        <f>VLOOKUP(D472, [3]products!$A:$D, 4, FALSE)</f>
        <v>1</v>
      </c>
      <c r="H472" s="2" t="str">
        <f>VLOOKUP(G472, [4]categories!A:B, 2, FALSE)</f>
        <v>Children Bicycles</v>
      </c>
      <c r="I472" s="14">
        <f>VLOOKUP(A472, [1]orders!A:B,2,FALSE)</f>
        <v>1147</v>
      </c>
      <c r="J472" s="14" t="str">
        <f>VLOOKUP(A472, [1]orders!A:I,9,FALSE)</f>
        <v>kandace.ayers@gmail.com</v>
      </c>
      <c r="K472" s="14">
        <f>VLOOKUP(A472, [1]orders!A:J,10,FALSE)</f>
        <v>90403</v>
      </c>
      <c r="L472" s="2" t="str">
        <f>IFERROR(VLOOKUP(C472, [5]stores!A:B, 2, FALSE), "Unknown")</f>
        <v>Santa Cruz Bikes</v>
      </c>
      <c r="M472" s="2" t="str">
        <f>VLOOKUP(D472,[3]products!A:B,2,FALSE)</f>
        <v>Electra Girl's Hawaii 1 (16-inch) - 2015/2016</v>
      </c>
      <c r="N472" s="2" t="str">
        <f>VLOOKUP(D472, [3]products!A:H, 8, FALSE)</f>
        <v>Electra</v>
      </c>
      <c r="O472" s="21">
        <f>VLOOKUP(A472, [1]orders!A:D, 4, FALSE)</f>
        <v>42469</v>
      </c>
      <c r="P472" s="2">
        <v>2</v>
      </c>
      <c r="Q472" s="2">
        <v>269.99</v>
      </c>
      <c r="R472" s="27">
        <v>0.2</v>
      </c>
      <c r="S472" s="2">
        <f t="shared" si="7"/>
        <v>539.98</v>
      </c>
    </row>
    <row r="473" spans="1:19" x14ac:dyDescent="0.3">
      <c r="A473" s="2">
        <v>169</v>
      </c>
      <c r="B473" s="2">
        <v>1</v>
      </c>
      <c r="C473" s="2">
        <f>VLOOKUP(A473, [1]orders!A:G, 7, FALSE)</f>
        <v>2</v>
      </c>
      <c r="D473" s="2">
        <v>20</v>
      </c>
      <c r="E473" s="2">
        <f>VLOOKUP(C473, [2]staffs!A:G,1,FALSE)</f>
        <v>2</v>
      </c>
      <c r="F473" s="2" t="str">
        <f>VLOOKUP(E473, [2]staffs!A:D,4,FALSE)</f>
        <v>mireya.copeland@bikes.shop</v>
      </c>
      <c r="G473" s="2">
        <f>VLOOKUP(D473, [3]products!$A:$D, 4, FALSE)</f>
        <v>3</v>
      </c>
      <c r="H473" s="2" t="str">
        <f>VLOOKUP(G473, [4]categories!A:B, 2, FALSE)</f>
        <v>Cruisers Bicycles</v>
      </c>
      <c r="I473" s="14">
        <f>VLOOKUP(A473, [1]orders!A:B,2,FALSE)</f>
        <v>99</v>
      </c>
      <c r="J473" s="14" t="str">
        <f>VLOOKUP(A473, [1]orders!A:I,9,FALSE)</f>
        <v>carie.kidd@yahoo.com</v>
      </c>
      <c r="K473" s="14">
        <f>VLOOKUP(A473, [1]orders!A:J,10,FALSE)</f>
        <v>10950</v>
      </c>
      <c r="L473" s="2" t="str">
        <f>IFERROR(VLOOKUP(C473, [5]stores!A:B, 2, FALSE), "Unknown")</f>
        <v>Baldwin Bikes</v>
      </c>
      <c r="M473" s="2" t="str">
        <f>VLOOKUP(D473,[3]products!A:B,2,FALSE)</f>
        <v>Electra Townie Original 7D EQ - Women's - 2016</v>
      </c>
      <c r="N473" s="2" t="str">
        <f>VLOOKUP(D473, [3]products!A:H, 8, FALSE)</f>
        <v>Electra</v>
      </c>
      <c r="O473" s="21">
        <f>VLOOKUP(A473, [1]orders!A:D, 4, FALSE)</f>
        <v>42470</v>
      </c>
      <c r="P473" s="2">
        <v>2</v>
      </c>
      <c r="Q473" s="2">
        <v>599.99</v>
      </c>
      <c r="R473" s="27">
        <v>0.1</v>
      </c>
      <c r="S473" s="2">
        <f t="shared" si="7"/>
        <v>1199.98</v>
      </c>
    </row>
    <row r="474" spans="1:19" x14ac:dyDescent="0.3">
      <c r="A474" s="2">
        <v>169</v>
      </c>
      <c r="B474" s="2">
        <v>2</v>
      </c>
      <c r="C474" s="2">
        <f>VLOOKUP(A474, [1]orders!A:G, 7, FALSE)</f>
        <v>2</v>
      </c>
      <c r="D474" s="2">
        <v>5</v>
      </c>
      <c r="E474" s="2">
        <f>VLOOKUP(C474, [2]staffs!A:G,1,FALSE)</f>
        <v>2</v>
      </c>
      <c r="F474" s="2" t="str">
        <f>VLOOKUP(E474, [2]staffs!A:D,4,FALSE)</f>
        <v>mireya.copeland@bikes.shop</v>
      </c>
      <c r="G474" s="2">
        <f>VLOOKUP(D474, [3]products!$A:$D, 4, FALSE)</f>
        <v>6</v>
      </c>
      <c r="H474" s="2" t="str">
        <f>VLOOKUP(G474, [4]categories!A:B, 2, FALSE)</f>
        <v>Mountain Bikes</v>
      </c>
      <c r="I474" s="14">
        <f>VLOOKUP(A474, [1]orders!A:B,2,FALSE)</f>
        <v>99</v>
      </c>
      <c r="J474" s="14" t="str">
        <f>VLOOKUP(A474, [1]orders!A:I,9,FALSE)</f>
        <v>carie.kidd@yahoo.com</v>
      </c>
      <c r="K474" s="14">
        <f>VLOOKUP(A474, [1]orders!A:J,10,FALSE)</f>
        <v>10950</v>
      </c>
      <c r="L474" s="2" t="str">
        <f>IFERROR(VLOOKUP(C474, [5]stores!A:B, 2, FALSE), "Unknown")</f>
        <v>Baldwin Bikes</v>
      </c>
      <c r="M474" s="2" t="str">
        <f>VLOOKUP(D474,[3]products!A:B,2,FALSE)</f>
        <v>Heller Shagamaw Frame - 2016</v>
      </c>
      <c r="N474" s="2" t="str">
        <f>VLOOKUP(D474, [3]products!A:H, 8, FALSE)</f>
        <v>Heller</v>
      </c>
      <c r="O474" s="21">
        <f>VLOOKUP(A474, [1]orders!A:D, 4, FALSE)</f>
        <v>42470</v>
      </c>
      <c r="P474" s="2">
        <v>1</v>
      </c>
      <c r="Q474" s="2">
        <v>1320.99</v>
      </c>
      <c r="R474" s="27">
        <v>0.05</v>
      </c>
      <c r="S474" s="2">
        <f t="shared" si="7"/>
        <v>1320.99</v>
      </c>
    </row>
    <row r="475" spans="1:19" x14ac:dyDescent="0.3">
      <c r="A475" s="2">
        <v>169</v>
      </c>
      <c r="B475" s="2">
        <v>3</v>
      </c>
      <c r="C475" s="2">
        <f>VLOOKUP(A475, [1]orders!A:G, 7, FALSE)</f>
        <v>2</v>
      </c>
      <c r="D475" s="2">
        <v>10</v>
      </c>
      <c r="E475" s="2">
        <f>VLOOKUP(C475, [2]staffs!A:G,1,FALSE)</f>
        <v>2</v>
      </c>
      <c r="F475" s="2" t="str">
        <f>VLOOKUP(E475, [2]staffs!A:D,4,FALSE)</f>
        <v>mireya.copeland@bikes.shop</v>
      </c>
      <c r="G475" s="2">
        <f>VLOOKUP(D475, [3]products!$A:$D, 4, FALSE)</f>
        <v>4</v>
      </c>
      <c r="H475" s="2" t="str">
        <f>VLOOKUP(G475, [4]categories!A:B, 2, FALSE)</f>
        <v>Cyclocross Bicycles</v>
      </c>
      <c r="I475" s="14">
        <f>VLOOKUP(A475, [1]orders!A:B,2,FALSE)</f>
        <v>99</v>
      </c>
      <c r="J475" s="14" t="str">
        <f>VLOOKUP(A475, [1]orders!A:I,9,FALSE)</f>
        <v>carie.kidd@yahoo.com</v>
      </c>
      <c r="K475" s="14">
        <f>VLOOKUP(A475, [1]orders!A:J,10,FALSE)</f>
        <v>10950</v>
      </c>
      <c r="L475" s="2" t="str">
        <f>IFERROR(VLOOKUP(C475, [5]stores!A:B, 2, FALSE), "Unknown")</f>
        <v>Baldwin Bikes</v>
      </c>
      <c r="M475" s="2" t="str">
        <f>VLOOKUP(D475,[3]products!A:B,2,FALSE)</f>
        <v>Surly Straggler - 2016</v>
      </c>
      <c r="N475" s="2" t="str">
        <f>VLOOKUP(D475, [3]products!A:H, 8, FALSE)</f>
        <v>Surly</v>
      </c>
      <c r="O475" s="21">
        <f>VLOOKUP(A475, [1]orders!A:D, 4, FALSE)</f>
        <v>42470</v>
      </c>
      <c r="P475" s="2">
        <v>1</v>
      </c>
      <c r="Q475" s="2">
        <v>1549</v>
      </c>
      <c r="R475" s="27">
        <v>0.2</v>
      </c>
      <c r="S475" s="2">
        <f t="shared" si="7"/>
        <v>1549</v>
      </c>
    </row>
    <row r="476" spans="1:19" x14ac:dyDescent="0.3">
      <c r="A476" s="2">
        <v>169</v>
      </c>
      <c r="B476" s="2">
        <v>4</v>
      </c>
      <c r="C476" s="2">
        <f>VLOOKUP(A476, [1]orders!A:G, 7, FALSE)</f>
        <v>2</v>
      </c>
      <c r="D476" s="2">
        <v>11</v>
      </c>
      <c r="E476" s="2">
        <f>VLOOKUP(C476, [2]staffs!A:G,1,FALSE)</f>
        <v>2</v>
      </c>
      <c r="F476" s="2" t="str">
        <f>VLOOKUP(E476, [2]staffs!A:D,4,FALSE)</f>
        <v>mireya.copeland@bikes.shop</v>
      </c>
      <c r="G476" s="2">
        <f>VLOOKUP(D476, [3]products!$A:$D, 4, FALSE)</f>
        <v>4</v>
      </c>
      <c r="H476" s="2" t="str">
        <f>VLOOKUP(G476, [4]categories!A:B, 2, FALSE)</f>
        <v>Cyclocross Bicycles</v>
      </c>
      <c r="I476" s="14">
        <f>VLOOKUP(A476, [1]orders!A:B,2,FALSE)</f>
        <v>99</v>
      </c>
      <c r="J476" s="14" t="str">
        <f>VLOOKUP(A476, [1]orders!A:I,9,FALSE)</f>
        <v>carie.kidd@yahoo.com</v>
      </c>
      <c r="K476" s="14">
        <f>VLOOKUP(A476, [1]orders!A:J,10,FALSE)</f>
        <v>10950</v>
      </c>
      <c r="L476" s="2" t="str">
        <f>IFERROR(VLOOKUP(C476, [5]stores!A:B, 2, FALSE), "Unknown")</f>
        <v>Baldwin Bikes</v>
      </c>
      <c r="M476" s="2" t="str">
        <f>VLOOKUP(D476,[3]products!A:B,2,FALSE)</f>
        <v>Surly Straggler 650b - 2016</v>
      </c>
      <c r="N476" s="2" t="str">
        <f>VLOOKUP(D476, [3]products!A:H, 8, FALSE)</f>
        <v>Surly</v>
      </c>
      <c r="O476" s="21">
        <f>VLOOKUP(A476, [1]orders!A:D, 4, FALSE)</f>
        <v>42470</v>
      </c>
      <c r="P476" s="2">
        <v>1</v>
      </c>
      <c r="Q476" s="2">
        <v>1680.99</v>
      </c>
      <c r="R476" s="27">
        <v>0.2</v>
      </c>
      <c r="S476" s="2">
        <f t="shared" si="7"/>
        <v>1680.99</v>
      </c>
    </row>
    <row r="477" spans="1:19" x14ac:dyDescent="0.3">
      <c r="A477" s="2">
        <v>169</v>
      </c>
      <c r="B477" s="2">
        <v>5</v>
      </c>
      <c r="C477" s="2">
        <f>VLOOKUP(A477, [1]orders!A:G, 7, FALSE)</f>
        <v>2</v>
      </c>
      <c r="D477" s="2">
        <v>14</v>
      </c>
      <c r="E477" s="2">
        <f>VLOOKUP(C477, [2]staffs!A:G,1,FALSE)</f>
        <v>2</v>
      </c>
      <c r="F477" s="2" t="str">
        <f>VLOOKUP(E477, [2]staffs!A:D,4,FALSE)</f>
        <v>mireya.copeland@bikes.shop</v>
      </c>
      <c r="G477" s="2">
        <f>VLOOKUP(D477, [3]products!$A:$D, 4, FALSE)</f>
        <v>3</v>
      </c>
      <c r="H477" s="2" t="str">
        <f>VLOOKUP(G477, [4]categories!A:B, 2, FALSE)</f>
        <v>Cruisers Bicycles</v>
      </c>
      <c r="I477" s="14">
        <f>VLOOKUP(A477, [1]orders!A:B,2,FALSE)</f>
        <v>99</v>
      </c>
      <c r="J477" s="14" t="str">
        <f>VLOOKUP(A477, [1]orders!A:I,9,FALSE)</f>
        <v>carie.kidd@yahoo.com</v>
      </c>
      <c r="K477" s="14">
        <f>VLOOKUP(A477, [1]orders!A:J,10,FALSE)</f>
        <v>10950</v>
      </c>
      <c r="L477" s="2" t="str">
        <f>IFERROR(VLOOKUP(C477, [5]stores!A:B, 2, FALSE), "Unknown")</f>
        <v>Baldwin Bikes</v>
      </c>
      <c r="M477" s="2" t="str">
        <f>VLOOKUP(D477,[3]products!A:B,2,FALSE)</f>
        <v>Electra Girl's Hawaii 1 (16-inch) - 2015/2016</v>
      </c>
      <c r="N477" s="2" t="str">
        <f>VLOOKUP(D477, [3]products!A:H, 8, FALSE)</f>
        <v>Electra</v>
      </c>
      <c r="O477" s="21">
        <f>VLOOKUP(A477, [1]orders!A:D, 4, FALSE)</f>
        <v>42470</v>
      </c>
      <c r="P477" s="2">
        <v>2</v>
      </c>
      <c r="Q477" s="2">
        <v>269.99</v>
      </c>
      <c r="R477" s="27">
        <v>0.05</v>
      </c>
      <c r="S477" s="2">
        <f t="shared" si="7"/>
        <v>539.98</v>
      </c>
    </row>
    <row r="478" spans="1:19" x14ac:dyDescent="0.3">
      <c r="A478" s="2">
        <v>170</v>
      </c>
      <c r="B478" s="2">
        <v>1</v>
      </c>
      <c r="C478" s="2">
        <f>VLOOKUP(A478, [1]orders!A:G, 7, FALSE)</f>
        <v>2</v>
      </c>
      <c r="D478" s="2">
        <v>12</v>
      </c>
      <c r="E478" s="2">
        <f>VLOOKUP(C478, [2]staffs!A:G,1,FALSE)</f>
        <v>2</v>
      </c>
      <c r="F478" s="2" t="str">
        <f>VLOOKUP(E478, [2]staffs!A:D,4,FALSE)</f>
        <v>mireya.copeland@bikes.shop</v>
      </c>
      <c r="G478" s="2">
        <f>VLOOKUP(D478, [3]products!$A:$D, 4, FALSE)</f>
        <v>3</v>
      </c>
      <c r="H478" s="2" t="str">
        <f>VLOOKUP(G478, [4]categories!A:B, 2, FALSE)</f>
        <v>Cruisers Bicycles</v>
      </c>
      <c r="I478" s="14">
        <f>VLOOKUP(A478, [1]orders!A:B,2,FALSE)</f>
        <v>1200</v>
      </c>
      <c r="J478" s="14" t="str">
        <f>VLOOKUP(A478, [1]orders!A:I,9,FALSE)</f>
        <v>aubrey.durham@aol.com</v>
      </c>
      <c r="K478" s="14">
        <f>VLOOKUP(A478, [1]orders!A:J,10,FALSE)</f>
        <v>11050</v>
      </c>
      <c r="L478" s="2" t="str">
        <f>IFERROR(VLOOKUP(C478, [5]stores!A:B, 2, FALSE), "Unknown")</f>
        <v>Baldwin Bikes</v>
      </c>
      <c r="M478" s="2" t="str">
        <f>VLOOKUP(D478,[3]products!A:B,2,FALSE)</f>
        <v>Electra Townie Original 21D - 2016</v>
      </c>
      <c r="N478" s="2" t="str">
        <f>VLOOKUP(D478, [3]products!A:H, 8, FALSE)</f>
        <v>Electra</v>
      </c>
      <c r="O478" s="21">
        <f>VLOOKUP(A478, [1]orders!A:D, 4, FALSE)</f>
        <v>42470</v>
      </c>
      <c r="P478" s="2">
        <v>2</v>
      </c>
      <c r="Q478" s="2">
        <v>549.99</v>
      </c>
      <c r="R478" s="27">
        <v>0.1</v>
      </c>
      <c r="S478" s="2">
        <f t="shared" si="7"/>
        <v>1099.98</v>
      </c>
    </row>
    <row r="479" spans="1:19" x14ac:dyDescent="0.3">
      <c r="A479" s="2">
        <v>170</v>
      </c>
      <c r="B479" s="2">
        <v>2</v>
      </c>
      <c r="C479" s="2">
        <f>VLOOKUP(A479, [1]orders!A:G, 7, FALSE)</f>
        <v>2</v>
      </c>
      <c r="D479" s="2">
        <v>24</v>
      </c>
      <c r="E479" s="2">
        <f>VLOOKUP(C479, [2]staffs!A:G,1,FALSE)</f>
        <v>2</v>
      </c>
      <c r="F479" s="2" t="str">
        <f>VLOOKUP(E479, [2]staffs!A:D,4,FALSE)</f>
        <v>mireya.copeland@bikes.shop</v>
      </c>
      <c r="G479" s="2">
        <f>VLOOKUP(D479, [3]products!$A:$D, 4, FALSE)</f>
        <v>2</v>
      </c>
      <c r="H479" s="2" t="str">
        <f>VLOOKUP(G479, [4]categories!A:B, 2, FALSE)</f>
        <v>Comfort Bicycles</v>
      </c>
      <c r="I479" s="14">
        <f>VLOOKUP(A479, [1]orders!A:B,2,FALSE)</f>
        <v>1200</v>
      </c>
      <c r="J479" s="14" t="str">
        <f>VLOOKUP(A479, [1]orders!A:I,9,FALSE)</f>
        <v>aubrey.durham@aol.com</v>
      </c>
      <c r="K479" s="14">
        <f>VLOOKUP(A479, [1]orders!A:J,10,FALSE)</f>
        <v>11050</v>
      </c>
      <c r="L479" s="2" t="str">
        <f>IFERROR(VLOOKUP(C479, [5]stores!A:B, 2, FALSE), "Unknown")</f>
        <v>Baldwin Bikes</v>
      </c>
      <c r="M479" s="2" t="str">
        <f>VLOOKUP(D479,[3]products!A:B,2,FALSE)</f>
        <v>Electra Townie Original 21D - 2016</v>
      </c>
      <c r="N479" s="2" t="str">
        <f>VLOOKUP(D479, [3]products!A:H, 8, FALSE)</f>
        <v>Electra</v>
      </c>
      <c r="O479" s="21">
        <f>VLOOKUP(A479, [1]orders!A:D, 4, FALSE)</f>
        <v>42470</v>
      </c>
      <c r="P479" s="2">
        <v>1</v>
      </c>
      <c r="Q479" s="2">
        <v>549.99</v>
      </c>
      <c r="R479" s="27">
        <v>0.05</v>
      </c>
      <c r="S479" s="2">
        <f t="shared" si="7"/>
        <v>549.99</v>
      </c>
    </row>
    <row r="480" spans="1:19" x14ac:dyDescent="0.3">
      <c r="A480" s="2">
        <v>170</v>
      </c>
      <c r="B480" s="2">
        <v>3</v>
      </c>
      <c r="C480" s="2">
        <f>VLOOKUP(A480, [1]orders!A:G, 7, FALSE)</f>
        <v>2</v>
      </c>
      <c r="D480" s="2">
        <v>7</v>
      </c>
      <c r="E480" s="2">
        <f>VLOOKUP(C480, [2]staffs!A:G,1,FALSE)</f>
        <v>2</v>
      </c>
      <c r="F480" s="2" t="str">
        <f>VLOOKUP(E480, [2]staffs!A:D,4,FALSE)</f>
        <v>mireya.copeland@bikes.shop</v>
      </c>
      <c r="G480" s="2">
        <f>VLOOKUP(D480, [3]products!$A:$D, 4, FALSE)</f>
        <v>6</v>
      </c>
      <c r="H480" s="2" t="str">
        <f>VLOOKUP(G480, [4]categories!A:B, 2, FALSE)</f>
        <v>Mountain Bikes</v>
      </c>
      <c r="I480" s="14">
        <f>VLOOKUP(A480, [1]orders!A:B,2,FALSE)</f>
        <v>1200</v>
      </c>
      <c r="J480" s="14" t="str">
        <f>VLOOKUP(A480, [1]orders!A:I,9,FALSE)</f>
        <v>aubrey.durham@aol.com</v>
      </c>
      <c r="K480" s="14">
        <f>VLOOKUP(A480, [1]orders!A:J,10,FALSE)</f>
        <v>11050</v>
      </c>
      <c r="L480" s="2" t="str">
        <f>IFERROR(VLOOKUP(C480, [5]stores!A:B, 2, FALSE), "Unknown")</f>
        <v>Baldwin Bikes</v>
      </c>
      <c r="M480" s="2" t="str">
        <f>VLOOKUP(D480,[3]products!A:B,2,FALSE)</f>
        <v>Trek Slash 8 27.5 - 2016</v>
      </c>
      <c r="N480" s="2" t="str">
        <f>VLOOKUP(D480, [3]products!A:H, 8, FALSE)</f>
        <v>Trek</v>
      </c>
      <c r="O480" s="21">
        <f>VLOOKUP(A480, [1]orders!A:D, 4, FALSE)</f>
        <v>42470</v>
      </c>
      <c r="P480" s="2">
        <v>1</v>
      </c>
      <c r="Q480" s="2">
        <v>3999.99</v>
      </c>
      <c r="R480" s="27">
        <v>0.2</v>
      </c>
      <c r="S480" s="2">
        <f t="shared" si="7"/>
        <v>3999.99</v>
      </c>
    </row>
    <row r="481" spans="1:19" x14ac:dyDescent="0.3">
      <c r="A481" s="2">
        <v>170</v>
      </c>
      <c r="B481" s="2">
        <v>4</v>
      </c>
      <c r="C481" s="2">
        <f>VLOOKUP(A481, [1]orders!A:G, 7, FALSE)</f>
        <v>2</v>
      </c>
      <c r="D481" s="2">
        <v>18</v>
      </c>
      <c r="E481" s="2">
        <f>VLOOKUP(C481, [2]staffs!A:G,1,FALSE)</f>
        <v>2</v>
      </c>
      <c r="F481" s="2" t="str">
        <f>VLOOKUP(E481, [2]staffs!A:D,4,FALSE)</f>
        <v>mireya.copeland@bikes.shop</v>
      </c>
      <c r="G481" s="2">
        <f>VLOOKUP(D481, [3]products!$A:$D, 4, FALSE)</f>
        <v>3</v>
      </c>
      <c r="H481" s="2" t="str">
        <f>VLOOKUP(G481, [4]categories!A:B, 2, FALSE)</f>
        <v>Cruisers Bicycles</v>
      </c>
      <c r="I481" s="14">
        <f>VLOOKUP(A481, [1]orders!A:B,2,FALSE)</f>
        <v>1200</v>
      </c>
      <c r="J481" s="14" t="str">
        <f>VLOOKUP(A481, [1]orders!A:I,9,FALSE)</f>
        <v>aubrey.durham@aol.com</v>
      </c>
      <c r="K481" s="14">
        <f>VLOOKUP(A481, [1]orders!A:J,10,FALSE)</f>
        <v>11050</v>
      </c>
      <c r="L481" s="2" t="str">
        <f>IFERROR(VLOOKUP(C481, [5]stores!A:B, 2, FALSE), "Unknown")</f>
        <v>Baldwin Bikes</v>
      </c>
      <c r="M481" s="2" t="str">
        <f>VLOOKUP(D481,[3]products!A:B,2,FALSE)</f>
        <v>Pure Cycles Western 3-Speed - Women's - 2015/2016</v>
      </c>
      <c r="N481" s="2" t="str">
        <f>VLOOKUP(D481, [3]products!A:H, 8, FALSE)</f>
        <v>Pure Cycles</v>
      </c>
      <c r="O481" s="21">
        <f>VLOOKUP(A481, [1]orders!A:D, 4, FALSE)</f>
        <v>42470</v>
      </c>
      <c r="P481" s="2">
        <v>2</v>
      </c>
      <c r="Q481" s="2">
        <v>449</v>
      </c>
      <c r="R481" s="27">
        <v>0.05</v>
      </c>
      <c r="S481" s="2">
        <f t="shared" si="7"/>
        <v>898</v>
      </c>
    </row>
    <row r="482" spans="1:19" x14ac:dyDescent="0.3">
      <c r="A482" s="2">
        <v>171</v>
      </c>
      <c r="B482" s="2">
        <v>1</v>
      </c>
      <c r="C482" s="2">
        <f>VLOOKUP(A482, [1]orders!A:G, 7, FALSE)</f>
        <v>1</v>
      </c>
      <c r="D482" s="2">
        <v>8</v>
      </c>
      <c r="E482" s="2">
        <f>VLOOKUP(C482, [2]staffs!A:G,1,FALSE)</f>
        <v>1</v>
      </c>
      <c r="F482" s="2" t="str">
        <f>VLOOKUP(E482, [2]staffs!A:D,4,FALSE)</f>
        <v>fabiola.jackson@bikes.shop</v>
      </c>
      <c r="G482" s="2">
        <f>VLOOKUP(D482, [3]products!$A:$D, 4, FALSE)</f>
        <v>6</v>
      </c>
      <c r="H482" s="2" t="str">
        <f>VLOOKUP(G482, [4]categories!A:B, 2, FALSE)</f>
        <v>Mountain Bikes</v>
      </c>
      <c r="I482" s="14">
        <f>VLOOKUP(A482, [1]orders!A:B,2,FALSE)</f>
        <v>237</v>
      </c>
      <c r="J482" s="14" t="str">
        <f>VLOOKUP(A482, [1]orders!A:I,9,FALSE)</f>
        <v>elvera.peck@yahoo.com</v>
      </c>
      <c r="K482" s="14">
        <f>VLOOKUP(A482, [1]orders!A:J,10,FALSE)</f>
        <v>92220</v>
      </c>
      <c r="L482" s="2" t="str">
        <f>IFERROR(VLOOKUP(C482, [5]stores!A:B, 2, FALSE), "Unknown")</f>
        <v>Santa Cruz Bikes</v>
      </c>
      <c r="M482" s="2" t="str">
        <f>VLOOKUP(D482,[3]products!A:B,2,FALSE)</f>
        <v>Trek Remedy 29 Carbon Frameset - 2016</v>
      </c>
      <c r="N482" s="2" t="str">
        <f>VLOOKUP(D482, [3]products!A:H, 8, FALSE)</f>
        <v>Trek</v>
      </c>
      <c r="O482" s="21">
        <f>VLOOKUP(A482, [1]orders!A:D, 4, FALSE)</f>
        <v>42471</v>
      </c>
      <c r="P482" s="2">
        <v>1</v>
      </c>
      <c r="Q482" s="2">
        <v>1799.99</v>
      </c>
      <c r="R482" s="27">
        <v>0.05</v>
      </c>
      <c r="S482" s="2">
        <f t="shared" si="7"/>
        <v>1799.99</v>
      </c>
    </row>
    <row r="483" spans="1:19" x14ac:dyDescent="0.3">
      <c r="A483" s="2">
        <v>172</v>
      </c>
      <c r="B483" s="2">
        <v>1</v>
      </c>
      <c r="C483" s="2">
        <f>VLOOKUP(A483, [1]orders!A:G, 7, FALSE)</f>
        <v>2</v>
      </c>
      <c r="D483" s="2">
        <v>23</v>
      </c>
      <c r="E483" s="2">
        <f>VLOOKUP(C483, [2]staffs!A:G,1,FALSE)</f>
        <v>2</v>
      </c>
      <c r="F483" s="2" t="str">
        <f>VLOOKUP(E483, [2]staffs!A:D,4,FALSE)</f>
        <v>mireya.copeland@bikes.shop</v>
      </c>
      <c r="G483" s="2">
        <f>VLOOKUP(D483, [3]products!$A:$D, 4, FALSE)</f>
        <v>1</v>
      </c>
      <c r="H483" s="2" t="str">
        <f>VLOOKUP(G483, [4]categories!A:B, 2, FALSE)</f>
        <v>Children Bicycles</v>
      </c>
      <c r="I483" s="14">
        <f>VLOOKUP(A483, [1]orders!A:B,2,FALSE)</f>
        <v>1079</v>
      </c>
      <c r="J483" s="14" t="str">
        <f>VLOOKUP(A483, [1]orders!A:I,9,FALSE)</f>
        <v>cindi.ellis@yahoo.com</v>
      </c>
      <c r="K483" s="14">
        <f>VLOOKUP(A483, [1]orders!A:J,10,FALSE)</f>
        <v>11001</v>
      </c>
      <c r="L483" s="2" t="str">
        <f>IFERROR(VLOOKUP(C483, [5]stores!A:B, 2, FALSE), "Unknown")</f>
        <v>Baldwin Bikes</v>
      </c>
      <c r="M483" s="2" t="str">
        <f>VLOOKUP(D483,[3]products!A:B,2,FALSE)</f>
        <v>Electra Girl's Hawaii 1 (20-inch) - 2015/2016</v>
      </c>
      <c r="N483" s="2" t="str">
        <f>VLOOKUP(D483, [3]products!A:H, 8, FALSE)</f>
        <v>Electra</v>
      </c>
      <c r="O483" s="21">
        <f>VLOOKUP(A483, [1]orders!A:D, 4, FALSE)</f>
        <v>42471</v>
      </c>
      <c r="P483" s="2">
        <v>1</v>
      </c>
      <c r="Q483" s="2">
        <v>299.99</v>
      </c>
      <c r="R483" s="27">
        <v>7.0000000000000007E-2</v>
      </c>
      <c r="S483" s="2">
        <f t="shared" si="7"/>
        <v>299.99</v>
      </c>
    </row>
    <row r="484" spans="1:19" x14ac:dyDescent="0.3">
      <c r="A484" s="2">
        <v>172</v>
      </c>
      <c r="B484" s="2">
        <v>2</v>
      </c>
      <c r="C484" s="2">
        <f>VLOOKUP(A484, [1]orders!A:G, 7, FALSE)</f>
        <v>2</v>
      </c>
      <c r="D484" s="2">
        <v>16</v>
      </c>
      <c r="E484" s="2">
        <f>VLOOKUP(C484, [2]staffs!A:G,1,FALSE)</f>
        <v>2</v>
      </c>
      <c r="F484" s="2" t="str">
        <f>VLOOKUP(E484, [2]staffs!A:D,4,FALSE)</f>
        <v>mireya.copeland@bikes.shop</v>
      </c>
      <c r="G484" s="2">
        <f>VLOOKUP(D484, [3]products!$A:$D, 4, FALSE)</f>
        <v>3</v>
      </c>
      <c r="H484" s="2" t="str">
        <f>VLOOKUP(G484, [4]categories!A:B, 2, FALSE)</f>
        <v>Cruisers Bicycles</v>
      </c>
      <c r="I484" s="14">
        <f>VLOOKUP(A484, [1]orders!A:B,2,FALSE)</f>
        <v>1079</v>
      </c>
      <c r="J484" s="14" t="str">
        <f>VLOOKUP(A484, [1]orders!A:I,9,FALSE)</f>
        <v>cindi.ellis@yahoo.com</v>
      </c>
      <c r="K484" s="14">
        <f>VLOOKUP(A484, [1]orders!A:J,10,FALSE)</f>
        <v>11001</v>
      </c>
      <c r="L484" s="2" t="str">
        <f>IFERROR(VLOOKUP(C484, [5]stores!A:B, 2, FALSE), "Unknown")</f>
        <v>Baldwin Bikes</v>
      </c>
      <c r="M484" s="2" t="str">
        <f>VLOOKUP(D484,[3]products!A:B,2,FALSE)</f>
        <v>Electra Townie Original 7D EQ - 2016</v>
      </c>
      <c r="N484" s="2" t="str">
        <f>VLOOKUP(D484, [3]products!A:H, 8, FALSE)</f>
        <v>Electra</v>
      </c>
      <c r="O484" s="21">
        <f>VLOOKUP(A484, [1]orders!A:D, 4, FALSE)</f>
        <v>42471</v>
      </c>
      <c r="P484" s="2">
        <v>1</v>
      </c>
      <c r="Q484" s="2">
        <v>599.99</v>
      </c>
      <c r="R484" s="27">
        <v>0.2</v>
      </c>
      <c r="S484" s="2">
        <f t="shared" si="7"/>
        <v>599.99</v>
      </c>
    </row>
    <row r="485" spans="1:19" x14ac:dyDescent="0.3">
      <c r="A485" s="2">
        <v>173</v>
      </c>
      <c r="B485" s="2">
        <v>1</v>
      </c>
      <c r="C485" s="2">
        <f>VLOOKUP(A485, [1]orders!A:G, 7, FALSE)</f>
        <v>3</v>
      </c>
      <c r="D485" s="2">
        <v>14</v>
      </c>
      <c r="E485" s="2">
        <f>VLOOKUP(C485, [2]staffs!A:G,1,FALSE)</f>
        <v>3</v>
      </c>
      <c r="F485" s="2" t="str">
        <f>VLOOKUP(E485, [2]staffs!A:D,4,FALSE)</f>
        <v>genna.serrano@bikes.shop</v>
      </c>
      <c r="G485" s="2">
        <f>VLOOKUP(D485, [3]products!$A:$D, 4, FALSE)</f>
        <v>3</v>
      </c>
      <c r="H485" s="2" t="str">
        <f>VLOOKUP(G485, [4]categories!A:B, 2, FALSE)</f>
        <v>Cruisers Bicycles</v>
      </c>
      <c r="I485" s="14">
        <f>VLOOKUP(A485, [1]orders!A:B,2,FALSE)</f>
        <v>117</v>
      </c>
      <c r="J485" s="14" t="str">
        <f>VLOOKUP(A485, [1]orders!A:I,9,FALSE)</f>
        <v>dacia.william@msn.com</v>
      </c>
      <c r="K485" s="14">
        <f>VLOOKUP(A485, [1]orders!A:J,10,FALSE)</f>
        <v>77478</v>
      </c>
      <c r="L485" s="2" t="str">
        <f>IFERROR(VLOOKUP(C485, [5]stores!A:B, 2, FALSE), "Unknown")</f>
        <v>Rowlett Bikes</v>
      </c>
      <c r="M485" s="2" t="str">
        <f>VLOOKUP(D485,[3]products!A:B,2,FALSE)</f>
        <v>Electra Girl's Hawaii 1 (16-inch) - 2015/2016</v>
      </c>
      <c r="N485" s="2" t="str">
        <f>VLOOKUP(D485, [3]products!A:H, 8, FALSE)</f>
        <v>Electra</v>
      </c>
      <c r="O485" s="21">
        <f>VLOOKUP(A485, [1]orders!A:D, 4, FALSE)</f>
        <v>42471</v>
      </c>
      <c r="P485" s="2">
        <v>1</v>
      </c>
      <c r="Q485" s="2">
        <v>269.99</v>
      </c>
      <c r="R485" s="27">
        <v>0.05</v>
      </c>
      <c r="S485" s="2">
        <f t="shared" si="7"/>
        <v>269.99</v>
      </c>
    </row>
    <row r="486" spans="1:19" x14ac:dyDescent="0.3">
      <c r="A486" s="2">
        <v>173</v>
      </c>
      <c r="B486" s="2">
        <v>2</v>
      </c>
      <c r="C486" s="2">
        <f>VLOOKUP(A486, [1]orders!A:G, 7, FALSE)</f>
        <v>3</v>
      </c>
      <c r="D486" s="2">
        <v>16</v>
      </c>
      <c r="E486" s="2">
        <f>VLOOKUP(C486, [2]staffs!A:G,1,FALSE)</f>
        <v>3</v>
      </c>
      <c r="F486" s="2" t="str">
        <f>VLOOKUP(E486, [2]staffs!A:D,4,FALSE)</f>
        <v>genna.serrano@bikes.shop</v>
      </c>
      <c r="G486" s="2">
        <f>VLOOKUP(D486, [3]products!$A:$D, 4, FALSE)</f>
        <v>3</v>
      </c>
      <c r="H486" s="2" t="str">
        <f>VLOOKUP(G486, [4]categories!A:B, 2, FALSE)</f>
        <v>Cruisers Bicycles</v>
      </c>
      <c r="I486" s="14">
        <f>VLOOKUP(A486, [1]orders!A:B,2,FALSE)</f>
        <v>117</v>
      </c>
      <c r="J486" s="14" t="str">
        <f>VLOOKUP(A486, [1]orders!A:I,9,FALSE)</f>
        <v>dacia.william@msn.com</v>
      </c>
      <c r="K486" s="14">
        <f>VLOOKUP(A486, [1]orders!A:J,10,FALSE)</f>
        <v>77478</v>
      </c>
      <c r="L486" s="2" t="str">
        <f>IFERROR(VLOOKUP(C486, [5]stores!A:B, 2, FALSE), "Unknown")</f>
        <v>Rowlett Bikes</v>
      </c>
      <c r="M486" s="2" t="str">
        <f>VLOOKUP(D486,[3]products!A:B,2,FALSE)</f>
        <v>Electra Townie Original 7D EQ - 2016</v>
      </c>
      <c r="N486" s="2" t="str">
        <f>VLOOKUP(D486, [3]products!A:H, 8, FALSE)</f>
        <v>Electra</v>
      </c>
      <c r="O486" s="21">
        <f>VLOOKUP(A486, [1]orders!A:D, 4, FALSE)</f>
        <v>42471</v>
      </c>
      <c r="P486" s="2">
        <v>1</v>
      </c>
      <c r="Q486" s="2">
        <v>599.99</v>
      </c>
      <c r="R486" s="27">
        <v>0.2</v>
      </c>
      <c r="S486" s="2">
        <f t="shared" si="7"/>
        <v>599.99</v>
      </c>
    </row>
    <row r="487" spans="1:19" x14ac:dyDescent="0.3">
      <c r="A487" s="2">
        <v>173</v>
      </c>
      <c r="B487" s="2">
        <v>3</v>
      </c>
      <c r="C487" s="2">
        <f>VLOOKUP(A487, [1]orders!A:G, 7, FALSE)</f>
        <v>3</v>
      </c>
      <c r="D487" s="2">
        <v>20</v>
      </c>
      <c r="E487" s="2">
        <f>VLOOKUP(C487, [2]staffs!A:G,1,FALSE)</f>
        <v>3</v>
      </c>
      <c r="F487" s="2" t="str">
        <f>VLOOKUP(E487, [2]staffs!A:D,4,FALSE)</f>
        <v>genna.serrano@bikes.shop</v>
      </c>
      <c r="G487" s="2">
        <f>VLOOKUP(D487, [3]products!$A:$D, 4, FALSE)</f>
        <v>3</v>
      </c>
      <c r="H487" s="2" t="str">
        <f>VLOOKUP(G487, [4]categories!A:B, 2, FALSE)</f>
        <v>Cruisers Bicycles</v>
      </c>
      <c r="I487" s="14">
        <f>VLOOKUP(A487, [1]orders!A:B,2,FALSE)</f>
        <v>117</v>
      </c>
      <c r="J487" s="14" t="str">
        <f>VLOOKUP(A487, [1]orders!A:I,9,FALSE)</f>
        <v>dacia.william@msn.com</v>
      </c>
      <c r="K487" s="14">
        <f>VLOOKUP(A487, [1]orders!A:J,10,FALSE)</f>
        <v>77478</v>
      </c>
      <c r="L487" s="2" t="str">
        <f>IFERROR(VLOOKUP(C487, [5]stores!A:B, 2, FALSE), "Unknown")</f>
        <v>Rowlett Bikes</v>
      </c>
      <c r="M487" s="2" t="str">
        <f>VLOOKUP(D487,[3]products!A:B,2,FALSE)</f>
        <v>Electra Townie Original 7D EQ - Women's - 2016</v>
      </c>
      <c r="N487" s="2" t="str">
        <f>VLOOKUP(D487, [3]products!A:H, 8, FALSE)</f>
        <v>Electra</v>
      </c>
      <c r="O487" s="21">
        <f>VLOOKUP(A487, [1]orders!A:D, 4, FALSE)</f>
        <v>42471</v>
      </c>
      <c r="P487" s="2">
        <v>2</v>
      </c>
      <c r="Q487" s="2">
        <v>599.99</v>
      </c>
      <c r="R487" s="27">
        <v>0.05</v>
      </c>
      <c r="S487" s="2">
        <f t="shared" si="7"/>
        <v>1199.98</v>
      </c>
    </row>
    <row r="488" spans="1:19" x14ac:dyDescent="0.3">
      <c r="A488" s="2">
        <v>174</v>
      </c>
      <c r="B488" s="2">
        <v>1</v>
      </c>
      <c r="C488" s="2">
        <f>VLOOKUP(A488, [1]orders!A:G, 7, FALSE)</f>
        <v>2</v>
      </c>
      <c r="D488" s="2">
        <v>22</v>
      </c>
      <c r="E488" s="2">
        <f>VLOOKUP(C488, [2]staffs!A:G,1,FALSE)</f>
        <v>2</v>
      </c>
      <c r="F488" s="2" t="str">
        <f>VLOOKUP(E488, [2]staffs!A:D,4,FALSE)</f>
        <v>mireya.copeland@bikes.shop</v>
      </c>
      <c r="G488" s="2">
        <f>VLOOKUP(D488, [3]products!$A:$D, 4, FALSE)</f>
        <v>1</v>
      </c>
      <c r="H488" s="2" t="str">
        <f>VLOOKUP(G488, [4]categories!A:B, 2, FALSE)</f>
        <v>Children Bicycles</v>
      </c>
      <c r="I488" s="14">
        <f>VLOOKUP(A488, [1]orders!A:B,2,FALSE)</f>
        <v>1361</v>
      </c>
      <c r="J488" s="14" t="str">
        <f>VLOOKUP(A488, [1]orders!A:I,9,FALSE)</f>
        <v>destiny.goodman@msn.com</v>
      </c>
      <c r="K488" s="14">
        <f>VLOOKUP(A488, [1]orders!A:J,10,FALSE)</f>
        <v>11590</v>
      </c>
      <c r="L488" s="2" t="str">
        <f>IFERROR(VLOOKUP(C488, [5]stores!A:B, 2, FALSE), "Unknown")</f>
        <v>Baldwin Bikes</v>
      </c>
      <c r="M488" s="2" t="str">
        <f>VLOOKUP(D488,[3]products!A:B,2,FALSE)</f>
        <v>Electra Girl's Hawaii 1 (16-inch) - 2015/2016</v>
      </c>
      <c r="N488" s="2" t="str">
        <f>VLOOKUP(D488, [3]products!A:H, 8, FALSE)</f>
        <v>Electra</v>
      </c>
      <c r="O488" s="21">
        <f>VLOOKUP(A488, [1]orders!A:D, 4, FALSE)</f>
        <v>42472</v>
      </c>
      <c r="P488" s="2">
        <v>2</v>
      </c>
      <c r="Q488" s="2">
        <v>269.99</v>
      </c>
      <c r="R488" s="27">
        <v>0.2</v>
      </c>
      <c r="S488" s="2">
        <f t="shared" si="7"/>
        <v>539.98</v>
      </c>
    </row>
    <row r="489" spans="1:19" x14ac:dyDescent="0.3">
      <c r="A489" s="2">
        <v>174</v>
      </c>
      <c r="B489" s="2">
        <v>2</v>
      </c>
      <c r="C489" s="2">
        <f>VLOOKUP(A489, [1]orders!A:G, 7, FALSE)</f>
        <v>2</v>
      </c>
      <c r="D489" s="2">
        <v>19</v>
      </c>
      <c r="E489" s="2">
        <f>VLOOKUP(C489, [2]staffs!A:G,1,FALSE)</f>
        <v>2</v>
      </c>
      <c r="F489" s="2" t="str">
        <f>VLOOKUP(E489, [2]staffs!A:D,4,FALSE)</f>
        <v>mireya.copeland@bikes.shop</v>
      </c>
      <c r="G489" s="2">
        <f>VLOOKUP(D489, [3]products!$A:$D, 4, FALSE)</f>
        <v>3</v>
      </c>
      <c r="H489" s="2" t="str">
        <f>VLOOKUP(G489, [4]categories!A:B, 2, FALSE)</f>
        <v>Cruisers Bicycles</v>
      </c>
      <c r="I489" s="14">
        <f>VLOOKUP(A489, [1]orders!A:B,2,FALSE)</f>
        <v>1361</v>
      </c>
      <c r="J489" s="14" t="str">
        <f>VLOOKUP(A489, [1]orders!A:I,9,FALSE)</f>
        <v>destiny.goodman@msn.com</v>
      </c>
      <c r="K489" s="14">
        <f>VLOOKUP(A489, [1]orders!A:J,10,FALSE)</f>
        <v>11590</v>
      </c>
      <c r="L489" s="2" t="str">
        <f>IFERROR(VLOOKUP(C489, [5]stores!A:B, 2, FALSE), "Unknown")</f>
        <v>Baldwin Bikes</v>
      </c>
      <c r="M489" s="2" t="str">
        <f>VLOOKUP(D489,[3]products!A:B,2,FALSE)</f>
        <v>Pure Cycles William 3-Speed - 2016</v>
      </c>
      <c r="N489" s="2" t="str">
        <f>VLOOKUP(D489, [3]products!A:H, 8, FALSE)</f>
        <v>Pure Cycles</v>
      </c>
      <c r="O489" s="21">
        <f>VLOOKUP(A489, [1]orders!A:D, 4, FALSE)</f>
        <v>42472</v>
      </c>
      <c r="P489" s="2">
        <v>2</v>
      </c>
      <c r="Q489" s="2">
        <v>449</v>
      </c>
      <c r="R489" s="27">
        <v>0.1</v>
      </c>
      <c r="S489" s="2">
        <f t="shared" si="7"/>
        <v>898</v>
      </c>
    </row>
    <row r="490" spans="1:19" x14ac:dyDescent="0.3">
      <c r="A490" s="2">
        <v>175</v>
      </c>
      <c r="B490" s="2">
        <v>1</v>
      </c>
      <c r="C490" s="2">
        <f>VLOOKUP(A490, [1]orders!A:G, 7, FALSE)</f>
        <v>2</v>
      </c>
      <c r="D490" s="2">
        <v>5</v>
      </c>
      <c r="E490" s="2">
        <f>VLOOKUP(C490, [2]staffs!A:G,1,FALSE)</f>
        <v>2</v>
      </c>
      <c r="F490" s="2" t="str">
        <f>VLOOKUP(E490, [2]staffs!A:D,4,FALSE)</f>
        <v>mireya.copeland@bikes.shop</v>
      </c>
      <c r="G490" s="2">
        <f>VLOOKUP(D490, [3]products!$A:$D, 4, FALSE)</f>
        <v>6</v>
      </c>
      <c r="H490" s="2" t="str">
        <f>VLOOKUP(G490, [4]categories!A:B, 2, FALSE)</f>
        <v>Mountain Bikes</v>
      </c>
      <c r="I490" s="14">
        <f>VLOOKUP(A490, [1]orders!A:B,2,FALSE)</f>
        <v>951</v>
      </c>
      <c r="J490" s="14" t="str">
        <f>VLOOKUP(A490, [1]orders!A:I,9,FALSE)</f>
        <v>steve.bender@gmail.com</v>
      </c>
      <c r="K490" s="14">
        <f>VLOOKUP(A490, [1]orders!A:J,10,FALSE)</f>
        <v>10583</v>
      </c>
      <c r="L490" s="2" t="str">
        <f>IFERROR(VLOOKUP(C490, [5]stores!A:B, 2, FALSE), "Unknown")</f>
        <v>Baldwin Bikes</v>
      </c>
      <c r="M490" s="2" t="str">
        <f>VLOOKUP(D490,[3]products!A:B,2,FALSE)</f>
        <v>Heller Shagamaw Frame - 2016</v>
      </c>
      <c r="N490" s="2" t="str">
        <f>VLOOKUP(D490, [3]products!A:H, 8, FALSE)</f>
        <v>Heller</v>
      </c>
      <c r="O490" s="21">
        <f>VLOOKUP(A490, [1]orders!A:D, 4, FALSE)</f>
        <v>42473</v>
      </c>
      <c r="P490" s="2">
        <v>1</v>
      </c>
      <c r="Q490" s="2">
        <v>1320.99</v>
      </c>
      <c r="R490" s="27">
        <v>0.1</v>
      </c>
      <c r="S490" s="2">
        <f t="shared" si="7"/>
        <v>1320.99</v>
      </c>
    </row>
    <row r="491" spans="1:19" x14ac:dyDescent="0.3">
      <c r="A491" s="2">
        <v>175</v>
      </c>
      <c r="B491" s="2">
        <v>2</v>
      </c>
      <c r="C491" s="2">
        <f>VLOOKUP(A491, [1]orders!A:G, 7, FALSE)</f>
        <v>2</v>
      </c>
      <c r="D491" s="2">
        <v>2</v>
      </c>
      <c r="E491" s="2">
        <f>VLOOKUP(C491, [2]staffs!A:G,1,FALSE)</f>
        <v>2</v>
      </c>
      <c r="F491" s="2" t="str">
        <f>VLOOKUP(E491, [2]staffs!A:D,4,FALSE)</f>
        <v>mireya.copeland@bikes.shop</v>
      </c>
      <c r="G491" s="2">
        <f>VLOOKUP(D491, [3]products!$A:$D, 4, FALSE)</f>
        <v>6</v>
      </c>
      <c r="H491" s="2" t="str">
        <f>VLOOKUP(G491, [4]categories!A:B, 2, FALSE)</f>
        <v>Mountain Bikes</v>
      </c>
      <c r="I491" s="14">
        <f>VLOOKUP(A491, [1]orders!A:B,2,FALSE)</f>
        <v>951</v>
      </c>
      <c r="J491" s="14" t="str">
        <f>VLOOKUP(A491, [1]orders!A:I,9,FALSE)</f>
        <v>steve.bender@gmail.com</v>
      </c>
      <c r="K491" s="14">
        <f>VLOOKUP(A491, [1]orders!A:J,10,FALSE)</f>
        <v>10583</v>
      </c>
      <c r="L491" s="2" t="str">
        <f>IFERROR(VLOOKUP(C491, [5]stores!A:B, 2, FALSE), "Unknown")</f>
        <v>Baldwin Bikes</v>
      </c>
      <c r="M491" s="2" t="str">
        <f>VLOOKUP(D491,[3]products!A:B,2,FALSE)</f>
        <v>Ritchey Timberwolf Frameset - 2016</v>
      </c>
      <c r="N491" s="2" t="str">
        <f>VLOOKUP(D491, [3]products!A:H, 8, FALSE)</f>
        <v>Ritchey</v>
      </c>
      <c r="O491" s="21">
        <f>VLOOKUP(A491, [1]orders!A:D, 4, FALSE)</f>
        <v>42473</v>
      </c>
      <c r="P491" s="2">
        <v>2</v>
      </c>
      <c r="Q491" s="2">
        <v>749.99</v>
      </c>
      <c r="R491" s="27">
        <v>0.2</v>
      </c>
      <c r="S491" s="2">
        <f t="shared" si="7"/>
        <v>1499.98</v>
      </c>
    </row>
    <row r="492" spans="1:19" x14ac:dyDescent="0.3">
      <c r="A492" s="2">
        <v>175</v>
      </c>
      <c r="B492" s="2">
        <v>3</v>
      </c>
      <c r="C492" s="2">
        <f>VLOOKUP(A492, [1]orders!A:G, 7, FALSE)</f>
        <v>2</v>
      </c>
      <c r="D492" s="2">
        <v>21</v>
      </c>
      <c r="E492" s="2">
        <f>VLOOKUP(C492, [2]staffs!A:G,1,FALSE)</f>
        <v>2</v>
      </c>
      <c r="F492" s="2" t="str">
        <f>VLOOKUP(E492, [2]staffs!A:D,4,FALSE)</f>
        <v>mireya.copeland@bikes.shop</v>
      </c>
      <c r="G492" s="2">
        <f>VLOOKUP(D492, [3]products!$A:$D, 4, FALSE)</f>
        <v>1</v>
      </c>
      <c r="H492" s="2" t="str">
        <f>VLOOKUP(G492, [4]categories!A:B, 2, FALSE)</f>
        <v>Children Bicycles</v>
      </c>
      <c r="I492" s="14">
        <f>VLOOKUP(A492, [1]orders!A:B,2,FALSE)</f>
        <v>951</v>
      </c>
      <c r="J492" s="14" t="str">
        <f>VLOOKUP(A492, [1]orders!A:I,9,FALSE)</f>
        <v>steve.bender@gmail.com</v>
      </c>
      <c r="K492" s="14">
        <f>VLOOKUP(A492, [1]orders!A:J,10,FALSE)</f>
        <v>10583</v>
      </c>
      <c r="L492" s="2" t="str">
        <f>IFERROR(VLOOKUP(C492, [5]stores!A:B, 2, FALSE), "Unknown")</f>
        <v>Baldwin Bikes</v>
      </c>
      <c r="M492" s="2" t="str">
        <f>VLOOKUP(D492,[3]products!A:B,2,FALSE)</f>
        <v>Electra Cruiser 1 (24-Inch) - 2016</v>
      </c>
      <c r="N492" s="2" t="str">
        <f>VLOOKUP(D492, [3]products!A:H, 8, FALSE)</f>
        <v>Electra</v>
      </c>
      <c r="O492" s="21">
        <f>VLOOKUP(A492, [1]orders!A:D, 4, FALSE)</f>
        <v>42473</v>
      </c>
      <c r="P492" s="2">
        <v>2</v>
      </c>
      <c r="Q492" s="2">
        <v>269.99</v>
      </c>
      <c r="R492" s="27">
        <v>0.1</v>
      </c>
      <c r="S492" s="2">
        <f t="shared" si="7"/>
        <v>539.98</v>
      </c>
    </row>
    <row r="493" spans="1:19" x14ac:dyDescent="0.3">
      <c r="A493" s="2">
        <v>175</v>
      </c>
      <c r="B493" s="2">
        <v>4</v>
      </c>
      <c r="C493" s="2">
        <f>VLOOKUP(A493, [1]orders!A:G, 7, FALSE)</f>
        <v>2</v>
      </c>
      <c r="D493" s="2">
        <v>19</v>
      </c>
      <c r="E493" s="2">
        <f>VLOOKUP(C493, [2]staffs!A:G,1,FALSE)</f>
        <v>2</v>
      </c>
      <c r="F493" s="2" t="str">
        <f>VLOOKUP(E493, [2]staffs!A:D,4,FALSE)</f>
        <v>mireya.copeland@bikes.shop</v>
      </c>
      <c r="G493" s="2">
        <f>VLOOKUP(D493, [3]products!$A:$D, 4, FALSE)</f>
        <v>3</v>
      </c>
      <c r="H493" s="2" t="str">
        <f>VLOOKUP(G493, [4]categories!A:B, 2, FALSE)</f>
        <v>Cruisers Bicycles</v>
      </c>
      <c r="I493" s="14">
        <f>VLOOKUP(A493, [1]orders!A:B,2,FALSE)</f>
        <v>951</v>
      </c>
      <c r="J493" s="14" t="str">
        <f>VLOOKUP(A493, [1]orders!A:I,9,FALSE)</f>
        <v>steve.bender@gmail.com</v>
      </c>
      <c r="K493" s="14">
        <f>VLOOKUP(A493, [1]orders!A:J,10,FALSE)</f>
        <v>10583</v>
      </c>
      <c r="L493" s="2" t="str">
        <f>IFERROR(VLOOKUP(C493, [5]stores!A:B, 2, FALSE), "Unknown")</f>
        <v>Baldwin Bikes</v>
      </c>
      <c r="M493" s="2" t="str">
        <f>VLOOKUP(D493,[3]products!A:B,2,FALSE)</f>
        <v>Pure Cycles William 3-Speed - 2016</v>
      </c>
      <c r="N493" s="2" t="str">
        <f>VLOOKUP(D493, [3]products!A:H, 8, FALSE)</f>
        <v>Pure Cycles</v>
      </c>
      <c r="O493" s="21">
        <f>VLOOKUP(A493, [1]orders!A:D, 4, FALSE)</f>
        <v>42473</v>
      </c>
      <c r="P493" s="2">
        <v>1</v>
      </c>
      <c r="Q493" s="2">
        <v>449</v>
      </c>
      <c r="R493" s="27">
        <v>7.0000000000000007E-2</v>
      </c>
      <c r="S493" s="2">
        <f t="shared" si="7"/>
        <v>449</v>
      </c>
    </row>
    <row r="494" spans="1:19" x14ac:dyDescent="0.3">
      <c r="A494" s="2">
        <v>176</v>
      </c>
      <c r="B494" s="2">
        <v>1</v>
      </c>
      <c r="C494" s="2">
        <f>VLOOKUP(A494, [1]orders!A:G, 7, FALSE)</f>
        <v>2</v>
      </c>
      <c r="D494" s="2">
        <v>2</v>
      </c>
      <c r="E494" s="2">
        <f>VLOOKUP(C494, [2]staffs!A:G,1,FALSE)</f>
        <v>2</v>
      </c>
      <c r="F494" s="2" t="str">
        <f>VLOOKUP(E494, [2]staffs!A:D,4,FALSE)</f>
        <v>mireya.copeland@bikes.shop</v>
      </c>
      <c r="G494" s="2">
        <f>VLOOKUP(D494, [3]products!$A:$D, 4, FALSE)</f>
        <v>6</v>
      </c>
      <c r="H494" s="2" t="str">
        <f>VLOOKUP(G494, [4]categories!A:B, 2, FALSE)</f>
        <v>Mountain Bikes</v>
      </c>
      <c r="I494" s="14">
        <f>VLOOKUP(A494, [1]orders!A:B,2,FALSE)</f>
        <v>643</v>
      </c>
      <c r="J494" s="14" t="str">
        <f>VLOOKUP(A494, [1]orders!A:I,9,FALSE)</f>
        <v>melba.wilkinson@gmail.com</v>
      </c>
      <c r="K494" s="14">
        <f>VLOOKUP(A494, [1]orders!A:J,10,FALSE)</f>
        <v>11001</v>
      </c>
      <c r="L494" s="2" t="str">
        <f>IFERROR(VLOOKUP(C494, [5]stores!A:B, 2, FALSE), "Unknown")</f>
        <v>Baldwin Bikes</v>
      </c>
      <c r="M494" s="2" t="str">
        <f>VLOOKUP(D494,[3]products!A:B,2,FALSE)</f>
        <v>Ritchey Timberwolf Frameset - 2016</v>
      </c>
      <c r="N494" s="2" t="str">
        <f>VLOOKUP(D494, [3]products!A:H, 8, FALSE)</f>
        <v>Ritchey</v>
      </c>
      <c r="O494" s="21">
        <f>VLOOKUP(A494, [1]orders!A:D, 4, FALSE)</f>
        <v>42475</v>
      </c>
      <c r="P494" s="2">
        <v>2</v>
      </c>
      <c r="Q494" s="2">
        <v>749.99</v>
      </c>
      <c r="R494" s="27">
        <v>7.0000000000000007E-2</v>
      </c>
      <c r="S494" s="2">
        <f t="shared" si="7"/>
        <v>1499.98</v>
      </c>
    </row>
    <row r="495" spans="1:19" x14ac:dyDescent="0.3">
      <c r="A495" s="2">
        <v>176</v>
      </c>
      <c r="B495" s="2">
        <v>2</v>
      </c>
      <c r="C495" s="2">
        <f>VLOOKUP(A495, [1]orders!A:G, 7, FALSE)</f>
        <v>2</v>
      </c>
      <c r="D495" s="2">
        <v>11</v>
      </c>
      <c r="E495" s="2">
        <f>VLOOKUP(C495, [2]staffs!A:G,1,FALSE)</f>
        <v>2</v>
      </c>
      <c r="F495" s="2" t="str">
        <f>VLOOKUP(E495, [2]staffs!A:D,4,FALSE)</f>
        <v>mireya.copeland@bikes.shop</v>
      </c>
      <c r="G495" s="2">
        <f>VLOOKUP(D495, [3]products!$A:$D, 4, FALSE)</f>
        <v>4</v>
      </c>
      <c r="H495" s="2" t="str">
        <f>VLOOKUP(G495, [4]categories!A:B, 2, FALSE)</f>
        <v>Cyclocross Bicycles</v>
      </c>
      <c r="I495" s="14">
        <f>VLOOKUP(A495, [1]orders!A:B,2,FALSE)</f>
        <v>643</v>
      </c>
      <c r="J495" s="14" t="str">
        <f>VLOOKUP(A495, [1]orders!A:I,9,FALSE)</f>
        <v>melba.wilkinson@gmail.com</v>
      </c>
      <c r="K495" s="14">
        <f>VLOOKUP(A495, [1]orders!A:J,10,FALSE)</f>
        <v>11001</v>
      </c>
      <c r="L495" s="2" t="str">
        <f>IFERROR(VLOOKUP(C495, [5]stores!A:B, 2, FALSE), "Unknown")</f>
        <v>Baldwin Bikes</v>
      </c>
      <c r="M495" s="2" t="str">
        <f>VLOOKUP(D495,[3]products!A:B,2,FALSE)</f>
        <v>Surly Straggler 650b - 2016</v>
      </c>
      <c r="N495" s="2" t="str">
        <f>VLOOKUP(D495, [3]products!A:H, 8, FALSE)</f>
        <v>Surly</v>
      </c>
      <c r="O495" s="21">
        <f>VLOOKUP(A495, [1]orders!A:D, 4, FALSE)</f>
        <v>42475</v>
      </c>
      <c r="P495" s="2">
        <v>2</v>
      </c>
      <c r="Q495" s="2">
        <v>1680.99</v>
      </c>
      <c r="R495" s="27">
        <v>0.2</v>
      </c>
      <c r="S495" s="2">
        <f t="shared" si="7"/>
        <v>3361.98</v>
      </c>
    </row>
    <row r="496" spans="1:19" x14ac:dyDescent="0.3">
      <c r="A496" s="2">
        <v>176</v>
      </c>
      <c r="B496" s="2">
        <v>3</v>
      </c>
      <c r="C496" s="2">
        <f>VLOOKUP(A496, [1]orders!A:G, 7, FALSE)</f>
        <v>2</v>
      </c>
      <c r="D496" s="2">
        <v>16</v>
      </c>
      <c r="E496" s="2">
        <f>VLOOKUP(C496, [2]staffs!A:G,1,FALSE)</f>
        <v>2</v>
      </c>
      <c r="F496" s="2" t="str">
        <f>VLOOKUP(E496, [2]staffs!A:D,4,FALSE)</f>
        <v>mireya.copeland@bikes.shop</v>
      </c>
      <c r="G496" s="2">
        <f>VLOOKUP(D496, [3]products!$A:$D, 4, FALSE)</f>
        <v>3</v>
      </c>
      <c r="H496" s="2" t="str">
        <f>VLOOKUP(G496, [4]categories!A:B, 2, FALSE)</f>
        <v>Cruisers Bicycles</v>
      </c>
      <c r="I496" s="14">
        <f>VLOOKUP(A496, [1]orders!A:B,2,FALSE)</f>
        <v>643</v>
      </c>
      <c r="J496" s="14" t="str">
        <f>VLOOKUP(A496, [1]orders!A:I,9,FALSE)</f>
        <v>melba.wilkinson@gmail.com</v>
      </c>
      <c r="K496" s="14">
        <f>VLOOKUP(A496, [1]orders!A:J,10,FALSE)</f>
        <v>11001</v>
      </c>
      <c r="L496" s="2" t="str">
        <f>IFERROR(VLOOKUP(C496, [5]stores!A:B, 2, FALSE), "Unknown")</f>
        <v>Baldwin Bikes</v>
      </c>
      <c r="M496" s="2" t="str">
        <f>VLOOKUP(D496,[3]products!A:B,2,FALSE)</f>
        <v>Electra Townie Original 7D EQ - 2016</v>
      </c>
      <c r="N496" s="2" t="str">
        <f>VLOOKUP(D496, [3]products!A:H, 8, FALSE)</f>
        <v>Electra</v>
      </c>
      <c r="O496" s="21">
        <f>VLOOKUP(A496, [1]orders!A:D, 4, FALSE)</f>
        <v>42475</v>
      </c>
      <c r="P496" s="2">
        <v>2</v>
      </c>
      <c r="Q496" s="2">
        <v>599.99</v>
      </c>
      <c r="R496" s="27">
        <v>0.05</v>
      </c>
      <c r="S496" s="2">
        <f t="shared" si="7"/>
        <v>1199.98</v>
      </c>
    </row>
    <row r="497" spans="1:19" x14ac:dyDescent="0.3">
      <c r="A497" s="2">
        <v>177</v>
      </c>
      <c r="B497" s="2">
        <v>1</v>
      </c>
      <c r="C497" s="2">
        <f>VLOOKUP(A497, [1]orders!A:G, 7, FALSE)</f>
        <v>1</v>
      </c>
      <c r="D497" s="2">
        <v>20</v>
      </c>
      <c r="E497" s="2">
        <f>VLOOKUP(C497, [2]staffs!A:G,1,FALSE)</f>
        <v>1</v>
      </c>
      <c r="F497" s="2" t="str">
        <f>VLOOKUP(E497, [2]staffs!A:D,4,FALSE)</f>
        <v>fabiola.jackson@bikes.shop</v>
      </c>
      <c r="G497" s="2">
        <f>VLOOKUP(D497, [3]products!$A:$D, 4, FALSE)</f>
        <v>3</v>
      </c>
      <c r="H497" s="2" t="str">
        <f>VLOOKUP(G497, [4]categories!A:B, 2, FALSE)</f>
        <v>Cruisers Bicycles</v>
      </c>
      <c r="I497" s="14">
        <f>VLOOKUP(A497, [1]orders!A:B,2,FALSE)</f>
        <v>121</v>
      </c>
      <c r="J497" s="14" t="str">
        <f>VLOOKUP(A497, [1]orders!A:I,9,FALSE)</f>
        <v>lucy.woods@gmail.com</v>
      </c>
      <c r="K497" s="14">
        <f>VLOOKUP(A497, [1]orders!A:J,10,FALSE)</f>
        <v>90274</v>
      </c>
      <c r="L497" s="2" t="str">
        <f>IFERROR(VLOOKUP(C497, [5]stores!A:B, 2, FALSE), "Unknown")</f>
        <v>Santa Cruz Bikes</v>
      </c>
      <c r="M497" s="2" t="str">
        <f>VLOOKUP(D497,[3]products!A:B,2,FALSE)</f>
        <v>Electra Townie Original 7D EQ - Women's - 2016</v>
      </c>
      <c r="N497" s="2" t="str">
        <f>VLOOKUP(D497, [3]products!A:H, 8, FALSE)</f>
        <v>Electra</v>
      </c>
      <c r="O497" s="21">
        <f>VLOOKUP(A497, [1]orders!A:D, 4, FALSE)</f>
        <v>42476</v>
      </c>
      <c r="P497" s="2">
        <v>2</v>
      </c>
      <c r="Q497" s="2">
        <v>599.99</v>
      </c>
      <c r="R497" s="27">
        <v>0.1</v>
      </c>
      <c r="S497" s="2">
        <f t="shared" si="7"/>
        <v>1199.98</v>
      </c>
    </row>
    <row r="498" spans="1:19" x14ac:dyDescent="0.3">
      <c r="A498" s="2">
        <v>178</v>
      </c>
      <c r="B498" s="2">
        <v>1</v>
      </c>
      <c r="C498" s="2">
        <f>VLOOKUP(A498, [1]orders!A:G, 7, FALSE)</f>
        <v>2</v>
      </c>
      <c r="D498" s="2">
        <v>10</v>
      </c>
      <c r="E498" s="2">
        <f>VLOOKUP(C498, [2]staffs!A:G,1,FALSE)</f>
        <v>2</v>
      </c>
      <c r="F498" s="2" t="str">
        <f>VLOOKUP(E498, [2]staffs!A:D,4,FALSE)</f>
        <v>mireya.copeland@bikes.shop</v>
      </c>
      <c r="G498" s="2">
        <f>VLOOKUP(D498, [3]products!$A:$D, 4, FALSE)</f>
        <v>4</v>
      </c>
      <c r="H498" s="2" t="str">
        <f>VLOOKUP(G498, [4]categories!A:B, 2, FALSE)</f>
        <v>Cyclocross Bicycles</v>
      </c>
      <c r="I498" s="14">
        <f>VLOOKUP(A498, [1]orders!A:B,2,FALSE)</f>
        <v>756</v>
      </c>
      <c r="J498" s="14" t="str">
        <f>VLOOKUP(A498, [1]orders!A:I,9,FALSE)</f>
        <v>graig.roth@aol.com</v>
      </c>
      <c r="K498" s="14">
        <f>VLOOKUP(A498, [1]orders!A:J,10,FALSE)</f>
        <v>11704</v>
      </c>
      <c r="L498" s="2" t="str">
        <f>IFERROR(VLOOKUP(C498, [5]stores!A:B, 2, FALSE), "Unknown")</f>
        <v>Baldwin Bikes</v>
      </c>
      <c r="M498" s="2" t="str">
        <f>VLOOKUP(D498,[3]products!A:B,2,FALSE)</f>
        <v>Surly Straggler - 2016</v>
      </c>
      <c r="N498" s="2" t="str">
        <f>VLOOKUP(D498, [3]products!A:H, 8, FALSE)</f>
        <v>Surly</v>
      </c>
      <c r="O498" s="21">
        <f>VLOOKUP(A498, [1]orders!A:D, 4, FALSE)</f>
        <v>42476</v>
      </c>
      <c r="P498" s="2">
        <v>2</v>
      </c>
      <c r="Q498" s="2">
        <v>1549</v>
      </c>
      <c r="R498" s="27">
        <v>0.2</v>
      </c>
      <c r="S498" s="2">
        <f t="shared" si="7"/>
        <v>3098</v>
      </c>
    </row>
    <row r="499" spans="1:19" x14ac:dyDescent="0.3">
      <c r="A499" s="2">
        <v>178</v>
      </c>
      <c r="B499" s="2">
        <v>2</v>
      </c>
      <c r="C499" s="2">
        <f>VLOOKUP(A499, [1]orders!A:G, 7, FALSE)</f>
        <v>2</v>
      </c>
      <c r="D499" s="2">
        <v>12</v>
      </c>
      <c r="E499" s="2">
        <f>VLOOKUP(C499, [2]staffs!A:G,1,FALSE)</f>
        <v>2</v>
      </c>
      <c r="F499" s="2" t="str">
        <f>VLOOKUP(E499, [2]staffs!A:D,4,FALSE)</f>
        <v>mireya.copeland@bikes.shop</v>
      </c>
      <c r="G499" s="2">
        <f>VLOOKUP(D499, [3]products!$A:$D, 4, FALSE)</f>
        <v>3</v>
      </c>
      <c r="H499" s="2" t="str">
        <f>VLOOKUP(G499, [4]categories!A:B, 2, FALSE)</f>
        <v>Cruisers Bicycles</v>
      </c>
      <c r="I499" s="14">
        <f>VLOOKUP(A499, [1]orders!A:B,2,FALSE)</f>
        <v>756</v>
      </c>
      <c r="J499" s="14" t="str">
        <f>VLOOKUP(A499, [1]orders!A:I,9,FALSE)</f>
        <v>graig.roth@aol.com</v>
      </c>
      <c r="K499" s="14">
        <f>VLOOKUP(A499, [1]orders!A:J,10,FALSE)</f>
        <v>11704</v>
      </c>
      <c r="L499" s="2" t="str">
        <f>IFERROR(VLOOKUP(C499, [5]stores!A:B, 2, FALSE), "Unknown")</f>
        <v>Baldwin Bikes</v>
      </c>
      <c r="M499" s="2" t="str">
        <f>VLOOKUP(D499,[3]products!A:B,2,FALSE)</f>
        <v>Electra Townie Original 21D - 2016</v>
      </c>
      <c r="N499" s="2" t="str">
        <f>VLOOKUP(D499, [3]products!A:H, 8, FALSE)</f>
        <v>Electra</v>
      </c>
      <c r="O499" s="21">
        <f>VLOOKUP(A499, [1]orders!A:D, 4, FALSE)</f>
        <v>42476</v>
      </c>
      <c r="P499" s="2">
        <v>1</v>
      </c>
      <c r="Q499" s="2">
        <v>549.99</v>
      </c>
      <c r="R499" s="27">
        <v>0.05</v>
      </c>
      <c r="S499" s="2">
        <f t="shared" si="7"/>
        <v>549.99</v>
      </c>
    </row>
    <row r="500" spans="1:19" x14ac:dyDescent="0.3">
      <c r="A500" s="2">
        <v>178</v>
      </c>
      <c r="B500" s="2">
        <v>3</v>
      </c>
      <c r="C500" s="2">
        <f>VLOOKUP(A500, [1]orders!A:G, 7, FALSE)</f>
        <v>2</v>
      </c>
      <c r="D500" s="2">
        <v>3</v>
      </c>
      <c r="E500" s="2">
        <f>VLOOKUP(C500, [2]staffs!A:G,1,FALSE)</f>
        <v>2</v>
      </c>
      <c r="F500" s="2" t="str">
        <f>VLOOKUP(E500, [2]staffs!A:D,4,FALSE)</f>
        <v>mireya.copeland@bikes.shop</v>
      </c>
      <c r="G500" s="2">
        <f>VLOOKUP(D500, [3]products!$A:$D, 4, FALSE)</f>
        <v>6</v>
      </c>
      <c r="H500" s="2" t="str">
        <f>VLOOKUP(G500, [4]categories!A:B, 2, FALSE)</f>
        <v>Mountain Bikes</v>
      </c>
      <c r="I500" s="14">
        <f>VLOOKUP(A500, [1]orders!A:B,2,FALSE)</f>
        <v>756</v>
      </c>
      <c r="J500" s="14" t="str">
        <f>VLOOKUP(A500, [1]orders!A:I,9,FALSE)</f>
        <v>graig.roth@aol.com</v>
      </c>
      <c r="K500" s="14">
        <f>VLOOKUP(A500, [1]orders!A:J,10,FALSE)</f>
        <v>11704</v>
      </c>
      <c r="L500" s="2" t="str">
        <f>IFERROR(VLOOKUP(C500, [5]stores!A:B, 2, FALSE), "Unknown")</f>
        <v>Baldwin Bikes</v>
      </c>
      <c r="M500" s="2" t="str">
        <f>VLOOKUP(D500,[3]products!A:B,2,FALSE)</f>
        <v>Surly Wednesday Frameset - 2016</v>
      </c>
      <c r="N500" s="2" t="str">
        <f>VLOOKUP(D500, [3]products!A:H, 8, FALSE)</f>
        <v>Surly</v>
      </c>
      <c r="O500" s="21">
        <f>VLOOKUP(A500, [1]orders!A:D, 4, FALSE)</f>
        <v>42476</v>
      </c>
      <c r="P500" s="2">
        <v>1</v>
      </c>
      <c r="Q500" s="2">
        <v>999.99</v>
      </c>
      <c r="R500" s="27">
        <v>0.1</v>
      </c>
      <c r="S500" s="2">
        <f t="shared" si="7"/>
        <v>999.99</v>
      </c>
    </row>
    <row r="501" spans="1:19" x14ac:dyDescent="0.3">
      <c r="A501" s="2">
        <v>178</v>
      </c>
      <c r="B501" s="2">
        <v>4</v>
      </c>
      <c r="C501" s="2">
        <f>VLOOKUP(A501, [1]orders!A:G, 7, FALSE)</f>
        <v>2</v>
      </c>
      <c r="D501" s="2">
        <v>18</v>
      </c>
      <c r="E501" s="2">
        <f>VLOOKUP(C501, [2]staffs!A:G,1,FALSE)</f>
        <v>2</v>
      </c>
      <c r="F501" s="2" t="str">
        <f>VLOOKUP(E501, [2]staffs!A:D,4,FALSE)</f>
        <v>mireya.copeland@bikes.shop</v>
      </c>
      <c r="G501" s="2">
        <f>VLOOKUP(D501, [3]products!$A:$D, 4, FALSE)</f>
        <v>3</v>
      </c>
      <c r="H501" s="2" t="str">
        <f>VLOOKUP(G501, [4]categories!A:B, 2, FALSE)</f>
        <v>Cruisers Bicycles</v>
      </c>
      <c r="I501" s="14">
        <f>VLOOKUP(A501, [1]orders!A:B,2,FALSE)</f>
        <v>756</v>
      </c>
      <c r="J501" s="14" t="str">
        <f>VLOOKUP(A501, [1]orders!A:I,9,FALSE)</f>
        <v>graig.roth@aol.com</v>
      </c>
      <c r="K501" s="14">
        <f>VLOOKUP(A501, [1]orders!A:J,10,FALSE)</f>
        <v>11704</v>
      </c>
      <c r="L501" s="2" t="str">
        <f>IFERROR(VLOOKUP(C501, [5]stores!A:B, 2, FALSE), "Unknown")</f>
        <v>Baldwin Bikes</v>
      </c>
      <c r="M501" s="2" t="str">
        <f>VLOOKUP(D501,[3]products!A:B,2,FALSE)</f>
        <v>Pure Cycles Western 3-Speed - Women's - 2015/2016</v>
      </c>
      <c r="N501" s="2" t="str">
        <f>VLOOKUP(D501, [3]products!A:H, 8, FALSE)</f>
        <v>Pure Cycles</v>
      </c>
      <c r="O501" s="21">
        <f>VLOOKUP(A501, [1]orders!A:D, 4, FALSE)</f>
        <v>42476</v>
      </c>
      <c r="P501" s="2">
        <v>1</v>
      </c>
      <c r="Q501" s="2">
        <v>449</v>
      </c>
      <c r="R501" s="27">
        <v>7.0000000000000007E-2</v>
      </c>
      <c r="S501" s="2">
        <f t="shared" si="7"/>
        <v>449</v>
      </c>
    </row>
    <row r="502" spans="1:19" x14ac:dyDescent="0.3">
      <c r="A502" s="2">
        <v>179</v>
      </c>
      <c r="B502" s="2">
        <v>1</v>
      </c>
      <c r="C502" s="2">
        <f>VLOOKUP(A502, [1]orders!A:G, 7, FALSE)</f>
        <v>2</v>
      </c>
      <c r="D502" s="2">
        <v>13</v>
      </c>
      <c r="E502" s="2">
        <f>VLOOKUP(C502, [2]staffs!A:G,1,FALSE)</f>
        <v>2</v>
      </c>
      <c r="F502" s="2" t="str">
        <f>VLOOKUP(E502, [2]staffs!A:D,4,FALSE)</f>
        <v>mireya.copeland@bikes.shop</v>
      </c>
      <c r="G502" s="2">
        <f>VLOOKUP(D502, [3]products!$A:$D, 4, FALSE)</f>
        <v>3</v>
      </c>
      <c r="H502" s="2" t="str">
        <f>VLOOKUP(G502, [4]categories!A:B, 2, FALSE)</f>
        <v>Cruisers Bicycles</v>
      </c>
      <c r="I502" s="14">
        <f>VLOOKUP(A502, [1]orders!A:B,2,FALSE)</f>
        <v>616</v>
      </c>
      <c r="J502" s="14" t="str">
        <f>VLOOKUP(A502, [1]orders!A:I,9,FALSE)</f>
        <v>shery.acosta@yahoo.com</v>
      </c>
      <c r="K502" s="14">
        <f>VLOOKUP(A502, [1]orders!A:J,10,FALSE)</f>
        <v>12866</v>
      </c>
      <c r="L502" s="2" t="str">
        <f>IFERROR(VLOOKUP(C502, [5]stores!A:B, 2, FALSE), "Unknown")</f>
        <v>Baldwin Bikes</v>
      </c>
      <c r="M502" s="2" t="str">
        <f>VLOOKUP(D502,[3]products!A:B,2,FALSE)</f>
        <v>Electra Cruiser 1 (24-Inch) - 2016</v>
      </c>
      <c r="N502" s="2" t="str">
        <f>VLOOKUP(D502, [3]products!A:H, 8, FALSE)</f>
        <v>Electra</v>
      </c>
      <c r="O502" s="21">
        <f>VLOOKUP(A502, [1]orders!A:D, 4, FALSE)</f>
        <v>42477</v>
      </c>
      <c r="P502" s="2">
        <v>2</v>
      </c>
      <c r="Q502" s="2">
        <v>269.99</v>
      </c>
      <c r="R502" s="27">
        <v>0.05</v>
      </c>
      <c r="S502" s="2">
        <f t="shared" si="7"/>
        <v>539.98</v>
      </c>
    </row>
    <row r="503" spans="1:19" x14ac:dyDescent="0.3">
      <c r="A503" s="2">
        <v>179</v>
      </c>
      <c r="B503" s="2">
        <v>2</v>
      </c>
      <c r="C503" s="2">
        <f>VLOOKUP(A503, [1]orders!A:G, 7, FALSE)</f>
        <v>2</v>
      </c>
      <c r="D503" s="2">
        <v>26</v>
      </c>
      <c r="E503" s="2">
        <f>VLOOKUP(C503, [2]staffs!A:G,1,FALSE)</f>
        <v>2</v>
      </c>
      <c r="F503" s="2" t="str">
        <f>VLOOKUP(E503, [2]staffs!A:D,4,FALSE)</f>
        <v>mireya.copeland@bikes.shop</v>
      </c>
      <c r="G503" s="2">
        <f>VLOOKUP(D503, [3]products!$A:$D, 4, FALSE)</f>
        <v>2</v>
      </c>
      <c r="H503" s="2" t="str">
        <f>VLOOKUP(G503, [4]categories!A:B, 2, FALSE)</f>
        <v>Comfort Bicycles</v>
      </c>
      <c r="I503" s="14">
        <f>VLOOKUP(A503, [1]orders!A:B,2,FALSE)</f>
        <v>616</v>
      </c>
      <c r="J503" s="14" t="str">
        <f>VLOOKUP(A503, [1]orders!A:I,9,FALSE)</f>
        <v>shery.acosta@yahoo.com</v>
      </c>
      <c r="K503" s="14">
        <f>VLOOKUP(A503, [1]orders!A:J,10,FALSE)</f>
        <v>12866</v>
      </c>
      <c r="L503" s="2" t="str">
        <f>IFERROR(VLOOKUP(C503, [5]stores!A:B, 2, FALSE), "Unknown")</f>
        <v>Baldwin Bikes</v>
      </c>
      <c r="M503" s="2" t="str">
        <f>VLOOKUP(D503,[3]products!A:B,2,FALSE)</f>
        <v>Electra Townie Original 7D EQ - 2016</v>
      </c>
      <c r="N503" s="2" t="str">
        <f>VLOOKUP(D503, [3]products!A:H, 8, FALSE)</f>
        <v>Electra</v>
      </c>
      <c r="O503" s="21">
        <f>VLOOKUP(A503, [1]orders!A:D, 4, FALSE)</f>
        <v>42477</v>
      </c>
      <c r="P503" s="2">
        <v>1</v>
      </c>
      <c r="Q503" s="2">
        <v>599.99</v>
      </c>
      <c r="R503" s="27">
        <v>0.1</v>
      </c>
      <c r="S503" s="2">
        <f t="shared" si="7"/>
        <v>599.99</v>
      </c>
    </row>
    <row r="504" spans="1:19" x14ac:dyDescent="0.3">
      <c r="A504" s="2">
        <v>179</v>
      </c>
      <c r="B504" s="2">
        <v>3</v>
      </c>
      <c r="C504" s="2">
        <f>VLOOKUP(A504, [1]orders!A:G, 7, FALSE)</f>
        <v>2</v>
      </c>
      <c r="D504" s="2">
        <v>18</v>
      </c>
      <c r="E504" s="2">
        <f>VLOOKUP(C504, [2]staffs!A:G,1,FALSE)</f>
        <v>2</v>
      </c>
      <c r="F504" s="2" t="str">
        <f>VLOOKUP(E504, [2]staffs!A:D,4,FALSE)</f>
        <v>mireya.copeland@bikes.shop</v>
      </c>
      <c r="G504" s="2">
        <f>VLOOKUP(D504, [3]products!$A:$D, 4, FALSE)</f>
        <v>3</v>
      </c>
      <c r="H504" s="2" t="str">
        <f>VLOOKUP(G504, [4]categories!A:B, 2, FALSE)</f>
        <v>Cruisers Bicycles</v>
      </c>
      <c r="I504" s="14">
        <f>VLOOKUP(A504, [1]orders!A:B,2,FALSE)</f>
        <v>616</v>
      </c>
      <c r="J504" s="14" t="str">
        <f>VLOOKUP(A504, [1]orders!A:I,9,FALSE)</f>
        <v>shery.acosta@yahoo.com</v>
      </c>
      <c r="K504" s="14">
        <f>VLOOKUP(A504, [1]orders!A:J,10,FALSE)</f>
        <v>12866</v>
      </c>
      <c r="L504" s="2" t="str">
        <f>IFERROR(VLOOKUP(C504, [5]stores!A:B, 2, FALSE), "Unknown")</f>
        <v>Baldwin Bikes</v>
      </c>
      <c r="M504" s="2" t="str">
        <f>VLOOKUP(D504,[3]products!A:B,2,FALSE)</f>
        <v>Pure Cycles Western 3-Speed - Women's - 2015/2016</v>
      </c>
      <c r="N504" s="2" t="str">
        <f>VLOOKUP(D504, [3]products!A:H, 8, FALSE)</f>
        <v>Pure Cycles</v>
      </c>
      <c r="O504" s="21">
        <f>VLOOKUP(A504, [1]orders!A:D, 4, FALSE)</f>
        <v>42477</v>
      </c>
      <c r="P504" s="2">
        <v>1</v>
      </c>
      <c r="Q504" s="2">
        <v>449</v>
      </c>
      <c r="R504" s="27">
        <v>0.2</v>
      </c>
      <c r="S504" s="2">
        <f t="shared" si="7"/>
        <v>449</v>
      </c>
    </row>
    <row r="505" spans="1:19" x14ac:dyDescent="0.3">
      <c r="A505" s="2">
        <v>179</v>
      </c>
      <c r="B505" s="2">
        <v>4</v>
      </c>
      <c r="C505" s="2">
        <f>VLOOKUP(A505, [1]orders!A:G, 7, FALSE)</f>
        <v>2</v>
      </c>
      <c r="D505" s="2">
        <v>12</v>
      </c>
      <c r="E505" s="2">
        <f>VLOOKUP(C505, [2]staffs!A:G,1,FALSE)</f>
        <v>2</v>
      </c>
      <c r="F505" s="2" t="str">
        <f>VLOOKUP(E505, [2]staffs!A:D,4,FALSE)</f>
        <v>mireya.copeland@bikes.shop</v>
      </c>
      <c r="G505" s="2">
        <f>VLOOKUP(D505, [3]products!$A:$D, 4, FALSE)</f>
        <v>3</v>
      </c>
      <c r="H505" s="2" t="str">
        <f>VLOOKUP(G505, [4]categories!A:B, 2, FALSE)</f>
        <v>Cruisers Bicycles</v>
      </c>
      <c r="I505" s="14">
        <f>VLOOKUP(A505, [1]orders!A:B,2,FALSE)</f>
        <v>616</v>
      </c>
      <c r="J505" s="14" t="str">
        <f>VLOOKUP(A505, [1]orders!A:I,9,FALSE)</f>
        <v>shery.acosta@yahoo.com</v>
      </c>
      <c r="K505" s="14">
        <f>VLOOKUP(A505, [1]orders!A:J,10,FALSE)</f>
        <v>12866</v>
      </c>
      <c r="L505" s="2" t="str">
        <f>IFERROR(VLOOKUP(C505, [5]stores!A:B, 2, FALSE), "Unknown")</f>
        <v>Baldwin Bikes</v>
      </c>
      <c r="M505" s="2" t="str">
        <f>VLOOKUP(D505,[3]products!A:B,2,FALSE)</f>
        <v>Electra Townie Original 21D - 2016</v>
      </c>
      <c r="N505" s="2" t="str">
        <f>VLOOKUP(D505, [3]products!A:H, 8, FALSE)</f>
        <v>Electra</v>
      </c>
      <c r="O505" s="21">
        <f>VLOOKUP(A505, [1]orders!A:D, 4, FALSE)</f>
        <v>42477</v>
      </c>
      <c r="P505" s="2">
        <v>2</v>
      </c>
      <c r="Q505" s="2">
        <v>549.99</v>
      </c>
      <c r="R505" s="27">
        <v>0.2</v>
      </c>
      <c r="S505" s="2">
        <f t="shared" si="7"/>
        <v>1099.98</v>
      </c>
    </row>
    <row r="506" spans="1:19" x14ac:dyDescent="0.3">
      <c r="A506" s="2">
        <v>179</v>
      </c>
      <c r="B506" s="2">
        <v>5</v>
      </c>
      <c r="C506" s="2">
        <f>VLOOKUP(A506, [1]orders!A:G, 7, FALSE)</f>
        <v>2</v>
      </c>
      <c r="D506" s="2">
        <v>20</v>
      </c>
      <c r="E506" s="2">
        <f>VLOOKUP(C506, [2]staffs!A:G,1,FALSE)</f>
        <v>2</v>
      </c>
      <c r="F506" s="2" t="str">
        <f>VLOOKUP(E506, [2]staffs!A:D,4,FALSE)</f>
        <v>mireya.copeland@bikes.shop</v>
      </c>
      <c r="G506" s="2">
        <f>VLOOKUP(D506, [3]products!$A:$D, 4, FALSE)</f>
        <v>3</v>
      </c>
      <c r="H506" s="2" t="str">
        <f>VLOOKUP(G506, [4]categories!A:B, 2, FALSE)</f>
        <v>Cruisers Bicycles</v>
      </c>
      <c r="I506" s="14">
        <f>VLOOKUP(A506, [1]orders!A:B,2,FALSE)</f>
        <v>616</v>
      </c>
      <c r="J506" s="14" t="str">
        <f>VLOOKUP(A506, [1]orders!A:I,9,FALSE)</f>
        <v>shery.acosta@yahoo.com</v>
      </c>
      <c r="K506" s="14">
        <f>VLOOKUP(A506, [1]orders!A:J,10,FALSE)</f>
        <v>12866</v>
      </c>
      <c r="L506" s="2" t="str">
        <f>IFERROR(VLOOKUP(C506, [5]stores!A:B, 2, FALSE), "Unknown")</f>
        <v>Baldwin Bikes</v>
      </c>
      <c r="M506" s="2" t="str">
        <f>VLOOKUP(D506,[3]products!A:B,2,FALSE)</f>
        <v>Electra Townie Original 7D EQ - Women's - 2016</v>
      </c>
      <c r="N506" s="2" t="str">
        <f>VLOOKUP(D506, [3]products!A:H, 8, FALSE)</f>
        <v>Electra</v>
      </c>
      <c r="O506" s="21">
        <f>VLOOKUP(A506, [1]orders!A:D, 4, FALSE)</f>
        <v>42477</v>
      </c>
      <c r="P506" s="2">
        <v>2</v>
      </c>
      <c r="Q506" s="2">
        <v>599.99</v>
      </c>
      <c r="R506" s="27">
        <v>0.1</v>
      </c>
      <c r="S506" s="2">
        <f t="shared" si="7"/>
        <v>1199.98</v>
      </c>
    </row>
    <row r="507" spans="1:19" x14ac:dyDescent="0.3">
      <c r="A507" s="2">
        <v>180</v>
      </c>
      <c r="B507" s="2">
        <v>1</v>
      </c>
      <c r="C507" s="2">
        <f>VLOOKUP(A507, [1]orders!A:G, 7, FALSE)</f>
        <v>2</v>
      </c>
      <c r="D507" s="2">
        <v>16</v>
      </c>
      <c r="E507" s="2">
        <f>VLOOKUP(C507, [2]staffs!A:G,1,FALSE)</f>
        <v>2</v>
      </c>
      <c r="F507" s="2" t="str">
        <f>VLOOKUP(E507, [2]staffs!A:D,4,FALSE)</f>
        <v>mireya.copeland@bikes.shop</v>
      </c>
      <c r="G507" s="2">
        <f>VLOOKUP(D507, [3]products!$A:$D, 4, FALSE)</f>
        <v>3</v>
      </c>
      <c r="H507" s="2" t="str">
        <f>VLOOKUP(G507, [4]categories!A:B, 2, FALSE)</f>
        <v>Cruisers Bicycles</v>
      </c>
      <c r="I507" s="14">
        <f>VLOOKUP(A507, [1]orders!A:B,2,FALSE)</f>
        <v>918</v>
      </c>
      <c r="J507" s="14" t="str">
        <f>VLOOKUP(A507, [1]orders!A:I,9,FALSE)</f>
        <v>kristel.bullock@yahoo.com</v>
      </c>
      <c r="K507" s="14">
        <f>VLOOKUP(A507, [1]orders!A:J,10,FALSE)</f>
        <v>11787</v>
      </c>
      <c r="L507" s="2" t="str">
        <f>IFERROR(VLOOKUP(C507, [5]stores!A:B, 2, FALSE), "Unknown")</f>
        <v>Baldwin Bikes</v>
      </c>
      <c r="M507" s="2" t="str">
        <f>VLOOKUP(D507,[3]products!A:B,2,FALSE)</f>
        <v>Electra Townie Original 7D EQ - 2016</v>
      </c>
      <c r="N507" s="2" t="str">
        <f>VLOOKUP(D507, [3]products!A:H, 8, FALSE)</f>
        <v>Electra</v>
      </c>
      <c r="O507" s="21">
        <f>VLOOKUP(A507, [1]orders!A:D, 4, FALSE)</f>
        <v>42477</v>
      </c>
      <c r="P507" s="2">
        <v>1</v>
      </c>
      <c r="Q507" s="2">
        <v>599.99</v>
      </c>
      <c r="R507" s="27">
        <v>7.0000000000000007E-2</v>
      </c>
      <c r="S507" s="2">
        <f t="shared" si="7"/>
        <v>599.99</v>
      </c>
    </row>
    <row r="508" spans="1:19" x14ac:dyDescent="0.3">
      <c r="A508" s="2">
        <v>181</v>
      </c>
      <c r="B508" s="2">
        <v>1</v>
      </c>
      <c r="C508" s="2">
        <f>VLOOKUP(A508, [1]orders!A:G, 7, FALSE)</f>
        <v>1</v>
      </c>
      <c r="D508" s="2">
        <v>10</v>
      </c>
      <c r="E508" s="2">
        <f>VLOOKUP(C508, [2]staffs!A:G,1,FALSE)</f>
        <v>1</v>
      </c>
      <c r="F508" s="2" t="str">
        <f>VLOOKUP(E508, [2]staffs!A:D,4,FALSE)</f>
        <v>fabiola.jackson@bikes.shop</v>
      </c>
      <c r="G508" s="2">
        <f>VLOOKUP(D508, [3]products!$A:$D, 4, FALSE)</f>
        <v>4</v>
      </c>
      <c r="H508" s="2" t="str">
        <f>VLOOKUP(G508, [4]categories!A:B, 2, FALSE)</f>
        <v>Cyclocross Bicycles</v>
      </c>
      <c r="I508" s="14">
        <f>VLOOKUP(A508, [1]orders!A:B,2,FALSE)</f>
        <v>459</v>
      </c>
      <c r="J508" s="14" t="str">
        <f>VLOOKUP(A508, [1]orders!A:I,9,FALSE)</f>
        <v>latosha.dalton@yahoo.com</v>
      </c>
      <c r="K508" s="14">
        <f>VLOOKUP(A508, [1]orders!A:J,10,FALSE)</f>
        <v>93306</v>
      </c>
      <c r="L508" s="2" t="str">
        <f>IFERROR(VLOOKUP(C508, [5]stores!A:B, 2, FALSE), "Unknown")</f>
        <v>Santa Cruz Bikes</v>
      </c>
      <c r="M508" s="2" t="str">
        <f>VLOOKUP(D508,[3]products!A:B,2,FALSE)</f>
        <v>Surly Straggler - 2016</v>
      </c>
      <c r="N508" s="2" t="str">
        <f>VLOOKUP(D508, [3]products!A:H, 8, FALSE)</f>
        <v>Surly</v>
      </c>
      <c r="O508" s="21">
        <f>VLOOKUP(A508, [1]orders!A:D, 4, FALSE)</f>
        <v>42478</v>
      </c>
      <c r="P508" s="2">
        <v>1</v>
      </c>
      <c r="Q508" s="2">
        <v>1549</v>
      </c>
      <c r="R508" s="27">
        <v>0.05</v>
      </c>
      <c r="S508" s="2">
        <f t="shared" si="7"/>
        <v>1549</v>
      </c>
    </row>
    <row r="509" spans="1:19" x14ac:dyDescent="0.3">
      <c r="A509" s="2">
        <v>181</v>
      </c>
      <c r="B509" s="2">
        <v>2</v>
      </c>
      <c r="C509" s="2">
        <f>VLOOKUP(A509, [1]orders!A:G, 7, FALSE)</f>
        <v>1</v>
      </c>
      <c r="D509" s="2">
        <v>11</v>
      </c>
      <c r="E509" s="2">
        <f>VLOOKUP(C509, [2]staffs!A:G,1,FALSE)</f>
        <v>1</v>
      </c>
      <c r="F509" s="2" t="str">
        <f>VLOOKUP(E509, [2]staffs!A:D,4,FALSE)</f>
        <v>fabiola.jackson@bikes.shop</v>
      </c>
      <c r="G509" s="2">
        <f>VLOOKUP(D509, [3]products!$A:$D, 4, FALSE)</f>
        <v>4</v>
      </c>
      <c r="H509" s="2" t="str">
        <f>VLOOKUP(G509, [4]categories!A:B, 2, FALSE)</f>
        <v>Cyclocross Bicycles</v>
      </c>
      <c r="I509" s="14">
        <f>VLOOKUP(A509, [1]orders!A:B,2,FALSE)</f>
        <v>459</v>
      </c>
      <c r="J509" s="14" t="str">
        <f>VLOOKUP(A509, [1]orders!A:I,9,FALSE)</f>
        <v>latosha.dalton@yahoo.com</v>
      </c>
      <c r="K509" s="14">
        <f>VLOOKUP(A509, [1]orders!A:J,10,FALSE)</f>
        <v>93306</v>
      </c>
      <c r="L509" s="2" t="str">
        <f>IFERROR(VLOOKUP(C509, [5]stores!A:B, 2, FALSE), "Unknown")</f>
        <v>Santa Cruz Bikes</v>
      </c>
      <c r="M509" s="2" t="str">
        <f>VLOOKUP(D509,[3]products!A:B,2,FALSE)</f>
        <v>Surly Straggler 650b - 2016</v>
      </c>
      <c r="N509" s="2" t="str">
        <f>VLOOKUP(D509, [3]products!A:H, 8, FALSE)</f>
        <v>Surly</v>
      </c>
      <c r="O509" s="21">
        <f>VLOOKUP(A509, [1]orders!A:D, 4, FALSE)</f>
        <v>42478</v>
      </c>
      <c r="P509" s="2">
        <v>1</v>
      </c>
      <c r="Q509" s="2">
        <v>1680.99</v>
      </c>
      <c r="R509" s="27">
        <v>0.1</v>
      </c>
      <c r="S509" s="2">
        <f t="shared" si="7"/>
        <v>1680.99</v>
      </c>
    </row>
    <row r="510" spans="1:19" x14ac:dyDescent="0.3">
      <c r="A510" s="2">
        <v>181</v>
      </c>
      <c r="B510" s="2">
        <v>3</v>
      </c>
      <c r="C510" s="2">
        <f>VLOOKUP(A510, [1]orders!A:G, 7, FALSE)</f>
        <v>1</v>
      </c>
      <c r="D510" s="2">
        <v>15</v>
      </c>
      <c r="E510" s="2">
        <f>VLOOKUP(C510, [2]staffs!A:G,1,FALSE)</f>
        <v>1</v>
      </c>
      <c r="F510" s="2" t="str">
        <f>VLOOKUP(E510, [2]staffs!A:D,4,FALSE)</f>
        <v>fabiola.jackson@bikes.shop</v>
      </c>
      <c r="G510" s="2">
        <f>VLOOKUP(D510, [3]products!$A:$D, 4, FALSE)</f>
        <v>3</v>
      </c>
      <c r="H510" s="2" t="str">
        <f>VLOOKUP(G510, [4]categories!A:B, 2, FALSE)</f>
        <v>Cruisers Bicycles</v>
      </c>
      <c r="I510" s="14">
        <f>VLOOKUP(A510, [1]orders!A:B,2,FALSE)</f>
        <v>459</v>
      </c>
      <c r="J510" s="14" t="str">
        <f>VLOOKUP(A510, [1]orders!A:I,9,FALSE)</f>
        <v>latosha.dalton@yahoo.com</v>
      </c>
      <c r="K510" s="14">
        <f>VLOOKUP(A510, [1]orders!A:J,10,FALSE)</f>
        <v>93306</v>
      </c>
      <c r="L510" s="2" t="str">
        <f>IFERROR(VLOOKUP(C510, [5]stores!A:B, 2, FALSE), "Unknown")</f>
        <v>Santa Cruz Bikes</v>
      </c>
      <c r="M510" s="2" t="str">
        <f>VLOOKUP(D510,[3]products!A:B,2,FALSE)</f>
        <v>Electra Moto 1 - 2016</v>
      </c>
      <c r="N510" s="2" t="str">
        <f>VLOOKUP(D510, [3]products!A:H, 8, FALSE)</f>
        <v>Electra</v>
      </c>
      <c r="O510" s="21">
        <f>VLOOKUP(A510, [1]orders!A:D, 4, FALSE)</f>
        <v>42478</v>
      </c>
      <c r="P510" s="2">
        <v>2</v>
      </c>
      <c r="Q510" s="2">
        <v>529.99</v>
      </c>
      <c r="R510" s="27">
        <v>0.2</v>
      </c>
      <c r="S510" s="2">
        <f t="shared" si="7"/>
        <v>1059.98</v>
      </c>
    </row>
    <row r="511" spans="1:19" x14ac:dyDescent="0.3">
      <c r="A511" s="2">
        <v>181</v>
      </c>
      <c r="B511" s="2">
        <v>4</v>
      </c>
      <c r="C511" s="2">
        <f>VLOOKUP(A511, [1]orders!A:G, 7, FALSE)</f>
        <v>1</v>
      </c>
      <c r="D511" s="2">
        <v>24</v>
      </c>
      <c r="E511" s="2">
        <f>VLOOKUP(C511, [2]staffs!A:G,1,FALSE)</f>
        <v>1</v>
      </c>
      <c r="F511" s="2" t="str">
        <f>VLOOKUP(E511, [2]staffs!A:D,4,FALSE)</f>
        <v>fabiola.jackson@bikes.shop</v>
      </c>
      <c r="G511" s="2">
        <f>VLOOKUP(D511, [3]products!$A:$D, 4, FALSE)</f>
        <v>2</v>
      </c>
      <c r="H511" s="2" t="str">
        <f>VLOOKUP(G511, [4]categories!A:B, 2, FALSE)</f>
        <v>Comfort Bicycles</v>
      </c>
      <c r="I511" s="14">
        <f>VLOOKUP(A511, [1]orders!A:B,2,FALSE)</f>
        <v>459</v>
      </c>
      <c r="J511" s="14" t="str">
        <f>VLOOKUP(A511, [1]orders!A:I,9,FALSE)</f>
        <v>latosha.dalton@yahoo.com</v>
      </c>
      <c r="K511" s="14">
        <f>VLOOKUP(A511, [1]orders!A:J,10,FALSE)</f>
        <v>93306</v>
      </c>
      <c r="L511" s="2" t="str">
        <f>IFERROR(VLOOKUP(C511, [5]stores!A:B, 2, FALSE), "Unknown")</f>
        <v>Santa Cruz Bikes</v>
      </c>
      <c r="M511" s="2" t="str">
        <f>VLOOKUP(D511,[3]products!A:B,2,FALSE)</f>
        <v>Electra Townie Original 21D - 2016</v>
      </c>
      <c r="N511" s="2" t="str">
        <f>VLOOKUP(D511, [3]products!A:H, 8, FALSE)</f>
        <v>Electra</v>
      </c>
      <c r="O511" s="21">
        <f>VLOOKUP(A511, [1]orders!A:D, 4, FALSE)</f>
        <v>42478</v>
      </c>
      <c r="P511" s="2">
        <v>2</v>
      </c>
      <c r="Q511" s="2">
        <v>549.99</v>
      </c>
      <c r="R511" s="27">
        <v>0.05</v>
      </c>
      <c r="S511" s="2">
        <f t="shared" si="7"/>
        <v>1099.98</v>
      </c>
    </row>
    <row r="512" spans="1:19" x14ac:dyDescent="0.3">
      <c r="A512" s="2">
        <v>182</v>
      </c>
      <c r="B512" s="2">
        <v>1</v>
      </c>
      <c r="C512" s="2">
        <f>VLOOKUP(A512, [1]orders!A:G, 7, FALSE)</f>
        <v>2</v>
      </c>
      <c r="D512" s="2">
        <v>25</v>
      </c>
      <c r="E512" s="2">
        <f>VLOOKUP(C512, [2]staffs!A:G,1,FALSE)</f>
        <v>2</v>
      </c>
      <c r="F512" s="2" t="str">
        <f>VLOOKUP(E512, [2]staffs!A:D,4,FALSE)</f>
        <v>mireya.copeland@bikes.shop</v>
      </c>
      <c r="G512" s="2">
        <f>VLOOKUP(D512, [3]products!$A:$D, 4, FALSE)</f>
        <v>2</v>
      </c>
      <c r="H512" s="2" t="str">
        <f>VLOOKUP(G512, [4]categories!A:B, 2, FALSE)</f>
        <v>Comfort Bicycles</v>
      </c>
      <c r="I512" s="14">
        <f>VLOOKUP(A512, [1]orders!A:B,2,FALSE)</f>
        <v>854</v>
      </c>
      <c r="J512" s="14" t="str">
        <f>VLOOKUP(A512, [1]orders!A:I,9,FALSE)</f>
        <v>phylis.adkins@msn.com</v>
      </c>
      <c r="K512" s="14">
        <f>VLOOKUP(A512, [1]orders!A:J,10,FALSE)</f>
        <v>10002</v>
      </c>
      <c r="L512" s="2" t="str">
        <f>IFERROR(VLOOKUP(C512, [5]stores!A:B, 2, FALSE), "Unknown")</f>
        <v>Baldwin Bikes</v>
      </c>
      <c r="M512" s="2" t="str">
        <f>VLOOKUP(D512,[3]products!A:B,2,FALSE)</f>
        <v>Electra Townie Original 7D - 2015/2016</v>
      </c>
      <c r="N512" s="2" t="str">
        <f>VLOOKUP(D512, [3]products!A:H, 8, FALSE)</f>
        <v>Electra</v>
      </c>
      <c r="O512" s="21">
        <f>VLOOKUP(A512, [1]orders!A:D, 4, FALSE)</f>
        <v>42478</v>
      </c>
      <c r="P512" s="2">
        <v>2</v>
      </c>
      <c r="Q512" s="2">
        <v>499.99</v>
      </c>
      <c r="R512" s="27">
        <v>0.05</v>
      </c>
      <c r="S512" s="2">
        <f t="shared" si="7"/>
        <v>999.98</v>
      </c>
    </row>
    <row r="513" spans="1:19" x14ac:dyDescent="0.3">
      <c r="A513" s="2">
        <v>182</v>
      </c>
      <c r="B513" s="2">
        <v>2</v>
      </c>
      <c r="C513" s="2">
        <f>VLOOKUP(A513, [1]orders!A:G, 7, FALSE)</f>
        <v>2</v>
      </c>
      <c r="D513" s="2">
        <v>24</v>
      </c>
      <c r="E513" s="2">
        <f>VLOOKUP(C513, [2]staffs!A:G,1,FALSE)</f>
        <v>2</v>
      </c>
      <c r="F513" s="2" t="str">
        <f>VLOOKUP(E513, [2]staffs!A:D,4,FALSE)</f>
        <v>mireya.copeland@bikes.shop</v>
      </c>
      <c r="G513" s="2">
        <f>VLOOKUP(D513, [3]products!$A:$D, 4, FALSE)</f>
        <v>2</v>
      </c>
      <c r="H513" s="2" t="str">
        <f>VLOOKUP(G513, [4]categories!A:B, 2, FALSE)</f>
        <v>Comfort Bicycles</v>
      </c>
      <c r="I513" s="14">
        <f>VLOOKUP(A513, [1]orders!A:B,2,FALSE)</f>
        <v>854</v>
      </c>
      <c r="J513" s="14" t="str">
        <f>VLOOKUP(A513, [1]orders!A:I,9,FALSE)</f>
        <v>phylis.adkins@msn.com</v>
      </c>
      <c r="K513" s="14">
        <f>VLOOKUP(A513, [1]orders!A:J,10,FALSE)</f>
        <v>10002</v>
      </c>
      <c r="L513" s="2" t="str">
        <f>IFERROR(VLOOKUP(C513, [5]stores!A:B, 2, FALSE), "Unknown")</f>
        <v>Baldwin Bikes</v>
      </c>
      <c r="M513" s="2" t="str">
        <f>VLOOKUP(D513,[3]products!A:B,2,FALSE)</f>
        <v>Electra Townie Original 21D - 2016</v>
      </c>
      <c r="N513" s="2" t="str">
        <f>VLOOKUP(D513, [3]products!A:H, 8, FALSE)</f>
        <v>Electra</v>
      </c>
      <c r="O513" s="21">
        <f>VLOOKUP(A513, [1]orders!A:D, 4, FALSE)</f>
        <v>42478</v>
      </c>
      <c r="P513" s="2">
        <v>2</v>
      </c>
      <c r="Q513" s="2">
        <v>549.99</v>
      </c>
      <c r="R513" s="27">
        <v>7.0000000000000007E-2</v>
      </c>
      <c r="S513" s="2">
        <f t="shared" si="7"/>
        <v>1099.98</v>
      </c>
    </row>
    <row r="514" spans="1:19" x14ac:dyDescent="0.3">
      <c r="A514" s="2">
        <v>183</v>
      </c>
      <c r="B514" s="2">
        <v>1</v>
      </c>
      <c r="C514" s="2">
        <f>VLOOKUP(A514, [1]orders!A:G, 7, FALSE)</f>
        <v>2</v>
      </c>
      <c r="D514" s="2">
        <v>11</v>
      </c>
      <c r="E514" s="2">
        <f>VLOOKUP(C514, [2]staffs!A:G,1,FALSE)</f>
        <v>2</v>
      </c>
      <c r="F514" s="2" t="str">
        <f>VLOOKUP(E514, [2]staffs!A:D,4,FALSE)</f>
        <v>mireya.copeland@bikes.shop</v>
      </c>
      <c r="G514" s="2">
        <f>VLOOKUP(D514, [3]products!$A:$D, 4, FALSE)</f>
        <v>4</v>
      </c>
      <c r="H514" s="2" t="str">
        <f>VLOOKUP(G514, [4]categories!A:B, 2, FALSE)</f>
        <v>Cyclocross Bicycles</v>
      </c>
      <c r="I514" s="14">
        <f>VLOOKUP(A514, [1]orders!A:B,2,FALSE)</f>
        <v>22</v>
      </c>
      <c r="J514" s="14" t="str">
        <f>VLOOKUP(A514, [1]orders!A:I,9,FALSE)</f>
        <v>adelle.larsen@gmail.com</v>
      </c>
      <c r="K514" s="14">
        <f>VLOOKUP(A514, [1]orders!A:J,10,FALSE)</f>
        <v>11731</v>
      </c>
      <c r="L514" s="2" t="str">
        <f>IFERROR(VLOOKUP(C514, [5]stores!A:B, 2, FALSE), "Unknown")</f>
        <v>Baldwin Bikes</v>
      </c>
      <c r="M514" s="2" t="str">
        <f>VLOOKUP(D514,[3]products!A:B,2,FALSE)</f>
        <v>Surly Straggler 650b - 2016</v>
      </c>
      <c r="N514" s="2" t="str">
        <f>VLOOKUP(D514, [3]products!A:H, 8, FALSE)</f>
        <v>Surly</v>
      </c>
      <c r="O514" s="21">
        <f>VLOOKUP(A514, [1]orders!A:D, 4, FALSE)</f>
        <v>42479</v>
      </c>
      <c r="P514" s="2">
        <v>2</v>
      </c>
      <c r="Q514" s="2">
        <v>1680.99</v>
      </c>
      <c r="R514" s="27">
        <v>0.2</v>
      </c>
      <c r="S514" s="2">
        <f t="shared" si="7"/>
        <v>3361.98</v>
      </c>
    </row>
    <row r="515" spans="1:19" x14ac:dyDescent="0.3">
      <c r="A515" s="2">
        <v>183</v>
      </c>
      <c r="B515" s="2">
        <v>2</v>
      </c>
      <c r="C515" s="2">
        <f>VLOOKUP(A515, [1]orders!A:G, 7, FALSE)</f>
        <v>2</v>
      </c>
      <c r="D515" s="2">
        <v>12</v>
      </c>
      <c r="E515" s="2">
        <f>VLOOKUP(C515, [2]staffs!A:G,1,FALSE)</f>
        <v>2</v>
      </c>
      <c r="F515" s="2" t="str">
        <f>VLOOKUP(E515, [2]staffs!A:D,4,FALSE)</f>
        <v>mireya.copeland@bikes.shop</v>
      </c>
      <c r="G515" s="2">
        <f>VLOOKUP(D515, [3]products!$A:$D, 4, FALSE)</f>
        <v>3</v>
      </c>
      <c r="H515" s="2" t="str">
        <f>VLOOKUP(G515, [4]categories!A:B, 2, FALSE)</f>
        <v>Cruisers Bicycles</v>
      </c>
      <c r="I515" s="14">
        <f>VLOOKUP(A515, [1]orders!A:B,2,FALSE)</f>
        <v>22</v>
      </c>
      <c r="J515" s="14" t="str">
        <f>VLOOKUP(A515, [1]orders!A:I,9,FALSE)</f>
        <v>adelle.larsen@gmail.com</v>
      </c>
      <c r="K515" s="14">
        <f>VLOOKUP(A515, [1]orders!A:J,10,FALSE)</f>
        <v>11731</v>
      </c>
      <c r="L515" s="2" t="str">
        <f>IFERROR(VLOOKUP(C515, [5]stores!A:B, 2, FALSE), "Unknown")</f>
        <v>Baldwin Bikes</v>
      </c>
      <c r="M515" s="2" t="str">
        <f>VLOOKUP(D515,[3]products!A:B,2,FALSE)</f>
        <v>Electra Townie Original 21D - 2016</v>
      </c>
      <c r="N515" s="2" t="str">
        <f>VLOOKUP(D515, [3]products!A:H, 8, FALSE)</f>
        <v>Electra</v>
      </c>
      <c r="O515" s="21">
        <f>VLOOKUP(A515, [1]orders!A:D, 4, FALSE)</f>
        <v>42479</v>
      </c>
      <c r="P515" s="2">
        <v>2</v>
      </c>
      <c r="Q515" s="2">
        <v>549.99</v>
      </c>
      <c r="R515" s="27">
        <v>0.05</v>
      </c>
      <c r="S515" s="2">
        <f t="shared" ref="S515:S578" si="8">P515*Q515</f>
        <v>1099.98</v>
      </c>
    </row>
    <row r="516" spans="1:19" x14ac:dyDescent="0.3">
      <c r="A516" s="2">
        <v>183</v>
      </c>
      <c r="B516" s="2">
        <v>3</v>
      </c>
      <c r="C516" s="2">
        <f>VLOOKUP(A516, [1]orders!A:G, 7, FALSE)</f>
        <v>2</v>
      </c>
      <c r="D516" s="2">
        <v>19</v>
      </c>
      <c r="E516" s="2">
        <f>VLOOKUP(C516, [2]staffs!A:G,1,FALSE)</f>
        <v>2</v>
      </c>
      <c r="F516" s="2" t="str">
        <f>VLOOKUP(E516, [2]staffs!A:D,4,FALSE)</f>
        <v>mireya.copeland@bikes.shop</v>
      </c>
      <c r="G516" s="2">
        <f>VLOOKUP(D516, [3]products!$A:$D, 4, FALSE)</f>
        <v>3</v>
      </c>
      <c r="H516" s="2" t="str">
        <f>VLOOKUP(G516, [4]categories!A:B, 2, FALSE)</f>
        <v>Cruisers Bicycles</v>
      </c>
      <c r="I516" s="14">
        <f>VLOOKUP(A516, [1]orders!A:B,2,FALSE)</f>
        <v>22</v>
      </c>
      <c r="J516" s="14" t="str">
        <f>VLOOKUP(A516, [1]orders!A:I,9,FALSE)</f>
        <v>adelle.larsen@gmail.com</v>
      </c>
      <c r="K516" s="14">
        <f>VLOOKUP(A516, [1]orders!A:J,10,FALSE)</f>
        <v>11731</v>
      </c>
      <c r="L516" s="2" t="str">
        <f>IFERROR(VLOOKUP(C516, [5]stores!A:B, 2, FALSE), "Unknown")</f>
        <v>Baldwin Bikes</v>
      </c>
      <c r="M516" s="2" t="str">
        <f>VLOOKUP(D516,[3]products!A:B,2,FALSE)</f>
        <v>Pure Cycles William 3-Speed - 2016</v>
      </c>
      <c r="N516" s="2" t="str">
        <f>VLOOKUP(D516, [3]products!A:H, 8, FALSE)</f>
        <v>Pure Cycles</v>
      </c>
      <c r="O516" s="21">
        <f>VLOOKUP(A516, [1]orders!A:D, 4, FALSE)</f>
        <v>42479</v>
      </c>
      <c r="P516" s="2">
        <v>1</v>
      </c>
      <c r="Q516" s="2">
        <v>449</v>
      </c>
      <c r="R516" s="27">
        <v>7.0000000000000007E-2</v>
      </c>
      <c r="S516" s="2">
        <f t="shared" si="8"/>
        <v>449</v>
      </c>
    </row>
    <row r="517" spans="1:19" x14ac:dyDescent="0.3">
      <c r="A517" s="2">
        <v>183</v>
      </c>
      <c r="B517" s="2">
        <v>4</v>
      </c>
      <c r="C517" s="2">
        <f>VLOOKUP(A517, [1]orders!A:G, 7, FALSE)</f>
        <v>2</v>
      </c>
      <c r="D517" s="2">
        <v>17</v>
      </c>
      <c r="E517" s="2">
        <f>VLOOKUP(C517, [2]staffs!A:G,1,FALSE)</f>
        <v>2</v>
      </c>
      <c r="F517" s="2" t="str">
        <f>VLOOKUP(E517, [2]staffs!A:D,4,FALSE)</f>
        <v>mireya.copeland@bikes.shop</v>
      </c>
      <c r="G517" s="2">
        <f>VLOOKUP(D517, [3]products!$A:$D, 4, FALSE)</f>
        <v>3</v>
      </c>
      <c r="H517" s="2" t="str">
        <f>VLOOKUP(G517, [4]categories!A:B, 2, FALSE)</f>
        <v>Cruisers Bicycles</v>
      </c>
      <c r="I517" s="14">
        <f>VLOOKUP(A517, [1]orders!A:B,2,FALSE)</f>
        <v>22</v>
      </c>
      <c r="J517" s="14" t="str">
        <f>VLOOKUP(A517, [1]orders!A:I,9,FALSE)</f>
        <v>adelle.larsen@gmail.com</v>
      </c>
      <c r="K517" s="14">
        <f>VLOOKUP(A517, [1]orders!A:J,10,FALSE)</f>
        <v>11731</v>
      </c>
      <c r="L517" s="2" t="str">
        <f>IFERROR(VLOOKUP(C517, [5]stores!A:B, 2, FALSE), "Unknown")</f>
        <v>Baldwin Bikes</v>
      </c>
      <c r="M517" s="2" t="str">
        <f>VLOOKUP(D517,[3]products!A:B,2,FALSE)</f>
        <v>Pure Cycles Vine 8-Speed - 2016</v>
      </c>
      <c r="N517" s="2" t="str">
        <f>VLOOKUP(D517, [3]products!A:H, 8, FALSE)</f>
        <v>Pure Cycles</v>
      </c>
      <c r="O517" s="21">
        <f>VLOOKUP(A517, [1]orders!A:D, 4, FALSE)</f>
        <v>42479</v>
      </c>
      <c r="P517" s="2">
        <v>1</v>
      </c>
      <c r="Q517" s="2">
        <v>429</v>
      </c>
      <c r="R517" s="27">
        <v>7.0000000000000007E-2</v>
      </c>
      <c r="S517" s="2">
        <f t="shared" si="8"/>
        <v>429</v>
      </c>
    </row>
    <row r="518" spans="1:19" x14ac:dyDescent="0.3">
      <c r="A518" s="2">
        <v>184</v>
      </c>
      <c r="B518" s="2">
        <v>1</v>
      </c>
      <c r="C518" s="2">
        <f>VLOOKUP(A518, [1]orders!A:G, 7, FALSE)</f>
        <v>2</v>
      </c>
      <c r="D518" s="2">
        <v>4</v>
      </c>
      <c r="E518" s="2">
        <f>VLOOKUP(C518, [2]staffs!A:G,1,FALSE)</f>
        <v>2</v>
      </c>
      <c r="F518" s="2" t="str">
        <f>VLOOKUP(E518, [2]staffs!A:D,4,FALSE)</f>
        <v>mireya.copeland@bikes.shop</v>
      </c>
      <c r="G518" s="2">
        <f>VLOOKUP(D518, [3]products!$A:$D, 4, FALSE)</f>
        <v>6</v>
      </c>
      <c r="H518" s="2" t="str">
        <f>VLOOKUP(G518, [4]categories!A:B, 2, FALSE)</f>
        <v>Mountain Bikes</v>
      </c>
      <c r="I518" s="14">
        <f>VLOOKUP(A518, [1]orders!A:B,2,FALSE)</f>
        <v>134</v>
      </c>
      <c r="J518" s="14" t="str">
        <f>VLOOKUP(A518, [1]orders!A:I,9,FALSE)</f>
        <v>brianna.moss@msn.com</v>
      </c>
      <c r="K518" s="14">
        <f>VLOOKUP(A518, [1]orders!A:J,10,FALSE)</f>
        <v>11550</v>
      </c>
      <c r="L518" s="2" t="str">
        <f>IFERROR(VLOOKUP(C518, [5]stores!A:B, 2, FALSE), "Unknown")</f>
        <v>Baldwin Bikes</v>
      </c>
      <c r="M518" s="2" t="str">
        <f>VLOOKUP(D518,[3]products!A:B,2,FALSE)</f>
        <v>Trek Fuel EX 8 29 - 2016</v>
      </c>
      <c r="N518" s="2" t="str">
        <f>VLOOKUP(D518, [3]products!A:H, 8, FALSE)</f>
        <v>Trek</v>
      </c>
      <c r="O518" s="21">
        <f>VLOOKUP(A518, [1]orders!A:D, 4, FALSE)</f>
        <v>42479</v>
      </c>
      <c r="P518" s="2">
        <v>1</v>
      </c>
      <c r="Q518" s="2">
        <v>2899.99</v>
      </c>
      <c r="R518" s="27">
        <v>0.2</v>
      </c>
      <c r="S518" s="2">
        <f t="shared" si="8"/>
        <v>2899.99</v>
      </c>
    </row>
    <row r="519" spans="1:19" x14ac:dyDescent="0.3">
      <c r="A519" s="2">
        <v>184</v>
      </c>
      <c r="B519" s="2">
        <v>2</v>
      </c>
      <c r="C519" s="2">
        <f>VLOOKUP(A519, [1]orders!A:G, 7, FALSE)</f>
        <v>2</v>
      </c>
      <c r="D519" s="2">
        <v>5</v>
      </c>
      <c r="E519" s="2">
        <f>VLOOKUP(C519, [2]staffs!A:G,1,FALSE)</f>
        <v>2</v>
      </c>
      <c r="F519" s="2" t="str">
        <f>VLOOKUP(E519, [2]staffs!A:D,4,FALSE)</f>
        <v>mireya.copeland@bikes.shop</v>
      </c>
      <c r="G519" s="2">
        <f>VLOOKUP(D519, [3]products!$A:$D, 4, FALSE)</f>
        <v>6</v>
      </c>
      <c r="H519" s="2" t="str">
        <f>VLOOKUP(G519, [4]categories!A:B, 2, FALSE)</f>
        <v>Mountain Bikes</v>
      </c>
      <c r="I519" s="14">
        <f>VLOOKUP(A519, [1]orders!A:B,2,FALSE)</f>
        <v>134</v>
      </c>
      <c r="J519" s="14" t="str">
        <f>VLOOKUP(A519, [1]orders!A:I,9,FALSE)</f>
        <v>brianna.moss@msn.com</v>
      </c>
      <c r="K519" s="14">
        <f>VLOOKUP(A519, [1]orders!A:J,10,FALSE)</f>
        <v>11550</v>
      </c>
      <c r="L519" s="2" t="str">
        <f>IFERROR(VLOOKUP(C519, [5]stores!A:B, 2, FALSE), "Unknown")</f>
        <v>Baldwin Bikes</v>
      </c>
      <c r="M519" s="2" t="str">
        <f>VLOOKUP(D519,[3]products!A:B,2,FALSE)</f>
        <v>Heller Shagamaw Frame - 2016</v>
      </c>
      <c r="N519" s="2" t="str">
        <f>VLOOKUP(D519, [3]products!A:H, 8, FALSE)</f>
        <v>Heller</v>
      </c>
      <c r="O519" s="21">
        <f>VLOOKUP(A519, [1]orders!A:D, 4, FALSE)</f>
        <v>42479</v>
      </c>
      <c r="P519" s="2">
        <v>1</v>
      </c>
      <c r="Q519" s="2">
        <v>1320.99</v>
      </c>
      <c r="R519" s="27">
        <v>0.1</v>
      </c>
      <c r="S519" s="2">
        <f t="shared" si="8"/>
        <v>1320.99</v>
      </c>
    </row>
    <row r="520" spans="1:19" x14ac:dyDescent="0.3">
      <c r="A520" s="2">
        <v>184</v>
      </c>
      <c r="B520" s="2">
        <v>3</v>
      </c>
      <c r="C520" s="2">
        <f>VLOOKUP(A520, [1]orders!A:G, 7, FALSE)</f>
        <v>2</v>
      </c>
      <c r="D520" s="2">
        <v>14</v>
      </c>
      <c r="E520" s="2">
        <f>VLOOKUP(C520, [2]staffs!A:G,1,FALSE)</f>
        <v>2</v>
      </c>
      <c r="F520" s="2" t="str">
        <f>VLOOKUP(E520, [2]staffs!A:D,4,FALSE)</f>
        <v>mireya.copeland@bikes.shop</v>
      </c>
      <c r="G520" s="2">
        <f>VLOOKUP(D520, [3]products!$A:$D, 4, FALSE)</f>
        <v>3</v>
      </c>
      <c r="H520" s="2" t="str">
        <f>VLOOKUP(G520, [4]categories!A:B, 2, FALSE)</f>
        <v>Cruisers Bicycles</v>
      </c>
      <c r="I520" s="14">
        <f>VLOOKUP(A520, [1]orders!A:B,2,FALSE)</f>
        <v>134</v>
      </c>
      <c r="J520" s="14" t="str">
        <f>VLOOKUP(A520, [1]orders!A:I,9,FALSE)</f>
        <v>brianna.moss@msn.com</v>
      </c>
      <c r="K520" s="14">
        <f>VLOOKUP(A520, [1]orders!A:J,10,FALSE)</f>
        <v>11550</v>
      </c>
      <c r="L520" s="2" t="str">
        <f>IFERROR(VLOOKUP(C520, [5]stores!A:B, 2, FALSE), "Unknown")</f>
        <v>Baldwin Bikes</v>
      </c>
      <c r="M520" s="2" t="str">
        <f>VLOOKUP(D520,[3]products!A:B,2,FALSE)</f>
        <v>Electra Girl's Hawaii 1 (16-inch) - 2015/2016</v>
      </c>
      <c r="N520" s="2" t="str">
        <f>VLOOKUP(D520, [3]products!A:H, 8, FALSE)</f>
        <v>Electra</v>
      </c>
      <c r="O520" s="21">
        <f>VLOOKUP(A520, [1]orders!A:D, 4, FALSE)</f>
        <v>42479</v>
      </c>
      <c r="P520" s="2">
        <v>1</v>
      </c>
      <c r="Q520" s="2">
        <v>269.99</v>
      </c>
      <c r="R520" s="27">
        <v>0.1</v>
      </c>
      <c r="S520" s="2">
        <f t="shared" si="8"/>
        <v>269.99</v>
      </c>
    </row>
    <row r="521" spans="1:19" x14ac:dyDescent="0.3">
      <c r="A521" s="2">
        <v>185</v>
      </c>
      <c r="B521" s="2">
        <v>1</v>
      </c>
      <c r="C521" s="2">
        <f>VLOOKUP(A521, [1]orders!A:G, 7, FALSE)</f>
        <v>1</v>
      </c>
      <c r="D521" s="2">
        <v>20</v>
      </c>
      <c r="E521" s="2">
        <f>VLOOKUP(C521, [2]staffs!A:G,1,FALSE)</f>
        <v>1</v>
      </c>
      <c r="F521" s="2" t="str">
        <f>VLOOKUP(E521, [2]staffs!A:D,4,FALSE)</f>
        <v>fabiola.jackson@bikes.shop</v>
      </c>
      <c r="G521" s="2">
        <f>VLOOKUP(D521, [3]products!$A:$D, 4, FALSE)</f>
        <v>3</v>
      </c>
      <c r="H521" s="2" t="str">
        <f>VLOOKUP(G521, [4]categories!A:B, 2, FALSE)</f>
        <v>Cruisers Bicycles</v>
      </c>
      <c r="I521" s="14">
        <f>VLOOKUP(A521, [1]orders!A:B,2,FALSE)</f>
        <v>24</v>
      </c>
      <c r="J521" s="14" t="str">
        <f>VLOOKUP(A521, [1]orders!A:I,9,FALSE)</f>
        <v>corene.wall@msn.com</v>
      </c>
      <c r="K521" s="14">
        <f>VLOOKUP(A521, [1]orders!A:J,10,FALSE)</f>
        <v>95301</v>
      </c>
      <c r="L521" s="2" t="str">
        <f>IFERROR(VLOOKUP(C521, [5]stores!A:B, 2, FALSE), "Unknown")</f>
        <v>Santa Cruz Bikes</v>
      </c>
      <c r="M521" s="2" t="str">
        <f>VLOOKUP(D521,[3]products!A:B,2,FALSE)</f>
        <v>Electra Townie Original 7D EQ - Women's - 2016</v>
      </c>
      <c r="N521" s="2" t="str">
        <f>VLOOKUP(D521, [3]products!A:H, 8, FALSE)</f>
        <v>Electra</v>
      </c>
      <c r="O521" s="21">
        <f>VLOOKUP(A521, [1]orders!A:D, 4, FALSE)</f>
        <v>42480</v>
      </c>
      <c r="P521" s="2">
        <v>1</v>
      </c>
      <c r="Q521" s="2">
        <v>599.99</v>
      </c>
      <c r="R521" s="27">
        <v>0.1</v>
      </c>
      <c r="S521" s="2">
        <f t="shared" si="8"/>
        <v>599.99</v>
      </c>
    </row>
    <row r="522" spans="1:19" x14ac:dyDescent="0.3">
      <c r="A522" s="2">
        <v>185</v>
      </c>
      <c r="B522" s="2">
        <v>2</v>
      </c>
      <c r="C522" s="2">
        <f>VLOOKUP(A522, [1]orders!A:G, 7, FALSE)</f>
        <v>1</v>
      </c>
      <c r="D522" s="2">
        <v>8</v>
      </c>
      <c r="E522" s="2">
        <f>VLOOKUP(C522, [2]staffs!A:G,1,FALSE)</f>
        <v>1</v>
      </c>
      <c r="F522" s="2" t="str">
        <f>VLOOKUP(E522, [2]staffs!A:D,4,FALSE)</f>
        <v>fabiola.jackson@bikes.shop</v>
      </c>
      <c r="G522" s="2">
        <f>VLOOKUP(D522, [3]products!$A:$D, 4, FALSE)</f>
        <v>6</v>
      </c>
      <c r="H522" s="2" t="str">
        <f>VLOOKUP(G522, [4]categories!A:B, 2, FALSE)</f>
        <v>Mountain Bikes</v>
      </c>
      <c r="I522" s="14">
        <f>VLOOKUP(A522, [1]orders!A:B,2,FALSE)</f>
        <v>24</v>
      </c>
      <c r="J522" s="14" t="str">
        <f>VLOOKUP(A522, [1]orders!A:I,9,FALSE)</f>
        <v>corene.wall@msn.com</v>
      </c>
      <c r="K522" s="14">
        <f>VLOOKUP(A522, [1]orders!A:J,10,FALSE)</f>
        <v>95301</v>
      </c>
      <c r="L522" s="2" t="str">
        <f>IFERROR(VLOOKUP(C522, [5]stores!A:B, 2, FALSE), "Unknown")</f>
        <v>Santa Cruz Bikes</v>
      </c>
      <c r="M522" s="2" t="str">
        <f>VLOOKUP(D522,[3]products!A:B,2,FALSE)</f>
        <v>Trek Remedy 29 Carbon Frameset - 2016</v>
      </c>
      <c r="N522" s="2" t="str">
        <f>VLOOKUP(D522, [3]products!A:H, 8, FALSE)</f>
        <v>Trek</v>
      </c>
      <c r="O522" s="21">
        <f>VLOOKUP(A522, [1]orders!A:D, 4, FALSE)</f>
        <v>42480</v>
      </c>
      <c r="P522" s="2">
        <v>1</v>
      </c>
      <c r="Q522" s="2">
        <v>1799.99</v>
      </c>
      <c r="R522" s="27">
        <v>0.05</v>
      </c>
      <c r="S522" s="2">
        <f t="shared" si="8"/>
        <v>1799.99</v>
      </c>
    </row>
    <row r="523" spans="1:19" x14ac:dyDescent="0.3">
      <c r="A523" s="2">
        <v>186</v>
      </c>
      <c r="B523" s="2">
        <v>1</v>
      </c>
      <c r="C523" s="2">
        <f>VLOOKUP(A523, [1]orders!A:G, 7, FALSE)</f>
        <v>2</v>
      </c>
      <c r="D523" s="2">
        <v>4</v>
      </c>
      <c r="E523" s="2">
        <f>VLOOKUP(C523, [2]staffs!A:G,1,FALSE)</f>
        <v>2</v>
      </c>
      <c r="F523" s="2" t="str">
        <f>VLOOKUP(E523, [2]staffs!A:D,4,FALSE)</f>
        <v>mireya.copeland@bikes.shop</v>
      </c>
      <c r="G523" s="2">
        <f>VLOOKUP(D523, [3]products!$A:$D, 4, FALSE)</f>
        <v>6</v>
      </c>
      <c r="H523" s="2" t="str">
        <f>VLOOKUP(G523, [4]categories!A:B, 2, FALSE)</f>
        <v>Mountain Bikes</v>
      </c>
      <c r="I523" s="14">
        <f>VLOOKUP(A523, [1]orders!A:B,2,FALSE)</f>
        <v>1127</v>
      </c>
      <c r="J523" s="14" t="str">
        <f>VLOOKUP(A523, [1]orders!A:I,9,FALSE)</f>
        <v>waldo.hart@yahoo.com</v>
      </c>
      <c r="K523" s="14">
        <f>VLOOKUP(A523, [1]orders!A:J,10,FALSE)</f>
        <v>12804</v>
      </c>
      <c r="L523" s="2" t="str">
        <f>IFERROR(VLOOKUP(C523, [5]stores!A:B, 2, FALSE), "Unknown")</f>
        <v>Baldwin Bikes</v>
      </c>
      <c r="M523" s="2" t="str">
        <f>VLOOKUP(D523,[3]products!A:B,2,FALSE)</f>
        <v>Trek Fuel EX 8 29 - 2016</v>
      </c>
      <c r="N523" s="2" t="str">
        <f>VLOOKUP(D523, [3]products!A:H, 8, FALSE)</f>
        <v>Trek</v>
      </c>
      <c r="O523" s="21">
        <f>VLOOKUP(A523, [1]orders!A:D, 4, FALSE)</f>
        <v>42481</v>
      </c>
      <c r="P523" s="2">
        <v>1</v>
      </c>
      <c r="Q523" s="2">
        <v>2899.99</v>
      </c>
      <c r="R523" s="27">
        <v>0.1</v>
      </c>
      <c r="S523" s="2">
        <f t="shared" si="8"/>
        <v>2899.99</v>
      </c>
    </row>
    <row r="524" spans="1:19" x14ac:dyDescent="0.3">
      <c r="A524" s="2">
        <v>186</v>
      </c>
      <c r="B524" s="2">
        <v>2</v>
      </c>
      <c r="C524" s="2">
        <f>VLOOKUP(A524, [1]orders!A:G, 7, FALSE)</f>
        <v>2</v>
      </c>
      <c r="D524" s="2">
        <v>6</v>
      </c>
      <c r="E524" s="2">
        <f>VLOOKUP(C524, [2]staffs!A:G,1,FALSE)</f>
        <v>2</v>
      </c>
      <c r="F524" s="2" t="str">
        <f>VLOOKUP(E524, [2]staffs!A:D,4,FALSE)</f>
        <v>mireya.copeland@bikes.shop</v>
      </c>
      <c r="G524" s="2">
        <f>VLOOKUP(D524, [3]products!$A:$D, 4, FALSE)</f>
        <v>6</v>
      </c>
      <c r="H524" s="2" t="str">
        <f>VLOOKUP(G524, [4]categories!A:B, 2, FALSE)</f>
        <v>Mountain Bikes</v>
      </c>
      <c r="I524" s="14">
        <f>VLOOKUP(A524, [1]orders!A:B,2,FALSE)</f>
        <v>1127</v>
      </c>
      <c r="J524" s="14" t="str">
        <f>VLOOKUP(A524, [1]orders!A:I,9,FALSE)</f>
        <v>waldo.hart@yahoo.com</v>
      </c>
      <c r="K524" s="14">
        <f>VLOOKUP(A524, [1]orders!A:J,10,FALSE)</f>
        <v>12804</v>
      </c>
      <c r="L524" s="2" t="str">
        <f>IFERROR(VLOOKUP(C524, [5]stores!A:B, 2, FALSE), "Unknown")</f>
        <v>Baldwin Bikes</v>
      </c>
      <c r="M524" s="2" t="str">
        <f>VLOOKUP(D524,[3]products!A:B,2,FALSE)</f>
        <v>Surly Ice Cream Truck Frameset - 2016</v>
      </c>
      <c r="N524" s="2" t="str">
        <f>VLOOKUP(D524, [3]products!A:H, 8, FALSE)</f>
        <v>Surly</v>
      </c>
      <c r="O524" s="21">
        <f>VLOOKUP(A524, [1]orders!A:D, 4, FALSE)</f>
        <v>42481</v>
      </c>
      <c r="P524" s="2">
        <v>1</v>
      </c>
      <c r="Q524" s="2">
        <v>469.99</v>
      </c>
      <c r="R524" s="27">
        <v>0.1</v>
      </c>
      <c r="S524" s="2">
        <f t="shared" si="8"/>
        <v>469.99</v>
      </c>
    </row>
    <row r="525" spans="1:19" x14ac:dyDescent="0.3">
      <c r="A525" s="2">
        <v>187</v>
      </c>
      <c r="B525" s="2">
        <v>1</v>
      </c>
      <c r="C525" s="2">
        <f>VLOOKUP(A525, [1]orders!A:G, 7, FALSE)</f>
        <v>2</v>
      </c>
      <c r="D525" s="2">
        <v>5</v>
      </c>
      <c r="E525" s="2">
        <f>VLOOKUP(C525, [2]staffs!A:G,1,FALSE)</f>
        <v>2</v>
      </c>
      <c r="F525" s="2" t="str">
        <f>VLOOKUP(E525, [2]staffs!A:D,4,FALSE)</f>
        <v>mireya.copeland@bikes.shop</v>
      </c>
      <c r="G525" s="2">
        <f>VLOOKUP(D525, [3]products!$A:$D, 4, FALSE)</f>
        <v>6</v>
      </c>
      <c r="H525" s="2" t="str">
        <f>VLOOKUP(G525, [4]categories!A:B, 2, FALSE)</f>
        <v>Mountain Bikes</v>
      </c>
      <c r="I525" s="14">
        <f>VLOOKUP(A525, [1]orders!A:B,2,FALSE)</f>
        <v>183</v>
      </c>
      <c r="J525" s="14" t="str">
        <f>VLOOKUP(A525, [1]orders!A:I,9,FALSE)</f>
        <v>jeniffer.ratliff@gmail.com</v>
      </c>
      <c r="K525" s="14">
        <f>VLOOKUP(A525, [1]orders!A:J,10,FALSE)</f>
        <v>11001</v>
      </c>
      <c r="L525" s="2" t="str">
        <f>IFERROR(VLOOKUP(C525, [5]stores!A:B, 2, FALSE), "Unknown")</f>
        <v>Baldwin Bikes</v>
      </c>
      <c r="M525" s="2" t="str">
        <f>VLOOKUP(D525,[3]products!A:B,2,FALSE)</f>
        <v>Heller Shagamaw Frame - 2016</v>
      </c>
      <c r="N525" s="2" t="str">
        <f>VLOOKUP(D525, [3]products!A:H, 8, FALSE)</f>
        <v>Heller</v>
      </c>
      <c r="O525" s="21">
        <f>VLOOKUP(A525, [1]orders!A:D, 4, FALSE)</f>
        <v>42482</v>
      </c>
      <c r="P525" s="2">
        <v>1</v>
      </c>
      <c r="Q525" s="2">
        <v>1320.99</v>
      </c>
      <c r="R525" s="27">
        <v>0.05</v>
      </c>
      <c r="S525" s="2">
        <f t="shared" si="8"/>
        <v>1320.99</v>
      </c>
    </row>
    <row r="526" spans="1:19" x14ac:dyDescent="0.3">
      <c r="A526" s="2">
        <v>188</v>
      </c>
      <c r="B526" s="2">
        <v>1</v>
      </c>
      <c r="C526" s="2">
        <f>VLOOKUP(A526, [1]orders!A:G, 7, FALSE)</f>
        <v>2</v>
      </c>
      <c r="D526" s="2">
        <v>7</v>
      </c>
      <c r="E526" s="2">
        <f>VLOOKUP(C526, [2]staffs!A:G,1,FALSE)</f>
        <v>2</v>
      </c>
      <c r="F526" s="2" t="str">
        <f>VLOOKUP(E526, [2]staffs!A:D,4,FALSE)</f>
        <v>mireya.copeland@bikes.shop</v>
      </c>
      <c r="G526" s="2">
        <f>VLOOKUP(D526, [3]products!$A:$D, 4, FALSE)</f>
        <v>6</v>
      </c>
      <c r="H526" s="2" t="str">
        <f>VLOOKUP(G526, [4]categories!A:B, 2, FALSE)</f>
        <v>Mountain Bikes</v>
      </c>
      <c r="I526" s="14">
        <f>VLOOKUP(A526, [1]orders!A:B,2,FALSE)</f>
        <v>390</v>
      </c>
      <c r="J526" s="14" t="str">
        <f>VLOOKUP(A526, [1]orders!A:I,9,FALSE)</f>
        <v>lorrie.pollard@yahoo.com</v>
      </c>
      <c r="K526" s="14">
        <f>VLOOKUP(A526, [1]orders!A:J,10,FALSE)</f>
        <v>11779</v>
      </c>
      <c r="L526" s="2" t="str">
        <f>IFERROR(VLOOKUP(C526, [5]stores!A:B, 2, FALSE), "Unknown")</f>
        <v>Baldwin Bikes</v>
      </c>
      <c r="M526" s="2" t="str">
        <f>VLOOKUP(D526,[3]products!A:B,2,FALSE)</f>
        <v>Trek Slash 8 27.5 - 2016</v>
      </c>
      <c r="N526" s="2" t="str">
        <f>VLOOKUP(D526, [3]products!A:H, 8, FALSE)</f>
        <v>Trek</v>
      </c>
      <c r="O526" s="21">
        <f>VLOOKUP(A526, [1]orders!A:D, 4, FALSE)</f>
        <v>42482</v>
      </c>
      <c r="P526" s="2">
        <v>2</v>
      </c>
      <c r="Q526" s="2">
        <v>3999.99</v>
      </c>
      <c r="R526" s="27">
        <v>7.0000000000000007E-2</v>
      </c>
      <c r="S526" s="2">
        <f t="shared" si="8"/>
        <v>7999.98</v>
      </c>
    </row>
    <row r="527" spans="1:19" x14ac:dyDescent="0.3">
      <c r="A527" s="2">
        <v>189</v>
      </c>
      <c r="B527" s="2">
        <v>1</v>
      </c>
      <c r="C527" s="2">
        <f>VLOOKUP(A527, [1]orders!A:G, 7, FALSE)</f>
        <v>1</v>
      </c>
      <c r="D527" s="2">
        <v>16</v>
      </c>
      <c r="E527" s="2">
        <f>VLOOKUP(C527, [2]staffs!A:G,1,FALSE)</f>
        <v>1</v>
      </c>
      <c r="F527" s="2" t="str">
        <f>VLOOKUP(E527, [2]staffs!A:D,4,FALSE)</f>
        <v>fabiola.jackson@bikes.shop</v>
      </c>
      <c r="G527" s="2">
        <f>VLOOKUP(D527, [3]products!$A:$D, 4, FALSE)</f>
        <v>3</v>
      </c>
      <c r="H527" s="2" t="str">
        <f>VLOOKUP(G527, [4]categories!A:B, 2, FALSE)</f>
        <v>Cruisers Bicycles</v>
      </c>
      <c r="I527" s="14">
        <f>VLOOKUP(A527, [1]orders!A:B,2,FALSE)</f>
        <v>1288</v>
      </c>
      <c r="J527" s="14" t="str">
        <f>VLOOKUP(A527, [1]orders!A:I,9,FALSE)</f>
        <v>allie.conley@msn.com</v>
      </c>
      <c r="K527" s="14">
        <f>VLOOKUP(A527, [1]orders!A:J,10,FALSE)</f>
        <v>90260</v>
      </c>
      <c r="L527" s="2" t="str">
        <f>IFERROR(VLOOKUP(C527, [5]stores!A:B, 2, FALSE), "Unknown")</f>
        <v>Santa Cruz Bikes</v>
      </c>
      <c r="M527" s="2" t="str">
        <f>VLOOKUP(D527,[3]products!A:B,2,FALSE)</f>
        <v>Electra Townie Original 7D EQ - 2016</v>
      </c>
      <c r="N527" s="2" t="str">
        <f>VLOOKUP(D527, [3]products!A:H, 8, FALSE)</f>
        <v>Electra</v>
      </c>
      <c r="O527" s="21">
        <f>VLOOKUP(A527, [1]orders!A:D, 4, FALSE)</f>
        <v>42483</v>
      </c>
      <c r="P527" s="2">
        <v>2</v>
      </c>
      <c r="Q527" s="2">
        <v>599.99</v>
      </c>
      <c r="R527" s="27">
        <v>0.2</v>
      </c>
      <c r="S527" s="2">
        <f t="shared" si="8"/>
        <v>1199.98</v>
      </c>
    </row>
    <row r="528" spans="1:19" x14ac:dyDescent="0.3">
      <c r="A528" s="2">
        <v>190</v>
      </c>
      <c r="B528" s="2">
        <v>1</v>
      </c>
      <c r="C528" s="2">
        <f>VLOOKUP(A528, [1]orders!A:G, 7, FALSE)</f>
        <v>2</v>
      </c>
      <c r="D528" s="2">
        <v>24</v>
      </c>
      <c r="E528" s="2">
        <f>VLOOKUP(C528, [2]staffs!A:G,1,FALSE)</f>
        <v>2</v>
      </c>
      <c r="F528" s="2" t="str">
        <f>VLOOKUP(E528, [2]staffs!A:D,4,FALSE)</f>
        <v>mireya.copeland@bikes.shop</v>
      </c>
      <c r="G528" s="2">
        <f>VLOOKUP(D528, [3]products!$A:$D, 4, FALSE)</f>
        <v>2</v>
      </c>
      <c r="H528" s="2" t="str">
        <f>VLOOKUP(G528, [4]categories!A:B, 2, FALSE)</f>
        <v>Comfort Bicycles</v>
      </c>
      <c r="I528" s="14">
        <f>VLOOKUP(A528, [1]orders!A:B,2,FALSE)</f>
        <v>98</v>
      </c>
      <c r="J528" s="14" t="str">
        <f>VLOOKUP(A528, [1]orders!A:I,9,FALSE)</f>
        <v>violet.valenzuela@msn.com</v>
      </c>
      <c r="K528" s="14">
        <f>VLOOKUP(A528, [1]orders!A:J,10,FALSE)</f>
        <v>12901</v>
      </c>
      <c r="L528" s="2" t="str">
        <f>IFERROR(VLOOKUP(C528, [5]stores!A:B, 2, FALSE), "Unknown")</f>
        <v>Baldwin Bikes</v>
      </c>
      <c r="M528" s="2" t="str">
        <f>VLOOKUP(D528,[3]products!A:B,2,FALSE)</f>
        <v>Electra Townie Original 21D - 2016</v>
      </c>
      <c r="N528" s="2" t="str">
        <f>VLOOKUP(D528, [3]products!A:H, 8, FALSE)</f>
        <v>Electra</v>
      </c>
      <c r="O528" s="21">
        <f>VLOOKUP(A528, [1]orders!A:D, 4, FALSE)</f>
        <v>42483</v>
      </c>
      <c r="P528" s="2">
        <v>1</v>
      </c>
      <c r="Q528" s="2">
        <v>549.99</v>
      </c>
      <c r="R528" s="27">
        <v>0.05</v>
      </c>
      <c r="S528" s="2">
        <f t="shared" si="8"/>
        <v>549.99</v>
      </c>
    </row>
    <row r="529" spans="1:19" x14ac:dyDescent="0.3">
      <c r="A529" s="2">
        <v>190</v>
      </c>
      <c r="B529" s="2">
        <v>2</v>
      </c>
      <c r="C529" s="2">
        <f>VLOOKUP(A529, [1]orders!A:G, 7, FALSE)</f>
        <v>2</v>
      </c>
      <c r="D529" s="2">
        <v>15</v>
      </c>
      <c r="E529" s="2">
        <f>VLOOKUP(C529, [2]staffs!A:G,1,FALSE)</f>
        <v>2</v>
      </c>
      <c r="F529" s="2" t="str">
        <f>VLOOKUP(E529, [2]staffs!A:D,4,FALSE)</f>
        <v>mireya.copeland@bikes.shop</v>
      </c>
      <c r="G529" s="2">
        <f>VLOOKUP(D529, [3]products!$A:$D, 4, FALSE)</f>
        <v>3</v>
      </c>
      <c r="H529" s="2" t="str">
        <f>VLOOKUP(G529, [4]categories!A:B, 2, FALSE)</f>
        <v>Cruisers Bicycles</v>
      </c>
      <c r="I529" s="14">
        <f>VLOOKUP(A529, [1]orders!A:B,2,FALSE)</f>
        <v>98</v>
      </c>
      <c r="J529" s="14" t="str">
        <f>VLOOKUP(A529, [1]orders!A:I,9,FALSE)</f>
        <v>violet.valenzuela@msn.com</v>
      </c>
      <c r="K529" s="14">
        <f>VLOOKUP(A529, [1]orders!A:J,10,FALSE)</f>
        <v>12901</v>
      </c>
      <c r="L529" s="2" t="str">
        <f>IFERROR(VLOOKUP(C529, [5]stores!A:B, 2, FALSE), "Unknown")</f>
        <v>Baldwin Bikes</v>
      </c>
      <c r="M529" s="2" t="str">
        <f>VLOOKUP(D529,[3]products!A:B,2,FALSE)</f>
        <v>Electra Moto 1 - 2016</v>
      </c>
      <c r="N529" s="2" t="str">
        <f>VLOOKUP(D529, [3]products!A:H, 8, FALSE)</f>
        <v>Electra</v>
      </c>
      <c r="O529" s="21">
        <f>VLOOKUP(A529, [1]orders!A:D, 4, FALSE)</f>
        <v>42483</v>
      </c>
      <c r="P529" s="2">
        <v>1</v>
      </c>
      <c r="Q529" s="2">
        <v>529.99</v>
      </c>
      <c r="R529" s="27">
        <v>0.2</v>
      </c>
      <c r="S529" s="2">
        <f t="shared" si="8"/>
        <v>529.99</v>
      </c>
    </row>
    <row r="530" spans="1:19" x14ac:dyDescent="0.3">
      <c r="A530" s="2">
        <v>190</v>
      </c>
      <c r="B530" s="2">
        <v>3</v>
      </c>
      <c r="C530" s="2">
        <f>VLOOKUP(A530, [1]orders!A:G, 7, FALSE)</f>
        <v>2</v>
      </c>
      <c r="D530" s="2">
        <v>3</v>
      </c>
      <c r="E530" s="2">
        <f>VLOOKUP(C530, [2]staffs!A:G,1,FALSE)</f>
        <v>2</v>
      </c>
      <c r="F530" s="2" t="str">
        <f>VLOOKUP(E530, [2]staffs!A:D,4,FALSE)</f>
        <v>mireya.copeland@bikes.shop</v>
      </c>
      <c r="G530" s="2">
        <f>VLOOKUP(D530, [3]products!$A:$D, 4, FALSE)</f>
        <v>6</v>
      </c>
      <c r="H530" s="2" t="str">
        <f>VLOOKUP(G530, [4]categories!A:B, 2, FALSE)</f>
        <v>Mountain Bikes</v>
      </c>
      <c r="I530" s="14">
        <f>VLOOKUP(A530, [1]orders!A:B,2,FALSE)</f>
        <v>98</v>
      </c>
      <c r="J530" s="14" t="str">
        <f>VLOOKUP(A530, [1]orders!A:I,9,FALSE)</f>
        <v>violet.valenzuela@msn.com</v>
      </c>
      <c r="K530" s="14">
        <f>VLOOKUP(A530, [1]orders!A:J,10,FALSE)</f>
        <v>12901</v>
      </c>
      <c r="L530" s="2" t="str">
        <f>IFERROR(VLOOKUP(C530, [5]stores!A:B, 2, FALSE), "Unknown")</f>
        <v>Baldwin Bikes</v>
      </c>
      <c r="M530" s="2" t="str">
        <f>VLOOKUP(D530,[3]products!A:B,2,FALSE)</f>
        <v>Surly Wednesday Frameset - 2016</v>
      </c>
      <c r="N530" s="2" t="str">
        <f>VLOOKUP(D530, [3]products!A:H, 8, FALSE)</f>
        <v>Surly</v>
      </c>
      <c r="O530" s="21">
        <f>VLOOKUP(A530, [1]orders!A:D, 4, FALSE)</f>
        <v>42483</v>
      </c>
      <c r="P530" s="2">
        <v>2</v>
      </c>
      <c r="Q530" s="2">
        <v>999.99</v>
      </c>
      <c r="R530" s="27">
        <v>0.2</v>
      </c>
      <c r="S530" s="2">
        <f t="shared" si="8"/>
        <v>1999.98</v>
      </c>
    </row>
    <row r="531" spans="1:19" x14ac:dyDescent="0.3">
      <c r="A531" s="2">
        <v>191</v>
      </c>
      <c r="B531" s="2">
        <v>1</v>
      </c>
      <c r="C531" s="2">
        <f>VLOOKUP(A531, [1]orders!A:G, 7, FALSE)</f>
        <v>1</v>
      </c>
      <c r="D531" s="2">
        <v>25</v>
      </c>
      <c r="E531" s="2">
        <f>VLOOKUP(C531, [2]staffs!A:G,1,FALSE)</f>
        <v>1</v>
      </c>
      <c r="F531" s="2" t="str">
        <f>VLOOKUP(E531, [2]staffs!A:D,4,FALSE)</f>
        <v>fabiola.jackson@bikes.shop</v>
      </c>
      <c r="G531" s="2">
        <f>VLOOKUP(D531, [3]products!$A:$D, 4, FALSE)</f>
        <v>2</v>
      </c>
      <c r="H531" s="2" t="str">
        <f>VLOOKUP(G531, [4]categories!A:B, 2, FALSE)</f>
        <v>Comfort Bicycles</v>
      </c>
      <c r="I531" s="14">
        <f>VLOOKUP(A531, [1]orders!A:B,2,FALSE)</f>
        <v>919</v>
      </c>
      <c r="J531" s="14" t="str">
        <f>VLOOKUP(A531, [1]orders!A:I,9,FALSE)</f>
        <v>ruthanne.hoover@aol.com</v>
      </c>
      <c r="K531" s="14">
        <f>VLOOKUP(A531, [1]orders!A:J,10,FALSE)</f>
        <v>90505</v>
      </c>
      <c r="L531" s="2" t="str">
        <f>IFERROR(VLOOKUP(C531, [5]stores!A:B, 2, FALSE), "Unknown")</f>
        <v>Santa Cruz Bikes</v>
      </c>
      <c r="M531" s="2" t="str">
        <f>VLOOKUP(D531,[3]products!A:B,2,FALSE)</f>
        <v>Electra Townie Original 7D - 2015/2016</v>
      </c>
      <c r="N531" s="2" t="str">
        <f>VLOOKUP(D531, [3]products!A:H, 8, FALSE)</f>
        <v>Electra</v>
      </c>
      <c r="O531" s="21">
        <f>VLOOKUP(A531, [1]orders!A:D, 4, FALSE)</f>
        <v>42487</v>
      </c>
      <c r="P531" s="2">
        <v>1</v>
      </c>
      <c r="Q531" s="2">
        <v>499.99</v>
      </c>
      <c r="R531" s="27">
        <v>0.05</v>
      </c>
      <c r="S531" s="2">
        <f t="shared" si="8"/>
        <v>499.99</v>
      </c>
    </row>
    <row r="532" spans="1:19" x14ac:dyDescent="0.3">
      <c r="A532" s="2">
        <v>191</v>
      </c>
      <c r="B532" s="2">
        <v>2</v>
      </c>
      <c r="C532" s="2">
        <f>VLOOKUP(A532, [1]orders!A:G, 7, FALSE)</f>
        <v>1</v>
      </c>
      <c r="D532" s="2">
        <v>12</v>
      </c>
      <c r="E532" s="2">
        <f>VLOOKUP(C532, [2]staffs!A:G,1,FALSE)</f>
        <v>1</v>
      </c>
      <c r="F532" s="2" t="str">
        <f>VLOOKUP(E532, [2]staffs!A:D,4,FALSE)</f>
        <v>fabiola.jackson@bikes.shop</v>
      </c>
      <c r="G532" s="2">
        <f>VLOOKUP(D532, [3]products!$A:$D, 4, FALSE)</f>
        <v>3</v>
      </c>
      <c r="H532" s="2" t="str">
        <f>VLOOKUP(G532, [4]categories!A:B, 2, FALSE)</f>
        <v>Cruisers Bicycles</v>
      </c>
      <c r="I532" s="14">
        <f>VLOOKUP(A532, [1]orders!A:B,2,FALSE)</f>
        <v>919</v>
      </c>
      <c r="J532" s="14" t="str">
        <f>VLOOKUP(A532, [1]orders!A:I,9,FALSE)</f>
        <v>ruthanne.hoover@aol.com</v>
      </c>
      <c r="K532" s="14">
        <f>VLOOKUP(A532, [1]orders!A:J,10,FALSE)</f>
        <v>90505</v>
      </c>
      <c r="L532" s="2" t="str">
        <f>IFERROR(VLOOKUP(C532, [5]stores!A:B, 2, FALSE), "Unknown")</f>
        <v>Santa Cruz Bikes</v>
      </c>
      <c r="M532" s="2" t="str">
        <f>VLOOKUP(D532,[3]products!A:B,2,FALSE)</f>
        <v>Electra Townie Original 21D - 2016</v>
      </c>
      <c r="N532" s="2" t="str">
        <f>VLOOKUP(D532, [3]products!A:H, 8, FALSE)</f>
        <v>Electra</v>
      </c>
      <c r="O532" s="21">
        <f>VLOOKUP(A532, [1]orders!A:D, 4, FALSE)</f>
        <v>42487</v>
      </c>
      <c r="P532" s="2">
        <v>2</v>
      </c>
      <c r="Q532" s="2">
        <v>549.99</v>
      </c>
      <c r="R532" s="27">
        <v>0.2</v>
      </c>
      <c r="S532" s="2">
        <f t="shared" si="8"/>
        <v>1099.98</v>
      </c>
    </row>
    <row r="533" spans="1:19" x14ac:dyDescent="0.3">
      <c r="A533" s="2">
        <v>191</v>
      </c>
      <c r="B533" s="2">
        <v>3</v>
      </c>
      <c r="C533" s="2">
        <f>VLOOKUP(A533, [1]orders!A:G, 7, FALSE)</f>
        <v>1</v>
      </c>
      <c r="D533" s="2">
        <v>3</v>
      </c>
      <c r="E533" s="2">
        <f>VLOOKUP(C533, [2]staffs!A:G,1,FALSE)</f>
        <v>1</v>
      </c>
      <c r="F533" s="2" t="str">
        <f>VLOOKUP(E533, [2]staffs!A:D,4,FALSE)</f>
        <v>fabiola.jackson@bikes.shop</v>
      </c>
      <c r="G533" s="2">
        <f>VLOOKUP(D533, [3]products!$A:$D, 4, FALSE)</f>
        <v>6</v>
      </c>
      <c r="H533" s="2" t="str">
        <f>VLOOKUP(G533, [4]categories!A:B, 2, FALSE)</f>
        <v>Mountain Bikes</v>
      </c>
      <c r="I533" s="14">
        <f>VLOOKUP(A533, [1]orders!A:B,2,FALSE)</f>
        <v>919</v>
      </c>
      <c r="J533" s="14" t="str">
        <f>VLOOKUP(A533, [1]orders!A:I,9,FALSE)</f>
        <v>ruthanne.hoover@aol.com</v>
      </c>
      <c r="K533" s="14">
        <f>VLOOKUP(A533, [1]orders!A:J,10,FALSE)</f>
        <v>90505</v>
      </c>
      <c r="L533" s="2" t="str">
        <f>IFERROR(VLOOKUP(C533, [5]stores!A:B, 2, FALSE), "Unknown")</f>
        <v>Santa Cruz Bikes</v>
      </c>
      <c r="M533" s="2" t="str">
        <f>VLOOKUP(D533,[3]products!A:B,2,FALSE)</f>
        <v>Surly Wednesday Frameset - 2016</v>
      </c>
      <c r="N533" s="2" t="str">
        <f>VLOOKUP(D533, [3]products!A:H, 8, FALSE)</f>
        <v>Surly</v>
      </c>
      <c r="O533" s="21">
        <f>VLOOKUP(A533, [1]orders!A:D, 4, FALSE)</f>
        <v>42487</v>
      </c>
      <c r="P533" s="2">
        <v>1</v>
      </c>
      <c r="Q533" s="2">
        <v>999.99</v>
      </c>
      <c r="R533" s="27">
        <v>7.0000000000000007E-2</v>
      </c>
      <c r="S533" s="2">
        <f t="shared" si="8"/>
        <v>999.99</v>
      </c>
    </row>
    <row r="534" spans="1:19" x14ac:dyDescent="0.3">
      <c r="A534" s="2">
        <v>191</v>
      </c>
      <c r="B534" s="2">
        <v>4</v>
      </c>
      <c r="C534" s="2">
        <f>VLOOKUP(A534, [1]orders!A:G, 7, FALSE)</f>
        <v>1</v>
      </c>
      <c r="D534" s="2">
        <v>8</v>
      </c>
      <c r="E534" s="2">
        <f>VLOOKUP(C534, [2]staffs!A:G,1,FALSE)</f>
        <v>1</v>
      </c>
      <c r="F534" s="2" t="str">
        <f>VLOOKUP(E534, [2]staffs!A:D,4,FALSE)</f>
        <v>fabiola.jackson@bikes.shop</v>
      </c>
      <c r="G534" s="2">
        <f>VLOOKUP(D534, [3]products!$A:$D, 4, FALSE)</f>
        <v>6</v>
      </c>
      <c r="H534" s="2" t="str">
        <f>VLOOKUP(G534, [4]categories!A:B, 2, FALSE)</f>
        <v>Mountain Bikes</v>
      </c>
      <c r="I534" s="14">
        <f>VLOOKUP(A534, [1]orders!A:B,2,FALSE)</f>
        <v>919</v>
      </c>
      <c r="J534" s="14" t="str">
        <f>VLOOKUP(A534, [1]orders!A:I,9,FALSE)</f>
        <v>ruthanne.hoover@aol.com</v>
      </c>
      <c r="K534" s="14">
        <f>VLOOKUP(A534, [1]orders!A:J,10,FALSE)</f>
        <v>90505</v>
      </c>
      <c r="L534" s="2" t="str">
        <f>IFERROR(VLOOKUP(C534, [5]stores!A:B, 2, FALSE), "Unknown")</f>
        <v>Santa Cruz Bikes</v>
      </c>
      <c r="M534" s="2" t="str">
        <f>VLOOKUP(D534,[3]products!A:B,2,FALSE)</f>
        <v>Trek Remedy 29 Carbon Frameset - 2016</v>
      </c>
      <c r="N534" s="2" t="str">
        <f>VLOOKUP(D534, [3]products!A:H, 8, FALSE)</f>
        <v>Trek</v>
      </c>
      <c r="O534" s="21">
        <f>VLOOKUP(A534, [1]orders!A:D, 4, FALSE)</f>
        <v>42487</v>
      </c>
      <c r="P534" s="2">
        <v>2</v>
      </c>
      <c r="Q534" s="2">
        <v>1799.99</v>
      </c>
      <c r="R534" s="27">
        <v>0.05</v>
      </c>
      <c r="S534" s="2">
        <f t="shared" si="8"/>
        <v>3599.98</v>
      </c>
    </row>
    <row r="535" spans="1:19" x14ac:dyDescent="0.3">
      <c r="A535" s="2">
        <v>191</v>
      </c>
      <c r="B535" s="2">
        <v>5</v>
      </c>
      <c r="C535" s="2">
        <f>VLOOKUP(A535, [1]orders!A:G, 7, FALSE)</f>
        <v>1</v>
      </c>
      <c r="D535" s="2">
        <v>23</v>
      </c>
      <c r="E535" s="2">
        <f>VLOOKUP(C535, [2]staffs!A:G,1,FALSE)</f>
        <v>1</v>
      </c>
      <c r="F535" s="2" t="str">
        <f>VLOOKUP(E535, [2]staffs!A:D,4,FALSE)</f>
        <v>fabiola.jackson@bikes.shop</v>
      </c>
      <c r="G535" s="2">
        <f>VLOOKUP(D535, [3]products!$A:$D, 4, FALSE)</f>
        <v>1</v>
      </c>
      <c r="H535" s="2" t="str">
        <f>VLOOKUP(G535, [4]categories!A:B, 2, FALSE)</f>
        <v>Children Bicycles</v>
      </c>
      <c r="I535" s="14">
        <f>VLOOKUP(A535, [1]orders!A:B,2,FALSE)</f>
        <v>919</v>
      </c>
      <c r="J535" s="14" t="str">
        <f>VLOOKUP(A535, [1]orders!A:I,9,FALSE)</f>
        <v>ruthanne.hoover@aol.com</v>
      </c>
      <c r="K535" s="14">
        <f>VLOOKUP(A535, [1]orders!A:J,10,FALSE)</f>
        <v>90505</v>
      </c>
      <c r="L535" s="2" t="str">
        <f>IFERROR(VLOOKUP(C535, [5]stores!A:B, 2, FALSE), "Unknown")</f>
        <v>Santa Cruz Bikes</v>
      </c>
      <c r="M535" s="2" t="str">
        <f>VLOOKUP(D535,[3]products!A:B,2,FALSE)</f>
        <v>Electra Girl's Hawaii 1 (20-inch) - 2015/2016</v>
      </c>
      <c r="N535" s="2" t="str">
        <f>VLOOKUP(D535, [3]products!A:H, 8, FALSE)</f>
        <v>Electra</v>
      </c>
      <c r="O535" s="21">
        <f>VLOOKUP(A535, [1]orders!A:D, 4, FALSE)</f>
        <v>42487</v>
      </c>
      <c r="P535" s="2">
        <v>1</v>
      </c>
      <c r="Q535" s="2">
        <v>299.99</v>
      </c>
      <c r="R535" s="27">
        <v>0.05</v>
      </c>
      <c r="S535" s="2">
        <f t="shared" si="8"/>
        <v>299.99</v>
      </c>
    </row>
    <row r="536" spans="1:19" x14ac:dyDescent="0.3">
      <c r="A536" s="2">
        <v>192</v>
      </c>
      <c r="B536" s="2">
        <v>1</v>
      </c>
      <c r="C536" s="2">
        <f>VLOOKUP(A536, [1]orders!A:G, 7, FALSE)</f>
        <v>2</v>
      </c>
      <c r="D536" s="2">
        <v>8</v>
      </c>
      <c r="E536" s="2">
        <f>VLOOKUP(C536, [2]staffs!A:G,1,FALSE)</f>
        <v>2</v>
      </c>
      <c r="F536" s="2" t="str">
        <f>VLOOKUP(E536, [2]staffs!A:D,4,FALSE)</f>
        <v>mireya.copeland@bikes.shop</v>
      </c>
      <c r="G536" s="2">
        <f>VLOOKUP(D536, [3]products!$A:$D, 4, FALSE)</f>
        <v>6</v>
      </c>
      <c r="H536" s="2" t="str">
        <f>VLOOKUP(G536, [4]categories!A:B, 2, FALSE)</f>
        <v>Mountain Bikes</v>
      </c>
      <c r="I536" s="14">
        <f>VLOOKUP(A536, [1]orders!A:B,2,FALSE)</f>
        <v>728</v>
      </c>
      <c r="J536" s="14" t="str">
        <f>VLOOKUP(A536, [1]orders!A:I,9,FALSE)</f>
        <v>viva.dawson@yahoo.com</v>
      </c>
      <c r="K536" s="14">
        <f>VLOOKUP(A536, [1]orders!A:J,10,FALSE)</f>
        <v>14127</v>
      </c>
      <c r="L536" s="2" t="str">
        <f>IFERROR(VLOOKUP(C536, [5]stores!A:B, 2, FALSE), "Unknown")</f>
        <v>Baldwin Bikes</v>
      </c>
      <c r="M536" s="2" t="str">
        <f>VLOOKUP(D536,[3]products!A:B,2,FALSE)</f>
        <v>Trek Remedy 29 Carbon Frameset - 2016</v>
      </c>
      <c r="N536" s="2" t="str">
        <f>VLOOKUP(D536, [3]products!A:H, 8, FALSE)</f>
        <v>Trek</v>
      </c>
      <c r="O536" s="21">
        <f>VLOOKUP(A536, [1]orders!A:D, 4, FALSE)</f>
        <v>42487</v>
      </c>
      <c r="P536" s="2">
        <v>2</v>
      </c>
      <c r="Q536" s="2">
        <v>1799.99</v>
      </c>
      <c r="R536" s="27">
        <v>0.1</v>
      </c>
      <c r="S536" s="2">
        <f t="shared" si="8"/>
        <v>3599.98</v>
      </c>
    </row>
    <row r="537" spans="1:19" x14ac:dyDescent="0.3">
      <c r="A537" s="2">
        <v>192</v>
      </c>
      <c r="B537" s="2">
        <v>2</v>
      </c>
      <c r="C537" s="2">
        <f>VLOOKUP(A537, [1]orders!A:G, 7, FALSE)</f>
        <v>2</v>
      </c>
      <c r="D537" s="2">
        <v>25</v>
      </c>
      <c r="E537" s="2">
        <f>VLOOKUP(C537, [2]staffs!A:G,1,FALSE)</f>
        <v>2</v>
      </c>
      <c r="F537" s="2" t="str">
        <f>VLOOKUP(E537, [2]staffs!A:D,4,FALSE)</f>
        <v>mireya.copeland@bikes.shop</v>
      </c>
      <c r="G537" s="2">
        <f>VLOOKUP(D537, [3]products!$A:$D, 4, FALSE)</f>
        <v>2</v>
      </c>
      <c r="H537" s="2" t="str">
        <f>VLOOKUP(G537, [4]categories!A:B, 2, FALSE)</f>
        <v>Comfort Bicycles</v>
      </c>
      <c r="I537" s="14">
        <f>VLOOKUP(A537, [1]orders!A:B,2,FALSE)</f>
        <v>728</v>
      </c>
      <c r="J537" s="14" t="str">
        <f>VLOOKUP(A537, [1]orders!A:I,9,FALSE)</f>
        <v>viva.dawson@yahoo.com</v>
      </c>
      <c r="K537" s="14">
        <f>VLOOKUP(A537, [1]orders!A:J,10,FALSE)</f>
        <v>14127</v>
      </c>
      <c r="L537" s="2" t="str">
        <f>IFERROR(VLOOKUP(C537, [5]stores!A:B, 2, FALSE), "Unknown")</f>
        <v>Baldwin Bikes</v>
      </c>
      <c r="M537" s="2" t="str">
        <f>VLOOKUP(D537,[3]products!A:B,2,FALSE)</f>
        <v>Electra Townie Original 7D - 2015/2016</v>
      </c>
      <c r="N537" s="2" t="str">
        <f>VLOOKUP(D537, [3]products!A:H, 8, FALSE)</f>
        <v>Electra</v>
      </c>
      <c r="O537" s="21">
        <f>VLOOKUP(A537, [1]orders!A:D, 4, FALSE)</f>
        <v>42487</v>
      </c>
      <c r="P537" s="2">
        <v>1</v>
      </c>
      <c r="Q537" s="2">
        <v>499.99</v>
      </c>
      <c r="R537" s="27">
        <v>7.0000000000000007E-2</v>
      </c>
      <c r="S537" s="2">
        <f t="shared" si="8"/>
        <v>499.99</v>
      </c>
    </row>
    <row r="538" spans="1:19" x14ac:dyDescent="0.3">
      <c r="A538" s="2">
        <v>192</v>
      </c>
      <c r="B538" s="2">
        <v>3</v>
      </c>
      <c r="C538" s="2">
        <f>VLOOKUP(A538, [1]orders!A:G, 7, FALSE)</f>
        <v>2</v>
      </c>
      <c r="D538" s="2">
        <v>2</v>
      </c>
      <c r="E538" s="2">
        <f>VLOOKUP(C538, [2]staffs!A:G,1,FALSE)</f>
        <v>2</v>
      </c>
      <c r="F538" s="2" t="str">
        <f>VLOOKUP(E538, [2]staffs!A:D,4,FALSE)</f>
        <v>mireya.copeland@bikes.shop</v>
      </c>
      <c r="G538" s="2">
        <f>VLOOKUP(D538, [3]products!$A:$D, 4, FALSE)</f>
        <v>6</v>
      </c>
      <c r="H538" s="2" t="str">
        <f>VLOOKUP(G538, [4]categories!A:B, 2, FALSE)</f>
        <v>Mountain Bikes</v>
      </c>
      <c r="I538" s="14">
        <f>VLOOKUP(A538, [1]orders!A:B,2,FALSE)</f>
        <v>728</v>
      </c>
      <c r="J538" s="14" t="str">
        <f>VLOOKUP(A538, [1]orders!A:I,9,FALSE)</f>
        <v>viva.dawson@yahoo.com</v>
      </c>
      <c r="K538" s="14">
        <f>VLOOKUP(A538, [1]orders!A:J,10,FALSE)</f>
        <v>14127</v>
      </c>
      <c r="L538" s="2" t="str">
        <f>IFERROR(VLOOKUP(C538, [5]stores!A:B, 2, FALSE), "Unknown")</f>
        <v>Baldwin Bikes</v>
      </c>
      <c r="M538" s="2" t="str">
        <f>VLOOKUP(D538,[3]products!A:B,2,FALSE)</f>
        <v>Ritchey Timberwolf Frameset - 2016</v>
      </c>
      <c r="N538" s="2" t="str">
        <f>VLOOKUP(D538, [3]products!A:H, 8, FALSE)</f>
        <v>Ritchey</v>
      </c>
      <c r="O538" s="21">
        <f>VLOOKUP(A538, [1]orders!A:D, 4, FALSE)</f>
        <v>42487</v>
      </c>
      <c r="P538" s="2">
        <v>1</v>
      </c>
      <c r="Q538" s="2">
        <v>749.99</v>
      </c>
      <c r="R538" s="27">
        <v>0.05</v>
      </c>
      <c r="S538" s="2">
        <f t="shared" si="8"/>
        <v>749.99</v>
      </c>
    </row>
    <row r="539" spans="1:19" x14ac:dyDescent="0.3">
      <c r="A539" s="2">
        <v>192</v>
      </c>
      <c r="B539" s="2">
        <v>4</v>
      </c>
      <c r="C539" s="2">
        <f>VLOOKUP(A539, [1]orders!A:G, 7, FALSE)</f>
        <v>2</v>
      </c>
      <c r="D539" s="2">
        <v>24</v>
      </c>
      <c r="E539" s="2">
        <f>VLOOKUP(C539, [2]staffs!A:G,1,FALSE)</f>
        <v>2</v>
      </c>
      <c r="F539" s="2" t="str">
        <f>VLOOKUP(E539, [2]staffs!A:D,4,FALSE)</f>
        <v>mireya.copeland@bikes.shop</v>
      </c>
      <c r="G539" s="2">
        <f>VLOOKUP(D539, [3]products!$A:$D, 4, FALSE)</f>
        <v>2</v>
      </c>
      <c r="H539" s="2" t="str">
        <f>VLOOKUP(G539, [4]categories!A:B, 2, FALSE)</f>
        <v>Comfort Bicycles</v>
      </c>
      <c r="I539" s="14">
        <f>VLOOKUP(A539, [1]orders!A:B,2,FALSE)</f>
        <v>728</v>
      </c>
      <c r="J539" s="14" t="str">
        <f>VLOOKUP(A539, [1]orders!A:I,9,FALSE)</f>
        <v>viva.dawson@yahoo.com</v>
      </c>
      <c r="K539" s="14">
        <f>VLOOKUP(A539, [1]orders!A:J,10,FALSE)</f>
        <v>14127</v>
      </c>
      <c r="L539" s="2" t="str">
        <f>IFERROR(VLOOKUP(C539, [5]stores!A:B, 2, FALSE), "Unknown")</f>
        <v>Baldwin Bikes</v>
      </c>
      <c r="M539" s="2" t="str">
        <f>VLOOKUP(D539,[3]products!A:B,2,FALSE)</f>
        <v>Electra Townie Original 21D - 2016</v>
      </c>
      <c r="N539" s="2" t="str">
        <f>VLOOKUP(D539, [3]products!A:H, 8, FALSE)</f>
        <v>Electra</v>
      </c>
      <c r="O539" s="21">
        <f>VLOOKUP(A539, [1]orders!A:D, 4, FALSE)</f>
        <v>42487</v>
      </c>
      <c r="P539" s="2">
        <v>2</v>
      </c>
      <c r="Q539" s="2">
        <v>549.99</v>
      </c>
      <c r="R539" s="27">
        <v>7.0000000000000007E-2</v>
      </c>
      <c r="S539" s="2">
        <f t="shared" si="8"/>
        <v>1099.98</v>
      </c>
    </row>
    <row r="540" spans="1:19" x14ac:dyDescent="0.3">
      <c r="A540" s="2">
        <v>192</v>
      </c>
      <c r="B540" s="2">
        <v>5</v>
      </c>
      <c r="C540" s="2">
        <f>VLOOKUP(A540, [1]orders!A:G, 7, FALSE)</f>
        <v>2</v>
      </c>
      <c r="D540" s="2">
        <v>10</v>
      </c>
      <c r="E540" s="2">
        <f>VLOOKUP(C540, [2]staffs!A:G,1,FALSE)</f>
        <v>2</v>
      </c>
      <c r="F540" s="2" t="str">
        <f>VLOOKUP(E540, [2]staffs!A:D,4,FALSE)</f>
        <v>mireya.copeland@bikes.shop</v>
      </c>
      <c r="G540" s="2">
        <f>VLOOKUP(D540, [3]products!$A:$D, 4, FALSE)</f>
        <v>4</v>
      </c>
      <c r="H540" s="2" t="str">
        <f>VLOOKUP(G540, [4]categories!A:B, 2, FALSE)</f>
        <v>Cyclocross Bicycles</v>
      </c>
      <c r="I540" s="14">
        <f>VLOOKUP(A540, [1]orders!A:B,2,FALSE)</f>
        <v>728</v>
      </c>
      <c r="J540" s="14" t="str">
        <f>VLOOKUP(A540, [1]orders!A:I,9,FALSE)</f>
        <v>viva.dawson@yahoo.com</v>
      </c>
      <c r="K540" s="14">
        <f>VLOOKUP(A540, [1]orders!A:J,10,FALSE)</f>
        <v>14127</v>
      </c>
      <c r="L540" s="2" t="str">
        <f>IFERROR(VLOOKUP(C540, [5]stores!A:B, 2, FALSE), "Unknown")</f>
        <v>Baldwin Bikes</v>
      </c>
      <c r="M540" s="2" t="str">
        <f>VLOOKUP(D540,[3]products!A:B,2,FALSE)</f>
        <v>Surly Straggler - 2016</v>
      </c>
      <c r="N540" s="2" t="str">
        <f>VLOOKUP(D540, [3]products!A:H, 8, FALSE)</f>
        <v>Surly</v>
      </c>
      <c r="O540" s="21">
        <f>VLOOKUP(A540, [1]orders!A:D, 4, FALSE)</f>
        <v>42487</v>
      </c>
      <c r="P540" s="2">
        <v>2</v>
      </c>
      <c r="Q540" s="2">
        <v>1549</v>
      </c>
      <c r="R540" s="27">
        <v>0.2</v>
      </c>
      <c r="S540" s="2">
        <f t="shared" si="8"/>
        <v>3098</v>
      </c>
    </row>
    <row r="541" spans="1:19" x14ac:dyDescent="0.3">
      <c r="A541" s="2">
        <v>193</v>
      </c>
      <c r="B541" s="2">
        <v>1</v>
      </c>
      <c r="C541" s="2">
        <f>VLOOKUP(A541, [1]orders!A:G, 7, FALSE)</f>
        <v>1</v>
      </c>
      <c r="D541" s="2">
        <v>12</v>
      </c>
      <c r="E541" s="2">
        <f>VLOOKUP(C541, [2]staffs!A:G,1,FALSE)</f>
        <v>1</v>
      </c>
      <c r="F541" s="2" t="str">
        <f>VLOOKUP(E541, [2]staffs!A:D,4,FALSE)</f>
        <v>fabiola.jackson@bikes.shop</v>
      </c>
      <c r="G541" s="2">
        <f>VLOOKUP(D541, [3]products!$A:$D, 4, FALSE)</f>
        <v>3</v>
      </c>
      <c r="H541" s="2" t="str">
        <f>VLOOKUP(G541, [4]categories!A:B, 2, FALSE)</f>
        <v>Cruisers Bicycles</v>
      </c>
      <c r="I541" s="14">
        <f>VLOOKUP(A541, [1]orders!A:B,2,FALSE)</f>
        <v>1366</v>
      </c>
      <c r="J541" s="14" t="str">
        <f>VLOOKUP(A541, [1]orders!A:I,9,FALSE)</f>
        <v>trena.rogers@aol.com</v>
      </c>
      <c r="K541" s="14">
        <f>VLOOKUP(A541, [1]orders!A:J,10,FALSE)</f>
        <v>95008</v>
      </c>
      <c r="L541" s="2" t="str">
        <f>IFERROR(VLOOKUP(C541, [5]stores!A:B, 2, FALSE), "Unknown")</f>
        <v>Santa Cruz Bikes</v>
      </c>
      <c r="M541" s="2" t="str">
        <f>VLOOKUP(D541,[3]products!A:B,2,FALSE)</f>
        <v>Electra Townie Original 21D - 2016</v>
      </c>
      <c r="N541" s="2" t="str">
        <f>VLOOKUP(D541, [3]products!A:H, 8, FALSE)</f>
        <v>Electra</v>
      </c>
      <c r="O541" s="21">
        <f>VLOOKUP(A541, [1]orders!A:D, 4, FALSE)</f>
        <v>42488</v>
      </c>
      <c r="P541" s="2">
        <v>2</v>
      </c>
      <c r="Q541" s="2">
        <v>549.99</v>
      </c>
      <c r="R541" s="27">
        <v>0.1</v>
      </c>
      <c r="S541" s="2">
        <f t="shared" si="8"/>
        <v>1099.98</v>
      </c>
    </row>
    <row r="542" spans="1:19" x14ac:dyDescent="0.3">
      <c r="A542" s="2">
        <v>194</v>
      </c>
      <c r="B542" s="2">
        <v>1</v>
      </c>
      <c r="C542" s="2">
        <f>VLOOKUP(A542, [1]orders!A:G, 7, FALSE)</f>
        <v>2</v>
      </c>
      <c r="D542" s="2">
        <v>21</v>
      </c>
      <c r="E542" s="2">
        <f>VLOOKUP(C542, [2]staffs!A:G,1,FALSE)</f>
        <v>2</v>
      </c>
      <c r="F542" s="2" t="str">
        <f>VLOOKUP(E542, [2]staffs!A:D,4,FALSE)</f>
        <v>mireya.copeland@bikes.shop</v>
      </c>
      <c r="G542" s="2">
        <f>VLOOKUP(D542, [3]products!$A:$D, 4, FALSE)</f>
        <v>1</v>
      </c>
      <c r="H542" s="2" t="str">
        <f>VLOOKUP(G542, [4]categories!A:B, 2, FALSE)</f>
        <v>Children Bicycles</v>
      </c>
      <c r="I542" s="14">
        <f>VLOOKUP(A542, [1]orders!A:B,2,FALSE)</f>
        <v>558</v>
      </c>
      <c r="J542" s="14" t="str">
        <f>VLOOKUP(A542, [1]orders!A:I,9,FALSE)</f>
        <v>carroll.kelly@yahoo.com</v>
      </c>
      <c r="K542" s="14">
        <f>VLOOKUP(A542, [1]orders!A:J,10,FALSE)</f>
        <v>10950</v>
      </c>
      <c r="L542" s="2" t="str">
        <f>IFERROR(VLOOKUP(C542, [5]stores!A:B, 2, FALSE), "Unknown")</f>
        <v>Baldwin Bikes</v>
      </c>
      <c r="M542" s="2" t="str">
        <f>VLOOKUP(D542,[3]products!A:B,2,FALSE)</f>
        <v>Electra Cruiser 1 (24-Inch) - 2016</v>
      </c>
      <c r="N542" s="2" t="str">
        <f>VLOOKUP(D542, [3]products!A:H, 8, FALSE)</f>
        <v>Electra</v>
      </c>
      <c r="O542" s="21">
        <f>VLOOKUP(A542, [1]orders!A:D, 4, FALSE)</f>
        <v>42488</v>
      </c>
      <c r="P542" s="2">
        <v>2</v>
      </c>
      <c r="Q542" s="2">
        <v>269.99</v>
      </c>
      <c r="R542" s="27">
        <v>0.2</v>
      </c>
      <c r="S542" s="2">
        <f t="shared" si="8"/>
        <v>539.98</v>
      </c>
    </row>
    <row r="543" spans="1:19" x14ac:dyDescent="0.3">
      <c r="A543" s="2">
        <v>195</v>
      </c>
      <c r="B543" s="2">
        <v>1</v>
      </c>
      <c r="C543" s="2">
        <f>VLOOKUP(A543, [1]orders!A:G, 7, FALSE)</f>
        <v>2</v>
      </c>
      <c r="D543" s="2">
        <v>18</v>
      </c>
      <c r="E543" s="2">
        <f>VLOOKUP(C543, [2]staffs!A:G,1,FALSE)</f>
        <v>2</v>
      </c>
      <c r="F543" s="2" t="str">
        <f>VLOOKUP(E543, [2]staffs!A:D,4,FALSE)</f>
        <v>mireya.copeland@bikes.shop</v>
      </c>
      <c r="G543" s="2">
        <f>VLOOKUP(D543, [3]products!$A:$D, 4, FALSE)</f>
        <v>3</v>
      </c>
      <c r="H543" s="2" t="str">
        <f>VLOOKUP(G543, [4]categories!A:B, 2, FALSE)</f>
        <v>Cruisers Bicycles</v>
      </c>
      <c r="I543" s="14">
        <f>VLOOKUP(A543, [1]orders!A:B,2,FALSE)</f>
        <v>727</v>
      </c>
      <c r="J543" s="14" t="str">
        <f>VLOOKUP(A543, [1]orders!A:I,9,FALSE)</f>
        <v>kasha.sullivan@hotmail.com</v>
      </c>
      <c r="K543" s="14">
        <f>VLOOKUP(A543, [1]orders!A:J,10,FALSE)</f>
        <v>10583</v>
      </c>
      <c r="L543" s="2" t="str">
        <f>IFERROR(VLOOKUP(C543, [5]stores!A:B, 2, FALSE), "Unknown")</f>
        <v>Baldwin Bikes</v>
      </c>
      <c r="M543" s="2" t="str">
        <f>VLOOKUP(D543,[3]products!A:B,2,FALSE)</f>
        <v>Pure Cycles Western 3-Speed - Women's - 2015/2016</v>
      </c>
      <c r="N543" s="2" t="str">
        <f>VLOOKUP(D543, [3]products!A:H, 8, FALSE)</f>
        <v>Pure Cycles</v>
      </c>
      <c r="O543" s="21">
        <f>VLOOKUP(A543, [1]orders!A:D, 4, FALSE)</f>
        <v>42488</v>
      </c>
      <c r="P543" s="2">
        <v>1</v>
      </c>
      <c r="Q543" s="2">
        <v>449</v>
      </c>
      <c r="R543" s="27">
        <v>0.2</v>
      </c>
      <c r="S543" s="2">
        <f t="shared" si="8"/>
        <v>449</v>
      </c>
    </row>
    <row r="544" spans="1:19" x14ac:dyDescent="0.3">
      <c r="A544" s="2">
        <v>195</v>
      </c>
      <c r="B544" s="2">
        <v>2</v>
      </c>
      <c r="C544" s="2">
        <f>VLOOKUP(A544, [1]orders!A:G, 7, FALSE)</f>
        <v>2</v>
      </c>
      <c r="D544" s="2">
        <v>14</v>
      </c>
      <c r="E544" s="2">
        <f>VLOOKUP(C544, [2]staffs!A:G,1,FALSE)</f>
        <v>2</v>
      </c>
      <c r="F544" s="2" t="str">
        <f>VLOOKUP(E544, [2]staffs!A:D,4,FALSE)</f>
        <v>mireya.copeland@bikes.shop</v>
      </c>
      <c r="G544" s="2">
        <f>VLOOKUP(D544, [3]products!$A:$D, 4, FALSE)</f>
        <v>3</v>
      </c>
      <c r="H544" s="2" t="str">
        <f>VLOOKUP(G544, [4]categories!A:B, 2, FALSE)</f>
        <v>Cruisers Bicycles</v>
      </c>
      <c r="I544" s="14">
        <f>VLOOKUP(A544, [1]orders!A:B,2,FALSE)</f>
        <v>727</v>
      </c>
      <c r="J544" s="14" t="str">
        <f>VLOOKUP(A544, [1]orders!A:I,9,FALSE)</f>
        <v>kasha.sullivan@hotmail.com</v>
      </c>
      <c r="K544" s="14">
        <f>VLOOKUP(A544, [1]orders!A:J,10,FALSE)</f>
        <v>10583</v>
      </c>
      <c r="L544" s="2" t="str">
        <f>IFERROR(VLOOKUP(C544, [5]stores!A:B, 2, FALSE), "Unknown")</f>
        <v>Baldwin Bikes</v>
      </c>
      <c r="M544" s="2" t="str">
        <f>VLOOKUP(D544,[3]products!A:B,2,FALSE)</f>
        <v>Electra Girl's Hawaii 1 (16-inch) - 2015/2016</v>
      </c>
      <c r="N544" s="2" t="str">
        <f>VLOOKUP(D544, [3]products!A:H, 8, FALSE)</f>
        <v>Electra</v>
      </c>
      <c r="O544" s="21">
        <f>VLOOKUP(A544, [1]orders!A:D, 4, FALSE)</f>
        <v>42488</v>
      </c>
      <c r="P544" s="2">
        <v>1</v>
      </c>
      <c r="Q544" s="2">
        <v>269.99</v>
      </c>
      <c r="R544" s="27">
        <v>0.05</v>
      </c>
      <c r="S544" s="2">
        <f t="shared" si="8"/>
        <v>269.99</v>
      </c>
    </row>
    <row r="545" spans="1:19" x14ac:dyDescent="0.3">
      <c r="A545" s="2">
        <v>195</v>
      </c>
      <c r="B545" s="2">
        <v>3</v>
      </c>
      <c r="C545" s="2">
        <f>VLOOKUP(A545, [1]orders!A:G, 7, FALSE)</f>
        <v>2</v>
      </c>
      <c r="D545" s="2">
        <v>5</v>
      </c>
      <c r="E545" s="2">
        <f>VLOOKUP(C545, [2]staffs!A:G,1,FALSE)</f>
        <v>2</v>
      </c>
      <c r="F545" s="2" t="str">
        <f>VLOOKUP(E545, [2]staffs!A:D,4,FALSE)</f>
        <v>mireya.copeland@bikes.shop</v>
      </c>
      <c r="G545" s="2">
        <f>VLOOKUP(D545, [3]products!$A:$D, 4, FALSE)</f>
        <v>6</v>
      </c>
      <c r="H545" s="2" t="str">
        <f>VLOOKUP(G545, [4]categories!A:B, 2, FALSE)</f>
        <v>Mountain Bikes</v>
      </c>
      <c r="I545" s="14">
        <f>VLOOKUP(A545, [1]orders!A:B,2,FALSE)</f>
        <v>727</v>
      </c>
      <c r="J545" s="14" t="str">
        <f>VLOOKUP(A545, [1]orders!A:I,9,FALSE)</f>
        <v>kasha.sullivan@hotmail.com</v>
      </c>
      <c r="K545" s="14">
        <f>VLOOKUP(A545, [1]orders!A:J,10,FALSE)</f>
        <v>10583</v>
      </c>
      <c r="L545" s="2" t="str">
        <f>IFERROR(VLOOKUP(C545, [5]stores!A:B, 2, FALSE), "Unknown")</f>
        <v>Baldwin Bikes</v>
      </c>
      <c r="M545" s="2" t="str">
        <f>VLOOKUP(D545,[3]products!A:B,2,FALSE)</f>
        <v>Heller Shagamaw Frame - 2016</v>
      </c>
      <c r="N545" s="2" t="str">
        <f>VLOOKUP(D545, [3]products!A:H, 8, FALSE)</f>
        <v>Heller</v>
      </c>
      <c r="O545" s="21">
        <f>VLOOKUP(A545, [1]orders!A:D, 4, FALSE)</f>
        <v>42488</v>
      </c>
      <c r="P545" s="2">
        <v>2</v>
      </c>
      <c r="Q545" s="2">
        <v>1320.99</v>
      </c>
      <c r="R545" s="27">
        <v>0.2</v>
      </c>
      <c r="S545" s="2">
        <f t="shared" si="8"/>
        <v>2641.98</v>
      </c>
    </row>
    <row r="546" spans="1:19" x14ac:dyDescent="0.3">
      <c r="A546" s="2">
        <v>195</v>
      </c>
      <c r="B546" s="2">
        <v>4</v>
      </c>
      <c r="C546" s="2">
        <f>VLOOKUP(A546, [1]orders!A:G, 7, FALSE)</f>
        <v>2</v>
      </c>
      <c r="D546" s="2">
        <v>4</v>
      </c>
      <c r="E546" s="2">
        <f>VLOOKUP(C546, [2]staffs!A:G,1,FALSE)</f>
        <v>2</v>
      </c>
      <c r="F546" s="2" t="str">
        <f>VLOOKUP(E546, [2]staffs!A:D,4,FALSE)</f>
        <v>mireya.copeland@bikes.shop</v>
      </c>
      <c r="G546" s="2">
        <f>VLOOKUP(D546, [3]products!$A:$D, 4, FALSE)</f>
        <v>6</v>
      </c>
      <c r="H546" s="2" t="str">
        <f>VLOOKUP(G546, [4]categories!A:B, 2, FALSE)</f>
        <v>Mountain Bikes</v>
      </c>
      <c r="I546" s="14">
        <f>VLOOKUP(A546, [1]orders!A:B,2,FALSE)</f>
        <v>727</v>
      </c>
      <c r="J546" s="14" t="str">
        <f>VLOOKUP(A546, [1]orders!A:I,9,FALSE)</f>
        <v>kasha.sullivan@hotmail.com</v>
      </c>
      <c r="K546" s="14">
        <f>VLOOKUP(A546, [1]orders!A:J,10,FALSE)</f>
        <v>10583</v>
      </c>
      <c r="L546" s="2" t="str">
        <f>IFERROR(VLOOKUP(C546, [5]stores!A:B, 2, FALSE), "Unknown")</f>
        <v>Baldwin Bikes</v>
      </c>
      <c r="M546" s="2" t="str">
        <f>VLOOKUP(D546,[3]products!A:B,2,FALSE)</f>
        <v>Trek Fuel EX 8 29 - 2016</v>
      </c>
      <c r="N546" s="2" t="str">
        <f>VLOOKUP(D546, [3]products!A:H, 8, FALSE)</f>
        <v>Trek</v>
      </c>
      <c r="O546" s="21">
        <f>VLOOKUP(A546, [1]orders!A:D, 4, FALSE)</f>
        <v>42488</v>
      </c>
      <c r="P546" s="2">
        <v>2</v>
      </c>
      <c r="Q546" s="2">
        <v>2899.99</v>
      </c>
      <c r="R546" s="27">
        <v>0.2</v>
      </c>
      <c r="S546" s="2">
        <f t="shared" si="8"/>
        <v>5799.98</v>
      </c>
    </row>
    <row r="547" spans="1:19" x14ac:dyDescent="0.3">
      <c r="A547" s="2">
        <v>195</v>
      </c>
      <c r="B547" s="2">
        <v>5</v>
      </c>
      <c r="C547" s="2">
        <f>VLOOKUP(A547, [1]orders!A:G, 7, FALSE)</f>
        <v>2</v>
      </c>
      <c r="D547" s="2">
        <v>21</v>
      </c>
      <c r="E547" s="2">
        <f>VLOOKUP(C547, [2]staffs!A:G,1,FALSE)</f>
        <v>2</v>
      </c>
      <c r="F547" s="2" t="str">
        <f>VLOOKUP(E547, [2]staffs!A:D,4,FALSE)</f>
        <v>mireya.copeland@bikes.shop</v>
      </c>
      <c r="G547" s="2">
        <f>VLOOKUP(D547, [3]products!$A:$D, 4, FALSE)</f>
        <v>1</v>
      </c>
      <c r="H547" s="2" t="str">
        <f>VLOOKUP(G547, [4]categories!A:B, 2, FALSE)</f>
        <v>Children Bicycles</v>
      </c>
      <c r="I547" s="14">
        <f>VLOOKUP(A547, [1]orders!A:B,2,FALSE)</f>
        <v>727</v>
      </c>
      <c r="J547" s="14" t="str">
        <f>VLOOKUP(A547, [1]orders!A:I,9,FALSE)</f>
        <v>kasha.sullivan@hotmail.com</v>
      </c>
      <c r="K547" s="14">
        <f>VLOOKUP(A547, [1]orders!A:J,10,FALSE)</f>
        <v>10583</v>
      </c>
      <c r="L547" s="2" t="str">
        <f>IFERROR(VLOOKUP(C547, [5]stores!A:B, 2, FALSE), "Unknown")</f>
        <v>Baldwin Bikes</v>
      </c>
      <c r="M547" s="2" t="str">
        <f>VLOOKUP(D547,[3]products!A:B,2,FALSE)</f>
        <v>Electra Cruiser 1 (24-Inch) - 2016</v>
      </c>
      <c r="N547" s="2" t="str">
        <f>VLOOKUP(D547, [3]products!A:H, 8, FALSE)</f>
        <v>Electra</v>
      </c>
      <c r="O547" s="21">
        <f>VLOOKUP(A547, [1]orders!A:D, 4, FALSE)</f>
        <v>42488</v>
      </c>
      <c r="P547" s="2">
        <v>2</v>
      </c>
      <c r="Q547" s="2">
        <v>269.99</v>
      </c>
      <c r="R547" s="27">
        <v>0.1</v>
      </c>
      <c r="S547" s="2">
        <f t="shared" si="8"/>
        <v>539.98</v>
      </c>
    </row>
    <row r="548" spans="1:19" x14ac:dyDescent="0.3">
      <c r="A548" s="2">
        <v>196</v>
      </c>
      <c r="B548" s="2">
        <v>1</v>
      </c>
      <c r="C548" s="2">
        <f>VLOOKUP(A548, [1]orders!A:G, 7, FALSE)</f>
        <v>2</v>
      </c>
      <c r="D548" s="2">
        <v>6</v>
      </c>
      <c r="E548" s="2">
        <f>VLOOKUP(C548, [2]staffs!A:G,1,FALSE)</f>
        <v>2</v>
      </c>
      <c r="F548" s="2" t="str">
        <f>VLOOKUP(E548, [2]staffs!A:D,4,FALSE)</f>
        <v>mireya.copeland@bikes.shop</v>
      </c>
      <c r="G548" s="2">
        <f>VLOOKUP(D548, [3]products!$A:$D, 4, FALSE)</f>
        <v>6</v>
      </c>
      <c r="H548" s="2" t="str">
        <f>VLOOKUP(G548, [4]categories!A:B, 2, FALSE)</f>
        <v>Mountain Bikes</v>
      </c>
      <c r="I548" s="14">
        <f>VLOOKUP(A548, [1]orders!A:B,2,FALSE)</f>
        <v>1247</v>
      </c>
      <c r="J548" s="14" t="str">
        <f>VLOOKUP(A548, [1]orders!A:I,9,FALSE)</f>
        <v>tammie.cherry@hotmail.com</v>
      </c>
      <c r="K548" s="14">
        <f>VLOOKUP(A548, [1]orders!A:J,10,FALSE)</f>
        <v>11758</v>
      </c>
      <c r="L548" s="2" t="str">
        <f>IFERROR(VLOOKUP(C548, [5]stores!A:B, 2, FALSE), "Unknown")</f>
        <v>Baldwin Bikes</v>
      </c>
      <c r="M548" s="2" t="str">
        <f>VLOOKUP(D548,[3]products!A:B,2,FALSE)</f>
        <v>Surly Ice Cream Truck Frameset - 2016</v>
      </c>
      <c r="N548" s="2" t="str">
        <f>VLOOKUP(D548, [3]products!A:H, 8, FALSE)</f>
        <v>Surly</v>
      </c>
      <c r="O548" s="21">
        <f>VLOOKUP(A548, [1]orders!A:D, 4, FALSE)</f>
        <v>42488</v>
      </c>
      <c r="P548" s="2">
        <v>1</v>
      </c>
      <c r="Q548" s="2">
        <v>469.99</v>
      </c>
      <c r="R548" s="27">
        <v>0.05</v>
      </c>
      <c r="S548" s="2">
        <f t="shared" si="8"/>
        <v>469.99</v>
      </c>
    </row>
    <row r="549" spans="1:19" x14ac:dyDescent="0.3">
      <c r="A549" s="2">
        <v>196</v>
      </c>
      <c r="B549" s="2">
        <v>2</v>
      </c>
      <c r="C549" s="2">
        <f>VLOOKUP(A549, [1]orders!A:G, 7, FALSE)</f>
        <v>2</v>
      </c>
      <c r="D549" s="2">
        <v>3</v>
      </c>
      <c r="E549" s="2">
        <f>VLOOKUP(C549, [2]staffs!A:G,1,FALSE)</f>
        <v>2</v>
      </c>
      <c r="F549" s="2" t="str">
        <f>VLOOKUP(E549, [2]staffs!A:D,4,FALSE)</f>
        <v>mireya.copeland@bikes.shop</v>
      </c>
      <c r="G549" s="2">
        <f>VLOOKUP(D549, [3]products!$A:$D, 4, FALSE)</f>
        <v>6</v>
      </c>
      <c r="H549" s="2" t="str">
        <f>VLOOKUP(G549, [4]categories!A:B, 2, FALSE)</f>
        <v>Mountain Bikes</v>
      </c>
      <c r="I549" s="14">
        <f>VLOOKUP(A549, [1]orders!A:B,2,FALSE)</f>
        <v>1247</v>
      </c>
      <c r="J549" s="14" t="str">
        <f>VLOOKUP(A549, [1]orders!A:I,9,FALSE)</f>
        <v>tammie.cherry@hotmail.com</v>
      </c>
      <c r="K549" s="14">
        <f>VLOOKUP(A549, [1]orders!A:J,10,FALSE)</f>
        <v>11758</v>
      </c>
      <c r="L549" s="2" t="str">
        <f>IFERROR(VLOOKUP(C549, [5]stores!A:B, 2, FALSE), "Unknown")</f>
        <v>Baldwin Bikes</v>
      </c>
      <c r="M549" s="2" t="str">
        <f>VLOOKUP(D549,[3]products!A:B,2,FALSE)</f>
        <v>Surly Wednesday Frameset - 2016</v>
      </c>
      <c r="N549" s="2" t="str">
        <f>VLOOKUP(D549, [3]products!A:H, 8, FALSE)</f>
        <v>Surly</v>
      </c>
      <c r="O549" s="21">
        <f>VLOOKUP(A549, [1]orders!A:D, 4, FALSE)</f>
        <v>42488</v>
      </c>
      <c r="P549" s="2">
        <v>2</v>
      </c>
      <c r="Q549" s="2">
        <v>999.99</v>
      </c>
      <c r="R549" s="27">
        <v>7.0000000000000007E-2</v>
      </c>
      <c r="S549" s="2">
        <f t="shared" si="8"/>
        <v>1999.98</v>
      </c>
    </row>
    <row r="550" spans="1:19" x14ac:dyDescent="0.3">
      <c r="A550" s="2">
        <v>196</v>
      </c>
      <c r="B550" s="2">
        <v>3</v>
      </c>
      <c r="C550" s="2">
        <f>VLOOKUP(A550, [1]orders!A:G, 7, FALSE)</f>
        <v>2</v>
      </c>
      <c r="D550" s="2">
        <v>10</v>
      </c>
      <c r="E550" s="2">
        <f>VLOOKUP(C550, [2]staffs!A:G,1,FALSE)</f>
        <v>2</v>
      </c>
      <c r="F550" s="2" t="str">
        <f>VLOOKUP(E550, [2]staffs!A:D,4,FALSE)</f>
        <v>mireya.copeland@bikes.shop</v>
      </c>
      <c r="G550" s="2">
        <f>VLOOKUP(D550, [3]products!$A:$D, 4, FALSE)</f>
        <v>4</v>
      </c>
      <c r="H550" s="2" t="str">
        <f>VLOOKUP(G550, [4]categories!A:B, 2, FALSE)</f>
        <v>Cyclocross Bicycles</v>
      </c>
      <c r="I550" s="14">
        <f>VLOOKUP(A550, [1]orders!A:B,2,FALSE)</f>
        <v>1247</v>
      </c>
      <c r="J550" s="14" t="str">
        <f>VLOOKUP(A550, [1]orders!A:I,9,FALSE)</f>
        <v>tammie.cherry@hotmail.com</v>
      </c>
      <c r="K550" s="14">
        <f>VLOOKUP(A550, [1]orders!A:J,10,FALSE)</f>
        <v>11758</v>
      </c>
      <c r="L550" s="2" t="str">
        <f>IFERROR(VLOOKUP(C550, [5]stores!A:B, 2, FALSE), "Unknown")</f>
        <v>Baldwin Bikes</v>
      </c>
      <c r="M550" s="2" t="str">
        <f>VLOOKUP(D550,[3]products!A:B,2,FALSE)</f>
        <v>Surly Straggler - 2016</v>
      </c>
      <c r="N550" s="2" t="str">
        <f>VLOOKUP(D550, [3]products!A:H, 8, FALSE)</f>
        <v>Surly</v>
      </c>
      <c r="O550" s="21">
        <f>VLOOKUP(A550, [1]orders!A:D, 4, FALSE)</f>
        <v>42488</v>
      </c>
      <c r="P550" s="2">
        <v>2</v>
      </c>
      <c r="Q550" s="2">
        <v>1549</v>
      </c>
      <c r="R550" s="27">
        <v>7.0000000000000007E-2</v>
      </c>
      <c r="S550" s="2">
        <f t="shared" si="8"/>
        <v>3098</v>
      </c>
    </row>
    <row r="551" spans="1:19" x14ac:dyDescent="0.3">
      <c r="A551" s="2">
        <v>196</v>
      </c>
      <c r="B551" s="2">
        <v>4</v>
      </c>
      <c r="C551" s="2">
        <f>VLOOKUP(A551, [1]orders!A:G, 7, FALSE)</f>
        <v>2</v>
      </c>
      <c r="D551" s="2">
        <v>12</v>
      </c>
      <c r="E551" s="2">
        <f>VLOOKUP(C551, [2]staffs!A:G,1,FALSE)</f>
        <v>2</v>
      </c>
      <c r="F551" s="2" t="str">
        <f>VLOOKUP(E551, [2]staffs!A:D,4,FALSE)</f>
        <v>mireya.copeland@bikes.shop</v>
      </c>
      <c r="G551" s="2">
        <f>VLOOKUP(D551, [3]products!$A:$D, 4, FALSE)</f>
        <v>3</v>
      </c>
      <c r="H551" s="2" t="str">
        <f>VLOOKUP(G551, [4]categories!A:B, 2, FALSE)</f>
        <v>Cruisers Bicycles</v>
      </c>
      <c r="I551" s="14">
        <f>VLOOKUP(A551, [1]orders!A:B,2,FALSE)</f>
        <v>1247</v>
      </c>
      <c r="J551" s="14" t="str">
        <f>VLOOKUP(A551, [1]orders!A:I,9,FALSE)</f>
        <v>tammie.cherry@hotmail.com</v>
      </c>
      <c r="K551" s="14">
        <f>VLOOKUP(A551, [1]orders!A:J,10,FALSE)</f>
        <v>11758</v>
      </c>
      <c r="L551" s="2" t="str">
        <f>IFERROR(VLOOKUP(C551, [5]stores!A:B, 2, FALSE), "Unknown")</f>
        <v>Baldwin Bikes</v>
      </c>
      <c r="M551" s="2" t="str">
        <f>VLOOKUP(D551,[3]products!A:B,2,FALSE)</f>
        <v>Electra Townie Original 21D - 2016</v>
      </c>
      <c r="N551" s="2" t="str">
        <f>VLOOKUP(D551, [3]products!A:H, 8, FALSE)</f>
        <v>Electra</v>
      </c>
      <c r="O551" s="21">
        <f>VLOOKUP(A551, [1]orders!A:D, 4, FALSE)</f>
        <v>42488</v>
      </c>
      <c r="P551" s="2">
        <v>1</v>
      </c>
      <c r="Q551" s="2">
        <v>549.99</v>
      </c>
      <c r="R551" s="27">
        <v>7.0000000000000007E-2</v>
      </c>
      <c r="S551" s="2">
        <f t="shared" si="8"/>
        <v>549.99</v>
      </c>
    </row>
    <row r="552" spans="1:19" x14ac:dyDescent="0.3">
      <c r="A552" s="2">
        <v>196</v>
      </c>
      <c r="B552" s="2">
        <v>5</v>
      </c>
      <c r="C552" s="2">
        <f>VLOOKUP(A552, [1]orders!A:G, 7, FALSE)</f>
        <v>2</v>
      </c>
      <c r="D552" s="2">
        <v>20</v>
      </c>
      <c r="E552" s="2">
        <f>VLOOKUP(C552, [2]staffs!A:G,1,FALSE)</f>
        <v>2</v>
      </c>
      <c r="F552" s="2" t="str">
        <f>VLOOKUP(E552, [2]staffs!A:D,4,FALSE)</f>
        <v>mireya.copeland@bikes.shop</v>
      </c>
      <c r="G552" s="2">
        <f>VLOOKUP(D552, [3]products!$A:$D, 4, FALSE)</f>
        <v>3</v>
      </c>
      <c r="H552" s="2" t="str">
        <f>VLOOKUP(G552, [4]categories!A:B, 2, FALSE)</f>
        <v>Cruisers Bicycles</v>
      </c>
      <c r="I552" s="14">
        <f>VLOOKUP(A552, [1]orders!A:B,2,FALSE)</f>
        <v>1247</v>
      </c>
      <c r="J552" s="14" t="str">
        <f>VLOOKUP(A552, [1]orders!A:I,9,FALSE)</f>
        <v>tammie.cherry@hotmail.com</v>
      </c>
      <c r="K552" s="14">
        <f>VLOOKUP(A552, [1]orders!A:J,10,FALSE)</f>
        <v>11758</v>
      </c>
      <c r="L552" s="2" t="str">
        <f>IFERROR(VLOOKUP(C552, [5]stores!A:B, 2, FALSE), "Unknown")</f>
        <v>Baldwin Bikes</v>
      </c>
      <c r="M552" s="2" t="str">
        <f>VLOOKUP(D552,[3]products!A:B,2,FALSE)</f>
        <v>Electra Townie Original 7D EQ - Women's - 2016</v>
      </c>
      <c r="N552" s="2" t="str">
        <f>VLOOKUP(D552, [3]products!A:H, 8, FALSE)</f>
        <v>Electra</v>
      </c>
      <c r="O552" s="21">
        <f>VLOOKUP(A552, [1]orders!A:D, 4, FALSE)</f>
        <v>42488</v>
      </c>
      <c r="P552" s="2">
        <v>1</v>
      </c>
      <c r="Q552" s="2">
        <v>599.99</v>
      </c>
      <c r="R552" s="27">
        <v>0.1</v>
      </c>
      <c r="S552" s="2">
        <f t="shared" si="8"/>
        <v>599.99</v>
      </c>
    </row>
    <row r="553" spans="1:19" x14ac:dyDescent="0.3">
      <c r="A553" s="2">
        <v>197</v>
      </c>
      <c r="B553" s="2">
        <v>1</v>
      </c>
      <c r="C553" s="2">
        <f>VLOOKUP(A553, [1]orders!A:G, 7, FALSE)</f>
        <v>2</v>
      </c>
      <c r="D553" s="2">
        <v>4</v>
      </c>
      <c r="E553" s="2">
        <f>VLOOKUP(C553, [2]staffs!A:G,1,FALSE)</f>
        <v>2</v>
      </c>
      <c r="F553" s="2" t="str">
        <f>VLOOKUP(E553, [2]staffs!A:D,4,FALSE)</f>
        <v>mireya.copeland@bikes.shop</v>
      </c>
      <c r="G553" s="2">
        <f>VLOOKUP(D553, [3]products!$A:$D, 4, FALSE)</f>
        <v>6</v>
      </c>
      <c r="H553" s="2" t="str">
        <f>VLOOKUP(G553, [4]categories!A:B, 2, FALSE)</f>
        <v>Mountain Bikes</v>
      </c>
      <c r="I553" s="14">
        <f>VLOOKUP(A553, [1]orders!A:B,2,FALSE)</f>
        <v>127</v>
      </c>
      <c r="J553" s="14" t="str">
        <f>VLOOKUP(A553, [1]orders!A:I,9,FALSE)</f>
        <v>erlinda.nielsen@aol.com</v>
      </c>
      <c r="K553" s="14">
        <f>VLOOKUP(A553, [1]orders!A:J,10,FALSE)</f>
        <v>11378</v>
      </c>
      <c r="L553" s="2" t="str">
        <f>IFERROR(VLOOKUP(C553, [5]stores!A:B, 2, FALSE), "Unknown")</f>
        <v>Baldwin Bikes</v>
      </c>
      <c r="M553" s="2" t="str">
        <f>VLOOKUP(D553,[3]products!A:B,2,FALSE)</f>
        <v>Trek Fuel EX 8 29 - 2016</v>
      </c>
      <c r="N553" s="2" t="str">
        <f>VLOOKUP(D553, [3]products!A:H, 8, FALSE)</f>
        <v>Trek</v>
      </c>
      <c r="O553" s="21">
        <f>VLOOKUP(A553, [1]orders!A:D, 4, FALSE)</f>
        <v>42490</v>
      </c>
      <c r="P553" s="2">
        <v>2</v>
      </c>
      <c r="Q553" s="2">
        <v>2899.99</v>
      </c>
      <c r="R553" s="27">
        <v>0.2</v>
      </c>
      <c r="S553" s="2">
        <f t="shared" si="8"/>
        <v>5799.98</v>
      </c>
    </row>
    <row r="554" spans="1:19" x14ac:dyDescent="0.3">
      <c r="A554" s="2">
        <v>197</v>
      </c>
      <c r="B554" s="2">
        <v>2</v>
      </c>
      <c r="C554" s="2">
        <f>VLOOKUP(A554, [1]orders!A:G, 7, FALSE)</f>
        <v>2</v>
      </c>
      <c r="D554" s="2">
        <v>2</v>
      </c>
      <c r="E554" s="2">
        <f>VLOOKUP(C554, [2]staffs!A:G,1,FALSE)</f>
        <v>2</v>
      </c>
      <c r="F554" s="2" t="str">
        <f>VLOOKUP(E554, [2]staffs!A:D,4,FALSE)</f>
        <v>mireya.copeland@bikes.shop</v>
      </c>
      <c r="G554" s="2">
        <f>VLOOKUP(D554, [3]products!$A:$D, 4, FALSE)</f>
        <v>6</v>
      </c>
      <c r="H554" s="2" t="str">
        <f>VLOOKUP(G554, [4]categories!A:B, 2, FALSE)</f>
        <v>Mountain Bikes</v>
      </c>
      <c r="I554" s="14">
        <f>VLOOKUP(A554, [1]orders!A:B,2,FALSE)</f>
        <v>127</v>
      </c>
      <c r="J554" s="14" t="str">
        <f>VLOOKUP(A554, [1]orders!A:I,9,FALSE)</f>
        <v>erlinda.nielsen@aol.com</v>
      </c>
      <c r="K554" s="14">
        <f>VLOOKUP(A554, [1]orders!A:J,10,FALSE)</f>
        <v>11378</v>
      </c>
      <c r="L554" s="2" t="str">
        <f>IFERROR(VLOOKUP(C554, [5]stores!A:B, 2, FALSE), "Unknown")</f>
        <v>Baldwin Bikes</v>
      </c>
      <c r="M554" s="2" t="str">
        <f>VLOOKUP(D554,[3]products!A:B,2,FALSE)</f>
        <v>Ritchey Timberwolf Frameset - 2016</v>
      </c>
      <c r="N554" s="2" t="str">
        <f>VLOOKUP(D554, [3]products!A:H, 8, FALSE)</f>
        <v>Ritchey</v>
      </c>
      <c r="O554" s="21">
        <f>VLOOKUP(A554, [1]orders!A:D, 4, FALSE)</f>
        <v>42490</v>
      </c>
      <c r="P554" s="2">
        <v>2</v>
      </c>
      <c r="Q554" s="2">
        <v>749.99</v>
      </c>
      <c r="R554" s="27">
        <v>7.0000000000000007E-2</v>
      </c>
      <c r="S554" s="2">
        <f t="shared" si="8"/>
        <v>1499.98</v>
      </c>
    </row>
    <row r="555" spans="1:19" x14ac:dyDescent="0.3">
      <c r="A555" s="2">
        <v>198</v>
      </c>
      <c r="B555" s="2">
        <v>1</v>
      </c>
      <c r="C555" s="2">
        <f>VLOOKUP(A555, [1]orders!A:G, 7, FALSE)</f>
        <v>2</v>
      </c>
      <c r="D555" s="2">
        <v>6</v>
      </c>
      <c r="E555" s="2">
        <f>VLOOKUP(C555, [2]staffs!A:G,1,FALSE)</f>
        <v>2</v>
      </c>
      <c r="F555" s="2" t="str">
        <f>VLOOKUP(E555, [2]staffs!A:D,4,FALSE)</f>
        <v>mireya.copeland@bikes.shop</v>
      </c>
      <c r="G555" s="2">
        <f>VLOOKUP(D555, [3]products!$A:$D, 4, FALSE)</f>
        <v>6</v>
      </c>
      <c r="H555" s="2" t="str">
        <f>VLOOKUP(G555, [4]categories!A:B, 2, FALSE)</f>
        <v>Mountain Bikes</v>
      </c>
      <c r="I555" s="14">
        <f>VLOOKUP(A555, [1]orders!A:B,2,FALSE)</f>
        <v>640</v>
      </c>
      <c r="J555" s="14" t="str">
        <f>VLOOKUP(A555, [1]orders!A:I,9,FALSE)</f>
        <v>allison.nolan@gmail.com</v>
      </c>
      <c r="K555" s="14">
        <f>VLOOKUP(A555, [1]orders!A:J,10,FALSE)</f>
        <v>10956</v>
      </c>
      <c r="L555" s="2" t="str">
        <f>IFERROR(VLOOKUP(C555, [5]stores!A:B, 2, FALSE), "Unknown")</f>
        <v>Baldwin Bikes</v>
      </c>
      <c r="M555" s="2" t="str">
        <f>VLOOKUP(D555,[3]products!A:B,2,FALSE)</f>
        <v>Surly Ice Cream Truck Frameset - 2016</v>
      </c>
      <c r="N555" s="2" t="str">
        <f>VLOOKUP(D555, [3]products!A:H, 8, FALSE)</f>
        <v>Surly</v>
      </c>
      <c r="O555" s="21">
        <f>VLOOKUP(A555, [1]orders!A:D, 4, FALSE)</f>
        <v>42491</v>
      </c>
      <c r="P555" s="2">
        <v>2</v>
      </c>
      <c r="Q555" s="2">
        <v>469.99</v>
      </c>
      <c r="R555" s="27">
        <v>0.05</v>
      </c>
      <c r="S555" s="2">
        <f t="shared" si="8"/>
        <v>939.98</v>
      </c>
    </row>
    <row r="556" spans="1:19" x14ac:dyDescent="0.3">
      <c r="A556" s="2">
        <v>198</v>
      </c>
      <c r="B556" s="2">
        <v>2</v>
      </c>
      <c r="C556" s="2">
        <f>VLOOKUP(A556, [1]orders!A:G, 7, FALSE)</f>
        <v>2</v>
      </c>
      <c r="D556" s="2">
        <v>20</v>
      </c>
      <c r="E556" s="2">
        <f>VLOOKUP(C556, [2]staffs!A:G,1,FALSE)</f>
        <v>2</v>
      </c>
      <c r="F556" s="2" t="str">
        <f>VLOOKUP(E556, [2]staffs!A:D,4,FALSE)</f>
        <v>mireya.copeland@bikes.shop</v>
      </c>
      <c r="G556" s="2">
        <f>VLOOKUP(D556, [3]products!$A:$D, 4, FALSE)</f>
        <v>3</v>
      </c>
      <c r="H556" s="2" t="str">
        <f>VLOOKUP(G556, [4]categories!A:B, 2, FALSE)</f>
        <v>Cruisers Bicycles</v>
      </c>
      <c r="I556" s="14">
        <f>VLOOKUP(A556, [1]orders!A:B,2,FALSE)</f>
        <v>640</v>
      </c>
      <c r="J556" s="14" t="str">
        <f>VLOOKUP(A556, [1]orders!A:I,9,FALSE)</f>
        <v>allison.nolan@gmail.com</v>
      </c>
      <c r="K556" s="14">
        <f>VLOOKUP(A556, [1]orders!A:J,10,FALSE)</f>
        <v>10956</v>
      </c>
      <c r="L556" s="2" t="str">
        <f>IFERROR(VLOOKUP(C556, [5]stores!A:B, 2, FALSE), "Unknown")</f>
        <v>Baldwin Bikes</v>
      </c>
      <c r="M556" s="2" t="str">
        <f>VLOOKUP(D556,[3]products!A:B,2,FALSE)</f>
        <v>Electra Townie Original 7D EQ - Women's - 2016</v>
      </c>
      <c r="N556" s="2" t="str">
        <f>VLOOKUP(D556, [3]products!A:H, 8, FALSE)</f>
        <v>Electra</v>
      </c>
      <c r="O556" s="21">
        <f>VLOOKUP(A556, [1]orders!A:D, 4, FALSE)</f>
        <v>42491</v>
      </c>
      <c r="P556" s="2">
        <v>2</v>
      </c>
      <c r="Q556" s="2">
        <v>599.99</v>
      </c>
      <c r="R556" s="27">
        <v>7.0000000000000007E-2</v>
      </c>
      <c r="S556" s="2">
        <f t="shared" si="8"/>
        <v>1199.98</v>
      </c>
    </row>
    <row r="557" spans="1:19" x14ac:dyDescent="0.3">
      <c r="A557" s="2">
        <v>198</v>
      </c>
      <c r="B557" s="2">
        <v>3</v>
      </c>
      <c r="C557" s="2">
        <f>VLOOKUP(A557, [1]orders!A:G, 7, FALSE)</f>
        <v>2</v>
      </c>
      <c r="D557" s="2">
        <v>8</v>
      </c>
      <c r="E557" s="2">
        <f>VLOOKUP(C557, [2]staffs!A:G,1,FALSE)</f>
        <v>2</v>
      </c>
      <c r="F557" s="2" t="str">
        <f>VLOOKUP(E557, [2]staffs!A:D,4,FALSE)</f>
        <v>mireya.copeland@bikes.shop</v>
      </c>
      <c r="G557" s="2">
        <f>VLOOKUP(D557, [3]products!$A:$D, 4, FALSE)</f>
        <v>6</v>
      </c>
      <c r="H557" s="2" t="str">
        <f>VLOOKUP(G557, [4]categories!A:B, 2, FALSE)</f>
        <v>Mountain Bikes</v>
      </c>
      <c r="I557" s="14">
        <f>VLOOKUP(A557, [1]orders!A:B,2,FALSE)</f>
        <v>640</v>
      </c>
      <c r="J557" s="14" t="str">
        <f>VLOOKUP(A557, [1]orders!A:I,9,FALSE)</f>
        <v>allison.nolan@gmail.com</v>
      </c>
      <c r="K557" s="14">
        <f>VLOOKUP(A557, [1]orders!A:J,10,FALSE)</f>
        <v>10956</v>
      </c>
      <c r="L557" s="2" t="str">
        <f>IFERROR(VLOOKUP(C557, [5]stores!A:B, 2, FALSE), "Unknown")</f>
        <v>Baldwin Bikes</v>
      </c>
      <c r="M557" s="2" t="str">
        <f>VLOOKUP(D557,[3]products!A:B,2,FALSE)</f>
        <v>Trek Remedy 29 Carbon Frameset - 2016</v>
      </c>
      <c r="N557" s="2" t="str">
        <f>VLOOKUP(D557, [3]products!A:H, 8, FALSE)</f>
        <v>Trek</v>
      </c>
      <c r="O557" s="21">
        <f>VLOOKUP(A557, [1]orders!A:D, 4, FALSE)</f>
        <v>42491</v>
      </c>
      <c r="P557" s="2">
        <v>2</v>
      </c>
      <c r="Q557" s="2">
        <v>1799.99</v>
      </c>
      <c r="R557" s="27">
        <v>0.2</v>
      </c>
      <c r="S557" s="2">
        <f t="shared" si="8"/>
        <v>3599.98</v>
      </c>
    </row>
    <row r="558" spans="1:19" x14ac:dyDescent="0.3">
      <c r="A558" s="2">
        <v>198</v>
      </c>
      <c r="B558" s="2">
        <v>4</v>
      </c>
      <c r="C558" s="2">
        <f>VLOOKUP(A558, [1]orders!A:G, 7, FALSE)</f>
        <v>2</v>
      </c>
      <c r="D558" s="2">
        <v>13</v>
      </c>
      <c r="E558" s="2">
        <f>VLOOKUP(C558, [2]staffs!A:G,1,FALSE)</f>
        <v>2</v>
      </c>
      <c r="F558" s="2" t="str">
        <f>VLOOKUP(E558, [2]staffs!A:D,4,FALSE)</f>
        <v>mireya.copeland@bikes.shop</v>
      </c>
      <c r="G558" s="2">
        <f>VLOOKUP(D558, [3]products!$A:$D, 4, FALSE)</f>
        <v>3</v>
      </c>
      <c r="H558" s="2" t="str">
        <f>VLOOKUP(G558, [4]categories!A:B, 2, FALSE)</f>
        <v>Cruisers Bicycles</v>
      </c>
      <c r="I558" s="14">
        <f>VLOOKUP(A558, [1]orders!A:B,2,FALSE)</f>
        <v>640</v>
      </c>
      <c r="J558" s="14" t="str">
        <f>VLOOKUP(A558, [1]orders!A:I,9,FALSE)</f>
        <v>allison.nolan@gmail.com</v>
      </c>
      <c r="K558" s="14">
        <f>VLOOKUP(A558, [1]orders!A:J,10,FALSE)</f>
        <v>10956</v>
      </c>
      <c r="L558" s="2" t="str">
        <f>IFERROR(VLOOKUP(C558, [5]stores!A:B, 2, FALSE), "Unknown")</f>
        <v>Baldwin Bikes</v>
      </c>
      <c r="M558" s="2" t="str">
        <f>VLOOKUP(D558,[3]products!A:B,2,FALSE)</f>
        <v>Electra Cruiser 1 (24-Inch) - 2016</v>
      </c>
      <c r="N558" s="2" t="str">
        <f>VLOOKUP(D558, [3]products!A:H, 8, FALSE)</f>
        <v>Electra</v>
      </c>
      <c r="O558" s="21">
        <f>VLOOKUP(A558, [1]orders!A:D, 4, FALSE)</f>
        <v>42491</v>
      </c>
      <c r="P558" s="2">
        <v>2</v>
      </c>
      <c r="Q558" s="2">
        <v>269.99</v>
      </c>
      <c r="R558" s="27">
        <v>0.05</v>
      </c>
      <c r="S558" s="2">
        <f t="shared" si="8"/>
        <v>539.98</v>
      </c>
    </row>
    <row r="559" spans="1:19" x14ac:dyDescent="0.3">
      <c r="A559" s="2">
        <v>198</v>
      </c>
      <c r="B559" s="2">
        <v>5</v>
      </c>
      <c r="C559" s="2">
        <f>VLOOKUP(A559, [1]orders!A:G, 7, FALSE)</f>
        <v>2</v>
      </c>
      <c r="D559" s="2">
        <v>17</v>
      </c>
      <c r="E559" s="2">
        <f>VLOOKUP(C559, [2]staffs!A:G,1,FALSE)</f>
        <v>2</v>
      </c>
      <c r="F559" s="2" t="str">
        <f>VLOOKUP(E559, [2]staffs!A:D,4,FALSE)</f>
        <v>mireya.copeland@bikes.shop</v>
      </c>
      <c r="G559" s="2">
        <f>VLOOKUP(D559, [3]products!$A:$D, 4, FALSE)</f>
        <v>3</v>
      </c>
      <c r="H559" s="2" t="str">
        <f>VLOOKUP(G559, [4]categories!A:B, 2, FALSE)</f>
        <v>Cruisers Bicycles</v>
      </c>
      <c r="I559" s="14">
        <f>VLOOKUP(A559, [1]orders!A:B,2,FALSE)</f>
        <v>640</v>
      </c>
      <c r="J559" s="14" t="str">
        <f>VLOOKUP(A559, [1]orders!A:I,9,FALSE)</f>
        <v>allison.nolan@gmail.com</v>
      </c>
      <c r="K559" s="14">
        <f>VLOOKUP(A559, [1]orders!A:J,10,FALSE)</f>
        <v>10956</v>
      </c>
      <c r="L559" s="2" t="str">
        <f>IFERROR(VLOOKUP(C559, [5]stores!A:B, 2, FALSE), "Unknown")</f>
        <v>Baldwin Bikes</v>
      </c>
      <c r="M559" s="2" t="str">
        <f>VLOOKUP(D559,[3]products!A:B,2,FALSE)</f>
        <v>Pure Cycles Vine 8-Speed - 2016</v>
      </c>
      <c r="N559" s="2" t="str">
        <f>VLOOKUP(D559, [3]products!A:H, 8, FALSE)</f>
        <v>Pure Cycles</v>
      </c>
      <c r="O559" s="21">
        <f>VLOOKUP(A559, [1]orders!A:D, 4, FALSE)</f>
        <v>42491</v>
      </c>
      <c r="P559" s="2">
        <v>1</v>
      </c>
      <c r="Q559" s="2">
        <v>429</v>
      </c>
      <c r="R559" s="27">
        <v>0.05</v>
      </c>
      <c r="S559" s="2">
        <f t="shared" si="8"/>
        <v>429</v>
      </c>
    </row>
    <row r="560" spans="1:19" x14ac:dyDescent="0.3">
      <c r="A560" s="2">
        <v>199</v>
      </c>
      <c r="B560" s="2">
        <v>1</v>
      </c>
      <c r="C560" s="2">
        <f>VLOOKUP(A560, [1]orders!A:G, 7, FALSE)</f>
        <v>2</v>
      </c>
      <c r="D560" s="2">
        <v>25</v>
      </c>
      <c r="E560" s="2">
        <f>VLOOKUP(C560, [2]staffs!A:G,1,FALSE)</f>
        <v>2</v>
      </c>
      <c r="F560" s="2" t="str">
        <f>VLOOKUP(E560, [2]staffs!A:D,4,FALSE)</f>
        <v>mireya.copeland@bikes.shop</v>
      </c>
      <c r="G560" s="2">
        <f>VLOOKUP(D560, [3]products!$A:$D, 4, FALSE)</f>
        <v>2</v>
      </c>
      <c r="H560" s="2" t="str">
        <f>VLOOKUP(G560, [4]categories!A:B, 2, FALSE)</f>
        <v>Comfort Bicycles</v>
      </c>
      <c r="I560" s="14">
        <f>VLOOKUP(A560, [1]orders!A:B,2,FALSE)</f>
        <v>760</v>
      </c>
      <c r="J560" s="14" t="str">
        <f>VLOOKUP(A560, [1]orders!A:I,9,FALSE)</f>
        <v>marisa.chambers@msn.com</v>
      </c>
      <c r="K560" s="14">
        <f>VLOOKUP(A560, [1]orders!A:J,10,FALSE)</f>
        <v>11701</v>
      </c>
      <c r="L560" s="2" t="str">
        <f>IFERROR(VLOOKUP(C560, [5]stores!A:B, 2, FALSE), "Unknown")</f>
        <v>Baldwin Bikes</v>
      </c>
      <c r="M560" s="2" t="str">
        <f>VLOOKUP(D560,[3]products!A:B,2,FALSE)</f>
        <v>Electra Townie Original 7D - 2015/2016</v>
      </c>
      <c r="N560" s="2" t="str">
        <f>VLOOKUP(D560, [3]products!A:H, 8, FALSE)</f>
        <v>Electra</v>
      </c>
      <c r="O560" s="21">
        <f>VLOOKUP(A560, [1]orders!A:D, 4, FALSE)</f>
        <v>42491</v>
      </c>
      <c r="P560" s="2">
        <v>2</v>
      </c>
      <c r="Q560" s="2">
        <v>499.99</v>
      </c>
      <c r="R560" s="27">
        <v>0.05</v>
      </c>
      <c r="S560" s="2">
        <f t="shared" si="8"/>
        <v>999.98</v>
      </c>
    </row>
    <row r="561" spans="1:19" x14ac:dyDescent="0.3">
      <c r="A561" s="2">
        <v>199</v>
      </c>
      <c r="B561" s="2">
        <v>2</v>
      </c>
      <c r="C561" s="2">
        <f>VLOOKUP(A561, [1]orders!A:G, 7, FALSE)</f>
        <v>2</v>
      </c>
      <c r="D561" s="2">
        <v>18</v>
      </c>
      <c r="E561" s="2">
        <f>VLOOKUP(C561, [2]staffs!A:G,1,FALSE)</f>
        <v>2</v>
      </c>
      <c r="F561" s="2" t="str">
        <f>VLOOKUP(E561, [2]staffs!A:D,4,FALSE)</f>
        <v>mireya.copeland@bikes.shop</v>
      </c>
      <c r="G561" s="2">
        <f>VLOOKUP(D561, [3]products!$A:$D, 4, FALSE)</f>
        <v>3</v>
      </c>
      <c r="H561" s="2" t="str">
        <f>VLOOKUP(G561, [4]categories!A:B, 2, FALSE)</f>
        <v>Cruisers Bicycles</v>
      </c>
      <c r="I561" s="14">
        <f>VLOOKUP(A561, [1]orders!A:B,2,FALSE)</f>
        <v>760</v>
      </c>
      <c r="J561" s="14" t="str">
        <f>VLOOKUP(A561, [1]orders!A:I,9,FALSE)</f>
        <v>marisa.chambers@msn.com</v>
      </c>
      <c r="K561" s="14">
        <f>VLOOKUP(A561, [1]orders!A:J,10,FALSE)</f>
        <v>11701</v>
      </c>
      <c r="L561" s="2" t="str">
        <f>IFERROR(VLOOKUP(C561, [5]stores!A:B, 2, FALSE), "Unknown")</f>
        <v>Baldwin Bikes</v>
      </c>
      <c r="M561" s="2" t="str">
        <f>VLOOKUP(D561,[3]products!A:B,2,FALSE)</f>
        <v>Pure Cycles Western 3-Speed - Women's - 2015/2016</v>
      </c>
      <c r="N561" s="2" t="str">
        <f>VLOOKUP(D561, [3]products!A:H, 8, FALSE)</f>
        <v>Pure Cycles</v>
      </c>
      <c r="O561" s="21">
        <f>VLOOKUP(A561, [1]orders!A:D, 4, FALSE)</f>
        <v>42491</v>
      </c>
      <c r="P561" s="2">
        <v>2</v>
      </c>
      <c r="Q561" s="2">
        <v>449</v>
      </c>
      <c r="R561" s="27">
        <v>7.0000000000000007E-2</v>
      </c>
      <c r="S561" s="2">
        <f t="shared" si="8"/>
        <v>898</v>
      </c>
    </row>
    <row r="562" spans="1:19" x14ac:dyDescent="0.3">
      <c r="A562" s="2">
        <v>199</v>
      </c>
      <c r="B562" s="2">
        <v>3</v>
      </c>
      <c r="C562" s="2">
        <f>VLOOKUP(A562, [1]orders!A:G, 7, FALSE)</f>
        <v>2</v>
      </c>
      <c r="D562" s="2">
        <v>4</v>
      </c>
      <c r="E562" s="2">
        <f>VLOOKUP(C562, [2]staffs!A:G,1,FALSE)</f>
        <v>2</v>
      </c>
      <c r="F562" s="2" t="str">
        <f>VLOOKUP(E562, [2]staffs!A:D,4,FALSE)</f>
        <v>mireya.copeland@bikes.shop</v>
      </c>
      <c r="G562" s="2">
        <f>VLOOKUP(D562, [3]products!$A:$D, 4, FALSE)</f>
        <v>6</v>
      </c>
      <c r="H562" s="2" t="str">
        <f>VLOOKUP(G562, [4]categories!A:B, 2, FALSE)</f>
        <v>Mountain Bikes</v>
      </c>
      <c r="I562" s="14">
        <f>VLOOKUP(A562, [1]orders!A:B,2,FALSE)</f>
        <v>760</v>
      </c>
      <c r="J562" s="14" t="str">
        <f>VLOOKUP(A562, [1]orders!A:I,9,FALSE)</f>
        <v>marisa.chambers@msn.com</v>
      </c>
      <c r="K562" s="14">
        <f>VLOOKUP(A562, [1]orders!A:J,10,FALSE)</f>
        <v>11701</v>
      </c>
      <c r="L562" s="2" t="str">
        <f>IFERROR(VLOOKUP(C562, [5]stores!A:B, 2, FALSE), "Unknown")</f>
        <v>Baldwin Bikes</v>
      </c>
      <c r="M562" s="2" t="str">
        <f>VLOOKUP(D562,[3]products!A:B,2,FALSE)</f>
        <v>Trek Fuel EX 8 29 - 2016</v>
      </c>
      <c r="N562" s="2" t="str">
        <f>VLOOKUP(D562, [3]products!A:H, 8, FALSE)</f>
        <v>Trek</v>
      </c>
      <c r="O562" s="21">
        <f>VLOOKUP(A562, [1]orders!A:D, 4, FALSE)</f>
        <v>42491</v>
      </c>
      <c r="P562" s="2">
        <v>1</v>
      </c>
      <c r="Q562" s="2">
        <v>2899.99</v>
      </c>
      <c r="R562" s="27">
        <v>0.2</v>
      </c>
      <c r="S562" s="2">
        <f t="shared" si="8"/>
        <v>2899.99</v>
      </c>
    </row>
    <row r="563" spans="1:19" x14ac:dyDescent="0.3">
      <c r="A563" s="2">
        <v>200</v>
      </c>
      <c r="B563" s="2">
        <v>1</v>
      </c>
      <c r="C563" s="2">
        <f>VLOOKUP(A563, [1]orders!A:G, 7, FALSE)</f>
        <v>2</v>
      </c>
      <c r="D563" s="2">
        <v>23</v>
      </c>
      <c r="E563" s="2">
        <f>VLOOKUP(C563, [2]staffs!A:G,1,FALSE)</f>
        <v>2</v>
      </c>
      <c r="F563" s="2" t="str">
        <f>VLOOKUP(E563, [2]staffs!A:D,4,FALSE)</f>
        <v>mireya.copeland@bikes.shop</v>
      </c>
      <c r="G563" s="2">
        <f>VLOOKUP(D563, [3]products!$A:$D, 4, FALSE)</f>
        <v>1</v>
      </c>
      <c r="H563" s="2" t="str">
        <f>VLOOKUP(G563, [4]categories!A:B, 2, FALSE)</f>
        <v>Children Bicycles</v>
      </c>
      <c r="I563" s="14">
        <f>VLOOKUP(A563, [1]orders!A:B,2,FALSE)</f>
        <v>1074</v>
      </c>
      <c r="J563" s="14" t="str">
        <f>VLOOKUP(A563, [1]orders!A:I,9,FALSE)</f>
        <v>lanelle.guerra@yahoo.com</v>
      </c>
      <c r="K563" s="14">
        <f>VLOOKUP(A563, [1]orders!A:J,10,FALSE)</f>
        <v>11001</v>
      </c>
      <c r="L563" s="2" t="str">
        <f>IFERROR(VLOOKUP(C563, [5]stores!A:B, 2, FALSE), "Unknown")</f>
        <v>Baldwin Bikes</v>
      </c>
      <c r="M563" s="2" t="str">
        <f>VLOOKUP(D563,[3]products!A:B,2,FALSE)</f>
        <v>Electra Girl's Hawaii 1 (20-inch) - 2015/2016</v>
      </c>
      <c r="N563" s="2" t="str">
        <f>VLOOKUP(D563, [3]products!A:H, 8, FALSE)</f>
        <v>Electra</v>
      </c>
      <c r="O563" s="21">
        <f>VLOOKUP(A563, [1]orders!A:D, 4, FALSE)</f>
        <v>42491</v>
      </c>
      <c r="P563" s="2">
        <v>2</v>
      </c>
      <c r="Q563" s="2">
        <v>299.99</v>
      </c>
      <c r="R563" s="27">
        <v>0.05</v>
      </c>
      <c r="S563" s="2">
        <f t="shared" si="8"/>
        <v>599.98</v>
      </c>
    </row>
    <row r="564" spans="1:19" x14ac:dyDescent="0.3">
      <c r="A564" s="2">
        <v>200</v>
      </c>
      <c r="B564" s="2">
        <v>2</v>
      </c>
      <c r="C564" s="2">
        <f>VLOOKUP(A564, [1]orders!A:G, 7, FALSE)</f>
        <v>2</v>
      </c>
      <c r="D564" s="2">
        <v>22</v>
      </c>
      <c r="E564" s="2">
        <f>VLOOKUP(C564, [2]staffs!A:G,1,FALSE)</f>
        <v>2</v>
      </c>
      <c r="F564" s="2" t="str">
        <f>VLOOKUP(E564, [2]staffs!A:D,4,FALSE)</f>
        <v>mireya.copeland@bikes.shop</v>
      </c>
      <c r="G564" s="2">
        <f>VLOOKUP(D564, [3]products!$A:$D, 4, FALSE)</f>
        <v>1</v>
      </c>
      <c r="H564" s="2" t="str">
        <f>VLOOKUP(G564, [4]categories!A:B, 2, FALSE)</f>
        <v>Children Bicycles</v>
      </c>
      <c r="I564" s="14">
        <f>VLOOKUP(A564, [1]orders!A:B,2,FALSE)</f>
        <v>1074</v>
      </c>
      <c r="J564" s="14" t="str">
        <f>VLOOKUP(A564, [1]orders!A:I,9,FALSE)</f>
        <v>lanelle.guerra@yahoo.com</v>
      </c>
      <c r="K564" s="14">
        <f>VLOOKUP(A564, [1]orders!A:J,10,FALSE)</f>
        <v>11001</v>
      </c>
      <c r="L564" s="2" t="str">
        <f>IFERROR(VLOOKUP(C564, [5]stores!A:B, 2, FALSE), "Unknown")</f>
        <v>Baldwin Bikes</v>
      </c>
      <c r="M564" s="2" t="str">
        <f>VLOOKUP(D564,[3]products!A:B,2,FALSE)</f>
        <v>Electra Girl's Hawaii 1 (16-inch) - 2015/2016</v>
      </c>
      <c r="N564" s="2" t="str">
        <f>VLOOKUP(D564, [3]products!A:H, 8, FALSE)</f>
        <v>Electra</v>
      </c>
      <c r="O564" s="21">
        <f>VLOOKUP(A564, [1]orders!A:D, 4, FALSE)</f>
        <v>42491</v>
      </c>
      <c r="P564" s="2">
        <v>2</v>
      </c>
      <c r="Q564" s="2">
        <v>269.99</v>
      </c>
      <c r="R564" s="27">
        <v>7.0000000000000007E-2</v>
      </c>
      <c r="S564" s="2">
        <f t="shared" si="8"/>
        <v>539.98</v>
      </c>
    </row>
    <row r="565" spans="1:19" x14ac:dyDescent="0.3">
      <c r="A565" s="2">
        <v>201</v>
      </c>
      <c r="B565" s="2">
        <v>1</v>
      </c>
      <c r="C565" s="2">
        <f>VLOOKUP(A565, [1]orders!A:G, 7, FALSE)</f>
        <v>3</v>
      </c>
      <c r="D565" s="2">
        <v>24</v>
      </c>
      <c r="E565" s="2">
        <f>VLOOKUP(C565, [2]staffs!A:G,1,FALSE)</f>
        <v>3</v>
      </c>
      <c r="F565" s="2" t="str">
        <f>VLOOKUP(E565, [2]staffs!A:D,4,FALSE)</f>
        <v>genna.serrano@bikes.shop</v>
      </c>
      <c r="G565" s="2">
        <f>VLOOKUP(D565, [3]products!$A:$D, 4, FALSE)</f>
        <v>2</v>
      </c>
      <c r="H565" s="2" t="str">
        <f>VLOOKUP(G565, [4]categories!A:B, 2, FALSE)</f>
        <v>Comfort Bicycles</v>
      </c>
      <c r="I565" s="14">
        <f>VLOOKUP(A565, [1]orders!A:B,2,FALSE)</f>
        <v>280</v>
      </c>
      <c r="J565" s="14" t="str">
        <f>VLOOKUP(A565, [1]orders!A:I,9,FALSE)</f>
        <v>brenda.tate@msn.com</v>
      </c>
      <c r="K565" s="14">
        <f>VLOOKUP(A565, [1]orders!A:J,10,FALSE)</f>
        <v>76901</v>
      </c>
      <c r="L565" s="2" t="str">
        <f>IFERROR(VLOOKUP(C565, [5]stores!A:B, 2, FALSE), "Unknown")</f>
        <v>Rowlett Bikes</v>
      </c>
      <c r="M565" s="2" t="str">
        <f>VLOOKUP(D565,[3]products!A:B,2,FALSE)</f>
        <v>Electra Townie Original 21D - 2016</v>
      </c>
      <c r="N565" s="2" t="str">
        <f>VLOOKUP(D565, [3]products!A:H, 8, FALSE)</f>
        <v>Electra</v>
      </c>
      <c r="O565" s="21">
        <f>VLOOKUP(A565, [1]orders!A:D, 4, FALSE)</f>
        <v>42491</v>
      </c>
      <c r="P565" s="2">
        <v>1</v>
      </c>
      <c r="Q565" s="2">
        <v>549.99</v>
      </c>
      <c r="R565" s="27">
        <v>0.05</v>
      </c>
      <c r="S565" s="2">
        <f t="shared" si="8"/>
        <v>549.99</v>
      </c>
    </row>
    <row r="566" spans="1:19" x14ac:dyDescent="0.3">
      <c r="A566" s="2">
        <v>201</v>
      </c>
      <c r="B566" s="2">
        <v>2</v>
      </c>
      <c r="C566" s="2">
        <f>VLOOKUP(A566, [1]orders!A:G, 7, FALSE)</f>
        <v>3</v>
      </c>
      <c r="D566" s="2">
        <v>7</v>
      </c>
      <c r="E566" s="2">
        <f>VLOOKUP(C566, [2]staffs!A:G,1,FALSE)</f>
        <v>3</v>
      </c>
      <c r="F566" s="2" t="str">
        <f>VLOOKUP(E566, [2]staffs!A:D,4,FALSE)</f>
        <v>genna.serrano@bikes.shop</v>
      </c>
      <c r="G566" s="2">
        <f>VLOOKUP(D566, [3]products!$A:$D, 4, FALSE)</f>
        <v>6</v>
      </c>
      <c r="H566" s="2" t="str">
        <f>VLOOKUP(G566, [4]categories!A:B, 2, FALSE)</f>
        <v>Mountain Bikes</v>
      </c>
      <c r="I566" s="14">
        <f>VLOOKUP(A566, [1]orders!A:B,2,FALSE)</f>
        <v>280</v>
      </c>
      <c r="J566" s="14" t="str">
        <f>VLOOKUP(A566, [1]orders!A:I,9,FALSE)</f>
        <v>brenda.tate@msn.com</v>
      </c>
      <c r="K566" s="14">
        <f>VLOOKUP(A566, [1]orders!A:J,10,FALSE)</f>
        <v>76901</v>
      </c>
      <c r="L566" s="2" t="str">
        <f>IFERROR(VLOOKUP(C566, [5]stores!A:B, 2, FALSE), "Unknown")</f>
        <v>Rowlett Bikes</v>
      </c>
      <c r="M566" s="2" t="str">
        <f>VLOOKUP(D566,[3]products!A:B,2,FALSE)</f>
        <v>Trek Slash 8 27.5 - 2016</v>
      </c>
      <c r="N566" s="2" t="str">
        <f>VLOOKUP(D566, [3]products!A:H, 8, FALSE)</f>
        <v>Trek</v>
      </c>
      <c r="O566" s="21">
        <f>VLOOKUP(A566, [1]orders!A:D, 4, FALSE)</f>
        <v>42491</v>
      </c>
      <c r="P566" s="2">
        <v>1</v>
      </c>
      <c r="Q566" s="2">
        <v>3999.99</v>
      </c>
      <c r="R566" s="27">
        <v>0.2</v>
      </c>
      <c r="S566" s="2">
        <f t="shared" si="8"/>
        <v>3999.99</v>
      </c>
    </row>
    <row r="567" spans="1:19" x14ac:dyDescent="0.3">
      <c r="A567" s="2">
        <v>201</v>
      </c>
      <c r="B567" s="2">
        <v>3</v>
      </c>
      <c r="C567" s="2">
        <f>VLOOKUP(A567, [1]orders!A:G, 7, FALSE)</f>
        <v>3</v>
      </c>
      <c r="D567" s="2">
        <v>14</v>
      </c>
      <c r="E567" s="2">
        <f>VLOOKUP(C567, [2]staffs!A:G,1,FALSE)</f>
        <v>3</v>
      </c>
      <c r="F567" s="2" t="str">
        <f>VLOOKUP(E567, [2]staffs!A:D,4,FALSE)</f>
        <v>genna.serrano@bikes.shop</v>
      </c>
      <c r="G567" s="2">
        <f>VLOOKUP(D567, [3]products!$A:$D, 4, FALSE)</f>
        <v>3</v>
      </c>
      <c r="H567" s="2" t="str">
        <f>VLOOKUP(G567, [4]categories!A:B, 2, FALSE)</f>
        <v>Cruisers Bicycles</v>
      </c>
      <c r="I567" s="14">
        <f>VLOOKUP(A567, [1]orders!A:B,2,FALSE)</f>
        <v>280</v>
      </c>
      <c r="J567" s="14" t="str">
        <f>VLOOKUP(A567, [1]orders!A:I,9,FALSE)</f>
        <v>brenda.tate@msn.com</v>
      </c>
      <c r="K567" s="14">
        <f>VLOOKUP(A567, [1]orders!A:J,10,FALSE)</f>
        <v>76901</v>
      </c>
      <c r="L567" s="2" t="str">
        <f>IFERROR(VLOOKUP(C567, [5]stores!A:B, 2, FALSE), "Unknown")</f>
        <v>Rowlett Bikes</v>
      </c>
      <c r="M567" s="2" t="str">
        <f>VLOOKUP(D567,[3]products!A:B,2,FALSE)</f>
        <v>Electra Girl's Hawaii 1 (16-inch) - 2015/2016</v>
      </c>
      <c r="N567" s="2" t="str">
        <f>VLOOKUP(D567, [3]products!A:H, 8, FALSE)</f>
        <v>Electra</v>
      </c>
      <c r="O567" s="21">
        <f>VLOOKUP(A567, [1]orders!A:D, 4, FALSE)</f>
        <v>42491</v>
      </c>
      <c r="P567" s="2">
        <v>2</v>
      </c>
      <c r="Q567" s="2">
        <v>269.99</v>
      </c>
      <c r="R567" s="27">
        <v>0.1</v>
      </c>
      <c r="S567" s="2">
        <f t="shared" si="8"/>
        <v>539.98</v>
      </c>
    </row>
    <row r="568" spans="1:19" x14ac:dyDescent="0.3">
      <c r="A568" s="2">
        <v>201</v>
      </c>
      <c r="B568" s="2">
        <v>4</v>
      </c>
      <c r="C568" s="2">
        <f>VLOOKUP(A568, [1]orders!A:G, 7, FALSE)</f>
        <v>3</v>
      </c>
      <c r="D568" s="2">
        <v>17</v>
      </c>
      <c r="E568" s="2">
        <f>VLOOKUP(C568, [2]staffs!A:G,1,FALSE)</f>
        <v>3</v>
      </c>
      <c r="F568" s="2" t="str">
        <f>VLOOKUP(E568, [2]staffs!A:D,4,FALSE)</f>
        <v>genna.serrano@bikes.shop</v>
      </c>
      <c r="G568" s="2">
        <f>VLOOKUP(D568, [3]products!$A:$D, 4, FALSE)</f>
        <v>3</v>
      </c>
      <c r="H568" s="2" t="str">
        <f>VLOOKUP(G568, [4]categories!A:B, 2, FALSE)</f>
        <v>Cruisers Bicycles</v>
      </c>
      <c r="I568" s="14">
        <f>VLOOKUP(A568, [1]orders!A:B,2,FALSE)</f>
        <v>280</v>
      </c>
      <c r="J568" s="14" t="str">
        <f>VLOOKUP(A568, [1]orders!A:I,9,FALSE)</f>
        <v>brenda.tate@msn.com</v>
      </c>
      <c r="K568" s="14">
        <f>VLOOKUP(A568, [1]orders!A:J,10,FALSE)</f>
        <v>76901</v>
      </c>
      <c r="L568" s="2" t="str">
        <f>IFERROR(VLOOKUP(C568, [5]stores!A:B, 2, FALSE), "Unknown")</f>
        <v>Rowlett Bikes</v>
      </c>
      <c r="M568" s="2" t="str">
        <f>VLOOKUP(D568,[3]products!A:B,2,FALSE)</f>
        <v>Pure Cycles Vine 8-Speed - 2016</v>
      </c>
      <c r="N568" s="2" t="str">
        <f>VLOOKUP(D568, [3]products!A:H, 8, FALSE)</f>
        <v>Pure Cycles</v>
      </c>
      <c r="O568" s="21">
        <f>VLOOKUP(A568, [1]orders!A:D, 4, FALSE)</f>
        <v>42491</v>
      </c>
      <c r="P568" s="2">
        <v>1</v>
      </c>
      <c r="Q568" s="2">
        <v>429</v>
      </c>
      <c r="R568" s="27">
        <v>0.05</v>
      </c>
      <c r="S568" s="2">
        <f t="shared" si="8"/>
        <v>429</v>
      </c>
    </row>
    <row r="569" spans="1:19" x14ac:dyDescent="0.3">
      <c r="A569" s="2">
        <v>202</v>
      </c>
      <c r="B569" s="2">
        <v>1</v>
      </c>
      <c r="C569" s="2">
        <f>VLOOKUP(A569, [1]orders!A:G, 7, FALSE)</f>
        <v>1</v>
      </c>
      <c r="D569" s="2">
        <v>8</v>
      </c>
      <c r="E569" s="2">
        <f>VLOOKUP(C569, [2]staffs!A:G,1,FALSE)</f>
        <v>1</v>
      </c>
      <c r="F569" s="2" t="str">
        <f>VLOOKUP(E569, [2]staffs!A:D,4,FALSE)</f>
        <v>fabiola.jackson@bikes.shop</v>
      </c>
      <c r="G569" s="2">
        <f>VLOOKUP(D569, [3]products!$A:$D, 4, FALSE)</f>
        <v>6</v>
      </c>
      <c r="H569" s="2" t="str">
        <f>VLOOKUP(G569, [4]categories!A:B, 2, FALSE)</f>
        <v>Mountain Bikes</v>
      </c>
      <c r="I569" s="14">
        <f>VLOOKUP(A569, [1]orders!A:B,2,FALSE)</f>
        <v>600</v>
      </c>
      <c r="J569" s="14" t="str">
        <f>VLOOKUP(A569, [1]orders!A:I,9,FALSE)</f>
        <v>joi.reeves@msn.com</v>
      </c>
      <c r="K569" s="14">
        <f>VLOOKUP(A569, [1]orders!A:J,10,FALSE)</f>
        <v>92111</v>
      </c>
      <c r="L569" s="2" t="str">
        <f>IFERROR(VLOOKUP(C569, [5]stores!A:B, 2, FALSE), "Unknown")</f>
        <v>Santa Cruz Bikes</v>
      </c>
      <c r="M569" s="2" t="str">
        <f>VLOOKUP(D569,[3]products!A:B,2,FALSE)</f>
        <v>Trek Remedy 29 Carbon Frameset - 2016</v>
      </c>
      <c r="N569" s="2" t="str">
        <f>VLOOKUP(D569, [3]products!A:H, 8, FALSE)</f>
        <v>Trek</v>
      </c>
      <c r="O569" s="21">
        <f>VLOOKUP(A569, [1]orders!A:D, 4, FALSE)</f>
        <v>42493</v>
      </c>
      <c r="P569" s="2">
        <v>1</v>
      </c>
      <c r="Q569" s="2">
        <v>1799.99</v>
      </c>
      <c r="R569" s="27">
        <v>7.0000000000000007E-2</v>
      </c>
      <c r="S569" s="2">
        <f t="shared" si="8"/>
        <v>1799.99</v>
      </c>
    </row>
    <row r="570" spans="1:19" x14ac:dyDescent="0.3">
      <c r="A570" s="2">
        <v>202</v>
      </c>
      <c r="B570" s="2">
        <v>2</v>
      </c>
      <c r="C570" s="2">
        <f>VLOOKUP(A570, [1]orders!A:G, 7, FALSE)</f>
        <v>1</v>
      </c>
      <c r="D570" s="2">
        <v>17</v>
      </c>
      <c r="E570" s="2">
        <f>VLOOKUP(C570, [2]staffs!A:G,1,FALSE)</f>
        <v>1</v>
      </c>
      <c r="F570" s="2" t="str">
        <f>VLOOKUP(E570, [2]staffs!A:D,4,FALSE)</f>
        <v>fabiola.jackson@bikes.shop</v>
      </c>
      <c r="G570" s="2">
        <f>VLOOKUP(D570, [3]products!$A:$D, 4, FALSE)</f>
        <v>3</v>
      </c>
      <c r="H570" s="2" t="str">
        <f>VLOOKUP(G570, [4]categories!A:B, 2, FALSE)</f>
        <v>Cruisers Bicycles</v>
      </c>
      <c r="I570" s="14">
        <f>VLOOKUP(A570, [1]orders!A:B,2,FALSE)</f>
        <v>600</v>
      </c>
      <c r="J570" s="14" t="str">
        <f>VLOOKUP(A570, [1]orders!A:I,9,FALSE)</f>
        <v>joi.reeves@msn.com</v>
      </c>
      <c r="K570" s="14">
        <f>VLOOKUP(A570, [1]orders!A:J,10,FALSE)</f>
        <v>92111</v>
      </c>
      <c r="L570" s="2" t="str">
        <f>IFERROR(VLOOKUP(C570, [5]stores!A:B, 2, FALSE), "Unknown")</f>
        <v>Santa Cruz Bikes</v>
      </c>
      <c r="M570" s="2" t="str">
        <f>VLOOKUP(D570,[3]products!A:B,2,FALSE)</f>
        <v>Pure Cycles Vine 8-Speed - 2016</v>
      </c>
      <c r="N570" s="2" t="str">
        <f>VLOOKUP(D570, [3]products!A:H, 8, FALSE)</f>
        <v>Pure Cycles</v>
      </c>
      <c r="O570" s="21">
        <f>VLOOKUP(A570, [1]orders!A:D, 4, FALSE)</f>
        <v>42493</v>
      </c>
      <c r="P570" s="2">
        <v>1</v>
      </c>
      <c r="Q570" s="2">
        <v>429</v>
      </c>
      <c r="R570" s="27">
        <v>0.05</v>
      </c>
      <c r="S570" s="2">
        <f t="shared" si="8"/>
        <v>429</v>
      </c>
    </row>
    <row r="571" spans="1:19" x14ac:dyDescent="0.3">
      <c r="A571" s="2">
        <v>202</v>
      </c>
      <c r="B571" s="2">
        <v>3</v>
      </c>
      <c r="C571" s="2">
        <f>VLOOKUP(A571, [1]orders!A:G, 7, FALSE)</f>
        <v>1</v>
      </c>
      <c r="D571" s="2">
        <v>15</v>
      </c>
      <c r="E571" s="2">
        <f>VLOOKUP(C571, [2]staffs!A:G,1,FALSE)</f>
        <v>1</v>
      </c>
      <c r="F571" s="2" t="str">
        <f>VLOOKUP(E571, [2]staffs!A:D,4,FALSE)</f>
        <v>fabiola.jackson@bikes.shop</v>
      </c>
      <c r="G571" s="2">
        <f>VLOOKUP(D571, [3]products!$A:$D, 4, FALSE)</f>
        <v>3</v>
      </c>
      <c r="H571" s="2" t="str">
        <f>VLOOKUP(G571, [4]categories!A:B, 2, FALSE)</f>
        <v>Cruisers Bicycles</v>
      </c>
      <c r="I571" s="14">
        <f>VLOOKUP(A571, [1]orders!A:B,2,FALSE)</f>
        <v>600</v>
      </c>
      <c r="J571" s="14" t="str">
        <f>VLOOKUP(A571, [1]orders!A:I,9,FALSE)</f>
        <v>joi.reeves@msn.com</v>
      </c>
      <c r="K571" s="14">
        <f>VLOOKUP(A571, [1]orders!A:J,10,FALSE)</f>
        <v>92111</v>
      </c>
      <c r="L571" s="2" t="str">
        <f>IFERROR(VLOOKUP(C571, [5]stores!A:B, 2, FALSE), "Unknown")</f>
        <v>Santa Cruz Bikes</v>
      </c>
      <c r="M571" s="2" t="str">
        <f>VLOOKUP(D571,[3]products!A:B,2,FALSE)</f>
        <v>Electra Moto 1 - 2016</v>
      </c>
      <c r="N571" s="2" t="str">
        <f>VLOOKUP(D571, [3]products!A:H, 8, FALSE)</f>
        <v>Electra</v>
      </c>
      <c r="O571" s="21">
        <f>VLOOKUP(A571, [1]orders!A:D, 4, FALSE)</f>
        <v>42493</v>
      </c>
      <c r="P571" s="2">
        <v>2</v>
      </c>
      <c r="Q571" s="2">
        <v>529.99</v>
      </c>
      <c r="R571" s="27">
        <v>0.05</v>
      </c>
      <c r="S571" s="2">
        <f t="shared" si="8"/>
        <v>1059.98</v>
      </c>
    </row>
    <row r="572" spans="1:19" x14ac:dyDescent="0.3">
      <c r="A572" s="2">
        <v>202</v>
      </c>
      <c r="B572" s="2">
        <v>4</v>
      </c>
      <c r="C572" s="2">
        <f>VLOOKUP(A572, [1]orders!A:G, 7, FALSE)</f>
        <v>1</v>
      </c>
      <c r="D572" s="2">
        <v>25</v>
      </c>
      <c r="E572" s="2">
        <f>VLOOKUP(C572, [2]staffs!A:G,1,FALSE)</f>
        <v>1</v>
      </c>
      <c r="F572" s="2" t="str">
        <f>VLOOKUP(E572, [2]staffs!A:D,4,FALSE)</f>
        <v>fabiola.jackson@bikes.shop</v>
      </c>
      <c r="G572" s="2">
        <f>VLOOKUP(D572, [3]products!$A:$D, 4, FALSE)</f>
        <v>2</v>
      </c>
      <c r="H572" s="2" t="str">
        <f>VLOOKUP(G572, [4]categories!A:B, 2, FALSE)</f>
        <v>Comfort Bicycles</v>
      </c>
      <c r="I572" s="14">
        <f>VLOOKUP(A572, [1]orders!A:B,2,FALSE)</f>
        <v>600</v>
      </c>
      <c r="J572" s="14" t="str">
        <f>VLOOKUP(A572, [1]orders!A:I,9,FALSE)</f>
        <v>joi.reeves@msn.com</v>
      </c>
      <c r="K572" s="14">
        <f>VLOOKUP(A572, [1]orders!A:J,10,FALSE)</f>
        <v>92111</v>
      </c>
      <c r="L572" s="2" t="str">
        <f>IFERROR(VLOOKUP(C572, [5]stores!A:B, 2, FALSE), "Unknown")</f>
        <v>Santa Cruz Bikes</v>
      </c>
      <c r="M572" s="2" t="str">
        <f>VLOOKUP(D572,[3]products!A:B,2,FALSE)</f>
        <v>Electra Townie Original 7D - 2015/2016</v>
      </c>
      <c r="N572" s="2" t="str">
        <f>VLOOKUP(D572, [3]products!A:H, 8, FALSE)</f>
        <v>Electra</v>
      </c>
      <c r="O572" s="21">
        <f>VLOOKUP(A572, [1]orders!A:D, 4, FALSE)</f>
        <v>42493</v>
      </c>
      <c r="P572" s="2">
        <v>2</v>
      </c>
      <c r="Q572" s="2">
        <v>499.99</v>
      </c>
      <c r="R572" s="27">
        <v>0.05</v>
      </c>
      <c r="S572" s="2">
        <f t="shared" si="8"/>
        <v>999.98</v>
      </c>
    </row>
    <row r="573" spans="1:19" x14ac:dyDescent="0.3">
      <c r="A573" s="2">
        <v>203</v>
      </c>
      <c r="B573" s="2">
        <v>1</v>
      </c>
      <c r="C573" s="2">
        <f>VLOOKUP(A573, [1]orders!A:G, 7, FALSE)</f>
        <v>3</v>
      </c>
      <c r="D573" s="2">
        <v>26</v>
      </c>
      <c r="E573" s="2">
        <f>VLOOKUP(C573, [2]staffs!A:G,1,FALSE)</f>
        <v>3</v>
      </c>
      <c r="F573" s="2" t="str">
        <f>VLOOKUP(E573, [2]staffs!A:D,4,FALSE)</f>
        <v>genna.serrano@bikes.shop</v>
      </c>
      <c r="G573" s="2">
        <f>VLOOKUP(D573, [3]products!$A:$D, 4, FALSE)</f>
        <v>2</v>
      </c>
      <c r="H573" s="2" t="str">
        <f>VLOOKUP(G573, [4]categories!A:B, 2, FALSE)</f>
        <v>Comfort Bicycles</v>
      </c>
      <c r="I573" s="14">
        <f>VLOOKUP(A573, [1]orders!A:B,2,FALSE)</f>
        <v>1102</v>
      </c>
      <c r="J573" s="14" t="str">
        <f>VLOOKUP(A573, [1]orders!A:I,9,FALSE)</f>
        <v>henrietta.wagner@hotmail.com</v>
      </c>
      <c r="K573" s="14">
        <f>VLOOKUP(A573, [1]orders!A:J,10,FALSE)</f>
        <v>76110</v>
      </c>
      <c r="L573" s="2" t="str">
        <f>IFERROR(VLOOKUP(C573, [5]stores!A:B, 2, FALSE), "Unknown")</f>
        <v>Rowlett Bikes</v>
      </c>
      <c r="M573" s="2" t="str">
        <f>VLOOKUP(D573,[3]products!A:B,2,FALSE)</f>
        <v>Electra Townie Original 7D EQ - 2016</v>
      </c>
      <c r="N573" s="2" t="str">
        <f>VLOOKUP(D573, [3]products!A:H, 8, FALSE)</f>
        <v>Electra</v>
      </c>
      <c r="O573" s="21">
        <f>VLOOKUP(A573, [1]orders!A:D, 4, FALSE)</f>
        <v>42493</v>
      </c>
      <c r="P573" s="2">
        <v>1</v>
      </c>
      <c r="Q573" s="2">
        <v>599.99</v>
      </c>
      <c r="R573" s="27">
        <v>0.05</v>
      </c>
      <c r="S573" s="2">
        <f t="shared" si="8"/>
        <v>599.99</v>
      </c>
    </row>
    <row r="574" spans="1:19" x14ac:dyDescent="0.3">
      <c r="A574" s="2">
        <v>203</v>
      </c>
      <c r="B574" s="2">
        <v>2</v>
      </c>
      <c r="C574" s="2">
        <f>VLOOKUP(A574, [1]orders!A:G, 7, FALSE)</f>
        <v>3</v>
      </c>
      <c r="D574" s="2">
        <v>3</v>
      </c>
      <c r="E574" s="2">
        <f>VLOOKUP(C574, [2]staffs!A:G,1,FALSE)</f>
        <v>3</v>
      </c>
      <c r="F574" s="2" t="str">
        <f>VLOOKUP(E574, [2]staffs!A:D,4,FALSE)</f>
        <v>genna.serrano@bikes.shop</v>
      </c>
      <c r="G574" s="2">
        <f>VLOOKUP(D574, [3]products!$A:$D, 4, FALSE)</f>
        <v>6</v>
      </c>
      <c r="H574" s="2" t="str">
        <f>VLOOKUP(G574, [4]categories!A:B, 2, FALSE)</f>
        <v>Mountain Bikes</v>
      </c>
      <c r="I574" s="14">
        <f>VLOOKUP(A574, [1]orders!A:B,2,FALSE)</f>
        <v>1102</v>
      </c>
      <c r="J574" s="14" t="str">
        <f>VLOOKUP(A574, [1]orders!A:I,9,FALSE)</f>
        <v>henrietta.wagner@hotmail.com</v>
      </c>
      <c r="K574" s="14">
        <f>VLOOKUP(A574, [1]orders!A:J,10,FALSE)</f>
        <v>76110</v>
      </c>
      <c r="L574" s="2" t="str">
        <f>IFERROR(VLOOKUP(C574, [5]stores!A:B, 2, FALSE), "Unknown")</f>
        <v>Rowlett Bikes</v>
      </c>
      <c r="M574" s="2" t="str">
        <f>VLOOKUP(D574,[3]products!A:B,2,FALSE)</f>
        <v>Surly Wednesday Frameset - 2016</v>
      </c>
      <c r="N574" s="2" t="str">
        <f>VLOOKUP(D574, [3]products!A:H, 8, FALSE)</f>
        <v>Surly</v>
      </c>
      <c r="O574" s="21">
        <f>VLOOKUP(A574, [1]orders!A:D, 4, FALSE)</f>
        <v>42493</v>
      </c>
      <c r="P574" s="2">
        <v>2</v>
      </c>
      <c r="Q574" s="2">
        <v>999.99</v>
      </c>
      <c r="R574" s="27">
        <v>0.1</v>
      </c>
      <c r="S574" s="2">
        <f t="shared" si="8"/>
        <v>1999.98</v>
      </c>
    </row>
    <row r="575" spans="1:19" x14ac:dyDescent="0.3">
      <c r="A575" s="2">
        <v>203</v>
      </c>
      <c r="B575" s="2">
        <v>3</v>
      </c>
      <c r="C575" s="2">
        <f>VLOOKUP(A575, [1]orders!A:G, 7, FALSE)</f>
        <v>3</v>
      </c>
      <c r="D575" s="2">
        <v>17</v>
      </c>
      <c r="E575" s="2">
        <f>VLOOKUP(C575, [2]staffs!A:G,1,FALSE)</f>
        <v>3</v>
      </c>
      <c r="F575" s="2" t="str">
        <f>VLOOKUP(E575, [2]staffs!A:D,4,FALSE)</f>
        <v>genna.serrano@bikes.shop</v>
      </c>
      <c r="G575" s="2">
        <f>VLOOKUP(D575, [3]products!$A:$D, 4, FALSE)</f>
        <v>3</v>
      </c>
      <c r="H575" s="2" t="str">
        <f>VLOOKUP(G575, [4]categories!A:B, 2, FALSE)</f>
        <v>Cruisers Bicycles</v>
      </c>
      <c r="I575" s="14">
        <f>VLOOKUP(A575, [1]orders!A:B,2,FALSE)</f>
        <v>1102</v>
      </c>
      <c r="J575" s="14" t="str">
        <f>VLOOKUP(A575, [1]orders!A:I,9,FALSE)</f>
        <v>henrietta.wagner@hotmail.com</v>
      </c>
      <c r="K575" s="14">
        <f>VLOOKUP(A575, [1]orders!A:J,10,FALSE)</f>
        <v>76110</v>
      </c>
      <c r="L575" s="2" t="str">
        <f>IFERROR(VLOOKUP(C575, [5]stores!A:B, 2, FALSE), "Unknown")</f>
        <v>Rowlett Bikes</v>
      </c>
      <c r="M575" s="2" t="str">
        <f>VLOOKUP(D575,[3]products!A:B,2,FALSE)</f>
        <v>Pure Cycles Vine 8-Speed - 2016</v>
      </c>
      <c r="N575" s="2" t="str">
        <f>VLOOKUP(D575, [3]products!A:H, 8, FALSE)</f>
        <v>Pure Cycles</v>
      </c>
      <c r="O575" s="21">
        <f>VLOOKUP(A575, [1]orders!A:D, 4, FALSE)</f>
        <v>42493</v>
      </c>
      <c r="P575" s="2">
        <v>2</v>
      </c>
      <c r="Q575" s="2">
        <v>429</v>
      </c>
      <c r="R575" s="27">
        <v>0.2</v>
      </c>
      <c r="S575" s="2">
        <f t="shared" si="8"/>
        <v>858</v>
      </c>
    </row>
    <row r="576" spans="1:19" x14ac:dyDescent="0.3">
      <c r="A576" s="2">
        <v>203</v>
      </c>
      <c r="B576" s="2">
        <v>4</v>
      </c>
      <c r="C576" s="2">
        <f>VLOOKUP(A576, [1]orders!A:G, 7, FALSE)</f>
        <v>3</v>
      </c>
      <c r="D576" s="2">
        <v>19</v>
      </c>
      <c r="E576" s="2">
        <f>VLOOKUP(C576, [2]staffs!A:G,1,FALSE)</f>
        <v>3</v>
      </c>
      <c r="F576" s="2" t="str">
        <f>VLOOKUP(E576, [2]staffs!A:D,4,FALSE)</f>
        <v>genna.serrano@bikes.shop</v>
      </c>
      <c r="G576" s="2">
        <f>VLOOKUP(D576, [3]products!$A:$D, 4, FALSE)</f>
        <v>3</v>
      </c>
      <c r="H576" s="2" t="str">
        <f>VLOOKUP(G576, [4]categories!A:B, 2, FALSE)</f>
        <v>Cruisers Bicycles</v>
      </c>
      <c r="I576" s="14">
        <f>VLOOKUP(A576, [1]orders!A:B,2,FALSE)</f>
        <v>1102</v>
      </c>
      <c r="J576" s="14" t="str">
        <f>VLOOKUP(A576, [1]orders!A:I,9,FALSE)</f>
        <v>henrietta.wagner@hotmail.com</v>
      </c>
      <c r="K576" s="14">
        <f>VLOOKUP(A576, [1]orders!A:J,10,FALSE)</f>
        <v>76110</v>
      </c>
      <c r="L576" s="2" t="str">
        <f>IFERROR(VLOOKUP(C576, [5]stores!A:B, 2, FALSE), "Unknown")</f>
        <v>Rowlett Bikes</v>
      </c>
      <c r="M576" s="2" t="str">
        <f>VLOOKUP(D576,[3]products!A:B,2,FALSE)</f>
        <v>Pure Cycles William 3-Speed - 2016</v>
      </c>
      <c r="N576" s="2" t="str">
        <f>VLOOKUP(D576, [3]products!A:H, 8, FALSE)</f>
        <v>Pure Cycles</v>
      </c>
      <c r="O576" s="21">
        <f>VLOOKUP(A576, [1]orders!A:D, 4, FALSE)</f>
        <v>42493</v>
      </c>
      <c r="P576" s="2">
        <v>2</v>
      </c>
      <c r="Q576" s="2">
        <v>449</v>
      </c>
      <c r="R576" s="27">
        <v>7.0000000000000007E-2</v>
      </c>
      <c r="S576" s="2">
        <f t="shared" si="8"/>
        <v>898</v>
      </c>
    </row>
    <row r="577" spans="1:19" x14ac:dyDescent="0.3">
      <c r="A577" s="2">
        <v>204</v>
      </c>
      <c r="B577" s="2">
        <v>1</v>
      </c>
      <c r="C577" s="2">
        <f>VLOOKUP(A577, [1]orders!A:G, 7, FALSE)</f>
        <v>2</v>
      </c>
      <c r="D577" s="2">
        <v>6</v>
      </c>
      <c r="E577" s="2">
        <f>VLOOKUP(C577, [2]staffs!A:G,1,FALSE)</f>
        <v>2</v>
      </c>
      <c r="F577" s="2" t="str">
        <f>VLOOKUP(E577, [2]staffs!A:D,4,FALSE)</f>
        <v>mireya.copeland@bikes.shop</v>
      </c>
      <c r="G577" s="2">
        <f>VLOOKUP(D577, [3]products!$A:$D, 4, FALSE)</f>
        <v>6</v>
      </c>
      <c r="H577" s="2" t="str">
        <f>VLOOKUP(G577, [4]categories!A:B, 2, FALSE)</f>
        <v>Mountain Bikes</v>
      </c>
      <c r="I577" s="14">
        <f>VLOOKUP(A577, [1]orders!A:B,2,FALSE)</f>
        <v>591</v>
      </c>
      <c r="J577" s="14" t="str">
        <f>VLOOKUP(A577, [1]orders!A:I,9,FALSE)</f>
        <v>danilo.holmes@gmail.com</v>
      </c>
      <c r="K577" s="14">
        <f>VLOOKUP(A577, [1]orders!A:J,10,FALSE)</f>
        <v>11801</v>
      </c>
      <c r="L577" s="2" t="str">
        <f>IFERROR(VLOOKUP(C577, [5]stores!A:B, 2, FALSE), "Unknown")</f>
        <v>Baldwin Bikes</v>
      </c>
      <c r="M577" s="2" t="str">
        <f>VLOOKUP(D577,[3]products!A:B,2,FALSE)</f>
        <v>Surly Ice Cream Truck Frameset - 2016</v>
      </c>
      <c r="N577" s="2" t="str">
        <f>VLOOKUP(D577, [3]products!A:H, 8, FALSE)</f>
        <v>Surly</v>
      </c>
      <c r="O577" s="21">
        <f>VLOOKUP(A577, [1]orders!A:D, 4, FALSE)</f>
        <v>42494</v>
      </c>
      <c r="P577" s="2">
        <v>2</v>
      </c>
      <c r="Q577" s="2">
        <v>469.99</v>
      </c>
      <c r="R577" s="27">
        <v>7.0000000000000007E-2</v>
      </c>
      <c r="S577" s="2">
        <f t="shared" si="8"/>
        <v>939.98</v>
      </c>
    </row>
    <row r="578" spans="1:19" x14ac:dyDescent="0.3">
      <c r="A578" s="2">
        <v>204</v>
      </c>
      <c r="B578" s="2">
        <v>2</v>
      </c>
      <c r="C578" s="2">
        <f>VLOOKUP(A578, [1]orders!A:G, 7, FALSE)</f>
        <v>2</v>
      </c>
      <c r="D578" s="2">
        <v>17</v>
      </c>
      <c r="E578" s="2">
        <f>VLOOKUP(C578, [2]staffs!A:G,1,FALSE)</f>
        <v>2</v>
      </c>
      <c r="F578" s="2" t="str">
        <f>VLOOKUP(E578, [2]staffs!A:D,4,FALSE)</f>
        <v>mireya.copeland@bikes.shop</v>
      </c>
      <c r="G578" s="2">
        <f>VLOOKUP(D578, [3]products!$A:$D, 4, FALSE)</f>
        <v>3</v>
      </c>
      <c r="H578" s="2" t="str">
        <f>VLOOKUP(G578, [4]categories!A:B, 2, FALSE)</f>
        <v>Cruisers Bicycles</v>
      </c>
      <c r="I578" s="14">
        <f>VLOOKUP(A578, [1]orders!A:B,2,FALSE)</f>
        <v>591</v>
      </c>
      <c r="J578" s="14" t="str">
        <f>VLOOKUP(A578, [1]orders!A:I,9,FALSE)</f>
        <v>danilo.holmes@gmail.com</v>
      </c>
      <c r="K578" s="14">
        <f>VLOOKUP(A578, [1]orders!A:J,10,FALSE)</f>
        <v>11801</v>
      </c>
      <c r="L578" s="2" t="str">
        <f>IFERROR(VLOOKUP(C578, [5]stores!A:B, 2, FALSE), "Unknown")</f>
        <v>Baldwin Bikes</v>
      </c>
      <c r="M578" s="2" t="str">
        <f>VLOOKUP(D578,[3]products!A:B,2,FALSE)</f>
        <v>Pure Cycles Vine 8-Speed - 2016</v>
      </c>
      <c r="N578" s="2" t="str">
        <f>VLOOKUP(D578, [3]products!A:H, 8, FALSE)</f>
        <v>Pure Cycles</v>
      </c>
      <c r="O578" s="21">
        <f>VLOOKUP(A578, [1]orders!A:D, 4, FALSE)</f>
        <v>42494</v>
      </c>
      <c r="P578" s="2">
        <v>2</v>
      </c>
      <c r="Q578" s="2">
        <v>429</v>
      </c>
      <c r="R578" s="27">
        <v>0.1</v>
      </c>
      <c r="S578" s="2">
        <f t="shared" si="8"/>
        <v>858</v>
      </c>
    </row>
    <row r="579" spans="1:19" x14ac:dyDescent="0.3">
      <c r="A579" s="2">
        <v>205</v>
      </c>
      <c r="B579" s="2">
        <v>1</v>
      </c>
      <c r="C579" s="2">
        <f>VLOOKUP(A579, [1]orders!A:G, 7, FALSE)</f>
        <v>2</v>
      </c>
      <c r="D579" s="2">
        <v>22</v>
      </c>
      <c r="E579" s="2">
        <f>VLOOKUP(C579, [2]staffs!A:G,1,FALSE)</f>
        <v>2</v>
      </c>
      <c r="F579" s="2" t="str">
        <f>VLOOKUP(E579, [2]staffs!A:D,4,FALSE)</f>
        <v>mireya.copeland@bikes.shop</v>
      </c>
      <c r="G579" s="2">
        <f>VLOOKUP(D579, [3]products!$A:$D, 4, FALSE)</f>
        <v>1</v>
      </c>
      <c r="H579" s="2" t="str">
        <f>VLOOKUP(G579, [4]categories!A:B, 2, FALSE)</f>
        <v>Children Bicycles</v>
      </c>
      <c r="I579" s="14">
        <f>VLOOKUP(A579, [1]orders!A:B,2,FALSE)</f>
        <v>635</v>
      </c>
      <c r="J579" s="14" t="str">
        <f>VLOOKUP(A579, [1]orders!A:I,9,FALSE)</f>
        <v>myrtie.james@yahoo.com</v>
      </c>
      <c r="K579" s="14">
        <f>VLOOKUP(A579, [1]orders!A:J,10,FALSE)</f>
        <v>11566</v>
      </c>
      <c r="L579" s="2" t="str">
        <f>IFERROR(VLOOKUP(C579, [5]stores!A:B, 2, FALSE), "Unknown")</f>
        <v>Baldwin Bikes</v>
      </c>
      <c r="M579" s="2" t="str">
        <f>VLOOKUP(D579,[3]products!A:B,2,FALSE)</f>
        <v>Electra Girl's Hawaii 1 (16-inch) - 2015/2016</v>
      </c>
      <c r="N579" s="2" t="str">
        <f>VLOOKUP(D579, [3]products!A:H, 8, FALSE)</f>
        <v>Electra</v>
      </c>
      <c r="O579" s="21">
        <f>VLOOKUP(A579, [1]orders!A:D, 4, FALSE)</f>
        <v>42494</v>
      </c>
      <c r="P579" s="2">
        <v>2</v>
      </c>
      <c r="Q579" s="2">
        <v>269.99</v>
      </c>
      <c r="R579" s="27">
        <v>0.05</v>
      </c>
      <c r="S579" s="2">
        <f t="shared" ref="S579:S642" si="9">P579*Q579</f>
        <v>539.98</v>
      </c>
    </row>
    <row r="580" spans="1:19" x14ac:dyDescent="0.3">
      <c r="A580" s="2">
        <v>205</v>
      </c>
      <c r="B580" s="2">
        <v>2</v>
      </c>
      <c r="C580" s="2">
        <f>VLOOKUP(A580, [1]orders!A:G, 7, FALSE)</f>
        <v>2</v>
      </c>
      <c r="D580" s="2">
        <v>24</v>
      </c>
      <c r="E580" s="2">
        <f>VLOOKUP(C580, [2]staffs!A:G,1,FALSE)</f>
        <v>2</v>
      </c>
      <c r="F580" s="2" t="str">
        <f>VLOOKUP(E580, [2]staffs!A:D,4,FALSE)</f>
        <v>mireya.copeland@bikes.shop</v>
      </c>
      <c r="G580" s="2">
        <f>VLOOKUP(D580, [3]products!$A:$D, 4, FALSE)</f>
        <v>2</v>
      </c>
      <c r="H580" s="2" t="str">
        <f>VLOOKUP(G580, [4]categories!A:B, 2, FALSE)</f>
        <v>Comfort Bicycles</v>
      </c>
      <c r="I580" s="14">
        <f>VLOOKUP(A580, [1]orders!A:B,2,FALSE)</f>
        <v>635</v>
      </c>
      <c r="J580" s="14" t="str">
        <f>VLOOKUP(A580, [1]orders!A:I,9,FALSE)</f>
        <v>myrtie.james@yahoo.com</v>
      </c>
      <c r="K580" s="14">
        <f>VLOOKUP(A580, [1]orders!A:J,10,FALSE)</f>
        <v>11566</v>
      </c>
      <c r="L580" s="2" t="str">
        <f>IFERROR(VLOOKUP(C580, [5]stores!A:B, 2, FALSE), "Unknown")</f>
        <v>Baldwin Bikes</v>
      </c>
      <c r="M580" s="2" t="str">
        <f>VLOOKUP(D580,[3]products!A:B,2,FALSE)</f>
        <v>Electra Townie Original 21D - 2016</v>
      </c>
      <c r="N580" s="2" t="str">
        <f>VLOOKUP(D580, [3]products!A:H, 8, FALSE)</f>
        <v>Electra</v>
      </c>
      <c r="O580" s="21">
        <f>VLOOKUP(A580, [1]orders!A:D, 4, FALSE)</f>
        <v>42494</v>
      </c>
      <c r="P580" s="2">
        <v>2</v>
      </c>
      <c r="Q580" s="2">
        <v>549.99</v>
      </c>
      <c r="R580" s="27">
        <v>0.1</v>
      </c>
      <c r="S580" s="2">
        <f t="shared" si="9"/>
        <v>1099.98</v>
      </c>
    </row>
    <row r="581" spans="1:19" x14ac:dyDescent="0.3">
      <c r="A581" s="2">
        <v>206</v>
      </c>
      <c r="B581" s="2">
        <v>1</v>
      </c>
      <c r="C581" s="2">
        <f>VLOOKUP(A581, [1]orders!A:G, 7, FALSE)</f>
        <v>3</v>
      </c>
      <c r="D581" s="2">
        <v>25</v>
      </c>
      <c r="E581" s="2">
        <f>VLOOKUP(C581, [2]staffs!A:G,1,FALSE)</f>
        <v>3</v>
      </c>
      <c r="F581" s="2" t="str">
        <f>VLOOKUP(E581, [2]staffs!A:D,4,FALSE)</f>
        <v>genna.serrano@bikes.shop</v>
      </c>
      <c r="G581" s="2">
        <f>VLOOKUP(D581, [3]products!$A:$D, 4, FALSE)</f>
        <v>2</v>
      </c>
      <c r="H581" s="2" t="str">
        <f>VLOOKUP(G581, [4]categories!A:B, 2, FALSE)</f>
        <v>Comfort Bicycles</v>
      </c>
      <c r="I581" s="14">
        <f>VLOOKUP(A581, [1]orders!A:B,2,FALSE)</f>
        <v>743</v>
      </c>
      <c r="J581" s="14" t="str">
        <f>VLOOKUP(A581, [1]orders!A:I,9,FALSE)</f>
        <v>tania.swanson@yahoo.com</v>
      </c>
      <c r="K581" s="14">
        <f>VLOOKUP(A581, [1]orders!A:J,10,FALSE)</f>
        <v>75604</v>
      </c>
      <c r="L581" s="2" t="str">
        <f>IFERROR(VLOOKUP(C581, [5]stores!A:B, 2, FALSE), "Unknown")</f>
        <v>Rowlett Bikes</v>
      </c>
      <c r="M581" s="2" t="str">
        <f>VLOOKUP(D581,[3]products!A:B,2,FALSE)</f>
        <v>Electra Townie Original 7D - 2015/2016</v>
      </c>
      <c r="N581" s="2" t="str">
        <f>VLOOKUP(D581, [3]products!A:H, 8, FALSE)</f>
        <v>Electra</v>
      </c>
      <c r="O581" s="21">
        <f>VLOOKUP(A581, [1]orders!A:D, 4, FALSE)</f>
        <v>42494</v>
      </c>
      <c r="P581" s="2">
        <v>1</v>
      </c>
      <c r="Q581" s="2">
        <v>499.99</v>
      </c>
      <c r="R581" s="27">
        <v>0.05</v>
      </c>
      <c r="S581" s="2">
        <f t="shared" si="9"/>
        <v>499.99</v>
      </c>
    </row>
    <row r="582" spans="1:19" x14ac:dyDescent="0.3">
      <c r="A582" s="2">
        <v>206</v>
      </c>
      <c r="B582" s="2">
        <v>2</v>
      </c>
      <c r="C582" s="2">
        <f>VLOOKUP(A582, [1]orders!A:G, 7, FALSE)</f>
        <v>3</v>
      </c>
      <c r="D582" s="2">
        <v>20</v>
      </c>
      <c r="E582" s="2">
        <f>VLOOKUP(C582, [2]staffs!A:G,1,FALSE)</f>
        <v>3</v>
      </c>
      <c r="F582" s="2" t="str">
        <f>VLOOKUP(E582, [2]staffs!A:D,4,FALSE)</f>
        <v>genna.serrano@bikes.shop</v>
      </c>
      <c r="G582" s="2">
        <f>VLOOKUP(D582, [3]products!$A:$D, 4, FALSE)</f>
        <v>3</v>
      </c>
      <c r="H582" s="2" t="str">
        <f>VLOOKUP(G582, [4]categories!A:B, 2, FALSE)</f>
        <v>Cruisers Bicycles</v>
      </c>
      <c r="I582" s="14">
        <f>VLOOKUP(A582, [1]orders!A:B,2,FALSE)</f>
        <v>743</v>
      </c>
      <c r="J582" s="14" t="str">
        <f>VLOOKUP(A582, [1]orders!A:I,9,FALSE)</f>
        <v>tania.swanson@yahoo.com</v>
      </c>
      <c r="K582" s="14">
        <f>VLOOKUP(A582, [1]orders!A:J,10,FALSE)</f>
        <v>75604</v>
      </c>
      <c r="L582" s="2" t="str">
        <f>IFERROR(VLOOKUP(C582, [5]stores!A:B, 2, FALSE), "Unknown")</f>
        <v>Rowlett Bikes</v>
      </c>
      <c r="M582" s="2" t="str">
        <f>VLOOKUP(D582,[3]products!A:B,2,FALSE)</f>
        <v>Electra Townie Original 7D EQ - Women's - 2016</v>
      </c>
      <c r="N582" s="2" t="str">
        <f>VLOOKUP(D582, [3]products!A:H, 8, FALSE)</f>
        <v>Electra</v>
      </c>
      <c r="O582" s="21">
        <f>VLOOKUP(A582, [1]orders!A:D, 4, FALSE)</f>
        <v>42494</v>
      </c>
      <c r="P582" s="2">
        <v>1</v>
      </c>
      <c r="Q582" s="2">
        <v>599.99</v>
      </c>
      <c r="R582" s="27">
        <v>0.2</v>
      </c>
      <c r="S582" s="2">
        <f t="shared" si="9"/>
        <v>599.99</v>
      </c>
    </row>
    <row r="583" spans="1:19" x14ac:dyDescent="0.3">
      <c r="A583" s="2">
        <v>207</v>
      </c>
      <c r="B583" s="2">
        <v>1</v>
      </c>
      <c r="C583" s="2">
        <f>VLOOKUP(A583, [1]orders!A:G, 7, FALSE)</f>
        <v>2</v>
      </c>
      <c r="D583" s="2">
        <v>12</v>
      </c>
      <c r="E583" s="2">
        <f>VLOOKUP(C583, [2]staffs!A:G,1,FALSE)</f>
        <v>2</v>
      </c>
      <c r="F583" s="2" t="str">
        <f>VLOOKUP(E583, [2]staffs!A:D,4,FALSE)</f>
        <v>mireya.copeland@bikes.shop</v>
      </c>
      <c r="G583" s="2">
        <f>VLOOKUP(D583, [3]products!$A:$D, 4, FALSE)</f>
        <v>3</v>
      </c>
      <c r="H583" s="2" t="str">
        <f>VLOOKUP(G583, [4]categories!A:B, 2, FALSE)</f>
        <v>Cruisers Bicycles</v>
      </c>
      <c r="I583" s="14">
        <f>VLOOKUP(A583, [1]orders!A:B,2,FALSE)</f>
        <v>105</v>
      </c>
      <c r="J583" s="14" t="str">
        <f>VLOOKUP(A583, [1]orders!A:I,9,FALSE)</f>
        <v>marget.hodge@msn.com</v>
      </c>
      <c r="K583" s="14">
        <f>VLOOKUP(A583, [1]orders!A:J,10,FALSE)</f>
        <v>11421</v>
      </c>
      <c r="L583" s="2" t="str">
        <f>IFERROR(VLOOKUP(C583, [5]stores!A:B, 2, FALSE), "Unknown")</f>
        <v>Baldwin Bikes</v>
      </c>
      <c r="M583" s="2" t="str">
        <f>VLOOKUP(D583,[3]products!A:B,2,FALSE)</f>
        <v>Electra Townie Original 21D - 2016</v>
      </c>
      <c r="N583" s="2" t="str">
        <f>VLOOKUP(D583, [3]products!A:H, 8, FALSE)</f>
        <v>Electra</v>
      </c>
      <c r="O583" s="21">
        <f>VLOOKUP(A583, [1]orders!A:D, 4, FALSE)</f>
        <v>42495</v>
      </c>
      <c r="P583" s="2">
        <v>2</v>
      </c>
      <c r="Q583" s="2">
        <v>549.99</v>
      </c>
      <c r="R583" s="27">
        <v>0.2</v>
      </c>
      <c r="S583" s="2">
        <f t="shared" si="9"/>
        <v>1099.98</v>
      </c>
    </row>
    <row r="584" spans="1:19" x14ac:dyDescent="0.3">
      <c r="A584" s="2">
        <v>207</v>
      </c>
      <c r="B584" s="2">
        <v>2</v>
      </c>
      <c r="C584" s="2">
        <f>VLOOKUP(A584, [1]orders!A:G, 7, FALSE)</f>
        <v>2</v>
      </c>
      <c r="D584" s="2">
        <v>5</v>
      </c>
      <c r="E584" s="2">
        <f>VLOOKUP(C584, [2]staffs!A:G,1,FALSE)</f>
        <v>2</v>
      </c>
      <c r="F584" s="2" t="str">
        <f>VLOOKUP(E584, [2]staffs!A:D,4,FALSE)</f>
        <v>mireya.copeland@bikes.shop</v>
      </c>
      <c r="G584" s="2">
        <f>VLOOKUP(D584, [3]products!$A:$D, 4, FALSE)</f>
        <v>6</v>
      </c>
      <c r="H584" s="2" t="str">
        <f>VLOOKUP(G584, [4]categories!A:B, 2, FALSE)</f>
        <v>Mountain Bikes</v>
      </c>
      <c r="I584" s="14">
        <f>VLOOKUP(A584, [1]orders!A:B,2,FALSE)</f>
        <v>105</v>
      </c>
      <c r="J584" s="14" t="str">
        <f>VLOOKUP(A584, [1]orders!A:I,9,FALSE)</f>
        <v>marget.hodge@msn.com</v>
      </c>
      <c r="K584" s="14">
        <f>VLOOKUP(A584, [1]orders!A:J,10,FALSE)</f>
        <v>11421</v>
      </c>
      <c r="L584" s="2" t="str">
        <f>IFERROR(VLOOKUP(C584, [5]stores!A:B, 2, FALSE), "Unknown")</f>
        <v>Baldwin Bikes</v>
      </c>
      <c r="M584" s="2" t="str">
        <f>VLOOKUP(D584,[3]products!A:B,2,FALSE)</f>
        <v>Heller Shagamaw Frame - 2016</v>
      </c>
      <c r="N584" s="2" t="str">
        <f>VLOOKUP(D584, [3]products!A:H, 8, FALSE)</f>
        <v>Heller</v>
      </c>
      <c r="O584" s="21">
        <f>VLOOKUP(A584, [1]orders!A:D, 4, FALSE)</f>
        <v>42495</v>
      </c>
      <c r="P584" s="2">
        <v>1</v>
      </c>
      <c r="Q584" s="2">
        <v>1320.99</v>
      </c>
      <c r="R584" s="27">
        <v>0.05</v>
      </c>
      <c r="S584" s="2">
        <f t="shared" si="9"/>
        <v>1320.99</v>
      </c>
    </row>
    <row r="585" spans="1:19" x14ac:dyDescent="0.3">
      <c r="A585" s="2">
        <v>207</v>
      </c>
      <c r="B585" s="2">
        <v>3</v>
      </c>
      <c r="C585" s="2">
        <f>VLOOKUP(A585, [1]orders!A:G, 7, FALSE)</f>
        <v>2</v>
      </c>
      <c r="D585" s="2">
        <v>11</v>
      </c>
      <c r="E585" s="2">
        <f>VLOOKUP(C585, [2]staffs!A:G,1,FALSE)</f>
        <v>2</v>
      </c>
      <c r="F585" s="2" t="str">
        <f>VLOOKUP(E585, [2]staffs!A:D,4,FALSE)</f>
        <v>mireya.copeland@bikes.shop</v>
      </c>
      <c r="G585" s="2">
        <f>VLOOKUP(D585, [3]products!$A:$D, 4, FALSE)</f>
        <v>4</v>
      </c>
      <c r="H585" s="2" t="str">
        <f>VLOOKUP(G585, [4]categories!A:B, 2, FALSE)</f>
        <v>Cyclocross Bicycles</v>
      </c>
      <c r="I585" s="14">
        <f>VLOOKUP(A585, [1]orders!A:B,2,FALSE)</f>
        <v>105</v>
      </c>
      <c r="J585" s="14" t="str">
        <f>VLOOKUP(A585, [1]orders!A:I,9,FALSE)</f>
        <v>marget.hodge@msn.com</v>
      </c>
      <c r="K585" s="14">
        <f>VLOOKUP(A585, [1]orders!A:J,10,FALSE)</f>
        <v>11421</v>
      </c>
      <c r="L585" s="2" t="str">
        <f>IFERROR(VLOOKUP(C585, [5]stores!A:B, 2, FALSE), "Unknown")</f>
        <v>Baldwin Bikes</v>
      </c>
      <c r="M585" s="2" t="str">
        <f>VLOOKUP(D585,[3]products!A:B,2,FALSE)</f>
        <v>Surly Straggler 650b - 2016</v>
      </c>
      <c r="N585" s="2" t="str">
        <f>VLOOKUP(D585, [3]products!A:H, 8, FALSE)</f>
        <v>Surly</v>
      </c>
      <c r="O585" s="21">
        <f>VLOOKUP(A585, [1]orders!A:D, 4, FALSE)</f>
        <v>42495</v>
      </c>
      <c r="P585" s="2">
        <v>2</v>
      </c>
      <c r="Q585" s="2">
        <v>1680.99</v>
      </c>
      <c r="R585" s="27">
        <v>7.0000000000000007E-2</v>
      </c>
      <c r="S585" s="2">
        <f t="shared" si="9"/>
        <v>3361.98</v>
      </c>
    </row>
    <row r="586" spans="1:19" x14ac:dyDescent="0.3">
      <c r="A586" s="2">
        <v>207</v>
      </c>
      <c r="B586" s="2">
        <v>4</v>
      </c>
      <c r="C586" s="2">
        <f>VLOOKUP(A586, [1]orders!A:G, 7, FALSE)</f>
        <v>2</v>
      </c>
      <c r="D586" s="2">
        <v>7</v>
      </c>
      <c r="E586" s="2">
        <f>VLOOKUP(C586, [2]staffs!A:G,1,FALSE)</f>
        <v>2</v>
      </c>
      <c r="F586" s="2" t="str">
        <f>VLOOKUP(E586, [2]staffs!A:D,4,FALSE)</f>
        <v>mireya.copeland@bikes.shop</v>
      </c>
      <c r="G586" s="2">
        <f>VLOOKUP(D586, [3]products!$A:$D, 4, FALSE)</f>
        <v>6</v>
      </c>
      <c r="H586" s="2" t="str">
        <f>VLOOKUP(G586, [4]categories!A:B, 2, FALSE)</f>
        <v>Mountain Bikes</v>
      </c>
      <c r="I586" s="14">
        <f>VLOOKUP(A586, [1]orders!A:B,2,FALSE)</f>
        <v>105</v>
      </c>
      <c r="J586" s="14" t="str">
        <f>VLOOKUP(A586, [1]orders!A:I,9,FALSE)</f>
        <v>marget.hodge@msn.com</v>
      </c>
      <c r="K586" s="14">
        <f>VLOOKUP(A586, [1]orders!A:J,10,FALSE)</f>
        <v>11421</v>
      </c>
      <c r="L586" s="2" t="str">
        <f>IFERROR(VLOOKUP(C586, [5]stores!A:B, 2, FALSE), "Unknown")</f>
        <v>Baldwin Bikes</v>
      </c>
      <c r="M586" s="2" t="str">
        <f>VLOOKUP(D586,[3]products!A:B,2,FALSE)</f>
        <v>Trek Slash 8 27.5 - 2016</v>
      </c>
      <c r="N586" s="2" t="str">
        <f>VLOOKUP(D586, [3]products!A:H, 8, FALSE)</f>
        <v>Trek</v>
      </c>
      <c r="O586" s="21">
        <f>VLOOKUP(A586, [1]orders!A:D, 4, FALSE)</f>
        <v>42495</v>
      </c>
      <c r="P586" s="2">
        <v>2</v>
      </c>
      <c r="Q586" s="2">
        <v>3999.99</v>
      </c>
      <c r="R586" s="27">
        <v>0.1</v>
      </c>
      <c r="S586" s="2">
        <f t="shared" si="9"/>
        <v>7999.98</v>
      </c>
    </row>
    <row r="587" spans="1:19" x14ac:dyDescent="0.3">
      <c r="A587" s="2">
        <v>208</v>
      </c>
      <c r="B587" s="2">
        <v>1</v>
      </c>
      <c r="C587" s="2">
        <f>VLOOKUP(A587, [1]orders!A:G, 7, FALSE)</f>
        <v>2</v>
      </c>
      <c r="D587" s="2">
        <v>6</v>
      </c>
      <c r="E587" s="2">
        <f>VLOOKUP(C587, [2]staffs!A:G,1,FALSE)</f>
        <v>2</v>
      </c>
      <c r="F587" s="2" t="str">
        <f>VLOOKUP(E587, [2]staffs!A:D,4,FALSE)</f>
        <v>mireya.copeland@bikes.shop</v>
      </c>
      <c r="G587" s="2">
        <f>VLOOKUP(D587, [3]products!$A:$D, 4, FALSE)</f>
        <v>6</v>
      </c>
      <c r="H587" s="2" t="str">
        <f>VLOOKUP(G587, [4]categories!A:B, 2, FALSE)</f>
        <v>Mountain Bikes</v>
      </c>
      <c r="I587" s="14">
        <f>VLOOKUP(A587, [1]orders!A:B,2,FALSE)</f>
        <v>815</v>
      </c>
      <c r="J587" s="14" t="str">
        <f>VLOOKUP(A587, [1]orders!A:I,9,FALSE)</f>
        <v>leanna.manning@yahoo.com</v>
      </c>
      <c r="K587" s="14">
        <f>VLOOKUP(A587, [1]orders!A:J,10,FALSE)</f>
        <v>11801</v>
      </c>
      <c r="L587" s="2" t="str">
        <f>IFERROR(VLOOKUP(C587, [5]stores!A:B, 2, FALSE), "Unknown")</f>
        <v>Baldwin Bikes</v>
      </c>
      <c r="M587" s="2" t="str">
        <f>VLOOKUP(D587,[3]products!A:B,2,FALSE)</f>
        <v>Surly Ice Cream Truck Frameset - 2016</v>
      </c>
      <c r="N587" s="2" t="str">
        <f>VLOOKUP(D587, [3]products!A:H, 8, FALSE)</f>
        <v>Surly</v>
      </c>
      <c r="O587" s="21">
        <f>VLOOKUP(A587, [1]orders!A:D, 4, FALSE)</f>
        <v>42496</v>
      </c>
      <c r="P587" s="2">
        <v>2</v>
      </c>
      <c r="Q587" s="2">
        <v>469.99</v>
      </c>
      <c r="R587" s="27">
        <v>0.05</v>
      </c>
      <c r="S587" s="2">
        <f t="shared" si="9"/>
        <v>939.98</v>
      </c>
    </row>
    <row r="588" spans="1:19" x14ac:dyDescent="0.3">
      <c r="A588" s="2">
        <v>208</v>
      </c>
      <c r="B588" s="2">
        <v>2</v>
      </c>
      <c r="C588" s="2">
        <f>VLOOKUP(A588, [1]orders!A:G, 7, FALSE)</f>
        <v>2</v>
      </c>
      <c r="D588" s="2">
        <v>4</v>
      </c>
      <c r="E588" s="2">
        <f>VLOOKUP(C588, [2]staffs!A:G,1,FALSE)</f>
        <v>2</v>
      </c>
      <c r="F588" s="2" t="str">
        <f>VLOOKUP(E588, [2]staffs!A:D,4,FALSE)</f>
        <v>mireya.copeland@bikes.shop</v>
      </c>
      <c r="G588" s="2">
        <f>VLOOKUP(D588, [3]products!$A:$D, 4, FALSE)</f>
        <v>6</v>
      </c>
      <c r="H588" s="2" t="str">
        <f>VLOOKUP(G588, [4]categories!A:B, 2, FALSE)</f>
        <v>Mountain Bikes</v>
      </c>
      <c r="I588" s="14">
        <f>VLOOKUP(A588, [1]orders!A:B,2,FALSE)</f>
        <v>815</v>
      </c>
      <c r="J588" s="14" t="str">
        <f>VLOOKUP(A588, [1]orders!A:I,9,FALSE)</f>
        <v>leanna.manning@yahoo.com</v>
      </c>
      <c r="K588" s="14">
        <f>VLOOKUP(A588, [1]orders!A:J,10,FALSE)</f>
        <v>11801</v>
      </c>
      <c r="L588" s="2" t="str">
        <f>IFERROR(VLOOKUP(C588, [5]stores!A:B, 2, FALSE), "Unknown")</f>
        <v>Baldwin Bikes</v>
      </c>
      <c r="M588" s="2" t="str">
        <f>VLOOKUP(D588,[3]products!A:B,2,FALSE)</f>
        <v>Trek Fuel EX 8 29 - 2016</v>
      </c>
      <c r="N588" s="2" t="str">
        <f>VLOOKUP(D588, [3]products!A:H, 8, FALSE)</f>
        <v>Trek</v>
      </c>
      <c r="O588" s="21">
        <f>VLOOKUP(A588, [1]orders!A:D, 4, FALSE)</f>
        <v>42496</v>
      </c>
      <c r="P588" s="2">
        <v>2</v>
      </c>
      <c r="Q588" s="2">
        <v>2899.99</v>
      </c>
      <c r="R588" s="27">
        <v>7.0000000000000007E-2</v>
      </c>
      <c r="S588" s="2">
        <f t="shared" si="9"/>
        <v>5799.98</v>
      </c>
    </row>
    <row r="589" spans="1:19" x14ac:dyDescent="0.3">
      <c r="A589" s="2">
        <v>208</v>
      </c>
      <c r="B589" s="2">
        <v>3</v>
      </c>
      <c r="C589" s="2">
        <f>VLOOKUP(A589, [1]orders!A:G, 7, FALSE)</f>
        <v>2</v>
      </c>
      <c r="D589" s="2">
        <v>3</v>
      </c>
      <c r="E589" s="2">
        <f>VLOOKUP(C589, [2]staffs!A:G,1,FALSE)</f>
        <v>2</v>
      </c>
      <c r="F589" s="2" t="str">
        <f>VLOOKUP(E589, [2]staffs!A:D,4,FALSE)</f>
        <v>mireya.copeland@bikes.shop</v>
      </c>
      <c r="G589" s="2">
        <f>VLOOKUP(D589, [3]products!$A:$D, 4, FALSE)</f>
        <v>6</v>
      </c>
      <c r="H589" s="2" t="str">
        <f>VLOOKUP(G589, [4]categories!A:B, 2, FALSE)</f>
        <v>Mountain Bikes</v>
      </c>
      <c r="I589" s="14">
        <f>VLOOKUP(A589, [1]orders!A:B,2,FALSE)</f>
        <v>815</v>
      </c>
      <c r="J589" s="14" t="str">
        <f>VLOOKUP(A589, [1]orders!A:I,9,FALSE)</f>
        <v>leanna.manning@yahoo.com</v>
      </c>
      <c r="K589" s="14">
        <f>VLOOKUP(A589, [1]orders!A:J,10,FALSE)</f>
        <v>11801</v>
      </c>
      <c r="L589" s="2" t="str">
        <f>IFERROR(VLOOKUP(C589, [5]stores!A:B, 2, FALSE), "Unknown")</f>
        <v>Baldwin Bikes</v>
      </c>
      <c r="M589" s="2" t="str">
        <f>VLOOKUP(D589,[3]products!A:B,2,FALSE)</f>
        <v>Surly Wednesday Frameset - 2016</v>
      </c>
      <c r="N589" s="2" t="str">
        <f>VLOOKUP(D589, [3]products!A:H, 8, FALSE)</f>
        <v>Surly</v>
      </c>
      <c r="O589" s="21">
        <f>VLOOKUP(A589, [1]orders!A:D, 4, FALSE)</f>
        <v>42496</v>
      </c>
      <c r="P589" s="2">
        <v>1</v>
      </c>
      <c r="Q589" s="2">
        <v>999.99</v>
      </c>
      <c r="R589" s="27">
        <v>0.05</v>
      </c>
      <c r="S589" s="2">
        <f t="shared" si="9"/>
        <v>999.99</v>
      </c>
    </row>
    <row r="590" spans="1:19" x14ac:dyDescent="0.3">
      <c r="A590" s="2">
        <v>208</v>
      </c>
      <c r="B590" s="2">
        <v>4</v>
      </c>
      <c r="C590" s="2">
        <f>VLOOKUP(A590, [1]orders!A:G, 7, FALSE)</f>
        <v>2</v>
      </c>
      <c r="D590" s="2">
        <v>12</v>
      </c>
      <c r="E590" s="2">
        <f>VLOOKUP(C590, [2]staffs!A:G,1,FALSE)</f>
        <v>2</v>
      </c>
      <c r="F590" s="2" t="str">
        <f>VLOOKUP(E590, [2]staffs!A:D,4,FALSE)</f>
        <v>mireya.copeland@bikes.shop</v>
      </c>
      <c r="G590" s="2">
        <f>VLOOKUP(D590, [3]products!$A:$D, 4, FALSE)</f>
        <v>3</v>
      </c>
      <c r="H590" s="2" t="str">
        <f>VLOOKUP(G590, [4]categories!A:B, 2, FALSE)</f>
        <v>Cruisers Bicycles</v>
      </c>
      <c r="I590" s="14">
        <f>VLOOKUP(A590, [1]orders!A:B,2,FALSE)</f>
        <v>815</v>
      </c>
      <c r="J590" s="14" t="str">
        <f>VLOOKUP(A590, [1]orders!A:I,9,FALSE)</f>
        <v>leanna.manning@yahoo.com</v>
      </c>
      <c r="K590" s="14">
        <f>VLOOKUP(A590, [1]orders!A:J,10,FALSE)</f>
        <v>11801</v>
      </c>
      <c r="L590" s="2" t="str">
        <f>IFERROR(VLOOKUP(C590, [5]stores!A:B, 2, FALSE), "Unknown")</f>
        <v>Baldwin Bikes</v>
      </c>
      <c r="M590" s="2" t="str">
        <f>VLOOKUP(D590,[3]products!A:B,2,FALSE)</f>
        <v>Electra Townie Original 21D - 2016</v>
      </c>
      <c r="N590" s="2" t="str">
        <f>VLOOKUP(D590, [3]products!A:H, 8, FALSE)</f>
        <v>Electra</v>
      </c>
      <c r="O590" s="21">
        <f>VLOOKUP(A590, [1]orders!A:D, 4, FALSE)</f>
        <v>42496</v>
      </c>
      <c r="P590" s="2">
        <v>1</v>
      </c>
      <c r="Q590" s="2">
        <v>549.99</v>
      </c>
      <c r="R590" s="27">
        <v>0.2</v>
      </c>
      <c r="S590" s="2">
        <f t="shared" si="9"/>
        <v>549.99</v>
      </c>
    </row>
    <row r="591" spans="1:19" x14ac:dyDescent="0.3">
      <c r="A591" s="2">
        <v>208</v>
      </c>
      <c r="B591" s="2">
        <v>5</v>
      </c>
      <c r="C591" s="2">
        <f>VLOOKUP(A591, [1]orders!A:G, 7, FALSE)</f>
        <v>2</v>
      </c>
      <c r="D591" s="2">
        <v>10</v>
      </c>
      <c r="E591" s="2">
        <f>VLOOKUP(C591, [2]staffs!A:G,1,FALSE)</f>
        <v>2</v>
      </c>
      <c r="F591" s="2" t="str">
        <f>VLOOKUP(E591, [2]staffs!A:D,4,FALSE)</f>
        <v>mireya.copeland@bikes.shop</v>
      </c>
      <c r="G591" s="2">
        <f>VLOOKUP(D591, [3]products!$A:$D, 4, FALSE)</f>
        <v>4</v>
      </c>
      <c r="H591" s="2" t="str">
        <f>VLOOKUP(G591, [4]categories!A:B, 2, FALSE)</f>
        <v>Cyclocross Bicycles</v>
      </c>
      <c r="I591" s="14">
        <f>VLOOKUP(A591, [1]orders!A:B,2,FALSE)</f>
        <v>815</v>
      </c>
      <c r="J591" s="14" t="str">
        <f>VLOOKUP(A591, [1]orders!A:I,9,FALSE)</f>
        <v>leanna.manning@yahoo.com</v>
      </c>
      <c r="K591" s="14">
        <f>VLOOKUP(A591, [1]orders!A:J,10,FALSE)</f>
        <v>11801</v>
      </c>
      <c r="L591" s="2" t="str">
        <f>IFERROR(VLOOKUP(C591, [5]stores!A:B, 2, FALSE), "Unknown")</f>
        <v>Baldwin Bikes</v>
      </c>
      <c r="M591" s="2" t="str">
        <f>VLOOKUP(D591,[3]products!A:B,2,FALSE)</f>
        <v>Surly Straggler - 2016</v>
      </c>
      <c r="N591" s="2" t="str">
        <f>VLOOKUP(D591, [3]products!A:H, 8, FALSE)</f>
        <v>Surly</v>
      </c>
      <c r="O591" s="21">
        <f>VLOOKUP(A591, [1]orders!A:D, 4, FALSE)</f>
        <v>42496</v>
      </c>
      <c r="P591" s="2">
        <v>2</v>
      </c>
      <c r="Q591" s="2">
        <v>1549</v>
      </c>
      <c r="R591" s="27">
        <v>0.05</v>
      </c>
      <c r="S591" s="2">
        <f t="shared" si="9"/>
        <v>3098</v>
      </c>
    </row>
    <row r="592" spans="1:19" x14ac:dyDescent="0.3">
      <c r="A592" s="2">
        <v>209</v>
      </c>
      <c r="B592" s="2">
        <v>1</v>
      </c>
      <c r="C592" s="2">
        <f>VLOOKUP(A592, [1]orders!A:G, 7, FALSE)</f>
        <v>2</v>
      </c>
      <c r="D592" s="2">
        <v>13</v>
      </c>
      <c r="E592" s="2">
        <f>VLOOKUP(C592, [2]staffs!A:G,1,FALSE)</f>
        <v>2</v>
      </c>
      <c r="F592" s="2" t="str">
        <f>VLOOKUP(E592, [2]staffs!A:D,4,FALSE)</f>
        <v>mireya.copeland@bikes.shop</v>
      </c>
      <c r="G592" s="2">
        <f>VLOOKUP(D592, [3]products!$A:$D, 4, FALSE)</f>
        <v>3</v>
      </c>
      <c r="H592" s="2" t="str">
        <f>VLOOKUP(G592, [4]categories!A:B, 2, FALSE)</f>
        <v>Cruisers Bicycles</v>
      </c>
      <c r="I592" s="14">
        <f>VLOOKUP(A592, [1]orders!A:B,2,FALSE)</f>
        <v>514</v>
      </c>
      <c r="J592" s="14" t="str">
        <f>VLOOKUP(A592, [1]orders!A:I,9,FALSE)</f>
        <v>clarita.curry@hotmail.com</v>
      </c>
      <c r="K592" s="14">
        <f>VLOOKUP(A592, [1]orders!A:J,10,FALSE)</f>
        <v>11423</v>
      </c>
      <c r="L592" s="2" t="str">
        <f>IFERROR(VLOOKUP(C592, [5]stores!A:B, 2, FALSE), "Unknown")</f>
        <v>Baldwin Bikes</v>
      </c>
      <c r="M592" s="2" t="str">
        <f>VLOOKUP(D592,[3]products!A:B,2,FALSE)</f>
        <v>Electra Cruiser 1 (24-Inch) - 2016</v>
      </c>
      <c r="N592" s="2" t="str">
        <f>VLOOKUP(D592, [3]products!A:H, 8, FALSE)</f>
        <v>Electra</v>
      </c>
      <c r="O592" s="21">
        <f>VLOOKUP(A592, [1]orders!A:D, 4, FALSE)</f>
        <v>42497</v>
      </c>
      <c r="P592" s="2">
        <v>1</v>
      </c>
      <c r="Q592" s="2">
        <v>269.99</v>
      </c>
      <c r="R592" s="27">
        <v>0.1</v>
      </c>
      <c r="S592" s="2">
        <f t="shared" si="9"/>
        <v>269.99</v>
      </c>
    </row>
    <row r="593" spans="1:19" x14ac:dyDescent="0.3">
      <c r="A593" s="2">
        <v>210</v>
      </c>
      <c r="B593" s="2">
        <v>1</v>
      </c>
      <c r="C593" s="2">
        <f>VLOOKUP(A593, [1]orders!A:G, 7, FALSE)</f>
        <v>2</v>
      </c>
      <c r="D593" s="2">
        <v>14</v>
      </c>
      <c r="E593" s="2">
        <f>VLOOKUP(C593, [2]staffs!A:G,1,FALSE)</f>
        <v>2</v>
      </c>
      <c r="F593" s="2" t="str">
        <f>VLOOKUP(E593, [2]staffs!A:D,4,FALSE)</f>
        <v>mireya.copeland@bikes.shop</v>
      </c>
      <c r="G593" s="2">
        <f>VLOOKUP(D593, [3]products!$A:$D, 4, FALSE)</f>
        <v>3</v>
      </c>
      <c r="H593" s="2" t="str">
        <f>VLOOKUP(G593, [4]categories!A:B, 2, FALSE)</f>
        <v>Cruisers Bicycles</v>
      </c>
      <c r="I593" s="14">
        <f>VLOOKUP(A593, [1]orders!A:B,2,FALSE)</f>
        <v>943</v>
      </c>
      <c r="J593" s="14" t="str">
        <f>VLOOKUP(A593, [1]orders!A:I,9,FALSE)</f>
        <v>lynn.mcmahon@msn.com</v>
      </c>
      <c r="K593" s="14">
        <f>VLOOKUP(A593, [1]orders!A:J,10,FALSE)</f>
        <v>10583</v>
      </c>
      <c r="L593" s="2" t="str">
        <f>IFERROR(VLOOKUP(C593, [5]stores!A:B, 2, FALSE), "Unknown")</f>
        <v>Baldwin Bikes</v>
      </c>
      <c r="M593" s="2" t="str">
        <f>VLOOKUP(D593,[3]products!A:B,2,FALSE)</f>
        <v>Electra Girl's Hawaii 1 (16-inch) - 2015/2016</v>
      </c>
      <c r="N593" s="2" t="str">
        <f>VLOOKUP(D593, [3]products!A:H, 8, FALSE)</f>
        <v>Electra</v>
      </c>
      <c r="O593" s="21">
        <f>VLOOKUP(A593, [1]orders!A:D, 4, FALSE)</f>
        <v>42497</v>
      </c>
      <c r="P593" s="2">
        <v>1</v>
      </c>
      <c r="Q593" s="2">
        <v>269.99</v>
      </c>
      <c r="R593" s="27">
        <v>7.0000000000000007E-2</v>
      </c>
      <c r="S593" s="2">
        <f t="shared" si="9"/>
        <v>269.99</v>
      </c>
    </row>
    <row r="594" spans="1:19" x14ac:dyDescent="0.3">
      <c r="A594" s="2">
        <v>210</v>
      </c>
      <c r="B594" s="2">
        <v>2</v>
      </c>
      <c r="C594" s="2">
        <f>VLOOKUP(A594, [1]orders!A:G, 7, FALSE)</f>
        <v>2</v>
      </c>
      <c r="D594" s="2">
        <v>13</v>
      </c>
      <c r="E594" s="2">
        <f>VLOOKUP(C594, [2]staffs!A:G,1,FALSE)</f>
        <v>2</v>
      </c>
      <c r="F594" s="2" t="str">
        <f>VLOOKUP(E594, [2]staffs!A:D,4,FALSE)</f>
        <v>mireya.copeland@bikes.shop</v>
      </c>
      <c r="G594" s="2">
        <f>VLOOKUP(D594, [3]products!$A:$D, 4, FALSE)</f>
        <v>3</v>
      </c>
      <c r="H594" s="2" t="str">
        <f>VLOOKUP(G594, [4]categories!A:B, 2, FALSE)</f>
        <v>Cruisers Bicycles</v>
      </c>
      <c r="I594" s="14">
        <f>VLOOKUP(A594, [1]orders!A:B,2,FALSE)</f>
        <v>943</v>
      </c>
      <c r="J594" s="14" t="str">
        <f>VLOOKUP(A594, [1]orders!A:I,9,FALSE)</f>
        <v>lynn.mcmahon@msn.com</v>
      </c>
      <c r="K594" s="14">
        <f>VLOOKUP(A594, [1]orders!A:J,10,FALSE)</f>
        <v>10583</v>
      </c>
      <c r="L594" s="2" t="str">
        <f>IFERROR(VLOOKUP(C594, [5]stores!A:B, 2, FALSE), "Unknown")</f>
        <v>Baldwin Bikes</v>
      </c>
      <c r="M594" s="2" t="str">
        <f>VLOOKUP(D594,[3]products!A:B,2,FALSE)</f>
        <v>Electra Cruiser 1 (24-Inch) - 2016</v>
      </c>
      <c r="N594" s="2" t="str">
        <f>VLOOKUP(D594, [3]products!A:H, 8, FALSE)</f>
        <v>Electra</v>
      </c>
      <c r="O594" s="21">
        <f>VLOOKUP(A594, [1]orders!A:D, 4, FALSE)</f>
        <v>42497</v>
      </c>
      <c r="P594" s="2">
        <v>2</v>
      </c>
      <c r="Q594" s="2">
        <v>269.99</v>
      </c>
      <c r="R594" s="27">
        <v>0.2</v>
      </c>
      <c r="S594" s="2">
        <f t="shared" si="9"/>
        <v>539.98</v>
      </c>
    </row>
    <row r="595" spans="1:19" x14ac:dyDescent="0.3">
      <c r="A595" s="2">
        <v>211</v>
      </c>
      <c r="B595" s="2">
        <v>1</v>
      </c>
      <c r="C595" s="2">
        <f>VLOOKUP(A595, [1]orders!A:G, 7, FALSE)</f>
        <v>2</v>
      </c>
      <c r="D595" s="2">
        <v>10</v>
      </c>
      <c r="E595" s="2">
        <f>VLOOKUP(C595, [2]staffs!A:G,1,FALSE)</f>
        <v>2</v>
      </c>
      <c r="F595" s="2" t="str">
        <f>VLOOKUP(E595, [2]staffs!A:D,4,FALSE)</f>
        <v>mireya.copeland@bikes.shop</v>
      </c>
      <c r="G595" s="2">
        <f>VLOOKUP(D595, [3]products!$A:$D, 4, FALSE)</f>
        <v>4</v>
      </c>
      <c r="H595" s="2" t="str">
        <f>VLOOKUP(G595, [4]categories!A:B, 2, FALSE)</f>
        <v>Cyclocross Bicycles</v>
      </c>
      <c r="I595" s="14">
        <f>VLOOKUP(A595, [1]orders!A:B,2,FALSE)</f>
        <v>1140</v>
      </c>
      <c r="J595" s="14" t="str">
        <f>VLOOKUP(A595, [1]orders!A:I,9,FALSE)</f>
        <v>penney.hall@msn.com</v>
      </c>
      <c r="K595" s="14">
        <f>VLOOKUP(A595, [1]orders!A:J,10,FALSE)</f>
        <v>13090</v>
      </c>
      <c r="L595" s="2" t="str">
        <f>IFERROR(VLOOKUP(C595, [5]stores!A:B, 2, FALSE), "Unknown")</f>
        <v>Baldwin Bikes</v>
      </c>
      <c r="M595" s="2" t="str">
        <f>VLOOKUP(D595,[3]products!A:B,2,FALSE)</f>
        <v>Surly Straggler - 2016</v>
      </c>
      <c r="N595" s="2" t="str">
        <f>VLOOKUP(D595, [3]products!A:H, 8, FALSE)</f>
        <v>Surly</v>
      </c>
      <c r="O595" s="21">
        <f>VLOOKUP(A595, [1]orders!A:D, 4, FALSE)</f>
        <v>42497</v>
      </c>
      <c r="P595" s="2">
        <v>1</v>
      </c>
      <c r="Q595" s="2">
        <v>1549</v>
      </c>
      <c r="R595" s="27">
        <v>7.0000000000000007E-2</v>
      </c>
      <c r="S595" s="2">
        <f t="shared" si="9"/>
        <v>1549</v>
      </c>
    </row>
    <row r="596" spans="1:19" x14ac:dyDescent="0.3">
      <c r="A596" s="2">
        <v>211</v>
      </c>
      <c r="B596" s="2">
        <v>2</v>
      </c>
      <c r="C596" s="2">
        <f>VLOOKUP(A596, [1]orders!A:G, 7, FALSE)</f>
        <v>2</v>
      </c>
      <c r="D596" s="2">
        <v>2</v>
      </c>
      <c r="E596" s="2">
        <f>VLOOKUP(C596, [2]staffs!A:G,1,FALSE)</f>
        <v>2</v>
      </c>
      <c r="F596" s="2" t="str">
        <f>VLOOKUP(E596, [2]staffs!A:D,4,FALSE)</f>
        <v>mireya.copeland@bikes.shop</v>
      </c>
      <c r="G596" s="2">
        <f>VLOOKUP(D596, [3]products!$A:$D, 4, FALSE)</f>
        <v>6</v>
      </c>
      <c r="H596" s="2" t="str">
        <f>VLOOKUP(G596, [4]categories!A:B, 2, FALSE)</f>
        <v>Mountain Bikes</v>
      </c>
      <c r="I596" s="14">
        <f>VLOOKUP(A596, [1]orders!A:B,2,FALSE)</f>
        <v>1140</v>
      </c>
      <c r="J596" s="14" t="str">
        <f>VLOOKUP(A596, [1]orders!A:I,9,FALSE)</f>
        <v>penney.hall@msn.com</v>
      </c>
      <c r="K596" s="14">
        <f>VLOOKUP(A596, [1]orders!A:J,10,FALSE)</f>
        <v>13090</v>
      </c>
      <c r="L596" s="2" t="str">
        <f>IFERROR(VLOOKUP(C596, [5]stores!A:B, 2, FALSE), "Unknown")</f>
        <v>Baldwin Bikes</v>
      </c>
      <c r="M596" s="2" t="str">
        <f>VLOOKUP(D596,[3]products!A:B,2,FALSE)</f>
        <v>Ritchey Timberwolf Frameset - 2016</v>
      </c>
      <c r="N596" s="2" t="str">
        <f>VLOOKUP(D596, [3]products!A:H, 8, FALSE)</f>
        <v>Ritchey</v>
      </c>
      <c r="O596" s="21">
        <f>VLOOKUP(A596, [1]orders!A:D, 4, FALSE)</f>
        <v>42497</v>
      </c>
      <c r="P596" s="2">
        <v>2</v>
      </c>
      <c r="Q596" s="2">
        <v>749.99</v>
      </c>
      <c r="R596" s="27">
        <v>7.0000000000000007E-2</v>
      </c>
      <c r="S596" s="2">
        <f t="shared" si="9"/>
        <v>1499.98</v>
      </c>
    </row>
    <row r="597" spans="1:19" x14ac:dyDescent="0.3">
      <c r="A597" s="2">
        <v>212</v>
      </c>
      <c r="B597" s="2">
        <v>1</v>
      </c>
      <c r="C597" s="2">
        <f>VLOOKUP(A597, [1]orders!A:G, 7, FALSE)</f>
        <v>2</v>
      </c>
      <c r="D597" s="2">
        <v>16</v>
      </c>
      <c r="E597" s="2">
        <f>VLOOKUP(C597, [2]staffs!A:G,1,FALSE)</f>
        <v>2</v>
      </c>
      <c r="F597" s="2" t="str">
        <f>VLOOKUP(E597, [2]staffs!A:D,4,FALSE)</f>
        <v>mireya.copeland@bikes.shop</v>
      </c>
      <c r="G597" s="2">
        <f>VLOOKUP(D597, [3]products!$A:$D, 4, FALSE)</f>
        <v>3</v>
      </c>
      <c r="H597" s="2" t="str">
        <f>VLOOKUP(G597, [4]categories!A:B, 2, FALSE)</f>
        <v>Cruisers Bicycles</v>
      </c>
      <c r="I597" s="14">
        <f>VLOOKUP(A597, [1]orders!A:B,2,FALSE)</f>
        <v>1373</v>
      </c>
      <c r="J597" s="14" t="str">
        <f>VLOOKUP(A597, [1]orders!A:I,9,FALSE)</f>
        <v>lanora.robbins@hotmail.com</v>
      </c>
      <c r="K597" s="14">
        <f>VLOOKUP(A597, [1]orders!A:J,10,FALSE)</f>
        <v>11704</v>
      </c>
      <c r="L597" s="2" t="str">
        <f>IFERROR(VLOOKUP(C597, [5]stores!A:B, 2, FALSE), "Unknown")</f>
        <v>Baldwin Bikes</v>
      </c>
      <c r="M597" s="2" t="str">
        <f>VLOOKUP(D597,[3]products!A:B,2,FALSE)</f>
        <v>Electra Townie Original 7D EQ - 2016</v>
      </c>
      <c r="N597" s="2" t="str">
        <f>VLOOKUP(D597, [3]products!A:H, 8, FALSE)</f>
        <v>Electra</v>
      </c>
      <c r="O597" s="21">
        <f>VLOOKUP(A597, [1]orders!A:D, 4, FALSE)</f>
        <v>42498</v>
      </c>
      <c r="P597" s="2">
        <v>2</v>
      </c>
      <c r="Q597" s="2">
        <v>599.99</v>
      </c>
      <c r="R597" s="27">
        <v>7.0000000000000007E-2</v>
      </c>
      <c r="S597" s="2">
        <f t="shared" si="9"/>
        <v>1199.98</v>
      </c>
    </row>
    <row r="598" spans="1:19" x14ac:dyDescent="0.3">
      <c r="A598" s="2">
        <v>212</v>
      </c>
      <c r="B598" s="2">
        <v>2</v>
      </c>
      <c r="C598" s="2">
        <f>VLOOKUP(A598, [1]orders!A:G, 7, FALSE)</f>
        <v>2</v>
      </c>
      <c r="D598" s="2">
        <v>12</v>
      </c>
      <c r="E598" s="2">
        <f>VLOOKUP(C598, [2]staffs!A:G,1,FALSE)</f>
        <v>2</v>
      </c>
      <c r="F598" s="2" t="str">
        <f>VLOOKUP(E598, [2]staffs!A:D,4,FALSE)</f>
        <v>mireya.copeland@bikes.shop</v>
      </c>
      <c r="G598" s="2">
        <f>VLOOKUP(D598, [3]products!$A:$D, 4, FALSE)</f>
        <v>3</v>
      </c>
      <c r="H598" s="2" t="str">
        <f>VLOOKUP(G598, [4]categories!A:B, 2, FALSE)</f>
        <v>Cruisers Bicycles</v>
      </c>
      <c r="I598" s="14">
        <f>VLOOKUP(A598, [1]orders!A:B,2,FALSE)</f>
        <v>1373</v>
      </c>
      <c r="J598" s="14" t="str">
        <f>VLOOKUP(A598, [1]orders!A:I,9,FALSE)</f>
        <v>lanora.robbins@hotmail.com</v>
      </c>
      <c r="K598" s="14">
        <f>VLOOKUP(A598, [1]orders!A:J,10,FALSE)</f>
        <v>11704</v>
      </c>
      <c r="L598" s="2" t="str">
        <f>IFERROR(VLOOKUP(C598, [5]stores!A:B, 2, FALSE), "Unknown")</f>
        <v>Baldwin Bikes</v>
      </c>
      <c r="M598" s="2" t="str">
        <f>VLOOKUP(D598,[3]products!A:B,2,FALSE)</f>
        <v>Electra Townie Original 21D - 2016</v>
      </c>
      <c r="N598" s="2" t="str">
        <f>VLOOKUP(D598, [3]products!A:H, 8, FALSE)</f>
        <v>Electra</v>
      </c>
      <c r="O598" s="21">
        <f>VLOOKUP(A598, [1]orders!A:D, 4, FALSE)</f>
        <v>42498</v>
      </c>
      <c r="P598" s="2">
        <v>2</v>
      </c>
      <c r="Q598" s="2">
        <v>549.99</v>
      </c>
      <c r="R598" s="27">
        <v>0.2</v>
      </c>
      <c r="S598" s="2">
        <f t="shared" si="9"/>
        <v>1099.98</v>
      </c>
    </row>
    <row r="599" spans="1:19" x14ac:dyDescent="0.3">
      <c r="A599" s="2">
        <v>212</v>
      </c>
      <c r="B599" s="2">
        <v>3</v>
      </c>
      <c r="C599" s="2">
        <f>VLOOKUP(A599, [1]orders!A:G, 7, FALSE)</f>
        <v>2</v>
      </c>
      <c r="D599" s="2">
        <v>19</v>
      </c>
      <c r="E599" s="2">
        <f>VLOOKUP(C599, [2]staffs!A:G,1,FALSE)</f>
        <v>2</v>
      </c>
      <c r="F599" s="2" t="str">
        <f>VLOOKUP(E599, [2]staffs!A:D,4,FALSE)</f>
        <v>mireya.copeland@bikes.shop</v>
      </c>
      <c r="G599" s="2">
        <f>VLOOKUP(D599, [3]products!$A:$D, 4, FALSE)</f>
        <v>3</v>
      </c>
      <c r="H599" s="2" t="str">
        <f>VLOOKUP(G599, [4]categories!A:B, 2, FALSE)</f>
        <v>Cruisers Bicycles</v>
      </c>
      <c r="I599" s="14">
        <f>VLOOKUP(A599, [1]orders!A:B,2,FALSE)</f>
        <v>1373</v>
      </c>
      <c r="J599" s="14" t="str">
        <f>VLOOKUP(A599, [1]orders!A:I,9,FALSE)</f>
        <v>lanora.robbins@hotmail.com</v>
      </c>
      <c r="K599" s="14">
        <f>VLOOKUP(A599, [1]orders!A:J,10,FALSE)</f>
        <v>11704</v>
      </c>
      <c r="L599" s="2" t="str">
        <f>IFERROR(VLOOKUP(C599, [5]stores!A:B, 2, FALSE), "Unknown")</f>
        <v>Baldwin Bikes</v>
      </c>
      <c r="M599" s="2" t="str">
        <f>VLOOKUP(D599,[3]products!A:B,2,FALSE)</f>
        <v>Pure Cycles William 3-Speed - 2016</v>
      </c>
      <c r="N599" s="2" t="str">
        <f>VLOOKUP(D599, [3]products!A:H, 8, FALSE)</f>
        <v>Pure Cycles</v>
      </c>
      <c r="O599" s="21">
        <f>VLOOKUP(A599, [1]orders!A:D, 4, FALSE)</f>
        <v>42498</v>
      </c>
      <c r="P599" s="2">
        <v>1</v>
      </c>
      <c r="Q599" s="2">
        <v>449</v>
      </c>
      <c r="R599" s="27">
        <v>0.1</v>
      </c>
      <c r="S599" s="2">
        <f t="shared" si="9"/>
        <v>449</v>
      </c>
    </row>
    <row r="600" spans="1:19" x14ac:dyDescent="0.3">
      <c r="A600" s="2">
        <v>212</v>
      </c>
      <c r="B600" s="2">
        <v>4</v>
      </c>
      <c r="C600" s="2">
        <f>VLOOKUP(A600, [1]orders!A:G, 7, FALSE)</f>
        <v>2</v>
      </c>
      <c r="D600" s="2">
        <v>7</v>
      </c>
      <c r="E600" s="2">
        <f>VLOOKUP(C600, [2]staffs!A:G,1,FALSE)</f>
        <v>2</v>
      </c>
      <c r="F600" s="2" t="str">
        <f>VLOOKUP(E600, [2]staffs!A:D,4,FALSE)</f>
        <v>mireya.copeland@bikes.shop</v>
      </c>
      <c r="G600" s="2">
        <f>VLOOKUP(D600, [3]products!$A:$D, 4, FALSE)</f>
        <v>6</v>
      </c>
      <c r="H600" s="2" t="str">
        <f>VLOOKUP(G600, [4]categories!A:B, 2, FALSE)</f>
        <v>Mountain Bikes</v>
      </c>
      <c r="I600" s="14">
        <f>VLOOKUP(A600, [1]orders!A:B,2,FALSE)</f>
        <v>1373</v>
      </c>
      <c r="J600" s="14" t="str">
        <f>VLOOKUP(A600, [1]orders!A:I,9,FALSE)</f>
        <v>lanora.robbins@hotmail.com</v>
      </c>
      <c r="K600" s="14">
        <f>VLOOKUP(A600, [1]orders!A:J,10,FALSE)</f>
        <v>11704</v>
      </c>
      <c r="L600" s="2" t="str">
        <f>IFERROR(VLOOKUP(C600, [5]stores!A:B, 2, FALSE), "Unknown")</f>
        <v>Baldwin Bikes</v>
      </c>
      <c r="M600" s="2" t="str">
        <f>VLOOKUP(D600,[3]products!A:B,2,FALSE)</f>
        <v>Trek Slash 8 27.5 - 2016</v>
      </c>
      <c r="N600" s="2" t="str">
        <f>VLOOKUP(D600, [3]products!A:H, 8, FALSE)</f>
        <v>Trek</v>
      </c>
      <c r="O600" s="21">
        <f>VLOOKUP(A600, [1]orders!A:D, 4, FALSE)</f>
        <v>42498</v>
      </c>
      <c r="P600" s="2">
        <v>1</v>
      </c>
      <c r="Q600" s="2">
        <v>3999.99</v>
      </c>
      <c r="R600" s="27">
        <v>0.2</v>
      </c>
      <c r="S600" s="2">
        <f t="shared" si="9"/>
        <v>3999.99</v>
      </c>
    </row>
    <row r="601" spans="1:19" x14ac:dyDescent="0.3">
      <c r="A601" s="2">
        <v>213</v>
      </c>
      <c r="B601" s="2">
        <v>1</v>
      </c>
      <c r="C601" s="2">
        <f>VLOOKUP(A601, [1]orders!A:G, 7, FALSE)</f>
        <v>3</v>
      </c>
      <c r="D601" s="2">
        <v>13</v>
      </c>
      <c r="E601" s="2">
        <f>VLOOKUP(C601, [2]staffs!A:G,1,FALSE)</f>
        <v>3</v>
      </c>
      <c r="F601" s="2" t="str">
        <f>VLOOKUP(E601, [2]staffs!A:D,4,FALSE)</f>
        <v>genna.serrano@bikes.shop</v>
      </c>
      <c r="G601" s="2">
        <f>VLOOKUP(D601, [3]products!$A:$D, 4, FALSE)</f>
        <v>3</v>
      </c>
      <c r="H601" s="2" t="str">
        <f>VLOOKUP(G601, [4]categories!A:B, 2, FALSE)</f>
        <v>Cruisers Bicycles</v>
      </c>
      <c r="I601" s="14">
        <f>VLOOKUP(A601, [1]orders!A:B,2,FALSE)</f>
        <v>788</v>
      </c>
      <c r="J601" s="14" t="str">
        <f>VLOOKUP(A601, [1]orders!A:I,9,FALSE)</f>
        <v>lilliam.nolan@msn.com</v>
      </c>
      <c r="K601" s="14">
        <f>VLOOKUP(A601, [1]orders!A:J,10,FALSE)</f>
        <v>76522</v>
      </c>
      <c r="L601" s="2" t="str">
        <f>IFERROR(VLOOKUP(C601, [5]stores!A:B, 2, FALSE), "Unknown")</f>
        <v>Rowlett Bikes</v>
      </c>
      <c r="M601" s="2" t="str">
        <f>VLOOKUP(D601,[3]products!A:B,2,FALSE)</f>
        <v>Electra Cruiser 1 (24-Inch) - 2016</v>
      </c>
      <c r="N601" s="2" t="str">
        <f>VLOOKUP(D601, [3]products!A:H, 8, FALSE)</f>
        <v>Electra</v>
      </c>
      <c r="O601" s="21">
        <f>VLOOKUP(A601, [1]orders!A:D, 4, FALSE)</f>
        <v>42498</v>
      </c>
      <c r="P601" s="2">
        <v>1</v>
      </c>
      <c r="Q601" s="2">
        <v>269.99</v>
      </c>
      <c r="R601" s="27">
        <v>0.1</v>
      </c>
      <c r="S601" s="2">
        <f t="shared" si="9"/>
        <v>269.99</v>
      </c>
    </row>
    <row r="602" spans="1:19" x14ac:dyDescent="0.3">
      <c r="A602" s="2">
        <v>214</v>
      </c>
      <c r="B602" s="2">
        <v>1</v>
      </c>
      <c r="C602" s="2">
        <f>VLOOKUP(A602, [1]orders!A:G, 7, FALSE)</f>
        <v>2</v>
      </c>
      <c r="D602" s="2">
        <v>21</v>
      </c>
      <c r="E602" s="2">
        <f>VLOOKUP(C602, [2]staffs!A:G,1,FALSE)</f>
        <v>2</v>
      </c>
      <c r="F602" s="2" t="str">
        <f>VLOOKUP(E602, [2]staffs!A:D,4,FALSE)</f>
        <v>mireya.copeland@bikes.shop</v>
      </c>
      <c r="G602" s="2">
        <f>VLOOKUP(D602, [3]products!$A:$D, 4, FALSE)</f>
        <v>1</v>
      </c>
      <c r="H602" s="2" t="str">
        <f>VLOOKUP(G602, [4]categories!A:B, 2, FALSE)</f>
        <v>Children Bicycles</v>
      </c>
      <c r="I602" s="14">
        <f>VLOOKUP(A602, [1]orders!A:B,2,FALSE)</f>
        <v>363</v>
      </c>
      <c r="J602" s="14" t="str">
        <f>VLOOKUP(A602, [1]orders!A:I,9,FALSE)</f>
        <v>kaci.gallegos@gmail.com</v>
      </c>
      <c r="K602" s="14">
        <f>VLOOKUP(A602, [1]orders!A:J,10,FALSE)</f>
        <v>12020</v>
      </c>
      <c r="L602" s="2" t="str">
        <f>IFERROR(VLOOKUP(C602, [5]stores!A:B, 2, FALSE), "Unknown")</f>
        <v>Baldwin Bikes</v>
      </c>
      <c r="M602" s="2" t="str">
        <f>VLOOKUP(D602,[3]products!A:B,2,FALSE)</f>
        <v>Electra Cruiser 1 (24-Inch) - 2016</v>
      </c>
      <c r="N602" s="2" t="str">
        <f>VLOOKUP(D602, [3]products!A:H, 8, FALSE)</f>
        <v>Electra</v>
      </c>
      <c r="O602" s="21">
        <f>VLOOKUP(A602, [1]orders!A:D, 4, FALSE)</f>
        <v>42500</v>
      </c>
      <c r="P602" s="2">
        <v>1</v>
      </c>
      <c r="Q602" s="2">
        <v>269.99</v>
      </c>
      <c r="R602" s="27">
        <v>0.1</v>
      </c>
      <c r="S602" s="2">
        <f t="shared" si="9"/>
        <v>269.99</v>
      </c>
    </row>
    <row r="603" spans="1:19" x14ac:dyDescent="0.3">
      <c r="A603" s="2">
        <v>215</v>
      </c>
      <c r="B603" s="2">
        <v>1</v>
      </c>
      <c r="C603" s="2">
        <f>VLOOKUP(A603, [1]orders!A:G, 7, FALSE)</f>
        <v>2</v>
      </c>
      <c r="D603" s="2">
        <v>19</v>
      </c>
      <c r="E603" s="2">
        <f>VLOOKUP(C603, [2]staffs!A:G,1,FALSE)</f>
        <v>2</v>
      </c>
      <c r="F603" s="2" t="str">
        <f>VLOOKUP(E603, [2]staffs!A:D,4,FALSE)</f>
        <v>mireya.copeland@bikes.shop</v>
      </c>
      <c r="G603" s="2">
        <f>VLOOKUP(D603, [3]products!$A:$D, 4, FALSE)</f>
        <v>3</v>
      </c>
      <c r="H603" s="2" t="str">
        <f>VLOOKUP(G603, [4]categories!A:B, 2, FALSE)</f>
        <v>Cruisers Bicycles</v>
      </c>
      <c r="I603" s="14">
        <f>VLOOKUP(A603, [1]orders!A:B,2,FALSE)</f>
        <v>1420</v>
      </c>
      <c r="J603" s="14" t="str">
        <f>VLOOKUP(A603, [1]orders!A:I,9,FALSE)</f>
        <v>kelsey.noble@hotmail.com</v>
      </c>
      <c r="K603" s="14">
        <f>VLOOKUP(A603, [1]orders!A:J,10,FALSE)</f>
        <v>10550</v>
      </c>
      <c r="L603" s="2" t="str">
        <f>IFERROR(VLOOKUP(C603, [5]stores!A:B, 2, FALSE), "Unknown")</f>
        <v>Baldwin Bikes</v>
      </c>
      <c r="M603" s="2" t="str">
        <f>VLOOKUP(D603,[3]products!A:B,2,FALSE)</f>
        <v>Pure Cycles William 3-Speed - 2016</v>
      </c>
      <c r="N603" s="2" t="str">
        <f>VLOOKUP(D603, [3]products!A:H, 8, FALSE)</f>
        <v>Pure Cycles</v>
      </c>
      <c r="O603" s="21">
        <f>VLOOKUP(A603, [1]orders!A:D, 4, FALSE)</f>
        <v>42500</v>
      </c>
      <c r="P603" s="2">
        <v>1</v>
      </c>
      <c r="Q603" s="2">
        <v>449</v>
      </c>
      <c r="R603" s="27">
        <v>7.0000000000000007E-2</v>
      </c>
      <c r="S603" s="2">
        <f t="shared" si="9"/>
        <v>449</v>
      </c>
    </row>
    <row r="604" spans="1:19" x14ac:dyDescent="0.3">
      <c r="A604" s="2">
        <v>215</v>
      </c>
      <c r="B604" s="2">
        <v>2</v>
      </c>
      <c r="C604" s="2">
        <f>VLOOKUP(A604, [1]orders!A:G, 7, FALSE)</f>
        <v>2</v>
      </c>
      <c r="D604" s="2">
        <v>12</v>
      </c>
      <c r="E604" s="2">
        <f>VLOOKUP(C604, [2]staffs!A:G,1,FALSE)</f>
        <v>2</v>
      </c>
      <c r="F604" s="2" t="str">
        <f>VLOOKUP(E604, [2]staffs!A:D,4,FALSE)</f>
        <v>mireya.copeland@bikes.shop</v>
      </c>
      <c r="G604" s="2">
        <f>VLOOKUP(D604, [3]products!$A:$D, 4, FALSE)</f>
        <v>3</v>
      </c>
      <c r="H604" s="2" t="str">
        <f>VLOOKUP(G604, [4]categories!A:B, 2, FALSE)</f>
        <v>Cruisers Bicycles</v>
      </c>
      <c r="I604" s="14">
        <f>VLOOKUP(A604, [1]orders!A:B,2,FALSE)</f>
        <v>1420</v>
      </c>
      <c r="J604" s="14" t="str">
        <f>VLOOKUP(A604, [1]orders!A:I,9,FALSE)</f>
        <v>kelsey.noble@hotmail.com</v>
      </c>
      <c r="K604" s="14">
        <f>VLOOKUP(A604, [1]orders!A:J,10,FALSE)</f>
        <v>10550</v>
      </c>
      <c r="L604" s="2" t="str">
        <f>IFERROR(VLOOKUP(C604, [5]stores!A:B, 2, FALSE), "Unknown")</f>
        <v>Baldwin Bikes</v>
      </c>
      <c r="M604" s="2" t="str">
        <f>VLOOKUP(D604,[3]products!A:B,2,FALSE)</f>
        <v>Electra Townie Original 21D - 2016</v>
      </c>
      <c r="N604" s="2" t="str">
        <f>VLOOKUP(D604, [3]products!A:H, 8, FALSE)</f>
        <v>Electra</v>
      </c>
      <c r="O604" s="21">
        <f>VLOOKUP(A604, [1]orders!A:D, 4, FALSE)</f>
        <v>42500</v>
      </c>
      <c r="P604" s="2">
        <v>2</v>
      </c>
      <c r="Q604" s="2">
        <v>549.99</v>
      </c>
      <c r="R604" s="27">
        <v>0.1</v>
      </c>
      <c r="S604" s="2">
        <f t="shared" si="9"/>
        <v>1099.98</v>
      </c>
    </row>
    <row r="605" spans="1:19" x14ac:dyDescent="0.3">
      <c r="A605" s="2">
        <v>216</v>
      </c>
      <c r="B605" s="2">
        <v>1</v>
      </c>
      <c r="C605" s="2">
        <f>VLOOKUP(A605, [1]orders!A:G, 7, FALSE)</f>
        <v>1</v>
      </c>
      <c r="D605" s="2">
        <v>22</v>
      </c>
      <c r="E605" s="2">
        <f>VLOOKUP(C605, [2]staffs!A:G,1,FALSE)</f>
        <v>1</v>
      </c>
      <c r="F605" s="2" t="str">
        <f>VLOOKUP(E605, [2]staffs!A:D,4,FALSE)</f>
        <v>fabiola.jackson@bikes.shop</v>
      </c>
      <c r="G605" s="2">
        <f>VLOOKUP(D605, [3]products!$A:$D, 4, FALSE)</f>
        <v>1</v>
      </c>
      <c r="H605" s="2" t="str">
        <f>VLOOKUP(G605, [4]categories!A:B, 2, FALSE)</f>
        <v>Children Bicycles</v>
      </c>
      <c r="I605" s="14">
        <f>VLOOKUP(A605, [1]orders!A:B,2,FALSE)</f>
        <v>267</v>
      </c>
      <c r="J605" s="14" t="str">
        <f>VLOOKUP(A605, [1]orders!A:I,9,FALSE)</f>
        <v>angelina.lloyd@yahoo.com</v>
      </c>
      <c r="K605" s="14">
        <f>VLOOKUP(A605, [1]orders!A:J,10,FALSE)</f>
        <v>92307</v>
      </c>
      <c r="L605" s="2" t="str">
        <f>IFERROR(VLOOKUP(C605, [5]stores!A:B, 2, FALSE), "Unknown")</f>
        <v>Santa Cruz Bikes</v>
      </c>
      <c r="M605" s="2" t="str">
        <f>VLOOKUP(D605,[3]products!A:B,2,FALSE)</f>
        <v>Electra Girl's Hawaii 1 (16-inch) - 2015/2016</v>
      </c>
      <c r="N605" s="2" t="str">
        <f>VLOOKUP(D605, [3]products!A:H, 8, FALSE)</f>
        <v>Electra</v>
      </c>
      <c r="O605" s="21">
        <f>VLOOKUP(A605, [1]orders!A:D, 4, FALSE)</f>
        <v>42501</v>
      </c>
      <c r="P605" s="2">
        <v>2</v>
      </c>
      <c r="Q605" s="2">
        <v>269.99</v>
      </c>
      <c r="R605" s="27">
        <v>0.1</v>
      </c>
      <c r="S605" s="2">
        <f t="shared" si="9"/>
        <v>539.98</v>
      </c>
    </row>
    <row r="606" spans="1:19" x14ac:dyDescent="0.3">
      <c r="A606" s="2">
        <v>216</v>
      </c>
      <c r="B606" s="2">
        <v>2</v>
      </c>
      <c r="C606" s="2">
        <f>VLOOKUP(A606, [1]orders!A:G, 7, FALSE)</f>
        <v>1</v>
      </c>
      <c r="D606" s="2">
        <v>16</v>
      </c>
      <c r="E606" s="2">
        <f>VLOOKUP(C606, [2]staffs!A:G,1,FALSE)</f>
        <v>1</v>
      </c>
      <c r="F606" s="2" t="str">
        <f>VLOOKUP(E606, [2]staffs!A:D,4,FALSE)</f>
        <v>fabiola.jackson@bikes.shop</v>
      </c>
      <c r="G606" s="2">
        <f>VLOOKUP(D606, [3]products!$A:$D, 4, FALSE)</f>
        <v>3</v>
      </c>
      <c r="H606" s="2" t="str">
        <f>VLOOKUP(G606, [4]categories!A:B, 2, FALSE)</f>
        <v>Cruisers Bicycles</v>
      </c>
      <c r="I606" s="14">
        <f>VLOOKUP(A606, [1]orders!A:B,2,FALSE)</f>
        <v>267</v>
      </c>
      <c r="J606" s="14" t="str">
        <f>VLOOKUP(A606, [1]orders!A:I,9,FALSE)</f>
        <v>angelina.lloyd@yahoo.com</v>
      </c>
      <c r="K606" s="14">
        <f>VLOOKUP(A606, [1]orders!A:J,10,FALSE)</f>
        <v>92307</v>
      </c>
      <c r="L606" s="2" t="str">
        <f>IFERROR(VLOOKUP(C606, [5]stores!A:B, 2, FALSE), "Unknown")</f>
        <v>Santa Cruz Bikes</v>
      </c>
      <c r="M606" s="2" t="str">
        <f>VLOOKUP(D606,[3]products!A:B,2,FALSE)</f>
        <v>Electra Townie Original 7D EQ - 2016</v>
      </c>
      <c r="N606" s="2" t="str">
        <f>VLOOKUP(D606, [3]products!A:H, 8, FALSE)</f>
        <v>Electra</v>
      </c>
      <c r="O606" s="21">
        <f>VLOOKUP(A606, [1]orders!A:D, 4, FALSE)</f>
        <v>42501</v>
      </c>
      <c r="P606" s="2">
        <v>2</v>
      </c>
      <c r="Q606" s="2">
        <v>599.99</v>
      </c>
      <c r="R606" s="27">
        <v>0.05</v>
      </c>
      <c r="S606" s="2">
        <f t="shared" si="9"/>
        <v>1199.98</v>
      </c>
    </row>
    <row r="607" spans="1:19" x14ac:dyDescent="0.3">
      <c r="A607" s="2">
        <v>217</v>
      </c>
      <c r="B607" s="2">
        <v>1</v>
      </c>
      <c r="C607" s="2">
        <f>VLOOKUP(A607, [1]orders!A:G, 7, FALSE)</f>
        <v>2</v>
      </c>
      <c r="D607" s="2">
        <v>18</v>
      </c>
      <c r="E607" s="2">
        <f>VLOOKUP(C607, [2]staffs!A:G,1,FALSE)</f>
        <v>2</v>
      </c>
      <c r="F607" s="2" t="str">
        <f>VLOOKUP(E607, [2]staffs!A:D,4,FALSE)</f>
        <v>mireya.copeland@bikes.shop</v>
      </c>
      <c r="G607" s="2">
        <f>VLOOKUP(D607, [3]products!$A:$D, 4, FALSE)</f>
        <v>3</v>
      </c>
      <c r="H607" s="2" t="str">
        <f>VLOOKUP(G607, [4]categories!A:B, 2, FALSE)</f>
        <v>Cruisers Bicycles</v>
      </c>
      <c r="I607" s="14">
        <f>VLOOKUP(A607, [1]orders!A:B,2,FALSE)</f>
        <v>716</v>
      </c>
      <c r="J607" s="14" t="str">
        <f>VLOOKUP(A607, [1]orders!A:I,9,FALSE)</f>
        <v>sebrina.hart@yahoo.com</v>
      </c>
      <c r="K607" s="14">
        <f>VLOOKUP(A607, [1]orders!A:J,10,FALSE)</f>
        <v>11727</v>
      </c>
      <c r="L607" s="2" t="str">
        <f>IFERROR(VLOOKUP(C607, [5]stores!A:B, 2, FALSE), "Unknown")</f>
        <v>Baldwin Bikes</v>
      </c>
      <c r="M607" s="2" t="str">
        <f>VLOOKUP(D607,[3]products!A:B,2,FALSE)</f>
        <v>Pure Cycles Western 3-Speed - Women's - 2015/2016</v>
      </c>
      <c r="N607" s="2" t="str">
        <f>VLOOKUP(D607, [3]products!A:H, 8, FALSE)</f>
        <v>Pure Cycles</v>
      </c>
      <c r="O607" s="21">
        <f>VLOOKUP(A607, [1]orders!A:D, 4, FALSE)</f>
        <v>42501</v>
      </c>
      <c r="P607" s="2">
        <v>1</v>
      </c>
      <c r="Q607" s="2">
        <v>449</v>
      </c>
      <c r="R607" s="27">
        <v>0.1</v>
      </c>
      <c r="S607" s="2">
        <f t="shared" si="9"/>
        <v>449</v>
      </c>
    </row>
    <row r="608" spans="1:19" x14ac:dyDescent="0.3">
      <c r="A608" s="2">
        <v>217</v>
      </c>
      <c r="B608" s="2">
        <v>2</v>
      </c>
      <c r="C608" s="2">
        <f>VLOOKUP(A608, [1]orders!A:G, 7, FALSE)</f>
        <v>2</v>
      </c>
      <c r="D608" s="2">
        <v>10</v>
      </c>
      <c r="E608" s="2">
        <f>VLOOKUP(C608, [2]staffs!A:G,1,FALSE)</f>
        <v>2</v>
      </c>
      <c r="F608" s="2" t="str">
        <f>VLOOKUP(E608, [2]staffs!A:D,4,FALSE)</f>
        <v>mireya.copeland@bikes.shop</v>
      </c>
      <c r="G608" s="2">
        <f>VLOOKUP(D608, [3]products!$A:$D, 4, FALSE)</f>
        <v>4</v>
      </c>
      <c r="H608" s="2" t="str">
        <f>VLOOKUP(G608, [4]categories!A:B, 2, FALSE)</f>
        <v>Cyclocross Bicycles</v>
      </c>
      <c r="I608" s="14">
        <f>VLOOKUP(A608, [1]orders!A:B,2,FALSE)</f>
        <v>716</v>
      </c>
      <c r="J608" s="14" t="str">
        <f>VLOOKUP(A608, [1]orders!A:I,9,FALSE)</f>
        <v>sebrina.hart@yahoo.com</v>
      </c>
      <c r="K608" s="14">
        <f>VLOOKUP(A608, [1]orders!A:J,10,FALSE)</f>
        <v>11727</v>
      </c>
      <c r="L608" s="2" t="str">
        <f>IFERROR(VLOOKUP(C608, [5]stores!A:B, 2, FALSE), "Unknown")</f>
        <v>Baldwin Bikes</v>
      </c>
      <c r="M608" s="2" t="str">
        <f>VLOOKUP(D608,[3]products!A:B,2,FALSE)</f>
        <v>Surly Straggler - 2016</v>
      </c>
      <c r="N608" s="2" t="str">
        <f>VLOOKUP(D608, [3]products!A:H, 8, FALSE)</f>
        <v>Surly</v>
      </c>
      <c r="O608" s="21">
        <f>VLOOKUP(A608, [1]orders!A:D, 4, FALSE)</f>
        <v>42501</v>
      </c>
      <c r="P608" s="2">
        <v>2</v>
      </c>
      <c r="Q608" s="2">
        <v>1549</v>
      </c>
      <c r="R608" s="27">
        <v>0.1</v>
      </c>
      <c r="S608" s="2">
        <f t="shared" si="9"/>
        <v>3098</v>
      </c>
    </row>
    <row r="609" spans="1:19" x14ac:dyDescent="0.3">
      <c r="A609" s="2">
        <v>217</v>
      </c>
      <c r="B609" s="2">
        <v>3</v>
      </c>
      <c r="C609" s="2">
        <f>VLOOKUP(A609, [1]orders!A:G, 7, FALSE)</f>
        <v>2</v>
      </c>
      <c r="D609" s="2">
        <v>17</v>
      </c>
      <c r="E609" s="2">
        <f>VLOOKUP(C609, [2]staffs!A:G,1,FALSE)</f>
        <v>2</v>
      </c>
      <c r="F609" s="2" t="str">
        <f>VLOOKUP(E609, [2]staffs!A:D,4,FALSE)</f>
        <v>mireya.copeland@bikes.shop</v>
      </c>
      <c r="G609" s="2">
        <f>VLOOKUP(D609, [3]products!$A:$D, 4, FALSE)</f>
        <v>3</v>
      </c>
      <c r="H609" s="2" t="str">
        <f>VLOOKUP(G609, [4]categories!A:B, 2, FALSE)</f>
        <v>Cruisers Bicycles</v>
      </c>
      <c r="I609" s="14">
        <f>VLOOKUP(A609, [1]orders!A:B,2,FALSE)</f>
        <v>716</v>
      </c>
      <c r="J609" s="14" t="str">
        <f>VLOOKUP(A609, [1]orders!A:I,9,FALSE)</f>
        <v>sebrina.hart@yahoo.com</v>
      </c>
      <c r="K609" s="14">
        <f>VLOOKUP(A609, [1]orders!A:J,10,FALSE)</f>
        <v>11727</v>
      </c>
      <c r="L609" s="2" t="str">
        <f>IFERROR(VLOOKUP(C609, [5]stores!A:B, 2, FALSE), "Unknown")</f>
        <v>Baldwin Bikes</v>
      </c>
      <c r="M609" s="2" t="str">
        <f>VLOOKUP(D609,[3]products!A:B,2,FALSE)</f>
        <v>Pure Cycles Vine 8-Speed - 2016</v>
      </c>
      <c r="N609" s="2" t="str">
        <f>VLOOKUP(D609, [3]products!A:H, 8, FALSE)</f>
        <v>Pure Cycles</v>
      </c>
      <c r="O609" s="21">
        <f>VLOOKUP(A609, [1]orders!A:D, 4, FALSE)</f>
        <v>42501</v>
      </c>
      <c r="P609" s="2">
        <v>1</v>
      </c>
      <c r="Q609" s="2">
        <v>429</v>
      </c>
      <c r="R609" s="27">
        <v>7.0000000000000007E-2</v>
      </c>
      <c r="S609" s="2">
        <f t="shared" si="9"/>
        <v>429</v>
      </c>
    </row>
    <row r="610" spans="1:19" x14ac:dyDescent="0.3">
      <c r="A610" s="2">
        <v>218</v>
      </c>
      <c r="B610" s="2">
        <v>1</v>
      </c>
      <c r="C610" s="2">
        <f>VLOOKUP(A610, [1]orders!A:G, 7, FALSE)</f>
        <v>2</v>
      </c>
      <c r="D610" s="2">
        <v>2</v>
      </c>
      <c r="E610" s="2">
        <f>VLOOKUP(C610, [2]staffs!A:G,1,FALSE)</f>
        <v>2</v>
      </c>
      <c r="F610" s="2" t="str">
        <f>VLOOKUP(E610, [2]staffs!A:D,4,FALSE)</f>
        <v>mireya.copeland@bikes.shop</v>
      </c>
      <c r="G610" s="2">
        <f>VLOOKUP(D610, [3]products!$A:$D, 4, FALSE)</f>
        <v>6</v>
      </c>
      <c r="H610" s="2" t="str">
        <f>VLOOKUP(G610, [4]categories!A:B, 2, FALSE)</f>
        <v>Mountain Bikes</v>
      </c>
      <c r="I610" s="14">
        <f>VLOOKUP(A610, [1]orders!A:B,2,FALSE)</f>
        <v>1179</v>
      </c>
      <c r="J610" s="14" t="str">
        <f>VLOOKUP(A610, [1]orders!A:I,9,FALSE)</f>
        <v>vernetta.banks@aol.com</v>
      </c>
      <c r="K610" s="14">
        <f>VLOOKUP(A610, [1]orders!A:J,10,FALSE)</f>
        <v>11201</v>
      </c>
      <c r="L610" s="2" t="str">
        <f>IFERROR(VLOOKUP(C610, [5]stores!A:B, 2, FALSE), "Unknown")</f>
        <v>Baldwin Bikes</v>
      </c>
      <c r="M610" s="2" t="str">
        <f>VLOOKUP(D610,[3]products!A:B,2,FALSE)</f>
        <v>Ritchey Timberwolf Frameset - 2016</v>
      </c>
      <c r="N610" s="2" t="str">
        <f>VLOOKUP(D610, [3]products!A:H, 8, FALSE)</f>
        <v>Ritchey</v>
      </c>
      <c r="O610" s="21">
        <f>VLOOKUP(A610, [1]orders!A:D, 4, FALSE)</f>
        <v>42502</v>
      </c>
      <c r="P610" s="2">
        <v>2</v>
      </c>
      <c r="Q610" s="2">
        <v>749.99</v>
      </c>
      <c r="R610" s="27">
        <v>0.1</v>
      </c>
      <c r="S610" s="2">
        <f t="shared" si="9"/>
        <v>1499.98</v>
      </c>
    </row>
    <row r="611" spans="1:19" x14ac:dyDescent="0.3">
      <c r="A611" s="2">
        <v>218</v>
      </c>
      <c r="B611" s="2">
        <v>2</v>
      </c>
      <c r="C611" s="2">
        <f>VLOOKUP(A611, [1]orders!A:G, 7, FALSE)</f>
        <v>2</v>
      </c>
      <c r="D611" s="2">
        <v>13</v>
      </c>
      <c r="E611" s="2">
        <f>VLOOKUP(C611, [2]staffs!A:G,1,FALSE)</f>
        <v>2</v>
      </c>
      <c r="F611" s="2" t="str">
        <f>VLOOKUP(E611, [2]staffs!A:D,4,FALSE)</f>
        <v>mireya.copeland@bikes.shop</v>
      </c>
      <c r="G611" s="2">
        <f>VLOOKUP(D611, [3]products!$A:$D, 4, FALSE)</f>
        <v>3</v>
      </c>
      <c r="H611" s="2" t="str">
        <f>VLOOKUP(G611, [4]categories!A:B, 2, FALSE)</f>
        <v>Cruisers Bicycles</v>
      </c>
      <c r="I611" s="14">
        <f>VLOOKUP(A611, [1]orders!A:B,2,FALSE)</f>
        <v>1179</v>
      </c>
      <c r="J611" s="14" t="str">
        <f>VLOOKUP(A611, [1]orders!A:I,9,FALSE)</f>
        <v>vernetta.banks@aol.com</v>
      </c>
      <c r="K611" s="14">
        <f>VLOOKUP(A611, [1]orders!A:J,10,FALSE)</f>
        <v>11201</v>
      </c>
      <c r="L611" s="2" t="str">
        <f>IFERROR(VLOOKUP(C611, [5]stores!A:B, 2, FALSE), "Unknown")</f>
        <v>Baldwin Bikes</v>
      </c>
      <c r="M611" s="2" t="str">
        <f>VLOOKUP(D611,[3]products!A:B,2,FALSE)</f>
        <v>Electra Cruiser 1 (24-Inch) - 2016</v>
      </c>
      <c r="N611" s="2" t="str">
        <f>VLOOKUP(D611, [3]products!A:H, 8, FALSE)</f>
        <v>Electra</v>
      </c>
      <c r="O611" s="21">
        <f>VLOOKUP(A611, [1]orders!A:D, 4, FALSE)</f>
        <v>42502</v>
      </c>
      <c r="P611" s="2">
        <v>1</v>
      </c>
      <c r="Q611" s="2">
        <v>269.99</v>
      </c>
      <c r="R611" s="27">
        <v>7.0000000000000007E-2</v>
      </c>
      <c r="S611" s="2">
        <f t="shared" si="9"/>
        <v>269.99</v>
      </c>
    </row>
    <row r="612" spans="1:19" x14ac:dyDescent="0.3">
      <c r="A612" s="2">
        <v>218</v>
      </c>
      <c r="B612" s="2">
        <v>3</v>
      </c>
      <c r="C612" s="2">
        <f>VLOOKUP(A612, [1]orders!A:G, 7, FALSE)</f>
        <v>2</v>
      </c>
      <c r="D612" s="2">
        <v>12</v>
      </c>
      <c r="E612" s="2">
        <f>VLOOKUP(C612, [2]staffs!A:G,1,FALSE)</f>
        <v>2</v>
      </c>
      <c r="F612" s="2" t="str">
        <f>VLOOKUP(E612, [2]staffs!A:D,4,FALSE)</f>
        <v>mireya.copeland@bikes.shop</v>
      </c>
      <c r="G612" s="2">
        <f>VLOOKUP(D612, [3]products!$A:$D, 4, FALSE)</f>
        <v>3</v>
      </c>
      <c r="H612" s="2" t="str">
        <f>VLOOKUP(G612, [4]categories!A:B, 2, FALSE)</f>
        <v>Cruisers Bicycles</v>
      </c>
      <c r="I612" s="14">
        <f>VLOOKUP(A612, [1]orders!A:B,2,FALSE)</f>
        <v>1179</v>
      </c>
      <c r="J612" s="14" t="str">
        <f>VLOOKUP(A612, [1]orders!A:I,9,FALSE)</f>
        <v>vernetta.banks@aol.com</v>
      </c>
      <c r="K612" s="14">
        <f>VLOOKUP(A612, [1]orders!A:J,10,FALSE)</f>
        <v>11201</v>
      </c>
      <c r="L612" s="2" t="str">
        <f>IFERROR(VLOOKUP(C612, [5]stores!A:B, 2, FALSE), "Unknown")</f>
        <v>Baldwin Bikes</v>
      </c>
      <c r="M612" s="2" t="str">
        <f>VLOOKUP(D612,[3]products!A:B,2,FALSE)</f>
        <v>Electra Townie Original 21D - 2016</v>
      </c>
      <c r="N612" s="2" t="str">
        <f>VLOOKUP(D612, [3]products!A:H, 8, FALSE)</f>
        <v>Electra</v>
      </c>
      <c r="O612" s="21">
        <f>VLOOKUP(A612, [1]orders!A:D, 4, FALSE)</f>
        <v>42502</v>
      </c>
      <c r="P612" s="2">
        <v>1</v>
      </c>
      <c r="Q612" s="2">
        <v>549.99</v>
      </c>
      <c r="R612" s="27">
        <v>0.05</v>
      </c>
      <c r="S612" s="2">
        <f t="shared" si="9"/>
        <v>549.99</v>
      </c>
    </row>
    <row r="613" spans="1:19" x14ac:dyDescent="0.3">
      <c r="A613" s="2">
        <v>219</v>
      </c>
      <c r="B613" s="2">
        <v>1</v>
      </c>
      <c r="C613" s="2">
        <f>VLOOKUP(A613, [1]orders!A:G, 7, FALSE)</f>
        <v>2</v>
      </c>
      <c r="D613" s="2">
        <v>26</v>
      </c>
      <c r="E613" s="2">
        <f>VLOOKUP(C613, [2]staffs!A:G,1,FALSE)</f>
        <v>2</v>
      </c>
      <c r="F613" s="2" t="str">
        <f>VLOOKUP(E613, [2]staffs!A:D,4,FALSE)</f>
        <v>mireya.copeland@bikes.shop</v>
      </c>
      <c r="G613" s="2">
        <f>VLOOKUP(D613, [3]products!$A:$D, 4, FALSE)</f>
        <v>2</v>
      </c>
      <c r="H613" s="2" t="str">
        <f>VLOOKUP(G613, [4]categories!A:B, 2, FALSE)</f>
        <v>Comfort Bicycles</v>
      </c>
      <c r="I613" s="14">
        <f>VLOOKUP(A613, [1]orders!A:B,2,FALSE)</f>
        <v>1338</v>
      </c>
      <c r="J613" s="14" t="str">
        <f>VLOOKUP(A613, [1]orders!A:I,9,FALSE)</f>
        <v>inez.snider@gmail.com</v>
      </c>
      <c r="K613" s="14">
        <f>VLOOKUP(A613, [1]orders!A:J,10,FALSE)</f>
        <v>11779</v>
      </c>
      <c r="L613" s="2" t="str">
        <f>IFERROR(VLOOKUP(C613, [5]stores!A:B, 2, FALSE), "Unknown")</f>
        <v>Baldwin Bikes</v>
      </c>
      <c r="M613" s="2" t="str">
        <f>VLOOKUP(D613,[3]products!A:B,2,FALSE)</f>
        <v>Electra Townie Original 7D EQ - 2016</v>
      </c>
      <c r="N613" s="2" t="str">
        <f>VLOOKUP(D613, [3]products!A:H, 8, FALSE)</f>
        <v>Electra</v>
      </c>
      <c r="O613" s="21">
        <f>VLOOKUP(A613, [1]orders!A:D, 4, FALSE)</f>
        <v>42502</v>
      </c>
      <c r="P613" s="2">
        <v>1</v>
      </c>
      <c r="Q613" s="2">
        <v>599.99</v>
      </c>
      <c r="R613" s="27">
        <v>0.05</v>
      </c>
      <c r="S613" s="2">
        <f t="shared" si="9"/>
        <v>599.99</v>
      </c>
    </row>
    <row r="614" spans="1:19" x14ac:dyDescent="0.3">
      <c r="A614" s="2">
        <v>219</v>
      </c>
      <c r="B614" s="2">
        <v>2</v>
      </c>
      <c r="C614" s="2">
        <f>VLOOKUP(A614, [1]orders!A:G, 7, FALSE)</f>
        <v>2</v>
      </c>
      <c r="D614" s="2">
        <v>5</v>
      </c>
      <c r="E614" s="2">
        <f>VLOOKUP(C614, [2]staffs!A:G,1,FALSE)</f>
        <v>2</v>
      </c>
      <c r="F614" s="2" t="str">
        <f>VLOOKUP(E614, [2]staffs!A:D,4,FALSE)</f>
        <v>mireya.copeland@bikes.shop</v>
      </c>
      <c r="G614" s="2">
        <f>VLOOKUP(D614, [3]products!$A:$D, 4, FALSE)</f>
        <v>6</v>
      </c>
      <c r="H614" s="2" t="str">
        <f>VLOOKUP(G614, [4]categories!A:B, 2, FALSE)</f>
        <v>Mountain Bikes</v>
      </c>
      <c r="I614" s="14">
        <f>VLOOKUP(A614, [1]orders!A:B,2,FALSE)</f>
        <v>1338</v>
      </c>
      <c r="J614" s="14" t="str">
        <f>VLOOKUP(A614, [1]orders!A:I,9,FALSE)</f>
        <v>inez.snider@gmail.com</v>
      </c>
      <c r="K614" s="14">
        <f>VLOOKUP(A614, [1]orders!A:J,10,FALSE)</f>
        <v>11779</v>
      </c>
      <c r="L614" s="2" t="str">
        <f>IFERROR(VLOOKUP(C614, [5]stores!A:B, 2, FALSE), "Unknown")</f>
        <v>Baldwin Bikes</v>
      </c>
      <c r="M614" s="2" t="str">
        <f>VLOOKUP(D614,[3]products!A:B,2,FALSE)</f>
        <v>Heller Shagamaw Frame - 2016</v>
      </c>
      <c r="N614" s="2" t="str">
        <f>VLOOKUP(D614, [3]products!A:H, 8, FALSE)</f>
        <v>Heller</v>
      </c>
      <c r="O614" s="21">
        <f>VLOOKUP(A614, [1]orders!A:D, 4, FALSE)</f>
        <v>42502</v>
      </c>
      <c r="P614" s="2">
        <v>1</v>
      </c>
      <c r="Q614" s="2">
        <v>1320.99</v>
      </c>
      <c r="R614" s="27">
        <v>0.2</v>
      </c>
      <c r="S614" s="2">
        <f t="shared" si="9"/>
        <v>1320.99</v>
      </c>
    </row>
    <row r="615" spans="1:19" x14ac:dyDescent="0.3">
      <c r="A615" s="2">
        <v>220</v>
      </c>
      <c r="B615" s="2">
        <v>1</v>
      </c>
      <c r="C615" s="2">
        <f>VLOOKUP(A615, [1]orders!A:G, 7, FALSE)</f>
        <v>2</v>
      </c>
      <c r="D615" s="2">
        <v>6</v>
      </c>
      <c r="E615" s="2">
        <f>VLOOKUP(C615, [2]staffs!A:G,1,FALSE)</f>
        <v>2</v>
      </c>
      <c r="F615" s="2" t="str">
        <f>VLOOKUP(E615, [2]staffs!A:D,4,FALSE)</f>
        <v>mireya.copeland@bikes.shop</v>
      </c>
      <c r="G615" s="2">
        <f>VLOOKUP(D615, [3]products!$A:$D, 4, FALSE)</f>
        <v>6</v>
      </c>
      <c r="H615" s="2" t="str">
        <f>VLOOKUP(G615, [4]categories!A:B, 2, FALSE)</f>
        <v>Mountain Bikes</v>
      </c>
      <c r="I615" s="14">
        <f>VLOOKUP(A615, [1]orders!A:B,2,FALSE)</f>
        <v>1358</v>
      </c>
      <c r="J615" s="14" t="str">
        <f>VLOOKUP(A615, [1]orders!A:I,9,FALSE)</f>
        <v>noble.glover@gmail.com</v>
      </c>
      <c r="K615" s="14">
        <f>VLOOKUP(A615, [1]orders!A:J,10,FALSE)</f>
        <v>14127</v>
      </c>
      <c r="L615" s="2" t="str">
        <f>IFERROR(VLOOKUP(C615, [5]stores!A:B, 2, FALSE), "Unknown")</f>
        <v>Baldwin Bikes</v>
      </c>
      <c r="M615" s="2" t="str">
        <f>VLOOKUP(D615,[3]products!A:B,2,FALSE)</f>
        <v>Surly Ice Cream Truck Frameset - 2016</v>
      </c>
      <c r="N615" s="2" t="str">
        <f>VLOOKUP(D615, [3]products!A:H, 8, FALSE)</f>
        <v>Surly</v>
      </c>
      <c r="O615" s="21">
        <f>VLOOKUP(A615, [1]orders!A:D, 4, FALSE)</f>
        <v>42502</v>
      </c>
      <c r="P615" s="2">
        <v>2</v>
      </c>
      <c r="Q615" s="2">
        <v>469.99</v>
      </c>
      <c r="R615" s="27">
        <v>0.05</v>
      </c>
      <c r="S615" s="2">
        <f t="shared" si="9"/>
        <v>939.98</v>
      </c>
    </row>
    <row r="616" spans="1:19" x14ac:dyDescent="0.3">
      <c r="A616" s="2">
        <v>220</v>
      </c>
      <c r="B616" s="2">
        <v>2</v>
      </c>
      <c r="C616" s="2">
        <f>VLOOKUP(A616, [1]orders!A:G, 7, FALSE)</f>
        <v>2</v>
      </c>
      <c r="D616" s="2">
        <v>25</v>
      </c>
      <c r="E616" s="2">
        <f>VLOOKUP(C616, [2]staffs!A:G,1,FALSE)</f>
        <v>2</v>
      </c>
      <c r="F616" s="2" t="str">
        <f>VLOOKUP(E616, [2]staffs!A:D,4,FALSE)</f>
        <v>mireya.copeland@bikes.shop</v>
      </c>
      <c r="G616" s="2">
        <f>VLOOKUP(D616, [3]products!$A:$D, 4, FALSE)</f>
        <v>2</v>
      </c>
      <c r="H616" s="2" t="str">
        <f>VLOOKUP(G616, [4]categories!A:B, 2, FALSE)</f>
        <v>Comfort Bicycles</v>
      </c>
      <c r="I616" s="14">
        <f>VLOOKUP(A616, [1]orders!A:B,2,FALSE)</f>
        <v>1358</v>
      </c>
      <c r="J616" s="14" t="str">
        <f>VLOOKUP(A616, [1]orders!A:I,9,FALSE)</f>
        <v>noble.glover@gmail.com</v>
      </c>
      <c r="K616" s="14">
        <f>VLOOKUP(A616, [1]orders!A:J,10,FALSE)</f>
        <v>14127</v>
      </c>
      <c r="L616" s="2" t="str">
        <f>IFERROR(VLOOKUP(C616, [5]stores!A:B, 2, FALSE), "Unknown")</f>
        <v>Baldwin Bikes</v>
      </c>
      <c r="M616" s="2" t="str">
        <f>VLOOKUP(D616,[3]products!A:B,2,FALSE)</f>
        <v>Electra Townie Original 7D - 2015/2016</v>
      </c>
      <c r="N616" s="2" t="str">
        <f>VLOOKUP(D616, [3]products!A:H, 8, FALSE)</f>
        <v>Electra</v>
      </c>
      <c r="O616" s="21">
        <f>VLOOKUP(A616, [1]orders!A:D, 4, FALSE)</f>
        <v>42502</v>
      </c>
      <c r="P616" s="2">
        <v>1</v>
      </c>
      <c r="Q616" s="2">
        <v>499.99</v>
      </c>
      <c r="R616" s="27">
        <v>7.0000000000000007E-2</v>
      </c>
      <c r="S616" s="2">
        <f t="shared" si="9"/>
        <v>499.99</v>
      </c>
    </row>
    <row r="617" spans="1:19" x14ac:dyDescent="0.3">
      <c r="A617" s="2">
        <v>220</v>
      </c>
      <c r="B617" s="2">
        <v>3</v>
      </c>
      <c r="C617" s="2">
        <f>VLOOKUP(A617, [1]orders!A:G, 7, FALSE)</f>
        <v>2</v>
      </c>
      <c r="D617" s="2">
        <v>22</v>
      </c>
      <c r="E617" s="2">
        <f>VLOOKUP(C617, [2]staffs!A:G,1,FALSE)</f>
        <v>2</v>
      </c>
      <c r="F617" s="2" t="str">
        <f>VLOOKUP(E617, [2]staffs!A:D,4,FALSE)</f>
        <v>mireya.copeland@bikes.shop</v>
      </c>
      <c r="G617" s="2">
        <f>VLOOKUP(D617, [3]products!$A:$D, 4, FALSE)</f>
        <v>1</v>
      </c>
      <c r="H617" s="2" t="str">
        <f>VLOOKUP(G617, [4]categories!A:B, 2, FALSE)</f>
        <v>Children Bicycles</v>
      </c>
      <c r="I617" s="14">
        <f>VLOOKUP(A617, [1]orders!A:B,2,FALSE)</f>
        <v>1358</v>
      </c>
      <c r="J617" s="14" t="str">
        <f>VLOOKUP(A617, [1]orders!A:I,9,FALSE)</f>
        <v>noble.glover@gmail.com</v>
      </c>
      <c r="K617" s="14">
        <f>VLOOKUP(A617, [1]orders!A:J,10,FALSE)</f>
        <v>14127</v>
      </c>
      <c r="L617" s="2" t="str">
        <f>IFERROR(VLOOKUP(C617, [5]stores!A:B, 2, FALSE), "Unknown")</f>
        <v>Baldwin Bikes</v>
      </c>
      <c r="M617" s="2" t="str">
        <f>VLOOKUP(D617,[3]products!A:B,2,FALSE)</f>
        <v>Electra Girl's Hawaii 1 (16-inch) - 2015/2016</v>
      </c>
      <c r="N617" s="2" t="str">
        <f>VLOOKUP(D617, [3]products!A:H, 8, FALSE)</f>
        <v>Electra</v>
      </c>
      <c r="O617" s="21">
        <f>VLOOKUP(A617, [1]orders!A:D, 4, FALSE)</f>
        <v>42502</v>
      </c>
      <c r="P617" s="2">
        <v>2</v>
      </c>
      <c r="Q617" s="2">
        <v>269.99</v>
      </c>
      <c r="R617" s="27">
        <v>0.1</v>
      </c>
      <c r="S617" s="2">
        <f t="shared" si="9"/>
        <v>539.98</v>
      </c>
    </row>
    <row r="618" spans="1:19" x14ac:dyDescent="0.3">
      <c r="A618" s="2">
        <v>220</v>
      </c>
      <c r="B618" s="2">
        <v>4</v>
      </c>
      <c r="C618" s="2">
        <f>VLOOKUP(A618, [1]orders!A:G, 7, FALSE)</f>
        <v>2</v>
      </c>
      <c r="D618" s="2">
        <v>3</v>
      </c>
      <c r="E618" s="2">
        <f>VLOOKUP(C618, [2]staffs!A:G,1,FALSE)</f>
        <v>2</v>
      </c>
      <c r="F618" s="2" t="str">
        <f>VLOOKUP(E618, [2]staffs!A:D,4,FALSE)</f>
        <v>mireya.copeland@bikes.shop</v>
      </c>
      <c r="G618" s="2">
        <f>VLOOKUP(D618, [3]products!$A:$D, 4, FALSE)</f>
        <v>6</v>
      </c>
      <c r="H618" s="2" t="str">
        <f>VLOOKUP(G618, [4]categories!A:B, 2, FALSE)</f>
        <v>Mountain Bikes</v>
      </c>
      <c r="I618" s="14">
        <f>VLOOKUP(A618, [1]orders!A:B,2,FALSE)</f>
        <v>1358</v>
      </c>
      <c r="J618" s="14" t="str">
        <f>VLOOKUP(A618, [1]orders!A:I,9,FALSE)</f>
        <v>noble.glover@gmail.com</v>
      </c>
      <c r="K618" s="14">
        <f>VLOOKUP(A618, [1]orders!A:J,10,FALSE)</f>
        <v>14127</v>
      </c>
      <c r="L618" s="2" t="str">
        <f>IFERROR(VLOOKUP(C618, [5]stores!A:B, 2, FALSE), "Unknown")</f>
        <v>Baldwin Bikes</v>
      </c>
      <c r="M618" s="2" t="str">
        <f>VLOOKUP(D618,[3]products!A:B,2,FALSE)</f>
        <v>Surly Wednesday Frameset - 2016</v>
      </c>
      <c r="N618" s="2" t="str">
        <f>VLOOKUP(D618, [3]products!A:H, 8, FALSE)</f>
        <v>Surly</v>
      </c>
      <c r="O618" s="21">
        <f>VLOOKUP(A618, [1]orders!A:D, 4, FALSE)</f>
        <v>42502</v>
      </c>
      <c r="P618" s="2">
        <v>2</v>
      </c>
      <c r="Q618" s="2">
        <v>999.99</v>
      </c>
      <c r="R618" s="27">
        <v>0.2</v>
      </c>
      <c r="S618" s="2">
        <f t="shared" si="9"/>
        <v>1999.98</v>
      </c>
    </row>
    <row r="619" spans="1:19" x14ac:dyDescent="0.3">
      <c r="A619" s="2">
        <v>221</v>
      </c>
      <c r="B619" s="2">
        <v>1</v>
      </c>
      <c r="C619" s="2">
        <f>VLOOKUP(A619, [1]orders!A:G, 7, FALSE)</f>
        <v>1</v>
      </c>
      <c r="D619" s="2">
        <v>11</v>
      </c>
      <c r="E619" s="2">
        <f>VLOOKUP(C619, [2]staffs!A:G,1,FALSE)</f>
        <v>1</v>
      </c>
      <c r="F619" s="2" t="str">
        <f>VLOOKUP(E619, [2]staffs!A:D,4,FALSE)</f>
        <v>fabiola.jackson@bikes.shop</v>
      </c>
      <c r="G619" s="2">
        <f>VLOOKUP(D619, [3]products!$A:$D, 4, FALSE)</f>
        <v>4</v>
      </c>
      <c r="H619" s="2" t="str">
        <f>VLOOKUP(G619, [4]categories!A:B, 2, FALSE)</f>
        <v>Cyclocross Bicycles</v>
      </c>
      <c r="I619" s="14">
        <f>VLOOKUP(A619, [1]orders!A:B,2,FALSE)</f>
        <v>1218</v>
      </c>
      <c r="J619" s="14" t="str">
        <f>VLOOKUP(A619, [1]orders!A:I,9,FALSE)</f>
        <v>donovan.cantrell@msn.com</v>
      </c>
      <c r="K619" s="14">
        <f>VLOOKUP(A619, [1]orders!A:J,10,FALSE)</f>
        <v>94603</v>
      </c>
      <c r="L619" s="2" t="str">
        <f>IFERROR(VLOOKUP(C619, [5]stores!A:B, 2, FALSE), "Unknown")</f>
        <v>Santa Cruz Bikes</v>
      </c>
      <c r="M619" s="2" t="str">
        <f>VLOOKUP(D619,[3]products!A:B,2,FALSE)</f>
        <v>Surly Straggler 650b - 2016</v>
      </c>
      <c r="N619" s="2" t="str">
        <f>VLOOKUP(D619, [3]products!A:H, 8, FALSE)</f>
        <v>Surly</v>
      </c>
      <c r="O619" s="21">
        <f>VLOOKUP(A619, [1]orders!A:D, 4, FALSE)</f>
        <v>42503</v>
      </c>
      <c r="P619" s="2">
        <v>2</v>
      </c>
      <c r="Q619" s="2">
        <v>1680.99</v>
      </c>
      <c r="R619" s="27">
        <v>7.0000000000000007E-2</v>
      </c>
      <c r="S619" s="2">
        <f t="shared" si="9"/>
        <v>3361.98</v>
      </c>
    </row>
    <row r="620" spans="1:19" x14ac:dyDescent="0.3">
      <c r="A620" s="2">
        <v>222</v>
      </c>
      <c r="B620" s="2">
        <v>1</v>
      </c>
      <c r="C620" s="2">
        <f>VLOOKUP(A620, [1]orders!A:G, 7, FALSE)</f>
        <v>2</v>
      </c>
      <c r="D620" s="2">
        <v>10</v>
      </c>
      <c r="E620" s="2">
        <f>VLOOKUP(C620, [2]staffs!A:G,1,FALSE)</f>
        <v>2</v>
      </c>
      <c r="F620" s="2" t="str">
        <f>VLOOKUP(E620, [2]staffs!A:D,4,FALSE)</f>
        <v>mireya.copeland@bikes.shop</v>
      </c>
      <c r="G620" s="2">
        <f>VLOOKUP(D620, [3]products!$A:$D, 4, FALSE)</f>
        <v>4</v>
      </c>
      <c r="H620" s="2" t="str">
        <f>VLOOKUP(G620, [4]categories!A:B, 2, FALSE)</f>
        <v>Cyclocross Bicycles</v>
      </c>
      <c r="I620" s="14">
        <f>VLOOKUP(A620, [1]orders!A:B,2,FALSE)</f>
        <v>51</v>
      </c>
      <c r="J620" s="14" t="str">
        <f>VLOOKUP(A620, [1]orders!A:I,9,FALSE)</f>
        <v>gertrud.rhodes@aol.com</v>
      </c>
      <c r="K620" s="14">
        <f>VLOOKUP(A620, [1]orders!A:J,10,FALSE)</f>
        <v>11566</v>
      </c>
      <c r="L620" s="2" t="str">
        <f>IFERROR(VLOOKUP(C620, [5]stores!A:B, 2, FALSE), "Unknown")</f>
        <v>Baldwin Bikes</v>
      </c>
      <c r="M620" s="2" t="str">
        <f>VLOOKUP(D620,[3]products!A:B,2,FALSE)</f>
        <v>Surly Straggler - 2016</v>
      </c>
      <c r="N620" s="2" t="str">
        <f>VLOOKUP(D620, [3]products!A:H, 8, FALSE)</f>
        <v>Surly</v>
      </c>
      <c r="O620" s="21">
        <f>VLOOKUP(A620, [1]orders!A:D, 4, FALSE)</f>
        <v>42503</v>
      </c>
      <c r="P620" s="2">
        <v>1</v>
      </c>
      <c r="Q620" s="2">
        <v>1549</v>
      </c>
      <c r="R620" s="27">
        <v>0.1</v>
      </c>
      <c r="S620" s="2">
        <f t="shared" si="9"/>
        <v>1549</v>
      </c>
    </row>
    <row r="621" spans="1:19" x14ac:dyDescent="0.3">
      <c r="A621" s="2">
        <v>222</v>
      </c>
      <c r="B621" s="2">
        <v>2</v>
      </c>
      <c r="C621" s="2">
        <f>VLOOKUP(A621, [1]orders!A:G, 7, FALSE)</f>
        <v>2</v>
      </c>
      <c r="D621" s="2">
        <v>2</v>
      </c>
      <c r="E621" s="2">
        <f>VLOOKUP(C621, [2]staffs!A:G,1,FALSE)</f>
        <v>2</v>
      </c>
      <c r="F621" s="2" t="str">
        <f>VLOOKUP(E621, [2]staffs!A:D,4,FALSE)</f>
        <v>mireya.copeland@bikes.shop</v>
      </c>
      <c r="G621" s="2">
        <f>VLOOKUP(D621, [3]products!$A:$D, 4, FALSE)</f>
        <v>6</v>
      </c>
      <c r="H621" s="2" t="str">
        <f>VLOOKUP(G621, [4]categories!A:B, 2, FALSE)</f>
        <v>Mountain Bikes</v>
      </c>
      <c r="I621" s="14">
        <f>VLOOKUP(A621, [1]orders!A:B,2,FALSE)</f>
        <v>51</v>
      </c>
      <c r="J621" s="14" t="str">
        <f>VLOOKUP(A621, [1]orders!A:I,9,FALSE)</f>
        <v>gertrud.rhodes@aol.com</v>
      </c>
      <c r="K621" s="14">
        <f>VLOOKUP(A621, [1]orders!A:J,10,FALSE)</f>
        <v>11566</v>
      </c>
      <c r="L621" s="2" t="str">
        <f>IFERROR(VLOOKUP(C621, [5]stores!A:B, 2, FALSE), "Unknown")</f>
        <v>Baldwin Bikes</v>
      </c>
      <c r="M621" s="2" t="str">
        <f>VLOOKUP(D621,[3]products!A:B,2,FALSE)</f>
        <v>Ritchey Timberwolf Frameset - 2016</v>
      </c>
      <c r="N621" s="2" t="str">
        <f>VLOOKUP(D621, [3]products!A:H, 8, FALSE)</f>
        <v>Ritchey</v>
      </c>
      <c r="O621" s="21">
        <f>VLOOKUP(A621, [1]orders!A:D, 4, FALSE)</f>
        <v>42503</v>
      </c>
      <c r="P621" s="2">
        <v>2</v>
      </c>
      <c r="Q621" s="2">
        <v>749.99</v>
      </c>
      <c r="R621" s="27">
        <v>0.1</v>
      </c>
      <c r="S621" s="2">
        <f t="shared" si="9"/>
        <v>1499.98</v>
      </c>
    </row>
    <row r="622" spans="1:19" x14ac:dyDescent="0.3">
      <c r="A622" s="2">
        <v>223</v>
      </c>
      <c r="B622" s="2">
        <v>1</v>
      </c>
      <c r="C622" s="2">
        <f>VLOOKUP(A622, [1]orders!A:G, 7, FALSE)</f>
        <v>2</v>
      </c>
      <c r="D622" s="2">
        <v>7</v>
      </c>
      <c r="E622" s="2">
        <f>VLOOKUP(C622, [2]staffs!A:G,1,FALSE)</f>
        <v>2</v>
      </c>
      <c r="F622" s="2" t="str">
        <f>VLOOKUP(E622, [2]staffs!A:D,4,FALSE)</f>
        <v>mireya.copeland@bikes.shop</v>
      </c>
      <c r="G622" s="2">
        <f>VLOOKUP(D622, [3]products!$A:$D, 4, FALSE)</f>
        <v>6</v>
      </c>
      <c r="H622" s="2" t="str">
        <f>VLOOKUP(G622, [4]categories!A:B, 2, FALSE)</f>
        <v>Mountain Bikes</v>
      </c>
      <c r="I622" s="14">
        <f>VLOOKUP(A622, [1]orders!A:B,2,FALSE)</f>
        <v>1368</v>
      </c>
      <c r="J622" s="14" t="str">
        <f>VLOOKUP(A622, [1]orders!A:I,9,FALSE)</f>
        <v>veronique.fulton@yahoo.com</v>
      </c>
      <c r="K622" s="14">
        <f>VLOOKUP(A622, [1]orders!A:J,10,FALSE)</f>
        <v>12020</v>
      </c>
      <c r="L622" s="2" t="str">
        <f>IFERROR(VLOOKUP(C622, [5]stores!A:B, 2, FALSE), "Unknown")</f>
        <v>Baldwin Bikes</v>
      </c>
      <c r="M622" s="2" t="str">
        <f>VLOOKUP(D622,[3]products!A:B,2,FALSE)</f>
        <v>Trek Slash 8 27.5 - 2016</v>
      </c>
      <c r="N622" s="2" t="str">
        <f>VLOOKUP(D622, [3]products!A:H, 8, FALSE)</f>
        <v>Trek</v>
      </c>
      <c r="O622" s="21">
        <f>VLOOKUP(A622, [1]orders!A:D, 4, FALSE)</f>
        <v>42505</v>
      </c>
      <c r="P622" s="2">
        <v>2</v>
      </c>
      <c r="Q622" s="2">
        <v>3999.99</v>
      </c>
      <c r="R622" s="27">
        <v>0.05</v>
      </c>
      <c r="S622" s="2">
        <f t="shared" si="9"/>
        <v>7999.98</v>
      </c>
    </row>
    <row r="623" spans="1:19" x14ac:dyDescent="0.3">
      <c r="A623" s="2">
        <v>223</v>
      </c>
      <c r="B623" s="2">
        <v>2</v>
      </c>
      <c r="C623" s="2">
        <f>VLOOKUP(A623, [1]orders!A:G, 7, FALSE)</f>
        <v>2</v>
      </c>
      <c r="D623" s="2">
        <v>5</v>
      </c>
      <c r="E623" s="2">
        <f>VLOOKUP(C623, [2]staffs!A:G,1,FALSE)</f>
        <v>2</v>
      </c>
      <c r="F623" s="2" t="str">
        <f>VLOOKUP(E623, [2]staffs!A:D,4,FALSE)</f>
        <v>mireya.copeland@bikes.shop</v>
      </c>
      <c r="G623" s="2">
        <f>VLOOKUP(D623, [3]products!$A:$D, 4, FALSE)</f>
        <v>6</v>
      </c>
      <c r="H623" s="2" t="str">
        <f>VLOOKUP(G623, [4]categories!A:B, 2, FALSE)</f>
        <v>Mountain Bikes</v>
      </c>
      <c r="I623" s="14">
        <f>VLOOKUP(A623, [1]orders!A:B,2,FALSE)</f>
        <v>1368</v>
      </c>
      <c r="J623" s="14" t="str">
        <f>VLOOKUP(A623, [1]orders!A:I,9,FALSE)</f>
        <v>veronique.fulton@yahoo.com</v>
      </c>
      <c r="K623" s="14">
        <f>VLOOKUP(A623, [1]orders!A:J,10,FALSE)</f>
        <v>12020</v>
      </c>
      <c r="L623" s="2" t="str">
        <f>IFERROR(VLOOKUP(C623, [5]stores!A:B, 2, FALSE), "Unknown")</f>
        <v>Baldwin Bikes</v>
      </c>
      <c r="M623" s="2" t="str">
        <f>VLOOKUP(D623,[3]products!A:B,2,FALSE)</f>
        <v>Heller Shagamaw Frame - 2016</v>
      </c>
      <c r="N623" s="2" t="str">
        <f>VLOOKUP(D623, [3]products!A:H, 8, FALSE)</f>
        <v>Heller</v>
      </c>
      <c r="O623" s="21">
        <f>VLOOKUP(A623, [1]orders!A:D, 4, FALSE)</f>
        <v>42505</v>
      </c>
      <c r="P623" s="2">
        <v>1</v>
      </c>
      <c r="Q623" s="2">
        <v>1320.99</v>
      </c>
      <c r="R623" s="27">
        <v>0.2</v>
      </c>
      <c r="S623" s="2">
        <f t="shared" si="9"/>
        <v>1320.99</v>
      </c>
    </row>
    <row r="624" spans="1:19" x14ac:dyDescent="0.3">
      <c r="A624" s="2">
        <v>223</v>
      </c>
      <c r="B624" s="2">
        <v>3</v>
      </c>
      <c r="C624" s="2">
        <f>VLOOKUP(A624, [1]orders!A:G, 7, FALSE)</f>
        <v>2</v>
      </c>
      <c r="D624" s="2">
        <v>21</v>
      </c>
      <c r="E624" s="2">
        <f>VLOOKUP(C624, [2]staffs!A:G,1,FALSE)</f>
        <v>2</v>
      </c>
      <c r="F624" s="2" t="str">
        <f>VLOOKUP(E624, [2]staffs!A:D,4,FALSE)</f>
        <v>mireya.copeland@bikes.shop</v>
      </c>
      <c r="G624" s="2">
        <f>VLOOKUP(D624, [3]products!$A:$D, 4, FALSE)</f>
        <v>1</v>
      </c>
      <c r="H624" s="2" t="str">
        <f>VLOOKUP(G624, [4]categories!A:B, 2, FALSE)</f>
        <v>Children Bicycles</v>
      </c>
      <c r="I624" s="14">
        <f>VLOOKUP(A624, [1]orders!A:B,2,FALSE)</f>
        <v>1368</v>
      </c>
      <c r="J624" s="14" t="str">
        <f>VLOOKUP(A624, [1]orders!A:I,9,FALSE)</f>
        <v>veronique.fulton@yahoo.com</v>
      </c>
      <c r="K624" s="14">
        <f>VLOOKUP(A624, [1]orders!A:J,10,FALSE)</f>
        <v>12020</v>
      </c>
      <c r="L624" s="2" t="str">
        <f>IFERROR(VLOOKUP(C624, [5]stores!A:B, 2, FALSE), "Unknown")</f>
        <v>Baldwin Bikes</v>
      </c>
      <c r="M624" s="2" t="str">
        <f>VLOOKUP(D624,[3]products!A:B,2,FALSE)</f>
        <v>Electra Cruiser 1 (24-Inch) - 2016</v>
      </c>
      <c r="N624" s="2" t="str">
        <f>VLOOKUP(D624, [3]products!A:H, 8, FALSE)</f>
        <v>Electra</v>
      </c>
      <c r="O624" s="21">
        <f>VLOOKUP(A624, [1]orders!A:D, 4, FALSE)</f>
        <v>42505</v>
      </c>
      <c r="P624" s="2">
        <v>2</v>
      </c>
      <c r="Q624" s="2">
        <v>269.99</v>
      </c>
      <c r="R624" s="27">
        <v>0.1</v>
      </c>
      <c r="S624" s="2">
        <f t="shared" si="9"/>
        <v>539.98</v>
      </c>
    </row>
    <row r="625" spans="1:19" x14ac:dyDescent="0.3">
      <c r="A625" s="2">
        <v>223</v>
      </c>
      <c r="B625" s="2">
        <v>4</v>
      </c>
      <c r="C625" s="2">
        <f>VLOOKUP(A625, [1]orders!A:G, 7, FALSE)</f>
        <v>2</v>
      </c>
      <c r="D625" s="2">
        <v>20</v>
      </c>
      <c r="E625" s="2">
        <f>VLOOKUP(C625, [2]staffs!A:G,1,FALSE)</f>
        <v>2</v>
      </c>
      <c r="F625" s="2" t="str">
        <f>VLOOKUP(E625, [2]staffs!A:D,4,FALSE)</f>
        <v>mireya.copeland@bikes.shop</v>
      </c>
      <c r="G625" s="2">
        <f>VLOOKUP(D625, [3]products!$A:$D, 4, FALSE)</f>
        <v>3</v>
      </c>
      <c r="H625" s="2" t="str">
        <f>VLOOKUP(G625, [4]categories!A:B, 2, FALSE)</f>
        <v>Cruisers Bicycles</v>
      </c>
      <c r="I625" s="14">
        <f>VLOOKUP(A625, [1]orders!A:B,2,FALSE)</f>
        <v>1368</v>
      </c>
      <c r="J625" s="14" t="str">
        <f>VLOOKUP(A625, [1]orders!A:I,9,FALSE)</f>
        <v>veronique.fulton@yahoo.com</v>
      </c>
      <c r="K625" s="14">
        <f>VLOOKUP(A625, [1]orders!A:J,10,FALSE)</f>
        <v>12020</v>
      </c>
      <c r="L625" s="2" t="str">
        <f>IFERROR(VLOOKUP(C625, [5]stores!A:B, 2, FALSE), "Unknown")</f>
        <v>Baldwin Bikes</v>
      </c>
      <c r="M625" s="2" t="str">
        <f>VLOOKUP(D625,[3]products!A:B,2,FALSE)</f>
        <v>Electra Townie Original 7D EQ - Women's - 2016</v>
      </c>
      <c r="N625" s="2" t="str">
        <f>VLOOKUP(D625, [3]products!A:H, 8, FALSE)</f>
        <v>Electra</v>
      </c>
      <c r="O625" s="21">
        <f>VLOOKUP(A625, [1]orders!A:D, 4, FALSE)</f>
        <v>42505</v>
      </c>
      <c r="P625" s="2">
        <v>1</v>
      </c>
      <c r="Q625" s="2">
        <v>599.99</v>
      </c>
      <c r="R625" s="27">
        <v>0.05</v>
      </c>
      <c r="S625" s="2">
        <f t="shared" si="9"/>
        <v>599.99</v>
      </c>
    </row>
    <row r="626" spans="1:19" x14ac:dyDescent="0.3">
      <c r="A626" s="2">
        <v>223</v>
      </c>
      <c r="B626" s="2">
        <v>5</v>
      </c>
      <c r="C626" s="2">
        <f>VLOOKUP(A626, [1]orders!A:G, 7, FALSE)</f>
        <v>2</v>
      </c>
      <c r="D626" s="2">
        <v>15</v>
      </c>
      <c r="E626" s="2">
        <f>VLOOKUP(C626, [2]staffs!A:G,1,FALSE)</f>
        <v>2</v>
      </c>
      <c r="F626" s="2" t="str">
        <f>VLOOKUP(E626, [2]staffs!A:D,4,FALSE)</f>
        <v>mireya.copeland@bikes.shop</v>
      </c>
      <c r="G626" s="2">
        <f>VLOOKUP(D626, [3]products!$A:$D, 4, FALSE)</f>
        <v>3</v>
      </c>
      <c r="H626" s="2" t="str">
        <f>VLOOKUP(G626, [4]categories!A:B, 2, FALSE)</f>
        <v>Cruisers Bicycles</v>
      </c>
      <c r="I626" s="14">
        <f>VLOOKUP(A626, [1]orders!A:B,2,FALSE)</f>
        <v>1368</v>
      </c>
      <c r="J626" s="14" t="str">
        <f>VLOOKUP(A626, [1]orders!A:I,9,FALSE)</f>
        <v>veronique.fulton@yahoo.com</v>
      </c>
      <c r="K626" s="14">
        <f>VLOOKUP(A626, [1]orders!A:J,10,FALSE)</f>
        <v>12020</v>
      </c>
      <c r="L626" s="2" t="str">
        <f>IFERROR(VLOOKUP(C626, [5]stores!A:B, 2, FALSE), "Unknown")</f>
        <v>Baldwin Bikes</v>
      </c>
      <c r="M626" s="2" t="str">
        <f>VLOOKUP(D626,[3]products!A:B,2,FALSE)</f>
        <v>Electra Moto 1 - 2016</v>
      </c>
      <c r="N626" s="2" t="str">
        <f>VLOOKUP(D626, [3]products!A:H, 8, FALSE)</f>
        <v>Electra</v>
      </c>
      <c r="O626" s="21">
        <f>VLOOKUP(A626, [1]orders!A:D, 4, FALSE)</f>
        <v>42505</v>
      </c>
      <c r="P626" s="2">
        <v>1</v>
      </c>
      <c r="Q626" s="2">
        <v>529.99</v>
      </c>
      <c r="R626" s="27">
        <v>0.05</v>
      </c>
      <c r="S626" s="2">
        <f t="shared" si="9"/>
        <v>529.99</v>
      </c>
    </row>
    <row r="627" spans="1:19" x14ac:dyDescent="0.3">
      <c r="A627" s="2">
        <v>224</v>
      </c>
      <c r="B627" s="2">
        <v>1</v>
      </c>
      <c r="C627" s="2">
        <f>VLOOKUP(A627, [1]orders!A:G, 7, FALSE)</f>
        <v>1</v>
      </c>
      <c r="D627" s="2">
        <v>6</v>
      </c>
      <c r="E627" s="2">
        <f>VLOOKUP(C627, [2]staffs!A:G,1,FALSE)</f>
        <v>1</v>
      </c>
      <c r="F627" s="2" t="str">
        <f>VLOOKUP(E627, [2]staffs!A:D,4,FALSE)</f>
        <v>fabiola.jackson@bikes.shop</v>
      </c>
      <c r="G627" s="2">
        <f>VLOOKUP(D627, [3]products!$A:$D, 4, FALSE)</f>
        <v>6</v>
      </c>
      <c r="H627" s="2" t="str">
        <f>VLOOKUP(G627, [4]categories!A:B, 2, FALSE)</f>
        <v>Mountain Bikes</v>
      </c>
      <c r="I627" s="14">
        <f>VLOOKUP(A627, [1]orders!A:B,2,FALSE)</f>
        <v>157</v>
      </c>
      <c r="J627" s="14" t="str">
        <f>VLOOKUP(A627, [1]orders!A:I,9,FALSE)</f>
        <v>carola.rodriquez@hotmail.com</v>
      </c>
      <c r="K627" s="14">
        <f>VLOOKUP(A627, [1]orders!A:J,10,FALSE)</f>
        <v>92220</v>
      </c>
      <c r="L627" s="2" t="str">
        <f>IFERROR(VLOOKUP(C627, [5]stores!A:B, 2, FALSE), "Unknown")</f>
        <v>Santa Cruz Bikes</v>
      </c>
      <c r="M627" s="2" t="str">
        <f>VLOOKUP(D627,[3]products!A:B,2,FALSE)</f>
        <v>Surly Ice Cream Truck Frameset - 2016</v>
      </c>
      <c r="N627" s="2" t="str">
        <f>VLOOKUP(D627, [3]products!A:H, 8, FALSE)</f>
        <v>Surly</v>
      </c>
      <c r="O627" s="21">
        <f>VLOOKUP(A627, [1]orders!A:D, 4, FALSE)</f>
        <v>42507</v>
      </c>
      <c r="P627" s="2">
        <v>1</v>
      </c>
      <c r="Q627" s="2">
        <v>469.99</v>
      </c>
      <c r="R627" s="27">
        <v>7.0000000000000007E-2</v>
      </c>
      <c r="S627" s="2">
        <f t="shared" si="9"/>
        <v>469.99</v>
      </c>
    </row>
    <row r="628" spans="1:19" x14ac:dyDescent="0.3">
      <c r="A628" s="2">
        <v>224</v>
      </c>
      <c r="B628" s="2">
        <v>2</v>
      </c>
      <c r="C628" s="2">
        <f>VLOOKUP(A628, [1]orders!A:G, 7, FALSE)</f>
        <v>1</v>
      </c>
      <c r="D628" s="2">
        <v>11</v>
      </c>
      <c r="E628" s="2">
        <f>VLOOKUP(C628, [2]staffs!A:G,1,FALSE)</f>
        <v>1</v>
      </c>
      <c r="F628" s="2" t="str">
        <f>VLOOKUP(E628, [2]staffs!A:D,4,FALSE)</f>
        <v>fabiola.jackson@bikes.shop</v>
      </c>
      <c r="G628" s="2">
        <f>VLOOKUP(D628, [3]products!$A:$D, 4, FALSE)</f>
        <v>4</v>
      </c>
      <c r="H628" s="2" t="str">
        <f>VLOOKUP(G628, [4]categories!A:B, 2, FALSE)</f>
        <v>Cyclocross Bicycles</v>
      </c>
      <c r="I628" s="14">
        <f>VLOOKUP(A628, [1]orders!A:B,2,FALSE)</f>
        <v>157</v>
      </c>
      <c r="J628" s="14" t="str">
        <f>VLOOKUP(A628, [1]orders!A:I,9,FALSE)</f>
        <v>carola.rodriquez@hotmail.com</v>
      </c>
      <c r="K628" s="14">
        <f>VLOOKUP(A628, [1]orders!A:J,10,FALSE)</f>
        <v>92220</v>
      </c>
      <c r="L628" s="2" t="str">
        <f>IFERROR(VLOOKUP(C628, [5]stores!A:B, 2, FALSE), "Unknown")</f>
        <v>Santa Cruz Bikes</v>
      </c>
      <c r="M628" s="2" t="str">
        <f>VLOOKUP(D628,[3]products!A:B,2,FALSE)</f>
        <v>Surly Straggler 650b - 2016</v>
      </c>
      <c r="N628" s="2" t="str">
        <f>VLOOKUP(D628, [3]products!A:H, 8, FALSE)</f>
        <v>Surly</v>
      </c>
      <c r="O628" s="21">
        <f>VLOOKUP(A628, [1]orders!A:D, 4, FALSE)</f>
        <v>42507</v>
      </c>
      <c r="P628" s="2">
        <v>2</v>
      </c>
      <c r="Q628" s="2">
        <v>1680.99</v>
      </c>
      <c r="R628" s="27">
        <v>0.1</v>
      </c>
      <c r="S628" s="2">
        <f t="shared" si="9"/>
        <v>3361.98</v>
      </c>
    </row>
    <row r="629" spans="1:19" x14ac:dyDescent="0.3">
      <c r="A629" s="2">
        <v>224</v>
      </c>
      <c r="B629" s="2">
        <v>3</v>
      </c>
      <c r="C629" s="2">
        <f>VLOOKUP(A629, [1]orders!A:G, 7, FALSE)</f>
        <v>1</v>
      </c>
      <c r="D629" s="2">
        <v>10</v>
      </c>
      <c r="E629" s="2">
        <f>VLOOKUP(C629, [2]staffs!A:G,1,FALSE)</f>
        <v>1</v>
      </c>
      <c r="F629" s="2" t="str">
        <f>VLOOKUP(E629, [2]staffs!A:D,4,FALSE)</f>
        <v>fabiola.jackson@bikes.shop</v>
      </c>
      <c r="G629" s="2">
        <f>VLOOKUP(D629, [3]products!$A:$D, 4, FALSE)</f>
        <v>4</v>
      </c>
      <c r="H629" s="2" t="str">
        <f>VLOOKUP(G629, [4]categories!A:B, 2, FALSE)</f>
        <v>Cyclocross Bicycles</v>
      </c>
      <c r="I629" s="14">
        <f>VLOOKUP(A629, [1]orders!A:B,2,FALSE)</f>
        <v>157</v>
      </c>
      <c r="J629" s="14" t="str">
        <f>VLOOKUP(A629, [1]orders!A:I,9,FALSE)</f>
        <v>carola.rodriquez@hotmail.com</v>
      </c>
      <c r="K629" s="14">
        <f>VLOOKUP(A629, [1]orders!A:J,10,FALSE)</f>
        <v>92220</v>
      </c>
      <c r="L629" s="2" t="str">
        <f>IFERROR(VLOOKUP(C629, [5]stores!A:B, 2, FALSE), "Unknown")</f>
        <v>Santa Cruz Bikes</v>
      </c>
      <c r="M629" s="2" t="str">
        <f>VLOOKUP(D629,[3]products!A:B,2,FALSE)</f>
        <v>Surly Straggler - 2016</v>
      </c>
      <c r="N629" s="2" t="str">
        <f>VLOOKUP(D629, [3]products!A:H, 8, FALSE)</f>
        <v>Surly</v>
      </c>
      <c r="O629" s="21">
        <f>VLOOKUP(A629, [1]orders!A:D, 4, FALSE)</f>
        <v>42507</v>
      </c>
      <c r="P629" s="2">
        <v>2</v>
      </c>
      <c r="Q629" s="2">
        <v>1549</v>
      </c>
      <c r="R629" s="27">
        <v>0.2</v>
      </c>
      <c r="S629" s="2">
        <f t="shared" si="9"/>
        <v>3098</v>
      </c>
    </row>
    <row r="630" spans="1:19" x14ac:dyDescent="0.3">
      <c r="A630" s="2">
        <v>224</v>
      </c>
      <c r="B630" s="2">
        <v>4</v>
      </c>
      <c r="C630" s="2">
        <f>VLOOKUP(A630, [1]orders!A:G, 7, FALSE)</f>
        <v>1</v>
      </c>
      <c r="D630" s="2">
        <v>25</v>
      </c>
      <c r="E630" s="2">
        <f>VLOOKUP(C630, [2]staffs!A:G,1,FALSE)</f>
        <v>1</v>
      </c>
      <c r="F630" s="2" t="str">
        <f>VLOOKUP(E630, [2]staffs!A:D,4,FALSE)</f>
        <v>fabiola.jackson@bikes.shop</v>
      </c>
      <c r="G630" s="2">
        <f>VLOOKUP(D630, [3]products!$A:$D, 4, FALSE)</f>
        <v>2</v>
      </c>
      <c r="H630" s="2" t="str">
        <f>VLOOKUP(G630, [4]categories!A:B, 2, FALSE)</f>
        <v>Comfort Bicycles</v>
      </c>
      <c r="I630" s="14">
        <f>VLOOKUP(A630, [1]orders!A:B,2,FALSE)</f>
        <v>157</v>
      </c>
      <c r="J630" s="14" t="str">
        <f>VLOOKUP(A630, [1]orders!A:I,9,FALSE)</f>
        <v>carola.rodriquez@hotmail.com</v>
      </c>
      <c r="K630" s="14">
        <f>VLOOKUP(A630, [1]orders!A:J,10,FALSE)</f>
        <v>92220</v>
      </c>
      <c r="L630" s="2" t="str">
        <f>IFERROR(VLOOKUP(C630, [5]stores!A:B, 2, FALSE), "Unknown")</f>
        <v>Santa Cruz Bikes</v>
      </c>
      <c r="M630" s="2" t="str">
        <f>VLOOKUP(D630,[3]products!A:B,2,FALSE)</f>
        <v>Electra Townie Original 7D - 2015/2016</v>
      </c>
      <c r="N630" s="2" t="str">
        <f>VLOOKUP(D630, [3]products!A:H, 8, FALSE)</f>
        <v>Electra</v>
      </c>
      <c r="O630" s="21">
        <f>VLOOKUP(A630, [1]orders!A:D, 4, FALSE)</f>
        <v>42507</v>
      </c>
      <c r="P630" s="2">
        <v>1</v>
      </c>
      <c r="Q630" s="2">
        <v>499.99</v>
      </c>
      <c r="R630" s="27">
        <v>0.05</v>
      </c>
      <c r="S630" s="2">
        <f t="shared" si="9"/>
        <v>499.99</v>
      </c>
    </row>
    <row r="631" spans="1:19" x14ac:dyDescent="0.3">
      <c r="A631" s="2">
        <v>225</v>
      </c>
      <c r="B631" s="2">
        <v>1</v>
      </c>
      <c r="C631" s="2">
        <f>VLOOKUP(A631, [1]orders!A:G, 7, FALSE)</f>
        <v>1</v>
      </c>
      <c r="D631" s="2">
        <v>21</v>
      </c>
      <c r="E631" s="2">
        <f>VLOOKUP(C631, [2]staffs!A:G,1,FALSE)</f>
        <v>1</v>
      </c>
      <c r="F631" s="2" t="str">
        <f>VLOOKUP(E631, [2]staffs!A:D,4,FALSE)</f>
        <v>fabiola.jackson@bikes.shop</v>
      </c>
      <c r="G631" s="2">
        <f>VLOOKUP(D631, [3]products!$A:$D, 4, FALSE)</f>
        <v>1</v>
      </c>
      <c r="H631" s="2" t="str">
        <f>VLOOKUP(G631, [4]categories!A:B, 2, FALSE)</f>
        <v>Children Bicycles</v>
      </c>
      <c r="I631" s="14">
        <f>VLOOKUP(A631, [1]orders!A:B,2,FALSE)</f>
        <v>307</v>
      </c>
      <c r="J631" s="14" t="str">
        <f>VLOOKUP(A631, [1]orders!A:I,9,FALSE)</f>
        <v>fransisca.nicholson@aol.com</v>
      </c>
      <c r="K631" s="14">
        <f>VLOOKUP(A631, [1]orders!A:J,10,FALSE)</f>
        <v>91740</v>
      </c>
      <c r="L631" s="2" t="str">
        <f>IFERROR(VLOOKUP(C631, [5]stores!A:B, 2, FALSE), "Unknown")</f>
        <v>Santa Cruz Bikes</v>
      </c>
      <c r="M631" s="2" t="str">
        <f>VLOOKUP(D631,[3]products!A:B,2,FALSE)</f>
        <v>Electra Cruiser 1 (24-Inch) - 2016</v>
      </c>
      <c r="N631" s="2" t="str">
        <f>VLOOKUP(D631, [3]products!A:H, 8, FALSE)</f>
        <v>Electra</v>
      </c>
      <c r="O631" s="21">
        <f>VLOOKUP(A631, [1]orders!A:D, 4, FALSE)</f>
        <v>42507</v>
      </c>
      <c r="P631" s="2">
        <v>1</v>
      </c>
      <c r="Q631" s="2">
        <v>269.99</v>
      </c>
      <c r="R631" s="27">
        <v>0.1</v>
      </c>
      <c r="S631" s="2">
        <f t="shared" si="9"/>
        <v>269.99</v>
      </c>
    </row>
    <row r="632" spans="1:19" x14ac:dyDescent="0.3">
      <c r="A632" s="2">
        <v>225</v>
      </c>
      <c r="B632" s="2">
        <v>2</v>
      </c>
      <c r="C632" s="2">
        <f>VLOOKUP(A632, [1]orders!A:G, 7, FALSE)</f>
        <v>1</v>
      </c>
      <c r="D632" s="2">
        <v>9</v>
      </c>
      <c r="E632" s="2">
        <f>VLOOKUP(C632, [2]staffs!A:G,1,FALSE)</f>
        <v>1</v>
      </c>
      <c r="F632" s="2" t="str">
        <f>VLOOKUP(E632, [2]staffs!A:D,4,FALSE)</f>
        <v>fabiola.jackson@bikes.shop</v>
      </c>
      <c r="G632" s="2">
        <f>VLOOKUP(D632, [3]products!$A:$D, 4, FALSE)</f>
        <v>5</v>
      </c>
      <c r="H632" s="2" t="str">
        <f>VLOOKUP(G632, [4]categories!A:B, 2, FALSE)</f>
        <v>Electric Bikes</v>
      </c>
      <c r="I632" s="14">
        <f>VLOOKUP(A632, [1]orders!A:B,2,FALSE)</f>
        <v>307</v>
      </c>
      <c r="J632" s="14" t="str">
        <f>VLOOKUP(A632, [1]orders!A:I,9,FALSE)</f>
        <v>fransisca.nicholson@aol.com</v>
      </c>
      <c r="K632" s="14">
        <f>VLOOKUP(A632, [1]orders!A:J,10,FALSE)</f>
        <v>91740</v>
      </c>
      <c r="L632" s="2" t="str">
        <f>IFERROR(VLOOKUP(C632, [5]stores!A:B, 2, FALSE), "Unknown")</f>
        <v>Santa Cruz Bikes</v>
      </c>
      <c r="M632" s="2" t="str">
        <f>VLOOKUP(D632,[3]products!A:B,2,FALSE)</f>
        <v>Trek Conduit+ - 2016</v>
      </c>
      <c r="N632" s="2" t="str">
        <f>VLOOKUP(D632, [3]products!A:H, 8, FALSE)</f>
        <v>Trek</v>
      </c>
      <c r="O632" s="21">
        <f>VLOOKUP(A632, [1]orders!A:D, 4, FALSE)</f>
        <v>42507</v>
      </c>
      <c r="P632" s="2">
        <v>1</v>
      </c>
      <c r="Q632" s="2">
        <v>2999.99</v>
      </c>
      <c r="R632" s="27">
        <v>0.1</v>
      </c>
      <c r="S632" s="2">
        <f t="shared" si="9"/>
        <v>2999.99</v>
      </c>
    </row>
    <row r="633" spans="1:19" x14ac:dyDescent="0.3">
      <c r="A633" s="2">
        <v>226</v>
      </c>
      <c r="B633" s="2">
        <v>1</v>
      </c>
      <c r="C633" s="2">
        <f>VLOOKUP(A633, [1]orders!A:G, 7, FALSE)</f>
        <v>1</v>
      </c>
      <c r="D633" s="2">
        <v>2</v>
      </c>
      <c r="E633" s="2">
        <f>VLOOKUP(C633, [2]staffs!A:G,1,FALSE)</f>
        <v>1</v>
      </c>
      <c r="F633" s="2" t="str">
        <f>VLOOKUP(E633, [2]staffs!A:D,4,FALSE)</f>
        <v>fabiola.jackson@bikes.shop</v>
      </c>
      <c r="G633" s="2">
        <f>VLOOKUP(D633, [3]products!$A:$D, 4, FALSE)</f>
        <v>6</v>
      </c>
      <c r="H633" s="2" t="str">
        <f>VLOOKUP(G633, [4]categories!A:B, 2, FALSE)</f>
        <v>Mountain Bikes</v>
      </c>
      <c r="I633" s="14">
        <f>VLOOKUP(A633, [1]orders!A:B,2,FALSE)</f>
        <v>501</v>
      </c>
      <c r="J633" s="14" t="str">
        <f>VLOOKUP(A633, [1]orders!A:I,9,FALSE)</f>
        <v>tony.hicks@gmail.com</v>
      </c>
      <c r="K633" s="14">
        <f>VLOOKUP(A633, [1]orders!A:J,10,FALSE)</f>
        <v>92806</v>
      </c>
      <c r="L633" s="2" t="str">
        <f>IFERROR(VLOOKUP(C633, [5]stores!A:B, 2, FALSE), "Unknown")</f>
        <v>Santa Cruz Bikes</v>
      </c>
      <c r="M633" s="2" t="str">
        <f>VLOOKUP(D633,[3]products!A:B,2,FALSE)</f>
        <v>Ritchey Timberwolf Frameset - 2016</v>
      </c>
      <c r="N633" s="2" t="str">
        <f>VLOOKUP(D633, [3]products!A:H, 8, FALSE)</f>
        <v>Ritchey</v>
      </c>
      <c r="O633" s="21">
        <f>VLOOKUP(A633, [1]orders!A:D, 4, FALSE)</f>
        <v>42507</v>
      </c>
      <c r="P633" s="2">
        <v>1</v>
      </c>
      <c r="Q633" s="2">
        <v>749.99</v>
      </c>
      <c r="R633" s="27">
        <v>0.05</v>
      </c>
      <c r="S633" s="2">
        <f t="shared" si="9"/>
        <v>749.99</v>
      </c>
    </row>
    <row r="634" spans="1:19" x14ac:dyDescent="0.3">
      <c r="A634" s="2">
        <v>227</v>
      </c>
      <c r="B634" s="2">
        <v>1</v>
      </c>
      <c r="C634" s="2">
        <f>VLOOKUP(A634, [1]orders!A:G, 7, FALSE)</f>
        <v>2</v>
      </c>
      <c r="D634" s="2">
        <v>3</v>
      </c>
      <c r="E634" s="2">
        <f>VLOOKUP(C634, [2]staffs!A:G,1,FALSE)</f>
        <v>2</v>
      </c>
      <c r="F634" s="2" t="str">
        <f>VLOOKUP(E634, [2]staffs!A:D,4,FALSE)</f>
        <v>mireya.copeland@bikes.shop</v>
      </c>
      <c r="G634" s="2">
        <f>VLOOKUP(D634, [3]products!$A:$D, 4, FALSE)</f>
        <v>6</v>
      </c>
      <c r="H634" s="2" t="str">
        <f>VLOOKUP(G634, [4]categories!A:B, 2, FALSE)</f>
        <v>Mountain Bikes</v>
      </c>
      <c r="I634" s="14">
        <f>VLOOKUP(A634, [1]orders!A:B,2,FALSE)</f>
        <v>489</v>
      </c>
      <c r="J634" s="14" t="str">
        <f>VLOOKUP(A634, [1]orders!A:I,9,FALSE)</f>
        <v>kirstie.vazquez@gmail.com</v>
      </c>
      <c r="K634" s="14">
        <f>VLOOKUP(A634, [1]orders!A:J,10,FALSE)</f>
        <v>12866</v>
      </c>
      <c r="L634" s="2" t="str">
        <f>IFERROR(VLOOKUP(C634, [5]stores!A:B, 2, FALSE), "Unknown")</f>
        <v>Baldwin Bikes</v>
      </c>
      <c r="M634" s="2" t="str">
        <f>VLOOKUP(D634,[3]products!A:B,2,FALSE)</f>
        <v>Surly Wednesday Frameset - 2016</v>
      </c>
      <c r="N634" s="2" t="str">
        <f>VLOOKUP(D634, [3]products!A:H, 8, FALSE)</f>
        <v>Surly</v>
      </c>
      <c r="O634" s="21">
        <f>VLOOKUP(A634, [1]orders!A:D, 4, FALSE)</f>
        <v>42507</v>
      </c>
      <c r="P634" s="2">
        <v>2</v>
      </c>
      <c r="Q634" s="2">
        <v>999.99</v>
      </c>
      <c r="R634" s="27">
        <v>0.05</v>
      </c>
      <c r="S634" s="2">
        <f t="shared" si="9"/>
        <v>1999.98</v>
      </c>
    </row>
    <row r="635" spans="1:19" x14ac:dyDescent="0.3">
      <c r="A635" s="2">
        <v>227</v>
      </c>
      <c r="B635" s="2">
        <v>2</v>
      </c>
      <c r="C635" s="2">
        <f>VLOOKUP(A635, [1]orders!A:G, 7, FALSE)</f>
        <v>2</v>
      </c>
      <c r="D635" s="2">
        <v>15</v>
      </c>
      <c r="E635" s="2">
        <f>VLOOKUP(C635, [2]staffs!A:G,1,FALSE)</f>
        <v>2</v>
      </c>
      <c r="F635" s="2" t="str">
        <f>VLOOKUP(E635, [2]staffs!A:D,4,FALSE)</f>
        <v>mireya.copeland@bikes.shop</v>
      </c>
      <c r="G635" s="2">
        <f>VLOOKUP(D635, [3]products!$A:$D, 4, FALSE)</f>
        <v>3</v>
      </c>
      <c r="H635" s="2" t="str">
        <f>VLOOKUP(G635, [4]categories!A:B, 2, FALSE)</f>
        <v>Cruisers Bicycles</v>
      </c>
      <c r="I635" s="14">
        <f>VLOOKUP(A635, [1]orders!A:B,2,FALSE)</f>
        <v>489</v>
      </c>
      <c r="J635" s="14" t="str">
        <f>VLOOKUP(A635, [1]orders!A:I,9,FALSE)</f>
        <v>kirstie.vazquez@gmail.com</v>
      </c>
      <c r="K635" s="14">
        <f>VLOOKUP(A635, [1]orders!A:J,10,FALSE)</f>
        <v>12866</v>
      </c>
      <c r="L635" s="2" t="str">
        <f>IFERROR(VLOOKUP(C635, [5]stores!A:B, 2, FALSE), "Unknown")</f>
        <v>Baldwin Bikes</v>
      </c>
      <c r="M635" s="2" t="str">
        <f>VLOOKUP(D635,[3]products!A:B,2,FALSE)</f>
        <v>Electra Moto 1 - 2016</v>
      </c>
      <c r="N635" s="2" t="str">
        <f>VLOOKUP(D635, [3]products!A:H, 8, FALSE)</f>
        <v>Electra</v>
      </c>
      <c r="O635" s="21">
        <f>VLOOKUP(A635, [1]orders!A:D, 4, FALSE)</f>
        <v>42507</v>
      </c>
      <c r="P635" s="2">
        <v>2</v>
      </c>
      <c r="Q635" s="2">
        <v>529.99</v>
      </c>
      <c r="R635" s="27">
        <v>0.1</v>
      </c>
      <c r="S635" s="2">
        <f t="shared" si="9"/>
        <v>1059.98</v>
      </c>
    </row>
    <row r="636" spans="1:19" x14ac:dyDescent="0.3">
      <c r="A636" s="2">
        <v>228</v>
      </c>
      <c r="B636" s="2">
        <v>1</v>
      </c>
      <c r="C636" s="2">
        <f>VLOOKUP(A636, [1]orders!A:G, 7, FALSE)</f>
        <v>2</v>
      </c>
      <c r="D636" s="2">
        <v>25</v>
      </c>
      <c r="E636" s="2">
        <f>VLOOKUP(C636, [2]staffs!A:G,1,FALSE)</f>
        <v>2</v>
      </c>
      <c r="F636" s="2" t="str">
        <f>VLOOKUP(E636, [2]staffs!A:D,4,FALSE)</f>
        <v>mireya.copeland@bikes.shop</v>
      </c>
      <c r="G636" s="2">
        <f>VLOOKUP(D636, [3]products!$A:$D, 4, FALSE)</f>
        <v>2</v>
      </c>
      <c r="H636" s="2" t="str">
        <f>VLOOKUP(G636, [4]categories!A:B, 2, FALSE)</f>
        <v>Comfort Bicycles</v>
      </c>
      <c r="I636" s="14">
        <f>VLOOKUP(A636, [1]orders!A:B,2,FALSE)</f>
        <v>615</v>
      </c>
      <c r="J636" s="14" t="str">
        <f>VLOOKUP(A636, [1]orders!A:I,9,FALSE)</f>
        <v>jamika.blanchard@gmail.com</v>
      </c>
      <c r="K636" s="14">
        <f>VLOOKUP(A636, [1]orders!A:J,10,FALSE)</f>
        <v>11365</v>
      </c>
      <c r="L636" s="2" t="str">
        <f>IFERROR(VLOOKUP(C636, [5]stores!A:B, 2, FALSE), "Unknown")</f>
        <v>Baldwin Bikes</v>
      </c>
      <c r="M636" s="2" t="str">
        <f>VLOOKUP(D636,[3]products!A:B,2,FALSE)</f>
        <v>Electra Townie Original 7D - 2015/2016</v>
      </c>
      <c r="N636" s="2" t="str">
        <f>VLOOKUP(D636, [3]products!A:H, 8, FALSE)</f>
        <v>Electra</v>
      </c>
      <c r="O636" s="21">
        <f>VLOOKUP(A636, [1]orders!A:D, 4, FALSE)</f>
        <v>42507</v>
      </c>
      <c r="P636" s="2">
        <v>1</v>
      </c>
      <c r="Q636" s="2">
        <v>499.99</v>
      </c>
      <c r="R636" s="27">
        <v>0.2</v>
      </c>
      <c r="S636" s="2">
        <f t="shared" si="9"/>
        <v>499.99</v>
      </c>
    </row>
    <row r="637" spans="1:19" x14ac:dyDescent="0.3">
      <c r="A637" s="2">
        <v>228</v>
      </c>
      <c r="B637" s="2">
        <v>2</v>
      </c>
      <c r="C637" s="2">
        <f>VLOOKUP(A637, [1]orders!A:G, 7, FALSE)</f>
        <v>2</v>
      </c>
      <c r="D637" s="2">
        <v>2</v>
      </c>
      <c r="E637" s="2">
        <f>VLOOKUP(C637, [2]staffs!A:G,1,FALSE)</f>
        <v>2</v>
      </c>
      <c r="F637" s="2" t="str">
        <f>VLOOKUP(E637, [2]staffs!A:D,4,FALSE)</f>
        <v>mireya.copeland@bikes.shop</v>
      </c>
      <c r="G637" s="2">
        <f>VLOOKUP(D637, [3]products!$A:$D, 4, FALSE)</f>
        <v>6</v>
      </c>
      <c r="H637" s="2" t="str">
        <f>VLOOKUP(G637, [4]categories!A:B, 2, FALSE)</f>
        <v>Mountain Bikes</v>
      </c>
      <c r="I637" s="14">
        <f>VLOOKUP(A637, [1]orders!A:B,2,FALSE)</f>
        <v>615</v>
      </c>
      <c r="J637" s="14" t="str">
        <f>VLOOKUP(A637, [1]orders!A:I,9,FALSE)</f>
        <v>jamika.blanchard@gmail.com</v>
      </c>
      <c r="K637" s="14">
        <f>VLOOKUP(A637, [1]orders!A:J,10,FALSE)</f>
        <v>11365</v>
      </c>
      <c r="L637" s="2" t="str">
        <f>IFERROR(VLOOKUP(C637, [5]stores!A:B, 2, FALSE), "Unknown")</f>
        <v>Baldwin Bikes</v>
      </c>
      <c r="M637" s="2" t="str">
        <f>VLOOKUP(D637,[3]products!A:B,2,FALSE)</f>
        <v>Ritchey Timberwolf Frameset - 2016</v>
      </c>
      <c r="N637" s="2" t="str">
        <f>VLOOKUP(D637, [3]products!A:H, 8, FALSE)</f>
        <v>Ritchey</v>
      </c>
      <c r="O637" s="21">
        <f>VLOOKUP(A637, [1]orders!A:D, 4, FALSE)</f>
        <v>42507</v>
      </c>
      <c r="P637" s="2">
        <v>2</v>
      </c>
      <c r="Q637" s="2">
        <v>749.99</v>
      </c>
      <c r="R637" s="27">
        <v>7.0000000000000007E-2</v>
      </c>
      <c r="S637" s="2">
        <f t="shared" si="9"/>
        <v>1499.98</v>
      </c>
    </row>
    <row r="638" spans="1:19" x14ac:dyDescent="0.3">
      <c r="A638" s="2">
        <v>228</v>
      </c>
      <c r="B638" s="2">
        <v>3</v>
      </c>
      <c r="C638" s="2">
        <f>VLOOKUP(A638, [1]orders!A:G, 7, FALSE)</f>
        <v>2</v>
      </c>
      <c r="D638" s="2">
        <v>23</v>
      </c>
      <c r="E638" s="2">
        <f>VLOOKUP(C638, [2]staffs!A:G,1,FALSE)</f>
        <v>2</v>
      </c>
      <c r="F638" s="2" t="str">
        <f>VLOOKUP(E638, [2]staffs!A:D,4,FALSE)</f>
        <v>mireya.copeland@bikes.shop</v>
      </c>
      <c r="G638" s="2">
        <f>VLOOKUP(D638, [3]products!$A:$D, 4, FALSE)</f>
        <v>1</v>
      </c>
      <c r="H638" s="2" t="str">
        <f>VLOOKUP(G638, [4]categories!A:B, 2, FALSE)</f>
        <v>Children Bicycles</v>
      </c>
      <c r="I638" s="14">
        <f>VLOOKUP(A638, [1]orders!A:B,2,FALSE)</f>
        <v>615</v>
      </c>
      <c r="J638" s="14" t="str">
        <f>VLOOKUP(A638, [1]orders!A:I,9,FALSE)</f>
        <v>jamika.blanchard@gmail.com</v>
      </c>
      <c r="K638" s="14">
        <f>VLOOKUP(A638, [1]orders!A:J,10,FALSE)</f>
        <v>11365</v>
      </c>
      <c r="L638" s="2" t="str">
        <f>IFERROR(VLOOKUP(C638, [5]stores!A:B, 2, FALSE), "Unknown")</f>
        <v>Baldwin Bikes</v>
      </c>
      <c r="M638" s="2" t="str">
        <f>VLOOKUP(D638,[3]products!A:B,2,FALSE)</f>
        <v>Electra Girl's Hawaii 1 (20-inch) - 2015/2016</v>
      </c>
      <c r="N638" s="2" t="str">
        <f>VLOOKUP(D638, [3]products!A:H, 8, FALSE)</f>
        <v>Electra</v>
      </c>
      <c r="O638" s="21">
        <f>VLOOKUP(A638, [1]orders!A:D, 4, FALSE)</f>
        <v>42507</v>
      </c>
      <c r="P638" s="2">
        <v>2</v>
      </c>
      <c r="Q638" s="2">
        <v>299.99</v>
      </c>
      <c r="R638" s="27">
        <v>0.1</v>
      </c>
      <c r="S638" s="2">
        <f t="shared" si="9"/>
        <v>599.98</v>
      </c>
    </row>
    <row r="639" spans="1:19" x14ac:dyDescent="0.3">
      <c r="A639" s="2">
        <v>228</v>
      </c>
      <c r="B639" s="2">
        <v>4</v>
      </c>
      <c r="C639" s="2">
        <f>VLOOKUP(A639, [1]orders!A:G, 7, FALSE)</f>
        <v>2</v>
      </c>
      <c r="D639" s="2">
        <v>4</v>
      </c>
      <c r="E639" s="2">
        <f>VLOOKUP(C639, [2]staffs!A:G,1,FALSE)</f>
        <v>2</v>
      </c>
      <c r="F639" s="2" t="str">
        <f>VLOOKUP(E639, [2]staffs!A:D,4,FALSE)</f>
        <v>mireya.copeland@bikes.shop</v>
      </c>
      <c r="G639" s="2">
        <f>VLOOKUP(D639, [3]products!$A:$D, 4, FALSE)</f>
        <v>6</v>
      </c>
      <c r="H639" s="2" t="str">
        <f>VLOOKUP(G639, [4]categories!A:B, 2, FALSE)</f>
        <v>Mountain Bikes</v>
      </c>
      <c r="I639" s="14">
        <f>VLOOKUP(A639, [1]orders!A:B,2,FALSE)</f>
        <v>615</v>
      </c>
      <c r="J639" s="14" t="str">
        <f>VLOOKUP(A639, [1]orders!A:I,9,FALSE)</f>
        <v>jamika.blanchard@gmail.com</v>
      </c>
      <c r="K639" s="14">
        <f>VLOOKUP(A639, [1]orders!A:J,10,FALSE)</f>
        <v>11365</v>
      </c>
      <c r="L639" s="2" t="str">
        <f>IFERROR(VLOOKUP(C639, [5]stores!A:B, 2, FALSE), "Unknown")</f>
        <v>Baldwin Bikes</v>
      </c>
      <c r="M639" s="2" t="str">
        <f>VLOOKUP(D639,[3]products!A:B,2,FALSE)</f>
        <v>Trek Fuel EX 8 29 - 2016</v>
      </c>
      <c r="N639" s="2" t="str">
        <f>VLOOKUP(D639, [3]products!A:H, 8, FALSE)</f>
        <v>Trek</v>
      </c>
      <c r="O639" s="21">
        <f>VLOOKUP(A639, [1]orders!A:D, 4, FALSE)</f>
        <v>42507</v>
      </c>
      <c r="P639" s="2">
        <v>1</v>
      </c>
      <c r="Q639" s="2">
        <v>2899.99</v>
      </c>
      <c r="R639" s="27">
        <v>0.2</v>
      </c>
      <c r="S639" s="2">
        <f t="shared" si="9"/>
        <v>2899.99</v>
      </c>
    </row>
    <row r="640" spans="1:19" x14ac:dyDescent="0.3">
      <c r="A640" s="2">
        <v>228</v>
      </c>
      <c r="B640" s="2">
        <v>5</v>
      </c>
      <c r="C640" s="2">
        <f>VLOOKUP(A640, [1]orders!A:G, 7, FALSE)</f>
        <v>2</v>
      </c>
      <c r="D640" s="2">
        <v>22</v>
      </c>
      <c r="E640" s="2">
        <f>VLOOKUP(C640, [2]staffs!A:G,1,FALSE)</f>
        <v>2</v>
      </c>
      <c r="F640" s="2" t="str">
        <f>VLOOKUP(E640, [2]staffs!A:D,4,FALSE)</f>
        <v>mireya.copeland@bikes.shop</v>
      </c>
      <c r="G640" s="2">
        <f>VLOOKUP(D640, [3]products!$A:$D, 4, FALSE)</f>
        <v>1</v>
      </c>
      <c r="H640" s="2" t="str">
        <f>VLOOKUP(G640, [4]categories!A:B, 2, FALSE)</f>
        <v>Children Bicycles</v>
      </c>
      <c r="I640" s="14">
        <f>VLOOKUP(A640, [1]orders!A:B,2,FALSE)</f>
        <v>615</v>
      </c>
      <c r="J640" s="14" t="str">
        <f>VLOOKUP(A640, [1]orders!A:I,9,FALSE)</f>
        <v>jamika.blanchard@gmail.com</v>
      </c>
      <c r="K640" s="14">
        <f>VLOOKUP(A640, [1]orders!A:J,10,FALSE)</f>
        <v>11365</v>
      </c>
      <c r="L640" s="2" t="str">
        <f>IFERROR(VLOOKUP(C640, [5]stores!A:B, 2, FALSE), "Unknown")</f>
        <v>Baldwin Bikes</v>
      </c>
      <c r="M640" s="2" t="str">
        <f>VLOOKUP(D640,[3]products!A:B,2,FALSE)</f>
        <v>Electra Girl's Hawaii 1 (16-inch) - 2015/2016</v>
      </c>
      <c r="N640" s="2" t="str">
        <f>VLOOKUP(D640, [3]products!A:H, 8, FALSE)</f>
        <v>Electra</v>
      </c>
      <c r="O640" s="21">
        <f>VLOOKUP(A640, [1]orders!A:D, 4, FALSE)</f>
        <v>42507</v>
      </c>
      <c r="P640" s="2">
        <v>1</v>
      </c>
      <c r="Q640" s="2">
        <v>269.99</v>
      </c>
      <c r="R640" s="27">
        <v>0.05</v>
      </c>
      <c r="S640" s="2">
        <f t="shared" si="9"/>
        <v>269.99</v>
      </c>
    </row>
    <row r="641" spans="1:19" x14ac:dyDescent="0.3">
      <c r="A641" s="2">
        <v>229</v>
      </c>
      <c r="B641" s="2">
        <v>1</v>
      </c>
      <c r="C641" s="2">
        <f>VLOOKUP(A641, [1]orders!A:G, 7, FALSE)</f>
        <v>2</v>
      </c>
      <c r="D641" s="2">
        <v>25</v>
      </c>
      <c r="E641" s="2">
        <f>VLOOKUP(C641, [2]staffs!A:G,1,FALSE)</f>
        <v>2</v>
      </c>
      <c r="F641" s="2" t="str">
        <f>VLOOKUP(E641, [2]staffs!A:D,4,FALSE)</f>
        <v>mireya.copeland@bikes.shop</v>
      </c>
      <c r="G641" s="2">
        <f>VLOOKUP(D641, [3]products!$A:$D, 4, FALSE)</f>
        <v>2</v>
      </c>
      <c r="H641" s="2" t="str">
        <f>VLOOKUP(G641, [4]categories!A:B, 2, FALSE)</f>
        <v>Comfort Bicycles</v>
      </c>
      <c r="I641" s="14">
        <f>VLOOKUP(A641, [1]orders!A:B,2,FALSE)</f>
        <v>742</v>
      </c>
      <c r="J641" s="14" t="str">
        <f>VLOOKUP(A641, [1]orders!A:I,9,FALSE)</f>
        <v>evelina.manning@aol.com</v>
      </c>
      <c r="K641" s="14">
        <f>VLOOKUP(A641, [1]orders!A:J,10,FALSE)</f>
        <v>10550</v>
      </c>
      <c r="L641" s="2" t="str">
        <f>IFERROR(VLOOKUP(C641, [5]stores!A:B, 2, FALSE), "Unknown")</f>
        <v>Baldwin Bikes</v>
      </c>
      <c r="M641" s="2" t="str">
        <f>VLOOKUP(D641,[3]products!A:B,2,FALSE)</f>
        <v>Electra Townie Original 7D - 2015/2016</v>
      </c>
      <c r="N641" s="2" t="str">
        <f>VLOOKUP(D641, [3]products!A:H, 8, FALSE)</f>
        <v>Electra</v>
      </c>
      <c r="O641" s="21">
        <f>VLOOKUP(A641, [1]orders!A:D, 4, FALSE)</f>
        <v>42509</v>
      </c>
      <c r="P641" s="2">
        <v>2</v>
      </c>
      <c r="Q641" s="2">
        <v>499.99</v>
      </c>
      <c r="R641" s="27">
        <v>0.2</v>
      </c>
      <c r="S641" s="2">
        <f t="shared" si="9"/>
        <v>999.98</v>
      </c>
    </row>
    <row r="642" spans="1:19" x14ac:dyDescent="0.3">
      <c r="A642" s="2">
        <v>229</v>
      </c>
      <c r="B642" s="2">
        <v>2</v>
      </c>
      <c r="C642" s="2">
        <f>VLOOKUP(A642, [1]orders!A:G, 7, FALSE)</f>
        <v>2</v>
      </c>
      <c r="D642" s="2">
        <v>5</v>
      </c>
      <c r="E642" s="2">
        <f>VLOOKUP(C642, [2]staffs!A:G,1,FALSE)</f>
        <v>2</v>
      </c>
      <c r="F642" s="2" t="str">
        <f>VLOOKUP(E642, [2]staffs!A:D,4,FALSE)</f>
        <v>mireya.copeland@bikes.shop</v>
      </c>
      <c r="G642" s="2">
        <f>VLOOKUP(D642, [3]products!$A:$D, 4, FALSE)</f>
        <v>6</v>
      </c>
      <c r="H642" s="2" t="str">
        <f>VLOOKUP(G642, [4]categories!A:B, 2, FALSE)</f>
        <v>Mountain Bikes</v>
      </c>
      <c r="I642" s="14">
        <f>VLOOKUP(A642, [1]orders!A:B,2,FALSE)</f>
        <v>742</v>
      </c>
      <c r="J642" s="14" t="str">
        <f>VLOOKUP(A642, [1]orders!A:I,9,FALSE)</f>
        <v>evelina.manning@aol.com</v>
      </c>
      <c r="K642" s="14">
        <f>VLOOKUP(A642, [1]orders!A:J,10,FALSE)</f>
        <v>10550</v>
      </c>
      <c r="L642" s="2" t="str">
        <f>IFERROR(VLOOKUP(C642, [5]stores!A:B, 2, FALSE), "Unknown")</f>
        <v>Baldwin Bikes</v>
      </c>
      <c r="M642" s="2" t="str">
        <f>VLOOKUP(D642,[3]products!A:B,2,FALSE)</f>
        <v>Heller Shagamaw Frame - 2016</v>
      </c>
      <c r="N642" s="2" t="str">
        <f>VLOOKUP(D642, [3]products!A:H, 8, FALSE)</f>
        <v>Heller</v>
      </c>
      <c r="O642" s="21">
        <f>VLOOKUP(A642, [1]orders!A:D, 4, FALSE)</f>
        <v>42509</v>
      </c>
      <c r="P642" s="2">
        <v>2</v>
      </c>
      <c r="Q642" s="2">
        <v>1320.99</v>
      </c>
      <c r="R642" s="27">
        <v>0.1</v>
      </c>
      <c r="S642" s="2">
        <f t="shared" si="9"/>
        <v>2641.98</v>
      </c>
    </row>
    <row r="643" spans="1:19" x14ac:dyDescent="0.3">
      <c r="A643" s="2">
        <v>229</v>
      </c>
      <c r="B643" s="2">
        <v>3</v>
      </c>
      <c r="C643" s="2">
        <f>VLOOKUP(A643, [1]orders!A:G, 7, FALSE)</f>
        <v>2</v>
      </c>
      <c r="D643" s="2">
        <v>8</v>
      </c>
      <c r="E643" s="2">
        <f>VLOOKUP(C643, [2]staffs!A:G,1,FALSE)</f>
        <v>2</v>
      </c>
      <c r="F643" s="2" t="str">
        <f>VLOOKUP(E643, [2]staffs!A:D,4,FALSE)</f>
        <v>mireya.copeland@bikes.shop</v>
      </c>
      <c r="G643" s="2">
        <f>VLOOKUP(D643, [3]products!$A:$D, 4, FALSE)</f>
        <v>6</v>
      </c>
      <c r="H643" s="2" t="str">
        <f>VLOOKUP(G643, [4]categories!A:B, 2, FALSE)</f>
        <v>Mountain Bikes</v>
      </c>
      <c r="I643" s="14">
        <f>VLOOKUP(A643, [1]orders!A:B,2,FALSE)</f>
        <v>742</v>
      </c>
      <c r="J643" s="14" t="str">
        <f>VLOOKUP(A643, [1]orders!A:I,9,FALSE)</f>
        <v>evelina.manning@aol.com</v>
      </c>
      <c r="K643" s="14">
        <f>VLOOKUP(A643, [1]orders!A:J,10,FALSE)</f>
        <v>10550</v>
      </c>
      <c r="L643" s="2" t="str">
        <f>IFERROR(VLOOKUP(C643, [5]stores!A:B, 2, FALSE), "Unknown")</f>
        <v>Baldwin Bikes</v>
      </c>
      <c r="M643" s="2" t="str">
        <f>VLOOKUP(D643,[3]products!A:B,2,FALSE)</f>
        <v>Trek Remedy 29 Carbon Frameset - 2016</v>
      </c>
      <c r="N643" s="2" t="str">
        <f>VLOOKUP(D643, [3]products!A:H, 8, FALSE)</f>
        <v>Trek</v>
      </c>
      <c r="O643" s="21">
        <f>VLOOKUP(A643, [1]orders!A:D, 4, FALSE)</f>
        <v>42509</v>
      </c>
      <c r="P643" s="2">
        <v>1</v>
      </c>
      <c r="Q643" s="2">
        <v>1799.99</v>
      </c>
      <c r="R643" s="27">
        <v>0.2</v>
      </c>
      <c r="S643" s="2">
        <f t="shared" ref="S643:S706" si="10">P643*Q643</f>
        <v>1799.99</v>
      </c>
    </row>
    <row r="644" spans="1:19" x14ac:dyDescent="0.3">
      <c r="A644" s="2">
        <v>230</v>
      </c>
      <c r="B644" s="2">
        <v>1</v>
      </c>
      <c r="C644" s="2">
        <f>VLOOKUP(A644, [1]orders!A:G, 7, FALSE)</f>
        <v>2</v>
      </c>
      <c r="D644" s="2">
        <v>11</v>
      </c>
      <c r="E644" s="2">
        <f>VLOOKUP(C644, [2]staffs!A:G,1,FALSE)</f>
        <v>2</v>
      </c>
      <c r="F644" s="2" t="str">
        <f>VLOOKUP(E644, [2]staffs!A:D,4,FALSE)</f>
        <v>mireya.copeland@bikes.shop</v>
      </c>
      <c r="G644" s="2">
        <f>VLOOKUP(D644, [3]products!$A:$D, 4, FALSE)</f>
        <v>4</v>
      </c>
      <c r="H644" s="2" t="str">
        <f>VLOOKUP(G644, [4]categories!A:B, 2, FALSE)</f>
        <v>Cyclocross Bicycles</v>
      </c>
      <c r="I644" s="14">
        <f>VLOOKUP(A644, [1]orders!A:B,2,FALSE)</f>
        <v>1167</v>
      </c>
      <c r="J644" s="14" t="str">
        <f>VLOOKUP(A644, [1]orders!A:I,9,FALSE)</f>
        <v>ryan.carter@yahoo.com</v>
      </c>
      <c r="K644" s="14">
        <f>VLOOKUP(A644, [1]orders!A:J,10,FALSE)</f>
        <v>10954</v>
      </c>
      <c r="L644" s="2" t="str">
        <f>IFERROR(VLOOKUP(C644, [5]stores!A:B, 2, FALSE), "Unknown")</f>
        <v>Baldwin Bikes</v>
      </c>
      <c r="M644" s="2" t="str">
        <f>VLOOKUP(D644,[3]products!A:B,2,FALSE)</f>
        <v>Surly Straggler 650b - 2016</v>
      </c>
      <c r="N644" s="2" t="str">
        <f>VLOOKUP(D644, [3]products!A:H, 8, FALSE)</f>
        <v>Surly</v>
      </c>
      <c r="O644" s="21">
        <f>VLOOKUP(A644, [1]orders!A:D, 4, FALSE)</f>
        <v>42509</v>
      </c>
      <c r="P644" s="2">
        <v>2</v>
      </c>
      <c r="Q644" s="2">
        <v>1680.99</v>
      </c>
      <c r="R644" s="27">
        <v>7.0000000000000007E-2</v>
      </c>
      <c r="S644" s="2">
        <f t="shared" si="10"/>
        <v>3361.98</v>
      </c>
    </row>
    <row r="645" spans="1:19" x14ac:dyDescent="0.3">
      <c r="A645" s="2">
        <v>231</v>
      </c>
      <c r="B645" s="2">
        <v>1</v>
      </c>
      <c r="C645" s="2">
        <f>VLOOKUP(A645, [1]orders!A:G, 7, FALSE)</f>
        <v>2</v>
      </c>
      <c r="D645" s="2">
        <v>8</v>
      </c>
      <c r="E645" s="2">
        <f>VLOOKUP(C645, [2]staffs!A:G,1,FALSE)</f>
        <v>2</v>
      </c>
      <c r="F645" s="2" t="str">
        <f>VLOOKUP(E645, [2]staffs!A:D,4,FALSE)</f>
        <v>mireya.copeland@bikes.shop</v>
      </c>
      <c r="G645" s="2">
        <f>VLOOKUP(D645, [3]products!$A:$D, 4, FALSE)</f>
        <v>6</v>
      </c>
      <c r="H645" s="2" t="str">
        <f>VLOOKUP(G645, [4]categories!A:B, 2, FALSE)</f>
        <v>Mountain Bikes</v>
      </c>
      <c r="I645" s="14">
        <f>VLOOKUP(A645, [1]orders!A:B,2,FALSE)</f>
        <v>1257</v>
      </c>
      <c r="J645" s="14" t="str">
        <f>VLOOKUP(A645, [1]orders!A:I,9,FALSE)</f>
        <v>rosamaria.meyer@yahoo.com</v>
      </c>
      <c r="K645" s="14">
        <f>VLOOKUP(A645, [1]orders!A:J,10,FALSE)</f>
        <v>14580</v>
      </c>
      <c r="L645" s="2" t="str">
        <f>IFERROR(VLOOKUP(C645, [5]stores!A:B, 2, FALSE), "Unknown")</f>
        <v>Baldwin Bikes</v>
      </c>
      <c r="M645" s="2" t="str">
        <f>VLOOKUP(D645,[3]products!A:B,2,FALSE)</f>
        <v>Trek Remedy 29 Carbon Frameset - 2016</v>
      </c>
      <c r="N645" s="2" t="str">
        <f>VLOOKUP(D645, [3]products!A:H, 8, FALSE)</f>
        <v>Trek</v>
      </c>
      <c r="O645" s="21">
        <f>VLOOKUP(A645, [1]orders!A:D, 4, FALSE)</f>
        <v>42509</v>
      </c>
      <c r="P645" s="2">
        <v>2</v>
      </c>
      <c r="Q645" s="2">
        <v>1799.99</v>
      </c>
      <c r="R645" s="27">
        <v>7.0000000000000007E-2</v>
      </c>
      <c r="S645" s="2">
        <f t="shared" si="10"/>
        <v>3599.98</v>
      </c>
    </row>
    <row r="646" spans="1:19" x14ac:dyDescent="0.3">
      <c r="A646" s="2">
        <v>231</v>
      </c>
      <c r="B646" s="2">
        <v>2</v>
      </c>
      <c r="C646" s="2">
        <f>VLOOKUP(A646, [1]orders!A:G, 7, FALSE)</f>
        <v>2</v>
      </c>
      <c r="D646" s="2">
        <v>14</v>
      </c>
      <c r="E646" s="2">
        <f>VLOOKUP(C646, [2]staffs!A:G,1,FALSE)</f>
        <v>2</v>
      </c>
      <c r="F646" s="2" t="str">
        <f>VLOOKUP(E646, [2]staffs!A:D,4,FALSE)</f>
        <v>mireya.copeland@bikes.shop</v>
      </c>
      <c r="G646" s="2">
        <f>VLOOKUP(D646, [3]products!$A:$D, 4, FALSE)</f>
        <v>3</v>
      </c>
      <c r="H646" s="2" t="str">
        <f>VLOOKUP(G646, [4]categories!A:B, 2, FALSE)</f>
        <v>Cruisers Bicycles</v>
      </c>
      <c r="I646" s="14">
        <f>VLOOKUP(A646, [1]orders!A:B,2,FALSE)</f>
        <v>1257</v>
      </c>
      <c r="J646" s="14" t="str">
        <f>VLOOKUP(A646, [1]orders!A:I,9,FALSE)</f>
        <v>rosamaria.meyer@yahoo.com</v>
      </c>
      <c r="K646" s="14">
        <f>VLOOKUP(A646, [1]orders!A:J,10,FALSE)</f>
        <v>14580</v>
      </c>
      <c r="L646" s="2" t="str">
        <f>IFERROR(VLOOKUP(C646, [5]stores!A:B, 2, FALSE), "Unknown")</f>
        <v>Baldwin Bikes</v>
      </c>
      <c r="M646" s="2" t="str">
        <f>VLOOKUP(D646,[3]products!A:B,2,FALSE)</f>
        <v>Electra Girl's Hawaii 1 (16-inch) - 2015/2016</v>
      </c>
      <c r="N646" s="2" t="str">
        <f>VLOOKUP(D646, [3]products!A:H, 8, FALSE)</f>
        <v>Electra</v>
      </c>
      <c r="O646" s="21">
        <f>VLOOKUP(A646, [1]orders!A:D, 4, FALSE)</f>
        <v>42509</v>
      </c>
      <c r="P646" s="2">
        <v>2</v>
      </c>
      <c r="Q646" s="2">
        <v>269.99</v>
      </c>
      <c r="R646" s="27">
        <v>0.2</v>
      </c>
      <c r="S646" s="2">
        <f t="shared" si="10"/>
        <v>539.98</v>
      </c>
    </row>
    <row r="647" spans="1:19" x14ac:dyDescent="0.3">
      <c r="A647" s="2">
        <v>231</v>
      </c>
      <c r="B647" s="2">
        <v>3</v>
      </c>
      <c r="C647" s="2">
        <f>VLOOKUP(A647, [1]orders!A:G, 7, FALSE)</f>
        <v>2</v>
      </c>
      <c r="D647" s="2">
        <v>5</v>
      </c>
      <c r="E647" s="2">
        <f>VLOOKUP(C647, [2]staffs!A:G,1,FALSE)</f>
        <v>2</v>
      </c>
      <c r="F647" s="2" t="str">
        <f>VLOOKUP(E647, [2]staffs!A:D,4,FALSE)</f>
        <v>mireya.copeland@bikes.shop</v>
      </c>
      <c r="G647" s="2">
        <f>VLOOKUP(D647, [3]products!$A:$D, 4, FALSE)</f>
        <v>6</v>
      </c>
      <c r="H647" s="2" t="str">
        <f>VLOOKUP(G647, [4]categories!A:B, 2, FALSE)</f>
        <v>Mountain Bikes</v>
      </c>
      <c r="I647" s="14">
        <f>VLOOKUP(A647, [1]orders!A:B,2,FALSE)</f>
        <v>1257</v>
      </c>
      <c r="J647" s="14" t="str">
        <f>VLOOKUP(A647, [1]orders!A:I,9,FALSE)</f>
        <v>rosamaria.meyer@yahoo.com</v>
      </c>
      <c r="K647" s="14">
        <f>VLOOKUP(A647, [1]orders!A:J,10,FALSE)</f>
        <v>14580</v>
      </c>
      <c r="L647" s="2" t="str">
        <f>IFERROR(VLOOKUP(C647, [5]stores!A:B, 2, FALSE), "Unknown")</f>
        <v>Baldwin Bikes</v>
      </c>
      <c r="M647" s="2" t="str">
        <f>VLOOKUP(D647,[3]products!A:B,2,FALSE)</f>
        <v>Heller Shagamaw Frame - 2016</v>
      </c>
      <c r="N647" s="2" t="str">
        <f>VLOOKUP(D647, [3]products!A:H, 8, FALSE)</f>
        <v>Heller</v>
      </c>
      <c r="O647" s="21">
        <f>VLOOKUP(A647, [1]orders!A:D, 4, FALSE)</f>
        <v>42509</v>
      </c>
      <c r="P647" s="2">
        <v>2</v>
      </c>
      <c r="Q647" s="2">
        <v>1320.99</v>
      </c>
      <c r="R647" s="27">
        <v>0.2</v>
      </c>
      <c r="S647" s="2">
        <f t="shared" si="10"/>
        <v>2641.98</v>
      </c>
    </row>
    <row r="648" spans="1:19" x14ac:dyDescent="0.3">
      <c r="A648" s="2">
        <v>232</v>
      </c>
      <c r="B648" s="2">
        <v>1</v>
      </c>
      <c r="C648" s="2">
        <f>VLOOKUP(A648, [1]orders!A:G, 7, FALSE)</f>
        <v>1</v>
      </c>
      <c r="D648" s="2">
        <v>18</v>
      </c>
      <c r="E648" s="2">
        <f>VLOOKUP(C648, [2]staffs!A:G,1,FALSE)</f>
        <v>1</v>
      </c>
      <c r="F648" s="2" t="str">
        <f>VLOOKUP(E648, [2]staffs!A:D,4,FALSE)</f>
        <v>fabiola.jackson@bikes.shop</v>
      </c>
      <c r="G648" s="2">
        <f>VLOOKUP(D648, [3]products!$A:$D, 4, FALSE)</f>
        <v>3</v>
      </c>
      <c r="H648" s="2" t="str">
        <f>VLOOKUP(G648, [4]categories!A:B, 2, FALSE)</f>
        <v>Cruisers Bicycles</v>
      </c>
      <c r="I648" s="14">
        <f>VLOOKUP(A648, [1]orders!A:B,2,FALSE)</f>
        <v>1360</v>
      </c>
      <c r="J648" s="14" t="str">
        <f>VLOOKUP(A648, [1]orders!A:I,9,FALSE)</f>
        <v>latashia.travis@yahoo.com</v>
      </c>
      <c r="K648" s="14">
        <f>VLOOKUP(A648, [1]orders!A:J,10,FALSE)</f>
        <v>91784</v>
      </c>
      <c r="L648" s="2" t="str">
        <f>IFERROR(VLOOKUP(C648, [5]stores!A:B, 2, FALSE), "Unknown")</f>
        <v>Santa Cruz Bikes</v>
      </c>
      <c r="M648" s="2" t="str">
        <f>VLOOKUP(D648,[3]products!A:B,2,FALSE)</f>
        <v>Pure Cycles Western 3-Speed - Women's - 2015/2016</v>
      </c>
      <c r="N648" s="2" t="str">
        <f>VLOOKUP(D648, [3]products!A:H, 8, FALSE)</f>
        <v>Pure Cycles</v>
      </c>
      <c r="O648" s="21">
        <f>VLOOKUP(A648, [1]orders!A:D, 4, FALSE)</f>
        <v>42510</v>
      </c>
      <c r="P648" s="2">
        <v>1</v>
      </c>
      <c r="Q648" s="2">
        <v>449</v>
      </c>
      <c r="R648" s="27">
        <v>7.0000000000000007E-2</v>
      </c>
      <c r="S648" s="2">
        <f t="shared" si="10"/>
        <v>449</v>
      </c>
    </row>
    <row r="649" spans="1:19" x14ac:dyDescent="0.3">
      <c r="A649" s="2">
        <v>232</v>
      </c>
      <c r="B649" s="2">
        <v>2</v>
      </c>
      <c r="C649" s="2">
        <f>VLOOKUP(A649, [1]orders!A:G, 7, FALSE)</f>
        <v>1</v>
      </c>
      <c r="D649" s="2">
        <v>11</v>
      </c>
      <c r="E649" s="2">
        <f>VLOOKUP(C649, [2]staffs!A:G,1,FALSE)</f>
        <v>1</v>
      </c>
      <c r="F649" s="2" t="str">
        <f>VLOOKUP(E649, [2]staffs!A:D,4,FALSE)</f>
        <v>fabiola.jackson@bikes.shop</v>
      </c>
      <c r="G649" s="2">
        <f>VLOOKUP(D649, [3]products!$A:$D, 4, FALSE)</f>
        <v>4</v>
      </c>
      <c r="H649" s="2" t="str">
        <f>VLOOKUP(G649, [4]categories!A:B, 2, FALSE)</f>
        <v>Cyclocross Bicycles</v>
      </c>
      <c r="I649" s="14">
        <f>VLOOKUP(A649, [1]orders!A:B,2,FALSE)</f>
        <v>1360</v>
      </c>
      <c r="J649" s="14" t="str">
        <f>VLOOKUP(A649, [1]orders!A:I,9,FALSE)</f>
        <v>latashia.travis@yahoo.com</v>
      </c>
      <c r="K649" s="14">
        <f>VLOOKUP(A649, [1]orders!A:J,10,FALSE)</f>
        <v>91784</v>
      </c>
      <c r="L649" s="2" t="str">
        <f>IFERROR(VLOOKUP(C649, [5]stores!A:B, 2, FALSE), "Unknown")</f>
        <v>Santa Cruz Bikes</v>
      </c>
      <c r="M649" s="2" t="str">
        <f>VLOOKUP(D649,[3]products!A:B,2,FALSE)</f>
        <v>Surly Straggler 650b - 2016</v>
      </c>
      <c r="N649" s="2" t="str">
        <f>VLOOKUP(D649, [3]products!A:H, 8, FALSE)</f>
        <v>Surly</v>
      </c>
      <c r="O649" s="21">
        <f>VLOOKUP(A649, [1]orders!A:D, 4, FALSE)</f>
        <v>42510</v>
      </c>
      <c r="P649" s="2">
        <v>2</v>
      </c>
      <c r="Q649" s="2">
        <v>1680.99</v>
      </c>
      <c r="R649" s="27">
        <v>0.05</v>
      </c>
      <c r="S649" s="2">
        <f t="shared" si="10"/>
        <v>3361.98</v>
      </c>
    </row>
    <row r="650" spans="1:19" x14ac:dyDescent="0.3">
      <c r="A650" s="2">
        <v>232</v>
      </c>
      <c r="B650" s="2">
        <v>3</v>
      </c>
      <c r="C650" s="2">
        <f>VLOOKUP(A650, [1]orders!A:G, 7, FALSE)</f>
        <v>1</v>
      </c>
      <c r="D650" s="2">
        <v>26</v>
      </c>
      <c r="E650" s="2">
        <f>VLOOKUP(C650, [2]staffs!A:G,1,FALSE)</f>
        <v>1</v>
      </c>
      <c r="F650" s="2" t="str">
        <f>VLOOKUP(E650, [2]staffs!A:D,4,FALSE)</f>
        <v>fabiola.jackson@bikes.shop</v>
      </c>
      <c r="G650" s="2">
        <f>VLOOKUP(D650, [3]products!$A:$D, 4, FALSE)</f>
        <v>2</v>
      </c>
      <c r="H650" s="2" t="str">
        <f>VLOOKUP(G650, [4]categories!A:B, 2, FALSE)</f>
        <v>Comfort Bicycles</v>
      </c>
      <c r="I650" s="14">
        <f>VLOOKUP(A650, [1]orders!A:B,2,FALSE)</f>
        <v>1360</v>
      </c>
      <c r="J650" s="14" t="str">
        <f>VLOOKUP(A650, [1]orders!A:I,9,FALSE)</f>
        <v>latashia.travis@yahoo.com</v>
      </c>
      <c r="K650" s="14">
        <f>VLOOKUP(A650, [1]orders!A:J,10,FALSE)</f>
        <v>91784</v>
      </c>
      <c r="L650" s="2" t="str">
        <f>IFERROR(VLOOKUP(C650, [5]stores!A:B, 2, FALSE), "Unknown")</f>
        <v>Santa Cruz Bikes</v>
      </c>
      <c r="M650" s="2" t="str">
        <f>VLOOKUP(D650,[3]products!A:B,2,FALSE)</f>
        <v>Electra Townie Original 7D EQ - 2016</v>
      </c>
      <c r="N650" s="2" t="str">
        <f>VLOOKUP(D650, [3]products!A:H, 8, FALSE)</f>
        <v>Electra</v>
      </c>
      <c r="O650" s="21">
        <f>VLOOKUP(A650, [1]orders!A:D, 4, FALSE)</f>
        <v>42510</v>
      </c>
      <c r="P650" s="2">
        <v>2</v>
      </c>
      <c r="Q650" s="2">
        <v>599.99</v>
      </c>
      <c r="R650" s="27">
        <v>7.0000000000000007E-2</v>
      </c>
      <c r="S650" s="2">
        <f t="shared" si="10"/>
        <v>1199.98</v>
      </c>
    </row>
    <row r="651" spans="1:19" x14ac:dyDescent="0.3">
      <c r="A651" s="2">
        <v>232</v>
      </c>
      <c r="B651" s="2">
        <v>4</v>
      </c>
      <c r="C651" s="2">
        <f>VLOOKUP(A651, [1]orders!A:G, 7, FALSE)</f>
        <v>1</v>
      </c>
      <c r="D651" s="2">
        <v>8</v>
      </c>
      <c r="E651" s="2">
        <f>VLOOKUP(C651, [2]staffs!A:G,1,FALSE)</f>
        <v>1</v>
      </c>
      <c r="F651" s="2" t="str">
        <f>VLOOKUP(E651, [2]staffs!A:D,4,FALSE)</f>
        <v>fabiola.jackson@bikes.shop</v>
      </c>
      <c r="G651" s="2">
        <f>VLOOKUP(D651, [3]products!$A:$D, 4, FALSE)</f>
        <v>6</v>
      </c>
      <c r="H651" s="2" t="str">
        <f>VLOOKUP(G651, [4]categories!A:B, 2, FALSE)</f>
        <v>Mountain Bikes</v>
      </c>
      <c r="I651" s="14">
        <f>VLOOKUP(A651, [1]orders!A:B,2,FALSE)</f>
        <v>1360</v>
      </c>
      <c r="J651" s="14" t="str">
        <f>VLOOKUP(A651, [1]orders!A:I,9,FALSE)</f>
        <v>latashia.travis@yahoo.com</v>
      </c>
      <c r="K651" s="14">
        <f>VLOOKUP(A651, [1]orders!A:J,10,FALSE)</f>
        <v>91784</v>
      </c>
      <c r="L651" s="2" t="str">
        <f>IFERROR(VLOOKUP(C651, [5]stores!A:B, 2, FALSE), "Unknown")</f>
        <v>Santa Cruz Bikes</v>
      </c>
      <c r="M651" s="2" t="str">
        <f>VLOOKUP(D651,[3]products!A:B,2,FALSE)</f>
        <v>Trek Remedy 29 Carbon Frameset - 2016</v>
      </c>
      <c r="N651" s="2" t="str">
        <f>VLOOKUP(D651, [3]products!A:H, 8, FALSE)</f>
        <v>Trek</v>
      </c>
      <c r="O651" s="21">
        <f>VLOOKUP(A651, [1]orders!A:D, 4, FALSE)</f>
        <v>42510</v>
      </c>
      <c r="P651" s="2">
        <v>2</v>
      </c>
      <c r="Q651" s="2">
        <v>1799.99</v>
      </c>
      <c r="R651" s="27">
        <v>0.1</v>
      </c>
      <c r="S651" s="2">
        <f t="shared" si="10"/>
        <v>3599.98</v>
      </c>
    </row>
    <row r="652" spans="1:19" x14ac:dyDescent="0.3">
      <c r="A652" s="2">
        <v>233</v>
      </c>
      <c r="B652" s="2">
        <v>1</v>
      </c>
      <c r="C652" s="2">
        <f>VLOOKUP(A652, [1]orders!A:G, 7, FALSE)</f>
        <v>2</v>
      </c>
      <c r="D652" s="2">
        <v>14</v>
      </c>
      <c r="E652" s="2">
        <f>VLOOKUP(C652, [2]staffs!A:G,1,FALSE)</f>
        <v>2</v>
      </c>
      <c r="F652" s="2" t="str">
        <f>VLOOKUP(E652, [2]staffs!A:D,4,FALSE)</f>
        <v>mireya.copeland@bikes.shop</v>
      </c>
      <c r="G652" s="2">
        <f>VLOOKUP(D652, [3]products!$A:$D, 4, FALSE)</f>
        <v>3</v>
      </c>
      <c r="H652" s="2" t="str">
        <f>VLOOKUP(G652, [4]categories!A:B, 2, FALSE)</f>
        <v>Cruisers Bicycles</v>
      </c>
      <c r="I652" s="14">
        <f>VLOOKUP(A652, [1]orders!A:B,2,FALSE)</f>
        <v>737</v>
      </c>
      <c r="J652" s="14" t="str">
        <f>VLOOKUP(A652, [1]orders!A:I,9,FALSE)</f>
        <v>melita.dominguez@msn.com</v>
      </c>
      <c r="K652" s="14">
        <f>VLOOKUP(A652, [1]orders!A:J,10,FALSE)</f>
        <v>13021</v>
      </c>
      <c r="L652" s="2" t="str">
        <f>IFERROR(VLOOKUP(C652, [5]stores!A:B, 2, FALSE), "Unknown")</f>
        <v>Baldwin Bikes</v>
      </c>
      <c r="M652" s="2" t="str">
        <f>VLOOKUP(D652,[3]products!A:B,2,FALSE)</f>
        <v>Electra Girl's Hawaii 1 (16-inch) - 2015/2016</v>
      </c>
      <c r="N652" s="2" t="str">
        <f>VLOOKUP(D652, [3]products!A:H, 8, FALSE)</f>
        <v>Electra</v>
      </c>
      <c r="O652" s="21">
        <f>VLOOKUP(A652, [1]orders!A:D, 4, FALSE)</f>
        <v>42511</v>
      </c>
      <c r="P652" s="2">
        <v>1</v>
      </c>
      <c r="Q652" s="2">
        <v>269.99</v>
      </c>
      <c r="R652" s="27">
        <v>0.1</v>
      </c>
      <c r="S652" s="2">
        <f t="shared" si="10"/>
        <v>269.99</v>
      </c>
    </row>
    <row r="653" spans="1:19" x14ac:dyDescent="0.3">
      <c r="A653" s="2">
        <v>233</v>
      </c>
      <c r="B653" s="2">
        <v>2</v>
      </c>
      <c r="C653" s="2">
        <f>VLOOKUP(A653, [1]orders!A:G, 7, FALSE)</f>
        <v>2</v>
      </c>
      <c r="D653" s="2">
        <v>16</v>
      </c>
      <c r="E653" s="2">
        <f>VLOOKUP(C653, [2]staffs!A:G,1,FALSE)</f>
        <v>2</v>
      </c>
      <c r="F653" s="2" t="str">
        <f>VLOOKUP(E653, [2]staffs!A:D,4,FALSE)</f>
        <v>mireya.copeland@bikes.shop</v>
      </c>
      <c r="G653" s="2">
        <f>VLOOKUP(D653, [3]products!$A:$D, 4, FALSE)</f>
        <v>3</v>
      </c>
      <c r="H653" s="2" t="str">
        <f>VLOOKUP(G653, [4]categories!A:B, 2, FALSE)</f>
        <v>Cruisers Bicycles</v>
      </c>
      <c r="I653" s="14">
        <f>VLOOKUP(A653, [1]orders!A:B,2,FALSE)</f>
        <v>737</v>
      </c>
      <c r="J653" s="14" t="str">
        <f>VLOOKUP(A653, [1]orders!A:I,9,FALSE)</f>
        <v>melita.dominguez@msn.com</v>
      </c>
      <c r="K653" s="14">
        <f>VLOOKUP(A653, [1]orders!A:J,10,FALSE)</f>
        <v>13021</v>
      </c>
      <c r="L653" s="2" t="str">
        <f>IFERROR(VLOOKUP(C653, [5]stores!A:B, 2, FALSE), "Unknown")</f>
        <v>Baldwin Bikes</v>
      </c>
      <c r="M653" s="2" t="str">
        <f>VLOOKUP(D653,[3]products!A:B,2,FALSE)</f>
        <v>Electra Townie Original 7D EQ - 2016</v>
      </c>
      <c r="N653" s="2" t="str">
        <f>VLOOKUP(D653, [3]products!A:H, 8, FALSE)</f>
        <v>Electra</v>
      </c>
      <c r="O653" s="21">
        <f>VLOOKUP(A653, [1]orders!A:D, 4, FALSE)</f>
        <v>42511</v>
      </c>
      <c r="P653" s="2">
        <v>2</v>
      </c>
      <c r="Q653" s="2">
        <v>599.99</v>
      </c>
      <c r="R653" s="27">
        <v>0.1</v>
      </c>
      <c r="S653" s="2">
        <f t="shared" si="10"/>
        <v>1199.98</v>
      </c>
    </row>
    <row r="654" spans="1:19" x14ac:dyDescent="0.3">
      <c r="A654" s="2">
        <v>233</v>
      </c>
      <c r="B654" s="2">
        <v>3</v>
      </c>
      <c r="C654" s="2">
        <f>VLOOKUP(A654, [1]orders!A:G, 7, FALSE)</f>
        <v>2</v>
      </c>
      <c r="D654" s="2">
        <v>12</v>
      </c>
      <c r="E654" s="2">
        <f>VLOOKUP(C654, [2]staffs!A:G,1,FALSE)</f>
        <v>2</v>
      </c>
      <c r="F654" s="2" t="str">
        <f>VLOOKUP(E654, [2]staffs!A:D,4,FALSE)</f>
        <v>mireya.copeland@bikes.shop</v>
      </c>
      <c r="G654" s="2">
        <f>VLOOKUP(D654, [3]products!$A:$D, 4, FALSE)</f>
        <v>3</v>
      </c>
      <c r="H654" s="2" t="str">
        <f>VLOOKUP(G654, [4]categories!A:B, 2, FALSE)</f>
        <v>Cruisers Bicycles</v>
      </c>
      <c r="I654" s="14">
        <f>VLOOKUP(A654, [1]orders!A:B,2,FALSE)</f>
        <v>737</v>
      </c>
      <c r="J654" s="14" t="str">
        <f>VLOOKUP(A654, [1]orders!A:I,9,FALSE)</f>
        <v>melita.dominguez@msn.com</v>
      </c>
      <c r="K654" s="14">
        <f>VLOOKUP(A654, [1]orders!A:J,10,FALSE)</f>
        <v>13021</v>
      </c>
      <c r="L654" s="2" t="str">
        <f>IFERROR(VLOOKUP(C654, [5]stores!A:B, 2, FALSE), "Unknown")</f>
        <v>Baldwin Bikes</v>
      </c>
      <c r="M654" s="2" t="str">
        <f>VLOOKUP(D654,[3]products!A:B,2,FALSE)</f>
        <v>Electra Townie Original 21D - 2016</v>
      </c>
      <c r="N654" s="2" t="str">
        <f>VLOOKUP(D654, [3]products!A:H, 8, FALSE)</f>
        <v>Electra</v>
      </c>
      <c r="O654" s="21">
        <f>VLOOKUP(A654, [1]orders!A:D, 4, FALSE)</f>
        <v>42511</v>
      </c>
      <c r="P654" s="2">
        <v>1</v>
      </c>
      <c r="Q654" s="2">
        <v>549.99</v>
      </c>
      <c r="R654" s="27">
        <v>0.2</v>
      </c>
      <c r="S654" s="2">
        <f t="shared" si="10"/>
        <v>549.99</v>
      </c>
    </row>
    <row r="655" spans="1:19" x14ac:dyDescent="0.3">
      <c r="A655" s="2">
        <v>233</v>
      </c>
      <c r="B655" s="2">
        <v>4</v>
      </c>
      <c r="C655" s="2">
        <f>VLOOKUP(A655, [1]orders!A:G, 7, FALSE)</f>
        <v>2</v>
      </c>
      <c r="D655" s="2">
        <v>15</v>
      </c>
      <c r="E655" s="2">
        <f>VLOOKUP(C655, [2]staffs!A:G,1,FALSE)</f>
        <v>2</v>
      </c>
      <c r="F655" s="2" t="str">
        <f>VLOOKUP(E655, [2]staffs!A:D,4,FALSE)</f>
        <v>mireya.copeland@bikes.shop</v>
      </c>
      <c r="G655" s="2">
        <f>VLOOKUP(D655, [3]products!$A:$D, 4, FALSE)</f>
        <v>3</v>
      </c>
      <c r="H655" s="2" t="str">
        <f>VLOOKUP(G655, [4]categories!A:B, 2, FALSE)</f>
        <v>Cruisers Bicycles</v>
      </c>
      <c r="I655" s="14">
        <f>VLOOKUP(A655, [1]orders!A:B,2,FALSE)</f>
        <v>737</v>
      </c>
      <c r="J655" s="14" t="str">
        <f>VLOOKUP(A655, [1]orders!A:I,9,FALSE)</f>
        <v>melita.dominguez@msn.com</v>
      </c>
      <c r="K655" s="14">
        <f>VLOOKUP(A655, [1]orders!A:J,10,FALSE)</f>
        <v>13021</v>
      </c>
      <c r="L655" s="2" t="str">
        <f>IFERROR(VLOOKUP(C655, [5]stores!A:B, 2, FALSE), "Unknown")</f>
        <v>Baldwin Bikes</v>
      </c>
      <c r="M655" s="2" t="str">
        <f>VLOOKUP(D655,[3]products!A:B,2,FALSE)</f>
        <v>Electra Moto 1 - 2016</v>
      </c>
      <c r="N655" s="2" t="str">
        <f>VLOOKUP(D655, [3]products!A:H, 8, FALSE)</f>
        <v>Electra</v>
      </c>
      <c r="O655" s="21">
        <f>VLOOKUP(A655, [1]orders!A:D, 4, FALSE)</f>
        <v>42511</v>
      </c>
      <c r="P655" s="2">
        <v>2</v>
      </c>
      <c r="Q655" s="2">
        <v>529.99</v>
      </c>
      <c r="R655" s="27">
        <v>7.0000000000000007E-2</v>
      </c>
      <c r="S655" s="2">
        <f t="shared" si="10"/>
        <v>1059.98</v>
      </c>
    </row>
    <row r="656" spans="1:19" x14ac:dyDescent="0.3">
      <c r="A656" s="2">
        <v>234</v>
      </c>
      <c r="B656" s="2">
        <v>1</v>
      </c>
      <c r="C656" s="2">
        <f>VLOOKUP(A656, [1]orders!A:G, 7, FALSE)</f>
        <v>2</v>
      </c>
      <c r="D656" s="2">
        <v>11</v>
      </c>
      <c r="E656" s="2">
        <f>VLOOKUP(C656, [2]staffs!A:G,1,FALSE)</f>
        <v>2</v>
      </c>
      <c r="F656" s="2" t="str">
        <f>VLOOKUP(E656, [2]staffs!A:D,4,FALSE)</f>
        <v>mireya.copeland@bikes.shop</v>
      </c>
      <c r="G656" s="2">
        <f>VLOOKUP(D656, [3]products!$A:$D, 4, FALSE)</f>
        <v>4</v>
      </c>
      <c r="H656" s="2" t="str">
        <f>VLOOKUP(G656, [4]categories!A:B, 2, FALSE)</f>
        <v>Cyclocross Bicycles</v>
      </c>
      <c r="I656" s="14">
        <f>VLOOKUP(A656, [1]orders!A:B,2,FALSE)</f>
        <v>1435</v>
      </c>
      <c r="J656" s="14" t="str">
        <f>VLOOKUP(A656, [1]orders!A:I,9,FALSE)</f>
        <v>merrie.fowler@aol.com</v>
      </c>
      <c r="K656" s="14">
        <f>VLOOKUP(A656, [1]orders!A:J,10,FALSE)</f>
        <v>10583</v>
      </c>
      <c r="L656" s="2" t="str">
        <f>IFERROR(VLOOKUP(C656, [5]stores!A:B, 2, FALSE), "Unknown")</f>
        <v>Baldwin Bikes</v>
      </c>
      <c r="M656" s="2" t="str">
        <f>VLOOKUP(D656,[3]products!A:B,2,FALSE)</f>
        <v>Surly Straggler 650b - 2016</v>
      </c>
      <c r="N656" s="2" t="str">
        <f>VLOOKUP(D656, [3]products!A:H, 8, FALSE)</f>
        <v>Surly</v>
      </c>
      <c r="O656" s="21">
        <f>VLOOKUP(A656, [1]orders!A:D, 4, FALSE)</f>
        <v>42512</v>
      </c>
      <c r="P656" s="2">
        <v>2</v>
      </c>
      <c r="Q656" s="2">
        <v>1680.99</v>
      </c>
      <c r="R656" s="27">
        <v>0.2</v>
      </c>
      <c r="S656" s="2">
        <f t="shared" si="10"/>
        <v>3361.98</v>
      </c>
    </row>
    <row r="657" spans="1:19" x14ac:dyDescent="0.3">
      <c r="A657" s="2">
        <v>234</v>
      </c>
      <c r="B657" s="2">
        <v>2</v>
      </c>
      <c r="C657" s="2">
        <f>VLOOKUP(A657, [1]orders!A:G, 7, FALSE)</f>
        <v>2</v>
      </c>
      <c r="D657" s="2">
        <v>17</v>
      </c>
      <c r="E657" s="2">
        <f>VLOOKUP(C657, [2]staffs!A:G,1,FALSE)</f>
        <v>2</v>
      </c>
      <c r="F657" s="2" t="str">
        <f>VLOOKUP(E657, [2]staffs!A:D,4,FALSE)</f>
        <v>mireya.copeland@bikes.shop</v>
      </c>
      <c r="G657" s="2">
        <f>VLOOKUP(D657, [3]products!$A:$D, 4, FALSE)</f>
        <v>3</v>
      </c>
      <c r="H657" s="2" t="str">
        <f>VLOOKUP(G657, [4]categories!A:B, 2, FALSE)</f>
        <v>Cruisers Bicycles</v>
      </c>
      <c r="I657" s="14">
        <f>VLOOKUP(A657, [1]orders!A:B,2,FALSE)</f>
        <v>1435</v>
      </c>
      <c r="J657" s="14" t="str">
        <f>VLOOKUP(A657, [1]orders!A:I,9,FALSE)</f>
        <v>merrie.fowler@aol.com</v>
      </c>
      <c r="K657" s="14">
        <f>VLOOKUP(A657, [1]orders!A:J,10,FALSE)</f>
        <v>10583</v>
      </c>
      <c r="L657" s="2" t="str">
        <f>IFERROR(VLOOKUP(C657, [5]stores!A:B, 2, FALSE), "Unknown")</f>
        <v>Baldwin Bikes</v>
      </c>
      <c r="M657" s="2" t="str">
        <f>VLOOKUP(D657,[3]products!A:B,2,FALSE)</f>
        <v>Pure Cycles Vine 8-Speed - 2016</v>
      </c>
      <c r="N657" s="2" t="str">
        <f>VLOOKUP(D657, [3]products!A:H, 8, FALSE)</f>
        <v>Pure Cycles</v>
      </c>
      <c r="O657" s="21">
        <f>VLOOKUP(A657, [1]orders!A:D, 4, FALSE)</f>
        <v>42512</v>
      </c>
      <c r="P657" s="2">
        <v>2</v>
      </c>
      <c r="Q657" s="2">
        <v>429</v>
      </c>
      <c r="R657" s="27">
        <v>0.05</v>
      </c>
      <c r="S657" s="2">
        <f t="shared" si="10"/>
        <v>858</v>
      </c>
    </row>
    <row r="658" spans="1:19" x14ac:dyDescent="0.3">
      <c r="A658" s="2">
        <v>234</v>
      </c>
      <c r="B658" s="2">
        <v>3</v>
      </c>
      <c r="C658" s="2">
        <f>VLOOKUP(A658, [1]orders!A:G, 7, FALSE)</f>
        <v>2</v>
      </c>
      <c r="D658" s="2">
        <v>12</v>
      </c>
      <c r="E658" s="2">
        <f>VLOOKUP(C658, [2]staffs!A:G,1,FALSE)</f>
        <v>2</v>
      </c>
      <c r="F658" s="2" t="str">
        <f>VLOOKUP(E658, [2]staffs!A:D,4,FALSE)</f>
        <v>mireya.copeland@bikes.shop</v>
      </c>
      <c r="G658" s="2">
        <f>VLOOKUP(D658, [3]products!$A:$D, 4, FALSE)</f>
        <v>3</v>
      </c>
      <c r="H658" s="2" t="str">
        <f>VLOOKUP(G658, [4]categories!A:B, 2, FALSE)</f>
        <v>Cruisers Bicycles</v>
      </c>
      <c r="I658" s="14">
        <f>VLOOKUP(A658, [1]orders!A:B,2,FALSE)</f>
        <v>1435</v>
      </c>
      <c r="J658" s="14" t="str">
        <f>VLOOKUP(A658, [1]orders!A:I,9,FALSE)</f>
        <v>merrie.fowler@aol.com</v>
      </c>
      <c r="K658" s="14">
        <f>VLOOKUP(A658, [1]orders!A:J,10,FALSE)</f>
        <v>10583</v>
      </c>
      <c r="L658" s="2" t="str">
        <f>IFERROR(VLOOKUP(C658, [5]stores!A:B, 2, FALSE), "Unknown")</f>
        <v>Baldwin Bikes</v>
      </c>
      <c r="M658" s="2" t="str">
        <f>VLOOKUP(D658,[3]products!A:B,2,FALSE)</f>
        <v>Electra Townie Original 21D - 2016</v>
      </c>
      <c r="N658" s="2" t="str">
        <f>VLOOKUP(D658, [3]products!A:H, 8, FALSE)</f>
        <v>Electra</v>
      </c>
      <c r="O658" s="21">
        <f>VLOOKUP(A658, [1]orders!A:D, 4, FALSE)</f>
        <v>42512</v>
      </c>
      <c r="P658" s="2">
        <v>1</v>
      </c>
      <c r="Q658" s="2">
        <v>549.99</v>
      </c>
      <c r="R658" s="27">
        <v>0.1</v>
      </c>
      <c r="S658" s="2">
        <f t="shared" si="10"/>
        <v>549.99</v>
      </c>
    </row>
    <row r="659" spans="1:19" x14ac:dyDescent="0.3">
      <c r="A659" s="2">
        <v>234</v>
      </c>
      <c r="B659" s="2">
        <v>4</v>
      </c>
      <c r="C659" s="2">
        <f>VLOOKUP(A659, [1]orders!A:G, 7, FALSE)</f>
        <v>2</v>
      </c>
      <c r="D659" s="2">
        <v>7</v>
      </c>
      <c r="E659" s="2">
        <f>VLOOKUP(C659, [2]staffs!A:G,1,FALSE)</f>
        <v>2</v>
      </c>
      <c r="F659" s="2" t="str">
        <f>VLOOKUP(E659, [2]staffs!A:D,4,FALSE)</f>
        <v>mireya.copeland@bikes.shop</v>
      </c>
      <c r="G659" s="2">
        <f>VLOOKUP(D659, [3]products!$A:$D, 4, FALSE)</f>
        <v>6</v>
      </c>
      <c r="H659" s="2" t="str">
        <f>VLOOKUP(G659, [4]categories!A:B, 2, FALSE)</f>
        <v>Mountain Bikes</v>
      </c>
      <c r="I659" s="14">
        <f>VLOOKUP(A659, [1]orders!A:B,2,FALSE)</f>
        <v>1435</v>
      </c>
      <c r="J659" s="14" t="str">
        <f>VLOOKUP(A659, [1]orders!A:I,9,FALSE)</f>
        <v>merrie.fowler@aol.com</v>
      </c>
      <c r="K659" s="14">
        <f>VLOOKUP(A659, [1]orders!A:J,10,FALSE)</f>
        <v>10583</v>
      </c>
      <c r="L659" s="2" t="str">
        <f>IFERROR(VLOOKUP(C659, [5]stores!A:B, 2, FALSE), "Unknown")</f>
        <v>Baldwin Bikes</v>
      </c>
      <c r="M659" s="2" t="str">
        <f>VLOOKUP(D659,[3]products!A:B,2,FALSE)</f>
        <v>Trek Slash 8 27.5 - 2016</v>
      </c>
      <c r="N659" s="2" t="str">
        <f>VLOOKUP(D659, [3]products!A:H, 8, FALSE)</f>
        <v>Trek</v>
      </c>
      <c r="O659" s="21">
        <f>VLOOKUP(A659, [1]orders!A:D, 4, FALSE)</f>
        <v>42512</v>
      </c>
      <c r="P659" s="2">
        <v>1</v>
      </c>
      <c r="Q659" s="2">
        <v>3999.99</v>
      </c>
      <c r="R659" s="27">
        <v>0.05</v>
      </c>
      <c r="S659" s="2">
        <f t="shared" si="10"/>
        <v>3999.99</v>
      </c>
    </row>
    <row r="660" spans="1:19" x14ac:dyDescent="0.3">
      <c r="A660" s="2">
        <v>234</v>
      </c>
      <c r="B660" s="2">
        <v>5</v>
      </c>
      <c r="C660" s="2">
        <f>VLOOKUP(A660, [1]orders!A:G, 7, FALSE)</f>
        <v>2</v>
      </c>
      <c r="D660" s="2">
        <v>23</v>
      </c>
      <c r="E660" s="2">
        <f>VLOOKUP(C660, [2]staffs!A:G,1,FALSE)</f>
        <v>2</v>
      </c>
      <c r="F660" s="2" t="str">
        <f>VLOOKUP(E660, [2]staffs!A:D,4,FALSE)</f>
        <v>mireya.copeland@bikes.shop</v>
      </c>
      <c r="G660" s="2">
        <f>VLOOKUP(D660, [3]products!$A:$D, 4, FALSE)</f>
        <v>1</v>
      </c>
      <c r="H660" s="2" t="str">
        <f>VLOOKUP(G660, [4]categories!A:B, 2, FALSE)</f>
        <v>Children Bicycles</v>
      </c>
      <c r="I660" s="14">
        <f>VLOOKUP(A660, [1]orders!A:B,2,FALSE)</f>
        <v>1435</v>
      </c>
      <c r="J660" s="14" t="str">
        <f>VLOOKUP(A660, [1]orders!A:I,9,FALSE)</f>
        <v>merrie.fowler@aol.com</v>
      </c>
      <c r="K660" s="14">
        <f>VLOOKUP(A660, [1]orders!A:J,10,FALSE)</f>
        <v>10583</v>
      </c>
      <c r="L660" s="2" t="str">
        <f>IFERROR(VLOOKUP(C660, [5]stores!A:B, 2, FALSE), "Unknown")</f>
        <v>Baldwin Bikes</v>
      </c>
      <c r="M660" s="2" t="str">
        <f>VLOOKUP(D660,[3]products!A:B,2,FALSE)</f>
        <v>Electra Girl's Hawaii 1 (20-inch) - 2015/2016</v>
      </c>
      <c r="N660" s="2" t="str">
        <f>VLOOKUP(D660, [3]products!A:H, 8, FALSE)</f>
        <v>Electra</v>
      </c>
      <c r="O660" s="21">
        <f>VLOOKUP(A660, [1]orders!A:D, 4, FALSE)</f>
        <v>42512</v>
      </c>
      <c r="P660" s="2">
        <v>1</v>
      </c>
      <c r="Q660" s="2">
        <v>299.99</v>
      </c>
      <c r="R660" s="27">
        <v>0.1</v>
      </c>
      <c r="S660" s="2">
        <f t="shared" si="10"/>
        <v>299.99</v>
      </c>
    </row>
    <row r="661" spans="1:19" x14ac:dyDescent="0.3">
      <c r="A661" s="2">
        <v>235</v>
      </c>
      <c r="B661" s="2">
        <v>1</v>
      </c>
      <c r="C661" s="2">
        <f>VLOOKUP(A661, [1]orders!A:G, 7, FALSE)</f>
        <v>2</v>
      </c>
      <c r="D661" s="2">
        <v>6</v>
      </c>
      <c r="E661" s="2">
        <f>VLOOKUP(C661, [2]staffs!A:G,1,FALSE)</f>
        <v>2</v>
      </c>
      <c r="F661" s="2" t="str">
        <f>VLOOKUP(E661, [2]staffs!A:D,4,FALSE)</f>
        <v>mireya.copeland@bikes.shop</v>
      </c>
      <c r="G661" s="2">
        <f>VLOOKUP(D661, [3]products!$A:$D, 4, FALSE)</f>
        <v>6</v>
      </c>
      <c r="H661" s="2" t="str">
        <f>VLOOKUP(G661, [4]categories!A:B, 2, FALSE)</f>
        <v>Mountain Bikes</v>
      </c>
      <c r="I661" s="14">
        <f>VLOOKUP(A661, [1]orders!A:B,2,FALSE)</f>
        <v>649</v>
      </c>
      <c r="J661" s="14" t="str">
        <f>VLOOKUP(A661, [1]orders!A:I,9,FALSE)</f>
        <v>eli.contreras@hotmail.com</v>
      </c>
      <c r="K661" s="14">
        <f>VLOOKUP(A661, [1]orders!A:J,10,FALSE)</f>
        <v>11779</v>
      </c>
      <c r="L661" s="2" t="str">
        <f>IFERROR(VLOOKUP(C661, [5]stores!A:B, 2, FALSE), "Unknown")</f>
        <v>Baldwin Bikes</v>
      </c>
      <c r="M661" s="2" t="str">
        <f>VLOOKUP(D661,[3]products!A:B,2,FALSE)</f>
        <v>Surly Ice Cream Truck Frameset - 2016</v>
      </c>
      <c r="N661" s="2" t="str">
        <f>VLOOKUP(D661, [3]products!A:H, 8, FALSE)</f>
        <v>Surly</v>
      </c>
      <c r="O661" s="21">
        <f>VLOOKUP(A661, [1]orders!A:D, 4, FALSE)</f>
        <v>42514</v>
      </c>
      <c r="P661" s="2">
        <v>1</v>
      </c>
      <c r="Q661" s="2">
        <v>469.99</v>
      </c>
      <c r="R661" s="27">
        <v>7.0000000000000007E-2</v>
      </c>
      <c r="S661" s="2">
        <f t="shared" si="10"/>
        <v>469.99</v>
      </c>
    </row>
    <row r="662" spans="1:19" x14ac:dyDescent="0.3">
      <c r="A662" s="2">
        <v>235</v>
      </c>
      <c r="B662" s="2">
        <v>2</v>
      </c>
      <c r="C662" s="2">
        <f>VLOOKUP(A662, [1]orders!A:G, 7, FALSE)</f>
        <v>2</v>
      </c>
      <c r="D662" s="2">
        <v>13</v>
      </c>
      <c r="E662" s="2">
        <f>VLOOKUP(C662, [2]staffs!A:G,1,FALSE)</f>
        <v>2</v>
      </c>
      <c r="F662" s="2" t="str">
        <f>VLOOKUP(E662, [2]staffs!A:D,4,FALSE)</f>
        <v>mireya.copeland@bikes.shop</v>
      </c>
      <c r="G662" s="2">
        <f>VLOOKUP(D662, [3]products!$A:$D, 4, FALSE)</f>
        <v>3</v>
      </c>
      <c r="H662" s="2" t="str">
        <f>VLOOKUP(G662, [4]categories!A:B, 2, FALSE)</f>
        <v>Cruisers Bicycles</v>
      </c>
      <c r="I662" s="14">
        <f>VLOOKUP(A662, [1]orders!A:B,2,FALSE)</f>
        <v>649</v>
      </c>
      <c r="J662" s="14" t="str">
        <f>VLOOKUP(A662, [1]orders!A:I,9,FALSE)</f>
        <v>eli.contreras@hotmail.com</v>
      </c>
      <c r="K662" s="14">
        <f>VLOOKUP(A662, [1]orders!A:J,10,FALSE)</f>
        <v>11779</v>
      </c>
      <c r="L662" s="2" t="str">
        <f>IFERROR(VLOOKUP(C662, [5]stores!A:B, 2, FALSE), "Unknown")</f>
        <v>Baldwin Bikes</v>
      </c>
      <c r="M662" s="2" t="str">
        <f>VLOOKUP(D662,[3]products!A:B,2,FALSE)</f>
        <v>Electra Cruiser 1 (24-Inch) - 2016</v>
      </c>
      <c r="N662" s="2" t="str">
        <f>VLOOKUP(D662, [3]products!A:H, 8, FALSE)</f>
        <v>Electra</v>
      </c>
      <c r="O662" s="21">
        <f>VLOOKUP(A662, [1]orders!A:D, 4, FALSE)</f>
        <v>42514</v>
      </c>
      <c r="P662" s="2">
        <v>2</v>
      </c>
      <c r="Q662" s="2">
        <v>269.99</v>
      </c>
      <c r="R662" s="27">
        <v>0.05</v>
      </c>
      <c r="S662" s="2">
        <f t="shared" si="10"/>
        <v>539.98</v>
      </c>
    </row>
    <row r="663" spans="1:19" x14ac:dyDescent="0.3">
      <c r="A663" s="2">
        <v>235</v>
      </c>
      <c r="B663" s="2">
        <v>3</v>
      </c>
      <c r="C663" s="2">
        <f>VLOOKUP(A663, [1]orders!A:G, 7, FALSE)</f>
        <v>2</v>
      </c>
      <c r="D663" s="2">
        <v>7</v>
      </c>
      <c r="E663" s="2">
        <f>VLOOKUP(C663, [2]staffs!A:G,1,FALSE)</f>
        <v>2</v>
      </c>
      <c r="F663" s="2" t="str">
        <f>VLOOKUP(E663, [2]staffs!A:D,4,FALSE)</f>
        <v>mireya.copeland@bikes.shop</v>
      </c>
      <c r="G663" s="2">
        <f>VLOOKUP(D663, [3]products!$A:$D, 4, FALSE)</f>
        <v>6</v>
      </c>
      <c r="H663" s="2" t="str">
        <f>VLOOKUP(G663, [4]categories!A:B, 2, FALSE)</f>
        <v>Mountain Bikes</v>
      </c>
      <c r="I663" s="14">
        <f>VLOOKUP(A663, [1]orders!A:B,2,FALSE)</f>
        <v>649</v>
      </c>
      <c r="J663" s="14" t="str">
        <f>VLOOKUP(A663, [1]orders!A:I,9,FALSE)</f>
        <v>eli.contreras@hotmail.com</v>
      </c>
      <c r="K663" s="14">
        <f>VLOOKUP(A663, [1]orders!A:J,10,FALSE)</f>
        <v>11779</v>
      </c>
      <c r="L663" s="2" t="str">
        <f>IFERROR(VLOOKUP(C663, [5]stores!A:B, 2, FALSE), "Unknown")</f>
        <v>Baldwin Bikes</v>
      </c>
      <c r="M663" s="2" t="str">
        <f>VLOOKUP(D663,[3]products!A:B,2,FALSE)</f>
        <v>Trek Slash 8 27.5 - 2016</v>
      </c>
      <c r="N663" s="2" t="str">
        <f>VLOOKUP(D663, [3]products!A:H, 8, FALSE)</f>
        <v>Trek</v>
      </c>
      <c r="O663" s="21">
        <f>VLOOKUP(A663, [1]orders!A:D, 4, FALSE)</f>
        <v>42514</v>
      </c>
      <c r="P663" s="2">
        <v>2</v>
      </c>
      <c r="Q663" s="2">
        <v>3999.99</v>
      </c>
      <c r="R663" s="27">
        <v>0.05</v>
      </c>
      <c r="S663" s="2">
        <f t="shared" si="10"/>
        <v>7999.98</v>
      </c>
    </row>
    <row r="664" spans="1:19" x14ac:dyDescent="0.3">
      <c r="A664" s="2">
        <v>236</v>
      </c>
      <c r="B664" s="2">
        <v>1</v>
      </c>
      <c r="C664" s="2">
        <f>VLOOKUP(A664, [1]orders!A:G, 7, FALSE)</f>
        <v>2</v>
      </c>
      <c r="D664" s="2">
        <v>3</v>
      </c>
      <c r="E664" s="2">
        <f>VLOOKUP(C664, [2]staffs!A:G,1,FALSE)</f>
        <v>2</v>
      </c>
      <c r="F664" s="2" t="str">
        <f>VLOOKUP(E664, [2]staffs!A:D,4,FALSE)</f>
        <v>mireya.copeland@bikes.shop</v>
      </c>
      <c r="G664" s="2">
        <f>VLOOKUP(D664, [3]products!$A:$D, 4, FALSE)</f>
        <v>6</v>
      </c>
      <c r="H664" s="2" t="str">
        <f>VLOOKUP(G664, [4]categories!A:B, 2, FALSE)</f>
        <v>Mountain Bikes</v>
      </c>
      <c r="I664" s="14">
        <f>VLOOKUP(A664, [1]orders!A:B,2,FALSE)</f>
        <v>206</v>
      </c>
      <c r="J664" s="14" t="str">
        <f>VLOOKUP(A664, [1]orders!A:I,9,FALSE)</f>
        <v>stephaine.riddle@hotmail.com</v>
      </c>
      <c r="K664" s="14">
        <f>VLOOKUP(A664, [1]orders!A:J,10,FALSE)</f>
        <v>11201</v>
      </c>
      <c r="L664" s="2" t="str">
        <f>IFERROR(VLOOKUP(C664, [5]stores!A:B, 2, FALSE), "Unknown")</f>
        <v>Baldwin Bikes</v>
      </c>
      <c r="M664" s="2" t="str">
        <f>VLOOKUP(D664,[3]products!A:B,2,FALSE)</f>
        <v>Surly Wednesday Frameset - 2016</v>
      </c>
      <c r="N664" s="2" t="str">
        <f>VLOOKUP(D664, [3]products!A:H, 8, FALSE)</f>
        <v>Surly</v>
      </c>
      <c r="O664" s="21">
        <f>VLOOKUP(A664, [1]orders!A:D, 4, FALSE)</f>
        <v>42515</v>
      </c>
      <c r="P664" s="2">
        <v>2</v>
      </c>
      <c r="Q664" s="2">
        <v>999.99</v>
      </c>
      <c r="R664" s="27">
        <v>7.0000000000000007E-2</v>
      </c>
      <c r="S664" s="2">
        <f t="shared" si="10"/>
        <v>1999.98</v>
      </c>
    </row>
    <row r="665" spans="1:19" x14ac:dyDescent="0.3">
      <c r="A665" s="2">
        <v>236</v>
      </c>
      <c r="B665" s="2">
        <v>2</v>
      </c>
      <c r="C665" s="2">
        <f>VLOOKUP(A665, [1]orders!A:G, 7, FALSE)</f>
        <v>2</v>
      </c>
      <c r="D665" s="2">
        <v>2</v>
      </c>
      <c r="E665" s="2">
        <f>VLOOKUP(C665, [2]staffs!A:G,1,FALSE)</f>
        <v>2</v>
      </c>
      <c r="F665" s="2" t="str">
        <f>VLOOKUP(E665, [2]staffs!A:D,4,FALSE)</f>
        <v>mireya.copeland@bikes.shop</v>
      </c>
      <c r="G665" s="2">
        <f>VLOOKUP(D665, [3]products!$A:$D, 4, FALSE)</f>
        <v>6</v>
      </c>
      <c r="H665" s="2" t="str">
        <f>VLOOKUP(G665, [4]categories!A:B, 2, FALSE)</f>
        <v>Mountain Bikes</v>
      </c>
      <c r="I665" s="14">
        <f>VLOOKUP(A665, [1]orders!A:B,2,FALSE)</f>
        <v>206</v>
      </c>
      <c r="J665" s="14" t="str">
        <f>VLOOKUP(A665, [1]orders!A:I,9,FALSE)</f>
        <v>stephaine.riddle@hotmail.com</v>
      </c>
      <c r="K665" s="14">
        <f>VLOOKUP(A665, [1]orders!A:J,10,FALSE)</f>
        <v>11201</v>
      </c>
      <c r="L665" s="2" t="str">
        <f>IFERROR(VLOOKUP(C665, [5]stores!A:B, 2, FALSE), "Unknown")</f>
        <v>Baldwin Bikes</v>
      </c>
      <c r="M665" s="2" t="str">
        <f>VLOOKUP(D665,[3]products!A:B,2,FALSE)</f>
        <v>Ritchey Timberwolf Frameset - 2016</v>
      </c>
      <c r="N665" s="2" t="str">
        <f>VLOOKUP(D665, [3]products!A:H, 8, FALSE)</f>
        <v>Ritchey</v>
      </c>
      <c r="O665" s="21">
        <f>VLOOKUP(A665, [1]orders!A:D, 4, FALSE)</f>
        <v>42515</v>
      </c>
      <c r="P665" s="2">
        <v>2</v>
      </c>
      <c r="Q665" s="2">
        <v>749.99</v>
      </c>
      <c r="R665" s="27">
        <v>0.1</v>
      </c>
      <c r="S665" s="2">
        <f t="shared" si="10"/>
        <v>1499.98</v>
      </c>
    </row>
    <row r="666" spans="1:19" x14ac:dyDescent="0.3">
      <c r="A666" s="2">
        <v>236</v>
      </c>
      <c r="B666" s="2">
        <v>3</v>
      </c>
      <c r="C666" s="2">
        <f>VLOOKUP(A666, [1]orders!A:G, 7, FALSE)</f>
        <v>2</v>
      </c>
      <c r="D666" s="2">
        <v>4</v>
      </c>
      <c r="E666" s="2">
        <f>VLOOKUP(C666, [2]staffs!A:G,1,FALSE)</f>
        <v>2</v>
      </c>
      <c r="F666" s="2" t="str">
        <f>VLOOKUP(E666, [2]staffs!A:D,4,FALSE)</f>
        <v>mireya.copeland@bikes.shop</v>
      </c>
      <c r="G666" s="2">
        <f>VLOOKUP(D666, [3]products!$A:$D, 4, FALSE)</f>
        <v>6</v>
      </c>
      <c r="H666" s="2" t="str">
        <f>VLOOKUP(G666, [4]categories!A:B, 2, FALSE)</f>
        <v>Mountain Bikes</v>
      </c>
      <c r="I666" s="14">
        <f>VLOOKUP(A666, [1]orders!A:B,2,FALSE)</f>
        <v>206</v>
      </c>
      <c r="J666" s="14" t="str">
        <f>VLOOKUP(A666, [1]orders!A:I,9,FALSE)</f>
        <v>stephaine.riddle@hotmail.com</v>
      </c>
      <c r="K666" s="14">
        <f>VLOOKUP(A666, [1]orders!A:J,10,FALSE)</f>
        <v>11201</v>
      </c>
      <c r="L666" s="2" t="str">
        <f>IFERROR(VLOOKUP(C666, [5]stores!A:B, 2, FALSE), "Unknown")</f>
        <v>Baldwin Bikes</v>
      </c>
      <c r="M666" s="2" t="str">
        <f>VLOOKUP(D666,[3]products!A:B,2,FALSE)</f>
        <v>Trek Fuel EX 8 29 - 2016</v>
      </c>
      <c r="N666" s="2" t="str">
        <f>VLOOKUP(D666, [3]products!A:H, 8, FALSE)</f>
        <v>Trek</v>
      </c>
      <c r="O666" s="21">
        <f>VLOOKUP(A666, [1]orders!A:D, 4, FALSE)</f>
        <v>42515</v>
      </c>
      <c r="P666" s="2">
        <v>2</v>
      </c>
      <c r="Q666" s="2">
        <v>2899.99</v>
      </c>
      <c r="R666" s="27">
        <v>0.1</v>
      </c>
      <c r="S666" s="2">
        <f t="shared" si="10"/>
        <v>5799.98</v>
      </c>
    </row>
    <row r="667" spans="1:19" x14ac:dyDescent="0.3">
      <c r="A667" s="2">
        <v>237</v>
      </c>
      <c r="B667" s="2">
        <v>1</v>
      </c>
      <c r="C667" s="2">
        <f>VLOOKUP(A667, [1]orders!A:G, 7, FALSE)</f>
        <v>2</v>
      </c>
      <c r="D667" s="2">
        <v>15</v>
      </c>
      <c r="E667" s="2">
        <f>VLOOKUP(C667, [2]staffs!A:G,1,FALSE)</f>
        <v>2</v>
      </c>
      <c r="F667" s="2" t="str">
        <f>VLOOKUP(E667, [2]staffs!A:D,4,FALSE)</f>
        <v>mireya.copeland@bikes.shop</v>
      </c>
      <c r="G667" s="2">
        <f>VLOOKUP(D667, [3]products!$A:$D, 4, FALSE)</f>
        <v>3</v>
      </c>
      <c r="H667" s="2" t="str">
        <f>VLOOKUP(G667, [4]categories!A:B, 2, FALSE)</f>
        <v>Cruisers Bicycles</v>
      </c>
      <c r="I667" s="14">
        <f>VLOOKUP(A667, [1]orders!A:B,2,FALSE)</f>
        <v>1351</v>
      </c>
      <c r="J667" s="14" t="str">
        <f>VLOOKUP(A667, [1]orders!A:I,9,FALSE)</f>
        <v>carman.hardy@yahoo.com</v>
      </c>
      <c r="K667" s="14">
        <f>VLOOKUP(A667, [1]orders!A:J,10,FALSE)</f>
        <v>14701</v>
      </c>
      <c r="L667" s="2" t="str">
        <f>IFERROR(VLOOKUP(C667, [5]stores!A:B, 2, FALSE), "Unknown")</f>
        <v>Baldwin Bikes</v>
      </c>
      <c r="M667" s="2" t="str">
        <f>VLOOKUP(D667,[3]products!A:B,2,FALSE)</f>
        <v>Electra Moto 1 - 2016</v>
      </c>
      <c r="N667" s="2" t="str">
        <f>VLOOKUP(D667, [3]products!A:H, 8, FALSE)</f>
        <v>Electra</v>
      </c>
      <c r="O667" s="21">
        <f>VLOOKUP(A667, [1]orders!A:D, 4, FALSE)</f>
        <v>42515</v>
      </c>
      <c r="P667" s="2">
        <v>1</v>
      </c>
      <c r="Q667" s="2">
        <v>529.99</v>
      </c>
      <c r="R667" s="27">
        <v>0.2</v>
      </c>
      <c r="S667" s="2">
        <f t="shared" si="10"/>
        <v>529.99</v>
      </c>
    </row>
    <row r="668" spans="1:19" x14ac:dyDescent="0.3">
      <c r="A668" s="2">
        <v>237</v>
      </c>
      <c r="B668" s="2">
        <v>2</v>
      </c>
      <c r="C668" s="2">
        <f>VLOOKUP(A668, [1]orders!A:G, 7, FALSE)</f>
        <v>2</v>
      </c>
      <c r="D668" s="2">
        <v>24</v>
      </c>
      <c r="E668" s="2">
        <f>VLOOKUP(C668, [2]staffs!A:G,1,FALSE)</f>
        <v>2</v>
      </c>
      <c r="F668" s="2" t="str">
        <f>VLOOKUP(E668, [2]staffs!A:D,4,FALSE)</f>
        <v>mireya.copeland@bikes.shop</v>
      </c>
      <c r="G668" s="2">
        <f>VLOOKUP(D668, [3]products!$A:$D, 4, FALSE)</f>
        <v>2</v>
      </c>
      <c r="H668" s="2" t="str">
        <f>VLOOKUP(G668, [4]categories!A:B, 2, FALSE)</f>
        <v>Comfort Bicycles</v>
      </c>
      <c r="I668" s="14">
        <f>VLOOKUP(A668, [1]orders!A:B,2,FALSE)</f>
        <v>1351</v>
      </c>
      <c r="J668" s="14" t="str">
        <f>VLOOKUP(A668, [1]orders!A:I,9,FALSE)</f>
        <v>carman.hardy@yahoo.com</v>
      </c>
      <c r="K668" s="14">
        <f>VLOOKUP(A668, [1]orders!A:J,10,FALSE)</f>
        <v>14701</v>
      </c>
      <c r="L668" s="2" t="str">
        <f>IFERROR(VLOOKUP(C668, [5]stores!A:B, 2, FALSE), "Unknown")</f>
        <v>Baldwin Bikes</v>
      </c>
      <c r="M668" s="2" t="str">
        <f>VLOOKUP(D668,[3]products!A:B,2,FALSE)</f>
        <v>Electra Townie Original 21D - 2016</v>
      </c>
      <c r="N668" s="2" t="str">
        <f>VLOOKUP(D668, [3]products!A:H, 8, FALSE)</f>
        <v>Electra</v>
      </c>
      <c r="O668" s="21">
        <f>VLOOKUP(A668, [1]orders!A:D, 4, FALSE)</f>
        <v>42515</v>
      </c>
      <c r="P668" s="2">
        <v>1</v>
      </c>
      <c r="Q668" s="2">
        <v>549.99</v>
      </c>
      <c r="R668" s="27">
        <v>7.0000000000000007E-2</v>
      </c>
      <c r="S668" s="2">
        <f t="shared" si="10"/>
        <v>549.99</v>
      </c>
    </row>
    <row r="669" spans="1:19" x14ac:dyDescent="0.3">
      <c r="A669" s="2">
        <v>237</v>
      </c>
      <c r="B669" s="2">
        <v>3</v>
      </c>
      <c r="C669" s="2">
        <f>VLOOKUP(A669, [1]orders!A:G, 7, FALSE)</f>
        <v>2</v>
      </c>
      <c r="D669" s="2">
        <v>20</v>
      </c>
      <c r="E669" s="2">
        <f>VLOOKUP(C669, [2]staffs!A:G,1,FALSE)</f>
        <v>2</v>
      </c>
      <c r="F669" s="2" t="str">
        <f>VLOOKUP(E669, [2]staffs!A:D,4,FALSE)</f>
        <v>mireya.copeland@bikes.shop</v>
      </c>
      <c r="G669" s="2">
        <f>VLOOKUP(D669, [3]products!$A:$D, 4, FALSE)</f>
        <v>3</v>
      </c>
      <c r="H669" s="2" t="str">
        <f>VLOOKUP(G669, [4]categories!A:B, 2, FALSE)</f>
        <v>Cruisers Bicycles</v>
      </c>
      <c r="I669" s="14">
        <f>VLOOKUP(A669, [1]orders!A:B,2,FALSE)</f>
        <v>1351</v>
      </c>
      <c r="J669" s="14" t="str">
        <f>VLOOKUP(A669, [1]orders!A:I,9,FALSE)</f>
        <v>carman.hardy@yahoo.com</v>
      </c>
      <c r="K669" s="14">
        <f>VLOOKUP(A669, [1]orders!A:J,10,FALSE)</f>
        <v>14701</v>
      </c>
      <c r="L669" s="2" t="str">
        <f>IFERROR(VLOOKUP(C669, [5]stores!A:B, 2, FALSE), "Unknown")</f>
        <v>Baldwin Bikes</v>
      </c>
      <c r="M669" s="2" t="str">
        <f>VLOOKUP(D669,[3]products!A:B,2,FALSE)</f>
        <v>Electra Townie Original 7D EQ - Women's - 2016</v>
      </c>
      <c r="N669" s="2" t="str">
        <f>VLOOKUP(D669, [3]products!A:H, 8, FALSE)</f>
        <v>Electra</v>
      </c>
      <c r="O669" s="21">
        <f>VLOOKUP(A669, [1]orders!A:D, 4, FALSE)</f>
        <v>42515</v>
      </c>
      <c r="P669" s="2">
        <v>2</v>
      </c>
      <c r="Q669" s="2">
        <v>599.99</v>
      </c>
      <c r="R669" s="27">
        <v>0.2</v>
      </c>
      <c r="S669" s="2">
        <f t="shared" si="10"/>
        <v>1199.98</v>
      </c>
    </row>
    <row r="670" spans="1:19" x14ac:dyDescent="0.3">
      <c r="A670" s="2">
        <v>237</v>
      </c>
      <c r="B670" s="2">
        <v>4</v>
      </c>
      <c r="C670" s="2">
        <f>VLOOKUP(A670, [1]orders!A:G, 7, FALSE)</f>
        <v>2</v>
      </c>
      <c r="D670" s="2">
        <v>26</v>
      </c>
      <c r="E670" s="2">
        <f>VLOOKUP(C670, [2]staffs!A:G,1,FALSE)</f>
        <v>2</v>
      </c>
      <c r="F670" s="2" t="str">
        <f>VLOOKUP(E670, [2]staffs!A:D,4,FALSE)</f>
        <v>mireya.copeland@bikes.shop</v>
      </c>
      <c r="G670" s="2">
        <f>VLOOKUP(D670, [3]products!$A:$D, 4, FALSE)</f>
        <v>2</v>
      </c>
      <c r="H670" s="2" t="str">
        <f>VLOOKUP(G670, [4]categories!A:B, 2, FALSE)</f>
        <v>Comfort Bicycles</v>
      </c>
      <c r="I670" s="14">
        <f>VLOOKUP(A670, [1]orders!A:B,2,FALSE)</f>
        <v>1351</v>
      </c>
      <c r="J670" s="14" t="str">
        <f>VLOOKUP(A670, [1]orders!A:I,9,FALSE)</f>
        <v>carman.hardy@yahoo.com</v>
      </c>
      <c r="K670" s="14">
        <f>VLOOKUP(A670, [1]orders!A:J,10,FALSE)</f>
        <v>14701</v>
      </c>
      <c r="L670" s="2" t="str">
        <f>IFERROR(VLOOKUP(C670, [5]stores!A:B, 2, FALSE), "Unknown")</f>
        <v>Baldwin Bikes</v>
      </c>
      <c r="M670" s="2" t="str">
        <f>VLOOKUP(D670,[3]products!A:B,2,FALSE)</f>
        <v>Electra Townie Original 7D EQ - 2016</v>
      </c>
      <c r="N670" s="2" t="str">
        <f>VLOOKUP(D670, [3]products!A:H, 8, FALSE)</f>
        <v>Electra</v>
      </c>
      <c r="O670" s="21">
        <f>VLOOKUP(A670, [1]orders!A:D, 4, FALSE)</f>
        <v>42515</v>
      </c>
      <c r="P670" s="2">
        <v>1</v>
      </c>
      <c r="Q670" s="2">
        <v>599.99</v>
      </c>
      <c r="R670" s="27">
        <v>0.05</v>
      </c>
      <c r="S670" s="2">
        <f t="shared" si="10"/>
        <v>599.99</v>
      </c>
    </row>
    <row r="671" spans="1:19" x14ac:dyDescent="0.3">
      <c r="A671" s="2">
        <v>238</v>
      </c>
      <c r="B671" s="2">
        <v>1</v>
      </c>
      <c r="C671" s="2">
        <f>VLOOKUP(A671, [1]orders!A:G, 7, FALSE)</f>
        <v>2</v>
      </c>
      <c r="D671" s="2">
        <v>20</v>
      </c>
      <c r="E671" s="2">
        <f>VLOOKUP(C671, [2]staffs!A:G,1,FALSE)</f>
        <v>2</v>
      </c>
      <c r="F671" s="2" t="str">
        <f>VLOOKUP(E671, [2]staffs!A:D,4,FALSE)</f>
        <v>mireya.copeland@bikes.shop</v>
      </c>
      <c r="G671" s="2">
        <f>VLOOKUP(D671, [3]products!$A:$D, 4, FALSE)</f>
        <v>3</v>
      </c>
      <c r="H671" s="2" t="str">
        <f>VLOOKUP(G671, [4]categories!A:B, 2, FALSE)</f>
        <v>Cruisers Bicycles</v>
      </c>
      <c r="I671" s="14">
        <f>VLOOKUP(A671, [1]orders!A:B,2,FALSE)</f>
        <v>1350</v>
      </c>
      <c r="J671" s="14" t="str">
        <f>VLOOKUP(A671, [1]orders!A:I,9,FALSE)</f>
        <v>annett.rush@hotmail.com</v>
      </c>
      <c r="K671" s="14">
        <f>VLOOKUP(A671, [1]orders!A:J,10,FALSE)</f>
        <v>11422</v>
      </c>
      <c r="L671" s="2" t="str">
        <f>IFERROR(VLOOKUP(C671, [5]stores!A:B, 2, FALSE), "Unknown")</f>
        <v>Baldwin Bikes</v>
      </c>
      <c r="M671" s="2" t="str">
        <f>VLOOKUP(D671,[3]products!A:B,2,FALSE)</f>
        <v>Electra Townie Original 7D EQ - Women's - 2016</v>
      </c>
      <c r="N671" s="2" t="str">
        <f>VLOOKUP(D671, [3]products!A:H, 8, FALSE)</f>
        <v>Electra</v>
      </c>
      <c r="O671" s="21">
        <f>VLOOKUP(A671, [1]orders!A:D, 4, FALSE)</f>
        <v>42516</v>
      </c>
      <c r="P671" s="2">
        <v>2</v>
      </c>
      <c r="Q671" s="2">
        <v>599.99</v>
      </c>
      <c r="R671" s="27">
        <v>0.2</v>
      </c>
      <c r="S671" s="2">
        <f t="shared" si="10"/>
        <v>1199.98</v>
      </c>
    </row>
    <row r="672" spans="1:19" x14ac:dyDescent="0.3">
      <c r="A672" s="2">
        <v>238</v>
      </c>
      <c r="B672" s="2">
        <v>2</v>
      </c>
      <c r="C672" s="2">
        <f>VLOOKUP(A672, [1]orders!A:G, 7, FALSE)</f>
        <v>2</v>
      </c>
      <c r="D672" s="2">
        <v>25</v>
      </c>
      <c r="E672" s="2">
        <f>VLOOKUP(C672, [2]staffs!A:G,1,FALSE)</f>
        <v>2</v>
      </c>
      <c r="F672" s="2" t="str">
        <f>VLOOKUP(E672, [2]staffs!A:D,4,FALSE)</f>
        <v>mireya.copeland@bikes.shop</v>
      </c>
      <c r="G672" s="2">
        <f>VLOOKUP(D672, [3]products!$A:$D, 4, FALSE)</f>
        <v>2</v>
      </c>
      <c r="H672" s="2" t="str">
        <f>VLOOKUP(G672, [4]categories!A:B, 2, FALSE)</f>
        <v>Comfort Bicycles</v>
      </c>
      <c r="I672" s="14">
        <f>VLOOKUP(A672, [1]orders!A:B,2,FALSE)</f>
        <v>1350</v>
      </c>
      <c r="J672" s="14" t="str">
        <f>VLOOKUP(A672, [1]orders!A:I,9,FALSE)</f>
        <v>annett.rush@hotmail.com</v>
      </c>
      <c r="K672" s="14">
        <f>VLOOKUP(A672, [1]orders!A:J,10,FALSE)</f>
        <v>11422</v>
      </c>
      <c r="L672" s="2" t="str">
        <f>IFERROR(VLOOKUP(C672, [5]stores!A:B, 2, FALSE), "Unknown")</f>
        <v>Baldwin Bikes</v>
      </c>
      <c r="M672" s="2" t="str">
        <f>VLOOKUP(D672,[3]products!A:B,2,FALSE)</f>
        <v>Electra Townie Original 7D - 2015/2016</v>
      </c>
      <c r="N672" s="2" t="str">
        <f>VLOOKUP(D672, [3]products!A:H, 8, FALSE)</f>
        <v>Electra</v>
      </c>
      <c r="O672" s="21">
        <f>VLOOKUP(A672, [1]orders!A:D, 4, FALSE)</f>
        <v>42516</v>
      </c>
      <c r="P672" s="2">
        <v>1</v>
      </c>
      <c r="Q672" s="2">
        <v>499.99</v>
      </c>
      <c r="R672" s="27">
        <v>7.0000000000000007E-2</v>
      </c>
      <c r="S672" s="2">
        <f t="shared" si="10"/>
        <v>499.99</v>
      </c>
    </row>
    <row r="673" spans="1:19" x14ac:dyDescent="0.3">
      <c r="A673" s="2">
        <v>238</v>
      </c>
      <c r="B673" s="2">
        <v>3</v>
      </c>
      <c r="C673" s="2">
        <f>VLOOKUP(A673, [1]orders!A:G, 7, FALSE)</f>
        <v>2</v>
      </c>
      <c r="D673" s="2">
        <v>13</v>
      </c>
      <c r="E673" s="2">
        <f>VLOOKUP(C673, [2]staffs!A:G,1,FALSE)</f>
        <v>2</v>
      </c>
      <c r="F673" s="2" t="str">
        <f>VLOOKUP(E673, [2]staffs!A:D,4,FALSE)</f>
        <v>mireya.copeland@bikes.shop</v>
      </c>
      <c r="G673" s="2">
        <f>VLOOKUP(D673, [3]products!$A:$D, 4, FALSE)</f>
        <v>3</v>
      </c>
      <c r="H673" s="2" t="str">
        <f>VLOOKUP(G673, [4]categories!A:B, 2, FALSE)</f>
        <v>Cruisers Bicycles</v>
      </c>
      <c r="I673" s="14">
        <f>VLOOKUP(A673, [1]orders!A:B,2,FALSE)</f>
        <v>1350</v>
      </c>
      <c r="J673" s="14" t="str">
        <f>VLOOKUP(A673, [1]orders!A:I,9,FALSE)</f>
        <v>annett.rush@hotmail.com</v>
      </c>
      <c r="K673" s="14">
        <f>VLOOKUP(A673, [1]orders!A:J,10,FALSE)</f>
        <v>11422</v>
      </c>
      <c r="L673" s="2" t="str">
        <f>IFERROR(VLOOKUP(C673, [5]stores!A:B, 2, FALSE), "Unknown")</f>
        <v>Baldwin Bikes</v>
      </c>
      <c r="M673" s="2" t="str">
        <f>VLOOKUP(D673,[3]products!A:B,2,FALSE)</f>
        <v>Electra Cruiser 1 (24-Inch) - 2016</v>
      </c>
      <c r="N673" s="2" t="str">
        <f>VLOOKUP(D673, [3]products!A:H, 8, FALSE)</f>
        <v>Electra</v>
      </c>
      <c r="O673" s="21">
        <f>VLOOKUP(A673, [1]orders!A:D, 4, FALSE)</f>
        <v>42516</v>
      </c>
      <c r="P673" s="2">
        <v>2</v>
      </c>
      <c r="Q673" s="2">
        <v>269.99</v>
      </c>
      <c r="R673" s="27">
        <v>0.2</v>
      </c>
      <c r="S673" s="2">
        <f t="shared" si="10"/>
        <v>539.98</v>
      </c>
    </row>
    <row r="674" spans="1:19" x14ac:dyDescent="0.3">
      <c r="A674" s="2">
        <v>238</v>
      </c>
      <c r="B674" s="2">
        <v>4</v>
      </c>
      <c r="C674" s="2">
        <f>VLOOKUP(A674, [1]orders!A:G, 7, FALSE)</f>
        <v>2</v>
      </c>
      <c r="D674" s="2">
        <v>22</v>
      </c>
      <c r="E674" s="2">
        <f>VLOOKUP(C674, [2]staffs!A:G,1,FALSE)</f>
        <v>2</v>
      </c>
      <c r="F674" s="2" t="str">
        <f>VLOOKUP(E674, [2]staffs!A:D,4,FALSE)</f>
        <v>mireya.copeland@bikes.shop</v>
      </c>
      <c r="G674" s="2">
        <f>VLOOKUP(D674, [3]products!$A:$D, 4, FALSE)</f>
        <v>1</v>
      </c>
      <c r="H674" s="2" t="str">
        <f>VLOOKUP(G674, [4]categories!A:B, 2, FALSE)</f>
        <v>Children Bicycles</v>
      </c>
      <c r="I674" s="14">
        <f>VLOOKUP(A674, [1]orders!A:B,2,FALSE)</f>
        <v>1350</v>
      </c>
      <c r="J674" s="14" t="str">
        <f>VLOOKUP(A674, [1]orders!A:I,9,FALSE)</f>
        <v>annett.rush@hotmail.com</v>
      </c>
      <c r="K674" s="14">
        <f>VLOOKUP(A674, [1]orders!A:J,10,FALSE)</f>
        <v>11422</v>
      </c>
      <c r="L674" s="2" t="str">
        <f>IFERROR(VLOOKUP(C674, [5]stores!A:B, 2, FALSE), "Unknown")</f>
        <v>Baldwin Bikes</v>
      </c>
      <c r="M674" s="2" t="str">
        <f>VLOOKUP(D674,[3]products!A:B,2,FALSE)</f>
        <v>Electra Girl's Hawaii 1 (16-inch) - 2015/2016</v>
      </c>
      <c r="N674" s="2" t="str">
        <f>VLOOKUP(D674, [3]products!A:H, 8, FALSE)</f>
        <v>Electra</v>
      </c>
      <c r="O674" s="21">
        <f>VLOOKUP(A674, [1]orders!A:D, 4, FALSE)</f>
        <v>42516</v>
      </c>
      <c r="P674" s="2">
        <v>2</v>
      </c>
      <c r="Q674" s="2">
        <v>269.99</v>
      </c>
      <c r="R674" s="27">
        <v>0.05</v>
      </c>
      <c r="S674" s="2">
        <f t="shared" si="10"/>
        <v>539.98</v>
      </c>
    </row>
    <row r="675" spans="1:19" x14ac:dyDescent="0.3">
      <c r="A675" s="2">
        <v>238</v>
      </c>
      <c r="B675" s="2">
        <v>5</v>
      </c>
      <c r="C675" s="2">
        <f>VLOOKUP(A675, [1]orders!A:G, 7, FALSE)</f>
        <v>2</v>
      </c>
      <c r="D675" s="2">
        <v>7</v>
      </c>
      <c r="E675" s="2">
        <f>VLOOKUP(C675, [2]staffs!A:G,1,FALSE)</f>
        <v>2</v>
      </c>
      <c r="F675" s="2" t="str">
        <f>VLOOKUP(E675, [2]staffs!A:D,4,FALSE)</f>
        <v>mireya.copeland@bikes.shop</v>
      </c>
      <c r="G675" s="2">
        <f>VLOOKUP(D675, [3]products!$A:$D, 4, FALSE)</f>
        <v>6</v>
      </c>
      <c r="H675" s="2" t="str">
        <f>VLOOKUP(G675, [4]categories!A:B, 2, FALSE)</f>
        <v>Mountain Bikes</v>
      </c>
      <c r="I675" s="14">
        <f>VLOOKUP(A675, [1]orders!A:B,2,FALSE)</f>
        <v>1350</v>
      </c>
      <c r="J675" s="14" t="str">
        <f>VLOOKUP(A675, [1]orders!A:I,9,FALSE)</f>
        <v>annett.rush@hotmail.com</v>
      </c>
      <c r="K675" s="14">
        <f>VLOOKUP(A675, [1]orders!A:J,10,FALSE)</f>
        <v>11422</v>
      </c>
      <c r="L675" s="2" t="str">
        <f>IFERROR(VLOOKUP(C675, [5]stores!A:B, 2, FALSE), "Unknown")</f>
        <v>Baldwin Bikes</v>
      </c>
      <c r="M675" s="2" t="str">
        <f>VLOOKUP(D675,[3]products!A:B,2,FALSE)</f>
        <v>Trek Slash 8 27.5 - 2016</v>
      </c>
      <c r="N675" s="2" t="str">
        <f>VLOOKUP(D675, [3]products!A:H, 8, FALSE)</f>
        <v>Trek</v>
      </c>
      <c r="O675" s="21">
        <f>VLOOKUP(A675, [1]orders!A:D, 4, FALSE)</f>
        <v>42516</v>
      </c>
      <c r="P675" s="2">
        <v>1</v>
      </c>
      <c r="Q675" s="2">
        <v>3999.99</v>
      </c>
      <c r="R675" s="27">
        <v>7.0000000000000007E-2</v>
      </c>
      <c r="S675" s="2">
        <f t="shared" si="10"/>
        <v>3999.99</v>
      </c>
    </row>
    <row r="676" spans="1:19" x14ac:dyDescent="0.3">
      <c r="A676" s="2">
        <v>239</v>
      </c>
      <c r="B676" s="2">
        <v>1</v>
      </c>
      <c r="C676" s="2">
        <f>VLOOKUP(A676, [1]orders!A:G, 7, FALSE)</f>
        <v>3</v>
      </c>
      <c r="D676" s="2">
        <v>16</v>
      </c>
      <c r="E676" s="2">
        <f>VLOOKUP(C676, [2]staffs!A:G,1,FALSE)</f>
        <v>3</v>
      </c>
      <c r="F676" s="2" t="str">
        <f>VLOOKUP(E676, [2]staffs!A:D,4,FALSE)</f>
        <v>genna.serrano@bikes.shop</v>
      </c>
      <c r="G676" s="2">
        <f>VLOOKUP(D676, [3]products!$A:$D, 4, FALSE)</f>
        <v>3</v>
      </c>
      <c r="H676" s="2" t="str">
        <f>VLOOKUP(G676, [4]categories!A:B, 2, FALSE)</f>
        <v>Cruisers Bicycles</v>
      </c>
      <c r="I676" s="14">
        <f>VLOOKUP(A676, [1]orders!A:B,2,FALSE)</f>
        <v>13</v>
      </c>
      <c r="J676" s="14" t="str">
        <f>VLOOKUP(A676, [1]orders!A:I,9,FALSE)</f>
        <v>lashawn.ortiz@msn.com</v>
      </c>
      <c r="K676" s="14">
        <f>VLOOKUP(A676, [1]orders!A:J,10,FALSE)</f>
        <v>75604</v>
      </c>
      <c r="L676" s="2" t="str">
        <f>IFERROR(VLOOKUP(C676, [5]stores!A:B, 2, FALSE), "Unknown")</f>
        <v>Rowlett Bikes</v>
      </c>
      <c r="M676" s="2" t="str">
        <f>VLOOKUP(D676,[3]products!A:B,2,FALSE)</f>
        <v>Electra Townie Original 7D EQ - 2016</v>
      </c>
      <c r="N676" s="2" t="str">
        <f>VLOOKUP(D676, [3]products!A:H, 8, FALSE)</f>
        <v>Electra</v>
      </c>
      <c r="O676" s="21">
        <f>VLOOKUP(A676, [1]orders!A:D, 4, FALSE)</f>
        <v>42517</v>
      </c>
      <c r="P676" s="2">
        <v>2</v>
      </c>
      <c r="Q676" s="2">
        <v>599.99</v>
      </c>
      <c r="R676" s="27">
        <v>0.1</v>
      </c>
      <c r="S676" s="2">
        <f t="shared" si="10"/>
        <v>1199.98</v>
      </c>
    </row>
    <row r="677" spans="1:19" x14ac:dyDescent="0.3">
      <c r="A677" s="2">
        <v>239</v>
      </c>
      <c r="B677" s="2">
        <v>2</v>
      </c>
      <c r="C677" s="2">
        <f>VLOOKUP(A677, [1]orders!A:G, 7, FALSE)</f>
        <v>3</v>
      </c>
      <c r="D677" s="2">
        <v>21</v>
      </c>
      <c r="E677" s="2">
        <f>VLOOKUP(C677, [2]staffs!A:G,1,FALSE)</f>
        <v>3</v>
      </c>
      <c r="F677" s="2" t="str">
        <f>VLOOKUP(E677, [2]staffs!A:D,4,FALSE)</f>
        <v>genna.serrano@bikes.shop</v>
      </c>
      <c r="G677" s="2">
        <f>VLOOKUP(D677, [3]products!$A:$D, 4, FALSE)</f>
        <v>1</v>
      </c>
      <c r="H677" s="2" t="str">
        <f>VLOOKUP(G677, [4]categories!A:B, 2, FALSE)</f>
        <v>Children Bicycles</v>
      </c>
      <c r="I677" s="14">
        <f>VLOOKUP(A677, [1]orders!A:B,2,FALSE)</f>
        <v>13</v>
      </c>
      <c r="J677" s="14" t="str">
        <f>VLOOKUP(A677, [1]orders!A:I,9,FALSE)</f>
        <v>lashawn.ortiz@msn.com</v>
      </c>
      <c r="K677" s="14">
        <f>VLOOKUP(A677, [1]orders!A:J,10,FALSE)</f>
        <v>75604</v>
      </c>
      <c r="L677" s="2" t="str">
        <f>IFERROR(VLOOKUP(C677, [5]stores!A:B, 2, FALSE), "Unknown")</f>
        <v>Rowlett Bikes</v>
      </c>
      <c r="M677" s="2" t="str">
        <f>VLOOKUP(D677,[3]products!A:B,2,FALSE)</f>
        <v>Electra Cruiser 1 (24-Inch) - 2016</v>
      </c>
      <c r="N677" s="2" t="str">
        <f>VLOOKUP(D677, [3]products!A:H, 8, FALSE)</f>
        <v>Electra</v>
      </c>
      <c r="O677" s="21">
        <f>VLOOKUP(A677, [1]orders!A:D, 4, FALSE)</f>
        <v>42517</v>
      </c>
      <c r="P677" s="2">
        <v>2</v>
      </c>
      <c r="Q677" s="2">
        <v>269.99</v>
      </c>
      <c r="R677" s="27">
        <v>0.05</v>
      </c>
      <c r="S677" s="2">
        <f t="shared" si="10"/>
        <v>539.98</v>
      </c>
    </row>
    <row r="678" spans="1:19" x14ac:dyDescent="0.3">
      <c r="A678" s="2">
        <v>239</v>
      </c>
      <c r="B678" s="2">
        <v>3</v>
      </c>
      <c r="C678" s="2">
        <f>VLOOKUP(A678, [1]orders!A:G, 7, FALSE)</f>
        <v>3</v>
      </c>
      <c r="D678" s="2">
        <v>18</v>
      </c>
      <c r="E678" s="2">
        <f>VLOOKUP(C678, [2]staffs!A:G,1,FALSE)</f>
        <v>3</v>
      </c>
      <c r="F678" s="2" t="str">
        <f>VLOOKUP(E678, [2]staffs!A:D,4,FALSE)</f>
        <v>genna.serrano@bikes.shop</v>
      </c>
      <c r="G678" s="2">
        <f>VLOOKUP(D678, [3]products!$A:$D, 4, FALSE)</f>
        <v>3</v>
      </c>
      <c r="H678" s="2" t="str">
        <f>VLOOKUP(G678, [4]categories!A:B, 2, FALSE)</f>
        <v>Cruisers Bicycles</v>
      </c>
      <c r="I678" s="14">
        <f>VLOOKUP(A678, [1]orders!A:B,2,FALSE)</f>
        <v>13</v>
      </c>
      <c r="J678" s="14" t="str">
        <f>VLOOKUP(A678, [1]orders!A:I,9,FALSE)</f>
        <v>lashawn.ortiz@msn.com</v>
      </c>
      <c r="K678" s="14">
        <f>VLOOKUP(A678, [1]orders!A:J,10,FALSE)</f>
        <v>75604</v>
      </c>
      <c r="L678" s="2" t="str">
        <f>IFERROR(VLOOKUP(C678, [5]stores!A:B, 2, FALSE), "Unknown")</f>
        <v>Rowlett Bikes</v>
      </c>
      <c r="M678" s="2" t="str">
        <f>VLOOKUP(D678,[3]products!A:B,2,FALSE)</f>
        <v>Pure Cycles Western 3-Speed - Women's - 2015/2016</v>
      </c>
      <c r="N678" s="2" t="str">
        <f>VLOOKUP(D678, [3]products!A:H, 8, FALSE)</f>
        <v>Pure Cycles</v>
      </c>
      <c r="O678" s="21">
        <f>VLOOKUP(A678, [1]orders!A:D, 4, FALSE)</f>
        <v>42517</v>
      </c>
      <c r="P678" s="2">
        <v>1</v>
      </c>
      <c r="Q678" s="2">
        <v>449</v>
      </c>
      <c r="R678" s="27">
        <v>7.0000000000000007E-2</v>
      </c>
      <c r="S678" s="2">
        <f t="shared" si="10"/>
        <v>449</v>
      </c>
    </row>
    <row r="679" spans="1:19" x14ac:dyDescent="0.3">
      <c r="A679" s="2">
        <v>239</v>
      </c>
      <c r="B679" s="2">
        <v>4</v>
      </c>
      <c r="C679" s="2">
        <f>VLOOKUP(A679, [1]orders!A:G, 7, FALSE)</f>
        <v>3</v>
      </c>
      <c r="D679" s="2">
        <v>4</v>
      </c>
      <c r="E679" s="2">
        <f>VLOOKUP(C679, [2]staffs!A:G,1,FALSE)</f>
        <v>3</v>
      </c>
      <c r="F679" s="2" t="str">
        <f>VLOOKUP(E679, [2]staffs!A:D,4,FALSE)</f>
        <v>genna.serrano@bikes.shop</v>
      </c>
      <c r="G679" s="2">
        <f>VLOOKUP(D679, [3]products!$A:$D, 4, FALSE)</f>
        <v>6</v>
      </c>
      <c r="H679" s="2" t="str">
        <f>VLOOKUP(G679, [4]categories!A:B, 2, FALSE)</f>
        <v>Mountain Bikes</v>
      </c>
      <c r="I679" s="14">
        <f>VLOOKUP(A679, [1]orders!A:B,2,FALSE)</f>
        <v>13</v>
      </c>
      <c r="J679" s="14" t="str">
        <f>VLOOKUP(A679, [1]orders!A:I,9,FALSE)</f>
        <v>lashawn.ortiz@msn.com</v>
      </c>
      <c r="K679" s="14">
        <f>VLOOKUP(A679, [1]orders!A:J,10,FALSE)</f>
        <v>75604</v>
      </c>
      <c r="L679" s="2" t="str">
        <f>IFERROR(VLOOKUP(C679, [5]stores!A:B, 2, FALSE), "Unknown")</f>
        <v>Rowlett Bikes</v>
      </c>
      <c r="M679" s="2" t="str">
        <f>VLOOKUP(D679,[3]products!A:B,2,FALSE)</f>
        <v>Trek Fuel EX 8 29 - 2016</v>
      </c>
      <c r="N679" s="2" t="str">
        <f>VLOOKUP(D679, [3]products!A:H, 8, FALSE)</f>
        <v>Trek</v>
      </c>
      <c r="O679" s="21">
        <f>VLOOKUP(A679, [1]orders!A:D, 4, FALSE)</f>
        <v>42517</v>
      </c>
      <c r="P679" s="2">
        <v>2</v>
      </c>
      <c r="Q679" s="2">
        <v>2899.99</v>
      </c>
      <c r="R679" s="27">
        <v>7.0000000000000007E-2</v>
      </c>
      <c r="S679" s="2">
        <f t="shared" si="10"/>
        <v>5799.98</v>
      </c>
    </row>
    <row r="680" spans="1:19" x14ac:dyDescent="0.3">
      <c r="A680" s="2">
        <v>240</v>
      </c>
      <c r="B680" s="2">
        <v>1</v>
      </c>
      <c r="C680" s="2">
        <f>VLOOKUP(A680, [1]orders!A:G, 7, FALSE)</f>
        <v>2</v>
      </c>
      <c r="D680" s="2">
        <v>9</v>
      </c>
      <c r="E680" s="2">
        <f>VLOOKUP(C680, [2]staffs!A:G,1,FALSE)</f>
        <v>2</v>
      </c>
      <c r="F680" s="2" t="str">
        <f>VLOOKUP(E680, [2]staffs!A:D,4,FALSE)</f>
        <v>mireya.copeland@bikes.shop</v>
      </c>
      <c r="G680" s="2">
        <f>VLOOKUP(D680, [3]products!$A:$D, 4, FALSE)</f>
        <v>5</v>
      </c>
      <c r="H680" s="2" t="str">
        <f>VLOOKUP(G680, [4]categories!A:B, 2, FALSE)</f>
        <v>Electric Bikes</v>
      </c>
      <c r="I680" s="14">
        <f>VLOOKUP(A680, [1]orders!A:B,2,FALSE)</f>
        <v>65</v>
      </c>
      <c r="J680" s="14" t="str">
        <f>VLOOKUP(A680, [1]orders!A:I,9,FALSE)</f>
        <v>kanesha.vega@gmail.com</v>
      </c>
      <c r="K680" s="14">
        <f>VLOOKUP(A680, [1]orders!A:J,10,FALSE)</f>
        <v>13440</v>
      </c>
      <c r="L680" s="2" t="str">
        <f>IFERROR(VLOOKUP(C680, [5]stores!A:B, 2, FALSE), "Unknown")</f>
        <v>Baldwin Bikes</v>
      </c>
      <c r="M680" s="2" t="str">
        <f>VLOOKUP(D680,[3]products!A:B,2,FALSE)</f>
        <v>Trek Conduit+ - 2016</v>
      </c>
      <c r="N680" s="2" t="str">
        <f>VLOOKUP(D680, [3]products!A:H, 8, FALSE)</f>
        <v>Trek</v>
      </c>
      <c r="O680" s="21">
        <f>VLOOKUP(A680, [1]orders!A:D, 4, FALSE)</f>
        <v>42517</v>
      </c>
      <c r="P680" s="2">
        <v>1</v>
      </c>
      <c r="Q680" s="2">
        <v>2999.99</v>
      </c>
      <c r="R680" s="27">
        <v>7.0000000000000007E-2</v>
      </c>
      <c r="S680" s="2">
        <f t="shared" si="10"/>
        <v>2999.99</v>
      </c>
    </row>
    <row r="681" spans="1:19" x14ac:dyDescent="0.3">
      <c r="A681" s="2">
        <v>240</v>
      </c>
      <c r="B681" s="2">
        <v>2</v>
      </c>
      <c r="C681" s="2">
        <f>VLOOKUP(A681, [1]orders!A:G, 7, FALSE)</f>
        <v>2</v>
      </c>
      <c r="D681" s="2">
        <v>8</v>
      </c>
      <c r="E681" s="2">
        <f>VLOOKUP(C681, [2]staffs!A:G,1,FALSE)</f>
        <v>2</v>
      </c>
      <c r="F681" s="2" t="str">
        <f>VLOOKUP(E681, [2]staffs!A:D,4,FALSE)</f>
        <v>mireya.copeland@bikes.shop</v>
      </c>
      <c r="G681" s="2">
        <f>VLOOKUP(D681, [3]products!$A:$D, 4, FALSE)</f>
        <v>6</v>
      </c>
      <c r="H681" s="2" t="str">
        <f>VLOOKUP(G681, [4]categories!A:B, 2, FALSE)</f>
        <v>Mountain Bikes</v>
      </c>
      <c r="I681" s="14">
        <f>VLOOKUP(A681, [1]orders!A:B,2,FALSE)</f>
        <v>65</v>
      </c>
      <c r="J681" s="14" t="str">
        <f>VLOOKUP(A681, [1]orders!A:I,9,FALSE)</f>
        <v>kanesha.vega@gmail.com</v>
      </c>
      <c r="K681" s="14">
        <f>VLOOKUP(A681, [1]orders!A:J,10,FALSE)</f>
        <v>13440</v>
      </c>
      <c r="L681" s="2" t="str">
        <f>IFERROR(VLOOKUP(C681, [5]stores!A:B, 2, FALSE), "Unknown")</f>
        <v>Baldwin Bikes</v>
      </c>
      <c r="M681" s="2" t="str">
        <f>VLOOKUP(D681,[3]products!A:B,2,FALSE)</f>
        <v>Trek Remedy 29 Carbon Frameset - 2016</v>
      </c>
      <c r="N681" s="2" t="str">
        <f>VLOOKUP(D681, [3]products!A:H, 8, FALSE)</f>
        <v>Trek</v>
      </c>
      <c r="O681" s="21">
        <f>VLOOKUP(A681, [1]orders!A:D, 4, FALSE)</f>
        <v>42517</v>
      </c>
      <c r="P681" s="2">
        <v>1</v>
      </c>
      <c r="Q681" s="2">
        <v>1799.99</v>
      </c>
      <c r="R681" s="27">
        <v>7.0000000000000007E-2</v>
      </c>
      <c r="S681" s="2">
        <f t="shared" si="10"/>
        <v>1799.99</v>
      </c>
    </row>
    <row r="682" spans="1:19" x14ac:dyDescent="0.3">
      <c r="A682" s="2">
        <v>240</v>
      </c>
      <c r="B682" s="2">
        <v>3</v>
      </c>
      <c r="C682" s="2">
        <f>VLOOKUP(A682, [1]orders!A:G, 7, FALSE)</f>
        <v>2</v>
      </c>
      <c r="D682" s="2">
        <v>5</v>
      </c>
      <c r="E682" s="2">
        <f>VLOOKUP(C682, [2]staffs!A:G,1,FALSE)</f>
        <v>2</v>
      </c>
      <c r="F682" s="2" t="str">
        <f>VLOOKUP(E682, [2]staffs!A:D,4,FALSE)</f>
        <v>mireya.copeland@bikes.shop</v>
      </c>
      <c r="G682" s="2">
        <f>VLOOKUP(D682, [3]products!$A:$D, 4, FALSE)</f>
        <v>6</v>
      </c>
      <c r="H682" s="2" t="str">
        <f>VLOOKUP(G682, [4]categories!A:B, 2, FALSE)</f>
        <v>Mountain Bikes</v>
      </c>
      <c r="I682" s="14">
        <f>VLOOKUP(A682, [1]orders!A:B,2,FALSE)</f>
        <v>65</v>
      </c>
      <c r="J682" s="14" t="str">
        <f>VLOOKUP(A682, [1]orders!A:I,9,FALSE)</f>
        <v>kanesha.vega@gmail.com</v>
      </c>
      <c r="K682" s="14">
        <f>VLOOKUP(A682, [1]orders!A:J,10,FALSE)</f>
        <v>13440</v>
      </c>
      <c r="L682" s="2" t="str">
        <f>IFERROR(VLOOKUP(C682, [5]stores!A:B, 2, FALSE), "Unknown")</f>
        <v>Baldwin Bikes</v>
      </c>
      <c r="M682" s="2" t="str">
        <f>VLOOKUP(D682,[3]products!A:B,2,FALSE)</f>
        <v>Heller Shagamaw Frame - 2016</v>
      </c>
      <c r="N682" s="2" t="str">
        <f>VLOOKUP(D682, [3]products!A:H, 8, FALSE)</f>
        <v>Heller</v>
      </c>
      <c r="O682" s="21">
        <f>VLOOKUP(A682, [1]orders!A:D, 4, FALSE)</f>
        <v>42517</v>
      </c>
      <c r="P682" s="2">
        <v>1</v>
      </c>
      <c r="Q682" s="2">
        <v>1320.99</v>
      </c>
      <c r="R682" s="27">
        <v>7.0000000000000007E-2</v>
      </c>
      <c r="S682" s="2">
        <f t="shared" si="10"/>
        <v>1320.99</v>
      </c>
    </row>
    <row r="683" spans="1:19" x14ac:dyDescent="0.3">
      <c r="A683" s="2">
        <v>240</v>
      </c>
      <c r="B683" s="2">
        <v>4</v>
      </c>
      <c r="C683" s="2">
        <f>VLOOKUP(A683, [1]orders!A:G, 7, FALSE)</f>
        <v>2</v>
      </c>
      <c r="D683" s="2">
        <v>18</v>
      </c>
      <c r="E683" s="2">
        <f>VLOOKUP(C683, [2]staffs!A:G,1,FALSE)</f>
        <v>2</v>
      </c>
      <c r="F683" s="2" t="str">
        <f>VLOOKUP(E683, [2]staffs!A:D,4,FALSE)</f>
        <v>mireya.copeland@bikes.shop</v>
      </c>
      <c r="G683" s="2">
        <f>VLOOKUP(D683, [3]products!$A:$D, 4, FALSE)</f>
        <v>3</v>
      </c>
      <c r="H683" s="2" t="str">
        <f>VLOOKUP(G683, [4]categories!A:B, 2, FALSE)</f>
        <v>Cruisers Bicycles</v>
      </c>
      <c r="I683" s="14">
        <f>VLOOKUP(A683, [1]orders!A:B,2,FALSE)</f>
        <v>65</v>
      </c>
      <c r="J683" s="14" t="str">
        <f>VLOOKUP(A683, [1]orders!A:I,9,FALSE)</f>
        <v>kanesha.vega@gmail.com</v>
      </c>
      <c r="K683" s="14">
        <f>VLOOKUP(A683, [1]orders!A:J,10,FALSE)</f>
        <v>13440</v>
      </c>
      <c r="L683" s="2" t="str">
        <f>IFERROR(VLOOKUP(C683, [5]stores!A:B, 2, FALSE), "Unknown")</f>
        <v>Baldwin Bikes</v>
      </c>
      <c r="M683" s="2" t="str">
        <f>VLOOKUP(D683,[3]products!A:B,2,FALSE)</f>
        <v>Pure Cycles Western 3-Speed - Women's - 2015/2016</v>
      </c>
      <c r="N683" s="2" t="str">
        <f>VLOOKUP(D683, [3]products!A:H, 8, FALSE)</f>
        <v>Pure Cycles</v>
      </c>
      <c r="O683" s="21">
        <f>VLOOKUP(A683, [1]orders!A:D, 4, FALSE)</f>
        <v>42517</v>
      </c>
      <c r="P683" s="2">
        <v>2</v>
      </c>
      <c r="Q683" s="2">
        <v>449</v>
      </c>
      <c r="R683" s="27">
        <v>7.0000000000000007E-2</v>
      </c>
      <c r="S683" s="2">
        <f t="shared" si="10"/>
        <v>898</v>
      </c>
    </row>
    <row r="684" spans="1:19" x14ac:dyDescent="0.3">
      <c r="A684" s="2">
        <v>241</v>
      </c>
      <c r="B684" s="2">
        <v>1</v>
      </c>
      <c r="C684" s="2">
        <f>VLOOKUP(A684, [1]orders!A:G, 7, FALSE)</f>
        <v>2</v>
      </c>
      <c r="D684" s="2">
        <v>7</v>
      </c>
      <c r="E684" s="2">
        <f>VLOOKUP(C684, [2]staffs!A:G,1,FALSE)</f>
        <v>2</v>
      </c>
      <c r="F684" s="2" t="str">
        <f>VLOOKUP(E684, [2]staffs!A:D,4,FALSE)</f>
        <v>mireya.copeland@bikes.shop</v>
      </c>
      <c r="G684" s="2">
        <f>VLOOKUP(D684, [3]products!$A:$D, 4, FALSE)</f>
        <v>6</v>
      </c>
      <c r="H684" s="2" t="str">
        <f>VLOOKUP(G684, [4]categories!A:B, 2, FALSE)</f>
        <v>Mountain Bikes</v>
      </c>
      <c r="I684" s="14">
        <f>VLOOKUP(A684, [1]orders!A:B,2,FALSE)</f>
        <v>1082</v>
      </c>
      <c r="J684" s="14" t="str">
        <f>VLOOKUP(A684, [1]orders!A:I,9,FALSE)</f>
        <v>divina.madden@gmail.com</v>
      </c>
      <c r="K684" s="14">
        <f>VLOOKUP(A684, [1]orders!A:J,10,FALSE)</f>
        <v>11561</v>
      </c>
      <c r="L684" s="2" t="str">
        <f>IFERROR(VLOOKUP(C684, [5]stores!A:B, 2, FALSE), "Unknown")</f>
        <v>Baldwin Bikes</v>
      </c>
      <c r="M684" s="2" t="str">
        <f>VLOOKUP(D684,[3]products!A:B,2,FALSE)</f>
        <v>Trek Slash 8 27.5 - 2016</v>
      </c>
      <c r="N684" s="2" t="str">
        <f>VLOOKUP(D684, [3]products!A:H, 8, FALSE)</f>
        <v>Trek</v>
      </c>
      <c r="O684" s="21">
        <f>VLOOKUP(A684, [1]orders!A:D, 4, FALSE)</f>
        <v>42517</v>
      </c>
      <c r="P684" s="2">
        <v>1</v>
      </c>
      <c r="Q684" s="2">
        <v>3999.99</v>
      </c>
      <c r="R684" s="27">
        <v>0.2</v>
      </c>
      <c r="S684" s="2">
        <f t="shared" si="10"/>
        <v>3999.99</v>
      </c>
    </row>
    <row r="685" spans="1:19" x14ac:dyDescent="0.3">
      <c r="A685" s="2">
        <v>242</v>
      </c>
      <c r="B685" s="2">
        <v>1</v>
      </c>
      <c r="C685" s="2">
        <f>VLOOKUP(A685, [1]orders!A:G, 7, FALSE)</f>
        <v>2</v>
      </c>
      <c r="D685" s="2">
        <v>3</v>
      </c>
      <c r="E685" s="2">
        <f>VLOOKUP(C685, [2]staffs!A:G,1,FALSE)</f>
        <v>2</v>
      </c>
      <c r="F685" s="2" t="str">
        <f>VLOOKUP(E685, [2]staffs!A:D,4,FALSE)</f>
        <v>mireya.copeland@bikes.shop</v>
      </c>
      <c r="G685" s="2">
        <f>VLOOKUP(D685, [3]products!$A:$D, 4, FALSE)</f>
        <v>6</v>
      </c>
      <c r="H685" s="2" t="str">
        <f>VLOOKUP(G685, [4]categories!A:B, 2, FALSE)</f>
        <v>Mountain Bikes</v>
      </c>
      <c r="I685" s="14">
        <f>VLOOKUP(A685, [1]orders!A:B,2,FALSE)</f>
        <v>1168</v>
      </c>
      <c r="J685" s="14" t="str">
        <f>VLOOKUP(A685, [1]orders!A:I,9,FALSE)</f>
        <v>almeta.benjamin@aol.com</v>
      </c>
      <c r="K685" s="14">
        <f>VLOOKUP(A685, [1]orders!A:J,10,FALSE)</f>
        <v>11104</v>
      </c>
      <c r="L685" s="2" t="str">
        <f>IFERROR(VLOOKUP(C685, [5]stores!A:B, 2, FALSE), "Unknown")</f>
        <v>Baldwin Bikes</v>
      </c>
      <c r="M685" s="2" t="str">
        <f>VLOOKUP(D685,[3]products!A:B,2,FALSE)</f>
        <v>Surly Wednesday Frameset - 2016</v>
      </c>
      <c r="N685" s="2" t="str">
        <f>VLOOKUP(D685, [3]products!A:H, 8, FALSE)</f>
        <v>Surly</v>
      </c>
      <c r="O685" s="21">
        <f>VLOOKUP(A685, [1]orders!A:D, 4, FALSE)</f>
        <v>42517</v>
      </c>
      <c r="P685" s="2">
        <v>1</v>
      </c>
      <c r="Q685" s="2">
        <v>999.99</v>
      </c>
      <c r="R685" s="27">
        <v>0.2</v>
      </c>
      <c r="S685" s="2">
        <f t="shared" si="10"/>
        <v>999.99</v>
      </c>
    </row>
    <row r="686" spans="1:19" x14ac:dyDescent="0.3">
      <c r="A686" s="2">
        <v>243</v>
      </c>
      <c r="B686" s="2">
        <v>1</v>
      </c>
      <c r="C686" s="2">
        <f>VLOOKUP(A686, [1]orders!A:G, 7, FALSE)</f>
        <v>3</v>
      </c>
      <c r="D686" s="2">
        <v>25</v>
      </c>
      <c r="E686" s="2">
        <f>VLOOKUP(C686, [2]staffs!A:G,1,FALSE)</f>
        <v>3</v>
      </c>
      <c r="F686" s="2" t="str">
        <f>VLOOKUP(E686, [2]staffs!A:D,4,FALSE)</f>
        <v>genna.serrano@bikes.shop</v>
      </c>
      <c r="G686" s="2">
        <f>VLOOKUP(D686, [3]products!$A:$D, 4, FALSE)</f>
        <v>2</v>
      </c>
      <c r="H686" s="2" t="str">
        <f>VLOOKUP(G686, [4]categories!A:B, 2, FALSE)</f>
        <v>Comfort Bicycles</v>
      </c>
      <c r="I686" s="14">
        <f>VLOOKUP(A686, [1]orders!A:B,2,FALSE)</f>
        <v>802</v>
      </c>
      <c r="J686" s="14" t="str">
        <f>VLOOKUP(A686, [1]orders!A:I,9,FALSE)</f>
        <v>barrett.sanders@aol.com</v>
      </c>
      <c r="K686" s="14">
        <f>VLOOKUP(A686, [1]orders!A:J,10,FALSE)</f>
        <v>75604</v>
      </c>
      <c r="L686" s="2" t="str">
        <f>IFERROR(VLOOKUP(C686, [5]stores!A:B, 2, FALSE), "Unknown")</f>
        <v>Rowlett Bikes</v>
      </c>
      <c r="M686" s="2" t="str">
        <f>VLOOKUP(D686,[3]products!A:B,2,FALSE)</f>
        <v>Electra Townie Original 7D - 2015/2016</v>
      </c>
      <c r="N686" s="2" t="str">
        <f>VLOOKUP(D686, [3]products!A:H, 8, FALSE)</f>
        <v>Electra</v>
      </c>
      <c r="O686" s="21">
        <f>VLOOKUP(A686, [1]orders!A:D, 4, FALSE)</f>
        <v>42517</v>
      </c>
      <c r="P686" s="2">
        <v>2</v>
      </c>
      <c r="Q686" s="2">
        <v>499.99</v>
      </c>
      <c r="R686" s="27">
        <v>0.05</v>
      </c>
      <c r="S686" s="2">
        <f t="shared" si="10"/>
        <v>999.98</v>
      </c>
    </row>
    <row r="687" spans="1:19" x14ac:dyDescent="0.3">
      <c r="A687" s="2">
        <v>243</v>
      </c>
      <c r="B687" s="2">
        <v>2</v>
      </c>
      <c r="C687" s="2">
        <f>VLOOKUP(A687, [1]orders!A:G, 7, FALSE)</f>
        <v>3</v>
      </c>
      <c r="D687" s="2">
        <v>19</v>
      </c>
      <c r="E687" s="2">
        <f>VLOOKUP(C687, [2]staffs!A:G,1,FALSE)</f>
        <v>3</v>
      </c>
      <c r="F687" s="2" t="str">
        <f>VLOOKUP(E687, [2]staffs!A:D,4,FALSE)</f>
        <v>genna.serrano@bikes.shop</v>
      </c>
      <c r="G687" s="2">
        <f>VLOOKUP(D687, [3]products!$A:$D, 4, FALSE)</f>
        <v>3</v>
      </c>
      <c r="H687" s="2" t="str">
        <f>VLOOKUP(G687, [4]categories!A:B, 2, FALSE)</f>
        <v>Cruisers Bicycles</v>
      </c>
      <c r="I687" s="14">
        <f>VLOOKUP(A687, [1]orders!A:B,2,FALSE)</f>
        <v>802</v>
      </c>
      <c r="J687" s="14" t="str">
        <f>VLOOKUP(A687, [1]orders!A:I,9,FALSE)</f>
        <v>barrett.sanders@aol.com</v>
      </c>
      <c r="K687" s="14">
        <f>VLOOKUP(A687, [1]orders!A:J,10,FALSE)</f>
        <v>75604</v>
      </c>
      <c r="L687" s="2" t="str">
        <f>IFERROR(VLOOKUP(C687, [5]stores!A:B, 2, FALSE), "Unknown")</f>
        <v>Rowlett Bikes</v>
      </c>
      <c r="M687" s="2" t="str">
        <f>VLOOKUP(D687,[3]products!A:B,2,FALSE)</f>
        <v>Pure Cycles William 3-Speed - 2016</v>
      </c>
      <c r="N687" s="2" t="str">
        <f>VLOOKUP(D687, [3]products!A:H, 8, FALSE)</f>
        <v>Pure Cycles</v>
      </c>
      <c r="O687" s="21">
        <f>VLOOKUP(A687, [1]orders!A:D, 4, FALSE)</f>
        <v>42517</v>
      </c>
      <c r="P687" s="2">
        <v>2</v>
      </c>
      <c r="Q687" s="2">
        <v>449</v>
      </c>
      <c r="R687" s="27">
        <v>7.0000000000000007E-2</v>
      </c>
      <c r="S687" s="2">
        <f t="shared" si="10"/>
        <v>898</v>
      </c>
    </row>
    <row r="688" spans="1:19" x14ac:dyDescent="0.3">
      <c r="A688" s="2">
        <v>243</v>
      </c>
      <c r="B688" s="2">
        <v>3</v>
      </c>
      <c r="C688" s="2">
        <f>VLOOKUP(A688, [1]orders!A:G, 7, FALSE)</f>
        <v>3</v>
      </c>
      <c r="D688" s="2">
        <v>7</v>
      </c>
      <c r="E688" s="2">
        <f>VLOOKUP(C688, [2]staffs!A:G,1,FALSE)</f>
        <v>3</v>
      </c>
      <c r="F688" s="2" t="str">
        <f>VLOOKUP(E688, [2]staffs!A:D,4,FALSE)</f>
        <v>genna.serrano@bikes.shop</v>
      </c>
      <c r="G688" s="2">
        <f>VLOOKUP(D688, [3]products!$A:$D, 4, FALSE)</f>
        <v>6</v>
      </c>
      <c r="H688" s="2" t="str">
        <f>VLOOKUP(G688, [4]categories!A:B, 2, FALSE)</f>
        <v>Mountain Bikes</v>
      </c>
      <c r="I688" s="14">
        <f>VLOOKUP(A688, [1]orders!A:B,2,FALSE)</f>
        <v>802</v>
      </c>
      <c r="J688" s="14" t="str">
        <f>VLOOKUP(A688, [1]orders!A:I,9,FALSE)</f>
        <v>barrett.sanders@aol.com</v>
      </c>
      <c r="K688" s="14">
        <f>VLOOKUP(A688, [1]orders!A:J,10,FALSE)</f>
        <v>75604</v>
      </c>
      <c r="L688" s="2" t="str">
        <f>IFERROR(VLOOKUP(C688, [5]stores!A:B, 2, FALSE), "Unknown")</f>
        <v>Rowlett Bikes</v>
      </c>
      <c r="M688" s="2" t="str">
        <f>VLOOKUP(D688,[3]products!A:B,2,FALSE)</f>
        <v>Trek Slash 8 27.5 - 2016</v>
      </c>
      <c r="N688" s="2" t="str">
        <f>VLOOKUP(D688, [3]products!A:H, 8, FALSE)</f>
        <v>Trek</v>
      </c>
      <c r="O688" s="21">
        <f>VLOOKUP(A688, [1]orders!A:D, 4, FALSE)</f>
        <v>42517</v>
      </c>
      <c r="P688" s="2">
        <v>2</v>
      </c>
      <c r="Q688" s="2">
        <v>3999.99</v>
      </c>
      <c r="R688" s="27">
        <v>0.05</v>
      </c>
      <c r="S688" s="2">
        <f t="shared" si="10"/>
        <v>7999.98</v>
      </c>
    </row>
    <row r="689" spans="1:19" x14ac:dyDescent="0.3">
      <c r="A689" s="2">
        <v>244</v>
      </c>
      <c r="B689" s="2">
        <v>1</v>
      </c>
      <c r="C689" s="2">
        <f>VLOOKUP(A689, [1]orders!A:G, 7, FALSE)</f>
        <v>2</v>
      </c>
      <c r="D689" s="2">
        <v>19</v>
      </c>
      <c r="E689" s="2">
        <f>VLOOKUP(C689, [2]staffs!A:G,1,FALSE)</f>
        <v>2</v>
      </c>
      <c r="F689" s="2" t="str">
        <f>VLOOKUP(E689, [2]staffs!A:D,4,FALSE)</f>
        <v>mireya.copeland@bikes.shop</v>
      </c>
      <c r="G689" s="2">
        <f>VLOOKUP(D689, [3]products!$A:$D, 4, FALSE)</f>
        <v>3</v>
      </c>
      <c r="H689" s="2" t="str">
        <f>VLOOKUP(G689, [4]categories!A:B, 2, FALSE)</f>
        <v>Cruisers Bicycles</v>
      </c>
      <c r="I689" s="14">
        <f>VLOOKUP(A689, [1]orders!A:B,2,FALSE)</f>
        <v>956</v>
      </c>
      <c r="J689" s="14" t="str">
        <f>VLOOKUP(A689, [1]orders!A:I,9,FALSE)</f>
        <v>venus.hewitt@msn.com</v>
      </c>
      <c r="K689" s="14">
        <f>VLOOKUP(A689, [1]orders!A:J,10,FALSE)</f>
        <v>11735</v>
      </c>
      <c r="L689" s="2" t="str">
        <f>IFERROR(VLOOKUP(C689, [5]stores!A:B, 2, FALSE), "Unknown")</f>
        <v>Baldwin Bikes</v>
      </c>
      <c r="M689" s="2" t="str">
        <f>VLOOKUP(D689,[3]products!A:B,2,FALSE)</f>
        <v>Pure Cycles William 3-Speed - 2016</v>
      </c>
      <c r="N689" s="2" t="str">
        <f>VLOOKUP(D689, [3]products!A:H, 8, FALSE)</f>
        <v>Pure Cycles</v>
      </c>
      <c r="O689" s="21">
        <f>VLOOKUP(A689, [1]orders!A:D, 4, FALSE)</f>
        <v>42518</v>
      </c>
      <c r="P689" s="2">
        <v>1</v>
      </c>
      <c r="Q689" s="2">
        <v>449</v>
      </c>
      <c r="R689" s="27">
        <v>7.0000000000000007E-2</v>
      </c>
      <c r="S689" s="2">
        <f t="shared" si="10"/>
        <v>449</v>
      </c>
    </row>
    <row r="690" spans="1:19" x14ac:dyDescent="0.3">
      <c r="A690" s="2">
        <v>244</v>
      </c>
      <c r="B690" s="2">
        <v>2</v>
      </c>
      <c r="C690" s="2">
        <f>VLOOKUP(A690, [1]orders!A:G, 7, FALSE)</f>
        <v>2</v>
      </c>
      <c r="D690" s="2">
        <v>25</v>
      </c>
      <c r="E690" s="2">
        <f>VLOOKUP(C690, [2]staffs!A:G,1,FALSE)</f>
        <v>2</v>
      </c>
      <c r="F690" s="2" t="str">
        <f>VLOOKUP(E690, [2]staffs!A:D,4,FALSE)</f>
        <v>mireya.copeland@bikes.shop</v>
      </c>
      <c r="G690" s="2">
        <f>VLOOKUP(D690, [3]products!$A:$D, 4, FALSE)</f>
        <v>2</v>
      </c>
      <c r="H690" s="2" t="str">
        <f>VLOOKUP(G690, [4]categories!A:B, 2, FALSE)</f>
        <v>Comfort Bicycles</v>
      </c>
      <c r="I690" s="14">
        <f>VLOOKUP(A690, [1]orders!A:B,2,FALSE)</f>
        <v>956</v>
      </c>
      <c r="J690" s="14" t="str">
        <f>VLOOKUP(A690, [1]orders!A:I,9,FALSE)</f>
        <v>venus.hewitt@msn.com</v>
      </c>
      <c r="K690" s="14">
        <f>VLOOKUP(A690, [1]orders!A:J,10,FALSE)</f>
        <v>11735</v>
      </c>
      <c r="L690" s="2" t="str">
        <f>IFERROR(VLOOKUP(C690, [5]stores!A:B, 2, FALSE), "Unknown")</f>
        <v>Baldwin Bikes</v>
      </c>
      <c r="M690" s="2" t="str">
        <f>VLOOKUP(D690,[3]products!A:B,2,FALSE)</f>
        <v>Electra Townie Original 7D - 2015/2016</v>
      </c>
      <c r="N690" s="2" t="str">
        <f>VLOOKUP(D690, [3]products!A:H, 8, FALSE)</f>
        <v>Electra</v>
      </c>
      <c r="O690" s="21">
        <f>VLOOKUP(A690, [1]orders!A:D, 4, FALSE)</f>
        <v>42518</v>
      </c>
      <c r="P690" s="2">
        <v>1</v>
      </c>
      <c r="Q690" s="2">
        <v>499.99</v>
      </c>
      <c r="R690" s="27">
        <v>0.2</v>
      </c>
      <c r="S690" s="2">
        <f t="shared" si="10"/>
        <v>499.99</v>
      </c>
    </row>
    <row r="691" spans="1:19" x14ac:dyDescent="0.3">
      <c r="A691" s="2">
        <v>244</v>
      </c>
      <c r="B691" s="2">
        <v>3</v>
      </c>
      <c r="C691" s="2">
        <f>VLOOKUP(A691, [1]orders!A:G, 7, FALSE)</f>
        <v>2</v>
      </c>
      <c r="D691" s="2">
        <v>22</v>
      </c>
      <c r="E691" s="2">
        <f>VLOOKUP(C691, [2]staffs!A:G,1,FALSE)</f>
        <v>2</v>
      </c>
      <c r="F691" s="2" t="str">
        <f>VLOOKUP(E691, [2]staffs!A:D,4,FALSE)</f>
        <v>mireya.copeland@bikes.shop</v>
      </c>
      <c r="G691" s="2">
        <f>VLOOKUP(D691, [3]products!$A:$D, 4, FALSE)</f>
        <v>1</v>
      </c>
      <c r="H691" s="2" t="str">
        <f>VLOOKUP(G691, [4]categories!A:B, 2, FALSE)</f>
        <v>Children Bicycles</v>
      </c>
      <c r="I691" s="14">
        <f>VLOOKUP(A691, [1]orders!A:B,2,FALSE)</f>
        <v>956</v>
      </c>
      <c r="J691" s="14" t="str">
        <f>VLOOKUP(A691, [1]orders!A:I,9,FALSE)</f>
        <v>venus.hewitt@msn.com</v>
      </c>
      <c r="K691" s="14">
        <f>VLOOKUP(A691, [1]orders!A:J,10,FALSE)</f>
        <v>11735</v>
      </c>
      <c r="L691" s="2" t="str">
        <f>IFERROR(VLOOKUP(C691, [5]stores!A:B, 2, FALSE), "Unknown")</f>
        <v>Baldwin Bikes</v>
      </c>
      <c r="M691" s="2" t="str">
        <f>VLOOKUP(D691,[3]products!A:B,2,FALSE)</f>
        <v>Electra Girl's Hawaii 1 (16-inch) - 2015/2016</v>
      </c>
      <c r="N691" s="2" t="str">
        <f>VLOOKUP(D691, [3]products!A:H, 8, FALSE)</f>
        <v>Electra</v>
      </c>
      <c r="O691" s="21">
        <f>VLOOKUP(A691, [1]orders!A:D, 4, FALSE)</f>
        <v>42518</v>
      </c>
      <c r="P691" s="2">
        <v>1</v>
      </c>
      <c r="Q691" s="2">
        <v>269.99</v>
      </c>
      <c r="R691" s="27">
        <v>0.1</v>
      </c>
      <c r="S691" s="2">
        <f t="shared" si="10"/>
        <v>269.99</v>
      </c>
    </row>
    <row r="692" spans="1:19" x14ac:dyDescent="0.3">
      <c r="A692" s="2">
        <v>245</v>
      </c>
      <c r="B692" s="2">
        <v>1</v>
      </c>
      <c r="C692" s="2">
        <f>VLOOKUP(A692, [1]orders!A:G, 7, FALSE)</f>
        <v>2</v>
      </c>
      <c r="D692" s="2">
        <v>10</v>
      </c>
      <c r="E692" s="2">
        <f>VLOOKUP(C692, [2]staffs!A:G,1,FALSE)</f>
        <v>2</v>
      </c>
      <c r="F692" s="2" t="str">
        <f>VLOOKUP(E692, [2]staffs!A:D,4,FALSE)</f>
        <v>mireya.copeland@bikes.shop</v>
      </c>
      <c r="G692" s="2">
        <f>VLOOKUP(D692, [3]products!$A:$D, 4, FALSE)</f>
        <v>4</v>
      </c>
      <c r="H692" s="2" t="str">
        <f>VLOOKUP(G692, [4]categories!A:B, 2, FALSE)</f>
        <v>Cyclocross Bicycles</v>
      </c>
      <c r="I692" s="14">
        <f>VLOOKUP(A692, [1]orders!A:B,2,FALSE)</f>
        <v>223</v>
      </c>
      <c r="J692" s="14" t="str">
        <f>VLOOKUP(A692, [1]orders!A:I,9,FALSE)</f>
        <v>scarlet.yates@hotmail.com</v>
      </c>
      <c r="K692" s="14">
        <f>VLOOKUP(A692, [1]orders!A:J,10,FALSE)</f>
        <v>11772</v>
      </c>
      <c r="L692" s="2" t="str">
        <f>IFERROR(VLOOKUP(C692, [5]stores!A:B, 2, FALSE), "Unknown")</f>
        <v>Baldwin Bikes</v>
      </c>
      <c r="M692" s="2" t="str">
        <f>VLOOKUP(D692,[3]products!A:B,2,FALSE)</f>
        <v>Surly Straggler - 2016</v>
      </c>
      <c r="N692" s="2" t="str">
        <f>VLOOKUP(D692, [3]products!A:H, 8, FALSE)</f>
        <v>Surly</v>
      </c>
      <c r="O692" s="21">
        <f>VLOOKUP(A692, [1]orders!A:D, 4, FALSE)</f>
        <v>42519</v>
      </c>
      <c r="P692" s="2">
        <v>2</v>
      </c>
      <c r="Q692" s="2">
        <v>1549</v>
      </c>
      <c r="R692" s="27">
        <v>0.05</v>
      </c>
      <c r="S692" s="2">
        <f t="shared" si="10"/>
        <v>3098</v>
      </c>
    </row>
    <row r="693" spans="1:19" x14ac:dyDescent="0.3">
      <c r="A693" s="2">
        <v>245</v>
      </c>
      <c r="B693" s="2">
        <v>2</v>
      </c>
      <c r="C693" s="2">
        <f>VLOOKUP(A693, [1]orders!A:G, 7, FALSE)</f>
        <v>2</v>
      </c>
      <c r="D693" s="2">
        <v>8</v>
      </c>
      <c r="E693" s="2">
        <f>VLOOKUP(C693, [2]staffs!A:G,1,FALSE)</f>
        <v>2</v>
      </c>
      <c r="F693" s="2" t="str">
        <f>VLOOKUP(E693, [2]staffs!A:D,4,FALSE)</f>
        <v>mireya.copeland@bikes.shop</v>
      </c>
      <c r="G693" s="2">
        <f>VLOOKUP(D693, [3]products!$A:$D, 4, FALSE)</f>
        <v>6</v>
      </c>
      <c r="H693" s="2" t="str">
        <f>VLOOKUP(G693, [4]categories!A:B, 2, FALSE)</f>
        <v>Mountain Bikes</v>
      </c>
      <c r="I693" s="14">
        <f>VLOOKUP(A693, [1]orders!A:B,2,FALSE)</f>
        <v>223</v>
      </c>
      <c r="J693" s="14" t="str">
        <f>VLOOKUP(A693, [1]orders!A:I,9,FALSE)</f>
        <v>scarlet.yates@hotmail.com</v>
      </c>
      <c r="K693" s="14">
        <f>VLOOKUP(A693, [1]orders!A:J,10,FALSE)</f>
        <v>11772</v>
      </c>
      <c r="L693" s="2" t="str">
        <f>IFERROR(VLOOKUP(C693, [5]stores!A:B, 2, FALSE), "Unknown")</f>
        <v>Baldwin Bikes</v>
      </c>
      <c r="M693" s="2" t="str">
        <f>VLOOKUP(D693,[3]products!A:B,2,FALSE)</f>
        <v>Trek Remedy 29 Carbon Frameset - 2016</v>
      </c>
      <c r="N693" s="2" t="str">
        <f>VLOOKUP(D693, [3]products!A:H, 8, FALSE)</f>
        <v>Trek</v>
      </c>
      <c r="O693" s="21">
        <f>VLOOKUP(A693, [1]orders!A:D, 4, FALSE)</f>
        <v>42519</v>
      </c>
      <c r="P693" s="2">
        <v>1</v>
      </c>
      <c r="Q693" s="2">
        <v>1799.99</v>
      </c>
      <c r="R693" s="27">
        <v>0.1</v>
      </c>
      <c r="S693" s="2">
        <f t="shared" si="10"/>
        <v>1799.99</v>
      </c>
    </row>
    <row r="694" spans="1:19" x14ac:dyDescent="0.3">
      <c r="A694" s="2">
        <v>246</v>
      </c>
      <c r="B694" s="2">
        <v>1</v>
      </c>
      <c r="C694" s="2">
        <f>VLOOKUP(A694, [1]orders!A:G, 7, FALSE)</f>
        <v>2</v>
      </c>
      <c r="D694" s="2">
        <v>17</v>
      </c>
      <c r="E694" s="2">
        <f>VLOOKUP(C694, [2]staffs!A:G,1,FALSE)</f>
        <v>2</v>
      </c>
      <c r="F694" s="2" t="str">
        <f>VLOOKUP(E694, [2]staffs!A:D,4,FALSE)</f>
        <v>mireya.copeland@bikes.shop</v>
      </c>
      <c r="G694" s="2">
        <f>VLOOKUP(D694, [3]products!$A:$D, 4, FALSE)</f>
        <v>3</v>
      </c>
      <c r="H694" s="2" t="str">
        <f>VLOOKUP(G694, [4]categories!A:B, 2, FALSE)</f>
        <v>Cruisers Bicycles</v>
      </c>
      <c r="I694" s="14">
        <f>VLOOKUP(A694, [1]orders!A:B,2,FALSE)</f>
        <v>17</v>
      </c>
      <c r="J694" s="14" t="str">
        <f>VLOOKUP(A694, [1]orders!A:I,9,FALSE)</f>
        <v>caren.stephens@msn.com</v>
      </c>
      <c r="K694" s="14">
        <f>VLOOKUP(A694, [1]orders!A:J,10,FALSE)</f>
        <v>10583</v>
      </c>
      <c r="L694" s="2" t="str">
        <f>IFERROR(VLOOKUP(C694, [5]stores!A:B, 2, FALSE), "Unknown")</f>
        <v>Baldwin Bikes</v>
      </c>
      <c r="M694" s="2" t="str">
        <f>VLOOKUP(D694,[3]products!A:B,2,FALSE)</f>
        <v>Pure Cycles Vine 8-Speed - 2016</v>
      </c>
      <c r="N694" s="2" t="str">
        <f>VLOOKUP(D694, [3]products!A:H, 8, FALSE)</f>
        <v>Pure Cycles</v>
      </c>
      <c r="O694" s="21">
        <f>VLOOKUP(A694, [1]orders!A:D, 4, FALSE)</f>
        <v>42520</v>
      </c>
      <c r="P694" s="2">
        <v>2</v>
      </c>
      <c r="Q694" s="2">
        <v>429</v>
      </c>
      <c r="R694" s="27">
        <v>0.2</v>
      </c>
      <c r="S694" s="2">
        <f t="shared" si="10"/>
        <v>858</v>
      </c>
    </row>
    <row r="695" spans="1:19" x14ac:dyDescent="0.3">
      <c r="A695" s="2">
        <v>247</v>
      </c>
      <c r="B695" s="2">
        <v>1</v>
      </c>
      <c r="C695" s="2">
        <f>VLOOKUP(A695, [1]orders!A:G, 7, FALSE)</f>
        <v>1</v>
      </c>
      <c r="D695" s="2">
        <v>25</v>
      </c>
      <c r="E695" s="2">
        <f>VLOOKUP(C695, [2]staffs!A:G,1,FALSE)</f>
        <v>1</v>
      </c>
      <c r="F695" s="2" t="str">
        <f>VLOOKUP(E695, [2]staffs!A:D,4,FALSE)</f>
        <v>fabiola.jackson@bikes.shop</v>
      </c>
      <c r="G695" s="2">
        <f>VLOOKUP(D695, [3]products!$A:$D, 4, FALSE)</f>
        <v>2</v>
      </c>
      <c r="H695" s="2" t="str">
        <f>VLOOKUP(G695, [4]categories!A:B, 2, FALSE)</f>
        <v>Comfort Bicycles</v>
      </c>
      <c r="I695" s="14">
        <f>VLOOKUP(A695, [1]orders!A:B,2,FALSE)</f>
        <v>928</v>
      </c>
      <c r="J695" s="14" t="str">
        <f>VLOOKUP(A695, [1]orders!A:I,9,FALSE)</f>
        <v>joann.barber@gmail.com</v>
      </c>
      <c r="K695" s="14">
        <f>VLOOKUP(A695, [1]orders!A:J,10,FALSE)</f>
        <v>90403</v>
      </c>
      <c r="L695" s="2" t="str">
        <f>IFERROR(VLOOKUP(C695, [5]stores!A:B, 2, FALSE), "Unknown")</f>
        <v>Santa Cruz Bikes</v>
      </c>
      <c r="M695" s="2" t="str">
        <f>VLOOKUP(D695,[3]products!A:B,2,FALSE)</f>
        <v>Electra Townie Original 7D - 2015/2016</v>
      </c>
      <c r="N695" s="2" t="str">
        <f>VLOOKUP(D695, [3]products!A:H, 8, FALSE)</f>
        <v>Electra</v>
      </c>
      <c r="O695" s="21">
        <f>VLOOKUP(A695, [1]orders!A:D, 4, FALSE)</f>
        <v>42520</v>
      </c>
      <c r="P695" s="2">
        <v>1</v>
      </c>
      <c r="Q695" s="2">
        <v>499.99</v>
      </c>
      <c r="R695" s="27">
        <v>7.0000000000000007E-2</v>
      </c>
      <c r="S695" s="2">
        <f t="shared" si="10"/>
        <v>499.99</v>
      </c>
    </row>
    <row r="696" spans="1:19" x14ac:dyDescent="0.3">
      <c r="A696" s="2">
        <v>247</v>
      </c>
      <c r="B696" s="2">
        <v>2</v>
      </c>
      <c r="C696" s="2">
        <f>VLOOKUP(A696, [1]orders!A:G, 7, FALSE)</f>
        <v>1</v>
      </c>
      <c r="D696" s="2">
        <v>3</v>
      </c>
      <c r="E696" s="2">
        <f>VLOOKUP(C696, [2]staffs!A:G,1,FALSE)</f>
        <v>1</v>
      </c>
      <c r="F696" s="2" t="str">
        <f>VLOOKUP(E696, [2]staffs!A:D,4,FALSE)</f>
        <v>fabiola.jackson@bikes.shop</v>
      </c>
      <c r="G696" s="2">
        <f>VLOOKUP(D696, [3]products!$A:$D, 4, FALSE)</f>
        <v>6</v>
      </c>
      <c r="H696" s="2" t="str">
        <f>VLOOKUP(G696, [4]categories!A:B, 2, FALSE)</f>
        <v>Mountain Bikes</v>
      </c>
      <c r="I696" s="14">
        <f>VLOOKUP(A696, [1]orders!A:B,2,FALSE)</f>
        <v>928</v>
      </c>
      <c r="J696" s="14" t="str">
        <f>VLOOKUP(A696, [1]orders!A:I,9,FALSE)</f>
        <v>joann.barber@gmail.com</v>
      </c>
      <c r="K696" s="14">
        <f>VLOOKUP(A696, [1]orders!A:J,10,FALSE)</f>
        <v>90403</v>
      </c>
      <c r="L696" s="2" t="str">
        <f>IFERROR(VLOOKUP(C696, [5]stores!A:B, 2, FALSE), "Unknown")</f>
        <v>Santa Cruz Bikes</v>
      </c>
      <c r="M696" s="2" t="str">
        <f>VLOOKUP(D696,[3]products!A:B,2,FALSE)</f>
        <v>Surly Wednesday Frameset - 2016</v>
      </c>
      <c r="N696" s="2" t="str">
        <f>VLOOKUP(D696, [3]products!A:H, 8, FALSE)</f>
        <v>Surly</v>
      </c>
      <c r="O696" s="21">
        <f>VLOOKUP(A696, [1]orders!A:D, 4, FALSE)</f>
        <v>42520</v>
      </c>
      <c r="P696" s="2">
        <v>1</v>
      </c>
      <c r="Q696" s="2">
        <v>999.99</v>
      </c>
      <c r="R696" s="27">
        <v>0.2</v>
      </c>
      <c r="S696" s="2">
        <f t="shared" si="10"/>
        <v>999.99</v>
      </c>
    </row>
    <row r="697" spans="1:19" x14ac:dyDescent="0.3">
      <c r="A697" s="2">
        <v>248</v>
      </c>
      <c r="B697" s="2">
        <v>1</v>
      </c>
      <c r="C697" s="2">
        <f>VLOOKUP(A697, [1]orders!A:G, 7, FALSE)</f>
        <v>2</v>
      </c>
      <c r="D697" s="2">
        <v>13</v>
      </c>
      <c r="E697" s="2">
        <f>VLOOKUP(C697, [2]staffs!A:G,1,FALSE)</f>
        <v>2</v>
      </c>
      <c r="F697" s="2" t="str">
        <f>VLOOKUP(E697, [2]staffs!A:D,4,FALSE)</f>
        <v>mireya.copeland@bikes.shop</v>
      </c>
      <c r="G697" s="2">
        <f>VLOOKUP(D697, [3]products!$A:$D, 4, FALSE)</f>
        <v>3</v>
      </c>
      <c r="H697" s="2" t="str">
        <f>VLOOKUP(G697, [4]categories!A:B, 2, FALSE)</f>
        <v>Cruisers Bicycles</v>
      </c>
      <c r="I697" s="14">
        <f>VLOOKUP(A697, [1]orders!A:B,2,FALSE)</f>
        <v>1376</v>
      </c>
      <c r="J697" s="14" t="str">
        <f>VLOOKUP(A697, [1]orders!A:I,9,FALSE)</f>
        <v>kimberley.reynolds@aol.com</v>
      </c>
      <c r="K697" s="14">
        <f>VLOOKUP(A697, [1]orders!A:J,10,FALSE)</f>
        <v>11050</v>
      </c>
      <c r="L697" s="2" t="str">
        <f>IFERROR(VLOOKUP(C697, [5]stores!A:B, 2, FALSE), "Unknown")</f>
        <v>Baldwin Bikes</v>
      </c>
      <c r="M697" s="2" t="str">
        <f>VLOOKUP(D697,[3]products!A:B,2,FALSE)</f>
        <v>Electra Cruiser 1 (24-Inch) - 2016</v>
      </c>
      <c r="N697" s="2" t="str">
        <f>VLOOKUP(D697, [3]products!A:H, 8, FALSE)</f>
        <v>Electra</v>
      </c>
      <c r="O697" s="21">
        <f>VLOOKUP(A697, [1]orders!A:D, 4, FALSE)</f>
        <v>42520</v>
      </c>
      <c r="P697" s="2">
        <v>1</v>
      </c>
      <c r="Q697" s="2">
        <v>269.99</v>
      </c>
      <c r="R697" s="27">
        <v>0.1</v>
      </c>
      <c r="S697" s="2">
        <f t="shared" si="10"/>
        <v>269.99</v>
      </c>
    </row>
    <row r="698" spans="1:19" x14ac:dyDescent="0.3">
      <c r="A698" s="2">
        <v>248</v>
      </c>
      <c r="B698" s="2">
        <v>2</v>
      </c>
      <c r="C698" s="2">
        <f>VLOOKUP(A698, [1]orders!A:G, 7, FALSE)</f>
        <v>2</v>
      </c>
      <c r="D698" s="2">
        <v>26</v>
      </c>
      <c r="E698" s="2">
        <f>VLOOKUP(C698, [2]staffs!A:G,1,FALSE)</f>
        <v>2</v>
      </c>
      <c r="F698" s="2" t="str">
        <f>VLOOKUP(E698, [2]staffs!A:D,4,FALSE)</f>
        <v>mireya.copeland@bikes.shop</v>
      </c>
      <c r="G698" s="2">
        <f>VLOOKUP(D698, [3]products!$A:$D, 4, FALSE)</f>
        <v>2</v>
      </c>
      <c r="H698" s="2" t="str">
        <f>VLOOKUP(G698, [4]categories!A:B, 2, FALSE)</f>
        <v>Comfort Bicycles</v>
      </c>
      <c r="I698" s="14">
        <f>VLOOKUP(A698, [1]orders!A:B,2,FALSE)</f>
        <v>1376</v>
      </c>
      <c r="J698" s="14" t="str">
        <f>VLOOKUP(A698, [1]orders!A:I,9,FALSE)</f>
        <v>kimberley.reynolds@aol.com</v>
      </c>
      <c r="K698" s="14">
        <f>VLOOKUP(A698, [1]orders!A:J,10,FALSE)</f>
        <v>11050</v>
      </c>
      <c r="L698" s="2" t="str">
        <f>IFERROR(VLOOKUP(C698, [5]stores!A:B, 2, FALSE), "Unknown")</f>
        <v>Baldwin Bikes</v>
      </c>
      <c r="M698" s="2" t="str">
        <f>VLOOKUP(D698,[3]products!A:B,2,FALSE)</f>
        <v>Electra Townie Original 7D EQ - 2016</v>
      </c>
      <c r="N698" s="2" t="str">
        <f>VLOOKUP(D698, [3]products!A:H, 8, FALSE)</f>
        <v>Electra</v>
      </c>
      <c r="O698" s="21">
        <f>VLOOKUP(A698, [1]orders!A:D, 4, FALSE)</f>
        <v>42520</v>
      </c>
      <c r="P698" s="2">
        <v>2</v>
      </c>
      <c r="Q698" s="2">
        <v>599.99</v>
      </c>
      <c r="R698" s="27">
        <v>0.1</v>
      </c>
      <c r="S698" s="2">
        <f t="shared" si="10"/>
        <v>1199.98</v>
      </c>
    </row>
    <row r="699" spans="1:19" x14ac:dyDescent="0.3">
      <c r="A699" s="2">
        <v>248</v>
      </c>
      <c r="B699" s="2">
        <v>3</v>
      </c>
      <c r="C699" s="2">
        <f>VLOOKUP(A699, [1]orders!A:G, 7, FALSE)</f>
        <v>2</v>
      </c>
      <c r="D699" s="2">
        <v>17</v>
      </c>
      <c r="E699" s="2">
        <f>VLOOKUP(C699, [2]staffs!A:G,1,FALSE)</f>
        <v>2</v>
      </c>
      <c r="F699" s="2" t="str">
        <f>VLOOKUP(E699, [2]staffs!A:D,4,FALSE)</f>
        <v>mireya.copeland@bikes.shop</v>
      </c>
      <c r="G699" s="2">
        <f>VLOOKUP(D699, [3]products!$A:$D, 4, FALSE)</f>
        <v>3</v>
      </c>
      <c r="H699" s="2" t="str">
        <f>VLOOKUP(G699, [4]categories!A:B, 2, FALSE)</f>
        <v>Cruisers Bicycles</v>
      </c>
      <c r="I699" s="14">
        <f>VLOOKUP(A699, [1]orders!A:B,2,FALSE)</f>
        <v>1376</v>
      </c>
      <c r="J699" s="14" t="str">
        <f>VLOOKUP(A699, [1]orders!A:I,9,FALSE)</f>
        <v>kimberley.reynolds@aol.com</v>
      </c>
      <c r="K699" s="14">
        <f>VLOOKUP(A699, [1]orders!A:J,10,FALSE)</f>
        <v>11050</v>
      </c>
      <c r="L699" s="2" t="str">
        <f>IFERROR(VLOOKUP(C699, [5]stores!A:B, 2, FALSE), "Unknown")</f>
        <v>Baldwin Bikes</v>
      </c>
      <c r="M699" s="2" t="str">
        <f>VLOOKUP(D699,[3]products!A:B,2,FALSE)</f>
        <v>Pure Cycles Vine 8-Speed - 2016</v>
      </c>
      <c r="N699" s="2" t="str">
        <f>VLOOKUP(D699, [3]products!A:H, 8, FALSE)</f>
        <v>Pure Cycles</v>
      </c>
      <c r="O699" s="21">
        <f>VLOOKUP(A699, [1]orders!A:D, 4, FALSE)</f>
        <v>42520</v>
      </c>
      <c r="P699" s="2">
        <v>1</v>
      </c>
      <c r="Q699" s="2">
        <v>429</v>
      </c>
      <c r="R699" s="27">
        <v>0.1</v>
      </c>
      <c r="S699" s="2">
        <f t="shared" si="10"/>
        <v>429</v>
      </c>
    </row>
    <row r="700" spans="1:19" x14ac:dyDescent="0.3">
      <c r="A700" s="2">
        <v>248</v>
      </c>
      <c r="B700" s="2">
        <v>4</v>
      </c>
      <c r="C700" s="2">
        <f>VLOOKUP(A700, [1]orders!A:G, 7, FALSE)</f>
        <v>2</v>
      </c>
      <c r="D700" s="2">
        <v>9</v>
      </c>
      <c r="E700" s="2">
        <f>VLOOKUP(C700, [2]staffs!A:G,1,FALSE)</f>
        <v>2</v>
      </c>
      <c r="F700" s="2" t="str">
        <f>VLOOKUP(E700, [2]staffs!A:D,4,FALSE)</f>
        <v>mireya.copeland@bikes.shop</v>
      </c>
      <c r="G700" s="2">
        <f>VLOOKUP(D700, [3]products!$A:$D, 4, FALSE)</f>
        <v>5</v>
      </c>
      <c r="H700" s="2" t="str">
        <f>VLOOKUP(G700, [4]categories!A:B, 2, FALSE)</f>
        <v>Electric Bikes</v>
      </c>
      <c r="I700" s="14">
        <f>VLOOKUP(A700, [1]orders!A:B,2,FALSE)</f>
        <v>1376</v>
      </c>
      <c r="J700" s="14" t="str">
        <f>VLOOKUP(A700, [1]orders!A:I,9,FALSE)</f>
        <v>kimberley.reynolds@aol.com</v>
      </c>
      <c r="K700" s="14">
        <f>VLOOKUP(A700, [1]orders!A:J,10,FALSE)</f>
        <v>11050</v>
      </c>
      <c r="L700" s="2" t="str">
        <f>IFERROR(VLOOKUP(C700, [5]stores!A:B, 2, FALSE), "Unknown")</f>
        <v>Baldwin Bikes</v>
      </c>
      <c r="M700" s="2" t="str">
        <f>VLOOKUP(D700,[3]products!A:B,2,FALSE)</f>
        <v>Trek Conduit+ - 2016</v>
      </c>
      <c r="N700" s="2" t="str">
        <f>VLOOKUP(D700, [3]products!A:H, 8, FALSE)</f>
        <v>Trek</v>
      </c>
      <c r="O700" s="21">
        <f>VLOOKUP(A700, [1]orders!A:D, 4, FALSE)</f>
        <v>42520</v>
      </c>
      <c r="P700" s="2">
        <v>1</v>
      </c>
      <c r="Q700" s="2">
        <v>2999.99</v>
      </c>
      <c r="R700" s="27">
        <v>0.2</v>
      </c>
      <c r="S700" s="2">
        <f t="shared" si="10"/>
        <v>2999.99</v>
      </c>
    </row>
    <row r="701" spans="1:19" x14ac:dyDescent="0.3">
      <c r="A701" s="2">
        <v>249</v>
      </c>
      <c r="B701" s="2">
        <v>1</v>
      </c>
      <c r="C701" s="2">
        <f>VLOOKUP(A701, [1]orders!A:G, 7, FALSE)</f>
        <v>2</v>
      </c>
      <c r="D701" s="2">
        <v>7</v>
      </c>
      <c r="E701" s="2">
        <f>VLOOKUP(C701, [2]staffs!A:G,1,FALSE)</f>
        <v>2</v>
      </c>
      <c r="F701" s="2" t="str">
        <f>VLOOKUP(E701, [2]staffs!A:D,4,FALSE)</f>
        <v>mireya.copeland@bikes.shop</v>
      </c>
      <c r="G701" s="2">
        <f>VLOOKUP(D701, [3]products!$A:$D, 4, FALSE)</f>
        <v>6</v>
      </c>
      <c r="H701" s="2" t="str">
        <f>VLOOKUP(G701, [4]categories!A:B, 2, FALSE)</f>
        <v>Mountain Bikes</v>
      </c>
      <c r="I701" s="14">
        <f>VLOOKUP(A701, [1]orders!A:B,2,FALSE)</f>
        <v>145</v>
      </c>
      <c r="J701" s="14" t="str">
        <f>VLOOKUP(A701, [1]orders!A:I,9,FALSE)</f>
        <v>miquel.neal@hotmail.com</v>
      </c>
      <c r="K701" s="14">
        <f>VLOOKUP(A701, [1]orders!A:J,10,FALSE)</f>
        <v>10301</v>
      </c>
      <c r="L701" s="2" t="str">
        <f>IFERROR(VLOOKUP(C701, [5]stores!A:B, 2, FALSE), "Unknown")</f>
        <v>Baldwin Bikes</v>
      </c>
      <c r="M701" s="2" t="str">
        <f>VLOOKUP(D701,[3]products!A:B,2,FALSE)</f>
        <v>Trek Slash 8 27.5 - 2016</v>
      </c>
      <c r="N701" s="2" t="str">
        <f>VLOOKUP(D701, [3]products!A:H, 8, FALSE)</f>
        <v>Trek</v>
      </c>
      <c r="O701" s="21">
        <f>VLOOKUP(A701, [1]orders!A:D, 4, FALSE)</f>
        <v>42522</v>
      </c>
      <c r="P701" s="2">
        <v>2</v>
      </c>
      <c r="Q701" s="2">
        <v>3999.99</v>
      </c>
      <c r="R701" s="27">
        <v>0.05</v>
      </c>
      <c r="S701" s="2">
        <f t="shared" si="10"/>
        <v>7999.98</v>
      </c>
    </row>
    <row r="702" spans="1:19" x14ac:dyDescent="0.3">
      <c r="A702" s="2">
        <v>249</v>
      </c>
      <c r="B702" s="2">
        <v>2</v>
      </c>
      <c r="C702" s="2">
        <f>VLOOKUP(A702, [1]orders!A:G, 7, FALSE)</f>
        <v>2</v>
      </c>
      <c r="D702" s="2">
        <v>18</v>
      </c>
      <c r="E702" s="2">
        <f>VLOOKUP(C702, [2]staffs!A:G,1,FALSE)</f>
        <v>2</v>
      </c>
      <c r="F702" s="2" t="str">
        <f>VLOOKUP(E702, [2]staffs!A:D,4,FALSE)</f>
        <v>mireya.copeland@bikes.shop</v>
      </c>
      <c r="G702" s="2">
        <f>VLOOKUP(D702, [3]products!$A:$D, 4, FALSE)</f>
        <v>3</v>
      </c>
      <c r="H702" s="2" t="str">
        <f>VLOOKUP(G702, [4]categories!A:B, 2, FALSE)</f>
        <v>Cruisers Bicycles</v>
      </c>
      <c r="I702" s="14">
        <f>VLOOKUP(A702, [1]orders!A:B,2,FALSE)</f>
        <v>145</v>
      </c>
      <c r="J702" s="14" t="str">
        <f>VLOOKUP(A702, [1]orders!A:I,9,FALSE)</f>
        <v>miquel.neal@hotmail.com</v>
      </c>
      <c r="K702" s="14">
        <f>VLOOKUP(A702, [1]orders!A:J,10,FALSE)</f>
        <v>10301</v>
      </c>
      <c r="L702" s="2" t="str">
        <f>IFERROR(VLOOKUP(C702, [5]stores!A:B, 2, FALSE), "Unknown")</f>
        <v>Baldwin Bikes</v>
      </c>
      <c r="M702" s="2" t="str">
        <f>VLOOKUP(D702,[3]products!A:B,2,FALSE)</f>
        <v>Pure Cycles Western 3-Speed - Women's - 2015/2016</v>
      </c>
      <c r="N702" s="2" t="str">
        <f>VLOOKUP(D702, [3]products!A:H, 8, FALSE)</f>
        <v>Pure Cycles</v>
      </c>
      <c r="O702" s="21">
        <f>VLOOKUP(A702, [1]orders!A:D, 4, FALSE)</f>
        <v>42522</v>
      </c>
      <c r="P702" s="2">
        <v>2</v>
      </c>
      <c r="Q702" s="2">
        <v>449</v>
      </c>
      <c r="R702" s="27">
        <v>0.05</v>
      </c>
      <c r="S702" s="2">
        <f t="shared" si="10"/>
        <v>898</v>
      </c>
    </row>
    <row r="703" spans="1:19" x14ac:dyDescent="0.3">
      <c r="A703" s="2">
        <v>249</v>
      </c>
      <c r="B703" s="2">
        <v>3</v>
      </c>
      <c r="C703" s="2">
        <f>VLOOKUP(A703, [1]orders!A:G, 7, FALSE)</f>
        <v>2</v>
      </c>
      <c r="D703" s="2">
        <v>22</v>
      </c>
      <c r="E703" s="2">
        <f>VLOOKUP(C703, [2]staffs!A:G,1,FALSE)</f>
        <v>2</v>
      </c>
      <c r="F703" s="2" t="str">
        <f>VLOOKUP(E703, [2]staffs!A:D,4,FALSE)</f>
        <v>mireya.copeland@bikes.shop</v>
      </c>
      <c r="G703" s="2">
        <f>VLOOKUP(D703, [3]products!$A:$D, 4, FALSE)</f>
        <v>1</v>
      </c>
      <c r="H703" s="2" t="str">
        <f>VLOOKUP(G703, [4]categories!A:B, 2, FALSE)</f>
        <v>Children Bicycles</v>
      </c>
      <c r="I703" s="14">
        <f>VLOOKUP(A703, [1]orders!A:B,2,FALSE)</f>
        <v>145</v>
      </c>
      <c r="J703" s="14" t="str">
        <f>VLOOKUP(A703, [1]orders!A:I,9,FALSE)</f>
        <v>miquel.neal@hotmail.com</v>
      </c>
      <c r="K703" s="14">
        <f>VLOOKUP(A703, [1]orders!A:J,10,FALSE)</f>
        <v>10301</v>
      </c>
      <c r="L703" s="2" t="str">
        <f>IFERROR(VLOOKUP(C703, [5]stores!A:B, 2, FALSE), "Unknown")</f>
        <v>Baldwin Bikes</v>
      </c>
      <c r="M703" s="2" t="str">
        <f>VLOOKUP(D703,[3]products!A:B,2,FALSE)</f>
        <v>Electra Girl's Hawaii 1 (16-inch) - 2015/2016</v>
      </c>
      <c r="N703" s="2" t="str">
        <f>VLOOKUP(D703, [3]products!A:H, 8, FALSE)</f>
        <v>Electra</v>
      </c>
      <c r="O703" s="21">
        <f>VLOOKUP(A703, [1]orders!A:D, 4, FALSE)</f>
        <v>42522</v>
      </c>
      <c r="P703" s="2">
        <v>1</v>
      </c>
      <c r="Q703" s="2">
        <v>269.99</v>
      </c>
      <c r="R703" s="27">
        <v>0.1</v>
      </c>
      <c r="S703" s="2">
        <f t="shared" si="10"/>
        <v>269.99</v>
      </c>
    </row>
    <row r="704" spans="1:19" x14ac:dyDescent="0.3">
      <c r="A704" s="2">
        <v>250</v>
      </c>
      <c r="B704" s="2">
        <v>1</v>
      </c>
      <c r="C704" s="2">
        <f>VLOOKUP(A704, [1]orders!A:G, 7, FALSE)</f>
        <v>2</v>
      </c>
      <c r="D704" s="2">
        <v>17</v>
      </c>
      <c r="E704" s="2">
        <f>VLOOKUP(C704, [2]staffs!A:G,1,FALSE)</f>
        <v>2</v>
      </c>
      <c r="F704" s="2" t="str">
        <f>VLOOKUP(E704, [2]staffs!A:D,4,FALSE)</f>
        <v>mireya.copeland@bikes.shop</v>
      </c>
      <c r="G704" s="2">
        <f>VLOOKUP(D704, [3]products!$A:$D, 4, FALSE)</f>
        <v>3</v>
      </c>
      <c r="H704" s="2" t="str">
        <f>VLOOKUP(G704, [4]categories!A:B, 2, FALSE)</f>
        <v>Cruisers Bicycles</v>
      </c>
      <c r="I704" s="14">
        <f>VLOOKUP(A704, [1]orders!A:B,2,FALSE)</f>
        <v>150</v>
      </c>
      <c r="J704" s="14" t="str">
        <f>VLOOKUP(A704, [1]orders!A:I,9,FALSE)</f>
        <v>weldon.michael@hotmail.com</v>
      </c>
      <c r="K704" s="14">
        <f>VLOOKUP(A704, [1]orders!A:J,10,FALSE)</f>
        <v>11743</v>
      </c>
      <c r="L704" s="2" t="str">
        <f>IFERROR(VLOOKUP(C704, [5]stores!A:B, 2, FALSE), "Unknown")</f>
        <v>Baldwin Bikes</v>
      </c>
      <c r="M704" s="2" t="str">
        <f>VLOOKUP(D704,[3]products!A:B,2,FALSE)</f>
        <v>Pure Cycles Vine 8-Speed - 2016</v>
      </c>
      <c r="N704" s="2" t="str">
        <f>VLOOKUP(D704, [3]products!A:H, 8, FALSE)</f>
        <v>Pure Cycles</v>
      </c>
      <c r="O704" s="21">
        <f>VLOOKUP(A704, [1]orders!A:D, 4, FALSE)</f>
        <v>42522</v>
      </c>
      <c r="P704" s="2">
        <v>2</v>
      </c>
      <c r="Q704" s="2">
        <v>429</v>
      </c>
      <c r="R704" s="27">
        <v>0.05</v>
      </c>
      <c r="S704" s="2">
        <f t="shared" si="10"/>
        <v>858</v>
      </c>
    </row>
    <row r="705" spans="1:19" x14ac:dyDescent="0.3">
      <c r="A705" s="2">
        <v>250</v>
      </c>
      <c r="B705" s="2">
        <v>2</v>
      </c>
      <c r="C705" s="2">
        <f>VLOOKUP(A705, [1]orders!A:G, 7, FALSE)</f>
        <v>2</v>
      </c>
      <c r="D705" s="2">
        <v>11</v>
      </c>
      <c r="E705" s="2">
        <f>VLOOKUP(C705, [2]staffs!A:G,1,FALSE)</f>
        <v>2</v>
      </c>
      <c r="F705" s="2" t="str">
        <f>VLOOKUP(E705, [2]staffs!A:D,4,FALSE)</f>
        <v>mireya.copeland@bikes.shop</v>
      </c>
      <c r="G705" s="2">
        <f>VLOOKUP(D705, [3]products!$A:$D, 4, FALSE)</f>
        <v>4</v>
      </c>
      <c r="H705" s="2" t="str">
        <f>VLOOKUP(G705, [4]categories!A:B, 2, FALSE)</f>
        <v>Cyclocross Bicycles</v>
      </c>
      <c r="I705" s="14">
        <f>VLOOKUP(A705, [1]orders!A:B,2,FALSE)</f>
        <v>150</v>
      </c>
      <c r="J705" s="14" t="str">
        <f>VLOOKUP(A705, [1]orders!A:I,9,FALSE)</f>
        <v>weldon.michael@hotmail.com</v>
      </c>
      <c r="K705" s="14">
        <f>VLOOKUP(A705, [1]orders!A:J,10,FALSE)</f>
        <v>11743</v>
      </c>
      <c r="L705" s="2" t="str">
        <f>IFERROR(VLOOKUP(C705, [5]stores!A:B, 2, FALSE), "Unknown")</f>
        <v>Baldwin Bikes</v>
      </c>
      <c r="M705" s="2" t="str">
        <f>VLOOKUP(D705,[3]products!A:B,2,FALSE)</f>
        <v>Surly Straggler 650b - 2016</v>
      </c>
      <c r="N705" s="2" t="str">
        <f>VLOOKUP(D705, [3]products!A:H, 8, FALSE)</f>
        <v>Surly</v>
      </c>
      <c r="O705" s="21">
        <f>VLOOKUP(A705, [1]orders!A:D, 4, FALSE)</f>
        <v>42522</v>
      </c>
      <c r="P705" s="2">
        <v>2</v>
      </c>
      <c r="Q705" s="2">
        <v>1680.99</v>
      </c>
      <c r="R705" s="27">
        <v>0.1</v>
      </c>
      <c r="S705" s="2">
        <f t="shared" si="10"/>
        <v>3361.98</v>
      </c>
    </row>
    <row r="706" spans="1:19" x14ac:dyDescent="0.3">
      <c r="A706" s="2">
        <v>251</v>
      </c>
      <c r="B706" s="2">
        <v>1</v>
      </c>
      <c r="C706" s="2">
        <f>VLOOKUP(A706, [1]orders!A:G, 7, FALSE)</f>
        <v>2</v>
      </c>
      <c r="D706" s="2">
        <v>23</v>
      </c>
      <c r="E706" s="2">
        <f>VLOOKUP(C706, [2]staffs!A:G,1,FALSE)</f>
        <v>2</v>
      </c>
      <c r="F706" s="2" t="str">
        <f>VLOOKUP(E706, [2]staffs!A:D,4,FALSE)</f>
        <v>mireya.copeland@bikes.shop</v>
      </c>
      <c r="G706" s="2">
        <f>VLOOKUP(D706, [3]products!$A:$D, 4, FALSE)</f>
        <v>1</v>
      </c>
      <c r="H706" s="2" t="str">
        <f>VLOOKUP(G706, [4]categories!A:B, 2, FALSE)</f>
        <v>Children Bicycles</v>
      </c>
      <c r="I706" s="14">
        <f>VLOOKUP(A706, [1]orders!A:B,2,FALSE)</f>
        <v>851</v>
      </c>
      <c r="J706" s="14" t="str">
        <f>VLOOKUP(A706, [1]orders!A:I,9,FALSE)</f>
        <v>arlena.buckner@hotmail.com</v>
      </c>
      <c r="K706" s="14">
        <f>VLOOKUP(A706, [1]orders!A:J,10,FALSE)</f>
        <v>11040</v>
      </c>
      <c r="L706" s="2" t="str">
        <f>IFERROR(VLOOKUP(C706, [5]stores!A:B, 2, FALSE), "Unknown")</f>
        <v>Baldwin Bikes</v>
      </c>
      <c r="M706" s="2" t="str">
        <f>VLOOKUP(D706,[3]products!A:B,2,FALSE)</f>
        <v>Electra Girl's Hawaii 1 (20-inch) - 2015/2016</v>
      </c>
      <c r="N706" s="2" t="str">
        <f>VLOOKUP(D706, [3]products!A:H, 8, FALSE)</f>
        <v>Electra</v>
      </c>
      <c r="O706" s="21">
        <f>VLOOKUP(A706, [1]orders!A:D, 4, FALSE)</f>
        <v>42522</v>
      </c>
      <c r="P706" s="2">
        <v>2</v>
      </c>
      <c r="Q706" s="2">
        <v>299.99</v>
      </c>
      <c r="R706" s="27">
        <v>0.2</v>
      </c>
      <c r="S706" s="2">
        <f t="shared" si="10"/>
        <v>599.98</v>
      </c>
    </row>
    <row r="707" spans="1:19" x14ac:dyDescent="0.3">
      <c r="A707" s="2">
        <v>251</v>
      </c>
      <c r="B707" s="2">
        <v>2</v>
      </c>
      <c r="C707" s="2">
        <f>VLOOKUP(A707, [1]orders!A:G, 7, FALSE)</f>
        <v>2</v>
      </c>
      <c r="D707" s="2">
        <v>22</v>
      </c>
      <c r="E707" s="2">
        <f>VLOOKUP(C707, [2]staffs!A:G,1,FALSE)</f>
        <v>2</v>
      </c>
      <c r="F707" s="2" t="str">
        <f>VLOOKUP(E707, [2]staffs!A:D,4,FALSE)</f>
        <v>mireya.copeland@bikes.shop</v>
      </c>
      <c r="G707" s="2">
        <f>VLOOKUP(D707, [3]products!$A:$D, 4, FALSE)</f>
        <v>1</v>
      </c>
      <c r="H707" s="2" t="str">
        <f>VLOOKUP(G707, [4]categories!A:B, 2, FALSE)</f>
        <v>Children Bicycles</v>
      </c>
      <c r="I707" s="14">
        <f>VLOOKUP(A707, [1]orders!A:B,2,FALSE)</f>
        <v>851</v>
      </c>
      <c r="J707" s="14" t="str">
        <f>VLOOKUP(A707, [1]orders!A:I,9,FALSE)</f>
        <v>arlena.buckner@hotmail.com</v>
      </c>
      <c r="K707" s="14">
        <f>VLOOKUP(A707, [1]orders!A:J,10,FALSE)</f>
        <v>11040</v>
      </c>
      <c r="L707" s="2" t="str">
        <f>IFERROR(VLOOKUP(C707, [5]stores!A:B, 2, FALSE), "Unknown")</f>
        <v>Baldwin Bikes</v>
      </c>
      <c r="M707" s="2" t="str">
        <f>VLOOKUP(D707,[3]products!A:B,2,FALSE)</f>
        <v>Electra Girl's Hawaii 1 (16-inch) - 2015/2016</v>
      </c>
      <c r="N707" s="2" t="str">
        <f>VLOOKUP(D707, [3]products!A:H, 8, FALSE)</f>
        <v>Electra</v>
      </c>
      <c r="O707" s="21">
        <f>VLOOKUP(A707, [1]orders!A:D, 4, FALSE)</f>
        <v>42522</v>
      </c>
      <c r="P707" s="2">
        <v>2</v>
      </c>
      <c r="Q707" s="2">
        <v>269.99</v>
      </c>
      <c r="R707" s="27">
        <v>0.05</v>
      </c>
      <c r="S707" s="2">
        <f t="shared" ref="S707:S770" si="11">P707*Q707</f>
        <v>539.98</v>
      </c>
    </row>
    <row r="708" spans="1:19" x14ac:dyDescent="0.3">
      <c r="A708" s="2">
        <v>252</v>
      </c>
      <c r="B708" s="2">
        <v>1</v>
      </c>
      <c r="C708" s="2">
        <f>VLOOKUP(A708, [1]orders!A:G, 7, FALSE)</f>
        <v>3</v>
      </c>
      <c r="D708" s="2">
        <v>11</v>
      </c>
      <c r="E708" s="2">
        <f>VLOOKUP(C708, [2]staffs!A:G,1,FALSE)</f>
        <v>3</v>
      </c>
      <c r="F708" s="2" t="str">
        <f>VLOOKUP(E708, [2]staffs!A:D,4,FALSE)</f>
        <v>genna.serrano@bikes.shop</v>
      </c>
      <c r="G708" s="2">
        <f>VLOOKUP(D708, [3]products!$A:$D, 4, FALSE)</f>
        <v>4</v>
      </c>
      <c r="H708" s="2" t="str">
        <f>VLOOKUP(G708, [4]categories!A:B, 2, FALSE)</f>
        <v>Cyclocross Bicycles</v>
      </c>
      <c r="I708" s="14">
        <f>VLOOKUP(A708, [1]orders!A:B,2,FALSE)</f>
        <v>66</v>
      </c>
      <c r="J708" s="14" t="str">
        <f>VLOOKUP(A708, [1]orders!A:I,9,FALSE)</f>
        <v>lorrie.becker@yahoo.com</v>
      </c>
      <c r="K708" s="14">
        <f>VLOOKUP(A708, [1]orders!A:J,10,FALSE)</f>
        <v>75043</v>
      </c>
      <c r="L708" s="2" t="str">
        <f>IFERROR(VLOOKUP(C708, [5]stores!A:B, 2, FALSE), "Unknown")</f>
        <v>Rowlett Bikes</v>
      </c>
      <c r="M708" s="2" t="str">
        <f>VLOOKUP(D708,[3]products!A:B,2,FALSE)</f>
        <v>Surly Straggler 650b - 2016</v>
      </c>
      <c r="N708" s="2" t="str">
        <f>VLOOKUP(D708, [3]products!A:H, 8, FALSE)</f>
        <v>Surly</v>
      </c>
      <c r="O708" s="21">
        <f>VLOOKUP(A708, [1]orders!A:D, 4, FALSE)</f>
        <v>42522</v>
      </c>
      <c r="P708" s="2">
        <v>2</v>
      </c>
      <c r="Q708" s="2">
        <v>1680.99</v>
      </c>
      <c r="R708" s="27">
        <v>0.1</v>
      </c>
      <c r="S708" s="2">
        <f t="shared" si="11"/>
        <v>3361.98</v>
      </c>
    </row>
    <row r="709" spans="1:19" x14ac:dyDescent="0.3">
      <c r="A709" s="2">
        <v>252</v>
      </c>
      <c r="B709" s="2">
        <v>2</v>
      </c>
      <c r="C709" s="2">
        <f>VLOOKUP(A709, [1]orders!A:G, 7, FALSE)</f>
        <v>3</v>
      </c>
      <c r="D709" s="2">
        <v>4</v>
      </c>
      <c r="E709" s="2">
        <f>VLOOKUP(C709, [2]staffs!A:G,1,FALSE)</f>
        <v>3</v>
      </c>
      <c r="F709" s="2" t="str">
        <f>VLOOKUP(E709, [2]staffs!A:D,4,FALSE)</f>
        <v>genna.serrano@bikes.shop</v>
      </c>
      <c r="G709" s="2">
        <f>VLOOKUP(D709, [3]products!$A:$D, 4, FALSE)</f>
        <v>6</v>
      </c>
      <c r="H709" s="2" t="str">
        <f>VLOOKUP(G709, [4]categories!A:B, 2, FALSE)</f>
        <v>Mountain Bikes</v>
      </c>
      <c r="I709" s="14">
        <f>VLOOKUP(A709, [1]orders!A:B,2,FALSE)</f>
        <v>66</v>
      </c>
      <c r="J709" s="14" t="str">
        <f>VLOOKUP(A709, [1]orders!A:I,9,FALSE)</f>
        <v>lorrie.becker@yahoo.com</v>
      </c>
      <c r="K709" s="14">
        <f>VLOOKUP(A709, [1]orders!A:J,10,FALSE)</f>
        <v>75043</v>
      </c>
      <c r="L709" s="2" t="str">
        <f>IFERROR(VLOOKUP(C709, [5]stores!A:B, 2, FALSE), "Unknown")</f>
        <v>Rowlett Bikes</v>
      </c>
      <c r="M709" s="2" t="str">
        <f>VLOOKUP(D709,[3]products!A:B,2,FALSE)</f>
        <v>Trek Fuel EX 8 29 - 2016</v>
      </c>
      <c r="N709" s="2" t="str">
        <f>VLOOKUP(D709, [3]products!A:H, 8, FALSE)</f>
        <v>Trek</v>
      </c>
      <c r="O709" s="21">
        <f>VLOOKUP(A709, [1]orders!A:D, 4, FALSE)</f>
        <v>42522</v>
      </c>
      <c r="P709" s="2">
        <v>1</v>
      </c>
      <c r="Q709" s="2">
        <v>2899.99</v>
      </c>
      <c r="R709" s="27">
        <v>7.0000000000000007E-2</v>
      </c>
      <c r="S709" s="2">
        <f t="shared" si="11"/>
        <v>2899.99</v>
      </c>
    </row>
    <row r="710" spans="1:19" x14ac:dyDescent="0.3">
      <c r="A710" s="2">
        <v>252</v>
      </c>
      <c r="B710" s="2">
        <v>3</v>
      </c>
      <c r="C710" s="2">
        <f>VLOOKUP(A710, [1]orders!A:G, 7, FALSE)</f>
        <v>3</v>
      </c>
      <c r="D710" s="2">
        <v>19</v>
      </c>
      <c r="E710" s="2">
        <f>VLOOKUP(C710, [2]staffs!A:G,1,FALSE)</f>
        <v>3</v>
      </c>
      <c r="F710" s="2" t="str">
        <f>VLOOKUP(E710, [2]staffs!A:D,4,FALSE)</f>
        <v>genna.serrano@bikes.shop</v>
      </c>
      <c r="G710" s="2">
        <f>VLOOKUP(D710, [3]products!$A:$D, 4, FALSE)</f>
        <v>3</v>
      </c>
      <c r="H710" s="2" t="str">
        <f>VLOOKUP(G710, [4]categories!A:B, 2, FALSE)</f>
        <v>Cruisers Bicycles</v>
      </c>
      <c r="I710" s="14">
        <f>VLOOKUP(A710, [1]orders!A:B,2,FALSE)</f>
        <v>66</v>
      </c>
      <c r="J710" s="14" t="str">
        <f>VLOOKUP(A710, [1]orders!A:I,9,FALSE)</f>
        <v>lorrie.becker@yahoo.com</v>
      </c>
      <c r="K710" s="14">
        <f>VLOOKUP(A710, [1]orders!A:J,10,FALSE)</f>
        <v>75043</v>
      </c>
      <c r="L710" s="2" t="str">
        <f>IFERROR(VLOOKUP(C710, [5]stores!A:B, 2, FALSE), "Unknown")</f>
        <v>Rowlett Bikes</v>
      </c>
      <c r="M710" s="2" t="str">
        <f>VLOOKUP(D710,[3]products!A:B,2,FALSE)</f>
        <v>Pure Cycles William 3-Speed - 2016</v>
      </c>
      <c r="N710" s="2" t="str">
        <f>VLOOKUP(D710, [3]products!A:H, 8, FALSE)</f>
        <v>Pure Cycles</v>
      </c>
      <c r="O710" s="21">
        <f>VLOOKUP(A710, [1]orders!A:D, 4, FALSE)</f>
        <v>42522</v>
      </c>
      <c r="P710" s="2">
        <v>1</v>
      </c>
      <c r="Q710" s="2">
        <v>449</v>
      </c>
      <c r="R710" s="27">
        <v>0.1</v>
      </c>
      <c r="S710" s="2">
        <f t="shared" si="11"/>
        <v>449</v>
      </c>
    </row>
    <row r="711" spans="1:19" x14ac:dyDescent="0.3">
      <c r="A711" s="2">
        <v>253</v>
      </c>
      <c r="B711" s="2">
        <v>1</v>
      </c>
      <c r="C711" s="2">
        <f>VLOOKUP(A711, [1]orders!A:G, 7, FALSE)</f>
        <v>2</v>
      </c>
      <c r="D711" s="2">
        <v>11</v>
      </c>
      <c r="E711" s="2">
        <f>VLOOKUP(C711, [2]staffs!A:G,1,FALSE)</f>
        <v>2</v>
      </c>
      <c r="F711" s="2" t="str">
        <f>VLOOKUP(E711, [2]staffs!A:D,4,FALSE)</f>
        <v>mireya.copeland@bikes.shop</v>
      </c>
      <c r="G711" s="2">
        <f>VLOOKUP(D711, [3]products!$A:$D, 4, FALSE)</f>
        <v>4</v>
      </c>
      <c r="H711" s="2" t="str">
        <f>VLOOKUP(G711, [4]categories!A:B, 2, FALSE)</f>
        <v>Cyclocross Bicycles</v>
      </c>
      <c r="I711" s="14">
        <f>VLOOKUP(A711, [1]orders!A:B,2,FALSE)</f>
        <v>1267</v>
      </c>
      <c r="J711" s="14" t="str">
        <f>VLOOKUP(A711, [1]orders!A:I,9,FALSE)</f>
        <v>earline.gordon@gmail.com</v>
      </c>
      <c r="K711" s="14">
        <f>VLOOKUP(A711, [1]orders!A:J,10,FALSE)</f>
        <v>11779</v>
      </c>
      <c r="L711" s="2" t="str">
        <f>IFERROR(VLOOKUP(C711, [5]stores!A:B, 2, FALSE), "Unknown")</f>
        <v>Baldwin Bikes</v>
      </c>
      <c r="M711" s="2" t="str">
        <f>VLOOKUP(D711,[3]products!A:B,2,FALSE)</f>
        <v>Surly Straggler 650b - 2016</v>
      </c>
      <c r="N711" s="2" t="str">
        <f>VLOOKUP(D711, [3]products!A:H, 8, FALSE)</f>
        <v>Surly</v>
      </c>
      <c r="O711" s="21">
        <f>VLOOKUP(A711, [1]orders!A:D, 4, FALSE)</f>
        <v>42523</v>
      </c>
      <c r="P711" s="2">
        <v>2</v>
      </c>
      <c r="Q711" s="2">
        <v>1680.99</v>
      </c>
      <c r="R711" s="27">
        <v>7.0000000000000007E-2</v>
      </c>
      <c r="S711" s="2">
        <f t="shared" si="11"/>
        <v>3361.98</v>
      </c>
    </row>
    <row r="712" spans="1:19" x14ac:dyDescent="0.3">
      <c r="A712" s="2">
        <v>254</v>
      </c>
      <c r="B712" s="2">
        <v>1</v>
      </c>
      <c r="C712" s="2">
        <f>VLOOKUP(A712, [1]orders!A:G, 7, FALSE)</f>
        <v>2</v>
      </c>
      <c r="D712" s="2">
        <v>6</v>
      </c>
      <c r="E712" s="2">
        <f>VLOOKUP(C712, [2]staffs!A:G,1,FALSE)</f>
        <v>2</v>
      </c>
      <c r="F712" s="2" t="str">
        <f>VLOOKUP(E712, [2]staffs!A:D,4,FALSE)</f>
        <v>mireya.copeland@bikes.shop</v>
      </c>
      <c r="G712" s="2">
        <f>VLOOKUP(D712, [3]products!$A:$D, 4, FALSE)</f>
        <v>6</v>
      </c>
      <c r="H712" s="2" t="str">
        <f>VLOOKUP(G712, [4]categories!A:B, 2, FALSE)</f>
        <v>Mountain Bikes</v>
      </c>
      <c r="I712" s="14">
        <f>VLOOKUP(A712, [1]orders!A:B,2,FALSE)</f>
        <v>510</v>
      </c>
      <c r="J712" s="14" t="str">
        <f>VLOOKUP(A712, [1]orders!A:I,9,FALSE)</f>
        <v>faustino.delacruz@msn.com</v>
      </c>
      <c r="K712" s="14">
        <f>VLOOKUP(A712, [1]orders!A:J,10,FALSE)</f>
        <v>11419</v>
      </c>
      <c r="L712" s="2" t="str">
        <f>IFERROR(VLOOKUP(C712, [5]stores!A:B, 2, FALSE), "Unknown")</f>
        <v>Baldwin Bikes</v>
      </c>
      <c r="M712" s="2" t="str">
        <f>VLOOKUP(D712,[3]products!A:B,2,FALSE)</f>
        <v>Surly Ice Cream Truck Frameset - 2016</v>
      </c>
      <c r="N712" s="2" t="str">
        <f>VLOOKUP(D712, [3]products!A:H, 8, FALSE)</f>
        <v>Surly</v>
      </c>
      <c r="O712" s="21">
        <f>VLOOKUP(A712, [1]orders!A:D, 4, FALSE)</f>
        <v>42524</v>
      </c>
      <c r="P712" s="2">
        <v>2</v>
      </c>
      <c r="Q712" s="2">
        <v>469.99</v>
      </c>
      <c r="R712" s="27">
        <v>7.0000000000000007E-2</v>
      </c>
      <c r="S712" s="2">
        <f t="shared" si="11"/>
        <v>939.98</v>
      </c>
    </row>
    <row r="713" spans="1:19" x14ac:dyDescent="0.3">
      <c r="A713" s="2">
        <v>254</v>
      </c>
      <c r="B713" s="2">
        <v>2</v>
      </c>
      <c r="C713" s="2">
        <f>VLOOKUP(A713, [1]orders!A:G, 7, FALSE)</f>
        <v>2</v>
      </c>
      <c r="D713" s="2">
        <v>3</v>
      </c>
      <c r="E713" s="2">
        <f>VLOOKUP(C713, [2]staffs!A:G,1,FALSE)</f>
        <v>2</v>
      </c>
      <c r="F713" s="2" t="str">
        <f>VLOOKUP(E713, [2]staffs!A:D,4,FALSE)</f>
        <v>mireya.copeland@bikes.shop</v>
      </c>
      <c r="G713" s="2">
        <f>VLOOKUP(D713, [3]products!$A:$D, 4, FALSE)</f>
        <v>6</v>
      </c>
      <c r="H713" s="2" t="str">
        <f>VLOOKUP(G713, [4]categories!A:B, 2, FALSE)</f>
        <v>Mountain Bikes</v>
      </c>
      <c r="I713" s="14">
        <f>VLOOKUP(A713, [1]orders!A:B,2,FALSE)</f>
        <v>510</v>
      </c>
      <c r="J713" s="14" t="str">
        <f>VLOOKUP(A713, [1]orders!A:I,9,FALSE)</f>
        <v>faustino.delacruz@msn.com</v>
      </c>
      <c r="K713" s="14">
        <f>VLOOKUP(A713, [1]orders!A:J,10,FALSE)</f>
        <v>11419</v>
      </c>
      <c r="L713" s="2" t="str">
        <f>IFERROR(VLOOKUP(C713, [5]stores!A:B, 2, FALSE), "Unknown")</f>
        <v>Baldwin Bikes</v>
      </c>
      <c r="M713" s="2" t="str">
        <f>VLOOKUP(D713,[3]products!A:B,2,FALSE)</f>
        <v>Surly Wednesday Frameset - 2016</v>
      </c>
      <c r="N713" s="2" t="str">
        <f>VLOOKUP(D713, [3]products!A:H, 8, FALSE)</f>
        <v>Surly</v>
      </c>
      <c r="O713" s="21">
        <f>VLOOKUP(A713, [1]orders!A:D, 4, FALSE)</f>
        <v>42524</v>
      </c>
      <c r="P713" s="2">
        <v>1</v>
      </c>
      <c r="Q713" s="2">
        <v>999.99</v>
      </c>
      <c r="R713" s="27">
        <v>0.05</v>
      </c>
      <c r="S713" s="2">
        <f t="shared" si="11"/>
        <v>999.99</v>
      </c>
    </row>
    <row r="714" spans="1:19" x14ac:dyDescent="0.3">
      <c r="A714" s="2">
        <v>254</v>
      </c>
      <c r="B714" s="2">
        <v>3</v>
      </c>
      <c r="C714" s="2">
        <f>VLOOKUP(A714, [1]orders!A:G, 7, FALSE)</f>
        <v>2</v>
      </c>
      <c r="D714" s="2">
        <v>12</v>
      </c>
      <c r="E714" s="2">
        <f>VLOOKUP(C714, [2]staffs!A:G,1,FALSE)</f>
        <v>2</v>
      </c>
      <c r="F714" s="2" t="str">
        <f>VLOOKUP(E714, [2]staffs!A:D,4,FALSE)</f>
        <v>mireya.copeland@bikes.shop</v>
      </c>
      <c r="G714" s="2">
        <f>VLOOKUP(D714, [3]products!$A:$D, 4, FALSE)</f>
        <v>3</v>
      </c>
      <c r="H714" s="2" t="str">
        <f>VLOOKUP(G714, [4]categories!A:B, 2, FALSE)</f>
        <v>Cruisers Bicycles</v>
      </c>
      <c r="I714" s="14">
        <f>VLOOKUP(A714, [1]orders!A:B,2,FALSE)</f>
        <v>510</v>
      </c>
      <c r="J714" s="14" t="str">
        <f>VLOOKUP(A714, [1]orders!A:I,9,FALSE)</f>
        <v>faustino.delacruz@msn.com</v>
      </c>
      <c r="K714" s="14">
        <f>VLOOKUP(A714, [1]orders!A:J,10,FALSE)</f>
        <v>11419</v>
      </c>
      <c r="L714" s="2" t="str">
        <f>IFERROR(VLOOKUP(C714, [5]stores!A:B, 2, FALSE), "Unknown")</f>
        <v>Baldwin Bikes</v>
      </c>
      <c r="M714" s="2" t="str">
        <f>VLOOKUP(D714,[3]products!A:B,2,FALSE)</f>
        <v>Electra Townie Original 21D - 2016</v>
      </c>
      <c r="N714" s="2" t="str">
        <f>VLOOKUP(D714, [3]products!A:H, 8, FALSE)</f>
        <v>Electra</v>
      </c>
      <c r="O714" s="21">
        <f>VLOOKUP(A714, [1]orders!A:D, 4, FALSE)</f>
        <v>42524</v>
      </c>
      <c r="P714" s="2">
        <v>1</v>
      </c>
      <c r="Q714" s="2">
        <v>549.99</v>
      </c>
      <c r="R714" s="27">
        <v>0.05</v>
      </c>
      <c r="S714" s="2">
        <f t="shared" si="11"/>
        <v>549.99</v>
      </c>
    </row>
    <row r="715" spans="1:19" x14ac:dyDescent="0.3">
      <c r="A715" s="2">
        <v>255</v>
      </c>
      <c r="B715" s="2">
        <v>1</v>
      </c>
      <c r="C715" s="2">
        <f>VLOOKUP(A715, [1]orders!A:G, 7, FALSE)</f>
        <v>2</v>
      </c>
      <c r="D715" s="2">
        <v>5</v>
      </c>
      <c r="E715" s="2">
        <f>VLOOKUP(C715, [2]staffs!A:G,1,FALSE)</f>
        <v>2</v>
      </c>
      <c r="F715" s="2" t="str">
        <f>VLOOKUP(E715, [2]staffs!A:D,4,FALSE)</f>
        <v>mireya.copeland@bikes.shop</v>
      </c>
      <c r="G715" s="2">
        <f>VLOOKUP(D715, [3]products!$A:$D, 4, FALSE)</f>
        <v>6</v>
      </c>
      <c r="H715" s="2" t="str">
        <f>VLOOKUP(G715, [4]categories!A:B, 2, FALSE)</f>
        <v>Mountain Bikes</v>
      </c>
      <c r="I715" s="14">
        <f>VLOOKUP(A715, [1]orders!A:B,2,FALSE)</f>
        <v>801</v>
      </c>
      <c r="J715" s="14" t="str">
        <f>VLOOKUP(A715, [1]orders!A:I,9,FALSE)</f>
        <v>ophelia.rodgers@gmail.com</v>
      </c>
      <c r="K715" s="14">
        <f>VLOOKUP(A715, [1]orders!A:J,10,FALSE)</f>
        <v>12533</v>
      </c>
      <c r="L715" s="2" t="str">
        <f>IFERROR(VLOOKUP(C715, [5]stores!A:B, 2, FALSE), "Unknown")</f>
        <v>Baldwin Bikes</v>
      </c>
      <c r="M715" s="2" t="str">
        <f>VLOOKUP(D715,[3]products!A:B,2,FALSE)</f>
        <v>Heller Shagamaw Frame - 2016</v>
      </c>
      <c r="N715" s="2" t="str">
        <f>VLOOKUP(D715, [3]products!A:H, 8, FALSE)</f>
        <v>Heller</v>
      </c>
      <c r="O715" s="21">
        <f>VLOOKUP(A715, [1]orders!A:D, 4, FALSE)</f>
        <v>42524</v>
      </c>
      <c r="P715" s="2">
        <v>2</v>
      </c>
      <c r="Q715" s="2">
        <v>1320.99</v>
      </c>
      <c r="R715" s="27">
        <v>0.1</v>
      </c>
      <c r="S715" s="2">
        <f t="shared" si="11"/>
        <v>2641.98</v>
      </c>
    </row>
    <row r="716" spans="1:19" x14ac:dyDescent="0.3">
      <c r="A716" s="2">
        <v>255</v>
      </c>
      <c r="B716" s="2">
        <v>2</v>
      </c>
      <c r="C716" s="2">
        <f>VLOOKUP(A716, [1]orders!A:G, 7, FALSE)</f>
        <v>2</v>
      </c>
      <c r="D716" s="2">
        <v>14</v>
      </c>
      <c r="E716" s="2">
        <f>VLOOKUP(C716, [2]staffs!A:G,1,FALSE)</f>
        <v>2</v>
      </c>
      <c r="F716" s="2" t="str">
        <f>VLOOKUP(E716, [2]staffs!A:D,4,FALSE)</f>
        <v>mireya.copeland@bikes.shop</v>
      </c>
      <c r="G716" s="2">
        <f>VLOOKUP(D716, [3]products!$A:$D, 4, FALSE)</f>
        <v>3</v>
      </c>
      <c r="H716" s="2" t="str">
        <f>VLOOKUP(G716, [4]categories!A:B, 2, FALSE)</f>
        <v>Cruisers Bicycles</v>
      </c>
      <c r="I716" s="14">
        <f>VLOOKUP(A716, [1]orders!A:B,2,FALSE)</f>
        <v>801</v>
      </c>
      <c r="J716" s="14" t="str">
        <f>VLOOKUP(A716, [1]orders!A:I,9,FALSE)</f>
        <v>ophelia.rodgers@gmail.com</v>
      </c>
      <c r="K716" s="14">
        <f>VLOOKUP(A716, [1]orders!A:J,10,FALSE)</f>
        <v>12533</v>
      </c>
      <c r="L716" s="2" t="str">
        <f>IFERROR(VLOOKUP(C716, [5]stores!A:B, 2, FALSE), "Unknown")</f>
        <v>Baldwin Bikes</v>
      </c>
      <c r="M716" s="2" t="str">
        <f>VLOOKUP(D716,[3]products!A:B,2,FALSE)</f>
        <v>Electra Girl's Hawaii 1 (16-inch) - 2015/2016</v>
      </c>
      <c r="N716" s="2" t="str">
        <f>VLOOKUP(D716, [3]products!A:H, 8, FALSE)</f>
        <v>Electra</v>
      </c>
      <c r="O716" s="21">
        <f>VLOOKUP(A716, [1]orders!A:D, 4, FALSE)</f>
        <v>42524</v>
      </c>
      <c r="P716" s="2">
        <v>1</v>
      </c>
      <c r="Q716" s="2">
        <v>269.99</v>
      </c>
      <c r="R716" s="27">
        <v>0.2</v>
      </c>
      <c r="S716" s="2">
        <f t="shared" si="11"/>
        <v>269.99</v>
      </c>
    </row>
    <row r="717" spans="1:19" x14ac:dyDescent="0.3">
      <c r="A717" s="2">
        <v>255</v>
      </c>
      <c r="B717" s="2">
        <v>3</v>
      </c>
      <c r="C717" s="2">
        <f>VLOOKUP(A717, [1]orders!A:G, 7, FALSE)</f>
        <v>2</v>
      </c>
      <c r="D717" s="2">
        <v>2</v>
      </c>
      <c r="E717" s="2">
        <f>VLOOKUP(C717, [2]staffs!A:G,1,FALSE)</f>
        <v>2</v>
      </c>
      <c r="F717" s="2" t="str">
        <f>VLOOKUP(E717, [2]staffs!A:D,4,FALSE)</f>
        <v>mireya.copeland@bikes.shop</v>
      </c>
      <c r="G717" s="2">
        <f>VLOOKUP(D717, [3]products!$A:$D, 4, FALSE)</f>
        <v>6</v>
      </c>
      <c r="H717" s="2" t="str">
        <f>VLOOKUP(G717, [4]categories!A:B, 2, FALSE)</f>
        <v>Mountain Bikes</v>
      </c>
      <c r="I717" s="14">
        <f>VLOOKUP(A717, [1]orders!A:B,2,FALSE)</f>
        <v>801</v>
      </c>
      <c r="J717" s="14" t="str">
        <f>VLOOKUP(A717, [1]orders!A:I,9,FALSE)</f>
        <v>ophelia.rodgers@gmail.com</v>
      </c>
      <c r="K717" s="14">
        <f>VLOOKUP(A717, [1]orders!A:J,10,FALSE)</f>
        <v>12533</v>
      </c>
      <c r="L717" s="2" t="str">
        <f>IFERROR(VLOOKUP(C717, [5]stores!A:B, 2, FALSE), "Unknown")</f>
        <v>Baldwin Bikes</v>
      </c>
      <c r="M717" s="2" t="str">
        <f>VLOOKUP(D717,[3]products!A:B,2,FALSE)</f>
        <v>Ritchey Timberwolf Frameset - 2016</v>
      </c>
      <c r="N717" s="2" t="str">
        <f>VLOOKUP(D717, [3]products!A:H, 8, FALSE)</f>
        <v>Ritchey</v>
      </c>
      <c r="O717" s="21">
        <f>VLOOKUP(A717, [1]orders!A:D, 4, FALSE)</f>
        <v>42524</v>
      </c>
      <c r="P717" s="2">
        <v>2</v>
      </c>
      <c r="Q717" s="2">
        <v>749.99</v>
      </c>
      <c r="R717" s="27">
        <v>0.2</v>
      </c>
      <c r="S717" s="2">
        <f t="shared" si="11"/>
        <v>1499.98</v>
      </c>
    </row>
    <row r="718" spans="1:19" x14ac:dyDescent="0.3">
      <c r="A718" s="2">
        <v>255</v>
      </c>
      <c r="B718" s="2">
        <v>4</v>
      </c>
      <c r="C718" s="2">
        <f>VLOOKUP(A718, [1]orders!A:G, 7, FALSE)</f>
        <v>2</v>
      </c>
      <c r="D718" s="2">
        <v>21</v>
      </c>
      <c r="E718" s="2">
        <f>VLOOKUP(C718, [2]staffs!A:G,1,FALSE)</f>
        <v>2</v>
      </c>
      <c r="F718" s="2" t="str">
        <f>VLOOKUP(E718, [2]staffs!A:D,4,FALSE)</f>
        <v>mireya.copeland@bikes.shop</v>
      </c>
      <c r="G718" s="2">
        <f>VLOOKUP(D718, [3]products!$A:$D, 4, FALSE)</f>
        <v>1</v>
      </c>
      <c r="H718" s="2" t="str">
        <f>VLOOKUP(G718, [4]categories!A:B, 2, FALSE)</f>
        <v>Children Bicycles</v>
      </c>
      <c r="I718" s="14">
        <f>VLOOKUP(A718, [1]orders!A:B,2,FALSE)</f>
        <v>801</v>
      </c>
      <c r="J718" s="14" t="str">
        <f>VLOOKUP(A718, [1]orders!A:I,9,FALSE)</f>
        <v>ophelia.rodgers@gmail.com</v>
      </c>
      <c r="K718" s="14">
        <f>VLOOKUP(A718, [1]orders!A:J,10,FALSE)</f>
        <v>12533</v>
      </c>
      <c r="L718" s="2" t="str">
        <f>IFERROR(VLOOKUP(C718, [5]stores!A:B, 2, FALSE), "Unknown")</f>
        <v>Baldwin Bikes</v>
      </c>
      <c r="M718" s="2" t="str">
        <f>VLOOKUP(D718,[3]products!A:B,2,FALSE)</f>
        <v>Electra Cruiser 1 (24-Inch) - 2016</v>
      </c>
      <c r="N718" s="2" t="str">
        <f>VLOOKUP(D718, [3]products!A:H, 8, FALSE)</f>
        <v>Electra</v>
      </c>
      <c r="O718" s="21">
        <f>VLOOKUP(A718, [1]orders!A:D, 4, FALSE)</f>
        <v>42524</v>
      </c>
      <c r="P718" s="2">
        <v>1</v>
      </c>
      <c r="Q718" s="2">
        <v>269.99</v>
      </c>
      <c r="R718" s="27">
        <v>7.0000000000000007E-2</v>
      </c>
      <c r="S718" s="2">
        <f t="shared" si="11"/>
        <v>269.99</v>
      </c>
    </row>
    <row r="719" spans="1:19" x14ac:dyDescent="0.3">
      <c r="A719" s="2">
        <v>256</v>
      </c>
      <c r="B719" s="2">
        <v>1</v>
      </c>
      <c r="C719" s="2">
        <f>VLOOKUP(A719, [1]orders!A:G, 7, FALSE)</f>
        <v>2</v>
      </c>
      <c r="D719" s="2">
        <v>11</v>
      </c>
      <c r="E719" s="2">
        <f>VLOOKUP(C719, [2]staffs!A:G,1,FALSE)</f>
        <v>2</v>
      </c>
      <c r="F719" s="2" t="str">
        <f>VLOOKUP(E719, [2]staffs!A:D,4,FALSE)</f>
        <v>mireya.copeland@bikes.shop</v>
      </c>
      <c r="G719" s="2">
        <f>VLOOKUP(D719, [3]products!$A:$D, 4, FALSE)</f>
        <v>4</v>
      </c>
      <c r="H719" s="2" t="str">
        <f>VLOOKUP(G719, [4]categories!A:B, 2, FALSE)</f>
        <v>Cyclocross Bicycles</v>
      </c>
      <c r="I719" s="14">
        <f>VLOOKUP(A719, [1]orders!A:B,2,FALSE)</f>
        <v>26</v>
      </c>
      <c r="J719" s="14" t="str">
        <f>VLOOKUP(A719, [1]orders!A:I,9,FALSE)</f>
        <v>theo.reese@gmail.com</v>
      </c>
      <c r="K719" s="14">
        <f>VLOOKUP(A719, [1]orders!A:J,10,FALSE)</f>
        <v>11561</v>
      </c>
      <c r="L719" s="2" t="str">
        <f>IFERROR(VLOOKUP(C719, [5]stores!A:B, 2, FALSE), "Unknown")</f>
        <v>Baldwin Bikes</v>
      </c>
      <c r="M719" s="2" t="str">
        <f>VLOOKUP(D719,[3]products!A:B,2,FALSE)</f>
        <v>Surly Straggler 650b - 2016</v>
      </c>
      <c r="N719" s="2" t="str">
        <f>VLOOKUP(D719, [3]products!A:H, 8, FALSE)</f>
        <v>Surly</v>
      </c>
      <c r="O719" s="21">
        <f>VLOOKUP(A719, [1]orders!A:D, 4, FALSE)</f>
        <v>42525</v>
      </c>
      <c r="P719" s="2">
        <v>1</v>
      </c>
      <c r="Q719" s="2">
        <v>1680.99</v>
      </c>
      <c r="R719" s="27">
        <v>0.1</v>
      </c>
      <c r="S719" s="2">
        <f t="shared" si="11"/>
        <v>1680.99</v>
      </c>
    </row>
    <row r="720" spans="1:19" x14ac:dyDescent="0.3">
      <c r="A720" s="2">
        <v>256</v>
      </c>
      <c r="B720" s="2">
        <v>2</v>
      </c>
      <c r="C720" s="2">
        <f>VLOOKUP(A720, [1]orders!A:G, 7, FALSE)</f>
        <v>2</v>
      </c>
      <c r="D720" s="2">
        <v>21</v>
      </c>
      <c r="E720" s="2">
        <f>VLOOKUP(C720, [2]staffs!A:G,1,FALSE)</f>
        <v>2</v>
      </c>
      <c r="F720" s="2" t="str">
        <f>VLOOKUP(E720, [2]staffs!A:D,4,FALSE)</f>
        <v>mireya.copeland@bikes.shop</v>
      </c>
      <c r="G720" s="2">
        <f>VLOOKUP(D720, [3]products!$A:$D, 4, FALSE)</f>
        <v>1</v>
      </c>
      <c r="H720" s="2" t="str">
        <f>VLOOKUP(G720, [4]categories!A:B, 2, FALSE)</f>
        <v>Children Bicycles</v>
      </c>
      <c r="I720" s="14">
        <f>VLOOKUP(A720, [1]orders!A:B,2,FALSE)</f>
        <v>26</v>
      </c>
      <c r="J720" s="14" t="str">
        <f>VLOOKUP(A720, [1]orders!A:I,9,FALSE)</f>
        <v>theo.reese@gmail.com</v>
      </c>
      <c r="K720" s="14">
        <f>VLOOKUP(A720, [1]orders!A:J,10,FALSE)</f>
        <v>11561</v>
      </c>
      <c r="L720" s="2" t="str">
        <f>IFERROR(VLOOKUP(C720, [5]stores!A:B, 2, FALSE), "Unknown")</f>
        <v>Baldwin Bikes</v>
      </c>
      <c r="M720" s="2" t="str">
        <f>VLOOKUP(D720,[3]products!A:B,2,FALSE)</f>
        <v>Electra Cruiser 1 (24-Inch) - 2016</v>
      </c>
      <c r="N720" s="2" t="str">
        <f>VLOOKUP(D720, [3]products!A:H, 8, FALSE)</f>
        <v>Electra</v>
      </c>
      <c r="O720" s="21">
        <f>VLOOKUP(A720, [1]orders!A:D, 4, FALSE)</f>
        <v>42525</v>
      </c>
      <c r="P720" s="2">
        <v>1</v>
      </c>
      <c r="Q720" s="2">
        <v>269.99</v>
      </c>
      <c r="R720" s="27">
        <v>0.05</v>
      </c>
      <c r="S720" s="2">
        <f t="shared" si="11"/>
        <v>269.99</v>
      </c>
    </row>
    <row r="721" spans="1:19" x14ac:dyDescent="0.3">
      <c r="A721" s="2">
        <v>257</v>
      </c>
      <c r="B721" s="2">
        <v>1</v>
      </c>
      <c r="C721" s="2">
        <f>VLOOKUP(A721, [1]orders!A:G, 7, FALSE)</f>
        <v>1</v>
      </c>
      <c r="D721" s="2">
        <v>8</v>
      </c>
      <c r="E721" s="2">
        <f>VLOOKUP(C721, [2]staffs!A:G,1,FALSE)</f>
        <v>1</v>
      </c>
      <c r="F721" s="2" t="str">
        <f>VLOOKUP(E721, [2]staffs!A:D,4,FALSE)</f>
        <v>fabiola.jackson@bikes.shop</v>
      </c>
      <c r="G721" s="2">
        <f>VLOOKUP(D721, [3]products!$A:$D, 4, FALSE)</f>
        <v>6</v>
      </c>
      <c r="H721" s="2" t="str">
        <f>VLOOKUP(G721, [4]categories!A:B, 2, FALSE)</f>
        <v>Mountain Bikes</v>
      </c>
      <c r="I721" s="14">
        <f>VLOOKUP(A721, [1]orders!A:B,2,FALSE)</f>
        <v>1314</v>
      </c>
      <c r="J721" s="14" t="str">
        <f>VLOOKUP(A721, [1]orders!A:I,9,FALSE)</f>
        <v>joeann.garrison@yahoo.com</v>
      </c>
      <c r="K721" s="14">
        <f>VLOOKUP(A721, [1]orders!A:J,10,FALSE)</f>
        <v>91762</v>
      </c>
      <c r="L721" s="2" t="str">
        <f>IFERROR(VLOOKUP(C721, [5]stores!A:B, 2, FALSE), "Unknown")</f>
        <v>Santa Cruz Bikes</v>
      </c>
      <c r="M721" s="2" t="str">
        <f>VLOOKUP(D721,[3]products!A:B,2,FALSE)</f>
        <v>Trek Remedy 29 Carbon Frameset - 2016</v>
      </c>
      <c r="N721" s="2" t="str">
        <f>VLOOKUP(D721, [3]products!A:H, 8, FALSE)</f>
        <v>Trek</v>
      </c>
      <c r="O721" s="21">
        <f>VLOOKUP(A721, [1]orders!A:D, 4, FALSE)</f>
        <v>42526</v>
      </c>
      <c r="P721" s="2">
        <v>2</v>
      </c>
      <c r="Q721" s="2">
        <v>1799.99</v>
      </c>
      <c r="R721" s="27">
        <v>7.0000000000000007E-2</v>
      </c>
      <c r="S721" s="2">
        <f t="shared" si="11"/>
        <v>3599.98</v>
      </c>
    </row>
    <row r="722" spans="1:19" x14ac:dyDescent="0.3">
      <c r="A722" s="2">
        <v>257</v>
      </c>
      <c r="B722" s="2">
        <v>2</v>
      </c>
      <c r="C722" s="2">
        <f>VLOOKUP(A722, [1]orders!A:G, 7, FALSE)</f>
        <v>1</v>
      </c>
      <c r="D722" s="2">
        <v>13</v>
      </c>
      <c r="E722" s="2">
        <f>VLOOKUP(C722, [2]staffs!A:G,1,FALSE)</f>
        <v>1</v>
      </c>
      <c r="F722" s="2" t="str">
        <f>VLOOKUP(E722, [2]staffs!A:D,4,FALSE)</f>
        <v>fabiola.jackson@bikes.shop</v>
      </c>
      <c r="G722" s="2">
        <f>VLOOKUP(D722, [3]products!$A:$D, 4, FALSE)</f>
        <v>3</v>
      </c>
      <c r="H722" s="2" t="str">
        <f>VLOOKUP(G722, [4]categories!A:B, 2, FALSE)</f>
        <v>Cruisers Bicycles</v>
      </c>
      <c r="I722" s="14">
        <f>VLOOKUP(A722, [1]orders!A:B,2,FALSE)</f>
        <v>1314</v>
      </c>
      <c r="J722" s="14" t="str">
        <f>VLOOKUP(A722, [1]orders!A:I,9,FALSE)</f>
        <v>joeann.garrison@yahoo.com</v>
      </c>
      <c r="K722" s="14">
        <f>VLOOKUP(A722, [1]orders!A:J,10,FALSE)</f>
        <v>91762</v>
      </c>
      <c r="L722" s="2" t="str">
        <f>IFERROR(VLOOKUP(C722, [5]stores!A:B, 2, FALSE), "Unknown")</f>
        <v>Santa Cruz Bikes</v>
      </c>
      <c r="M722" s="2" t="str">
        <f>VLOOKUP(D722,[3]products!A:B,2,FALSE)</f>
        <v>Electra Cruiser 1 (24-Inch) - 2016</v>
      </c>
      <c r="N722" s="2" t="str">
        <f>VLOOKUP(D722, [3]products!A:H, 8, FALSE)</f>
        <v>Electra</v>
      </c>
      <c r="O722" s="21">
        <f>VLOOKUP(A722, [1]orders!A:D, 4, FALSE)</f>
        <v>42526</v>
      </c>
      <c r="P722" s="2">
        <v>2</v>
      </c>
      <c r="Q722" s="2">
        <v>269.99</v>
      </c>
      <c r="R722" s="27">
        <v>0.2</v>
      </c>
      <c r="S722" s="2">
        <f t="shared" si="11"/>
        <v>539.98</v>
      </c>
    </row>
    <row r="723" spans="1:19" x14ac:dyDescent="0.3">
      <c r="A723" s="2">
        <v>257</v>
      </c>
      <c r="B723" s="2">
        <v>3</v>
      </c>
      <c r="C723" s="2">
        <f>VLOOKUP(A723, [1]orders!A:G, 7, FALSE)</f>
        <v>1</v>
      </c>
      <c r="D723" s="2">
        <v>10</v>
      </c>
      <c r="E723" s="2">
        <f>VLOOKUP(C723, [2]staffs!A:G,1,FALSE)</f>
        <v>1</v>
      </c>
      <c r="F723" s="2" t="str">
        <f>VLOOKUP(E723, [2]staffs!A:D,4,FALSE)</f>
        <v>fabiola.jackson@bikes.shop</v>
      </c>
      <c r="G723" s="2">
        <f>VLOOKUP(D723, [3]products!$A:$D, 4, FALSE)</f>
        <v>4</v>
      </c>
      <c r="H723" s="2" t="str">
        <f>VLOOKUP(G723, [4]categories!A:B, 2, FALSE)</f>
        <v>Cyclocross Bicycles</v>
      </c>
      <c r="I723" s="14">
        <f>VLOOKUP(A723, [1]orders!A:B,2,FALSE)</f>
        <v>1314</v>
      </c>
      <c r="J723" s="14" t="str">
        <f>VLOOKUP(A723, [1]orders!A:I,9,FALSE)</f>
        <v>joeann.garrison@yahoo.com</v>
      </c>
      <c r="K723" s="14">
        <f>VLOOKUP(A723, [1]orders!A:J,10,FALSE)</f>
        <v>91762</v>
      </c>
      <c r="L723" s="2" t="str">
        <f>IFERROR(VLOOKUP(C723, [5]stores!A:B, 2, FALSE), "Unknown")</f>
        <v>Santa Cruz Bikes</v>
      </c>
      <c r="M723" s="2" t="str">
        <f>VLOOKUP(D723,[3]products!A:B,2,FALSE)</f>
        <v>Surly Straggler - 2016</v>
      </c>
      <c r="N723" s="2" t="str">
        <f>VLOOKUP(D723, [3]products!A:H, 8, FALSE)</f>
        <v>Surly</v>
      </c>
      <c r="O723" s="21">
        <f>VLOOKUP(A723, [1]orders!A:D, 4, FALSE)</f>
        <v>42526</v>
      </c>
      <c r="P723" s="2">
        <v>2</v>
      </c>
      <c r="Q723" s="2">
        <v>1549</v>
      </c>
      <c r="R723" s="27">
        <v>0.1</v>
      </c>
      <c r="S723" s="2">
        <f t="shared" si="11"/>
        <v>3098</v>
      </c>
    </row>
    <row r="724" spans="1:19" x14ac:dyDescent="0.3">
      <c r="A724" s="2">
        <v>257</v>
      </c>
      <c r="B724" s="2">
        <v>4</v>
      </c>
      <c r="C724" s="2">
        <f>VLOOKUP(A724, [1]orders!A:G, 7, FALSE)</f>
        <v>1</v>
      </c>
      <c r="D724" s="2">
        <v>15</v>
      </c>
      <c r="E724" s="2">
        <f>VLOOKUP(C724, [2]staffs!A:G,1,FALSE)</f>
        <v>1</v>
      </c>
      <c r="F724" s="2" t="str">
        <f>VLOOKUP(E724, [2]staffs!A:D,4,FALSE)</f>
        <v>fabiola.jackson@bikes.shop</v>
      </c>
      <c r="G724" s="2">
        <f>VLOOKUP(D724, [3]products!$A:$D, 4, FALSE)</f>
        <v>3</v>
      </c>
      <c r="H724" s="2" t="str">
        <f>VLOOKUP(G724, [4]categories!A:B, 2, FALSE)</f>
        <v>Cruisers Bicycles</v>
      </c>
      <c r="I724" s="14">
        <f>VLOOKUP(A724, [1]orders!A:B,2,FALSE)</f>
        <v>1314</v>
      </c>
      <c r="J724" s="14" t="str">
        <f>VLOOKUP(A724, [1]orders!A:I,9,FALSE)</f>
        <v>joeann.garrison@yahoo.com</v>
      </c>
      <c r="K724" s="14">
        <f>VLOOKUP(A724, [1]orders!A:J,10,FALSE)</f>
        <v>91762</v>
      </c>
      <c r="L724" s="2" t="str">
        <f>IFERROR(VLOOKUP(C724, [5]stores!A:B, 2, FALSE), "Unknown")</f>
        <v>Santa Cruz Bikes</v>
      </c>
      <c r="M724" s="2" t="str">
        <f>VLOOKUP(D724,[3]products!A:B,2,FALSE)</f>
        <v>Electra Moto 1 - 2016</v>
      </c>
      <c r="N724" s="2" t="str">
        <f>VLOOKUP(D724, [3]products!A:H, 8, FALSE)</f>
        <v>Electra</v>
      </c>
      <c r="O724" s="21">
        <f>VLOOKUP(A724, [1]orders!A:D, 4, FALSE)</f>
        <v>42526</v>
      </c>
      <c r="P724" s="2">
        <v>1</v>
      </c>
      <c r="Q724" s="2">
        <v>529.99</v>
      </c>
      <c r="R724" s="27">
        <v>0.1</v>
      </c>
      <c r="S724" s="2">
        <f t="shared" si="11"/>
        <v>529.99</v>
      </c>
    </row>
    <row r="725" spans="1:19" x14ac:dyDescent="0.3">
      <c r="A725" s="2">
        <v>258</v>
      </c>
      <c r="B725" s="2">
        <v>1</v>
      </c>
      <c r="C725" s="2">
        <f>VLOOKUP(A725, [1]orders!A:G, 7, FALSE)</f>
        <v>2</v>
      </c>
      <c r="D725" s="2">
        <v>8</v>
      </c>
      <c r="E725" s="2">
        <f>VLOOKUP(C725, [2]staffs!A:G,1,FALSE)</f>
        <v>2</v>
      </c>
      <c r="F725" s="2" t="str">
        <f>VLOOKUP(E725, [2]staffs!A:D,4,FALSE)</f>
        <v>mireya.copeland@bikes.shop</v>
      </c>
      <c r="G725" s="2">
        <f>VLOOKUP(D725, [3]products!$A:$D, 4, FALSE)</f>
        <v>6</v>
      </c>
      <c r="H725" s="2" t="str">
        <f>VLOOKUP(G725, [4]categories!A:B, 2, FALSE)</f>
        <v>Mountain Bikes</v>
      </c>
      <c r="I725" s="14">
        <f>VLOOKUP(A725, [1]orders!A:B,2,FALSE)</f>
        <v>107</v>
      </c>
      <c r="J725" s="14" t="str">
        <f>VLOOKUP(A725, [1]orders!A:I,9,FALSE)</f>
        <v>cecil.hopper@yahoo.com</v>
      </c>
      <c r="K725" s="14">
        <f>VLOOKUP(A725, [1]orders!A:J,10,FALSE)</f>
        <v>11722</v>
      </c>
      <c r="L725" s="2" t="str">
        <f>IFERROR(VLOOKUP(C725, [5]stores!A:B, 2, FALSE), "Unknown")</f>
        <v>Baldwin Bikes</v>
      </c>
      <c r="M725" s="2" t="str">
        <f>VLOOKUP(D725,[3]products!A:B,2,FALSE)</f>
        <v>Trek Remedy 29 Carbon Frameset - 2016</v>
      </c>
      <c r="N725" s="2" t="str">
        <f>VLOOKUP(D725, [3]products!A:H, 8, FALSE)</f>
        <v>Trek</v>
      </c>
      <c r="O725" s="21">
        <f>VLOOKUP(A725, [1]orders!A:D, 4, FALSE)</f>
        <v>42527</v>
      </c>
      <c r="P725" s="2">
        <v>2</v>
      </c>
      <c r="Q725" s="2">
        <v>1799.99</v>
      </c>
      <c r="R725" s="27">
        <v>0.05</v>
      </c>
      <c r="S725" s="2">
        <f t="shared" si="11"/>
        <v>3599.98</v>
      </c>
    </row>
    <row r="726" spans="1:19" x14ac:dyDescent="0.3">
      <c r="A726" s="2">
        <v>258</v>
      </c>
      <c r="B726" s="2">
        <v>2</v>
      </c>
      <c r="C726" s="2">
        <f>VLOOKUP(A726, [1]orders!A:G, 7, FALSE)</f>
        <v>2</v>
      </c>
      <c r="D726" s="2">
        <v>4</v>
      </c>
      <c r="E726" s="2">
        <f>VLOOKUP(C726, [2]staffs!A:G,1,FALSE)</f>
        <v>2</v>
      </c>
      <c r="F726" s="2" t="str">
        <f>VLOOKUP(E726, [2]staffs!A:D,4,FALSE)</f>
        <v>mireya.copeland@bikes.shop</v>
      </c>
      <c r="G726" s="2">
        <f>VLOOKUP(D726, [3]products!$A:$D, 4, FALSE)</f>
        <v>6</v>
      </c>
      <c r="H726" s="2" t="str">
        <f>VLOOKUP(G726, [4]categories!A:B, 2, FALSE)</f>
        <v>Mountain Bikes</v>
      </c>
      <c r="I726" s="14">
        <f>VLOOKUP(A726, [1]orders!A:B,2,FALSE)</f>
        <v>107</v>
      </c>
      <c r="J726" s="14" t="str">
        <f>VLOOKUP(A726, [1]orders!A:I,9,FALSE)</f>
        <v>cecil.hopper@yahoo.com</v>
      </c>
      <c r="K726" s="14">
        <f>VLOOKUP(A726, [1]orders!A:J,10,FALSE)</f>
        <v>11722</v>
      </c>
      <c r="L726" s="2" t="str">
        <f>IFERROR(VLOOKUP(C726, [5]stores!A:B, 2, FALSE), "Unknown")</f>
        <v>Baldwin Bikes</v>
      </c>
      <c r="M726" s="2" t="str">
        <f>VLOOKUP(D726,[3]products!A:B,2,FALSE)</f>
        <v>Trek Fuel EX 8 29 - 2016</v>
      </c>
      <c r="N726" s="2" t="str">
        <f>VLOOKUP(D726, [3]products!A:H, 8, FALSE)</f>
        <v>Trek</v>
      </c>
      <c r="O726" s="21">
        <f>VLOOKUP(A726, [1]orders!A:D, 4, FALSE)</f>
        <v>42527</v>
      </c>
      <c r="P726" s="2">
        <v>1</v>
      </c>
      <c r="Q726" s="2">
        <v>2899.99</v>
      </c>
      <c r="R726" s="27">
        <v>7.0000000000000007E-2</v>
      </c>
      <c r="S726" s="2">
        <f t="shared" si="11"/>
        <v>2899.99</v>
      </c>
    </row>
    <row r="727" spans="1:19" x14ac:dyDescent="0.3">
      <c r="A727" s="2">
        <v>258</v>
      </c>
      <c r="B727" s="2">
        <v>3</v>
      </c>
      <c r="C727" s="2">
        <f>VLOOKUP(A727, [1]orders!A:G, 7, FALSE)</f>
        <v>2</v>
      </c>
      <c r="D727" s="2">
        <v>19</v>
      </c>
      <c r="E727" s="2">
        <f>VLOOKUP(C727, [2]staffs!A:G,1,FALSE)</f>
        <v>2</v>
      </c>
      <c r="F727" s="2" t="str">
        <f>VLOOKUP(E727, [2]staffs!A:D,4,FALSE)</f>
        <v>mireya.copeland@bikes.shop</v>
      </c>
      <c r="G727" s="2">
        <f>VLOOKUP(D727, [3]products!$A:$D, 4, FALSE)</f>
        <v>3</v>
      </c>
      <c r="H727" s="2" t="str">
        <f>VLOOKUP(G727, [4]categories!A:B, 2, FALSE)</f>
        <v>Cruisers Bicycles</v>
      </c>
      <c r="I727" s="14">
        <f>VLOOKUP(A727, [1]orders!A:B,2,FALSE)</f>
        <v>107</v>
      </c>
      <c r="J727" s="14" t="str">
        <f>VLOOKUP(A727, [1]orders!A:I,9,FALSE)</f>
        <v>cecil.hopper@yahoo.com</v>
      </c>
      <c r="K727" s="14">
        <f>VLOOKUP(A727, [1]orders!A:J,10,FALSE)</f>
        <v>11722</v>
      </c>
      <c r="L727" s="2" t="str">
        <f>IFERROR(VLOOKUP(C727, [5]stores!A:B, 2, FALSE), "Unknown")</f>
        <v>Baldwin Bikes</v>
      </c>
      <c r="M727" s="2" t="str">
        <f>VLOOKUP(D727,[3]products!A:B,2,FALSE)</f>
        <v>Pure Cycles William 3-Speed - 2016</v>
      </c>
      <c r="N727" s="2" t="str">
        <f>VLOOKUP(D727, [3]products!A:H, 8, FALSE)</f>
        <v>Pure Cycles</v>
      </c>
      <c r="O727" s="21">
        <f>VLOOKUP(A727, [1]orders!A:D, 4, FALSE)</f>
        <v>42527</v>
      </c>
      <c r="P727" s="2">
        <v>1</v>
      </c>
      <c r="Q727" s="2">
        <v>449</v>
      </c>
      <c r="R727" s="27">
        <v>7.0000000000000007E-2</v>
      </c>
      <c r="S727" s="2">
        <f t="shared" si="11"/>
        <v>449</v>
      </c>
    </row>
    <row r="728" spans="1:19" x14ac:dyDescent="0.3">
      <c r="A728" s="2">
        <v>258</v>
      </c>
      <c r="B728" s="2">
        <v>4</v>
      </c>
      <c r="C728" s="2">
        <f>VLOOKUP(A728, [1]orders!A:G, 7, FALSE)</f>
        <v>2</v>
      </c>
      <c r="D728" s="2">
        <v>18</v>
      </c>
      <c r="E728" s="2">
        <f>VLOOKUP(C728, [2]staffs!A:G,1,FALSE)</f>
        <v>2</v>
      </c>
      <c r="F728" s="2" t="str">
        <f>VLOOKUP(E728, [2]staffs!A:D,4,FALSE)</f>
        <v>mireya.copeland@bikes.shop</v>
      </c>
      <c r="G728" s="2">
        <f>VLOOKUP(D728, [3]products!$A:$D, 4, FALSE)</f>
        <v>3</v>
      </c>
      <c r="H728" s="2" t="str">
        <f>VLOOKUP(G728, [4]categories!A:B, 2, FALSE)</f>
        <v>Cruisers Bicycles</v>
      </c>
      <c r="I728" s="14">
        <f>VLOOKUP(A728, [1]orders!A:B,2,FALSE)</f>
        <v>107</v>
      </c>
      <c r="J728" s="14" t="str">
        <f>VLOOKUP(A728, [1]orders!A:I,9,FALSE)</f>
        <v>cecil.hopper@yahoo.com</v>
      </c>
      <c r="K728" s="14">
        <f>VLOOKUP(A728, [1]orders!A:J,10,FALSE)</f>
        <v>11722</v>
      </c>
      <c r="L728" s="2" t="str">
        <f>IFERROR(VLOOKUP(C728, [5]stores!A:B, 2, FALSE), "Unknown")</f>
        <v>Baldwin Bikes</v>
      </c>
      <c r="M728" s="2" t="str">
        <f>VLOOKUP(D728,[3]products!A:B,2,FALSE)</f>
        <v>Pure Cycles Western 3-Speed - Women's - 2015/2016</v>
      </c>
      <c r="N728" s="2" t="str">
        <f>VLOOKUP(D728, [3]products!A:H, 8, FALSE)</f>
        <v>Pure Cycles</v>
      </c>
      <c r="O728" s="21">
        <f>VLOOKUP(A728, [1]orders!A:D, 4, FALSE)</f>
        <v>42527</v>
      </c>
      <c r="P728" s="2">
        <v>1</v>
      </c>
      <c r="Q728" s="2">
        <v>449</v>
      </c>
      <c r="R728" s="27">
        <v>0.05</v>
      </c>
      <c r="S728" s="2">
        <f t="shared" si="11"/>
        <v>449</v>
      </c>
    </row>
    <row r="729" spans="1:19" x14ac:dyDescent="0.3">
      <c r="A729" s="2">
        <v>259</v>
      </c>
      <c r="B729" s="2">
        <v>1</v>
      </c>
      <c r="C729" s="2">
        <f>VLOOKUP(A729, [1]orders!A:G, 7, FALSE)</f>
        <v>2</v>
      </c>
      <c r="D729" s="2">
        <v>26</v>
      </c>
      <c r="E729" s="2">
        <f>VLOOKUP(C729, [2]staffs!A:G,1,FALSE)</f>
        <v>2</v>
      </c>
      <c r="F729" s="2" t="str">
        <f>VLOOKUP(E729, [2]staffs!A:D,4,FALSE)</f>
        <v>mireya.copeland@bikes.shop</v>
      </c>
      <c r="G729" s="2">
        <f>VLOOKUP(D729, [3]products!$A:$D, 4, FALSE)</f>
        <v>2</v>
      </c>
      <c r="H729" s="2" t="str">
        <f>VLOOKUP(G729, [4]categories!A:B, 2, FALSE)</f>
        <v>Comfort Bicycles</v>
      </c>
      <c r="I729" s="14">
        <f>VLOOKUP(A729, [1]orders!A:B,2,FALSE)</f>
        <v>413</v>
      </c>
      <c r="J729" s="14" t="str">
        <f>VLOOKUP(A729, [1]orders!A:I,9,FALSE)</f>
        <v>ginette.edwards@hotmail.com</v>
      </c>
      <c r="K729" s="14">
        <f>VLOOKUP(A729, [1]orders!A:J,10,FALSE)</f>
        <v>11510</v>
      </c>
      <c r="L729" s="2" t="str">
        <f>IFERROR(VLOOKUP(C729, [5]stores!A:B, 2, FALSE), "Unknown")</f>
        <v>Baldwin Bikes</v>
      </c>
      <c r="M729" s="2" t="str">
        <f>VLOOKUP(D729,[3]products!A:B,2,FALSE)</f>
        <v>Electra Townie Original 7D EQ - 2016</v>
      </c>
      <c r="N729" s="2" t="str">
        <f>VLOOKUP(D729, [3]products!A:H, 8, FALSE)</f>
        <v>Electra</v>
      </c>
      <c r="O729" s="21">
        <f>VLOOKUP(A729, [1]orders!A:D, 4, FALSE)</f>
        <v>42527</v>
      </c>
      <c r="P729" s="2">
        <v>1</v>
      </c>
      <c r="Q729" s="2">
        <v>599.99</v>
      </c>
      <c r="R729" s="27">
        <v>0.05</v>
      </c>
      <c r="S729" s="2">
        <f t="shared" si="11"/>
        <v>599.99</v>
      </c>
    </row>
    <row r="730" spans="1:19" x14ac:dyDescent="0.3">
      <c r="A730" s="2">
        <v>259</v>
      </c>
      <c r="B730" s="2">
        <v>2</v>
      </c>
      <c r="C730" s="2">
        <f>VLOOKUP(A730, [1]orders!A:G, 7, FALSE)</f>
        <v>2</v>
      </c>
      <c r="D730" s="2">
        <v>6</v>
      </c>
      <c r="E730" s="2">
        <f>VLOOKUP(C730, [2]staffs!A:G,1,FALSE)</f>
        <v>2</v>
      </c>
      <c r="F730" s="2" t="str">
        <f>VLOOKUP(E730, [2]staffs!A:D,4,FALSE)</f>
        <v>mireya.copeland@bikes.shop</v>
      </c>
      <c r="G730" s="2">
        <f>VLOOKUP(D730, [3]products!$A:$D, 4, FALSE)</f>
        <v>6</v>
      </c>
      <c r="H730" s="2" t="str">
        <f>VLOOKUP(G730, [4]categories!A:B, 2, FALSE)</f>
        <v>Mountain Bikes</v>
      </c>
      <c r="I730" s="14">
        <f>VLOOKUP(A730, [1]orders!A:B,2,FALSE)</f>
        <v>413</v>
      </c>
      <c r="J730" s="14" t="str">
        <f>VLOOKUP(A730, [1]orders!A:I,9,FALSE)</f>
        <v>ginette.edwards@hotmail.com</v>
      </c>
      <c r="K730" s="14">
        <f>VLOOKUP(A730, [1]orders!A:J,10,FALSE)</f>
        <v>11510</v>
      </c>
      <c r="L730" s="2" t="str">
        <f>IFERROR(VLOOKUP(C730, [5]stores!A:B, 2, FALSE), "Unknown")</f>
        <v>Baldwin Bikes</v>
      </c>
      <c r="M730" s="2" t="str">
        <f>VLOOKUP(D730,[3]products!A:B,2,FALSE)</f>
        <v>Surly Ice Cream Truck Frameset - 2016</v>
      </c>
      <c r="N730" s="2" t="str">
        <f>VLOOKUP(D730, [3]products!A:H, 8, FALSE)</f>
        <v>Surly</v>
      </c>
      <c r="O730" s="21">
        <f>VLOOKUP(A730, [1]orders!A:D, 4, FALSE)</f>
        <v>42527</v>
      </c>
      <c r="P730" s="2">
        <v>2</v>
      </c>
      <c r="Q730" s="2">
        <v>469.99</v>
      </c>
      <c r="R730" s="27">
        <v>0.1</v>
      </c>
      <c r="S730" s="2">
        <f t="shared" si="11"/>
        <v>939.98</v>
      </c>
    </row>
    <row r="731" spans="1:19" x14ac:dyDescent="0.3">
      <c r="A731" s="2">
        <v>259</v>
      </c>
      <c r="B731" s="2">
        <v>3</v>
      </c>
      <c r="C731" s="2">
        <f>VLOOKUP(A731, [1]orders!A:G, 7, FALSE)</f>
        <v>2</v>
      </c>
      <c r="D731" s="2">
        <v>2</v>
      </c>
      <c r="E731" s="2">
        <f>VLOOKUP(C731, [2]staffs!A:G,1,FALSE)</f>
        <v>2</v>
      </c>
      <c r="F731" s="2" t="str">
        <f>VLOOKUP(E731, [2]staffs!A:D,4,FALSE)</f>
        <v>mireya.copeland@bikes.shop</v>
      </c>
      <c r="G731" s="2">
        <f>VLOOKUP(D731, [3]products!$A:$D, 4, FALSE)</f>
        <v>6</v>
      </c>
      <c r="H731" s="2" t="str">
        <f>VLOOKUP(G731, [4]categories!A:B, 2, FALSE)</f>
        <v>Mountain Bikes</v>
      </c>
      <c r="I731" s="14">
        <f>VLOOKUP(A731, [1]orders!A:B,2,FALSE)</f>
        <v>413</v>
      </c>
      <c r="J731" s="14" t="str">
        <f>VLOOKUP(A731, [1]orders!A:I,9,FALSE)</f>
        <v>ginette.edwards@hotmail.com</v>
      </c>
      <c r="K731" s="14">
        <f>VLOOKUP(A731, [1]orders!A:J,10,FALSE)</f>
        <v>11510</v>
      </c>
      <c r="L731" s="2" t="str">
        <f>IFERROR(VLOOKUP(C731, [5]stores!A:B, 2, FALSE), "Unknown")</f>
        <v>Baldwin Bikes</v>
      </c>
      <c r="M731" s="2" t="str">
        <f>VLOOKUP(D731,[3]products!A:B,2,FALSE)</f>
        <v>Ritchey Timberwolf Frameset - 2016</v>
      </c>
      <c r="N731" s="2" t="str">
        <f>VLOOKUP(D731, [3]products!A:H, 8, FALSE)</f>
        <v>Ritchey</v>
      </c>
      <c r="O731" s="21">
        <f>VLOOKUP(A731, [1]orders!A:D, 4, FALSE)</f>
        <v>42527</v>
      </c>
      <c r="P731" s="2">
        <v>2</v>
      </c>
      <c r="Q731" s="2">
        <v>749.99</v>
      </c>
      <c r="R731" s="27">
        <v>0.2</v>
      </c>
      <c r="S731" s="2">
        <f t="shared" si="11"/>
        <v>1499.98</v>
      </c>
    </row>
    <row r="732" spans="1:19" x14ac:dyDescent="0.3">
      <c r="A732" s="2">
        <v>259</v>
      </c>
      <c r="B732" s="2">
        <v>4</v>
      </c>
      <c r="C732" s="2">
        <f>VLOOKUP(A732, [1]orders!A:G, 7, FALSE)</f>
        <v>2</v>
      </c>
      <c r="D732" s="2">
        <v>4</v>
      </c>
      <c r="E732" s="2">
        <f>VLOOKUP(C732, [2]staffs!A:G,1,FALSE)</f>
        <v>2</v>
      </c>
      <c r="F732" s="2" t="str">
        <f>VLOOKUP(E732, [2]staffs!A:D,4,FALSE)</f>
        <v>mireya.copeland@bikes.shop</v>
      </c>
      <c r="G732" s="2">
        <f>VLOOKUP(D732, [3]products!$A:$D, 4, FALSE)</f>
        <v>6</v>
      </c>
      <c r="H732" s="2" t="str">
        <f>VLOOKUP(G732, [4]categories!A:B, 2, FALSE)</f>
        <v>Mountain Bikes</v>
      </c>
      <c r="I732" s="14">
        <f>VLOOKUP(A732, [1]orders!A:B,2,FALSE)</f>
        <v>413</v>
      </c>
      <c r="J732" s="14" t="str">
        <f>VLOOKUP(A732, [1]orders!A:I,9,FALSE)</f>
        <v>ginette.edwards@hotmail.com</v>
      </c>
      <c r="K732" s="14">
        <f>VLOOKUP(A732, [1]orders!A:J,10,FALSE)</f>
        <v>11510</v>
      </c>
      <c r="L732" s="2" t="str">
        <f>IFERROR(VLOOKUP(C732, [5]stores!A:B, 2, FALSE), "Unknown")</f>
        <v>Baldwin Bikes</v>
      </c>
      <c r="M732" s="2" t="str">
        <f>VLOOKUP(D732,[3]products!A:B,2,FALSE)</f>
        <v>Trek Fuel EX 8 29 - 2016</v>
      </c>
      <c r="N732" s="2" t="str">
        <f>VLOOKUP(D732, [3]products!A:H, 8, FALSE)</f>
        <v>Trek</v>
      </c>
      <c r="O732" s="21">
        <f>VLOOKUP(A732, [1]orders!A:D, 4, FALSE)</f>
        <v>42527</v>
      </c>
      <c r="P732" s="2">
        <v>1</v>
      </c>
      <c r="Q732" s="2">
        <v>2899.99</v>
      </c>
      <c r="R732" s="27">
        <v>0.1</v>
      </c>
      <c r="S732" s="2">
        <f t="shared" si="11"/>
        <v>2899.99</v>
      </c>
    </row>
    <row r="733" spans="1:19" x14ac:dyDescent="0.3">
      <c r="A733" s="2">
        <v>260</v>
      </c>
      <c r="B733" s="2">
        <v>1</v>
      </c>
      <c r="C733" s="2">
        <f>VLOOKUP(A733, [1]orders!A:G, 7, FALSE)</f>
        <v>2</v>
      </c>
      <c r="D733" s="2">
        <v>23</v>
      </c>
      <c r="E733" s="2">
        <f>VLOOKUP(C733, [2]staffs!A:G,1,FALSE)</f>
        <v>2</v>
      </c>
      <c r="F733" s="2" t="str">
        <f>VLOOKUP(E733, [2]staffs!A:D,4,FALSE)</f>
        <v>mireya.copeland@bikes.shop</v>
      </c>
      <c r="G733" s="2">
        <f>VLOOKUP(D733, [3]products!$A:$D, 4, FALSE)</f>
        <v>1</v>
      </c>
      <c r="H733" s="2" t="str">
        <f>VLOOKUP(G733, [4]categories!A:B, 2, FALSE)</f>
        <v>Children Bicycles</v>
      </c>
      <c r="I733" s="14">
        <f>VLOOKUP(A733, [1]orders!A:B,2,FALSE)</f>
        <v>632</v>
      </c>
      <c r="J733" s="14" t="str">
        <f>VLOOKUP(A733, [1]orders!A:I,9,FALSE)</f>
        <v>yvette.rogers@aol.com</v>
      </c>
      <c r="K733" s="14">
        <f>VLOOKUP(A733, [1]orders!A:J,10,FALSE)</f>
        <v>11010</v>
      </c>
      <c r="L733" s="2" t="str">
        <f>IFERROR(VLOOKUP(C733, [5]stores!A:B, 2, FALSE), "Unknown")</f>
        <v>Baldwin Bikes</v>
      </c>
      <c r="M733" s="2" t="str">
        <f>VLOOKUP(D733,[3]products!A:B,2,FALSE)</f>
        <v>Electra Girl's Hawaii 1 (20-inch) - 2015/2016</v>
      </c>
      <c r="N733" s="2" t="str">
        <f>VLOOKUP(D733, [3]products!A:H, 8, FALSE)</f>
        <v>Electra</v>
      </c>
      <c r="O733" s="21">
        <f>VLOOKUP(A733, [1]orders!A:D, 4, FALSE)</f>
        <v>42527</v>
      </c>
      <c r="P733" s="2">
        <v>2</v>
      </c>
      <c r="Q733" s="2">
        <v>299.99</v>
      </c>
      <c r="R733" s="27">
        <v>0.2</v>
      </c>
      <c r="S733" s="2">
        <f t="shared" si="11"/>
        <v>599.98</v>
      </c>
    </row>
    <row r="734" spans="1:19" x14ac:dyDescent="0.3">
      <c r="A734" s="2">
        <v>260</v>
      </c>
      <c r="B734" s="2">
        <v>2</v>
      </c>
      <c r="C734" s="2">
        <f>VLOOKUP(A734, [1]orders!A:G, 7, FALSE)</f>
        <v>2</v>
      </c>
      <c r="D734" s="2">
        <v>10</v>
      </c>
      <c r="E734" s="2">
        <f>VLOOKUP(C734, [2]staffs!A:G,1,FALSE)</f>
        <v>2</v>
      </c>
      <c r="F734" s="2" t="str">
        <f>VLOOKUP(E734, [2]staffs!A:D,4,FALSE)</f>
        <v>mireya.copeland@bikes.shop</v>
      </c>
      <c r="G734" s="2">
        <f>VLOOKUP(D734, [3]products!$A:$D, 4, FALSE)</f>
        <v>4</v>
      </c>
      <c r="H734" s="2" t="str">
        <f>VLOOKUP(G734, [4]categories!A:B, 2, FALSE)</f>
        <v>Cyclocross Bicycles</v>
      </c>
      <c r="I734" s="14">
        <f>VLOOKUP(A734, [1]orders!A:B,2,FALSE)</f>
        <v>632</v>
      </c>
      <c r="J734" s="14" t="str">
        <f>VLOOKUP(A734, [1]orders!A:I,9,FALSE)</f>
        <v>yvette.rogers@aol.com</v>
      </c>
      <c r="K734" s="14">
        <f>VLOOKUP(A734, [1]orders!A:J,10,FALSE)</f>
        <v>11010</v>
      </c>
      <c r="L734" s="2" t="str">
        <f>IFERROR(VLOOKUP(C734, [5]stores!A:B, 2, FALSE), "Unknown")</f>
        <v>Baldwin Bikes</v>
      </c>
      <c r="M734" s="2" t="str">
        <f>VLOOKUP(D734,[3]products!A:B,2,FALSE)</f>
        <v>Surly Straggler - 2016</v>
      </c>
      <c r="N734" s="2" t="str">
        <f>VLOOKUP(D734, [3]products!A:H, 8, FALSE)</f>
        <v>Surly</v>
      </c>
      <c r="O734" s="21">
        <f>VLOOKUP(A734, [1]orders!A:D, 4, FALSE)</f>
        <v>42527</v>
      </c>
      <c r="P734" s="2">
        <v>1</v>
      </c>
      <c r="Q734" s="2">
        <v>1549</v>
      </c>
      <c r="R734" s="27">
        <v>0.2</v>
      </c>
      <c r="S734" s="2">
        <f t="shared" si="11"/>
        <v>1549</v>
      </c>
    </row>
    <row r="735" spans="1:19" x14ac:dyDescent="0.3">
      <c r="A735" s="2">
        <v>260</v>
      </c>
      <c r="B735" s="2">
        <v>3</v>
      </c>
      <c r="C735" s="2">
        <f>VLOOKUP(A735, [1]orders!A:G, 7, FALSE)</f>
        <v>2</v>
      </c>
      <c r="D735" s="2">
        <v>24</v>
      </c>
      <c r="E735" s="2">
        <f>VLOOKUP(C735, [2]staffs!A:G,1,FALSE)</f>
        <v>2</v>
      </c>
      <c r="F735" s="2" t="str">
        <f>VLOOKUP(E735, [2]staffs!A:D,4,FALSE)</f>
        <v>mireya.copeland@bikes.shop</v>
      </c>
      <c r="G735" s="2">
        <f>VLOOKUP(D735, [3]products!$A:$D, 4, FALSE)</f>
        <v>2</v>
      </c>
      <c r="H735" s="2" t="str">
        <f>VLOOKUP(G735, [4]categories!A:B, 2, FALSE)</f>
        <v>Comfort Bicycles</v>
      </c>
      <c r="I735" s="14">
        <f>VLOOKUP(A735, [1]orders!A:B,2,FALSE)</f>
        <v>632</v>
      </c>
      <c r="J735" s="14" t="str">
        <f>VLOOKUP(A735, [1]orders!A:I,9,FALSE)</f>
        <v>yvette.rogers@aol.com</v>
      </c>
      <c r="K735" s="14">
        <f>VLOOKUP(A735, [1]orders!A:J,10,FALSE)</f>
        <v>11010</v>
      </c>
      <c r="L735" s="2" t="str">
        <f>IFERROR(VLOOKUP(C735, [5]stores!A:B, 2, FALSE), "Unknown")</f>
        <v>Baldwin Bikes</v>
      </c>
      <c r="M735" s="2" t="str">
        <f>VLOOKUP(D735,[3]products!A:B,2,FALSE)</f>
        <v>Electra Townie Original 21D - 2016</v>
      </c>
      <c r="N735" s="2" t="str">
        <f>VLOOKUP(D735, [3]products!A:H, 8, FALSE)</f>
        <v>Electra</v>
      </c>
      <c r="O735" s="21">
        <f>VLOOKUP(A735, [1]orders!A:D, 4, FALSE)</f>
        <v>42527</v>
      </c>
      <c r="P735" s="2">
        <v>2</v>
      </c>
      <c r="Q735" s="2">
        <v>549.99</v>
      </c>
      <c r="R735" s="27">
        <v>0.2</v>
      </c>
      <c r="S735" s="2">
        <f t="shared" si="11"/>
        <v>1099.98</v>
      </c>
    </row>
    <row r="736" spans="1:19" x14ac:dyDescent="0.3">
      <c r="A736" s="2">
        <v>261</v>
      </c>
      <c r="B736" s="2">
        <v>1</v>
      </c>
      <c r="C736" s="2">
        <f>VLOOKUP(A736, [1]orders!A:G, 7, FALSE)</f>
        <v>1</v>
      </c>
      <c r="D736" s="2">
        <v>16</v>
      </c>
      <c r="E736" s="2">
        <f>VLOOKUP(C736, [2]staffs!A:G,1,FALSE)</f>
        <v>1</v>
      </c>
      <c r="F736" s="2" t="str">
        <f>VLOOKUP(E736, [2]staffs!A:D,4,FALSE)</f>
        <v>fabiola.jackson@bikes.shop</v>
      </c>
      <c r="G736" s="2">
        <f>VLOOKUP(D736, [3]products!$A:$D, 4, FALSE)</f>
        <v>3</v>
      </c>
      <c r="H736" s="2" t="str">
        <f>VLOOKUP(G736, [4]categories!A:B, 2, FALSE)</f>
        <v>Cruisers Bicycles</v>
      </c>
      <c r="I736" s="14">
        <f>VLOOKUP(A736, [1]orders!A:B,2,FALSE)</f>
        <v>1045</v>
      </c>
      <c r="J736" s="14" t="str">
        <f>VLOOKUP(A736, [1]orders!A:I,9,FALSE)</f>
        <v>pasquale.hogan@aol.com</v>
      </c>
      <c r="K736" s="14">
        <f>VLOOKUP(A736, [1]orders!A:J,10,FALSE)</f>
        <v>92083</v>
      </c>
      <c r="L736" s="2" t="str">
        <f>IFERROR(VLOOKUP(C736, [5]stores!A:B, 2, FALSE), "Unknown")</f>
        <v>Santa Cruz Bikes</v>
      </c>
      <c r="M736" s="2" t="str">
        <f>VLOOKUP(D736,[3]products!A:B,2,FALSE)</f>
        <v>Electra Townie Original 7D EQ - 2016</v>
      </c>
      <c r="N736" s="2" t="str">
        <f>VLOOKUP(D736, [3]products!A:H, 8, FALSE)</f>
        <v>Electra</v>
      </c>
      <c r="O736" s="21">
        <f>VLOOKUP(A736, [1]orders!A:D, 4, FALSE)</f>
        <v>42529</v>
      </c>
      <c r="P736" s="2">
        <v>2</v>
      </c>
      <c r="Q736" s="2">
        <v>599.99</v>
      </c>
      <c r="R736" s="27">
        <v>0.05</v>
      </c>
      <c r="S736" s="2">
        <f t="shared" si="11"/>
        <v>1199.98</v>
      </c>
    </row>
    <row r="737" spans="1:19" x14ac:dyDescent="0.3">
      <c r="A737" s="2">
        <v>261</v>
      </c>
      <c r="B737" s="2">
        <v>2</v>
      </c>
      <c r="C737" s="2">
        <f>VLOOKUP(A737, [1]orders!A:G, 7, FALSE)</f>
        <v>1</v>
      </c>
      <c r="D737" s="2">
        <v>14</v>
      </c>
      <c r="E737" s="2">
        <f>VLOOKUP(C737, [2]staffs!A:G,1,FALSE)</f>
        <v>1</v>
      </c>
      <c r="F737" s="2" t="str">
        <f>VLOOKUP(E737, [2]staffs!A:D,4,FALSE)</f>
        <v>fabiola.jackson@bikes.shop</v>
      </c>
      <c r="G737" s="2">
        <f>VLOOKUP(D737, [3]products!$A:$D, 4, FALSE)</f>
        <v>3</v>
      </c>
      <c r="H737" s="2" t="str">
        <f>VLOOKUP(G737, [4]categories!A:B, 2, FALSE)</f>
        <v>Cruisers Bicycles</v>
      </c>
      <c r="I737" s="14">
        <f>VLOOKUP(A737, [1]orders!A:B,2,FALSE)</f>
        <v>1045</v>
      </c>
      <c r="J737" s="14" t="str">
        <f>VLOOKUP(A737, [1]orders!A:I,9,FALSE)</f>
        <v>pasquale.hogan@aol.com</v>
      </c>
      <c r="K737" s="14">
        <f>VLOOKUP(A737, [1]orders!A:J,10,FALSE)</f>
        <v>92083</v>
      </c>
      <c r="L737" s="2" t="str">
        <f>IFERROR(VLOOKUP(C737, [5]stores!A:B, 2, FALSE), "Unknown")</f>
        <v>Santa Cruz Bikes</v>
      </c>
      <c r="M737" s="2" t="str">
        <f>VLOOKUP(D737,[3]products!A:B,2,FALSE)</f>
        <v>Electra Girl's Hawaii 1 (16-inch) - 2015/2016</v>
      </c>
      <c r="N737" s="2" t="str">
        <f>VLOOKUP(D737, [3]products!A:H, 8, FALSE)</f>
        <v>Electra</v>
      </c>
      <c r="O737" s="21">
        <f>VLOOKUP(A737, [1]orders!A:D, 4, FALSE)</f>
        <v>42529</v>
      </c>
      <c r="P737" s="2">
        <v>1</v>
      </c>
      <c r="Q737" s="2">
        <v>269.99</v>
      </c>
      <c r="R737" s="27">
        <v>0.1</v>
      </c>
      <c r="S737" s="2">
        <f t="shared" si="11"/>
        <v>269.99</v>
      </c>
    </row>
    <row r="738" spans="1:19" x14ac:dyDescent="0.3">
      <c r="A738" s="2">
        <v>261</v>
      </c>
      <c r="B738" s="2">
        <v>3</v>
      </c>
      <c r="C738" s="2">
        <f>VLOOKUP(A738, [1]orders!A:G, 7, FALSE)</f>
        <v>1</v>
      </c>
      <c r="D738" s="2">
        <v>17</v>
      </c>
      <c r="E738" s="2">
        <f>VLOOKUP(C738, [2]staffs!A:G,1,FALSE)</f>
        <v>1</v>
      </c>
      <c r="F738" s="2" t="str">
        <f>VLOOKUP(E738, [2]staffs!A:D,4,FALSE)</f>
        <v>fabiola.jackson@bikes.shop</v>
      </c>
      <c r="G738" s="2">
        <f>VLOOKUP(D738, [3]products!$A:$D, 4, FALSE)</f>
        <v>3</v>
      </c>
      <c r="H738" s="2" t="str">
        <f>VLOOKUP(G738, [4]categories!A:B, 2, FALSE)</f>
        <v>Cruisers Bicycles</v>
      </c>
      <c r="I738" s="14">
        <f>VLOOKUP(A738, [1]orders!A:B,2,FALSE)</f>
        <v>1045</v>
      </c>
      <c r="J738" s="14" t="str">
        <f>VLOOKUP(A738, [1]orders!A:I,9,FALSE)</f>
        <v>pasquale.hogan@aol.com</v>
      </c>
      <c r="K738" s="14">
        <f>VLOOKUP(A738, [1]orders!A:J,10,FALSE)</f>
        <v>92083</v>
      </c>
      <c r="L738" s="2" t="str">
        <f>IFERROR(VLOOKUP(C738, [5]stores!A:B, 2, FALSE), "Unknown")</f>
        <v>Santa Cruz Bikes</v>
      </c>
      <c r="M738" s="2" t="str">
        <f>VLOOKUP(D738,[3]products!A:B,2,FALSE)</f>
        <v>Pure Cycles Vine 8-Speed - 2016</v>
      </c>
      <c r="N738" s="2" t="str">
        <f>VLOOKUP(D738, [3]products!A:H, 8, FALSE)</f>
        <v>Pure Cycles</v>
      </c>
      <c r="O738" s="21">
        <f>VLOOKUP(A738, [1]orders!A:D, 4, FALSE)</f>
        <v>42529</v>
      </c>
      <c r="P738" s="2">
        <v>2</v>
      </c>
      <c r="Q738" s="2">
        <v>429</v>
      </c>
      <c r="R738" s="27">
        <v>0.1</v>
      </c>
      <c r="S738" s="2">
        <f t="shared" si="11"/>
        <v>858</v>
      </c>
    </row>
    <row r="739" spans="1:19" x14ac:dyDescent="0.3">
      <c r="A739" s="2">
        <v>262</v>
      </c>
      <c r="B739" s="2">
        <v>1</v>
      </c>
      <c r="C739" s="2">
        <f>VLOOKUP(A739, [1]orders!A:G, 7, FALSE)</f>
        <v>3</v>
      </c>
      <c r="D739" s="2">
        <v>2</v>
      </c>
      <c r="E739" s="2">
        <f>VLOOKUP(C739, [2]staffs!A:G,1,FALSE)</f>
        <v>3</v>
      </c>
      <c r="F739" s="2" t="str">
        <f>VLOOKUP(E739, [2]staffs!A:D,4,FALSE)</f>
        <v>genna.serrano@bikes.shop</v>
      </c>
      <c r="G739" s="2">
        <f>VLOOKUP(D739, [3]products!$A:$D, 4, FALSE)</f>
        <v>6</v>
      </c>
      <c r="H739" s="2" t="str">
        <f>VLOOKUP(G739, [4]categories!A:B, 2, FALSE)</f>
        <v>Mountain Bikes</v>
      </c>
      <c r="I739" s="14">
        <f>VLOOKUP(A739, [1]orders!A:B,2,FALSE)</f>
        <v>579</v>
      </c>
      <c r="J739" s="14" t="str">
        <f>VLOOKUP(A739, [1]orders!A:I,9,FALSE)</f>
        <v>matilda.larson@hotmail.com</v>
      </c>
      <c r="K739" s="14">
        <f>VLOOKUP(A739, [1]orders!A:J,10,FALSE)</f>
        <v>78552</v>
      </c>
      <c r="L739" s="2" t="str">
        <f>IFERROR(VLOOKUP(C739, [5]stores!A:B, 2, FALSE), "Unknown")</f>
        <v>Rowlett Bikes</v>
      </c>
      <c r="M739" s="2" t="str">
        <f>VLOOKUP(D739,[3]products!A:B,2,FALSE)</f>
        <v>Ritchey Timberwolf Frameset - 2016</v>
      </c>
      <c r="N739" s="2" t="str">
        <f>VLOOKUP(D739, [3]products!A:H, 8, FALSE)</f>
        <v>Ritchey</v>
      </c>
      <c r="O739" s="21">
        <f>VLOOKUP(A739, [1]orders!A:D, 4, FALSE)</f>
        <v>42529</v>
      </c>
      <c r="P739" s="2">
        <v>1</v>
      </c>
      <c r="Q739" s="2">
        <v>749.99</v>
      </c>
      <c r="R739" s="27">
        <v>7.0000000000000007E-2</v>
      </c>
      <c r="S739" s="2">
        <f t="shared" si="11"/>
        <v>749.99</v>
      </c>
    </row>
    <row r="740" spans="1:19" x14ac:dyDescent="0.3">
      <c r="A740" s="2">
        <v>262</v>
      </c>
      <c r="B740" s="2">
        <v>2</v>
      </c>
      <c r="C740" s="2">
        <f>VLOOKUP(A740, [1]orders!A:G, 7, FALSE)</f>
        <v>3</v>
      </c>
      <c r="D740" s="2">
        <v>9</v>
      </c>
      <c r="E740" s="2">
        <f>VLOOKUP(C740, [2]staffs!A:G,1,FALSE)</f>
        <v>3</v>
      </c>
      <c r="F740" s="2" t="str">
        <f>VLOOKUP(E740, [2]staffs!A:D,4,FALSE)</f>
        <v>genna.serrano@bikes.shop</v>
      </c>
      <c r="G740" s="2">
        <f>VLOOKUP(D740, [3]products!$A:$D, 4, FALSE)</f>
        <v>5</v>
      </c>
      <c r="H740" s="2" t="str">
        <f>VLOOKUP(G740, [4]categories!A:B, 2, FALSE)</f>
        <v>Electric Bikes</v>
      </c>
      <c r="I740" s="14">
        <f>VLOOKUP(A740, [1]orders!A:B,2,FALSE)</f>
        <v>579</v>
      </c>
      <c r="J740" s="14" t="str">
        <f>VLOOKUP(A740, [1]orders!A:I,9,FALSE)</f>
        <v>matilda.larson@hotmail.com</v>
      </c>
      <c r="K740" s="14">
        <f>VLOOKUP(A740, [1]orders!A:J,10,FALSE)</f>
        <v>78552</v>
      </c>
      <c r="L740" s="2" t="str">
        <f>IFERROR(VLOOKUP(C740, [5]stores!A:B, 2, FALSE), "Unknown")</f>
        <v>Rowlett Bikes</v>
      </c>
      <c r="M740" s="2" t="str">
        <f>VLOOKUP(D740,[3]products!A:B,2,FALSE)</f>
        <v>Trek Conduit+ - 2016</v>
      </c>
      <c r="N740" s="2" t="str">
        <f>VLOOKUP(D740, [3]products!A:H, 8, FALSE)</f>
        <v>Trek</v>
      </c>
      <c r="O740" s="21">
        <f>VLOOKUP(A740, [1]orders!A:D, 4, FALSE)</f>
        <v>42529</v>
      </c>
      <c r="P740" s="2">
        <v>2</v>
      </c>
      <c r="Q740" s="2">
        <v>2999.99</v>
      </c>
      <c r="R740" s="27">
        <v>0.05</v>
      </c>
      <c r="S740" s="2">
        <f t="shared" si="11"/>
        <v>5999.98</v>
      </c>
    </row>
    <row r="741" spans="1:19" x14ac:dyDescent="0.3">
      <c r="A741" s="2">
        <v>263</v>
      </c>
      <c r="B741" s="2">
        <v>1</v>
      </c>
      <c r="C741" s="2">
        <f>VLOOKUP(A741, [1]orders!A:G, 7, FALSE)</f>
        <v>2</v>
      </c>
      <c r="D741" s="2">
        <v>9</v>
      </c>
      <c r="E741" s="2">
        <f>VLOOKUP(C741, [2]staffs!A:G,1,FALSE)</f>
        <v>2</v>
      </c>
      <c r="F741" s="2" t="str">
        <f>VLOOKUP(E741, [2]staffs!A:D,4,FALSE)</f>
        <v>mireya.copeland@bikes.shop</v>
      </c>
      <c r="G741" s="2">
        <f>VLOOKUP(D741, [3]products!$A:$D, 4, FALSE)</f>
        <v>5</v>
      </c>
      <c r="H741" s="2" t="str">
        <f>VLOOKUP(G741, [4]categories!A:B, 2, FALSE)</f>
        <v>Electric Bikes</v>
      </c>
      <c r="I741" s="14">
        <f>VLOOKUP(A741, [1]orders!A:B,2,FALSE)</f>
        <v>1322</v>
      </c>
      <c r="J741" s="14" t="str">
        <f>VLOOKUP(A741, [1]orders!A:I,9,FALSE)</f>
        <v>ai.forbes@yahoo.com</v>
      </c>
      <c r="K741" s="14">
        <f>VLOOKUP(A741, [1]orders!A:J,10,FALSE)</f>
        <v>11010</v>
      </c>
      <c r="L741" s="2" t="str">
        <f>IFERROR(VLOOKUP(C741, [5]stores!A:B, 2, FALSE), "Unknown")</f>
        <v>Baldwin Bikes</v>
      </c>
      <c r="M741" s="2" t="str">
        <f>VLOOKUP(D741,[3]products!A:B,2,FALSE)</f>
        <v>Trek Conduit+ - 2016</v>
      </c>
      <c r="N741" s="2" t="str">
        <f>VLOOKUP(D741, [3]products!A:H, 8, FALSE)</f>
        <v>Trek</v>
      </c>
      <c r="O741" s="21">
        <f>VLOOKUP(A741, [1]orders!A:D, 4, FALSE)</f>
        <v>42530</v>
      </c>
      <c r="P741" s="2">
        <v>1</v>
      </c>
      <c r="Q741" s="2">
        <v>2999.99</v>
      </c>
      <c r="R741" s="27">
        <v>7.0000000000000007E-2</v>
      </c>
      <c r="S741" s="2">
        <f t="shared" si="11"/>
        <v>2999.99</v>
      </c>
    </row>
    <row r="742" spans="1:19" x14ac:dyDescent="0.3">
      <c r="A742" s="2">
        <v>263</v>
      </c>
      <c r="B742" s="2">
        <v>2</v>
      </c>
      <c r="C742" s="2">
        <f>VLOOKUP(A742, [1]orders!A:G, 7, FALSE)</f>
        <v>2</v>
      </c>
      <c r="D742" s="2">
        <v>3</v>
      </c>
      <c r="E742" s="2">
        <f>VLOOKUP(C742, [2]staffs!A:G,1,FALSE)</f>
        <v>2</v>
      </c>
      <c r="F742" s="2" t="str">
        <f>VLOOKUP(E742, [2]staffs!A:D,4,FALSE)</f>
        <v>mireya.copeland@bikes.shop</v>
      </c>
      <c r="G742" s="2">
        <f>VLOOKUP(D742, [3]products!$A:$D, 4, FALSE)</f>
        <v>6</v>
      </c>
      <c r="H742" s="2" t="str">
        <f>VLOOKUP(G742, [4]categories!A:B, 2, FALSE)</f>
        <v>Mountain Bikes</v>
      </c>
      <c r="I742" s="14">
        <f>VLOOKUP(A742, [1]orders!A:B,2,FALSE)</f>
        <v>1322</v>
      </c>
      <c r="J742" s="14" t="str">
        <f>VLOOKUP(A742, [1]orders!A:I,9,FALSE)</f>
        <v>ai.forbes@yahoo.com</v>
      </c>
      <c r="K742" s="14">
        <f>VLOOKUP(A742, [1]orders!A:J,10,FALSE)</f>
        <v>11010</v>
      </c>
      <c r="L742" s="2" t="str">
        <f>IFERROR(VLOOKUP(C742, [5]stores!A:B, 2, FALSE), "Unknown")</f>
        <v>Baldwin Bikes</v>
      </c>
      <c r="M742" s="2" t="str">
        <f>VLOOKUP(D742,[3]products!A:B,2,FALSE)</f>
        <v>Surly Wednesday Frameset - 2016</v>
      </c>
      <c r="N742" s="2" t="str">
        <f>VLOOKUP(D742, [3]products!A:H, 8, FALSE)</f>
        <v>Surly</v>
      </c>
      <c r="O742" s="21">
        <f>VLOOKUP(A742, [1]orders!A:D, 4, FALSE)</f>
        <v>42530</v>
      </c>
      <c r="P742" s="2">
        <v>1</v>
      </c>
      <c r="Q742" s="2">
        <v>999.99</v>
      </c>
      <c r="R742" s="27">
        <v>0.2</v>
      </c>
      <c r="S742" s="2">
        <f t="shared" si="11"/>
        <v>999.99</v>
      </c>
    </row>
    <row r="743" spans="1:19" x14ac:dyDescent="0.3">
      <c r="A743" s="2">
        <v>263</v>
      </c>
      <c r="B743" s="2">
        <v>3</v>
      </c>
      <c r="C743" s="2">
        <f>VLOOKUP(A743, [1]orders!A:G, 7, FALSE)</f>
        <v>2</v>
      </c>
      <c r="D743" s="2">
        <v>2</v>
      </c>
      <c r="E743" s="2">
        <f>VLOOKUP(C743, [2]staffs!A:G,1,FALSE)</f>
        <v>2</v>
      </c>
      <c r="F743" s="2" t="str">
        <f>VLOOKUP(E743, [2]staffs!A:D,4,FALSE)</f>
        <v>mireya.copeland@bikes.shop</v>
      </c>
      <c r="G743" s="2">
        <f>VLOOKUP(D743, [3]products!$A:$D, 4, FALSE)</f>
        <v>6</v>
      </c>
      <c r="H743" s="2" t="str">
        <f>VLOOKUP(G743, [4]categories!A:B, 2, FALSE)</f>
        <v>Mountain Bikes</v>
      </c>
      <c r="I743" s="14">
        <f>VLOOKUP(A743, [1]orders!A:B,2,FALSE)</f>
        <v>1322</v>
      </c>
      <c r="J743" s="14" t="str">
        <f>VLOOKUP(A743, [1]orders!A:I,9,FALSE)</f>
        <v>ai.forbes@yahoo.com</v>
      </c>
      <c r="K743" s="14">
        <f>VLOOKUP(A743, [1]orders!A:J,10,FALSE)</f>
        <v>11010</v>
      </c>
      <c r="L743" s="2" t="str">
        <f>IFERROR(VLOOKUP(C743, [5]stores!A:B, 2, FALSE), "Unknown")</f>
        <v>Baldwin Bikes</v>
      </c>
      <c r="M743" s="2" t="str">
        <f>VLOOKUP(D743,[3]products!A:B,2,FALSE)</f>
        <v>Ritchey Timberwolf Frameset - 2016</v>
      </c>
      <c r="N743" s="2" t="str">
        <f>VLOOKUP(D743, [3]products!A:H, 8, FALSE)</f>
        <v>Ritchey</v>
      </c>
      <c r="O743" s="21">
        <f>VLOOKUP(A743, [1]orders!A:D, 4, FALSE)</f>
        <v>42530</v>
      </c>
      <c r="P743" s="2">
        <v>2</v>
      </c>
      <c r="Q743" s="2">
        <v>749.99</v>
      </c>
      <c r="R743" s="27">
        <v>0.05</v>
      </c>
      <c r="S743" s="2">
        <f t="shared" si="11"/>
        <v>1499.98</v>
      </c>
    </row>
    <row r="744" spans="1:19" x14ac:dyDescent="0.3">
      <c r="A744" s="2">
        <v>264</v>
      </c>
      <c r="B744" s="2">
        <v>1</v>
      </c>
      <c r="C744" s="2">
        <f>VLOOKUP(A744, [1]orders!A:G, 7, FALSE)</f>
        <v>1</v>
      </c>
      <c r="D744" s="2">
        <v>10</v>
      </c>
      <c r="E744" s="2">
        <f>VLOOKUP(C744, [2]staffs!A:G,1,FALSE)</f>
        <v>1</v>
      </c>
      <c r="F744" s="2" t="str">
        <f>VLOOKUP(E744, [2]staffs!A:D,4,FALSE)</f>
        <v>fabiola.jackson@bikes.shop</v>
      </c>
      <c r="G744" s="2">
        <f>VLOOKUP(D744, [3]products!$A:$D, 4, FALSE)</f>
        <v>4</v>
      </c>
      <c r="H744" s="2" t="str">
        <f>VLOOKUP(G744, [4]categories!A:B, 2, FALSE)</f>
        <v>Cyclocross Bicycles</v>
      </c>
      <c r="I744" s="14">
        <f>VLOOKUP(A744, [1]orders!A:B,2,FALSE)</f>
        <v>5</v>
      </c>
      <c r="J744" s="14" t="str">
        <f>VLOOKUP(A744, [1]orders!A:I,9,FALSE)</f>
        <v>charolette.rice@msn.com</v>
      </c>
      <c r="K744" s="14">
        <f>VLOOKUP(A744, [1]orders!A:J,10,FALSE)</f>
        <v>95820</v>
      </c>
      <c r="L744" s="2" t="str">
        <f>IFERROR(VLOOKUP(C744, [5]stores!A:B, 2, FALSE), "Unknown")</f>
        <v>Santa Cruz Bikes</v>
      </c>
      <c r="M744" s="2" t="str">
        <f>VLOOKUP(D744,[3]products!A:B,2,FALSE)</f>
        <v>Surly Straggler - 2016</v>
      </c>
      <c r="N744" s="2" t="str">
        <f>VLOOKUP(D744, [3]products!A:H, 8, FALSE)</f>
        <v>Surly</v>
      </c>
      <c r="O744" s="21">
        <f>VLOOKUP(A744, [1]orders!A:D, 4, FALSE)</f>
        <v>42531</v>
      </c>
      <c r="P744" s="2">
        <v>1</v>
      </c>
      <c r="Q744" s="2">
        <v>1549</v>
      </c>
      <c r="R744" s="27">
        <v>0.2</v>
      </c>
      <c r="S744" s="2">
        <f t="shared" si="11"/>
        <v>1549</v>
      </c>
    </row>
    <row r="745" spans="1:19" x14ac:dyDescent="0.3">
      <c r="A745" s="2">
        <v>264</v>
      </c>
      <c r="B745" s="2">
        <v>2</v>
      </c>
      <c r="C745" s="2">
        <f>VLOOKUP(A745, [1]orders!A:G, 7, FALSE)</f>
        <v>1</v>
      </c>
      <c r="D745" s="2">
        <v>24</v>
      </c>
      <c r="E745" s="2">
        <f>VLOOKUP(C745, [2]staffs!A:G,1,FALSE)</f>
        <v>1</v>
      </c>
      <c r="F745" s="2" t="str">
        <f>VLOOKUP(E745, [2]staffs!A:D,4,FALSE)</f>
        <v>fabiola.jackson@bikes.shop</v>
      </c>
      <c r="G745" s="2">
        <f>VLOOKUP(D745, [3]products!$A:$D, 4, FALSE)</f>
        <v>2</v>
      </c>
      <c r="H745" s="2" t="str">
        <f>VLOOKUP(G745, [4]categories!A:B, 2, FALSE)</f>
        <v>Comfort Bicycles</v>
      </c>
      <c r="I745" s="14">
        <f>VLOOKUP(A745, [1]orders!A:B,2,FALSE)</f>
        <v>5</v>
      </c>
      <c r="J745" s="14" t="str">
        <f>VLOOKUP(A745, [1]orders!A:I,9,FALSE)</f>
        <v>charolette.rice@msn.com</v>
      </c>
      <c r="K745" s="14">
        <f>VLOOKUP(A745, [1]orders!A:J,10,FALSE)</f>
        <v>95820</v>
      </c>
      <c r="L745" s="2" t="str">
        <f>IFERROR(VLOOKUP(C745, [5]stores!A:B, 2, FALSE), "Unknown")</f>
        <v>Santa Cruz Bikes</v>
      </c>
      <c r="M745" s="2" t="str">
        <f>VLOOKUP(D745,[3]products!A:B,2,FALSE)</f>
        <v>Electra Townie Original 21D - 2016</v>
      </c>
      <c r="N745" s="2" t="str">
        <f>VLOOKUP(D745, [3]products!A:H, 8, FALSE)</f>
        <v>Electra</v>
      </c>
      <c r="O745" s="21">
        <f>VLOOKUP(A745, [1]orders!A:D, 4, FALSE)</f>
        <v>42531</v>
      </c>
      <c r="P745" s="2">
        <v>2</v>
      </c>
      <c r="Q745" s="2">
        <v>549.99</v>
      </c>
      <c r="R745" s="27">
        <v>0.05</v>
      </c>
      <c r="S745" s="2">
        <f t="shared" si="11"/>
        <v>1099.98</v>
      </c>
    </row>
    <row r="746" spans="1:19" x14ac:dyDescent="0.3">
      <c r="A746" s="2">
        <v>264</v>
      </c>
      <c r="B746" s="2">
        <v>3</v>
      </c>
      <c r="C746" s="2">
        <f>VLOOKUP(A746, [1]orders!A:G, 7, FALSE)</f>
        <v>1</v>
      </c>
      <c r="D746" s="2">
        <v>15</v>
      </c>
      <c r="E746" s="2">
        <f>VLOOKUP(C746, [2]staffs!A:G,1,FALSE)</f>
        <v>1</v>
      </c>
      <c r="F746" s="2" t="str">
        <f>VLOOKUP(E746, [2]staffs!A:D,4,FALSE)</f>
        <v>fabiola.jackson@bikes.shop</v>
      </c>
      <c r="G746" s="2">
        <f>VLOOKUP(D746, [3]products!$A:$D, 4, FALSE)</f>
        <v>3</v>
      </c>
      <c r="H746" s="2" t="str">
        <f>VLOOKUP(G746, [4]categories!A:B, 2, FALSE)</f>
        <v>Cruisers Bicycles</v>
      </c>
      <c r="I746" s="14">
        <f>VLOOKUP(A746, [1]orders!A:B,2,FALSE)</f>
        <v>5</v>
      </c>
      <c r="J746" s="14" t="str">
        <f>VLOOKUP(A746, [1]orders!A:I,9,FALSE)</f>
        <v>charolette.rice@msn.com</v>
      </c>
      <c r="K746" s="14">
        <f>VLOOKUP(A746, [1]orders!A:J,10,FALSE)</f>
        <v>95820</v>
      </c>
      <c r="L746" s="2" t="str">
        <f>IFERROR(VLOOKUP(C746, [5]stores!A:B, 2, FALSE), "Unknown")</f>
        <v>Santa Cruz Bikes</v>
      </c>
      <c r="M746" s="2" t="str">
        <f>VLOOKUP(D746,[3]products!A:B,2,FALSE)</f>
        <v>Electra Moto 1 - 2016</v>
      </c>
      <c r="N746" s="2" t="str">
        <f>VLOOKUP(D746, [3]products!A:H, 8, FALSE)</f>
        <v>Electra</v>
      </c>
      <c r="O746" s="21">
        <f>VLOOKUP(A746, [1]orders!A:D, 4, FALSE)</f>
        <v>42531</v>
      </c>
      <c r="P746" s="2">
        <v>2</v>
      </c>
      <c r="Q746" s="2">
        <v>529.99</v>
      </c>
      <c r="R746" s="27">
        <v>0.1</v>
      </c>
      <c r="S746" s="2">
        <f t="shared" si="11"/>
        <v>1059.98</v>
      </c>
    </row>
    <row r="747" spans="1:19" x14ac:dyDescent="0.3">
      <c r="A747" s="2">
        <v>264</v>
      </c>
      <c r="B747" s="2">
        <v>4</v>
      </c>
      <c r="C747" s="2">
        <f>VLOOKUP(A747, [1]orders!A:G, 7, FALSE)</f>
        <v>1</v>
      </c>
      <c r="D747" s="2">
        <v>3</v>
      </c>
      <c r="E747" s="2">
        <f>VLOOKUP(C747, [2]staffs!A:G,1,FALSE)</f>
        <v>1</v>
      </c>
      <c r="F747" s="2" t="str">
        <f>VLOOKUP(E747, [2]staffs!A:D,4,FALSE)</f>
        <v>fabiola.jackson@bikes.shop</v>
      </c>
      <c r="G747" s="2">
        <f>VLOOKUP(D747, [3]products!$A:$D, 4, FALSE)</f>
        <v>6</v>
      </c>
      <c r="H747" s="2" t="str">
        <f>VLOOKUP(G747, [4]categories!A:B, 2, FALSE)</f>
        <v>Mountain Bikes</v>
      </c>
      <c r="I747" s="14">
        <f>VLOOKUP(A747, [1]orders!A:B,2,FALSE)</f>
        <v>5</v>
      </c>
      <c r="J747" s="14" t="str">
        <f>VLOOKUP(A747, [1]orders!A:I,9,FALSE)</f>
        <v>charolette.rice@msn.com</v>
      </c>
      <c r="K747" s="14">
        <f>VLOOKUP(A747, [1]orders!A:J,10,FALSE)</f>
        <v>95820</v>
      </c>
      <c r="L747" s="2" t="str">
        <f>IFERROR(VLOOKUP(C747, [5]stores!A:B, 2, FALSE), "Unknown")</f>
        <v>Santa Cruz Bikes</v>
      </c>
      <c r="M747" s="2" t="str">
        <f>VLOOKUP(D747,[3]products!A:B,2,FALSE)</f>
        <v>Surly Wednesday Frameset - 2016</v>
      </c>
      <c r="N747" s="2" t="str">
        <f>VLOOKUP(D747, [3]products!A:H, 8, FALSE)</f>
        <v>Surly</v>
      </c>
      <c r="O747" s="21">
        <f>VLOOKUP(A747, [1]orders!A:D, 4, FALSE)</f>
        <v>42531</v>
      </c>
      <c r="P747" s="2">
        <v>2</v>
      </c>
      <c r="Q747" s="2">
        <v>999.99</v>
      </c>
      <c r="R747" s="27">
        <v>7.0000000000000007E-2</v>
      </c>
      <c r="S747" s="2">
        <f t="shared" si="11"/>
        <v>1999.98</v>
      </c>
    </row>
    <row r="748" spans="1:19" x14ac:dyDescent="0.3">
      <c r="A748" s="2">
        <v>265</v>
      </c>
      <c r="B748" s="2">
        <v>1</v>
      </c>
      <c r="C748" s="2">
        <f>VLOOKUP(A748, [1]orders!A:G, 7, FALSE)</f>
        <v>2</v>
      </c>
      <c r="D748" s="2">
        <v>9</v>
      </c>
      <c r="E748" s="2">
        <f>VLOOKUP(C748, [2]staffs!A:G,1,FALSE)</f>
        <v>2</v>
      </c>
      <c r="F748" s="2" t="str">
        <f>VLOOKUP(E748, [2]staffs!A:D,4,FALSE)</f>
        <v>mireya.copeland@bikes.shop</v>
      </c>
      <c r="G748" s="2">
        <f>VLOOKUP(D748, [3]products!$A:$D, 4, FALSE)</f>
        <v>5</v>
      </c>
      <c r="H748" s="2" t="str">
        <f>VLOOKUP(G748, [4]categories!A:B, 2, FALSE)</f>
        <v>Electric Bikes</v>
      </c>
      <c r="I748" s="14">
        <f>VLOOKUP(A748, [1]orders!A:B,2,FALSE)</f>
        <v>682</v>
      </c>
      <c r="J748" s="14" t="str">
        <f>VLOOKUP(A748, [1]orders!A:I,9,FALSE)</f>
        <v>arnita.thomas@gmail.com</v>
      </c>
      <c r="K748" s="14">
        <f>VLOOKUP(A748, [1]orders!A:J,10,FALSE)</f>
        <v>14127</v>
      </c>
      <c r="L748" s="2" t="str">
        <f>IFERROR(VLOOKUP(C748, [5]stores!A:B, 2, FALSE), "Unknown")</f>
        <v>Baldwin Bikes</v>
      </c>
      <c r="M748" s="2" t="str">
        <f>VLOOKUP(D748,[3]products!A:B,2,FALSE)</f>
        <v>Trek Conduit+ - 2016</v>
      </c>
      <c r="N748" s="2" t="str">
        <f>VLOOKUP(D748, [3]products!A:H, 8, FALSE)</f>
        <v>Trek</v>
      </c>
      <c r="O748" s="21">
        <f>VLOOKUP(A748, [1]orders!A:D, 4, FALSE)</f>
        <v>42531</v>
      </c>
      <c r="P748" s="2">
        <v>2</v>
      </c>
      <c r="Q748" s="2">
        <v>2999.99</v>
      </c>
      <c r="R748" s="27">
        <v>0.2</v>
      </c>
      <c r="S748" s="2">
        <f t="shared" si="11"/>
        <v>5999.98</v>
      </c>
    </row>
    <row r="749" spans="1:19" x14ac:dyDescent="0.3">
      <c r="A749" s="2">
        <v>266</v>
      </c>
      <c r="B749" s="2">
        <v>1</v>
      </c>
      <c r="C749" s="2">
        <f>VLOOKUP(A749, [1]orders!A:G, 7, FALSE)</f>
        <v>2</v>
      </c>
      <c r="D749" s="2">
        <v>6</v>
      </c>
      <c r="E749" s="2">
        <f>VLOOKUP(C749, [2]staffs!A:G,1,FALSE)</f>
        <v>2</v>
      </c>
      <c r="F749" s="2" t="str">
        <f>VLOOKUP(E749, [2]staffs!A:D,4,FALSE)</f>
        <v>mireya.copeland@bikes.shop</v>
      </c>
      <c r="G749" s="2">
        <f>VLOOKUP(D749, [3]products!$A:$D, 4, FALSE)</f>
        <v>6</v>
      </c>
      <c r="H749" s="2" t="str">
        <f>VLOOKUP(G749, [4]categories!A:B, 2, FALSE)</f>
        <v>Mountain Bikes</v>
      </c>
      <c r="I749" s="14">
        <f>VLOOKUP(A749, [1]orders!A:B,2,FALSE)</f>
        <v>933</v>
      </c>
      <c r="J749" s="14" t="str">
        <f>VLOOKUP(A749, [1]orders!A:I,9,FALSE)</f>
        <v>lurline.rivers@msn.com</v>
      </c>
      <c r="K749" s="14">
        <f>VLOOKUP(A749, [1]orders!A:J,10,FALSE)</f>
        <v>11414</v>
      </c>
      <c r="L749" s="2" t="str">
        <f>IFERROR(VLOOKUP(C749, [5]stores!A:B, 2, FALSE), "Unknown")</f>
        <v>Baldwin Bikes</v>
      </c>
      <c r="M749" s="2" t="str">
        <f>VLOOKUP(D749,[3]products!A:B,2,FALSE)</f>
        <v>Surly Ice Cream Truck Frameset - 2016</v>
      </c>
      <c r="N749" s="2" t="str">
        <f>VLOOKUP(D749, [3]products!A:H, 8, FALSE)</f>
        <v>Surly</v>
      </c>
      <c r="O749" s="21">
        <f>VLOOKUP(A749, [1]orders!A:D, 4, FALSE)</f>
        <v>42531</v>
      </c>
      <c r="P749" s="2">
        <v>2</v>
      </c>
      <c r="Q749" s="2">
        <v>469.99</v>
      </c>
      <c r="R749" s="27">
        <v>7.0000000000000007E-2</v>
      </c>
      <c r="S749" s="2">
        <f t="shared" si="11"/>
        <v>939.98</v>
      </c>
    </row>
    <row r="750" spans="1:19" x14ac:dyDescent="0.3">
      <c r="A750" s="2">
        <v>266</v>
      </c>
      <c r="B750" s="2">
        <v>2</v>
      </c>
      <c r="C750" s="2">
        <f>VLOOKUP(A750, [1]orders!A:G, 7, FALSE)</f>
        <v>2</v>
      </c>
      <c r="D750" s="2">
        <v>19</v>
      </c>
      <c r="E750" s="2">
        <f>VLOOKUP(C750, [2]staffs!A:G,1,FALSE)</f>
        <v>2</v>
      </c>
      <c r="F750" s="2" t="str">
        <f>VLOOKUP(E750, [2]staffs!A:D,4,FALSE)</f>
        <v>mireya.copeland@bikes.shop</v>
      </c>
      <c r="G750" s="2">
        <f>VLOOKUP(D750, [3]products!$A:$D, 4, FALSE)</f>
        <v>3</v>
      </c>
      <c r="H750" s="2" t="str">
        <f>VLOOKUP(G750, [4]categories!A:B, 2, FALSE)</f>
        <v>Cruisers Bicycles</v>
      </c>
      <c r="I750" s="14">
        <f>VLOOKUP(A750, [1]orders!A:B,2,FALSE)</f>
        <v>933</v>
      </c>
      <c r="J750" s="14" t="str">
        <f>VLOOKUP(A750, [1]orders!A:I,9,FALSE)</f>
        <v>lurline.rivers@msn.com</v>
      </c>
      <c r="K750" s="14">
        <f>VLOOKUP(A750, [1]orders!A:J,10,FALSE)</f>
        <v>11414</v>
      </c>
      <c r="L750" s="2" t="str">
        <f>IFERROR(VLOOKUP(C750, [5]stores!A:B, 2, FALSE), "Unknown")</f>
        <v>Baldwin Bikes</v>
      </c>
      <c r="M750" s="2" t="str">
        <f>VLOOKUP(D750,[3]products!A:B,2,FALSE)</f>
        <v>Pure Cycles William 3-Speed - 2016</v>
      </c>
      <c r="N750" s="2" t="str">
        <f>VLOOKUP(D750, [3]products!A:H, 8, FALSE)</f>
        <v>Pure Cycles</v>
      </c>
      <c r="O750" s="21">
        <f>VLOOKUP(A750, [1]orders!A:D, 4, FALSE)</f>
        <v>42531</v>
      </c>
      <c r="P750" s="2">
        <v>1</v>
      </c>
      <c r="Q750" s="2">
        <v>449</v>
      </c>
      <c r="R750" s="27">
        <v>0.2</v>
      </c>
      <c r="S750" s="2">
        <f t="shared" si="11"/>
        <v>449</v>
      </c>
    </row>
    <row r="751" spans="1:19" x14ac:dyDescent="0.3">
      <c r="A751" s="2">
        <v>266</v>
      </c>
      <c r="B751" s="2">
        <v>3</v>
      </c>
      <c r="C751" s="2">
        <f>VLOOKUP(A751, [1]orders!A:G, 7, FALSE)</f>
        <v>2</v>
      </c>
      <c r="D751" s="2">
        <v>25</v>
      </c>
      <c r="E751" s="2">
        <f>VLOOKUP(C751, [2]staffs!A:G,1,FALSE)</f>
        <v>2</v>
      </c>
      <c r="F751" s="2" t="str">
        <f>VLOOKUP(E751, [2]staffs!A:D,4,FALSE)</f>
        <v>mireya.copeland@bikes.shop</v>
      </c>
      <c r="G751" s="2">
        <f>VLOOKUP(D751, [3]products!$A:$D, 4, FALSE)</f>
        <v>2</v>
      </c>
      <c r="H751" s="2" t="str">
        <f>VLOOKUP(G751, [4]categories!A:B, 2, FALSE)</f>
        <v>Comfort Bicycles</v>
      </c>
      <c r="I751" s="14">
        <f>VLOOKUP(A751, [1]orders!A:B,2,FALSE)</f>
        <v>933</v>
      </c>
      <c r="J751" s="14" t="str">
        <f>VLOOKUP(A751, [1]orders!A:I,9,FALSE)</f>
        <v>lurline.rivers@msn.com</v>
      </c>
      <c r="K751" s="14">
        <f>VLOOKUP(A751, [1]orders!A:J,10,FALSE)</f>
        <v>11414</v>
      </c>
      <c r="L751" s="2" t="str">
        <f>IFERROR(VLOOKUP(C751, [5]stores!A:B, 2, FALSE), "Unknown")</f>
        <v>Baldwin Bikes</v>
      </c>
      <c r="M751" s="2" t="str">
        <f>VLOOKUP(D751,[3]products!A:B,2,FALSE)</f>
        <v>Electra Townie Original 7D - 2015/2016</v>
      </c>
      <c r="N751" s="2" t="str">
        <f>VLOOKUP(D751, [3]products!A:H, 8, FALSE)</f>
        <v>Electra</v>
      </c>
      <c r="O751" s="21">
        <f>VLOOKUP(A751, [1]orders!A:D, 4, FALSE)</f>
        <v>42531</v>
      </c>
      <c r="P751" s="2">
        <v>1</v>
      </c>
      <c r="Q751" s="2">
        <v>499.99</v>
      </c>
      <c r="R751" s="27">
        <v>0.05</v>
      </c>
      <c r="S751" s="2">
        <f t="shared" si="11"/>
        <v>499.99</v>
      </c>
    </row>
    <row r="752" spans="1:19" x14ac:dyDescent="0.3">
      <c r="A752" s="2">
        <v>267</v>
      </c>
      <c r="B752" s="2">
        <v>1</v>
      </c>
      <c r="C752" s="2">
        <f>VLOOKUP(A752, [1]orders!A:G, 7, FALSE)</f>
        <v>1</v>
      </c>
      <c r="D752" s="2">
        <v>22</v>
      </c>
      <c r="E752" s="2">
        <f>VLOOKUP(C752, [2]staffs!A:G,1,FALSE)</f>
        <v>1</v>
      </c>
      <c r="F752" s="2" t="str">
        <f>VLOOKUP(E752, [2]staffs!A:D,4,FALSE)</f>
        <v>fabiola.jackson@bikes.shop</v>
      </c>
      <c r="G752" s="2">
        <f>VLOOKUP(D752, [3]products!$A:$D, 4, FALSE)</f>
        <v>1</v>
      </c>
      <c r="H752" s="2" t="str">
        <f>VLOOKUP(G752, [4]categories!A:B, 2, FALSE)</f>
        <v>Children Bicycles</v>
      </c>
      <c r="I752" s="14">
        <f>VLOOKUP(A752, [1]orders!A:B,2,FALSE)</f>
        <v>282</v>
      </c>
      <c r="J752" s="14" t="str">
        <f>VLOOKUP(A752, [1]orders!A:I,9,FALSE)</f>
        <v>randolph.chase@yahoo.com</v>
      </c>
      <c r="K752" s="14">
        <f>VLOOKUP(A752, [1]orders!A:J,10,FALSE)</f>
        <v>94580</v>
      </c>
      <c r="L752" s="2" t="str">
        <f>IFERROR(VLOOKUP(C752, [5]stores!A:B, 2, FALSE), "Unknown")</f>
        <v>Santa Cruz Bikes</v>
      </c>
      <c r="M752" s="2" t="str">
        <f>VLOOKUP(D752,[3]products!A:B,2,FALSE)</f>
        <v>Electra Girl's Hawaii 1 (16-inch) - 2015/2016</v>
      </c>
      <c r="N752" s="2" t="str">
        <f>VLOOKUP(D752, [3]products!A:H, 8, FALSE)</f>
        <v>Electra</v>
      </c>
      <c r="O752" s="21">
        <f>VLOOKUP(A752, [1]orders!A:D, 4, FALSE)</f>
        <v>42532</v>
      </c>
      <c r="P752" s="2">
        <v>2</v>
      </c>
      <c r="Q752" s="2">
        <v>269.99</v>
      </c>
      <c r="R752" s="27">
        <v>0.2</v>
      </c>
      <c r="S752" s="2">
        <f t="shared" si="11"/>
        <v>539.98</v>
      </c>
    </row>
    <row r="753" spans="1:19" x14ac:dyDescent="0.3">
      <c r="A753" s="2">
        <v>267</v>
      </c>
      <c r="B753" s="2">
        <v>2</v>
      </c>
      <c r="C753" s="2">
        <f>VLOOKUP(A753, [1]orders!A:G, 7, FALSE)</f>
        <v>1</v>
      </c>
      <c r="D753" s="2">
        <v>23</v>
      </c>
      <c r="E753" s="2">
        <f>VLOOKUP(C753, [2]staffs!A:G,1,FALSE)</f>
        <v>1</v>
      </c>
      <c r="F753" s="2" t="str">
        <f>VLOOKUP(E753, [2]staffs!A:D,4,FALSE)</f>
        <v>fabiola.jackson@bikes.shop</v>
      </c>
      <c r="G753" s="2">
        <f>VLOOKUP(D753, [3]products!$A:$D, 4, FALSE)</f>
        <v>1</v>
      </c>
      <c r="H753" s="2" t="str">
        <f>VLOOKUP(G753, [4]categories!A:B, 2, FALSE)</f>
        <v>Children Bicycles</v>
      </c>
      <c r="I753" s="14">
        <f>VLOOKUP(A753, [1]orders!A:B,2,FALSE)</f>
        <v>282</v>
      </c>
      <c r="J753" s="14" t="str">
        <f>VLOOKUP(A753, [1]orders!A:I,9,FALSE)</f>
        <v>randolph.chase@yahoo.com</v>
      </c>
      <c r="K753" s="14">
        <f>VLOOKUP(A753, [1]orders!A:J,10,FALSE)</f>
        <v>94580</v>
      </c>
      <c r="L753" s="2" t="str">
        <f>IFERROR(VLOOKUP(C753, [5]stores!A:B, 2, FALSE), "Unknown")</f>
        <v>Santa Cruz Bikes</v>
      </c>
      <c r="M753" s="2" t="str">
        <f>VLOOKUP(D753,[3]products!A:B,2,FALSE)</f>
        <v>Electra Girl's Hawaii 1 (20-inch) - 2015/2016</v>
      </c>
      <c r="N753" s="2" t="str">
        <f>VLOOKUP(D753, [3]products!A:H, 8, FALSE)</f>
        <v>Electra</v>
      </c>
      <c r="O753" s="21">
        <f>VLOOKUP(A753, [1]orders!A:D, 4, FALSE)</f>
        <v>42532</v>
      </c>
      <c r="P753" s="2">
        <v>2</v>
      </c>
      <c r="Q753" s="2">
        <v>299.99</v>
      </c>
      <c r="R753" s="27">
        <v>0.1</v>
      </c>
      <c r="S753" s="2">
        <f t="shared" si="11"/>
        <v>599.98</v>
      </c>
    </row>
    <row r="754" spans="1:19" x14ac:dyDescent="0.3">
      <c r="A754" s="2">
        <v>267</v>
      </c>
      <c r="B754" s="2">
        <v>3</v>
      </c>
      <c r="C754" s="2">
        <f>VLOOKUP(A754, [1]orders!A:G, 7, FALSE)</f>
        <v>1</v>
      </c>
      <c r="D754" s="2">
        <v>24</v>
      </c>
      <c r="E754" s="2">
        <f>VLOOKUP(C754, [2]staffs!A:G,1,FALSE)</f>
        <v>1</v>
      </c>
      <c r="F754" s="2" t="str">
        <f>VLOOKUP(E754, [2]staffs!A:D,4,FALSE)</f>
        <v>fabiola.jackson@bikes.shop</v>
      </c>
      <c r="G754" s="2">
        <f>VLOOKUP(D754, [3]products!$A:$D, 4, FALSE)</f>
        <v>2</v>
      </c>
      <c r="H754" s="2" t="str">
        <f>VLOOKUP(G754, [4]categories!A:B, 2, FALSE)</f>
        <v>Comfort Bicycles</v>
      </c>
      <c r="I754" s="14">
        <f>VLOOKUP(A754, [1]orders!A:B,2,FALSE)</f>
        <v>282</v>
      </c>
      <c r="J754" s="14" t="str">
        <f>VLOOKUP(A754, [1]orders!A:I,9,FALSE)</f>
        <v>randolph.chase@yahoo.com</v>
      </c>
      <c r="K754" s="14">
        <f>VLOOKUP(A754, [1]orders!A:J,10,FALSE)</f>
        <v>94580</v>
      </c>
      <c r="L754" s="2" t="str">
        <f>IFERROR(VLOOKUP(C754, [5]stores!A:B, 2, FALSE), "Unknown")</f>
        <v>Santa Cruz Bikes</v>
      </c>
      <c r="M754" s="2" t="str">
        <f>VLOOKUP(D754,[3]products!A:B,2,FALSE)</f>
        <v>Electra Townie Original 21D - 2016</v>
      </c>
      <c r="N754" s="2" t="str">
        <f>VLOOKUP(D754, [3]products!A:H, 8, FALSE)</f>
        <v>Electra</v>
      </c>
      <c r="O754" s="21">
        <f>VLOOKUP(A754, [1]orders!A:D, 4, FALSE)</f>
        <v>42532</v>
      </c>
      <c r="P754" s="2">
        <v>1</v>
      </c>
      <c r="Q754" s="2">
        <v>549.99</v>
      </c>
      <c r="R754" s="27">
        <v>0.1</v>
      </c>
      <c r="S754" s="2">
        <f t="shared" si="11"/>
        <v>549.99</v>
      </c>
    </row>
    <row r="755" spans="1:19" x14ac:dyDescent="0.3">
      <c r="A755" s="2">
        <v>267</v>
      </c>
      <c r="B755" s="2">
        <v>4</v>
      </c>
      <c r="C755" s="2">
        <f>VLOOKUP(A755, [1]orders!A:G, 7, FALSE)</f>
        <v>1</v>
      </c>
      <c r="D755" s="2">
        <v>7</v>
      </c>
      <c r="E755" s="2">
        <f>VLOOKUP(C755, [2]staffs!A:G,1,FALSE)</f>
        <v>1</v>
      </c>
      <c r="F755" s="2" t="str">
        <f>VLOOKUP(E755, [2]staffs!A:D,4,FALSE)</f>
        <v>fabiola.jackson@bikes.shop</v>
      </c>
      <c r="G755" s="2">
        <f>VLOOKUP(D755, [3]products!$A:$D, 4, FALSE)</f>
        <v>6</v>
      </c>
      <c r="H755" s="2" t="str">
        <f>VLOOKUP(G755, [4]categories!A:B, 2, FALSE)</f>
        <v>Mountain Bikes</v>
      </c>
      <c r="I755" s="14">
        <f>VLOOKUP(A755, [1]orders!A:B,2,FALSE)</f>
        <v>282</v>
      </c>
      <c r="J755" s="14" t="str">
        <f>VLOOKUP(A755, [1]orders!A:I,9,FALSE)</f>
        <v>randolph.chase@yahoo.com</v>
      </c>
      <c r="K755" s="14">
        <f>VLOOKUP(A755, [1]orders!A:J,10,FALSE)</f>
        <v>94580</v>
      </c>
      <c r="L755" s="2" t="str">
        <f>IFERROR(VLOOKUP(C755, [5]stores!A:B, 2, FALSE), "Unknown")</f>
        <v>Santa Cruz Bikes</v>
      </c>
      <c r="M755" s="2" t="str">
        <f>VLOOKUP(D755,[3]products!A:B,2,FALSE)</f>
        <v>Trek Slash 8 27.5 - 2016</v>
      </c>
      <c r="N755" s="2" t="str">
        <f>VLOOKUP(D755, [3]products!A:H, 8, FALSE)</f>
        <v>Trek</v>
      </c>
      <c r="O755" s="21">
        <f>VLOOKUP(A755, [1]orders!A:D, 4, FALSE)</f>
        <v>42532</v>
      </c>
      <c r="P755" s="2">
        <v>2</v>
      </c>
      <c r="Q755" s="2">
        <v>3999.99</v>
      </c>
      <c r="R755" s="27">
        <v>7.0000000000000007E-2</v>
      </c>
      <c r="S755" s="2">
        <f t="shared" si="11"/>
        <v>7999.98</v>
      </c>
    </row>
    <row r="756" spans="1:19" x14ac:dyDescent="0.3">
      <c r="A756" s="2">
        <v>267</v>
      </c>
      <c r="B756" s="2">
        <v>5</v>
      </c>
      <c r="C756" s="2">
        <f>VLOOKUP(A756, [1]orders!A:G, 7, FALSE)</f>
        <v>1</v>
      </c>
      <c r="D756" s="2">
        <v>21</v>
      </c>
      <c r="E756" s="2">
        <f>VLOOKUP(C756, [2]staffs!A:G,1,FALSE)</f>
        <v>1</v>
      </c>
      <c r="F756" s="2" t="str">
        <f>VLOOKUP(E756, [2]staffs!A:D,4,FALSE)</f>
        <v>fabiola.jackson@bikes.shop</v>
      </c>
      <c r="G756" s="2">
        <f>VLOOKUP(D756, [3]products!$A:$D, 4, FALSE)</f>
        <v>1</v>
      </c>
      <c r="H756" s="2" t="str">
        <f>VLOOKUP(G756, [4]categories!A:B, 2, FALSE)</f>
        <v>Children Bicycles</v>
      </c>
      <c r="I756" s="14">
        <f>VLOOKUP(A756, [1]orders!A:B,2,FALSE)</f>
        <v>282</v>
      </c>
      <c r="J756" s="14" t="str">
        <f>VLOOKUP(A756, [1]orders!A:I,9,FALSE)</f>
        <v>randolph.chase@yahoo.com</v>
      </c>
      <c r="K756" s="14">
        <f>VLOOKUP(A756, [1]orders!A:J,10,FALSE)</f>
        <v>94580</v>
      </c>
      <c r="L756" s="2" t="str">
        <f>IFERROR(VLOOKUP(C756, [5]stores!A:B, 2, FALSE), "Unknown")</f>
        <v>Santa Cruz Bikes</v>
      </c>
      <c r="M756" s="2" t="str">
        <f>VLOOKUP(D756,[3]products!A:B,2,FALSE)</f>
        <v>Electra Cruiser 1 (24-Inch) - 2016</v>
      </c>
      <c r="N756" s="2" t="str">
        <f>VLOOKUP(D756, [3]products!A:H, 8, FALSE)</f>
        <v>Electra</v>
      </c>
      <c r="O756" s="21">
        <f>VLOOKUP(A756, [1]orders!A:D, 4, FALSE)</f>
        <v>42532</v>
      </c>
      <c r="P756" s="2">
        <v>1</v>
      </c>
      <c r="Q756" s="2">
        <v>269.99</v>
      </c>
      <c r="R756" s="27">
        <v>0.05</v>
      </c>
      <c r="S756" s="2">
        <f t="shared" si="11"/>
        <v>269.99</v>
      </c>
    </row>
    <row r="757" spans="1:19" x14ac:dyDescent="0.3">
      <c r="A757" s="2">
        <v>268</v>
      </c>
      <c r="B757" s="2">
        <v>1</v>
      </c>
      <c r="C757" s="2">
        <f>VLOOKUP(A757, [1]orders!A:G, 7, FALSE)</f>
        <v>1</v>
      </c>
      <c r="D757" s="2">
        <v>7</v>
      </c>
      <c r="E757" s="2">
        <f>VLOOKUP(C757, [2]staffs!A:G,1,FALSE)</f>
        <v>1</v>
      </c>
      <c r="F757" s="2" t="str">
        <f>VLOOKUP(E757, [2]staffs!A:D,4,FALSE)</f>
        <v>fabiola.jackson@bikes.shop</v>
      </c>
      <c r="G757" s="2">
        <f>VLOOKUP(D757, [3]products!$A:$D, 4, FALSE)</f>
        <v>6</v>
      </c>
      <c r="H757" s="2" t="str">
        <f>VLOOKUP(G757, [4]categories!A:B, 2, FALSE)</f>
        <v>Mountain Bikes</v>
      </c>
      <c r="I757" s="14">
        <f>VLOOKUP(A757, [1]orders!A:B,2,FALSE)</f>
        <v>540</v>
      </c>
      <c r="J757" s="14" t="str">
        <f>VLOOKUP(A757, [1]orders!A:I,9,FALSE)</f>
        <v>shery.randolph@hotmail.com</v>
      </c>
      <c r="K757" s="14">
        <f>VLOOKUP(A757, [1]orders!A:J,10,FALSE)</f>
        <v>91762</v>
      </c>
      <c r="L757" s="2" t="str">
        <f>IFERROR(VLOOKUP(C757, [5]stores!A:B, 2, FALSE), "Unknown")</f>
        <v>Santa Cruz Bikes</v>
      </c>
      <c r="M757" s="2" t="str">
        <f>VLOOKUP(D757,[3]products!A:B,2,FALSE)</f>
        <v>Trek Slash 8 27.5 - 2016</v>
      </c>
      <c r="N757" s="2" t="str">
        <f>VLOOKUP(D757, [3]products!A:H, 8, FALSE)</f>
        <v>Trek</v>
      </c>
      <c r="O757" s="21">
        <f>VLOOKUP(A757, [1]orders!A:D, 4, FALSE)</f>
        <v>42532</v>
      </c>
      <c r="P757" s="2">
        <v>1</v>
      </c>
      <c r="Q757" s="2">
        <v>3999.99</v>
      </c>
      <c r="R757" s="27">
        <v>0.05</v>
      </c>
      <c r="S757" s="2">
        <f t="shared" si="11"/>
        <v>3999.99</v>
      </c>
    </row>
    <row r="758" spans="1:19" x14ac:dyDescent="0.3">
      <c r="A758" s="2">
        <v>268</v>
      </c>
      <c r="B758" s="2">
        <v>2</v>
      </c>
      <c r="C758" s="2">
        <f>VLOOKUP(A758, [1]orders!A:G, 7, FALSE)</f>
        <v>1</v>
      </c>
      <c r="D758" s="2">
        <v>6</v>
      </c>
      <c r="E758" s="2">
        <f>VLOOKUP(C758, [2]staffs!A:G,1,FALSE)</f>
        <v>1</v>
      </c>
      <c r="F758" s="2" t="str">
        <f>VLOOKUP(E758, [2]staffs!A:D,4,FALSE)</f>
        <v>fabiola.jackson@bikes.shop</v>
      </c>
      <c r="G758" s="2">
        <f>VLOOKUP(D758, [3]products!$A:$D, 4, FALSE)</f>
        <v>6</v>
      </c>
      <c r="H758" s="2" t="str">
        <f>VLOOKUP(G758, [4]categories!A:B, 2, FALSE)</f>
        <v>Mountain Bikes</v>
      </c>
      <c r="I758" s="14">
        <f>VLOOKUP(A758, [1]orders!A:B,2,FALSE)</f>
        <v>540</v>
      </c>
      <c r="J758" s="14" t="str">
        <f>VLOOKUP(A758, [1]orders!A:I,9,FALSE)</f>
        <v>shery.randolph@hotmail.com</v>
      </c>
      <c r="K758" s="14">
        <f>VLOOKUP(A758, [1]orders!A:J,10,FALSE)</f>
        <v>91762</v>
      </c>
      <c r="L758" s="2" t="str">
        <f>IFERROR(VLOOKUP(C758, [5]stores!A:B, 2, FALSE), "Unknown")</f>
        <v>Santa Cruz Bikes</v>
      </c>
      <c r="M758" s="2" t="str">
        <f>VLOOKUP(D758,[3]products!A:B,2,FALSE)</f>
        <v>Surly Ice Cream Truck Frameset - 2016</v>
      </c>
      <c r="N758" s="2" t="str">
        <f>VLOOKUP(D758, [3]products!A:H, 8, FALSE)</f>
        <v>Surly</v>
      </c>
      <c r="O758" s="21">
        <f>VLOOKUP(A758, [1]orders!A:D, 4, FALSE)</f>
        <v>42532</v>
      </c>
      <c r="P758" s="2">
        <v>2</v>
      </c>
      <c r="Q758" s="2">
        <v>469.99</v>
      </c>
      <c r="R758" s="27">
        <v>0.2</v>
      </c>
      <c r="S758" s="2">
        <f t="shared" si="11"/>
        <v>939.98</v>
      </c>
    </row>
    <row r="759" spans="1:19" x14ac:dyDescent="0.3">
      <c r="A759" s="2">
        <v>268</v>
      </c>
      <c r="B759" s="2">
        <v>3</v>
      </c>
      <c r="C759" s="2">
        <f>VLOOKUP(A759, [1]orders!A:G, 7, FALSE)</f>
        <v>1</v>
      </c>
      <c r="D759" s="2">
        <v>9</v>
      </c>
      <c r="E759" s="2">
        <f>VLOOKUP(C759, [2]staffs!A:G,1,FALSE)</f>
        <v>1</v>
      </c>
      <c r="F759" s="2" t="str">
        <f>VLOOKUP(E759, [2]staffs!A:D,4,FALSE)</f>
        <v>fabiola.jackson@bikes.shop</v>
      </c>
      <c r="G759" s="2">
        <f>VLOOKUP(D759, [3]products!$A:$D, 4, FALSE)</f>
        <v>5</v>
      </c>
      <c r="H759" s="2" t="str">
        <f>VLOOKUP(G759, [4]categories!A:B, 2, FALSE)</f>
        <v>Electric Bikes</v>
      </c>
      <c r="I759" s="14">
        <f>VLOOKUP(A759, [1]orders!A:B,2,FALSE)</f>
        <v>540</v>
      </c>
      <c r="J759" s="14" t="str">
        <f>VLOOKUP(A759, [1]orders!A:I,9,FALSE)</f>
        <v>shery.randolph@hotmail.com</v>
      </c>
      <c r="K759" s="14">
        <f>VLOOKUP(A759, [1]orders!A:J,10,FALSE)</f>
        <v>91762</v>
      </c>
      <c r="L759" s="2" t="str">
        <f>IFERROR(VLOOKUP(C759, [5]stores!A:B, 2, FALSE), "Unknown")</f>
        <v>Santa Cruz Bikes</v>
      </c>
      <c r="M759" s="2" t="str">
        <f>VLOOKUP(D759,[3]products!A:B,2,FALSE)</f>
        <v>Trek Conduit+ - 2016</v>
      </c>
      <c r="N759" s="2" t="str">
        <f>VLOOKUP(D759, [3]products!A:H, 8, FALSE)</f>
        <v>Trek</v>
      </c>
      <c r="O759" s="21">
        <f>VLOOKUP(A759, [1]orders!A:D, 4, FALSE)</f>
        <v>42532</v>
      </c>
      <c r="P759" s="2">
        <v>1</v>
      </c>
      <c r="Q759" s="2">
        <v>2999.99</v>
      </c>
      <c r="R759" s="27">
        <v>0.1</v>
      </c>
      <c r="S759" s="2">
        <f t="shared" si="11"/>
        <v>2999.99</v>
      </c>
    </row>
    <row r="760" spans="1:19" x14ac:dyDescent="0.3">
      <c r="A760" s="2">
        <v>269</v>
      </c>
      <c r="B760" s="2">
        <v>1</v>
      </c>
      <c r="C760" s="2">
        <f>VLOOKUP(A760, [1]orders!A:G, 7, FALSE)</f>
        <v>2</v>
      </c>
      <c r="D760" s="2">
        <v>5</v>
      </c>
      <c r="E760" s="2">
        <f>VLOOKUP(C760, [2]staffs!A:G,1,FALSE)</f>
        <v>2</v>
      </c>
      <c r="F760" s="2" t="str">
        <f>VLOOKUP(E760, [2]staffs!A:D,4,FALSE)</f>
        <v>mireya.copeland@bikes.shop</v>
      </c>
      <c r="G760" s="2">
        <f>VLOOKUP(D760, [3]products!$A:$D, 4, FALSE)</f>
        <v>6</v>
      </c>
      <c r="H760" s="2" t="str">
        <f>VLOOKUP(G760, [4]categories!A:B, 2, FALSE)</f>
        <v>Mountain Bikes</v>
      </c>
      <c r="I760" s="14">
        <f>VLOOKUP(A760, [1]orders!A:B,2,FALSE)</f>
        <v>764</v>
      </c>
      <c r="J760" s="14" t="str">
        <f>VLOOKUP(A760, [1]orders!A:I,9,FALSE)</f>
        <v>terrell.mathis@aol.com</v>
      </c>
      <c r="K760" s="14">
        <f>VLOOKUP(A760, [1]orders!A:J,10,FALSE)</f>
        <v>11784</v>
      </c>
      <c r="L760" s="2" t="str">
        <f>IFERROR(VLOOKUP(C760, [5]stores!A:B, 2, FALSE), "Unknown")</f>
        <v>Baldwin Bikes</v>
      </c>
      <c r="M760" s="2" t="str">
        <f>VLOOKUP(D760,[3]products!A:B,2,FALSE)</f>
        <v>Heller Shagamaw Frame - 2016</v>
      </c>
      <c r="N760" s="2" t="str">
        <f>VLOOKUP(D760, [3]products!A:H, 8, FALSE)</f>
        <v>Heller</v>
      </c>
      <c r="O760" s="21">
        <f>VLOOKUP(A760, [1]orders!A:D, 4, FALSE)</f>
        <v>42533</v>
      </c>
      <c r="P760" s="2">
        <v>1</v>
      </c>
      <c r="Q760" s="2">
        <v>1320.99</v>
      </c>
      <c r="R760" s="27">
        <v>7.0000000000000007E-2</v>
      </c>
      <c r="S760" s="2">
        <f t="shared" si="11"/>
        <v>1320.99</v>
      </c>
    </row>
    <row r="761" spans="1:19" x14ac:dyDescent="0.3">
      <c r="A761" s="2">
        <v>269</v>
      </c>
      <c r="B761" s="2">
        <v>2</v>
      </c>
      <c r="C761" s="2">
        <f>VLOOKUP(A761, [1]orders!A:G, 7, FALSE)</f>
        <v>2</v>
      </c>
      <c r="D761" s="2">
        <v>23</v>
      </c>
      <c r="E761" s="2">
        <f>VLOOKUP(C761, [2]staffs!A:G,1,FALSE)</f>
        <v>2</v>
      </c>
      <c r="F761" s="2" t="str">
        <f>VLOOKUP(E761, [2]staffs!A:D,4,FALSE)</f>
        <v>mireya.copeland@bikes.shop</v>
      </c>
      <c r="G761" s="2">
        <f>VLOOKUP(D761, [3]products!$A:$D, 4, FALSE)</f>
        <v>1</v>
      </c>
      <c r="H761" s="2" t="str">
        <f>VLOOKUP(G761, [4]categories!A:B, 2, FALSE)</f>
        <v>Children Bicycles</v>
      </c>
      <c r="I761" s="14">
        <f>VLOOKUP(A761, [1]orders!A:B,2,FALSE)</f>
        <v>764</v>
      </c>
      <c r="J761" s="14" t="str">
        <f>VLOOKUP(A761, [1]orders!A:I,9,FALSE)</f>
        <v>terrell.mathis@aol.com</v>
      </c>
      <c r="K761" s="14">
        <f>VLOOKUP(A761, [1]orders!A:J,10,FALSE)</f>
        <v>11784</v>
      </c>
      <c r="L761" s="2" t="str">
        <f>IFERROR(VLOOKUP(C761, [5]stores!A:B, 2, FALSE), "Unknown")</f>
        <v>Baldwin Bikes</v>
      </c>
      <c r="M761" s="2" t="str">
        <f>VLOOKUP(D761,[3]products!A:B,2,FALSE)</f>
        <v>Electra Girl's Hawaii 1 (20-inch) - 2015/2016</v>
      </c>
      <c r="N761" s="2" t="str">
        <f>VLOOKUP(D761, [3]products!A:H, 8, FALSE)</f>
        <v>Electra</v>
      </c>
      <c r="O761" s="21">
        <f>VLOOKUP(A761, [1]orders!A:D, 4, FALSE)</f>
        <v>42533</v>
      </c>
      <c r="P761" s="2">
        <v>2</v>
      </c>
      <c r="Q761" s="2">
        <v>299.99</v>
      </c>
      <c r="R761" s="27">
        <v>7.0000000000000007E-2</v>
      </c>
      <c r="S761" s="2">
        <f t="shared" si="11"/>
        <v>599.98</v>
      </c>
    </row>
    <row r="762" spans="1:19" x14ac:dyDescent="0.3">
      <c r="A762" s="2">
        <v>269</v>
      </c>
      <c r="B762" s="2">
        <v>3</v>
      </c>
      <c r="C762" s="2">
        <f>VLOOKUP(A762, [1]orders!A:G, 7, FALSE)</f>
        <v>2</v>
      </c>
      <c r="D762" s="2">
        <v>18</v>
      </c>
      <c r="E762" s="2">
        <f>VLOOKUP(C762, [2]staffs!A:G,1,FALSE)</f>
        <v>2</v>
      </c>
      <c r="F762" s="2" t="str">
        <f>VLOOKUP(E762, [2]staffs!A:D,4,FALSE)</f>
        <v>mireya.copeland@bikes.shop</v>
      </c>
      <c r="G762" s="2">
        <f>VLOOKUP(D762, [3]products!$A:$D, 4, FALSE)</f>
        <v>3</v>
      </c>
      <c r="H762" s="2" t="str">
        <f>VLOOKUP(G762, [4]categories!A:B, 2, FALSE)</f>
        <v>Cruisers Bicycles</v>
      </c>
      <c r="I762" s="14">
        <f>VLOOKUP(A762, [1]orders!A:B,2,FALSE)</f>
        <v>764</v>
      </c>
      <c r="J762" s="14" t="str">
        <f>VLOOKUP(A762, [1]orders!A:I,9,FALSE)</f>
        <v>terrell.mathis@aol.com</v>
      </c>
      <c r="K762" s="14">
        <f>VLOOKUP(A762, [1]orders!A:J,10,FALSE)</f>
        <v>11784</v>
      </c>
      <c r="L762" s="2" t="str">
        <f>IFERROR(VLOOKUP(C762, [5]stores!A:B, 2, FALSE), "Unknown")</f>
        <v>Baldwin Bikes</v>
      </c>
      <c r="M762" s="2" t="str">
        <f>VLOOKUP(D762,[3]products!A:B,2,FALSE)</f>
        <v>Pure Cycles Western 3-Speed - Women's - 2015/2016</v>
      </c>
      <c r="N762" s="2" t="str">
        <f>VLOOKUP(D762, [3]products!A:H, 8, FALSE)</f>
        <v>Pure Cycles</v>
      </c>
      <c r="O762" s="21">
        <f>VLOOKUP(A762, [1]orders!A:D, 4, FALSE)</f>
        <v>42533</v>
      </c>
      <c r="P762" s="2">
        <v>1</v>
      </c>
      <c r="Q762" s="2">
        <v>449</v>
      </c>
      <c r="R762" s="27">
        <v>0.05</v>
      </c>
      <c r="S762" s="2">
        <f t="shared" si="11"/>
        <v>449</v>
      </c>
    </row>
    <row r="763" spans="1:19" x14ac:dyDescent="0.3">
      <c r="A763" s="2">
        <v>269</v>
      </c>
      <c r="B763" s="2">
        <v>4</v>
      </c>
      <c r="C763" s="2">
        <f>VLOOKUP(A763, [1]orders!A:G, 7, FALSE)</f>
        <v>2</v>
      </c>
      <c r="D763" s="2">
        <v>3</v>
      </c>
      <c r="E763" s="2">
        <f>VLOOKUP(C763, [2]staffs!A:G,1,FALSE)</f>
        <v>2</v>
      </c>
      <c r="F763" s="2" t="str">
        <f>VLOOKUP(E763, [2]staffs!A:D,4,FALSE)</f>
        <v>mireya.copeland@bikes.shop</v>
      </c>
      <c r="G763" s="2">
        <f>VLOOKUP(D763, [3]products!$A:$D, 4, FALSE)</f>
        <v>6</v>
      </c>
      <c r="H763" s="2" t="str">
        <f>VLOOKUP(G763, [4]categories!A:B, 2, FALSE)</f>
        <v>Mountain Bikes</v>
      </c>
      <c r="I763" s="14">
        <f>VLOOKUP(A763, [1]orders!A:B,2,FALSE)</f>
        <v>764</v>
      </c>
      <c r="J763" s="14" t="str">
        <f>VLOOKUP(A763, [1]orders!A:I,9,FALSE)</f>
        <v>terrell.mathis@aol.com</v>
      </c>
      <c r="K763" s="14">
        <f>VLOOKUP(A763, [1]orders!A:J,10,FALSE)</f>
        <v>11784</v>
      </c>
      <c r="L763" s="2" t="str">
        <f>IFERROR(VLOOKUP(C763, [5]stores!A:B, 2, FALSE), "Unknown")</f>
        <v>Baldwin Bikes</v>
      </c>
      <c r="M763" s="2" t="str">
        <f>VLOOKUP(D763,[3]products!A:B,2,FALSE)</f>
        <v>Surly Wednesday Frameset - 2016</v>
      </c>
      <c r="N763" s="2" t="str">
        <f>VLOOKUP(D763, [3]products!A:H, 8, FALSE)</f>
        <v>Surly</v>
      </c>
      <c r="O763" s="21">
        <f>VLOOKUP(A763, [1]orders!A:D, 4, FALSE)</f>
        <v>42533</v>
      </c>
      <c r="P763" s="2">
        <v>1</v>
      </c>
      <c r="Q763" s="2">
        <v>999.99</v>
      </c>
      <c r="R763" s="27">
        <v>0.05</v>
      </c>
      <c r="S763" s="2">
        <f t="shared" si="11"/>
        <v>999.99</v>
      </c>
    </row>
    <row r="764" spans="1:19" x14ac:dyDescent="0.3">
      <c r="A764" s="2">
        <v>270</v>
      </c>
      <c r="B764" s="2">
        <v>1</v>
      </c>
      <c r="C764" s="2">
        <f>VLOOKUP(A764, [1]orders!A:G, 7, FALSE)</f>
        <v>2</v>
      </c>
      <c r="D764" s="2">
        <v>25</v>
      </c>
      <c r="E764" s="2">
        <f>VLOOKUP(C764, [2]staffs!A:G,1,FALSE)</f>
        <v>2</v>
      </c>
      <c r="F764" s="2" t="str">
        <f>VLOOKUP(E764, [2]staffs!A:D,4,FALSE)</f>
        <v>mireya.copeland@bikes.shop</v>
      </c>
      <c r="G764" s="2">
        <f>VLOOKUP(D764, [3]products!$A:$D, 4, FALSE)</f>
        <v>2</v>
      </c>
      <c r="H764" s="2" t="str">
        <f>VLOOKUP(G764, [4]categories!A:B, 2, FALSE)</f>
        <v>Comfort Bicycles</v>
      </c>
      <c r="I764" s="14">
        <f>VLOOKUP(A764, [1]orders!A:B,2,FALSE)</f>
        <v>879</v>
      </c>
      <c r="J764" s="14" t="str">
        <f>VLOOKUP(A764, [1]orders!A:I,9,FALSE)</f>
        <v>ethelyn.ray@yahoo.com</v>
      </c>
      <c r="K764" s="14">
        <f>VLOOKUP(A764, [1]orders!A:J,10,FALSE)</f>
        <v>11530</v>
      </c>
      <c r="L764" s="2" t="str">
        <f>IFERROR(VLOOKUP(C764, [5]stores!A:B, 2, FALSE), "Unknown")</f>
        <v>Baldwin Bikes</v>
      </c>
      <c r="M764" s="2" t="str">
        <f>VLOOKUP(D764,[3]products!A:B,2,FALSE)</f>
        <v>Electra Townie Original 7D - 2015/2016</v>
      </c>
      <c r="N764" s="2" t="str">
        <f>VLOOKUP(D764, [3]products!A:H, 8, FALSE)</f>
        <v>Electra</v>
      </c>
      <c r="O764" s="21">
        <f>VLOOKUP(A764, [1]orders!A:D, 4, FALSE)</f>
        <v>42533</v>
      </c>
      <c r="P764" s="2">
        <v>2</v>
      </c>
      <c r="Q764" s="2">
        <v>499.99</v>
      </c>
      <c r="R764" s="27">
        <v>0.2</v>
      </c>
      <c r="S764" s="2">
        <f t="shared" si="11"/>
        <v>999.98</v>
      </c>
    </row>
    <row r="765" spans="1:19" x14ac:dyDescent="0.3">
      <c r="A765" s="2">
        <v>270</v>
      </c>
      <c r="B765" s="2">
        <v>2</v>
      </c>
      <c r="C765" s="2">
        <f>VLOOKUP(A765, [1]orders!A:G, 7, FALSE)</f>
        <v>2</v>
      </c>
      <c r="D765" s="2">
        <v>15</v>
      </c>
      <c r="E765" s="2">
        <f>VLOOKUP(C765, [2]staffs!A:G,1,FALSE)</f>
        <v>2</v>
      </c>
      <c r="F765" s="2" t="str">
        <f>VLOOKUP(E765, [2]staffs!A:D,4,FALSE)</f>
        <v>mireya.copeland@bikes.shop</v>
      </c>
      <c r="G765" s="2">
        <f>VLOOKUP(D765, [3]products!$A:$D, 4, FALSE)</f>
        <v>3</v>
      </c>
      <c r="H765" s="2" t="str">
        <f>VLOOKUP(G765, [4]categories!A:B, 2, FALSE)</f>
        <v>Cruisers Bicycles</v>
      </c>
      <c r="I765" s="14">
        <f>VLOOKUP(A765, [1]orders!A:B,2,FALSE)</f>
        <v>879</v>
      </c>
      <c r="J765" s="14" t="str">
        <f>VLOOKUP(A765, [1]orders!A:I,9,FALSE)</f>
        <v>ethelyn.ray@yahoo.com</v>
      </c>
      <c r="K765" s="14">
        <f>VLOOKUP(A765, [1]orders!A:J,10,FALSE)</f>
        <v>11530</v>
      </c>
      <c r="L765" s="2" t="str">
        <f>IFERROR(VLOOKUP(C765, [5]stores!A:B, 2, FALSE), "Unknown")</f>
        <v>Baldwin Bikes</v>
      </c>
      <c r="M765" s="2" t="str">
        <f>VLOOKUP(D765,[3]products!A:B,2,FALSE)</f>
        <v>Electra Moto 1 - 2016</v>
      </c>
      <c r="N765" s="2" t="str">
        <f>VLOOKUP(D765, [3]products!A:H, 8, FALSE)</f>
        <v>Electra</v>
      </c>
      <c r="O765" s="21">
        <f>VLOOKUP(A765, [1]orders!A:D, 4, FALSE)</f>
        <v>42533</v>
      </c>
      <c r="P765" s="2">
        <v>1</v>
      </c>
      <c r="Q765" s="2">
        <v>529.99</v>
      </c>
      <c r="R765" s="27">
        <v>0.1</v>
      </c>
      <c r="S765" s="2">
        <f t="shared" si="11"/>
        <v>529.99</v>
      </c>
    </row>
    <row r="766" spans="1:19" x14ac:dyDescent="0.3">
      <c r="A766" s="2">
        <v>271</v>
      </c>
      <c r="B766" s="2">
        <v>1</v>
      </c>
      <c r="C766" s="2">
        <f>VLOOKUP(A766, [1]orders!A:G, 7, FALSE)</f>
        <v>2</v>
      </c>
      <c r="D766" s="2">
        <v>11</v>
      </c>
      <c r="E766" s="2">
        <f>VLOOKUP(C766, [2]staffs!A:G,1,FALSE)</f>
        <v>2</v>
      </c>
      <c r="F766" s="2" t="str">
        <f>VLOOKUP(E766, [2]staffs!A:D,4,FALSE)</f>
        <v>mireya.copeland@bikes.shop</v>
      </c>
      <c r="G766" s="2">
        <f>VLOOKUP(D766, [3]products!$A:$D, 4, FALSE)</f>
        <v>4</v>
      </c>
      <c r="H766" s="2" t="str">
        <f>VLOOKUP(G766, [4]categories!A:B, 2, FALSE)</f>
        <v>Cyclocross Bicycles</v>
      </c>
      <c r="I766" s="14">
        <f>VLOOKUP(A766, [1]orders!A:B,2,FALSE)</f>
        <v>350</v>
      </c>
      <c r="J766" s="14" t="str">
        <f>VLOOKUP(A766, [1]orders!A:I,9,FALSE)</f>
        <v>christoper.mccall@msn.com</v>
      </c>
      <c r="K766" s="14">
        <f>VLOOKUP(A766, [1]orders!A:J,10,FALSE)</f>
        <v>11706</v>
      </c>
      <c r="L766" s="2" t="str">
        <f>IFERROR(VLOOKUP(C766, [5]stores!A:B, 2, FALSE), "Unknown")</f>
        <v>Baldwin Bikes</v>
      </c>
      <c r="M766" s="2" t="str">
        <f>VLOOKUP(D766,[3]products!A:B,2,FALSE)</f>
        <v>Surly Straggler 650b - 2016</v>
      </c>
      <c r="N766" s="2" t="str">
        <f>VLOOKUP(D766, [3]products!A:H, 8, FALSE)</f>
        <v>Surly</v>
      </c>
      <c r="O766" s="21">
        <f>VLOOKUP(A766, [1]orders!A:D, 4, FALSE)</f>
        <v>42534</v>
      </c>
      <c r="P766" s="2">
        <v>2</v>
      </c>
      <c r="Q766" s="2">
        <v>1680.99</v>
      </c>
      <c r="R766" s="27">
        <v>7.0000000000000007E-2</v>
      </c>
      <c r="S766" s="2">
        <f t="shared" si="11"/>
        <v>3361.98</v>
      </c>
    </row>
    <row r="767" spans="1:19" x14ac:dyDescent="0.3">
      <c r="A767" s="2">
        <v>271</v>
      </c>
      <c r="B767" s="2">
        <v>2</v>
      </c>
      <c r="C767" s="2">
        <f>VLOOKUP(A767, [1]orders!A:G, 7, FALSE)</f>
        <v>2</v>
      </c>
      <c r="D767" s="2">
        <v>6</v>
      </c>
      <c r="E767" s="2">
        <f>VLOOKUP(C767, [2]staffs!A:G,1,FALSE)</f>
        <v>2</v>
      </c>
      <c r="F767" s="2" t="str">
        <f>VLOOKUP(E767, [2]staffs!A:D,4,FALSE)</f>
        <v>mireya.copeland@bikes.shop</v>
      </c>
      <c r="G767" s="2">
        <f>VLOOKUP(D767, [3]products!$A:$D, 4, FALSE)</f>
        <v>6</v>
      </c>
      <c r="H767" s="2" t="str">
        <f>VLOOKUP(G767, [4]categories!A:B, 2, FALSE)</f>
        <v>Mountain Bikes</v>
      </c>
      <c r="I767" s="14">
        <f>VLOOKUP(A767, [1]orders!A:B,2,FALSE)</f>
        <v>350</v>
      </c>
      <c r="J767" s="14" t="str">
        <f>VLOOKUP(A767, [1]orders!A:I,9,FALSE)</f>
        <v>christoper.mccall@msn.com</v>
      </c>
      <c r="K767" s="14">
        <f>VLOOKUP(A767, [1]orders!A:J,10,FALSE)</f>
        <v>11706</v>
      </c>
      <c r="L767" s="2" t="str">
        <f>IFERROR(VLOOKUP(C767, [5]stores!A:B, 2, FALSE), "Unknown")</f>
        <v>Baldwin Bikes</v>
      </c>
      <c r="M767" s="2" t="str">
        <f>VLOOKUP(D767,[3]products!A:B,2,FALSE)</f>
        <v>Surly Ice Cream Truck Frameset - 2016</v>
      </c>
      <c r="N767" s="2" t="str">
        <f>VLOOKUP(D767, [3]products!A:H, 8, FALSE)</f>
        <v>Surly</v>
      </c>
      <c r="O767" s="21">
        <f>VLOOKUP(A767, [1]orders!A:D, 4, FALSE)</f>
        <v>42534</v>
      </c>
      <c r="P767" s="2">
        <v>2</v>
      </c>
      <c r="Q767" s="2">
        <v>469.99</v>
      </c>
      <c r="R767" s="27">
        <v>0.05</v>
      </c>
      <c r="S767" s="2">
        <f t="shared" si="11"/>
        <v>939.98</v>
      </c>
    </row>
    <row r="768" spans="1:19" x14ac:dyDescent="0.3">
      <c r="A768" s="2">
        <v>271</v>
      </c>
      <c r="B768" s="2">
        <v>3</v>
      </c>
      <c r="C768" s="2">
        <f>VLOOKUP(A768, [1]orders!A:G, 7, FALSE)</f>
        <v>2</v>
      </c>
      <c r="D768" s="2">
        <v>13</v>
      </c>
      <c r="E768" s="2">
        <f>VLOOKUP(C768, [2]staffs!A:G,1,FALSE)</f>
        <v>2</v>
      </c>
      <c r="F768" s="2" t="str">
        <f>VLOOKUP(E768, [2]staffs!A:D,4,FALSE)</f>
        <v>mireya.copeland@bikes.shop</v>
      </c>
      <c r="G768" s="2">
        <f>VLOOKUP(D768, [3]products!$A:$D, 4, FALSE)</f>
        <v>3</v>
      </c>
      <c r="H768" s="2" t="str">
        <f>VLOOKUP(G768, [4]categories!A:B, 2, FALSE)</f>
        <v>Cruisers Bicycles</v>
      </c>
      <c r="I768" s="14">
        <f>VLOOKUP(A768, [1]orders!A:B,2,FALSE)</f>
        <v>350</v>
      </c>
      <c r="J768" s="14" t="str">
        <f>VLOOKUP(A768, [1]orders!A:I,9,FALSE)</f>
        <v>christoper.mccall@msn.com</v>
      </c>
      <c r="K768" s="14">
        <f>VLOOKUP(A768, [1]orders!A:J,10,FALSE)</f>
        <v>11706</v>
      </c>
      <c r="L768" s="2" t="str">
        <f>IFERROR(VLOOKUP(C768, [5]stores!A:B, 2, FALSE), "Unknown")</f>
        <v>Baldwin Bikes</v>
      </c>
      <c r="M768" s="2" t="str">
        <f>VLOOKUP(D768,[3]products!A:B,2,FALSE)</f>
        <v>Electra Cruiser 1 (24-Inch) - 2016</v>
      </c>
      <c r="N768" s="2" t="str">
        <f>VLOOKUP(D768, [3]products!A:H, 8, FALSE)</f>
        <v>Electra</v>
      </c>
      <c r="O768" s="21">
        <f>VLOOKUP(A768, [1]orders!A:D, 4, FALSE)</f>
        <v>42534</v>
      </c>
      <c r="P768" s="2">
        <v>1</v>
      </c>
      <c r="Q768" s="2">
        <v>269.99</v>
      </c>
      <c r="R768" s="27">
        <v>0.1</v>
      </c>
      <c r="S768" s="2">
        <f t="shared" si="11"/>
        <v>269.99</v>
      </c>
    </row>
    <row r="769" spans="1:19" x14ac:dyDescent="0.3">
      <c r="A769" s="2">
        <v>271</v>
      </c>
      <c r="B769" s="2">
        <v>4</v>
      </c>
      <c r="C769" s="2">
        <f>VLOOKUP(A769, [1]orders!A:G, 7, FALSE)</f>
        <v>2</v>
      </c>
      <c r="D769" s="2">
        <v>7</v>
      </c>
      <c r="E769" s="2">
        <f>VLOOKUP(C769, [2]staffs!A:G,1,FALSE)</f>
        <v>2</v>
      </c>
      <c r="F769" s="2" t="str">
        <f>VLOOKUP(E769, [2]staffs!A:D,4,FALSE)</f>
        <v>mireya.copeland@bikes.shop</v>
      </c>
      <c r="G769" s="2">
        <f>VLOOKUP(D769, [3]products!$A:$D, 4, FALSE)</f>
        <v>6</v>
      </c>
      <c r="H769" s="2" t="str">
        <f>VLOOKUP(G769, [4]categories!A:B, 2, FALSE)</f>
        <v>Mountain Bikes</v>
      </c>
      <c r="I769" s="14">
        <f>VLOOKUP(A769, [1]orders!A:B,2,FALSE)</f>
        <v>350</v>
      </c>
      <c r="J769" s="14" t="str">
        <f>VLOOKUP(A769, [1]orders!A:I,9,FALSE)</f>
        <v>christoper.mccall@msn.com</v>
      </c>
      <c r="K769" s="14">
        <f>VLOOKUP(A769, [1]orders!A:J,10,FALSE)</f>
        <v>11706</v>
      </c>
      <c r="L769" s="2" t="str">
        <f>IFERROR(VLOOKUP(C769, [5]stores!A:B, 2, FALSE), "Unknown")</f>
        <v>Baldwin Bikes</v>
      </c>
      <c r="M769" s="2" t="str">
        <f>VLOOKUP(D769,[3]products!A:B,2,FALSE)</f>
        <v>Trek Slash 8 27.5 - 2016</v>
      </c>
      <c r="N769" s="2" t="str">
        <f>VLOOKUP(D769, [3]products!A:H, 8, FALSE)</f>
        <v>Trek</v>
      </c>
      <c r="O769" s="21">
        <f>VLOOKUP(A769, [1]orders!A:D, 4, FALSE)</f>
        <v>42534</v>
      </c>
      <c r="P769" s="2">
        <v>2</v>
      </c>
      <c r="Q769" s="2">
        <v>3999.99</v>
      </c>
      <c r="R769" s="27">
        <v>0.1</v>
      </c>
      <c r="S769" s="2">
        <f t="shared" si="11"/>
        <v>7999.98</v>
      </c>
    </row>
    <row r="770" spans="1:19" x14ac:dyDescent="0.3">
      <c r="A770" s="2">
        <v>272</v>
      </c>
      <c r="B770" s="2">
        <v>1</v>
      </c>
      <c r="C770" s="2">
        <f>VLOOKUP(A770, [1]orders!A:G, 7, FALSE)</f>
        <v>2</v>
      </c>
      <c r="D770" s="2">
        <v>2</v>
      </c>
      <c r="E770" s="2">
        <f>VLOOKUP(C770, [2]staffs!A:G,1,FALSE)</f>
        <v>2</v>
      </c>
      <c r="F770" s="2" t="str">
        <f>VLOOKUP(E770, [2]staffs!A:D,4,FALSE)</f>
        <v>mireya.copeland@bikes.shop</v>
      </c>
      <c r="G770" s="2">
        <f>VLOOKUP(D770, [3]products!$A:$D, 4, FALSE)</f>
        <v>6</v>
      </c>
      <c r="H770" s="2" t="str">
        <f>VLOOKUP(G770, [4]categories!A:B, 2, FALSE)</f>
        <v>Mountain Bikes</v>
      </c>
      <c r="I770" s="14">
        <f>VLOOKUP(A770, [1]orders!A:B,2,FALSE)</f>
        <v>497</v>
      </c>
      <c r="J770" s="14" t="str">
        <f>VLOOKUP(A770, [1]orders!A:I,9,FALSE)</f>
        <v>ezra.fowler@hotmail.com</v>
      </c>
      <c r="K770" s="14">
        <f>VLOOKUP(A770, [1]orders!A:J,10,FALSE)</f>
        <v>10954</v>
      </c>
      <c r="L770" s="2" t="str">
        <f>IFERROR(VLOOKUP(C770, [5]stores!A:B, 2, FALSE), "Unknown")</f>
        <v>Baldwin Bikes</v>
      </c>
      <c r="M770" s="2" t="str">
        <f>VLOOKUP(D770,[3]products!A:B,2,FALSE)</f>
        <v>Ritchey Timberwolf Frameset - 2016</v>
      </c>
      <c r="N770" s="2" t="str">
        <f>VLOOKUP(D770, [3]products!A:H, 8, FALSE)</f>
        <v>Ritchey</v>
      </c>
      <c r="O770" s="21">
        <f>VLOOKUP(A770, [1]orders!A:D, 4, FALSE)</f>
        <v>42536</v>
      </c>
      <c r="P770" s="2">
        <v>2</v>
      </c>
      <c r="Q770" s="2">
        <v>749.99</v>
      </c>
      <c r="R770" s="27">
        <v>7.0000000000000007E-2</v>
      </c>
      <c r="S770" s="2">
        <f t="shared" si="11"/>
        <v>1499.98</v>
      </c>
    </row>
    <row r="771" spans="1:19" x14ac:dyDescent="0.3">
      <c r="A771" s="2">
        <v>272</v>
      </c>
      <c r="B771" s="2">
        <v>2</v>
      </c>
      <c r="C771" s="2">
        <f>VLOOKUP(A771, [1]orders!A:G, 7, FALSE)</f>
        <v>2</v>
      </c>
      <c r="D771" s="2">
        <v>11</v>
      </c>
      <c r="E771" s="2">
        <f>VLOOKUP(C771, [2]staffs!A:G,1,FALSE)</f>
        <v>2</v>
      </c>
      <c r="F771" s="2" t="str">
        <f>VLOOKUP(E771, [2]staffs!A:D,4,FALSE)</f>
        <v>mireya.copeland@bikes.shop</v>
      </c>
      <c r="G771" s="2">
        <f>VLOOKUP(D771, [3]products!$A:$D, 4, FALSE)</f>
        <v>4</v>
      </c>
      <c r="H771" s="2" t="str">
        <f>VLOOKUP(G771, [4]categories!A:B, 2, FALSE)</f>
        <v>Cyclocross Bicycles</v>
      </c>
      <c r="I771" s="14">
        <f>VLOOKUP(A771, [1]orders!A:B,2,FALSE)</f>
        <v>497</v>
      </c>
      <c r="J771" s="14" t="str">
        <f>VLOOKUP(A771, [1]orders!A:I,9,FALSE)</f>
        <v>ezra.fowler@hotmail.com</v>
      </c>
      <c r="K771" s="14">
        <f>VLOOKUP(A771, [1]orders!A:J,10,FALSE)</f>
        <v>10954</v>
      </c>
      <c r="L771" s="2" t="str">
        <f>IFERROR(VLOOKUP(C771, [5]stores!A:B, 2, FALSE), "Unknown")</f>
        <v>Baldwin Bikes</v>
      </c>
      <c r="M771" s="2" t="str">
        <f>VLOOKUP(D771,[3]products!A:B,2,FALSE)</f>
        <v>Surly Straggler 650b - 2016</v>
      </c>
      <c r="N771" s="2" t="str">
        <f>VLOOKUP(D771, [3]products!A:H, 8, FALSE)</f>
        <v>Surly</v>
      </c>
      <c r="O771" s="21">
        <f>VLOOKUP(A771, [1]orders!A:D, 4, FALSE)</f>
        <v>42536</v>
      </c>
      <c r="P771" s="2">
        <v>1</v>
      </c>
      <c r="Q771" s="2">
        <v>1680.99</v>
      </c>
      <c r="R771" s="27">
        <v>7.0000000000000007E-2</v>
      </c>
      <c r="S771" s="2">
        <f t="shared" ref="S771:S834" si="12">P771*Q771</f>
        <v>1680.99</v>
      </c>
    </row>
    <row r="772" spans="1:19" x14ac:dyDescent="0.3">
      <c r="A772" s="2">
        <v>273</v>
      </c>
      <c r="B772" s="2">
        <v>1</v>
      </c>
      <c r="C772" s="2">
        <f>VLOOKUP(A772, [1]orders!A:G, 7, FALSE)</f>
        <v>2</v>
      </c>
      <c r="D772" s="2">
        <v>21</v>
      </c>
      <c r="E772" s="2">
        <f>VLOOKUP(C772, [2]staffs!A:G,1,FALSE)</f>
        <v>2</v>
      </c>
      <c r="F772" s="2" t="str">
        <f>VLOOKUP(E772, [2]staffs!A:D,4,FALSE)</f>
        <v>mireya.copeland@bikes.shop</v>
      </c>
      <c r="G772" s="2">
        <f>VLOOKUP(D772, [3]products!$A:$D, 4, FALSE)</f>
        <v>1</v>
      </c>
      <c r="H772" s="2" t="str">
        <f>VLOOKUP(G772, [4]categories!A:B, 2, FALSE)</f>
        <v>Children Bicycles</v>
      </c>
      <c r="I772" s="14">
        <f>VLOOKUP(A772, [1]orders!A:B,2,FALSE)</f>
        <v>1340</v>
      </c>
      <c r="J772" s="14" t="str">
        <f>VLOOKUP(A772, [1]orders!A:I,9,FALSE)</f>
        <v>tona.velasquez@msn.com</v>
      </c>
      <c r="K772" s="14">
        <f>VLOOKUP(A772, [1]orders!A:J,10,FALSE)</f>
        <v>11357</v>
      </c>
      <c r="L772" s="2" t="str">
        <f>IFERROR(VLOOKUP(C772, [5]stores!A:B, 2, FALSE), "Unknown")</f>
        <v>Baldwin Bikes</v>
      </c>
      <c r="M772" s="2" t="str">
        <f>VLOOKUP(D772,[3]products!A:B,2,FALSE)</f>
        <v>Electra Cruiser 1 (24-Inch) - 2016</v>
      </c>
      <c r="N772" s="2" t="str">
        <f>VLOOKUP(D772, [3]products!A:H, 8, FALSE)</f>
        <v>Electra</v>
      </c>
      <c r="O772" s="21">
        <f>VLOOKUP(A772, [1]orders!A:D, 4, FALSE)</f>
        <v>42537</v>
      </c>
      <c r="P772" s="2">
        <v>1</v>
      </c>
      <c r="Q772" s="2">
        <v>269.99</v>
      </c>
      <c r="R772" s="27">
        <v>0.1</v>
      </c>
      <c r="S772" s="2">
        <f t="shared" si="12"/>
        <v>269.99</v>
      </c>
    </row>
    <row r="773" spans="1:19" x14ac:dyDescent="0.3">
      <c r="A773" s="2">
        <v>274</v>
      </c>
      <c r="B773" s="2">
        <v>1</v>
      </c>
      <c r="C773" s="2">
        <f>VLOOKUP(A773, [1]orders!A:G, 7, FALSE)</f>
        <v>2</v>
      </c>
      <c r="D773" s="2">
        <v>11</v>
      </c>
      <c r="E773" s="2">
        <f>VLOOKUP(C773, [2]staffs!A:G,1,FALSE)</f>
        <v>2</v>
      </c>
      <c r="F773" s="2" t="str">
        <f>VLOOKUP(E773, [2]staffs!A:D,4,FALSE)</f>
        <v>mireya.copeland@bikes.shop</v>
      </c>
      <c r="G773" s="2">
        <f>VLOOKUP(D773, [3]products!$A:$D, 4, FALSE)</f>
        <v>4</v>
      </c>
      <c r="H773" s="2" t="str">
        <f>VLOOKUP(G773, [4]categories!A:B, 2, FALSE)</f>
        <v>Cyclocross Bicycles</v>
      </c>
      <c r="I773" s="14">
        <f>VLOOKUP(A773, [1]orders!A:B,2,FALSE)</f>
        <v>411</v>
      </c>
      <c r="J773" s="14" t="str">
        <f>VLOOKUP(A773, [1]orders!A:I,9,FALSE)</f>
        <v>octavia.case@aol.com</v>
      </c>
      <c r="K773" s="14">
        <f>VLOOKUP(A773, [1]orders!A:J,10,FALSE)</f>
        <v>10002</v>
      </c>
      <c r="L773" s="2" t="str">
        <f>IFERROR(VLOOKUP(C773, [5]stores!A:B, 2, FALSE), "Unknown")</f>
        <v>Baldwin Bikes</v>
      </c>
      <c r="M773" s="2" t="str">
        <f>VLOOKUP(D773,[3]products!A:B,2,FALSE)</f>
        <v>Surly Straggler 650b - 2016</v>
      </c>
      <c r="N773" s="2" t="str">
        <f>VLOOKUP(D773, [3]products!A:H, 8, FALSE)</f>
        <v>Surly</v>
      </c>
      <c r="O773" s="21">
        <f>VLOOKUP(A773, [1]orders!A:D, 4, FALSE)</f>
        <v>42538</v>
      </c>
      <c r="P773" s="2">
        <v>2</v>
      </c>
      <c r="Q773" s="2">
        <v>1680.99</v>
      </c>
      <c r="R773" s="27">
        <v>0.05</v>
      </c>
      <c r="S773" s="2">
        <f t="shared" si="12"/>
        <v>3361.98</v>
      </c>
    </row>
    <row r="774" spans="1:19" x14ac:dyDescent="0.3">
      <c r="A774" s="2">
        <v>274</v>
      </c>
      <c r="B774" s="2">
        <v>2</v>
      </c>
      <c r="C774" s="2">
        <f>VLOOKUP(A774, [1]orders!A:G, 7, FALSE)</f>
        <v>2</v>
      </c>
      <c r="D774" s="2">
        <v>25</v>
      </c>
      <c r="E774" s="2">
        <f>VLOOKUP(C774, [2]staffs!A:G,1,FALSE)</f>
        <v>2</v>
      </c>
      <c r="F774" s="2" t="str">
        <f>VLOOKUP(E774, [2]staffs!A:D,4,FALSE)</f>
        <v>mireya.copeland@bikes.shop</v>
      </c>
      <c r="G774" s="2">
        <f>VLOOKUP(D774, [3]products!$A:$D, 4, FALSE)</f>
        <v>2</v>
      </c>
      <c r="H774" s="2" t="str">
        <f>VLOOKUP(G774, [4]categories!A:B, 2, FALSE)</f>
        <v>Comfort Bicycles</v>
      </c>
      <c r="I774" s="14">
        <f>VLOOKUP(A774, [1]orders!A:B,2,FALSE)</f>
        <v>411</v>
      </c>
      <c r="J774" s="14" t="str">
        <f>VLOOKUP(A774, [1]orders!A:I,9,FALSE)</f>
        <v>octavia.case@aol.com</v>
      </c>
      <c r="K774" s="14">
        <f>VLOOKUP(A774, [1]orders!A:J,10,FALSE)</f>
        <v>10002</v>
      </c>
      <c r="L774" s="2" t="str">
        <f>IFERROR(VLOOKUP(C774, [5]stores!A:B, 2, FALSE), "Unknown")</f>
        <v>Baldwin Bikes</v>
      </c>
      <c r="M774" s="2" t="str">
        <f>VLOOKUP(D774,[3]products!A:B,2,FALSE)</f>
        <v>Electra Townie Original 7D - 2015/2016</v>
      </c>
      <c r="N774" s="2" t="str">
        <f>VLOOKUP(D774, [3]products!A:H, 8, FALSE)</f>
        <v>Electra</v>
      </c>
      <c r="O774" s="21">
        <f>VLOOKUP(A774, [1]orders!A:D, 4, FALSE)</f>
        <v>42538</v>
      </c>
      <c r="P774" s="2">
        <v>2</v>
      </c>
      <c r="Q774" s="2">
        <v>499.99</v>
      </c>
      <c r="R774" s="27">
        <v>0.1</v>
      </c>
      <c r="S774" s="2">
        <f t="shared" si="12"/>
        <v>999.98</v>
      </c>
    </row>
    <row r="775" spans="1:19" x14ac:dyDescent="0.3">
      <c r="A775" s="2">
        <v>274</v>
      </c>
      <c r="B775" s="2">
        <v>3</v>
      </c>
      <c r="C775" s="2">
        <f>VLOOKUP(A775, [1]orders!A:G, 7, FALSE)</f>
        <v>2</v>
      </c>
      <c r="D775" s="2">
        <v>9</v>
      </c>
      <c r="E775" s="2">
        <f>VLOOKUP(C775, [2]staffs!A:G,1,FALSE)</f>
        <v>2</v>
      </c>
      <c r="F775" s="2" t="str">
        <f>VLOOKUP(E775, [2]staffs!A:D,4,FALSE)</f>
        <v>mireya.copeland@bikes.shop</v>
      </c>
      <c r="G775" s="2">
        <f>VLOOKUP(D775, [3]products!$A:$D, 4, FALSE)</f>
        <v>5</v>
      </c>
      <c r="H775" s="2" t="str">
        <f>VLOOKUP(G775, [4]categories!A:B, 2, FALSE)</f>
        <v>Electric Bikes</v>
      </c>
      <c r="I775" s="14">
        <f>VLOOKUP(A775, [1]orders!A:B,2,FALSE)</f>
        <v>411</v>
      </c>
      <c r="J775" s="14" t="str">
        <f>VLOOKUP(A775, [1]orders!A:I,9,FALSE)</f>
        <v>octavia.case@aol.com</v>
      </c>
      <c r="K775" s="14">
        <f>VLOOKUP(A775, [1]orders!A:J,10,FALSE)</f>
        <v>10002</v>
      </c>
      <c r="L775" s="2" t="str">
        <f>IFERROR(VLOOKUP(C775, [5]stores!A:B, 2, FALSE), "Unknown")</f>
        <v>Baldwin Bikes</v>
      </c>
      <c r="M775" s="2" t="str">
        <f>VLOOKUP(D775,[3]products!A:B,2,FALSE)</f>
        <v>Trek Conduit+ - 2016</v>
      </c>
      <c r="N775" s="2" t="str">
        <f>VLOOKUP(D775, [3]products!A:H, 8, FALSE)</f>
        <v>Trek</v>
      </c>
      <c r="O775" s="21">
        <f>VLOOKUP(A775, [1]orders!A:D, 4, FALSE)</f>
        <v>42538</v>
      </c>
      <c r="P775" s="2">
        <v>2</v>
      </c>
      <c r="Q775" s="2">
        <v>2999.99</v>
      </c>
      <c r="R775" s="27">
        <v>7.0000000000000007E-2</v>
      </c>
      <c r="S775" s="2">
        <f t="shared" si="12"/>
        <v>5999.98</v>
      </c>
    </row>
    <row r="776" spans="1:19" x14ac:dyDescent="0.3">
      <c r="A776" s="2">
        <v>275</v>
      </c>
      <c r="B776" s="2">
        <v>1</v>
      </c>
      <c r="C776" s="2">
        <f>VLOOKUP(A776, [1]orders!A:G, 7, FALSE)</f>
        <v>2</v>
      </c>
      <c r="D776" s="2">
        <v>18</v>
      </c>
      <c r="E776" s="2">
        <f>VLOOKUP(C776, [2]staffs!A:G,1,FALSE)</f>
        <v>2</v>
      </c>
      <c r="F776" s="2" t="str">
        <f>VLOOKUP(E776, [2]staffs!A:D,4,FALSE)</f>
        <v>mireya.copeland@bikes.shop</v>
      </c>
      <c r="G776" s="2">
        <f>VLOOKUP(D776, [3]products!$A:$D, 4, FALSE)</f>
        <v>3</v>
      </c>
      <c r="H776" s="2" t="str">
        <f>VLOOKUP(G776, [4]categories!A:B, 2, FALSE)</f>
        <v>Cruisers Bicycles</v>
      </c>
      <c r="I776" s="14">
        <f>VLOOKUP(A776, [1]orders!A:B,2,FALSE)</f>
        <v>1341</v>
      </c>
      <c r="J776" s="14" t="str">
        <f>VLOOKUP(A776, [1]orders!A:I,9,FALSE)</f>
        <v>rozanne.reyes@aol.com</v>
      </c>
      <c r="K776" s="14">
        <f>VLOOKUP(A776, [1]orders!A:J,10,FALSE)</f>
        <v>11530</v>
      </c>
      <c r="L776" s="2" t="str">
        <f>IFERROR(VLOOKUP(C776, [5]stores!A:B, 2, FALSE), "Unknown")</f>
        <v>Baldwin Bikes</v>
      </c>
      <c r="M776" s="2" t="str">
        <f>VLOOKUP(D776,[3]products!A:B,2,FALSE)</f>
        <v>Pure Cycles Western 3-Speed - Women's - 2015/2016</v>
      </c>
      <c r="N776" s="2" t="str">
        <f>VLOOKUP(D776, [3]products!A:H, 8, FALSE)</f>
        <v>Pure Cycles</v>
      </c>
      <c r="O776" s="21">
        <f>VLOOKUP(A776, [1]orders!A:D, 4, FALSE)</f>
        <v>42538</v>
      </c>
      <c r="P776" s="2">
        <v>1</v>
      </c>
      <c r="Q776" s="2">
        <v>449</v>
      </c>
      <c r="R776" s="27">
        <v>0.05</v>
      </c>
      <c r="S776" s="2">
        <f t="shared" si="12"/>
        <v>449</v>
      </c>
    </row>
    <row r="777" spans="1:19" x14ac:dyDescent="0.3">
      <c r="A777" s="2">
        <v>275</v>
      </c>
      <c r="B777" s="2">
        <v>2</v>
      </c>
      <c r="C777" s="2">
        <f>VLOOKUP(A777, [1]orders!A:G, 7, FALSE)</f>
        <v>2</v>
      </c>
      <c r="D777" s="2">
        <v>25</v>
      </c>
      <c r="E777" s="2">
        <f>VLOOKUP(C777, [2]staffs!A:G,1,FALSE)</f>
        <v>2</v>
      </c>
      <c r="F777" s="2" t="str">
        <f>VLOOKUP(E777, [2]staffs!A:D,4,FALSE)</f>
        <v>mireya.copeland@bikes.shop</v>
      </c>
      <c r="G777" s="2">
        <f>VLOOKUP(D777, [3]products!$A:$D, 4, FALSE)</f>
        <v>2</v>
      </c>
      <c r="H777" s="2" t="str">
        <f>VLOOKUP(G777, [4]categories!A:B, 2, FALSE)</f>
        <v>Comfort Bicycles</v>
      </c>
      <c r="I777" s="14">
        <f>VLOOKUP(A777, [1]orders!A:B,2,FALSE)</f>
        <v>1341</v>
      </c>
      <c r="J777" s="14" t="str">
        <f>VLOOKUP(A777, [1]orders!A:I,9,FALSE)</f>
        <v>rozanne.reyes@aol.com</v>
      </c>
      <c r="K777" s="14">
        <f>VLOOKUP(A777, [1]orders!A:J,10,FALSE)</f>
        <v>11530</v>
      </c>
      <c r="L777" s="2" t="str">
        <f>IFERROR(VLOOKUP(C777, [5]stores!A:B, 2, FALSE), "Unknown")</f>
        <v>Baldwin Bikes</v>
      </c>
      <c r="M777" s="2" t="str">
        <f>VLOOKUP(D777,[3]products!A:B,2,FALSE)</f>
        <v>Electra Townie Original 7D - 2015/2016</v>
      </c>
      <c r="N777" s="2" t="str">
        <f>VLOOKUP(D777, [3]products!A:H, 8, FALSE)</f>
        <v>Electra</v>
      </c>
      <c r="O777" s="21">
        <f>VLOOKUP(A777, [1]orders!A:D, 4, FALSE)</f>
        <v>42538</v>
      </c>
      <c r="P777" s="2">
        <v>1</v>
      </c>
      <c r="Q777" s="2">
        <v>499.99</v>
      </c>
      <c r="R777" s="27">
        <v>0.1</v>
      </c>
      <c r="S777" s="2">
        <f t="shared" si="12"/>
        <v>499.99</v>
      </c>
    </row>
    <row r="778" spans="1:19" x14ac:dyDescent="0.3">
      <c r="A778" s="2">
        <v>275</v>
      </c>
      <c r="B778" s="2">
        <v>3</v>
      </c>
      <c r="C778" s="2">
        <f>VLOOKUP(A778, [1]orders!A:G, 7, FALSE)</f>
        <v>2</v>
      </c>
      <c r="D778" s="2">
        <v>7</v>
      </c>
      <c r="E778" s="2">
        <f>VLOOKUP(C778, [2]staffs!A:G,1,FALSE)</f>
        <v>2</v>
      </c>
      <c r="F778" s="2" t="str">
        <f>VLOOKUP(E778, [2]staffs!A:D,4,FALSE)</f>
        <v>mireya.copeland@bikes.shop</v>
      </c>
      <c r="G778" s="2">
        <f>VLOOKUP(D778, [3]products!$A:$D, 4, FALSE)</f>
        <v>6</v>
      </c>
      <c r="H778" s="2" t="str">
        <f>VLOOKUP(G778, [4]categories!A:B, 2, FALSE)</f>
        <v>Mountain Bikes</v>
      </c>
      <c r="I778" s="14">
        <f>VLOOKUP(A778, [1]orders!A:B,2,FALSE)</f>
        <v>1341</v>
      </c>
      <c r="J778" s="14" t="str">
        <f>VLOOKUP(A778, [1]orders!A:I,9,FALSE)</f>
        <v>rozanne.reyes@aol.com</v>
      </c>
      <c r="K778" s="14">
        <f>VLOOKUP(A778, [1]orders!A:J,10,FALSE)</f>
        <v>11530</v>
      </c>
      <c r="L778" s="2" t="str">
        <f>IFERROR(VLOOKUP(C778, [5]stores!A:B, 2, FALSE), "Unknown")</f>
        <v>Baldwin Bikes</v>
      </c>
      <c r="M778" s="2" t="str">
        <f>VLOOKUP(D778,[3]products!A:B,2,FALSE)</f>
        <v>Trek Slash 8 27.5 - 2016</v>
      </c>
      <c r="N778" s="2" t="str">
        <f>VLOOKUP(D778, [3]products!A:H, 8, FALSE)</f>
        <v>Trek</v>
      </c>
      <c r="O778" s="21">
        <f>VLOOKUP(A778, [1]orders!A:D, 4, FALSE)</f>
        <v>42538</v>
      </c>
      <c r="P778" s="2">
        <v>2</v>
      </c>
      <c r="Q778" s="2">
        <v>3999.99</v>
      </c>
      <c r="R778" s="27">
        <v>0.05</v>
      </c>
      <c r="S778" s="2">
        <f t="shared" si="12"/>
        <v>7999.98</v>
      </c>
    </row>
    <row r="779" spans="1:19" x14ac:dyDescent="0.3">
      <c r="A779" s="2">
        <v>276</v>
      </c>
      <c r="B779" s="2">
        <v>1</v>
      </c>
      <c r="C779" s="2">
        <f>VLOOKUP(A779, [1]orders!A:G, 7, FALSE)</f>
        <v>2</v>
      </c>
      <c r="D779" s="2">
        <v>3</v>
      </c>
      <c r="E779" s="2">
        <f>VLOOKUP(C779, [2]staffs!A:G,1,FALSE)</f>
        <v>2</v>
      </c>
      <c r="F779" s="2" t="str">
        <f>VLOOKUP(E779, [2]staffs!A:D,4,FALSE)</f>
        <v>mireya.copeland@bikes.shop</v>
      </c>
      <c r="G779" s="2">
        <f>VLOOKUP(D779, [3]products!$A:$D, 4, FALSE)</f>
        <v>6</v>
      </c>
      <c r="H779" s="2" t="str">
        <f>VLOOKUP(G779, [4]categories!A:B, 2, FALSE)</f>
        <v>Mountain Bikes</v>
      </c>
      <c r="I779" s="14">
        <f>VLOOKUP(A779, [1]orders!A:B,2,FALSE)</f>
        <v>1227</v>
      </c>
      <c r="J779" s="14" t="str">
        <f>VLOOKUP(A779, [1]orders!A:I,9,FALSE)</f>
        <v>magali.dixon@msn.com</v>
      </c>
      <c r="K779" s="14">
        <f>VLOOKUP(A779, [1]orders!A:J,10,FALSE)</f>
        <v>12180</v>
      </c>
      <c r="L779" s="2" t="str">
        <f>IFERROR(VLOOKUP(C779, [5]stores!A:B, 2, FALSE), "Unknown")</f>
        <v>Baldwin Bikes</v>
      </c>
      <c r="M779" s="2" t="str">
        <f>VLOOKUP(D779,[3]products!A:B,2,FALSE)</f>
        <v>Surly Wednesday Frameset - 2016</v>
      </c>
      <c r="N779" s="2" t="str">
        <f>VLOOKUP(D779, [3]products!A:H, 8, FALSE)</f>
        <v>Surly</v>
      </c>
      <c r="O779" s="21">
        <f>VLOOKUP(A779, [1]orders!A:D, 4, FALSE)</f>
        <v>42539</v>
      </c>
      <c r="P779" s="2">
        <v>2</v>
      </c>
      <c r="Q779" s="2">
        <v>999.99</v>
      </c>
      <c r="R779" s="27">
        <v>0.2</v>
      </c>
      <c r="S779" s="2">
        <f t="shared" si="12"/>
        <v>1999.98</v>
      </c>
    </row>
    <row r="780" spans="1:19" x14ac:dyDescent="0.3">
      <c r="A780" s="2">
        <v>276</v>
      </c>
      <c r="B780" s="2">
        <v>2</v>
      </c>
      <c r="C780" s="2">
        <f>VLOOKUP(A780, [1]orders!A:G, 7, FALSE)</f>
        <v>2</v>
      </c>
      <c r="D780" s="2">
        <v>17</v>
      </c>
      <c r="E780" s="2">
        <f>VLOOKUP(C780, [2]staffs!A:G,1,FALSE)</f>
        <v>2</v>
      </c>
      <c r="F780" s="2" t="str">
        <f>VLOOKUP(E780, [2]staffs!A:D,4,FALSE)</f>
        <v>mireya.copeland@bikes.shop</v>
      </c>
      <c r="G780" s="2">
        <f>VLOOKUP(D780, [3]products!$A:$D, 4, FALSE)</f>
        <v>3</v>
      </c>
      <c r="H780" s="2" t="str">
        <f>VLOOKUP(G780, [4]categories!A:B, 2, FALSE)</f>
        <v>Cruisers Bicycles</v>
      </c>
      <c r="I780" s="14">
        <f>VLOOKUP(A780, [1]orders!A:B,2,FALSE)</f>
        <v>1227</v>
      </c>
      <c r="J780" s="14" t="str">
        <f>VLOOKUP(A780, [1]orders!A:I,9,FALSE)</f>
        <v>magali.dixon@msn.com</v>
      </c>
      <c r="K780" s="14">
        <f>VLOOKUP(A780, [1]orders!A:J,10,FALSE)</f>
        <v>12180</v>
      </c>
      <c r="L780" s="2" t="str">
        <f>IFERROR(VLOOKUP(C780, [5]stores!A:B, 2, FALSE), "Unknown")</f>
        <v>Baldwin Bikes</v>
      </c>
      <c r="M780" s="2" t="str">
        <f>VLOOKUP(D780,[3]products!A:B,2,FALSE)</f>
        <v>Pure Cycles Vine 8-Speed - 2016</v>
      </c>
      <c r="N780" s="2" t="str">
        <f>VLOOKUP(D780, [3]products!A:H, 8, FALSE)</f>
        <v>Pure Cycles</v>
      </c>
      <c r="O780" s="21">
        <f>VLOOKUP(A780, [1]orders!A:D, 4, FALSE)</f>
        <v>42539</v>
      </c>
      <c r="P780" s="2">
        <v>1</v>
      </c>
      <c r="Q780" s="2">
        <v>429</v>
      </c>
      <c r="R780" s="27">
        <v>0.05</v>
      </c>
      <c r="S780" s="2">
        <f t="shared" si="12"/>
        <v>429</v>
      </c>
    </row>
    <row r="781" spans="1:19" x14ac:dyDescent="0.3">
      <c r="A781" s="2">
        <v>276</v>
      </c>
      <c r="B781" s="2">
        <v>3</v>
      </c>
      <c r="C781" s="2">
        <f>VLOOKUP(A781, [1]orders!A:G, 7, FALSE)</f>
        <v>2</v>
      </c>
      <c r="D781" s="2">
        <v>9</v>
      </c>
      <c r="E781" s="2">
        <f>VLOOKUP(C781, [2]staffs!A:G,1,FALSE)</f>
        <v>2</v>
      </c>
      <c r="F781" s="2" t="str">
        <f>VLOOKUP(E781, [2]staffs!A:D,4,FALSE)</f>
        <v>mireya.copeland@bikes.shop</v>
      </c>
      <c r="G781" s="2">
        <f>VLOOKUP(D781, [3]products!$A:$D, 4, FALSE)</f>
        <v>5</v>
      </c>
      <c r="H781" s="2" t="str">
        <f>VLOOKUP(G781, [4]categories!A:B, 2, FALSE)</f>
        <v>Electric Bikes</v>
      </c>
      <c r="I781" s="14">
        <f>VLOOKUP(A781, [1]orders!A:B,2,FALSE)</f>
        <v>1227</v>
      </c>
      <c r="J781" s="14" t="str">
        <f>VLOOKUP(A781, [1]orders!A:I,9,FALSE)</f>
        <v>magali.dixon@msn.com</v>
      </c>
      <c r="K781" s="14">
        <f>VLOOKUP(A781, [1]orders!A:J,10,FALSE)</f>
        <v>12180</v>
      </c>
      <c r="L781" s="2" t="str">
        <f>IFERROR(VLOOKUP(C781, [5]stores!A:B, 2, FALSE), "Unknown")</f>
        <v>Baldwin Bikes</v>
      </c>
      <c r="M781" s="2" t="str">
        <f>VLOOKUP(D781,[3]products!A:B,2,FALSE)</f>
        <v>Trek Conduit+ - 2016</v>
      </c>
      <c r="N781" s="2" t="str">
        <f>VLOOKUP(D781, [3]products!A:H, 8, FALSE)</f>
        <v>Trek</v>
      </c>
      <c r="O781" s="21">
        <f>VLOOKUP(A781, [1]orders!A:D, 4, FALSE)</f>
        <v>42539</v>
      </c>
      <c r="P781" s="2">
        <v>2</v>
      </c>
      <c r="Q781" s="2">
        <v>2999.99</v>
      </c>
      <c r="R781" s="27">
        <v>7.0000000000000007E-2</v>
      </c>
      <c r="S781" s="2">
        <f t="shared" si="12"/>
        <v>5999.98</v>
      </c>
    </row>
    <row r="782" spans="1:19" x14ac:dyDescent="0.3">
      <c r="A782" s="2">
        <v>277</v>
      </c>
      <c r="B782" s="2">
        <v>1</v>
      </c>
      <c r="C782" s="2">
        <f>VLOOKUP(A782, [1]orders!A:G, 7, FALSE)</f>
        <v>2</v>
      </c>
      <c r="D782" s="2">
        <v>20</v>
      </c>
      <c r="E782" s="2">
        <f>VLOOKUP(C782, [2]staffs!A:G,1,FALSE)</f>
        <v>2</v>
      </c>
      <c r="F782" s="2" t="str">
        <f>VLOOKUP(E782, [2]staffs!A:D,4,FALSE)</f>
        <v>mireya.copeland@bikes.shop</v>
      </c>
      <c r="G782" s="2">
        <f>VLOOKUP(D782, [3]products!$A:$D, 4, FALSE)</f>
        <v>3</v>
      </c>
      <c r="H782" s="2" t="str">
        <f>VLOOKUP(G782, [4]categories!A:B, 2, FALSE)</f>
        <v>Cruisers Bicycles</v>
      </c>
      <c r="I782" s="14">
        <f>VLOOKUP(A782, [1]orders!A:B,2,FALSE)</f>
        <v>546</v>
      </c>
      <c r="J782" s="14" t="str">
        <f>VLOOKUP(A782, [1]orders!A:I,9,FALSE)</f>
        <v>thad.castro@msn.com</v>
      </c>
      <c r="K782" s="14">
        <f>VLOOKUP(A782, [1]orders!A:J,10,FALSE)</f>
        <v>11717</v>
      </c>
      <c r="L782" s="2" t="str">
        <f>IFERROR(VLOOKUP(C782, [5]stores!A:B, 2, FALSE), "Unknown")</f>
        <v>Baldwin Bikes</v>
      </c>
      <c r="M782" s="2" t="str">
        <f>VLOOKUP(D782,[3]products!A:B,2,FALSE)</f>
        <v>Electra Townie Original 7D EQ - Women's - 2016</v>
      </c>
      <c r="N782" s="2" t="str">
        <f>VLOOKUP(D782, [3]products!A:H, 8, FALSE)</f>
        <v>Electra</v>
      </c>
      <c r="O782" s="21">
        <f>VLOOKUP(A782, [1]orders!A:D, 4, FALSE)</f>
        <v>42540</v>
      </c>
      <c r="P782" s="2">
        <v>2</v>
      </c>
      <c r="Q782" s="2">
        <v>599.99</v>
      </c>
      <c r="R782" s="27">
        <v>0.2</v>
      </c>
      <c r="S782" s="2">
        <f t="shared" si="12"/>
        <v>1199.98</v>
      </c>
    </row>
    <row r="783" spans="1:19" x14ac:dyDescent="0.3">
      <c r="A783" s="2">
        <v>277</v>
      </c>
      <c r="B783" s="2">
        <v>2</v>
      </c>
      <c r="C783" s="2">
        <f>VLOOKUP(A783, [1]orders!A:G, 7, FALSE)</f>
        <v>2</v>
      </c>
      <c r="D783" s="2">
        <v>6</v>
      </c>
      <c r="E783" s="2">
        <f>VLOOKUP(C783, [2]staffs!A:G,1,FALSE)</f>
        <v>2</v>
      </c>
      <c r="F783" s="2" t="str">
        <f>VLOOKUP(E783, [2]staffs!A:D,4,FALSE)</f>
        <v>mireya.copeland@bikes.shop</v>
      </c>
      <c r="G783" s="2">
        <f>VLOOKUP(D783, [3]products!$A:$D, 4, FALSE)</f>
        <v>6</v>
      </c>
      <c r="H783" s="2" t="str">
        <f>VLOOKUP(G783, [4]categories!A:B, 2, FALSE)</f>
        <v>Mountain Bikes</v>
      </c>
      <c r="I783" s="14">
        <f>VLOOKUP(A783, [1]orders!A:B,2,FALSE)</f>
        <v>546</v>
      </c>
      <c r="J783" s="14" t="str">
        <f>VLOOKUP(A783, [1]orders!A:I,9,FALSE)</f>
        <v>thad.castro@msn.com</v>
      </c>
      <c r="K783" s="14">
        <f>VLOOKUP(A783, [1]orders!A:J,10,FALSE)</f>
        <v>11717</v>
      </c>
      <c r="L783" s="2" t="str">
        <f>IFERROR(VLOOKUP(C783, [5]stores!A:B, 2, FALSE), "Unknown")</f>
        <v>Baldwin Bikes</v>
      </c>
      <c r="M783" s="2" t="str">
        <f>VLOOKUP(D783,[3]products!A:B,2,FALSE)</f>
        <v>Surly Ice Cream Truck Frameset - 2016</v>
      </c>
      <c r="N783" s="2" t="str">
        <f>VLOOKUP(D783, [3]products!A:H, 8, FALSE)</f>
        <v>Surly</v>
      </c>
      <c r="O783" s="21">
        <f>VLOOKUP(A783, [1]orders!A:D, 4, FALSE)</f>
        <v>42540</v>
      </c>
      <c r="P783" s="2">
        <v>2</v>
      </c>
      <c r="Q783" s="2">
        <v>469.99</v>
      </c>
      <c r="R783" s="27">
        <v>0.2</v>
      </c>
      <c r="S783" s="2">
        <f t="shared" si="12"/>
        <v>939.98</v>
      </c>
    </row>
    <row r="784" spans="1:19" x14ac:dyDescent="0.3">
      <c r="A784" s="2">
        <v>277</v>
      </c>
      <c r="B784" s="2">
        <v>3</v>
      </c>
      <c r="C784" s="2">
        <f>VLOOKUP(A784, [1]orders!A:G, 7, FALSE)</f>
        <v>2</v>
      </c>
      <c r="D784" s="2">
        <v>13</v>
      </c>
      <c r="E784" s="2">
        <f>VLOOKUP(C784, [2]staffs!A:G,1,FALSE)</f>
        <v>2</v>
      </c>
      <c r="F784" s="2" t="str">
        <f>VLOOKUP(E784, [2]staffs!A:D,4,FALSE)</f>
        <v>mireya.copeland@bikes.shop</v>
      </c>
      <c r="G784" s="2">
        <f>VLOOKUP(D784, [3]products!$A:$D, 4, FALSE)</f>
        <v>3</v>
      </c>
      <c r="H784" s="2" t="str">
        <f>VLOOKUP(G784, [4]categories!A:B, 2, FALSE)</f>
        <v>Cruisers Bicycles</v>
      </c>
      <c r="I784" s="14">
        <f>VLOOKUP(A784, [1]orders!A:B,2,FALSE)</f>
        <v>546</v>
      </c>
      <c r="J784" s="14" t="str">
        <f>VLOOKUP(A784, [1]orders!A:I,9,FALSE)</f>
        <v>thad.castro@msn.com</v>
      </c>
      <c r="K784" s="14">
        <f>VLOOKUP(A784, [1]orders!A:J,10,FALSE)</f>
        <v>11717</v>
      </c>
      <c r="L784" s="2" t="str">
        <f>IFERROR(VLOOKUP(C784, [5]stores!A:B, 2, FALSE), "Unknown")</f>
        <v>Baldwin Bikes</v>
      </c>
      <c r="M784" s="2" t="str">
        <f>VLOOKUP(D784,[3]products!A:B,2,FALSE)</f>
        <v>Electra Cruiser 1 (24-Inch) - 2016</v>
      </c>
      <c r="N784" s="2" t="str">
        <f>VLOOKUP(D784, [3]products!A:H, 8, FALSE)</f>
        <v>Electra</v>
      </c>
      <c r="O784" s="21">
        <f>VLOOKUP(A784, [1]orders!A:D, 4, FALSE)</f>
        <v>42540</v>
      </c>
      <c r="P784" s="2">
        <v>2</v>
      </c>
      <c r="Q784" s="2">
        <v>269.99</v>
      </c>
      <c r="R784" s="27">
        <v>0.1</v>
      </c>
      <c r="S784" s="2">
        <f t="shared" si="12"/>
        <v>539.98</v>
      </c>
    </row>
    <row r="785" spans="1:19" x14ac:dyDescent="0.3">
      <c r="A785" s="2">
        <v>278</v>
      </c>
      <c r="B785" s="2">
        <v>1</v>
      </c>
      <c r="C785" s="2">
        <f>VLOOKUP(A785, [1]orders!A:G, 7, FALSE)</f>
        <v>1</v>
      </c>
      <c r="D785" s="2">
        <v>16</v>
      </c>
      <c r="E785" s="2">
        <f>VLOOKUP(C785, [2]staffs!A:G,1,FALSE)</f>
        <v>1</v>
      </c>
      <c r="F785" s="2" t="str">
        <f>VLOOKUP(E785, [2]staffs!A:D,4,FALSE)</f>
        <v>fabiola.jackson@bikes.shop</v>
      </c>
      <c r="G785" s="2">
        <f>VLOOKUP(D785, [3]products!$A:$D, 4, FALSE)</f>
        <v>3</v>
      </c>
      <c r="H785" s="2" t="str">
        <f>VLOOKUP(G785, [4]categories!A:B, 2, FALSE)</f>
        <v>Cruisers Bicycles</v>
      </c>
      <c r="I785" s="14">
        <f>VLOOKUP(A785, [1]orders!A:B,2,FALSE)</f>
        <v>1301</v>
      </c>
      <c r="J785" s="14" t="str">
        <f>VLOOKUP(A785, [1]orders!A:I,9,FALSE)</f>
        <v>raven.curtis@aol.com</v>
      </c>
      <c r="K785" s="14">
        <f>VLOOKUP(A785, [1]orders!A:J,10,FALSE)</f>
        <v>90260</v>
      </c>
      <c r="L785" s="2" t="str">
        <f>IFERROR(VLOOKUP(C785, [5]stores!A:B, 2, FALSE), "Unknown")</f>
        <v>Santa Cruz Bikes</v>
      </c>
      <c r="M785" s="2" t="str">
        <f>VLOOKUP(D785,[3]products!A:B,2,FALSE)</f>
        <v>Electra Townie Original 7D EQ - 2016</v>
      </c>
      <c r="N785" s="2" t="str">
        <f>VLOOKUP(D785, [3]products!A:H, 8, FALSE)</f>
        <v>Electra</v>
      </c>
      <c r="O785" s="21">
        <f>VLOOKUP(A785, [1]orders!A:D, 4, FALSE)</f>
        <v>42541</v>
      </c>
      <c r="P785" s="2">
        <v>1</v>
      </c>
      <c r="Q785" s="2">
        <v>599.99</v>
      </c>
      <c r="R785" s="27">
        <v>0.2</v>
      </c>
      <c r="S785" s="2">
        <f t="shared" si="12"/>
        <v>599.99</v>
      </c>
    </row>
    <row r="786" spans="1:19" x14ac:dyDescent="0.3">
      <c r="A786" s="2">
        <v>278</v>
      </c>
      <c r="B786" s="2">
        <v>2</v>
      </c>
      <c r="C786" s="2">
        <f>VLOOKUP(A786, [1]orders!A:G, 7, FALSE)</f>
        <v>1</v>
      </c>
      <c r="D786" s="2">
        <v>19</v>
      </c>
      <c r="E786" s="2">
        <f>VLOOKUP(C786, [2]staffs!A:G,1,FALSE)</f>
        <v>1</v>
      </c>
      <c r="F786" s="2" t="str">
        <f>VLOOKUP(E786, [2]staffs!A:D,4,FALSE)</f>
        <v>fabiola.jackson@bikes.shop</v>
      </c>
      <c r="G786" s="2">
        <f>VLOOKUP(D786, [3]products!$A:$D, 4, FALSE)</f>
        <v>3</v>
      </c>
      <c r="H786" s="2" t="str">
        <f>VLOOKUP(G786, [4]categories!A:B, 2, FALSE)</f>
        <v>Cruisers Bicycles</v>
      </c>
      <c r="I786" s="14">
        <f>VLOOKUP(A786, [1]orders!A:B,2,FALSE)</f>
        <v>1301</v>
      </c>
      <c r="J786" s="14" t="str">
        <f>VLOOKUP(A786, [1]orders!A:I,9,FALSE)</f>
        <v>raven.curtis@aol.com</v>
      </c>
      <c r="K786" s="14">
        <f>VLOOKUP(A786, [1]orders!A:J,10,FALSE)</f>
        <v>90260</v>
      </c>
      <c r="L786" s="2" t="str">
        <f>IFERROR(VLOOKUP(C786, [5]stores!A:B, 2, FALSE), "Unknown")</f>
        <v>Santa Cruz Bikes</v>
      </c>
      <c r="M786" s="2" t="str">
        <f>VLOOKUP(D786,[3]products!A:B,2,FALSE)</f>
        <v>Pure Cycles William 3-Speed - 2016</v>
      </c>
      <c r="N786" s="2" t="str">
        <f>VLOOKUP(D786, [3]products!A:H, 8, FALSE)</f>
        <v>Pure Cycles</v>
      </c>
      <c r="O786" s="21">
        <f>VLOOKUP(A786, [1]orders!A:D, 4, FALSE)</f>
        <v>42541</v>
      </c>
      <c r="P786" s="2">
        <v>2</v>
      </c>
      <c r="Q786" s="2">
        <v>449</v>
      </c>
      <c r="R786" s="27">
        <v>7.0000000000000007E-2</v>
      </c>
      <c r="S786" s="2">
        <f t="shared" si="12"/>
        <v>898</v>
      </c>
    </row>
    <row r="787" spans="1:19" x14ac:dyDescent="0.3">
      <c r="A787" s="2">
        <v>278</v>
      </c>
      <c r="B787" s="2">
        <v>3</v>
      </c>
      <c r="C787" s="2">
        <f>VLOOKUP(A787, [1]orders!A:G, 7, FALSE)</f>
        <v>1</v>
      </c>
      <c r="D787" s="2">
        <v>13</v>
      </c>
      <c r="E787" s="2">
        <f>VLOOKUP(C787, [2]staffs!A:G,1,FALSE)</f>
        <v>1</v>
      </c>
      <c r="F787" s="2" t="str">
        <f>VLOOKUP(E787, [2]staffs!A:D,4,FALSE)</f>
        <v>fabiola.jackson@bikes.shop</v>
      </c>
      <c r="G787" s="2">
        <f>VLOOKUP(D787, [3]products!$A:$D, 4, FALSE)</f>
        <v>3</v>
      </c>
      <c r="H787" s="2" t="str">
        <f>VLOOKUP(G787, [4]categories!A:B, 2, FALSE)</f>
        <v>Cruisers Bicycles</v>
      </c>
      <c r="I787" s="14">
        <f>VLOOKUP(A787, [1]orders!A:B,2,FALSE)</f>
        <v>1301</v>
      </c>
      <c r="J787" s="14" t="str">
        <f>VLOOKUP(A787, [1]orders!A:I,9,FALSE)</f>
        <v>raven.curtis@aol.com</v>
      </c>
      <c r="K787" s="14">
        <f>VLOOKUP(A787, [1]orders!A:J,10,FALSE)</f>
        <v>90260</v>
      </c>
      <c r="L787" s="2" t="str">
        <f>IFERROR(VLOOKUP(C787, [5]stores!A:B, 2, FALSE), "Unknown")</f>
        <v>Santa Cruz Bikes</v>
      </c>
      <c r="M787" s="2" t="str">
        <f>VLOOKUP(D787,[3]products!A:B,2,FALSE)</f>
        <v>Electra Cruiser 1 (24-Inch) - 2016</v>
      </c>
      <c r="N787" s="2" t="str">
        <f>VLOOKUP(D787, [3]products!A:H, 8, FALSE)</f>
        <v>Electra</v>
      </c>
      <c r="O787" s="21">
        <f>VLOOKUP(A787, [1]orders!A:D, 4, FALSE)</f>
        <v>42541</v>
      </c>
      <c r="P787" s="2">
        <v>1</v>
      </c>
      <c r="Q787" s="2">
        <v>269.99</v>
      </c>
      <c r="R787" s="27">
        <v>7.0000000000000007E-2</v>
      </c>
      <c r="S787" s="2">
        <f t="shared" si="12"/>
        <v>269.99</v>
      </c>
    </row>
    <row r="788" spans="1:19" x14ac:dyDescent="0.3">
      <c r="A788" s="2">
        <v>278</v>
      </c>
      <c r="B788" s="2">
        <v>4</v>
      </c>
      <c r="C788" s="2">
        <f>VLOOKUP(A788, [1]orders!A:G, 7, FALSE)</f>
        <v>1</v>
      </c>
      <c r="D788" s="2">
        <v>11</v>
      </c>
      <c r="E788" s="2">
        <f>VLOOKUP(C788, [2]staffs!A:G,1,FALSE)</f>
        <v>1</v>
      </c>
      <c r="F788" s="2" t="str">
        <f>VLOOKUP(E788, [2]staffs!A:D,4,FALSE)</f>
        <v>fabiola.jackson@bikes.shop</v>
      </c>
      <c r="G788" s="2">
        <f>VLOOKUP(D788, [3]products!$A:$D, 4, FALSE)</f>
        <v>4</v>
      </c>
      <c r="H788" s="2" t="str">
        <f>VLOOKUP(G788, [4]categories!A:B, 2, FALSE)</f>
        <v>Cyclocross Bicycles</v>
      </c>
      <c r="I788" s="14">
        <f>VLOOKUP(A788, [1]orders!A:B,2,FALSE)</f>
        <v>1301</v>
      </c>
      <c r="J788" s="14" t="str">
        <f>VLOOKUP(A788, [1]orders!A:I,9,FALSE)</f>
        <v>raven.curtis@aol.com</v>
      </c>
      <c r="K788" s="14">
        <f>VLOOKUP(A788, [1]orders!A:J,10,FALSE)</f>
        <v>90260</v>
      </c>
      <c r="L788" s="2" t="str">
        <f>IFERROR(VLOOKUP(C788, [5]stores!A:B, 2, FALSE), "Unknown")</f>
        <v>Santa Cruz Bikes</v>
      </c>
      <c r="M788" s="2" t="str">
        <f>VLOOKUP(D788,[3]products!A:B,2,FALSE)</f>
        <v>Surly Straggler 650b - 2016</v>
      </c>
      <c r="N788" s="2" t="str">
        <f>VLOOKUP(D788, [3]products!A:H, 8, FALSE)</f>
        <v>Surly</v>
      </c>
      <c r="O788" s="21">
        <f>VLOOKUP(A788, [1]orders!A:D, 4, FALSE)</f>
        <v>42541</v>
      </c>
      <c r="P788" s="2">
        <v>2</v>
      </c>
      <c r="Q788" s="2">
        <v>1680.99</v>
      </c>
      <c r="R788" s="27">
        <v>7.0000000000000007E-2</v>
      </c>
      <c r="S788" s="2">
        <f t="shared" si="12"/>
        <v>3361.98</v>
      </c>
    </row>
    <row r="789" spans="1:19" x14ac:dyDescent="0.3">
      <c r="A789" s="2">
        <v>279</v>
      </c>
      <c r="B789" s="2">
        <v>1</v>
      </c>
      <c r="C789" s="2">
        <f>VLOOKUP(A789, [1]orders!A:G, 7, FALSE)</f>
        <v>2</v>
      </c>
      <c r="D789" s="2">
        <v>25</v>
      </c>
      <c r="E789" s="2">
        <f>VLOOKUP(C789, [2]staffs!A:G,1,FALSE)</f>
        <v>2</v>
      </c>
      <c r="F789" s="2" t="str">
        <f>VLOOKUP(E789, [2]staffs!A:D,4,FALSE)</f>
        <v>mireya.copeland@bikes.shop</v>
      </c>
      <c r="G789" s="2">
        <f>VLOOKUP(D789, [3]products!$A:$D, 4, FALSE)</f>
        <v>2</v>
      </c>
      <c r="H789" s="2" t="str">
        <f>VLOOKUP(G789, [4]categories!A:B, 2, FALSE)</f>
        <v>Comfort Bicycles</v>
      </c>
      <c r="I789" s="14">
        <f>VLOOKUP(A789, [1]orders!A:B,2,FALSE)</f>
        <v>378</v>
      </c>
      <c r="J789" s="14" t="str">
        <f>VLOOKUP(A789, [1]orders!A:I,9,FALSE)</f>
        <v>rosalba.o'neal@yahoo.com</v>
      </c>
      <c r="K789" s="14">
        <f>VLOOKUP(A789, [1]orders!A:J,10,FALSE)</f>
        <v>10550</v>
      </c>
      <c r="L789" s="2" t="str">
        <f>IFERROR(VLOOKUP(C789, [5]stores!A:B, 2, FALSE), "Unknown")</f>
        <v>Baldwin Bikes</v>
      </c>
      <c r="M789" s="2" t="str">
        <f>VLOOKUP(D789,[3]products!A:B,2,FALSE)</f>
        <v>Electra Townie Original 7D - 2015/2016</v>
      </c>
      <c r="N789" s="2" t="str">
        <f>VLOOKUP(D789, [3]products!A:H, 8, FALSE)</f>
        <v>Electra</v>
      </c>
      <c r="O789" s="21">
        <f>VLOOKUP(A789, [1]orders!A:D, 4, FALSE)</f>
        <v>42542</v>
      </c>
      <c r="P789" s="2">
        <v>1</v>
      </c>
      <c r="Q789" s="2">
        <v>499.99</v>
      </c>
      <c r="R789" s="27">
        <v>7.0000000000000007E-2</v>
      </c>
      <c r="S789" s="2">
        <f t="shared" si="12"/>
        <v>499.99</v>
      </c>
    </row>
    <row r="790" spans="1:19" x14ac:dyDescent="0.3">
      <c r="A790" s="2">
        <v>280</v>
      </c>
      <c r="B790" s="2">
        <v>1</v>
      </c>
      <c r="C790" s="2">
        <f>VLOOKUP(A790, [1]orders!A:G, 7, FALSE)</f>
        <v>2</v>
      </c>
      <c r="D790" s="2">
        <v>25</v>
      </c>
      <c r="E790" s="2">
        <f>VLOOKUP(C790, [2]staffs!A:G,1,FALSE)</f>
        <v>2</v>
      </c>
      <c r="F790" s="2" t="str">
        <f>VLOOKUP(E790, [2]staffs!A:D,4,FALSE)</f>
        <v>mireya.copeland@bikes.shop</v>
      </c>
      <c r="G790" s="2">
        <f>VLOOKUP(D790, [3]products!$A:$D, 4, FALSE)</f>
        <v>2</v>
      </c>
      <c r="H790" s="2" t="str">
        <f>VLOOKUP(G790, [4]categories!A:B, 2, FALSE)</f>
        <v>Comfort Bicycles</v>
      </c>
      <c r="I790" s="14">
        <f>VLOOKUP(A790, [1]orders!A:B,2,FALSE)</f>
        <v>638</v>
      </c>
      <c r="J790" s="14" t="str">
        <f>VLOOKUP(A790, [1]orders!A:I,9,FALSE)</f>
        <v>tomeka.higgins@msn.com</v>
      </c>
      <c r="K790" s="14">
        <f>VLOOKUP(A790, [1]orders!A:J,10,FALSE)</f>
        <v>12601</v>
      </c>
      <c r="L790" s="2" t="str">
        <f>IFERROR(VLOOKUP(C790, [5]stores!A:B, 2, FALSE), "Unknown")</f>
        <v>Baldwin Bikes</v>
      </c>
      <c r="M790" s="2" t="str">
        <f>VLOOKUP(D790,[3]products!A:B,2,FALSE)</f>
        <v>Electra Townie Original 7D - 2015/2016</v>
      </c>
      <c r="N790" s="2" t="str">
        <f>VLOOKUP(D790, [3]products!A:H, 8, FALSE)</f>
        <v>Electra</v>
      </c>
      <c r="O790" s="21">
        <f>VLOOKUP(A790, [1]orders!A:D, 4, FALSE)</f>
        <v>42542</v>
      </c>
      <c r="P790" s="2">
        <v>1</v>
      </c>
      <c r="Q790" s="2">
        <v>499.99</v>
      </c>
      <c r="R790" s="27">
        <v>7.0000000000000007E-2</v>
      </c>
      <c r="S790" s="2">
        <f t="shared" si="12"/>
        <v>499.99</v>
      </c>
    </row>
    <row r="791" spans="1:19" x14ac:dyDescent="0.3">
      <c r="A791" s="2">
        <v>280</v>
      </c>
      <c r="B791" s="2">
        <v>2</v>
      </c>
      <c r="C791" s="2">
        <f>VLOOKUP(A791, [1]orders!A:G, 7, FALSE)</f>
        <v>2</v>
      </c>
      <c r="D791" s="2">
        <v>26</v>
      </c>
      <c r="E791" s="2">
        <f>VLOOKUP(C791, [2]staffs!A:G,1,FALSE)</f>
        <v>2</v>
      </c>
      <c r="F791" s="2" t="str">
        <f>VLOOKUP(E791, [2]staffs!A:D,4,FALSE)</f>
        <v>mireya.copeland@bikes.shop</v>
      </c>
      <c r="G791" s="2">
        <f>VLOOKUP(D791, [3]products!$A:$D, 4, FALSE)</f>
        <v>2</v>
      </c>
      <c r="H791" s="2" t="str">
        <f>VLOOKUP(G791, [4]categories!A:B, 2, FALSE)</f>
        <v>Comfort Bicycles</v>
      </c>
      <c r="I791" s="14">
        <f>VLOOKUP(A791, [1]orders!A:B,2,FALSE)</f>
        <v>638</v>
      </c>
      <c r="J791" s="14" t="str">
        <f>VLOOKUP(A791, [1]orders!A:I,9,FALSE)</f>
        <v>tomeka.higgins@msn.com</v>
      </c>
      <c r="K791" s="14">
        <f>VLOOKUP(A791, [1]orders!A:J,10,FALSE)</f>
        <v>12601</v>
      </c>
      <c r="L791" s="2" t="str">
        <f>IFERROR(VLOOKUP(C791, [5]stores!A:B, 2, FALSE), "Unknown")</f>
        <v>Baldwin Bikes</v>
      </c>
      <c r="M791" s="2" t="str">
        <f>VLOOKUP(D791,[3]products!A:B,2,FALSE)</f>
        <v>Electra Townie Original 7D EQ - 2016</v>
      </c>
      <c r="N791" s="2" t="str">
        <f>VLOOKUP(D791, [3]products!A:H, 8, FALSE)</f>
        <v>Electra</v>
      </c>
      <c r="O791" s="21">
        <f>VLOOKUP(A791, [1]orders!A:D, 4, FALSE)</f>
        <v>42542</v>
      </c>
      <c r="P791" s="2">
        <v>2</v>
      </c>
      <c r="Q791" s="2">
        <v>599.99</v>
      </c>
      <c r="R791" s="27">
        <v>7.0000000000000007E-2</v>
      </c>
      <c r="S791" s="2">
        <f t="shared" si="12"/>
        <v>1199.98</v>
      </c>
    </row>
    <row r="792" spans="1:19" x14ac:dyDescent="0.3">
      <c r="A792" s="2">
        <v>280</v>
      </c>
      <c r="B792" s="2">
        <v>3</v>
      </c>
      <c r="C792" s="2">
        <f>VLOOKUP(A792, [1]orders!A:G, 7, FALSE)</f>
        <v>2</v>
      </c>
      <c r="D792" s="2">
        <v>13</v>
      </c>
      <c r="E792" s="2">
        <f>VLOOKUP(C792, [2]staffs!A:G,1,FALSE)</f>
        <v>2</v>
      </c>
      <c r="F792" s="2" t="str">
        <f>VLOOKUP(E792, [2]staffs!A:D,4,FALSE)</f>
        <v>mireya.copeland@bikes.shop</v>
      </c>
      <c r="G792" s="2">
        <f>VLOOKUP(D792, [3]products!$A:$D, 4, FALSE)</f>
        <v>3</v>
      </c>
      <c r="H792" s="2" t="str">
        <f>VLOOKUP(G792, [4]categories!A:B, 2, FALSE)</f>
        <v>Cruisers Bicycles</v>
      </c>
      <c r="I792" s="14">
        <f>VLOOKUP(A792, [1]orders!A:B,2,FALSE)</f>
        <v>638</v>
      </c>
      <c r="J792" s="14" t="str">
        <f>VLOOKUP(A792, [1]orders!A:I,9,FALSE)</f>
        <v>tomeka.higgins@msn.com</v>
      </c>
      <c r="K792" s="14">
        <f>VLOOKUP(A792, [1]orders!A:J,10,FALSE)</f>
        <v>12601</v>
      </c>
      <c r="L792" s="2" t="str">
        <f>IFERROR(VLOOKUP(C792, [5]stores!A:B, 2, FALSE), "Unknown")</f>
        <v>Baldwin Bikes</v>
      </c>
      <c r="M792" s="2" t="str">
        <f>VLOOKUP(D792,[3]products!A:B,2,FALSE)</f>
        <v>Electra Cruiser 1 (24-Inch) - 2016</v>
      </c>
      <c r="N792" s="2" t="str">
        <f>VLOOKUP(D792, [3]products!A:H, 8, FALSE)</f>
        <v>Electra</v>
      </c>
      <c r="O792" s="21">
        <f>VLOOKUP(A792, [1]orders!A:D, 4, FALSE)</f>
        <v>42542</v>
      </c>
      <c r="P792" s="2">
        <v>1</v>
      </c>
      <c r="Q792" s="2">
        <v>269.99</v>
      </c>
      <c r="R792" s="27">
        <v>7.0000000000000007E-2</v>
      </c>
      <c r="S792" s="2">
        <f t="shared" si="12"/>
        <v>269.99</v>
      </c>
    </row>
    <row r="793" spans="1:19" x14ac:dyDescent="0.3">
      <c r="A793" s="2">
        <v>281</v>
      </c>
      <c r="B793" s="2">
        <v>1</v>
      </c>
      <c r="C793" s="2">
        <f>VLOOKUP(A793, [1]orders!A:G, 7, FALSE)</f>
        <v>2</v>
      </c>
      <c r="D793" s="2">
        <v>22</v>
      </c>
      <c r="E793" s="2">
        <f>VLOOKUP(C793, [2]staffs!A:G,1,FALSE)</f>
        <v>2</v>
      </c>
      <c r="F793" s="2" t="str">
        <f>VLOOKUP(E793, [2]staffs!A:D,4,FALSE)</f>
        <v>mireya.copeland@bikes.shop</v>
      </c>
      <c r="G793" s="2">
        <f>VLOOKUP(D793, [3]products!$A:$D, 4, FALSE)</f>
        <v>1</v>
      </c>
      <c r="H793" s="2" t="str">
        <f>VLOOKUP(G793, [4]categories!A:B, 2, FALSE)</f>
        <v>Children Bicycles</v>
      </c>
      <c r="I793" s="14">
        <f>VLOOKUP(A793, [1]orders!A:B,2,FALSE)</f>
        <v>800</v>
      </c>
      <c r="J793" s="14" t="str">
        <f>VLOOKUP(A793, [1]orders!A:I,9,FALSE)</f>
        <v>cris.dunn@yahoo.com</v>
      </c>
      <c r="K793" s="14">
        <f>VLOOKUP(A793, [1]orders!A:J,10,FALSE)</f>
        <v>14534</v>
      </c>
      <c r="L793" s="2" t="str">
        <f>IFERROR(VLOOKUP(C793, [5]stores!A:B, 2, FALSE), "Unknown")</f>
        <v>Baldwin Bikes</v>
      </c>
      <c r="M793" s="2" t="str">
        <f>VLOOKUP(D793,[3]products!A:B,2,FALSE)</f>
        <v>Electra Girl's Hawaii 1 (16-inch) - 2015/2016</v>
      </c>
      <c r="N793" s="2" t="str">
        <f>VLOOKUP(D793, [3]products!A:H, 8, FALSE)</f>
        <v>Electra</v>
      </c>
      <c r="O793" s="21">
        <f>VLOOKUP(A793, [1]orders!A:D, 4, FALSE)</f>
        <v>42542</v>
      </c>
      <c r="P793" s="2">
        <v>1</v>
      </c>
      <c r="Q793" s="2">
        <v>269.99</v>
      </c>
      <c r="R793" s="27">
        <v>7.0000000000000007E-2</v>
      </c>
      <c r="S793" s="2">
        <f t="shared" si="12"/>
        <v>269.99</v>
      </c>
    </row>
    <row r="794" spans="1:19" x14ac:dyDescent="0.3">
      <c r="A794" s="2">
        <v>281</v>
      </c>
      <c r="B794" s="2">
        <v>2</v>
      </c>
      <c r="C794" s="2">
        <f>VLOOKUP(A794, [1]orders!A:G, 7, FALSE)</f>
        <v>2</v>
      </c>
      <c r="D794" s="2">
        <v>14</v>
      </c>
      <c r="E794" s="2">
        <f>VLOOKUP(C794, [2]staffs!A:G,1,FALSE)</f>
        <v>2</v>
      </c>
      <c r="F794" s="2" t="str">
        <f>VLOOKUP(E794, [2]staffs!A:D,4,FALSE)</f>
        <v>mireya.copeland@bikes.shop</v>
      </c>
      <c r="G794" s="2">
        <f>VLOOKUP(D794, [3]products!$A:$D, 4, FALSE)</f>
        <v>3</v>
      </c>
      <c r="H794" s="2" t="str">
        <f>VLOOKUP(G794, [4]categories!A:B, 2, FALSE)</f>
        <v>Cruisers Bicycles</v>
      </c>
      <c r="I794" s="14">
        <f>VLOOKUP(A794, [1]orders!A:B,2,FALSE)</f>
        <v>800</v>
      </c>
      <c r="J794" s="14" t="str">
        <f>VLOOKUP(A794, [1]orders!A:I,9,FALSE)</f>
        <v>cris.dunn@yahoo.com</v>
      </c>
      <c r="K794" s="14">
        <f>VLOOKUP(A794, [1]orders!A:J,10,FALSE)</f>
        <v>14534</v>
      </c>
      <c r="L794" s="2" t="str">
        <f>IFERROR(VLOOKUP(C794, [5]stores!A:B, 2, FALSE), "Unknown")</f>
        <v>Baldwin Bikes</v>
      </c>
      <c r="M794" s="2" t="str">
        <f>VLOOKUP(D794,[3]products!A:B,2,FALSE)</f>
        <v>Electra Girl's Hawaii 1 (16-inch) - 2015/2016</v>
      </c>
      <c r="N794" s="2" t="str">
        <f>VLOOKUP(D794, [3]products!A:H, 8, FALSE)</f>
        <v>Electra</v>
      </c>
      <c r="O794" s="21">
        <f>VLOOKUP(A794, [1]orders!A:D, 4, FALSE)</f>
        <v>42542</v>
      </c>
      <c r="P794" s="2">
        <v>2</v>
      </c>
      <c r="Q794" s="2">
        <v>269.99</v>
      </c>
      <c r="R794" s="27">
        <v>0.1</v>
      </c>
      <c r="S794" s="2">
        <f t="shared" si="12"/>
        <v>539.98</v>
      </c>
    </row>
    <row r="795" spans="1:19" x14ac:dyDescent="0.3">
      <c r="A795" s="2">
        <v>281</v>
      </c>
      <c r="B795" s="2">
        <v>3</v>
      </c>
      <c r="C795" s="2">
        <f>VLOOKUP(A795, [1]orders!A:G, 7, FALSE)</f>
        <v>2</v>
      </c>
      <c r="D795" s="2">
        <v>7</v>
      </c>
      <c r="E795" s="2">
        <f>VLOOKUP(C795, [2]staffs!A:G,1,FALSE)</f>
        <v>2</v>
      </c>
      <c r="F795" s="2" t="str">
        <f>VLOOKUP(E795, [2]staffs!A:D,4,FALSE)</f>
        <v>mireya.copeland@bikes.shop</v>
      </c>
      <c r="G795" s="2">
        <f>VLOOKUP(D795, [3]products!$A:$D, 4, FALSE)</f>
        <v>6</v>
      </c>
      <c r="H795" s="2" t="str">
        <f>VLOOKUP(G795, [4]categories!A:B, 2, FALSE)</f>
        <v>Mountain Bikes</v>
      </c>
      <c r="I795" s="14">
        <f>VLOOKUP(A795, [1]orders!A:B,2,FALSE)</f>
        <v>800</v>
      </c>
      <c r="J795" s="14" t="str">
        <f>VLOOKUP(A795, [1]orders!A:I,9,FALSE)</f>
        <v>cris.dunn@yahoo.com</v>
      </c>
      <c r="K795" s="14">
        <f>VLOOKUP(A795, [1]orders!A:J,10,FALSE)</f>
        <v>14534</v>
      </c>
      <c r="L795" s="2" t="str">
        <f>IFERROR(VLOOKUP(C795, [5]stores!A:B, 2, FALSE), "Unknown")</f>
        <v>Baldwin Bikes</v>
      </c>
      <c r="M795" s="2" t="str">
        <f>VLOOKUP(D795,[3]products!A:B,2,FALSE)</f>
        <v>Trek Slash 8 27.5 - 2016</v>
      </c>
      <c r="N795" s="2" t="str">
        <f>VLOOKUP(D795, [3]products!A:H, 8, FALSE)</f>
        <v>Trek</v>
      </c>
      <c r="O795" s="21">
        <f>VLOOKUP(A795, [1]orders!A:D, 4, FALSE)</f>
        <v>42542</v>
      </c>
      <c r="P795" s="2">
        <v>2</v>
      </c>
      <c r="Q795" s="2">
        <v>3999.99</v>
      </c>
      <c r="R795" s="27">
        <v>7.0000000000000007E-2</v>
      </c>
      <c r="S795" s="2">
        <f t="shared" si="12"/>
        <v>7999.98</v>
      </c>
    </row>
    <row r="796" spans="1:19" x14ac:dyDescent="0.3">
      <c r="A796" s="2">
        <v>282</v>
      </c>
      <c r="B796" s="2">
        <v>1</v>
      </c>
      <c r="C796" s="2">
        <f>VLOOKUP(A796, [1]orders!A:G, 7, FALSE)</f>
        <v>3</v>
      </c>
      <c r="D796" s="2">
        <v>20</v>
      </c>
      <c r="E796" s="2">
        <f>VLOOKUP(C796, [2]staffs!A:G,1,FALSE)</f>
        <v>3</v>
      </c>
      <c r="F796" s="2" t="str">
        <f>VLOOKUP(E796, [2]staffs!A:D,4,FALSE)</f>
        <v>genna.serrano@bikes.shop</v>
      </c>
      <c r="G796" s="2">
        <f>VLOOKUP(D796, [3]products!$A:$D, 4, FALSE)</f>
        <v>3</v>
      </c>
      <c r="H796" s="2" t="str">
        <f>VLOOKUP(G796, [4]categories!A:B, 2, FALSE)</f>
        <v>Cruisers Bicycles</v>
      </c>
      <c r="I796" s="14">
        <f>VLOOKUP(A796, [1]orders!A:B,2,FALSE)</f>
        <v>159</v>
      </c>
      <c r="J796" s="14" t="str">
        <f>VLOOKUP(A796, [1]orders!A:I,9,FALSE)</f>
        <v>regina.burns@aol.com</v>
      </c>
      <c r="K796" s="14">
        <f>VLOOKUP(A796, [1]orders!A:J,10,FALSE)</f>
        <v>75043</v>
      </c>
      <c r="L796" s="2" t="str">
        <f>IFERROR(VLOOKUP(C796, [5]stores!A:B, 2, FALSE), "Unknown")</f>
        <v>Rowlett Bikes</v>
      </c>
      <c r="M796" s="2" t="str">
        <f>VLOOKUP(D796,[3]products!A:B,2,FALSE)</f>
        <v>Electra Townie Original 7D EQ - Women's - 2016</v>
      </c>
      <c r="N796" s="2" t="str">
        <f>VLOOKUP(D796, [3]products!A:H, 8, FALSE)</f>
        <v>Electra</v>
      </c>
      <c r="O796" s="21">
        <f>VLOOKUP(A796, [1]orders!A:D, 4, FALSE)</f>
        <v>42543</v>
      </c>
      <c r="P796" s="2">
        <v>1</v>
      </c>
      <c r="Q796" s="2">
        <v>599.99</v>
      </c>
      <c r="R796" s="27">
        <v>7.0000000000000007E-2</v>
      </c>
      <c r="S796" s="2">
        <f t="shared" si="12"/>
        <v>599.99</v>
      </c>
    </row>
    <row r="797" spans="1:19" x14ac:dyDescent="0.3">
      <c r="A797" s="2">
        <v>282</v>
      </c>
      <c r="B797" s="2">
        <v>2</v>
      </c>
      <c r="C797" s="2">
        <f>VLOOKUP(A797, [1]orders!A:G, 7, FALSE)</f>
        <v>3</v>
      </c>
      <c r="D797" s="2">
        <v>7</v>
      </c>
      <c r="E797" s="2">
        <f>VLOOKUP(C797, [2]staffs!A:G,1,FALSE)</f>
        <v>3</v>
      </c>
      <c r="F797" s="2" t="str">
        <f>VLOOKUP(E797, [2]staffs!A:D,4,FALSE)</f>
        <v>genna.serrano@bikes.shop</v>
      </c>
      <c r="G797" s="2">
        <f>VLOOKUP(D797, [3]products!$A:$D, 4, FALSE)</f>
        <v>6</v>
      </c>
      <c r="H797" s="2" t="str">
        <f>VLOOKUP(G797, [4]categories!A:B, 2, FALSE)</f>
        <v>Mountain Bikes</v>
      </c>
      <c r="I797" s="14">
        <f>VLOOKUP(A797, [1]orders!A:B,2,FALSE)</f>
        <v>159</v>
      </c>
      <c r="J797" s="14" t="str">
        <f>VLOOKUP(A797, [1]orders!A:I,9,FALSE)</f>
        <v>regina.burns@aol.com</v>
      </c>
      <c r="K797" s="14">
        <f>VLOOKUP(A797, [1]orders!A:J,10,FALSE)</f>
        <v>75043</v>
      </c>
      <c r="L797" s="2" t="str">
        <f>IFERROR(VLOOKUP(C797, [5]stores!A:B, 2, FALSE), "Unknown")</f>
        <v>Rowlett Bikes</v>
      </c>
      <c r="M797" s="2" t="str">
        <f>VLOOKUP(D797,[3]products!A:B,2,FALSE)</f>
        <v>Trek Slash 8 27.5 - 2016</v>
      </c>
      <c r="N797" s="2" t="str">
        <f>VLOOKUP(D797, [3]products!A:H, 8, FALSE)</f>
        <v>Trek</v>
      </c>
      <c r="O797" s="21">
        <f>VLOOKUP(A797, [1]orders!A:D, 4, FALSE)</f>
        <v>42543</v>
      </c>
      <c r="P797" s="2">
        <v>2</v>
      </c>
      <c r="Q797" s="2">
        <v>3999.99</v>
      </c>
      <c r="R797" s="27">
        <v>7.0000000000000007E-2</v>
      </c>
      <c r="S797" s="2">
        <f t="shared" si="12"/>
        <v>7999.98</v>
      </c>
    </row>
    <row r="798" spans="1:19" x14ac:dyDescent="0.3">
      <c r="A798" s="2">
        <v>282</v>
      </c>
      <c r="B798" s="2">
        <v>3</v>
      </c>
      <c r="C798" s="2">
        <f>VLOOKUP(A798, [1]orders!A:G, 7, FALSE)</f>
        <v>3</v>
      </c>
      <c r="D798" s="2">
        <v>3</v>
      </c>
      <c r="E798" s="2">
        <f>VLOOKUP(C798, [2]staffs!A:G,1,FALSE)</f>
        <v>3</v>
      </c>
      <c r="F798" s="2" t="str">
        <f>VLOOKUP(E798, [2]staffs!A:D,4,FALSE)</f>
        <v>genna.serrano@bikes.shop</v>
      </c>
      <c r="G798" s="2">
        <f>VLOOKUP(D798, [3]products!$A:$D, 4, FALSE)</f>
        <v>6</v>
      </c>
      <c r="H798" s="2" t="str">
        <f>VLOOKUP(G798, [4]categories!A:B, 2, FALSE)</f>
        <v>Mountain Bikes</v>
      </c>
      <c r="I798" s="14">
        <f>VLOOKUP(A798, [1]orders!A:B,2,FALSE)</f>
        <v>159</v>
      </c>
      <c r="J798" s="14" t="str">
        <f>VLOOKUP(A798, [1]orders!A:I,9,FALSE)</f>
        <v>regina.burns@aol.com</v>
      </c>
      <c r="K798" s="14">
        <f>VLOOKUP(A798, [1]orders!A:J,10,FALSE)</f>
        <v>75043</v>
      </c>
      <c r="L798" s="2" t="str">
        <f>IFERROR(VLOOKUP(C798, [5]stores!A:B, 2, FALSE), "Unknown")</f>
        <v>Rowlett Bikes</v>
      </c>
      <c r="M798" s="2" t="str">
        <f>VLOOKUP(D798,[3]products!A:B,2,FALSE)</f>
        <v>Surly Wednesday Frameset - 2016</v>
      </c>
      <c r="N798" s="2" t="str">
        <f>VLOOKUP(D798, [3]products!A:H, 8, FALSE)</f>
        <v>Surly</v>
      </c>
      <c r="O798" s="21">
        <f>VLOOKUP(A798, [1]orders!A:D, 4, FALSE)</f>
        <v>42543</v>
      </c>
      <c r="P798" s="2">
        <v>2</v>
      </c>
      <c r="Q798" s="2">
        <v>999.99</v>
      </c>
      <c r="R798" s="27">
        <v>0.05</v>
      </c>
      <c r="S798" s="2">
        <f t="shared" si="12"/>
        <v>1999.98</v>
      </c>
    </row>
    <row r="799" spans="1:19" x14ac:dyDescent="0.3">
      <c r="A799" s="2">
        <v>282</v>
      </c>
      <c r="B799" s="2">
        <v>4</v>
      </c>
      <c r="C799" s="2">
        <f>VLOOKUP(A799, [1]orders!A:G, 7, FALSE)</f>
        <v>3</v>
      </c>
      <c r="D799" s="2">
        <v>16</v>
      </c>
      <c r="E799" s="2">
        <f>VLOOKUP(C799, [2]staffs!A:G,1,FALSE)</f>
        <v>3</v>
      </c>
      <c r="F799" s="2" t="str">
        <f>VLOOKUP(E799, [2]staffs!A:D,4,FALSE)</f>
        <v>genna.serrano@bikes.shop</v>
      </c>
      <c r="G799" s="2">
        <f>VLOOKUP(D799, [3]products!$A:$D, 4, FALSE)</f>
        <v>3</v>
      </c>
      <c r="H799" s="2" t="str">
        <f>VLOOKUP(G799, [4]categories!A:B, 2, FALSE)</f>
        <v>Cruisers Bicycles</v>
      </c>
      <c r="I799" s="14">
        <f>VLOOKUP(A799, [1]orders!A:B,2,FALSE)</f>
        <v>159</v>
      </c>
      <c r="J799" s="14" t="str">
        <f>VLOOKUP(A799, [1]orders!A:I,9,FALSE)</f>
        <v>regina.burns@aol.com</v>
      </c>
      <c r="K799" s="14">
        <f>VLOOKUP(A799, [1]orders!A:J,10,FALSE)</f>
        <v>75043</v>
      </c>
      <c r="L799" s="2" t="str">
        <f>IFERROR(VLOOKUP(C799, [5]stores!A:B, 2, FALSE), "Unknown")</f>
        <v>Rowlett Bikes</v>
      </c>
      <c r="M799" s="2" t="str">
        <f>VLOOKUP(D799,[3]products!A:B,2,FALSE)</f>
        <v>Electra Townie Original 7D EQ - 2016</v>
      </c>
      <c r="N799" s="2" t="str">
        <f>VLOOKUP(D799, [3]products!A:H, 8, FALSE)</f>
        <v>Electra</v>
      </c>
      <c r="O799" s="21">
        <f>VLOOKUP(A799, [1]orders!A:D, 4, FALSE)</f>
        <v>42543</v>
      </c>
      <c r="P799" s="2">
        <v>2</v>
      </c>
      <c r="Q799" s="2">
        <v>599.99</v>
      </c>
      <c r="R799" s="27">
        <v>7.0000000000000007E-2</v>
      </c>
      <c r="S799" s="2">
        <f t="shared" si="12"/>
        <v>1199.98</v>
      </c>
    </row>
    <row r="800" spans="1:19" x14ac:dyDescent="0.3">
      <c r="A800" s="2">
        <v>283</v>
      </c>
      <c r="B800" s="2">
        <v>1</v>
      </c>
      <c r="C800" s="2">
        <f>VLOOKUP(A800, [1]orders!A:G, 7, FALSE)</f>
        <v>1</v>
      </c>
      <c r="D800" s="2">
        <v>9</v>
      </c>
      <c r="E800" s="2">
        <f>VLOOKUP(C800, [2]staffs!A:G,1,FALSE)</f>
        <v>1</v>
      </c>
      <c r="F800" s="2" t="str">
        <f>VLOOKUP(E800, [2]staffs!A:D,4,FALSE)</f>
        <v>fabiola.jackson@bikes.shop</v>
      </c>
      <c r="G800" s="2">
        <f>VLOOKUP(D800, [3]products!$A:$D, 4, FALSE)</f>
        <v>5</v>
      </c>
      <c r="H800" s="2" t="str">
        <f>VLOOKUP(G800, [4]categories!A:B, 2, FALSE)</f>
        <v>Electric Bikes</v>
      </c>
      <c r="I800" s="14">
        <f>VLOOKUP(A800, [1]orders!A:B,2,FALSE)</f>
        <v>181</v>
      </c>
      <c r="J800" s="14" t="str">
        <f>VLOOKUP(A800, [1]orders!A:I,9,FALSE)</f>
        <v>olevia.pitts@gmail.com</v>
      </c>
      <c r="K800" s="14">
        <f>VLOOKUP(A800, [1]orders!A:J,10,FALSE)</f>
        <v>90278</v>
      </c>
      <c r="L800" s="2" t="str">
        <f>IFERROR(VLOOKUP(C800, [5]stores!A:B, 2, FALSE), "Unknown")</f>
        <v>Santa Cruz Bikes</v>
      </c>
      <c r="M800" s="2" t="str">
        <f>VLOOKUP(D800,[3]products!A:B,2,FALSE)</f>
        <v>Trek Conduit+ - 2016</v>
      </c>
      <c r="N800" s="2" t="str">
        <f>VLOOKUP(D800, [3]products!A:H, 8, FALSE)</f>
        <v>Trek</v>
      </c>
      <c r="O800" s="21">
        <f>VLOOKUP(A800, [1]orders!A:D, 4, FALSE)</f>
        <v>42544</v>
      </c>
      <c r="P800" s="2">
        <v>1</v>
      </c>
      <c r="Q800" s="2">
        <v>2999.99</v>
      </c>
      <c r="R800" s="27">
        <v>0.05</v>
      </c>
      <c r="S800" s="2">
        <f t="shared" si="12"/>
        <v>2999.99</v>
      </c>
    </row>
    <row r="801" spans="1:19" x14ac:dyDescent="0.3">
      <c r="A801" s="2">
        <v>283</v>
      </c>
      <c r="B801" s="2">
        <v>2</v>
      </c>
      <c r="C801" s="2">
        <f>VLOOKUP(A801, [1]orders!A:G, 7, FALSE)</f>
        <v>1</v>
      </c>
      <c r="D801" s="2">
        <v>16</v>
      </c>
      <c r="E801" s="2">
        <f>VLOOKUP(C801, [2]staffs!A:G,1,FALSE)</f>
        <v>1</v>
      </c>
      <c r="F801" s="2" t="str">
        <f>VLOOKUP(E801, [2]staffs!A:D,4,FALSE)</f>
        <v>fabiola.jackson@bikes.shop</v>
      </c>
      <c r="G801" s="2">
        <f>VLOOKUP(D801, [3]products!$A:$D, 4, FALSE)</f>
        <v>3</v>
      </c>
      <c r="H801" s="2" t="str">
        <f>VLOOKUP(G801, [4]categories!A:B, 2, FALSE)</f>
        <v>Cruisers Bicycles</v>
      </c>
      <c r="I801" s="14">
        <f>VLOOKUP(A801, [1]orders!A:B,2,FALSE)</f>
        <v>181</v>
      </c>
      <c r="J801" s="14" t="str">
        <f>VLOOKUP(A801, [1]orders!A:I,9,FALSE)</f>
        <v>olevia.pitts@gmail.com</v>
      </c>
      <c r="K801" s="14">
        <f>VLOOKUP(A801, [1]orders!A:J,10,FALSE)</f>
        <v>90278</v>
      </c>
      <c r="L801" s="2" t="str">
        <f>IFERROR(VLOOKUP(C801, [5]stores!A:B, 2, FALSE), "Unknown")</f>
        <v>Santa Cruz Bikes</v>
      </c>
      <c r="M801" s="2" t="str">
        <f>VLOOKUP(D801,[3]products!A:B,2,FALSE)</f>
        <v>Electra Townie Original 7D EQ - 2016</v>
      </c>
      <c r="N801" s="2" t="str">
        <f>VLOOKUP(D801, [3]products!A:H, 8, FALSE)</f>
        <v>Electra</v>
      </c>
      <c r="O801" s="21">
        <f>VLOOKUP(A801, [1]orders!A:D, 4, FALSE)</f>
        <v>42544</v>
      </c>
      <c r="P801" s="2">
        <v>2</v>
      </c>
      <c r="Q801" s="2">
        <v>599.99</v>
      </c>
      <c r="R801" s="27">
        <v>0.2</v>
      </c>
      <c r="S801" s="2">
        <f t="shared" si="12"/>
        <v>1199.98</v>
      </c>
    </row>
    <row r="802" spans="1:19" x14ac:dyDescent="0.3">
      <c r="A802" s="2">
        <v>284</v>
      </c>
      <c r="B802" s="2">
        <v>1</v>
      </c>
      <c r="C802" s="2">
        <f>VLOOKUP(A802, [1]orders!A:G, 7, FALSE)</f>
        <v>2</v>
      </c>
      <c r="D802" s="2">
        <v>24</v>
      </c>
      <c r="E802" s="2">
        <f>VLOOKUP(C802, [2]staffs!A:G,1,FALSE)</f>
        <v>2</v>
      </c>
      <c r="F802" s="2" t="str">
        <f>VLOOKUP(E802, [2]staffs!A:D,4,FALSE)</f>
        <v>mireya.copeland@bikes.shop</v>
      </c>
      <c r="G802" s="2">
        <f>VLOOKUP(D802, [3]products!$A:$D, 4, FALSE)</f>
        <v>2</v>
      </c>
      <c r="H802" s="2" t="str">
        <f>VLOOKUP(G802, [4]categories!A:B, 2, FALSE)</f>
        <v>Comfort Bicycles</v>
      </c>
      <c r="I802" s="14">
        <f>VLOOKUP(A802, [1]orders!A:B,2,FALSE)</f>
        <v>1356</v>
      </c>
      <c r="J802" s="14" t="str">
        <f>VLOOKUP(A802, [1]orders!A:I,9,FALSE)</f>
        <v>inger.jennings@yahoo.com</v>
      </c>
      <c r="K802" s="14">
        <f>VLOOKUP(A802, [1]orders!A:J,10,FALSE)</f>
        <v>11772</v>
      </c>
      <c r="L802" s="2" t="str">
        <f>IFERROR(VLOOKUP(C802, [5]stores!A:B, 2, FALSE), "Unknown")</f>
        <v>Baldwin Bikes</v>
      </c>
      <c r="M802" s="2" t="str">
        <f>VLOOKUP(D802,[3]products!A:B,2,FALSE)</f>
        <v>Electra Townie Original 21D - 2016</v>
      </c>
      <c r="N802" s="2" t="str">
        <f>VLOOKUP(D802, [3]products!A:H, 8, FALSE)</f>
        <v>Electra</v>
      </c>
      <c r="O802" s="21">
        <f>VLOOKUP(A802, [1]orders!A:D, 4, FALSE)</f>
        <v>42544</v>
      </c>
      <c r="P802" s="2">
        <v>2</v>
      </c>
      <c r="Q802" s="2">
        <v>549.99</v>
      </c>
      <c r="R802" s="27">
        <v>0.2</v>
      </c>
      <c r="S802" s="2">
        <f t="shared" si="12"/>
        <v>1099.98</v>
      </c>
    </row>
    <row r="803" spans="1:19" x14ac:dyDescent="0.3">
      <c r="A803" s="2">
        <v>284</v>
      </c>
      <c r="B803" s="2">
        <v>2</v>
      </c>
      <c r="C803" s="2">
        <f>VLOOKUP(A803, [1]orders!A:G, 7, FALSE)</f>
        <v>2</v>
      </c>
      <c r="D803" s="2">
        <v>20</v>
      </c>
      <c r="E803" s="2">
        <f>VLOOKUP(C803, [2]staffs!A:G,1,FALSE)</f>
        <v>2</v>
      </c>
      <c r="F803" s="2" t="str">
        <f>VLOOKUP(E803, [2]staffs!A:D,4,FALSE)</f>
        <v>mireya.copeland@bikes.shop</v>
      </c>
      <c r="G803" s="2">
        <f>VLOOKUP(D803, [3]products!$A:$D, 4, FALSE)</f>
        <v>3</v>
      </c>
      <c r="H803" s="2" t="str">
        <f>VLOOKUP(G803, [4]categories!A:B, 2, FALSE)</f>
        <v>Cruisers Bicycles</v>
      </c>
      <c r="I803" s="14">
        <f>VLOOKUP(A803, [1]orders!A:B,2,FALSE)</f>
        <v>1356</v>
      </c>
      <c r="J803" s="14" t="str">
        <f>VLOOKUP(A803, [1]orders!A:I,9,FALSE)</f>
        <v>inger.jennings@yahoo.com</v>
      </c>
      <c r="K803" s="14">
        <f>VLOOKUP(A803, [1]orders!A:J,10,FALSE)</f>
        <v>11772</v>
      </c>
      <c r="L803" s="2" t="str">
        <f>IFERROR(VLOOKUP(C803, [5]stores!A:B, 2, FALSE), "Unknown")</f>
        <v>Baldwin Bikes</v>
      </c>
      <c r="M803" s="2" t="str">
        <f>VLOOKUP(D803,[3]products!A:B,2,FALSE)</f>
        <v>Electra Townie Original 7D EQ - Women's - 2016</v>
      </c>
      <c r="N803" s="2" t="str">
        <f>VLOOKUP(D803, [3]products!A:H, 8, FALSE)</f>
        <v>Electra</v>
      </c>
      <c r="O803" s="21">
        <f>VLOOKUP(A803, [1]orders!A:D, 4, FALSE)</f>
        <v>42544</v>
      </c>
      <c r="P803" s="2">
        <v>1</v>
      </c>
      <c r="Q803" s="2">
        <v>599.99</v>
      </c>
      <c r="R803" s="27">
        <v>0.2</v>
      </c>
      <c r="S803" s="2">
        <f t="shared" si="12"/>
        <v>599.99</v>
      </c>
    </row>
    <row r="804" spans="1:19" x14ac:dyDescent="0.3">
      <c r="A804" s="2">
        <v>285</v>
      </c>
      <c r="B804" s="2">
        <v>1</v>
      </c>
      <c r="C804" s="2">
        <f>VLOOKUP(A804, [1]orders!A:G, 7, FALSE)</f>
        <v>1</v>
      </c>
      <c r="D804" s="2">
        <v>16</v>
      </c>
      <c r="E804" s="2">
        <f>VLOOKUP(C804, [2]staffs!A:G,1,FALSE)</f>
        <v>1</v>
      </c>
      <c r="F804" s="2" t="str">
        <f>VLOOKUP(E804, [2]staffs!A:D,4,FALSE)</f>
        <v>fabiola.jackson@bikes.shop</v>
      </c>
      <c r="G804" s="2">
        <f>VLOOKUP(D804, [3]products!$A:$D, 4, FALSE)</f>
        <v>3</v>
      </c>
      <c r="H804" s="2" t="str">
        <f>VLOOKUP(G804, [4]categories!A:B, 2, FALSE)</f>
        <v>Cruisers Bicycles</v>
      </c>
      <c r="I804" s="14">
        <f>VLOOKUP(A804, [1]orders!A:B,2,FALSE)</f>
        <v>319</v>
      </c>
      <c r="J804" s="14" t="str">
        <f>VLOOKUP(A804, [1]orders!A:I,9,FALSE)</f>
        <v>justin.newton@hotmail.com</v>
      </c>
      <c r="K804" s="14">
        <f>VLOOKUP(A804, [1]orders!A:J,10,FALSE)</f>
        <v>92307</v>
      </c>
      <c r="L804" s="2" t="str">
        <f>IFERROR(VLOOKUP(C804, [5]stores!A:B, 2, FALSE), "Unknown")</f>
        <v>Santa Cruz Bikes</v>
      </c>
      <c r="M804" s="2" t="str">
        <f>VLOOKUP(D804,[3]products!A:B,2,FALSE)</f>
        <v>Electra Townie Original 7D EQ - 2016</v>
      </c>
      <c r="N804" s="2" t="str">
        <f>VLOOKUP(D804, [3]products!A:H, 8, FALSE)</f>
        <v>Electra</v>
      </c>
      <c r="O804" s="21">
        <f>VLOOKUP(A804, [1]orders!A:D, 4, FALSE)</f>
        <v>42546</v>
      </c>
      <c r="P804" s="2">
        <v>2</v>
      </c>
      <c r="Q804" s="2">
        <v>599.99</v>
      </c>
      <c r="R804" s="27">
        <v>0.05</v>
      </c>
      <c r="S804" s="2">
        <f t="shared" si="12"/>
        <v>1199.98</v>
      </c>
    </row>
    <row r="805" spans="1:19" x14ac:dyDescent="0.3">
      <c r="A805" s="2">
        <v>285</v>
      </c>
      <c r="B805" s="2">
        <v>2</v>
      </c>
      <c r="C805" s="2">
        <f>VLOOKUP(A805, [1]orders!A:G, 7, FALSE)</f>
        <v>1</v>
      </c>
      <c r="D805" s="2">
        <v>12</v>
      </c>
      <c r="E805" s="2">
        <f>VLOOKUP(C805, [2]staffs!A:G,1,FALSE)</f>
        <v>1</v>
      </c>
      <c r="F805" s="2" t="str">
        <f>VLOOKUP(E805, [2]staffs!A:D,4,FALSE)</f>
        <v>fabiola.jackson@bikes.shop</v>
      </c>
      <c r="G805" s="2">
        <f>VLOOKUP(D805, [3]products!$A:$D, 4, FALSE)</f>
        <v>3</v>
      </c>
      <c r="H805" s="2" t="str">
        <f>VLOOKUP(G805, [4]categories!A:B, 2, FALSE)</f>
        <v>Cruisers Bicycles</v>
      </c>
      <c r="I805" s="14">
        <f>VLOOKUP(A805, [1]orders!A:B,2,FALSE)</f>
        <v>319</v>
      </c>
      <c r="J805" s="14" t="str">
        <f>VLOOKUP(A805, [1]orders!A:I,9,FALSE)</f>
        <v>justin.newton@hotmail.com</v>
      </c>
      <c r="K805" s="14">
        <f>VLOOKUP(A805, [1]orders!A:J,10,FALSE)</f>
        <v>92307</v>
      </c>
      <c r="L805" s="2" t="str">
        <f>IFERROR(VLOOKUP(C805, [5]stores!A:B, 2, FALSE), "Unknown")</f>
        <v>Santa Cruz Bikes</v>
      </c>
      <c r="M805" s="2" t="str">
        <f>VLOOKUP(D805,[3]products!A:B,2,FALSE)</f>
        <v>Electra Townie Original 21D - 2016</v>
      </c>
      <c r="N805" s="2" t="str">
        <f>VLOOKUP(D805, [3]products!A:H, 8, FALSE)</f>
        <v>Electra</v>
      </c>
      <c r="O805" s="21">
        <f>VLOOKUP(A805, [1]orders!A:D, 4, FALSE)</f>
        <v>42546</v>
      </c>
      <c r="P805" s="2">
        <v>1</v>
      </c>
      <c r="Q805" s="2">
        <v>549.99</v>
      </c>
      <c r="R805" s="27">
        <v>0.05</v>
      </c>
      <c r="S805" s="2">
        <f t="shared" si="12"/>
        <v>549.99</v>
      </c>
    </row>
    <row r="806" spans="1:19" x14ac:dyDescent="0.3">
      <c r="A806" s="2">
        <v>285</v>
      </c>
      <c r="B806" s="2">
        <v>3</v>
      </c>
      <c r="C806" s="2">
        <f>VLOOKUP(A806, [1]orders!A:G, 7, FALSE)</f>
        <v>1</v>
      </c>
      <c r="D806" s="2">
        <v>2</v>
      </c>
      <c r="E806" s="2">
        <f>VLOOKUP(C806, [2]staffs!A:G,1,FALSE)</f>
        <v>1</v>
      </c>
      <c r="F806" s="2" t="str">
        <f>VLOOKUP(E806, [2]staffs!A:D,4,FALSE)</f>
        <v>fabiola.jackson@bikes.shop</v>
      </c>
      <c r="G806" s="2">
        <f>VLOOKUP(D806, [3]products!$A:$D, 4, FALSE)</f>
        <v>6</v>
      </c>
      <c r="H806" s="2" t="str">
        <f>VLOOKUP(G806, [4]categories!A:B, 2, FALSE)</f>
        <v>Mountain Bikes</v>
      </c>
      <c r="I806" s="14">
        <f>VLOOKUP(A806, [1]orders!A:B,2,FALSE)</f>
        <v>319</v>
      </c>
      <c r="J806" s="14" t="str">
        <f>VLOOKUP(A806, [1]orders!A:I,9,FALSE)</f>
        <v>justin.newton@hotmail.com</v>
      </c>
      <c r="K806" s="14">
        <f>VLOOKUP(A806, [1]orders!A:J,10,FALSE)</f>
        <v>92307</v>
      </c>
      <c r="L806" s="2" t="str">
        <f>IFERROR(VLOOKUP(C806, [5]stores!A:B, 2, FALSE), "Unknown")</f>
        <v>Santa Cruz Bikes</v>
      </c>
      <c r="M806" s="2" t="str">
        <f>VLOOKUP(D806,[3]products!A:B,2,FALSE)</f>
        <v>Ritchey Timberwolf Frameset - 2016</v>
      </c>
      <c r="N806" s="2" t="str">
        <f>VLOOKUP(D806, [3]products!A:H, 8, FALSE)</f>
        <v>Ritchey</v>
      </c>
      <c r="O806" s="21">
        <f>VLOOKUP(A806, [1]orders!A:D, 4, FALSE)</f>
        <v>42546</v>
      </c>
      <c r="P806" s="2">
        <v>1</v>
      </c>
      <c r="Q806" s="2">
        <v>749.99</v>
      </c>
      <c r="R806" s="27">
        <v>0.1</v>
      </c>
      <c r="S806" s="2">
        <f t="shared" si="12"/>
        <v>749.99</v>
      </c>
    </row>
    <row r="807" spans="1:19" x14ac:dyDescent="0.3">
      <c r="A807" s="2">
        <v>286</v>
      </c>
      <c r="B807" s="2">
        <v>1</v>
      </c>
      <c r="C807" s="2">
        <f>VLOOKUP(A807, [1]orders!A:G, 7, FALSE)</f>
        <v>2</v>
      </c>
      <c r="D807" s="2">
        <v>26</v>
      </c>
      <c r="E807" s="2">
        <f>VLOOKUP(C807, [2]staffs!A:G,1,FALSE)</f>
        <v>2</v>
      </c>
      <c r="F807" s="2" t="str">
        <f>VLOOKUP(E807, [2]staffs!A:D,4,FALSE)</f>
        <v>mireya.copeland@bikes.shop</v>
      </c>
      <c r="G807" s="2">
        <f>VLOOKUP(D807, [3]products!$A:$D, 4, FALSE)</f>
        <v>2</v>
      </c>
      <c r="H807" s="2" t="str">
        <f>VLOOKUP(G807, [4]categories!A:B, 2, FALSE)</f>
        <v>Comfort Bicycles</v>
      </c>
      <c r="I807" s="14">
        <f>VLOOKUP(A807, [1]orders!A:B,2,FALSE)</f>
        <v>59</v>
      </c>
      <c r="J807" s="14" t="str">
        <f>VLOOKUP(A807, [1]orders!A:I,9,FALSE)</f>
        <v>latasha.stanley@gmail.com</v>
      </c>
      <c r="K807" s="14">
        <f>VLOOKUP(A807, [1]orders!A:J,10,FALSE)</f>
        <v>11570</v>
      </c>
      <c r="L807" s="2" t="str">
        <f>IFERROR(VLOOKUP(C807, [5]stores!A:B, 2, FALSE), "Unknown")</f>
        <v>Baldwin Bikes</v>
      </c>
      <c r="M807" s="2" t="str">
        <f>VLOOKUP(D807,[3]products!A:B,2,FALSE)</f>
        <v>Electra Townie Original 7D EQ - 2016</v>
      </c>
      <c r="N807" s="2" t="str">
        <f>VLOOKUP(D807, [3]products!A:H, 8, FALSE)</f>
        <v>Electra</v>
      </c>
      <c r="O807" s="21">
        <f>VLOOKUP(A807, [1]orders!A:D, 4, FALSE)</f>
        <v>42546</v>
      </c>
      <c r="P807" s="2">
        <v>2</v>
      </c>
      <c r="Q807" s="2">
        <v>599.99</v>
      </c>
      <c r="R807" s="27">
        <v>0.2</v>
      </c>
      <c r="S807" s="2">
        <f t="shared" si="12"/>
        <v>1199.98</v>
      </c>
    </row>
    <row r="808" spans="1:19" x14ac:dyDescent="0.3">
      <c r="A808" s="2">
        <v>286</v>
      </c>
      <c r="B808" s="2">
        <v>2</v>
      </c>
      <c r="C808" s="2">
        <f>VLOOKUP(A808, [1]orders!A:G, 7, FALSE)</f>
        <v>2</v>
      </c>
      <c r="D808" s="2">
        <v>21</v>
      </c>
      <c r="E808" s="2">
        <f>VLOOKUP(C808, [2]staffs!A:G,1,FALSE)</f>
        <v>2</v>
      </c>
      <c r="F808" s="2" t="str">
        <f>VLOOKUP(E808, [2]staffs!A:D,4,FALSE)</f>
        <v>mireya.copeland@bikes.shop</v>
      </c>
      <c r="G808" s="2">
        <f>VLOOKUP(D808, [3]products!$A:$D, 4, FALSE)</f>
        <v>1</v>
      </c>
      <c r="H808" s="2" t="str">
        <f>VLOOKUP(G808, [4]categories!A:B, 2, FALSE)</f>
        <v>Children Bicycles</v>
      </c>
      <c r="I808" s="14">
        <f>VLOOKUP(A808, [1]orders!A:B,2,FALSE)</f>
        <v>59</v>
      </c>
      <c r="J808" s="14" t="str">
        <f>VLOOKUP(A808, [1]orders!A:I,9,FALSE)</f>
        <v>latasha.stanley@gmail.com</v>
      </c>
      <c r="K808" s="14">
        <f>VLOOKUP(A808, [1]orders!A:J,10,FALSE)</f>
        <v>11570</v>
      </c>
      <c r="L808" s="2" t="str">
        <f>IFERROR(VLOOKUP(C808, [5]stores!A:B, 2, FALSE), "Unknown")</f>
        <v>Baldwin Bikes</v>
      </c>
      <c r="M808" s="2" t="str">
        <f>VLOOKUP(D808,[3]products!A:B,2,FALSE)</f>
        <v>Electra Cruiser 1 (24-Inch) - 2016</v>
      </c>
      <c r="N808" s="2" t="str">
        <f>VLOOKUP(D808, [3]products!A:H, 8, FALSE)</f>
        <v>Electra</v>
      </c>
      <c r="O808" s="21">
        <f>VLOOKUP(A808, [1]orders!A:D, 4, FALSE)</f>
        <v>42546</v>
      </c>
      <c r="P808" s="2">
        <v>2</v>
      </c>
      <c r="Q808" s="2">
        <v>269.99</v>
      </c>
      <c r="R808" s="27">
        <v>7.0000000000000007E-2</v>
      </c>
      <c r="S808" s="2">
        <f t="shared" si="12"/>
        <v>539.98</v>
      </c>
    </row>
    <row r="809" spans="1:19" x14ac:dyDescent="0.3">
      <c r="A809" s="2">
        <v>286</v>
      </c>
      <c r="B809" s="2">
        <v>3</v>
      </c>
      <c r="C809" s="2">
        <f>VLOOKUP(A809, [1]orders!A:G, 7, FALSE)</f>
        <v>2</v>
      </c>
      <c r="D809" s="2">
        <v>16</v>
      </c>
      <c r="E809" s="2">
        <f>VLOOKUP(C809, [2]staffs!A:G,1,FALSE)</f>
        <v>2</v>
      </c>
      <c r="F809" s="2" t="str">
        <f>VLOOKUP(E809, [2]staffs!A:D,4,FALSE)</f>
        <v>mireya.copeland@bikes.shop</v>
      </c>
      <c r="G809" s="2">
        <f>VLOOKUP(D809, [3]products!$A:$D, 4, FALSE)</f>
        <v>3</v>
      </c>
      <c r="H809" s="2" t="str">
        <f>VLOOKUP(G809, [4]categories!A:B, 2, FALSE)</f>
        <v>Cruisers Bicycles</v>
      </c>
      <c r="I809" s="14">
        <f>VLOOKUP(A809, [1]orders!A:B,2,FALSE)</f>
        <v>59</v>
      </c>
      <c r="J809" s="14" t="str">
        <f>VLOOKUP(A809, [1]orders!A:I,9,FALSE)</f>
        <v>latasha.stanley@gmail.com</v>
      </c>
      <c r="K809" s="14">
        <f>VLOOKUP(A809, [1]orders!A:J,10,FALSE)</f>
        <v>11570</v>
      </c>
      <c r="L809" s="2" t="str">
        <f>IFERROR(VLOOKUP(C809, [5]stores!A:B, 2, FALSE), "Unknown")</f>
        <v>Baldwin Bikes</v>
      </c>
      <c r="M809" s="2" t="str">
        <f>VLOOKUP(D809,[3]products!A:B,2,FALSE)</f>
        <v>Electra Townie Original 7D EQ - 2016</v>
      </c>
      <c r="N809" s="2" t="str">
        <f>VLOOKUP(D809, [3]products!A:H, 8, FALSE)</f>
        <v>Electra</v>
      </c>
      <c r="O809" s="21">
        <f>VLOOKUP(A809, [1]orders!A:D, 4, FALSE)</f>
        <v>42546</v>
      </c>
      <c r="P809" s="2">
        <v>2</v>
      </c>
      <c r="Q809" s="2">
        <v>599.99</v>
      </c>
      <c r="R809" s="27">
        <v>0.1</v>
      </c>
      <c r="S809" s="2">
        <f t="shared" si="12"/>
        <v>1199.98</v>
      </c>
    </row>
    <row r="810" spans="1:19" x14ac:dyDescent="0.3">
      <c r="A810" s="2">
        <v>286</v>
      </c>
      <c r="B810" s="2">
        <v>4</v>
      </c>
      <c r="C810" s="2">
        <f>VLOOKUP(A810, [1]orders!A:G, 7, FALSE)</f>
        <v>2</v>
      </c>
      <c r="D810" s="2">
        <v>7</v>
      </c>
      <c r="E810" s="2">
        <f>VLOOKUP(C810, [2]staffs!A:G,1,FALSE)</f>
        <v>2</v>
      </c>
      <c r="F810" s="2" t="str">
        <f>VLOOKUP(E810, [2]staffs!A:D,4,FALSE)</f>
        <v>mireya.copeland@bikes.shop</v>
      </c>
      <c r="G810" s="2">
        <f>VLOOKUP(D810, [3]products!$A:$D, 4, FALSE)</f>
        <v>6</v>
      </c>
      <c r="H810" s="2" t="str">
        <f>VLOOKUP(G810, [4]categories!A:B, 2, FALSE)</f>
        <v>Mountain Bikes</v>
      </c>
      <c r="I810" s="14">
        <f>VLOOKUP(A810, [1]orders!A:B,2,FALSE)</f>
        <v>59</v>
      </c>
      <c r="J810" s="14" t="str">
        <f>VLOOKUP(A810, [1]orders!A:I,9,FALSE)</f>
        <v>latasha.stanley@gmail.com</v>
      </c>
      <c r="K810" s="14">
        <f>VLOOKUP(A810, [1]orders!A:J,10,FALSE)</f>
        <v>11570</v>
      </c>
      <c r="L810" s="2" t="str">
        <f>IFERROR(VLOOKUP(C810, [5]stores!A:B, 2, FALSE), "Unknown")</f>
        <v>Baldwin Bikes</v>
      </c>
      <c r="M810" s="2" t="str">
        <f>VLOOKUP(D810,[3]products!A:B,2,FALSE)</f>
        <v>Trek Slash 8 27.5 - 2016</v>
      </c>
      <c r="N810" s="2" t="str">
        <f>VLOOKUP(D810, [3]products!A:H, 8, FALSE)</f>
        <v>Trek</v>
      </c>
      <c r="O810" s="21">
        <f>VLOOKUP(A810, [1]orders!A:D, 4, FALSE)</f>
        <v>42546</v>
      </c>
      <c r="P810" s="2">
        <v>1</v>
      </c>
      <c r="Q810" s="2">
        <v>3999.99</v>
      </c>
      <c r="R810" s="27">
        <v>0.1</v>
      </c>
      <c r="S810" s="2">
        <f t="shared" si="12"/>
        <v>3999.99</v>
      </c>
    </row>
    <row r="811" spans="1:19" x14ac:dyDescent="0.3">
      <c r="A811" s="2">
        <v>287</v>
      </c>
      <c r="B811" s="2">
        <v>1</v>
      </c>
      <c r="C811" s="2">
        <f>VLOOKUP(A811, [1]orders!A:G, 7, FALSE)</f>
        <v>2</v>
      </c>
      <c r="D811" s="2">
        <v>5</v>
      </c>
      <c r="E811" s="2">
        <f>VLOOKUP(C811, [2]staffs!A:G,1,FALSE)</f>
        <v>2</v>
      </c>
      <c r="F811" s="2" t="str">
        <f>VLOOKUP(E811, [2]staffs!A:D,4,FALSE)</f>
        <v>mireya.copeland@bikes.shop</v>
      </c>
      <c r="G811" s="2">
        <f>VLOOKUP(D811, [3]products!$A:$D, 4, FALSE)</f>
        <v>6</v>
      </c>
      <c r="H811" s="2" t="str">
        <f>VLOOKUP(G811, [4]categories!A:B, 2, FALSE)</f>
        <v>Mountain Bikes</v>
      </c>
      <c r="I811" s="14">
        <f>VLOOKUP(A811, [1]orders!A:B,2,FALSE)</f>
        <v>133</v>
      </c>
      <c r="J811" s="14" t="str">
        <f>VLOOKUP(A811, [1]orders!A:I,9,FALSE)</f>
        <v>delbert.wilkins@aol.com</v>
      </c>
      <c r="K811" s="14">
        <f>VLOOKUP(A811, [1]orders!A:J,10,FALSE)</f>
        <v>11727</v>
      </c>
      <c r="L811" s="2" t="str">
        <f>IFERROR(VLOOKUP(C811, [5]stores!A:B, 2, FALSE), "Unknown")</f>
        <v>Baldwin Bikes</v>
      </c>
      <c r="M811" s="2" t="str">
        <f>VLOOKUP(D811,[3]products!A:B,2,FALSE)</f>
        <v>Heller Shagamaw Frame - 2016</v>
      </c>
      <c r="N811" s="2" t="str">
        <f>VLOOKUP(D811, [3]products!A:H, 8, FALSE)</f>
        <v>Heller</v>
      </c>
      <c r="O811" s="21">
        <f>VLOOKUP(A811, [1]orders!A:D, 4, FALSE)</f>
        <v>42546</v>
      </c>
      <c r="P811" s="2">
        <v>1</v>
      </c>
      <c r="Q811" s="2">
        <v>1320.99</v>
      </c>
      <c r="R811" s="27">
        <v>0.2</v>
      </c>
      <c r="S811" s="2">
        <f t="shared" si="12"/>
        <v>1320.99</v>
      </c>
    </row>
    <row r="812" spans="1:19" x14ac:dyDescent="0.3">
      <c r="A812" s="2">
        <v>287</v>
      </c>
      <c r="B812" s="2">
        <v>2</v>
      </c>
      <c r="C812" s="2">
        <f>VLOOKUP(A812, [1]orders!A:G, 7, FALSE)</f>
        <v>2</v>
      </c>
      <c r="D812" s="2">
        <v>10</v>
      </c>
      <c r="E812" s="2">
        <f>VLOOKUP(C812, [2]staffs!A:G,1,FALSE)</f>
        <v>2</v>
      </c>
      <c r="F812" s="2" t="str">
        <f>VLOOKUP(E812, [2]staffs!A:D,4,FALSE)</f>
        <v>mireya.copeland@bikes.shop</v>
      </c>
      <c r="G812" s="2">
        <f>VLOOKUP(D812, [3]products!$A:$D, 4, FALSE)</f>
        <v>4</v>
      </c>
      <c r="H812" s="2" t="str">
        <f>VLOOKUP(G812, [4]categories!A:B, 2, FALSE)</f>
        <v>Cyclocross Bicycles</v>
      </c>
      <c r="I812" s="14">
        <f>VLOOKUP(A812, [1]orders!A:B,2,FALSE)</f>
        <v>133</v>
      </c>
      <c r="J812" s="14" t="str">
        <f>VLOOKUP(A812, [1]orders!A:I,9,FALSE)</f>
        <v>delbert.wilkins@aol.com</v>
      </c>
      <c r="K812" s="14">
        <f>VLOOKUP(A812, [1]orders!A:J,10,FALSE)</f>
        <v>11727</v>
      </c>
      <c r="L812" s="2" t="str">
        <f>IFERROR(VLOOKUP(C812, [5]stores!A:B, 2, FALSE), "Unknown")</f>
        <v>Baldwin Bikes</v>
      </c>
      <c r="M812" s="2" t="str">
        <f>VLOOKUP(D812,[3]products!A:B,2,FALSE)</f>
        <v>Surly Straggler - 2016</v>
      </c>
      <c r="N812" s="2" t="str">
        <f>VLOOKUP(D812, [3]products!A:H, 8, FALSE)</f>
        <v>Surly</v>
      </c>
      <c r="O812" s="21">
        <f>VLOOKUP(A812, [1]orders!A:D, 4, FALSE)</f>
        <v>42546</v>
      </c>
      <c r="P812" s="2">
        <v>1</v>
      </c>
      <c r="Q812" s="2">
        <v>1549</v>
      </c>
      <c r="R812" s="27">
        <v>0.05</v>
      </c>
      <c r="S812" s="2">
        <f t="shared" si="12"/>
        <v>1549</v>
      </c>
    </row>
    <row r="813" spans="1:19" x14ac:dyDescent="0.3">
      <c r="A813" s="2">
        <v>287</v>
      </c>
      <c r="B813" s="2">
        <v>3</v>
      </c>
      <c r="C813" s="2">
        <f>VLOOKUP(A813, [1]orders!A:G, 7, FALSE)</f>
        <v>2</v>
      </c>
      <c r="D813" s="2">
        <v>2</v>
      </c>
      <c r="E813" s="2">
        <f>VLOOKUP(C813, [2]staffs!A:G,1,FALSE)</f>
        <v>2</v>
      </c>
      <c r="F813" s="2" t="str">
        <f>VLOOKUP(E813, [2]staffs!A:D,4,FALSE)</f>
        <v>mireya.copeland@bikes.shop</v>
      </c>
      <c r="G813" s="2">
        <f>VLOOKUP(D813, [3]products!$A:$D, 4, FALSE)</f>
        <v>6</v>
      </c>
      <c r="H813" s="2" t="str">
        <f>VLOOKUP(G813, [4]categories!A:B, 2, FALSE)</f>
        <v>Mountain Bikes</v>
      </c>
      <c r="I813" s="14">
        <f>VLOOKUP(A813, [1]orders!A:B,2,FALSE)</f>
        <v>133</v>
      </c>
      <c r="J813" s="14" t="str">
        <f>VLOOKUP(A813, [1]orders!A:I,9,FALSE)</f>
        <v>delbert.wilkins@aol.com</v>
      </c>
      <c r="K813" s="14">
        <f>VLOOKUP(A813, [1]orders!A:J,10,FALSE)</f>
        <v>11727</v>
      </c>
      <c r="L813" s="2" t="str">
        <f>IFERROR(VLOOKUP(C813, [5]stores!A:B, 2, FALSE), "Unknown")</f>
        <v>Baldwin Bikes</v>
      </c>
      <c r="M813" s="2" t="str">
        <f>VLOOKUP(D813,[3]products!A:B,2,FALSE)</f>
        <v>Ritchey Timberwolf Frameset - 2016</v>
      </c>
      <c r="N813" s="2" t="str">
        <f>VLOOKUP(D813, [3]products!A:H, 8, FALSE)</f>
        <v>Ritchey</v>
      </c>
      <c r="O813" s="21">
        <f>VLOOKUP(A813, [1]orders!A:D, 4, FALSE)</f>
        <v>42546</v>
      </c>
      <c r="P813" s="2">
        <v>1</v>
      </c>
      <c r="Q813" s="2">
        <v>749.99</v>
      </c>
      <c r="R813" s="27">
        <v>0.05</v>
      </c>
      <c r="S813" s="2">
        <f t="shared" si="12"/>
        <v>749.99</v>
      </c>
    </row>
    <row r="814" spans="1:19" x14ac:dyDescent="0.3">
      <c r="A814" s="2">
        <v>287</v>
      </c>
      <c r="B814" s="2">
        <v>4</v>
      </c>
      <c r="C814" s="2">
        <f>VLOOKUP(A814, [1]orders!A:G, 7, FALSE)</f>
        <v>2</v>
      </c>
      <c r="D814" s="2">
        <v>20</v>
      </c>
      <c r="E814" s="2">
        <f>VLOOKUP(C814, [2]staffs!A:G,1,FALSE)</f>
        <v>2</v>
      </c>
      <c r="F814" s="2" t="str">
        <f>VLOOKUP(E814, [2]staffs!A:D,4,FALSE)</f>
        <v>mireya.copeland@bikes.shop</v>
      </c>
      <c r="G814" s="2">
        <f>VLOOKUP(D814, [3]products!$A:$D, 4, FALSE)</f>
        <v>3</v>
      </c>
      <c r="H814" s="2" t="str">
        <f>VLOOKUP(G814, [4]categories!A:B, 2, FALSE)</f>
        <v>Cruisers Bicycles</v>
      </c>
      <c r="I814" s="14">
        <f>VLOOKUP(A814, [1]orders!A:B,2,FALSE)</f>
        <v>133</v>
      </c>
      <c r="J814" s="14" t="str">
        <f>VLOOKUP(A814, [1]orders!A:I,9,FALSE)</f>
        <v>delbert.wilkins@aol.com</v>
      </c>
      <c r="K814" s="14">
        <f>VLOOKUP(A814, [1]orders!A:J,10,FALSE)</f>
        <v>11727</v>
      </c>
      <c r="L814" s="2" t="str">
        <f>IFERROR(VLOOKUP(C814, [5]stores!A:B, 2, FALSE), "Unknown")</f>
        <v>Baldwin Bikes</v>
      </c>
      <c r="M814" s="2" t="str">
        <f>VLOOKUP(D814,[3]products!A:B,2,FALSE)</f>
        <v>Electra Townie Original 7D EQ - Women's - 2016</v>
      </c>
      <c r="N814" s="2" t="str">
        <f>VLOOKUP(D814, [3]products!A:H, 8, FALSE)</f>
        <v>Electra</v>
      </c>
      <c r="O814" s="21">
        <f>VLOOKUP(A814, [1]orders!A:D, 4, FALSE)</f>
        <v>42546</v>
      </c>
      <c r="P814" s="2">
        <v>1</v>
      </c>
      <c r="Q814" s="2">
        <v>599.99</v>
      </c>
      <c r="R814" s="27">
        <v>0.05</v>
      </c>
      <c r="S814" s="2">
        <f t="shared" si="12"/>
        <v>599.99</v>
      </c>
    </row>
    <row r="815" spans="1:19" x14ac:dyDescent="0.3">
      <c r="A815" s="2">
        <v>288</v>
      </c>
      <c r="B815" s="2">
        <v>1</v>
      </c>
      <c r="C815" s="2">
        <f>VLOOKUP(A815, [1]orders!A:G, 7, FALSE)</f>
        <v>2</v>
      </c>
      <c r="D815" s="2">
        <v>4</v>
      </c>
      <c r="E815" s="2">
        <f>VLOOKUP(C815, [2]staffs!A:G,1,FALSE)</f>
        <v>2</v>
      </c>
      <c r="F815" s="2" t="str">
        <f>VLOOKUP(E815, [2]staffs!A:D,4,FALSE)</f>
        <v>mireya.copeland@bikes.shop</v>
      </c>
      <c r="G815" s="2">
        <f>VLOOKUP(D815, [3]products!$A:$D, 4, FALSE)</f>
        <v>6</v>
      </c>
      <c r="H815" s="2" t="str">
        <f>VLOOKUP(G815, [4]categories!A:B, 2, FALSE)</f>
        <v>Mountain Bikes</v>
      </c>
      <c r="I815" s="14">
        <f>VLOOKUP(A815, [1]orders!A:B,2,FALSE)</f>
        <v>780</v>
      </c>
      <c r="J815" s="14" t="str">
        <f>VLOOKUP(A815, [1]orders!A:I,9,FALSE)</f>
        <v>ouida.gregory@aol.com</v>
      </c>
      <c r="K815" s="14">
        <f>VLOOKUP(A815, [1]orders!A:J,10,FALSE)</f>
        <v>11566</v>
      </c>
      <c r="L815" s="2" t="str">
        <f>IFERROR(VLOOKUP(C815, [5]stores!A:B, 2, FALSE), "Unknown")</f>
        <v>Baldwin Bikes</v>
      </c>
      <c r="M815" s="2" t="str">
        <f>VLOOKUP(D815,[3]products!A:B,2,FALSE)</f>
        <v>Trek Fuel EX 8 29 - 2016</v>
      </c>
      <c r="N815" s="2" t="str">
        <f>VLOOKUP(D815, [3]products!A:H, 8, FALSE)</f>
        <v>Trek</v>
      </c>
      <c r="O815" s="21">
        <f>VLOOKUP(A815, [1]orders!A:D, 4, FALSE)</f>
        <v>42546</v>
      </c>
      <c r="P815" s="2">
        <v>1</v>
      </c>
      <c r="Q815" s="2">
        <v>2899.99</v>
      </c>
      <c r="R815" s="27">
        <v>0.2</v>
      </c>
      <c r="S815" s="2">
        <f t="shared" si="12"/>
        <v>2899.99</v>
      </c>
    </row>
    <row r="816" spans="1:19" x14ac:dyDescent="0.3">
      <c r="A816" s="2">
        <v>288</v>
      </c>
      <c r="B816" s="2">
        <v>2</v>
      </c>
      <c r="C816" s="2">
        <f>VLOOKUP(A816, [1]orders!A:G, 7, FALSE)</f>
        <v>2</v>
      </c>
      <c r="D816" s="2">
        <v>10</v>
      </c>
      <c r="E816" s="2">
        <f>VLOOKUP(C816, [2]staffs!A:G,1,FALSE)</f>
        <v>2</v>
      </c>
      <c r="F816" s="2" t="str">
        <f>VLOOKUP(E816, [2]staffs!A:D,4,FALSE)</f>
        <v>mireya.copeland@bikes.shop</v>
      </c>
      <c r="G816" s="2">
        <f>VLOOKUP(D816, [3]products!$A:$D, 4, FALSE)</f>
        <v>4</v>
      </c>
      <c r="H816" s="2" t="str">
        <f>VLOOKUP(G816, [4]categories!A:B, 2, FALSE)</f>
        <v>Cyclocross Bicycles</v>
      </c>
      <c r="I816" s="14">
        <f>VLOOKUP(A816, [1]orders!A:B,2,FALSE)</f>
        <v>780</v>
      </c>
      <c r="J816" s="14" t="str">
        <f>VLOOKUP(A816, [1]orders!A:I,9,FALSE)</f>
        <v>ouida.gregory@aol.com</v>
      </c>
      <c r="K816" s="14">
        <f>VLOOKUP(A816, [1]orders!A:J,10,FALSE)</f>
        <v>11566</v>
      </c>
      <c r="L816" s="2" t="str">
        <f>IFERROR(VLOOKUP(C816, [5]stores!A:B, 2, FALSE), "Unknown")</f>
        <v>Baldwin Bikes</v>
      </c>
      <c r="M816" s="2" t="str">
        <f>VLOOKUP(D816,[3]products!A:B,2,FALSE)</f>
        <v>Surly Straggler - 2016</v>
      </c>
      <c r="N816" s="2" t="str">
        <f>VLOOKUP(D816, [3]products!A:H, 8, FALSE)</f>
        <v>Surly</v>
      </c>
      <c r="O816" s="21">
        <f>VLOOKUP(A816, [1]orders!A:D, 4, FALSE)</f>
        <v>42546</v>
      </c>
      <c r="P816" s="2">
        <v>1</v>
      </c>
      <c r="Q816" s="2">
        <v>1549</v>
      </c>
      <c r="R816" s="27">
        <v>0.1</v>
      </c>
      <c r="S816" s="2">
        <f t="shared" si="12"/>
        <v>1549</v>
      </c>
    </row>
    <row r="817" spans="1:19" x14ac:dyDescent="0.3">
      <c r="A817" s="2">
        <v>288</v>
      </c>
      <c r="B817" s="2">
        <v>3</v>
      </c>
      <c r="C817" s="2">
        <f>VLOOKUP(A817, [1]orders!A:G, 7, FALSE)</f>
        <v>2</v>
      </c>
      <c r="D817" s="2">
        <v>7</v>
      </c>
      <c r="E817" s="2">
        <f>VLOOKUP(C817, [2]staffs!A:G,1,FALSE)</f>
        <v>2</v>
      </c>
      <c r="F817" s="2" t="str">
        <f>VLOOKUP(E817, [2]staffs!A:D,4,FALSE)</f>
        <v>mireya.copeland@bikes.shop</v>
      </c>
      <c r="G817" s="2">
        <f>VLOOKUP(D817, [3]products!$A:$D, 4, FALSE)</f>
        <v>6</v>
      </c>
      <c r="H817" s="2" t="str">
        <f>VLOOKUP(G817, [4]categories!A:B, 2, FALSE)</f>
        <v>Mountain Bikes</v>
      </c>
      <c r="I817" s="14">
        <f>VLOOKUP(A817, [1]orders!A:B,2,FALSE)</f>
        <v>780</v>
      </c>
      <c r="J817" s="14" t="str">
        <f>VLOOKUP(A817, [1]orders!A:I,9,FALSE)</f>
        <v>ouida.gregory@aol.com</v>
      </c>
      <c r="K817" s="14">
        <f>VLOOKUP(A817, [1]orders!A:J,10,FALSE)</f>
        <v>11566</v>
      </c>
      <c r="L817" s="2" t="str">
        <f>IFERROR(VLOOKUP(C817, [5]stores!A:B, 2, FALSE), "Unknown")</f>
        <v>Baldwin Bikes</v>
      </c>
      <c r="M817" s="2" t="str">
        <f>VLOOKUP(D817,[3]products!A:B,2,FALSE)</f>
        <v>Trek Slash 8 27.5 - 2016</v>
      </c>
      <c r="N817" s="2" t="str">
        <f>VLOOKUP(D817, [3]products!A:H, 8, FALSE)</f>
        <v>Trek</v>
      </c>
      <c r="O817" s="21">
        <f>VLOOKUP(A817, [1]orders!A:D, 4, FALSE)</f>
        <v>42546</v>
      </c>
      <c r="P817" s="2">
        <v>2</v>
      </c>
      <c r="Q817" s="2">
        <v>3999.99</v>
      </c>
      <c r="R817" s="27">
        <v>0.05</v>
      </c>
      <c r="S817" s="2">
        <f t="shared" si="12"/>
        <v>7999.98</v>
      </c>
    </row>
    <row r="818" spans="1:19" x14ac:dyDescent="0.3">
      <c r="A818" s="2">
        <v>289</v>
      </c>
      <c r="B818" s="2">
        <v>1</v>
      </c>
      <c r="C818" s="2">
        <f>VLOOKUP(A818, [1]orders!A:G, 7, FALSE)</f>
        <v>2</v>
      </c>
      <c r="D818" s="2">
        <v>13</v>
      </c>
      <c r="E818" s="2">
        <f>VLOOKUP(C818, [2]staffs!A:G,1,FALSE)</f>
        <v>2</v>
      </c>
      <c r="F818" s="2" t="str">
        <f>VLOOKUP(E818, [2]staffs!A:D,4,FALSE)</f>
        <v>mireya.copeland@bikes.shop</v>
      </c>
      <c r="G818" s="2">
        <f>VLOOKUP(D818, [3]products!$A:$D, 4, FALSE)</f>
        <v>3</v>
      </c>
      <c r="H818" s="2" t="str">
        <f>VLOOKUP(G818, [4]categories!A:B, 2, FALSE)</f>
        <v>Cruisers Bicycles</v>
      </c>
      <c r="I818" s="14">
        <f>VLOOKUP(A818, [1]orders!A:B,2,FALSE)</f>
        <v>849</v>
      </c>
      <c r="J818" s="14" t="str">
        <f>VLOOKUP(A818, [1]orders!A:I,9,FALSE)</f>
        <v>phyllis.hill@yahoo.com</v>
      </c>
      <c r="K818" s="14">
        <f>VLOOKUP(A818, [1]orders!A:J,10,FALSE)</f>
        <v>11791</v>
      </c>
      <c r="L818" s="2" t="str">
        <f>IFERROR(VLOOKUP(C818, [5]stores!A:B, 2, FALSE), "Unknown")</f>
        <v>Baldwin Bikes</v>
      </c>
      <c r="M818" s="2" t="str">
        <f>VLOOKUP(D818,[3]products!A:B,2,FALSE)</f>
        <v>Electra Cruiser 1 (24-Inch) - 2016</v>
      </c>
      <c r="N818" s="2" t="str">
        <f>VLOOKUP(D818, [3]products!A:H, 8, FALSE)</f>
        <v>Electra</v>
      </c>
      <c r="O818" s="21">
        <f>VLOOKUP(A818, [1]orders!A:D, 4, FALSE)</f>
        <v>42548</v>
      </c>
      <c r="P818" s="2">
        <v>1</v>
      </c>
      <c r="Q818" s="2">
        <v>269.99</v>
      </c>
      <c r="R818" s="27">
        <v>7.0000000000000007E-2</v>
      </c>
      <c r="S818" s="2">
        <f t="shared" si="12"/>
        <v>269.99</v>
      </c>
    </row>
    <row r="819" spans="1:19" x14ac:dyDescent="0.3">
      <c r="A819" s="2">
        <v>289</v>
      </c>
      <c r="B819" s="2">
        <v>2</v>
      </c>
      <c r="C819" s="2">
        <f>VLOOKUP(A819, [1]orders!A:G, 7, FALSE)</f>
        <v>2</v>
      </c>
      <c r="D819" s="2">
        <v>24</v>
      </c>
      <c r="E819" s="2">
        <f>VLOOKUP(C819, [2]staffs!A:G,1,FALSE)</f>
        <v>2</v>
      </c>
      <c r="F819" s="2" t="str">
        <f>VLOOKUP(E819, [2]staffs!A:D,4,FALSE)</f>
        <v>mireya.copeland@bikes.shop</v>
      </c>
      <c r="G819" s="2">
        <f>VLOOKUP(D819, [3]products!$A:$D, 4, FALSE)</f>
        <v>2</v>
      </c>
      <c r="H819" s="2" t="str">
        <f>VLOOKUP(G819, [4]categories!A:B, 2, FALSE)</f>
        <v>Comfort Bicycles</v>
      </c>
      <c r="I819" s="14">
        <f>VLOOKUP(A819, [1]orders!A:B,2,FALSE)</f>
        <v>849</v>
      </c>
      <c r="J819" s="14" t="str">
        <f>VLOOKUP(A819, [1]orders!A:I,9,FALSE)</f>
        <v>phyllis.hill@yahoo.com</v>
      </c>
      <c r="K819" s="14">
        <f>VLOOKUP(A819, [1]orders!A:J,10,FALSE)</f>
        <v>11791</v>
      </c>
      <c r="L819" s="2" t="str">
        <f>IFERROR(VLOOKUP(C819, [5]stores!A:B, 2, FALSE), "Unknown")</f>
        <v>Baldwin Bikes</v>
      </c>
      <c r="M819" s="2" t="str">
        <f>VLOOKUP(D819,[3]products!A:B,2,FALSE)</f>
        <v>Electra Townie Original 21D - 2016</v>
      </c>
      <c r="N819" s="2" t="str">
        <f>VLOOKUP(D819, [3]products!A:H, 8, FALSE)</f>
        <v>Electra</v>
      </c>
      <c r="O819" s="21">
        <f>VLOOKUP(A819, [1]orders!A:D, 4, FALSE)</f>
        <v>42548</v>
      </c>
      <c r="P819" s="2">
        <v>1</v>
      </c>
      <c r="Q819" s="2">
        <v>549.99</v>
      </c>
      <c r="R819" s="27">
        <v>0.2</v>
      </c>
      <c r="S819" s="2">
        <f t="shared" si="12"/>
        <v>549.99</v>
      </c>
    </row>
    <row r="820" spans="1:19" x14ac:dyDescent="0.3">
      <c r="A820" s="2">
        <v>289</v>
      </c>
      <c r="B820" s="2">
        <v>3</v>
      </c>
      <c r="C820" s="2">
        <f>VLOOKUP(A820, [1]orders!A:G, 7, FALSE)</f>
        <v>2</v>
      </c>
      <c r="D820" s="2">
        <v>17</v>
      </c>
      <c r="E820" s="2">
        <f>VLOOKUP(C820, [2]staffs!A:G,1,FALSE)</f>
        <v>2</v>
      </c>
      <c r="F820" s="2" t="str">
        <f>VLOOKUP(E820, [2]staffs!A:D,4,FALSE)</f>
        <v>mireya.copeland@bikes.shop</v>
      </c>
      <c r="G820" s="2">
        <f>VLOOKUP(D820, [3]products!$A:$D, 4, FALSE)</f>
        <v>3</v>
      </c>
      <c r="H820" s="2" t="str">
        <f>VLOOKUP(G820, [4]categories!A:B, 2, FALSE)</f>
        <v>Cruisers Bicycles</v>
      </c>
      <c r="I820" s="14">
        <f>VLOOKUP(A820, [1]orders!A:B,2,FALSE)</f>
        <v>849</v>
      </c>
      <c r="J820" s="14" t="str">
        <f>VLOOKUP(A820, [1]orders!A:I,9,FALSE)</f>
        <v>phyllis.hill@yahoo.com</v>
      </c>
      <c r="K820" s="14">
        <f>VLOOKUP(A820, [1]orders!A:J,10,FALSE)</f>
        <v>11791</v>
      </c>
      <c r="L820" s="2" t="str">
        <f>IFERROR(VLOOKUP(C820, [5]stores!A:B, 2, FALSE), "Unknown")</f>
        <v>Baldwin Bikes</v>
      </c>
      <c r="M820" s="2" t="str">
        <f>VLOOKUP(D820,[3]products!A:B,2,FALSE)</f>
        <v>Pure Cycles Vine 8-Speed - 2016</v>
      </c>
      <c r="N820" s="2" t="str">
        <f>VLOOKUP(D820, [3]products!A:H, 8, FALSE)</f>
        <v>Pure Cycles</v>
      </c>
      <c r="O820" s="21">
        <f>VLOOKUP(A820, [1]orders!A:D, 4, FALSE)</f>
        <v>42548</v>
      </c>
      <c r="P820" s="2">
        <v>1</v>
      </c>
      <c r="Q820" s="2">
        <v>429</v>
      </c>
      <c r="R820" s="27">
        <v>0.2</v>
      </c>
      <c r="S820" s="2">
        <f t="shared" si="12"/>
        <v>429</v>
      </c>
    </row>
    <row r="821" spans="1:19" x14ac:dyDescent="0.3">
      <c r="A821" s="2">
        <v>290</v>
      </c>
      <c r="B821" s="2">
        <v>1</v>
      </c>
      <c r="C821" s="2">
        <f>VLOOKUP(A821, [1]orders!A:G, 7, FALSE)</f>
        <v>2</v>
      </c>
      <c r="D821" s="2">
        <v>2</v>
      </c>
      <c r="E821" s="2">
        <f>VLOOKUP(C821, [2]staffs!A:G,1,FALSE)</f>
        <v>2</v>
      </c>
      <c r="F821" s="2" t="str">
        <f>VLOOKUP(E821, [2]staffs!A:D,4,FALSE)</f>
        <v>mireya.copeland@bikes.shop</v>
      </c>
      <c r="G821" s="2">
        <f>VLOOKUP(D821, [3]products!$A:$D, 4, FALSE)</f>
        <v>6</v>
      </c>
      <c r="H821" s="2" t="str">
        <f>VLOOKUP(G821, [4]categories!A:B, 2, FALSE)</f>
        <v>Mountain Bikes</v>
      </c>
      <c r="I821" s="14">
        <f>VLOOKUP(A821, [1]orders!A:B,2,FALSE)</f>
        <v>202</v>
      </c>
      <c r="J821" s="14" t="str">
        <f>VLOOKUP(A821, [1]orders!A:I,9,FALSE)</f>
        <v>marni.bolton@msn.com</v>
      </c>
      <c r="K821" s="14">
        <f>VLOOKUP(A821, [1]orders!A:J,10,FALSE)</f>
        <v>14086</v>
      </c>
      <c r="L821" s="2" t="str">
        <f>IFERROR(VLOOKUP(C821, [5]stores!A:B, 2, FALSE), "Unknown")</f>
        <v>Baldwin Bikes</v>
      </c>
      <c r="M821" s="2" t="str">
        <f>VLOOKUP(D821,[3]products!A:B,2,FALSE)</f>
        <v>Ritchey Timberwolf Frameset - 2016</v>
      </c>
      <c r="N821" s="2" t="str">
        <f>VLOOKUP(D821, [3]products!A:H, 8, FALSE)</f>
        <v>Ritchey</v>
      </c>
      <c r="O821" s="21">
        <f>VLOOKUP(A821, [1]orders!A:D, 4, FALSE)</f>
        <v>42549</v>
      </c>
      <c r="P821" s="2">
        <v>2</v>
      </c>
      <c r="Q821" s="2">
        <v>749.99</v>
      </c>
      <c r="R821" s="27">
        <v>7.0000000000000007E-2</v>
      </c>
      <c r="S821" s="2">
        <f t="shared" si="12"/>
        <v>1499.98</v>
      </c>
    </row>
    <row r="822" spans="1:19" x14ac:dyDescent="0.3">
      <c r="A822" s="2">
        <v>290</v>
      </c>
      <c r="B822" s="2">
        <v>2</v>
      </c>
      <c r="C822" s="2">
        <f>VLOOKUP(A822, [1]orders!A:G, 7, FALSE)</f>
        <v>2</v>
      </c>
      <c r="D822" s="2">
        <v>5</v>
      </c>
      <c r="E822" s="2">
        <f>VLOOKUP(C822, [2]staffs!A:G,1,FALSE)</f>
        <v>2</v>
      </c>
      <c r="F822" s="2" t="str">
        <f>VLOOKUP(E822, [2]staffs!A:D,4,FALSE)</f>
        <v>mireya.copeland@bikes.shop</v>
      </c>
      <c r="G822" s="2">
        <f>VLOOKUP(D822, [3]products!$A:$D, 4, FALSE)</f>
        <v>6</v>
      </c>
      <c r="H822" s="2" t="str">
        <f>VLOOKUP(G822, [4]categories!A:B, 2, FALSE)</f>
        <v>Mountain Bikes</v>
      </c>
      <c r="I822" s="14">
        <f>VLOOKUP(A822, [1]orders!A:B,2,FALSE)</f>
        <v>202</v>
      </c>
      <c r="J822" s="14" t="str">
        <f>VLOOKUP(A822, [1]orders!A:I,9,FALSE)</f>
        <v>marni.bolton@msn.com</v>
      </c>
      <c r="K822" s="14">
        <f>VLOOKUP(A822, [1]orders!A:J,10,FALSE)</f>
        <v>14086</v>
      </c>
      <c r="L822" s="2" t="str">
        <f>IFERROR(VLOOKUP(C822, [5]stores!A:B, 2, FALSE), "Unknown")</f>
        <v>Baldwin Bikes</v>
      </c>
      <c r="M822" s="2" t="str">
        <f>VLOOKUP(D822,[3]products!A:B,2,FALSE)</f>
        <v>Heller Shagamaw Frame - 2016</v>
      </c>
      <c r="N822" s="2" t="str">
        <f>VLOOKUP(D822, [3]products!A:H, 8, FALSE)</f>
        <v>Heller</v>
      </c>
      <c r="O822" s="21">
        <f>VLOOKUP(A822, [1]orders!A:D, 4, FALSE)</f>
        <v>42549</v>
      </c>
      <c r="P822" s="2">
        <v>2</v>
      </c>
      <c r="Q822" s="2">
        <v>1320.99</v>
      </c>
      <c r="R822" s="27">
        <v>7.0000000000000007E-2</v>
      </c>
      <c r="S822" s="2">
        <f t="shared" si="12"/>
        <v>2641.98</v>
      </c>
    </row>
    <row r="823" spans="1:19" x14ac:dyDescent="0.3">
      <c r="A823" s="2">
        <v>290</v>
      </c>
      <c r="B823" s="2">
        <v>3</v>
      </c>
      <c r="C823" s="2">
        <f>VLOOKUP(A823, [1]orders!A:G, 7, FALSE)</f>
        <v>2</v>
      </c>
      <c r="D823" s="2">
        <v>21</v>
      </c>
      <c r="E823" s="2">
        <f>VLOOKUP(C823, [2]staffs!A:G,1,FALSE)</f>
        <v>2</v>
      </c>
      <c r="F823" s="2" t="str">
        <f>VLOOKUP(E823, [2]staffs!A:D,4,FALSE)</f>
        <v>mireya.copeland@bikes.shop</v>
      </c>
      <c r="G823" s="2">
        <f>VLOOKUP(D823, [3]products!$A:$D, 4, FALSE)</f>
        <v>1</v>
      </c>
      <c r="H823" s="2" t="str">
        <f>VLOOKUP(G823, [4]categories!A:B, 2, FALSE)</f>
        <v>Children Bicycles</v>
      </c>
      <c r="I823" s="14">
        <f>VLOOKUP(A823, [1]orders!A:B,2,FALSE)</f>
        <v>202</v>
      </c>
      <c r="J823" s="14" t="str">
        <f>VLOOKUP(A823, [1]orders!A:I,9,FALSE)</f>
        <v>marni.bolton@msn.com</v>
      </c>
      <c r="K823" s="14">
        <f>VLOOKUP(A823, [1]orders!A:J,10,FALSE)</f>
        <v>14086</v>
      </c>
      <c r="L823" s="2" t="str">
        <f>IFERROR(VLOOKUP(C823, [5]stores!A:B, 2, FALSE), "Unknown")</f>
        <v>Baldwin Bikes</v>
      </c>
      <c r="M823" s="2" t="str">
        <f>VLOOKUP(D823,[3]products!A:B,2,FALSE)</f>
        <v>Electra Cruiser 1 (24-Inch) - 2016</v>
      </c>
      <c r="N823" s="2" t="str">
        <f>VLOOKUP(D823, [3]products!A:H, 8, FALSE)</f>
        <v>Electra</v>
      </c>
      <c r="O823" s="21">
        <f>VLOOKUP(A823, [1]orders!A:D, 4, FALSE)</f>
        <v>42549</v>
      </c>
      <c r="P823" s="2">
        <v>1</v>
      </c>
      <c r="Q823" s="2">
        <v>269.99</v>
      </c>
      <c r="R823" s="27">
        <v>0.1</v>
      </c>
      <c r="S823" s="2">
        <f t="shared" si="12"/>
        <v>269.99</v>
      </c>
    </row>
    <row r="824" spans="1:19" x14ac:dyDescent="0.3">
      <c r="A824" s="2">
        <v>291</v>
      </c>
      <c r="B824" s="2">
        <v>1</v>
      </c>
      <c r="C824" s="2">
        <f>VLOOKUP(A824, [1]orders!A:G, 7, FALSE)</f>
        <v>2</v>
      </c>
      <c r="D824" s="2">
        <v>6</v>
      </c>
      <c r="E824" s="2">
        <f>VLOOKUP(C824, [2]staffs!A:G,1,FALSE)</f>
        <v>2</v>
      </c>
      <c r="F824" s="2" t="str">
        <f>VLOOKUP(E824, [2]staffs!A:D,4,FALSE)</f>
        <v>mireya.copeland@bikes.shop</v>
      </c>
      <c r="G824" s="2">
        <f>VLOOKUP(D824, [3]products!$A:$D, 4, FALSE)</f>
        <v>6</v>
      </c>
      <c r="H824" s="2" t="str">
        <f>VLOOKUP(G824, [4]categories!A:B, 2, FALSE)</f>
        <v>Mountain Bikes</v>
      </c>
      <c r="I824" s="14">
        <f>VLOOKUP(A824, [1]orders!A:B,2,FALSE)</f>
        <v>158</v>
      </c>
      <c r="J824" s="14" t="str">
        <f>VLOOKUP(A824, [1]orders!A:I,9,FALSE)</f>
        <v>alane.kennedy@yahoo.com</v>
      </c>
      <c r="K824" s="14">
        <f>VLOOKUP(A824, [1]orders!A:J,10,FALSE)</f>
        <v>10977</v>
      </c>
      <c r="L824" s="2" t="str">
        <f>IFERROR(VLOOKUP(C824, [5]stores!A:B, 2, FALSE), "Unknown")</f>
        <v>Baldwin Bikes</v>
      </c>
      <c r="M824" s="2" t="str">
        <f>VLOOKUP(D824,[3]products!A:B,2,FALSE)</f>
        <v>Surly Ice Cream Truck Frameset - 2016</v>
      </c>
      <c r="N824" s="2" t="str">
        <f>VLOOKUP(D824, [3]products!A:H, 8, FALSE)</f>
        <v>Surly</v>
      </c>
      <c r="O824" s="21">
        <f>VLOOKUP(A824, [1]orders!A:D, 4, FALSE)</f>
        <v>42550</v>
      </c>
      <c r="P824" s="2">
        <v>2</v>
      </c>
      <c r="Q824" s="2">
        <v>469.99</v>
      </c>
      <c r="R824" s="27">
        <v>0.05</v>
      </c>
      <c r="S824" s="2">
        <f t="shared" si="12"/>
        <v>939.98</v>
      </c>
    </row>
    <row r="825" spans="1:19" x14ac:dyDescent="0.3">
      <c r="A825" s="2">
        <v>291</v>
      </c>
      <c r="B825" s="2">
        <v>2</v>
      </c>
      <c r="C825" s="2">
        <f>VLOOKUP(A825, [1]orders!A:G, 7, FALSE)</f>
        <v>2</v>
      </c>
      <c r="D825" s="2">
        <v>21</v>
      </c>
      <c r="E825" s="2">
        <f>VLOOKUP(C825, [2]staffs!A:G,1,FALSE)</f>
        <v>2</v>
      </c>
      <c r="F825" s="2" t="str">
        <f>VLOOKUP(E825, [2]staffs!A:D,4,FALSE)</f>
        <v>mireya.copeland@bikes.shop</v>
      </c>
      <c r="G825" s="2">
        <f>VLOOKUP(D825, [3]products!$A:$D, 4, FALSE)</f>
        <v>1</v>
      </c>
      <c r="H825" s="2" t="str">
        <f>VLOOKUP(G825, [4]categories!A:B, 2, FALSE)</f>
        <v>Children Bicycles</v>
      </c>
      <c r="I825" s="14">
        <f>VLOOKUP(A825, [1]orders!A:B,2,FALSE)</f>
        <v>158</v>
      </c>
      <c r="J825" s="14" t="str">
        <f>VLOOKUP(A825, [1]orders!A:I,9,FALSE)</f>
        <v>alane.kennedy@yahoo.com</v>
      </c>
      <c r="K825" s="14">
        <f>VLOOKUP(A825, [1]orders!A:J,10,FALSE)</f>
        <v>10977</v>
      </c>
      <c r="L825" s="2" t="str">
        <f>IFERROR(VLOOKUP(C825, [5]stores!A:B, 2, FALSE), "Unknown")</f>
        <v>Baldwin Bikes</v>
      </c>
      <c r="M825" s="2" t="str">
        <f>VLOOKUP(D825,[3]products!A:B,2,FALSE)</f>
        <v>Electra Cruiser 1 (24-Inch) - 2016</v>
      </c>
      <c r="N825" s="2" t="str">
        <f>VLOOKUP(D825, [3]products!A:H, 8, FALSE)</f>
        <v>Electra</v>
      </c>
      <c r="O825" s="21">
        <f>VLOOKUP(A825, [1]orders!A:D, 4, FALSE)</f>
        <v>42550</v>
      </c>
      <c r="P825" s="2">
        <v>2</v>
      </c>
      <c r="Q825" s="2">
        <v>269.99</v>
      </c>
      <c r="R825" s="27">
        <v>7.0000000000000007E-2</v>
      </c>
      <c r="S825" s="2">
        <f t="shared" si="12"/>
        <v>539.98</v>
      </c>
    </row>
    <row r="826" spans="1:19" x14ac:dyDescent="0.3">
      <c r="A826" s="2">
        <v>292</v>
      </c>
      <c r="B826" s="2">
        <v>1</v>
      </c>
      <c r="C826" s="2">
        <f>VLOOKUP(A826, [1]orders!A:G, 7, FALSE)</f>
        <v>3</v>
      </c>
      <c r="D826" s="2">
        <v>18</v>
      </c>
      <c r="E826" s="2">
        <f>VLOOKUP(C826, [2]staffs!A:G,1,FALSE)</f>
        <v>3</v>
      </c>
      <c r="F826" s="2" t="str">
        <f>VLOOKUP(E826, [2]staffs!A:D,4,FALSE)</f>
        <v>genna.serrano@bikes.shop</v>
      </c>
      <c r="G826" s="2">
        <f>VLOOKUP(D826, [3]products!$A:$D, 4, FALSE)</f>
        <v>3</v>
      </c>
      <c r="H826" s="2" t="str">
        <f>VLOOKUP(G826, [4]categories!A:B, 2, FALSE)</f>
        <v>Cruisers Bicycles</v>
      </c>
      <c r="I826" s="14">
        <f>VLOOKUP(A826, [1]orders!A:B,2,FALSE)</f>
        <v>360</v>
      </c>
      <c r="J826" s="14" t="str">
        <f>VLOOKUP(A826, [1]orders!A:I,9,FALSE)</f>
        <v>van.peters@yahoo.com</v>
      </c>
      <c r="K826" s="14">
        <f>VLOOKUP(A826, [1]orders!A:J,10,FALSE)</f>
        <v>77016</v>
      </c>
      <c r="L826" s="2" t="str">
        <f>IFERROR(VLOOKUP(C826, [5]stores!A:B, 2, FALSE), "Unknown")</f>
        <v>Rowlett Bikes</v>
      </c>
      <c r="M826" s="2" t="str">
        <f>VLOOKUP(D826,[3]products!A:B,2,FALSE)</f>
        <v>Pure Cycles Western 3-Speed - Women's - 2015/2016</v>
      </c>
      <c r="N826" s="2" t="str">
        <f>VLOOKUP(D826, [3]products!A:H, 8, FALSE)</f>
        <v>Pure Cycles</v>
      </c>
      <c r="O826" s="21">
        <f>VLOOKUP(A826, [1]orders!A:D, 4, FALSE)</f>
        <v>42550</v>
      </c>
      <c r="P826" s="2">
        <v>2</v>
      </c>
      <c r="Q826" s="2">
        <v>449</v>
      </c>
      <c r="R826" s="27">
        <v>0.1</v>
      </c>
      <c r="S826" s="2">
        <f t="shared" si="12"/>
        <v>898</v>
      </c>
    </row>
    <row r="827" spans="1:19" x14ac:dyDescent="0.3">
      <c r="A827" s="2">
        <v>292</v>
      </c>
      <c r="B827" s="2">
        <v>2</v>
      </c>
      <c r="C827" s="2">
        <f>VLOOKUP(A827, [1]orders!A:G, 7, FALSE)</f>
        <v>3</v>
      </c>
      <c r="D827" s="2">
        <v>4</v>
      </c>
      <c r="E827" s="2">
        <f>VLOOKUP(C827, [2]staffs!A:G,1,FALSE)</f>
        <v>3</v>
      </c>
      <c r="F827" s="2" t="str">
        <f>VLOOKUP(E827, [2]staffs!A:D,4,FALSE)</f>
        <v>genna.serrano@bikes.shop</v>
      </c>
      <c r="G827" s="2">
        <f>VLOOKUP(D827, [3]products!$A:$D, 4, FALSE)</f>
        <v>6</v>
      </c>
      <c r="H827" s="2" t="str">
        <f>VLOOKUP(G827, [4]categories!A:B, 2, FALSE)</f>
        <v>Mountain Bikes</v>
      </c>
      <c r="I827" s="14">
        <f>VLOOKUP(A827, [1]orders!A:B,2,FALSE)</f>
        <v>360</v>
      </c>
      <c r="J827" s="14" t="str">
        <f>VLOOKUP(A827, [1]orders!A:I,9,FALSE)</f>
        <v>van.peters@yahoo.com</v>
      </c>
      <c r="K827" s="14">
        <f>VLOOKUP(A827, [1]orders!A:J,10,FALSE)</f>
        <v>77016</v>
      </c>
      <c r="L827" s="2" t="str">
        <f>IFERROR(VLOOKUP(C827, [5]stores!A:B, 2, FALSE), "Unknown")</f>
        <v>Rowlett Bikes</v>
      </c>
      <c r="M827" s="2" t="str">
        <f>VLOOKUP(D827,[3]products!A:B,2,FALSE)</f>
        <v>Trek Fuel EX 8 29 - 2016</v>
      </c>
      <c r="N827" s="2" t="str">
        <f>VLOOKUP(D827, [3]products!A:H, 8, FALSE)</f>
        <v>Trek</v>
      </c>
      <c r="O827" s="21">
        <f>VLOOKUP(A827, [1]orders!A:D, 4, FALSE)</f>
        <v>42550</v>
      </c>
      <c r="P827" s="2">
        <v>1</v>
      </c>
      <c r="Q827" s="2">
        <v>2899.99</v>
      </c>
      <c r="R827" s="27">
        <v>7.0000000000000007E-2</v>
      </c>
      <c r="S827" s="2">
        <f t="shared" si="12"/>
        <v>2899.99</v>
      </c>
    </row>
    <row r="828" spans="1:19" x14ac:dyDescent="0.3">
      <c r="A828" s="2">
        <v>292</v>
      </c>
      <c r="B828" s="2">
        <v>3</v>
      </c>
      <c r="C828" s="2">
        <f>VLOOKUP(A828, [1]orders!A:G, 7, FALSE)</f>
        <v>3</v>
      </c>
      <c r="D828" s="2">
        <v>10</v>
      </c>
      <c r="E828" s="2">
        <f>VLOOKUP(C828, [2]staffs!A:G,1,FALSE)</f>
        <v>3</v>
      </c>
      <c r="F828" s="2" t="str">
        <f>VLOOKUP(E828, [2]staffs!A:D,4,FALSE)</f>
        <v>genna.serrano@bikes.shop</v>
      </c>
      <c r="G828" s="2">
        <f>VLOOKUP(D828, [3]products!$A:$D, 4, FALSE)</f>
        <v>4</v>
      </c>
      <c r="H828" s="2" t="str">
        <f>VLOOKUP(G828, [4]categories!A:B, 2, FALSE)</f>
        <v>Cyclocross Bicycles</v>
      </c>
      <c r="I828" s="14">
        <f>VLOOKUP(A828, [1]orders!A:B,2,FALSE)</f>
        <v>360</v>
      </c>
      <c r="J828" s="14" t="str">
        <f>VLOOKUP(A828, [1]orders!A:I,9,FALSE)</f>
        <v>van.peters@yahoo.com</v>
      </c>
      <c r="K828" s="14">
        <f>VLOOKUP(A828, [1]orders!A:J,10,FALSE)</f>
        <v>77016</v>
      </c>
      <c r="L828" s="2" t="str">
        <f>IFERROR(VLOOKUP(C828, [5]stores!A:B, 2, FALSE), "Unknown")</f>
        <v>Rowlett Bikes</v>
      </c>
      <c r="M828" s="2" t="str">
        <f>VLOOKUP(D828,[3]products!A:B,2,FALSE)</f>
        <v>Surly Straggler - 2016</v>
      </c>
      <c r="N828" s="2" t="str">
        <f>VLOOKUP(D828, [3]products!A:H, 8, FALSE)</f>
        <v>Surly</v>
      </c>
      <c r="O828" s="21">
        <f>VLOOKUP(A828, [1]orders!A:D, 4, FALSE)</f>
        <v>42550</v>
      </c>
      <c r="P828" s="2">
        <v>2</v>
      </c>
      <c r="Q828" s="2">
        <v>1549</v>
      </c>
      <c r="R828" s="27">
        <v>0.05</v>
      </c>
      <c r="S828" s="2">
        <f t="shared" si="12"/>
        <v>3098</v>
      </c>
    </row>
    <row r="829" spans="1:19" x14ac:dyDescent="0.3">
      <c r="A829" s="2">
        <v>293</v>
      </c>
      <c r="B829" s="2">
        <v>1</v>
      </c>
      <c r="C829" s="2">
        <f>VLOOKUP(A829, [1]orders!A:G, 7, FALSE)</f>
        <v>2</v>
      </c>
      <c r="D829" s="2">
        <v>19</v>
      </c>
      <c r="E829" s="2">
        <f>VLOOKUP(C829, [2]staffs!A:G,1,FALSE)</f>
        <v>2</v>
      </c>
      <c r="F829" s="2" t="str">
        <f>VLOOKUP(E829, [2]staffs!A:D,4,FALSE)</f>
        <v>mireya.copeland@bikes.shop</v>
      </c>
      <c r="G829" s="2">
        <f>VLOOKUP(D829, [3]products!$A:$D, 4, FALSE)</f>
        <v>3</v>
      </c>
      <c r="H829" s="2" t="str">
        <f>VLOOKUP(G829, [4]categories!A:B, 2, FALSE)</f>
        <v>Cruisers Bicycles</v>
      </c>
      <c r="I829" s="14">
        <f>VLOOKUP(A829, [1]orders!A:B,2,FALSE)</f>
        <v>573</v>
      </c>
      <c r="J829" s="14" t="str">
        <f>VLOOKUP(A829, [1]orders!A:I,9,FALSE)</f>
        <v>rubye.mccall@hotmail.com</v>
      </c>
      <c r="K829" s="14">
        <f>VLOOKUP(A829, [1]orders!A:J,10,FALSE)</f>
        <v>12180</v>
      </c>
      <c r="L829" s="2" t="str">
        <f>IFERROR(VLOOKUP(C829, [5]stores!A:B, 2, FALSE), "Unknown")</f>
        <v>Baldwin Bikes</v>
      </c>
      <c r="M829" s="2" t="str">
        <f>VLOOKUP(D829,[3]products!A:B,2,FALSE)</f>
        <v>Pure Cycles William 3-Speed - 2016</v>
      </c>
      <c r="N829" s="2" t="str">
        <f>VLOOKUP(D829, [3]products!A:H, 8, FALSE)</f>
        <v>Pure Cycles</v>
      </c>
      <c r="O829" s="21">
        <f>VLOOKUP(A829, [1]orders!A:D, 4, FALSE)</f>
        <v>42551</v>
      </c>
      <c r="P829" s="2">
        <v>2</v>
      </c>
      <c r="Q829" s="2">
        <v>449</v>
      </c>
      <c r="R829" s="27">
        <v>0.05</v>
      </c>
      <c r="S829" s="2">
        <f t="shared" si="12"/>
        <v>898</v>
      </c>
    </row>
    <row r="830" spans="1:19" x14ac:dyDescent="0.3">
      <c r="A830" s="2">
        <v>293</v>
      </c>
      <c r="B830" s="2">
        <v>2</v>
      </c>
      <c r="C830" s="2">
        <f>VLOOKUP(A830, [1]orders!A:G, 7, FALSE)</f>
        <v>2</v>
      </c>
      <c r="D830" s="2">
        <v>6</v>
      </c>
      <c r="E830" s="2">
        <f>VLOOKUP(C830, [2]staffs!A:G,1,FALSE)</f>
        <v>2</v>
      </c>
      <c r="F830" s="2" t="str">
        <f>VLOOKUP(E830, [2]staffs!A:D,4,FALSE)</f>
        <v>mireya.copeland@bikes.shop</v>
      </c>
      <c r="G830" s="2">
        <f>VLOOKUP(D830, [3]products!$A:$D, 4, FALSE)</f>
        <v>6</v>
      </c>
      <c r="H830" s="2" t="str">
        <f>VLOOKUP(G830, [4]categories!A:B, 2, FALSE)</f>
        <v>Mountain Bikes</v>
      </c>
      <c r="I830" s="14">
        <f>VLOOKUP(A830, [1]orders!A:B,2,FALSE)</f>
        <v>573</v>
      </c>
      <c r="J830" s="14" t="str">
        <f>VLOOKUP(A830, [1]orders!A:I,9,FALSE)</f>
        <v>rubye.mccall@hotmail.com</v>
      </c>
      <c r="K830" s="14">
        <f>VLOOKUP(A830, [1]orders!A:J,10,FALSE)</f>
        <v>12180</v>
      </c>
      <c r="L830" s="2" t="str">
        <f>IFERROR(VLOOKUP(C830, [5]stores!A:B, 2, FALSE), "Unknown")</f>
        <v>Baldwin Bikes</v>
      </c>
      <c r="M830" s="2" t="str">
        <f>VLOOKUP(D830,[3]products!A:B,2,FALSE)</f>
        <v>Surly Ice Cream Truck Frameset - 2016</v>
      </c>
      <c r="N830" s="2" t="str">
        <f>VLOOKUP(D830, [3]products!A:H, 8, FALSE)</f>
        <v>Surly</v>
      </c>
      <c r="O830" s="21">
        <f>VLOOKUP(A830, [1]orders!A:D, 4, FALSE)</f>
        <v>42551</v>
      </c>
      <c r="P830" s="2">
        <v>1</v>
      </c>
      <c r="Q830" s="2">
        <v>469.99</v>
      </c>
      <c r="R830" s="27">
        <v>0.2</v>
      </c>
      <c r="S830" s="2">
        <f t="shared" si="12"/>
        <v>469.99</v>
      </c>
    </row>
    <row r="831" spans="1:19" x14ac:dyDescent="0.3">
      <c r="A831" s="2">
        <v>294</v>
      </c>
      <c r="B831" s="2">
        <v>1</v>
      </c>
      <c r="C831" s="2">
        <f>VLOOKUP(A831, [1]orders!A:G, 7, FALSE)</f>
        <v>2</v>
      </c>
      <c r="D831" s="2">
        <v>18</v>
      </c>
      <c r="E831" s="2">
        <f>VLOOKUP(C831, [2]staffs!A:G,1,FALSE)</f>
        <v>2</v>
      </c>
      <c r="F831" s="2" t="str">
        <f>VLOOKUP(E831, [2]staffs!A:D,4,FALSE)</f>
        <v>mireya.copeland@bikes.shop</v>
      </c>
      <c r="G831" s="2">
        <f>VLOOKUP(D831, [3]products!$A:$D, 4, FALSE)</f>
        <v>3</v>
      </c>
      <c r="H831" s="2" t="str">
        <f>VLOOKUP(G831, [4]categories!A:B, 2, FALSE)</f>
        <v>Cruisers Bicycles</v>
      </c>
      <c r="I831" s="14">
        <f>VLOOKUP(A831, [1]orders!A:B,2,FALSE)</f>
        <v>732</v>
      </c>
      <c r="J831" s="14" t="str">
        <f>VLOOKUP(A831, [1]orders!A:I,9,FALSE)</f>
        <v>lavona.austin@yahoo.com</v>
      </c>
      <c r="K831" s="14">
        <f>VLOOKUP(A831, [1]orders!A:J,10,FALSE)</f>
        <v>13501</v>
      </c>
      <c r="L831" s="2" t="str">
        <f>IFERROR(VLOOKUP(C831, [5]stores!A:B, 2, FALSE), "Unknown")</f>
        <v>Baldwin Bikes</v>
      </c>
      <c r="M831" s="2" t="str">
        <f>VLOOKUP(D831,[3]products!A:B,2,FALSE)</f>
        <v>Pure Cycles Western 3-Speed - Women's - 2015/2016</v>
      </c>
      <c r="N831" s="2" t="str">
        <f>VLOOKUP(D831, [3]products!A:H, 8, FALSE)</f>
        <v>Pure Cycles</v>
      </c>
      <c r="O831" s="21">
        <f>VLOOKUP(A831, [1]orders!A:D, 4, FALSE)</f>
        <v>42552</v>
      </c>
      <c r="P831" s="2">
        <v>1</v>
      </c>
      <c r="Q831" s="2">
        <v>449</v>
      </c>
      <c r="R831" s="27">
        <v>0.2</v>
      </c>
      <c r="S831" s="2">
        <f t="shared" si="12"/>
        <v>449</v>
      </c>
    </row>
    <row r="832" spans="1:19" x14ac:dyDescent="0.3">
      <c r="A832" s="2">
        <v>294</v>
      </c>
      <c r="B832" s="2">
        <v>2</v>
      </c>
      <c r="C832" s="2">
        <f>VLOOKUP(A832, [1]orders!A:G, 7, FALSE)</f>
        <v>2</v>
      </c>
      <c r="D832" s="2">
        <v>14</v>
      </c>
      <c r="E832" s="2">
        <f>VLOOKUP(C832, [2]staffs!A:G,1,FALSE)</f>
        <v>2</v>
      </c>
      <c r="F832" s="2" t="str">
        <f>VLOOKUP(E832, [2]staffs!A:D,4,FALSE)</f>
        <v>mireya.copeland@bikes.shop</v>
      </c>
      <c r="G832" s="2">
        <f>VLOOKUP(D832, [3]products!$A:$D, 4, FALSE)</f>
        <v>3</v>
      </c>
      <c r="H832" s="2" t="str">
        <f>VLOOKUP(G832, [4]categories!A:B, 2, FALSE)</f>
        <v>Cruisers Bicycles</v>
      </c>
      <c r="I832" s="14">
        <f>VLOOKUP(A832, [1]orders!A:B,2,FALSE)</f>
        <v>732</v>
      </c>
      <c r="J832" s="14" t="str">
        <f>VLOOKUP(A832, [1]orders!A:I,9,FALSE)</f>
        <v>lavona.austin@yahoo.com</v>
      </c>
      <c r="K832" s="14">
        <f>VLOOKUP(A832, [1]orders!A:J,10,FALSE)</f>
        <v>13501</v>
      </c>
      <c r="L832" s="2" t="str">
        <f>IFERROR(VLOOKUP(C832, [5]stores!A:B, 2, FALSE), "Unknown")</f>
        <v>Baldwin Bikes</v>
      </c>
      <c r="M832" s="2" t="str">
        <f>VLOOKUP(D832,[3]products!A:B,2,FALSE)</f>
        <v>Electra Girl's Hawaii 1 (16-inch) - 2015/2016</v>
      </c>
      <c r="N832" s="2" t="str">
        <f>VLOOKUP(D832, [3]products!A:H, 8, FALSE)</f>
        <v>Electra</v>
      </c>
      <c r="O832" s="21">
        <f>VLOOKUP(A832, [1]orders!A:D, 4, FALSE)</f>
        <v>42552</v>
      </c>
      <c r="P832" s="2">
        <v>1</v>
      </c>
      <c r="Q832" s="2">
        <v>269.99</v>
      </c>
      <c r="R832" s="27">
        <v>0.2</v>
      </c>
      <c r="S832" s="2">
        <f t="shared" si="12"/>
        <v>269.99</v>
      </c>
    </row>
    <row r="833" spans="1:19" x14ac:dyDescent="0.3">
      <c r="A833" s="2">
        <v>294</v>
      </c>
      <c r="B833" s="2">
        <v>3</v>
      </c>
      <c r="C833" s="2">
        <f>VLOOKUP(A833, [1]orders!A:G, 7, FALSE)</f>
        <v>2</v>
      </c>
      <c r="D833" s="2">
        <v>7</v>
      </c>
      <c r="E833" s="2">
        <f>VLOOKUP(C833, [2]staffs!A:G,1,FALSE)</f>
        <v>2</v>
      </c>
      <c r="F833" s="2" t="str">
        <f>VLOOKUP(E833, [2]staffs!A:D,4,FALSE)</f>
        <v>mireya.copeland@bikes.shop</v>
      </c>
      <c r="G833" s="2">
        <f>VLOOKUP(D833, [3]products!$A:$D, 4, FALSE)</f>
        <v>6</v>
      </c>
      <c r="H833" s="2" t="str">
        <f>VLOOKUP(G833, [4]categories!A:B, 2, FALSE)</f>
        <v>Mountain Bikes</v>
      </c>
      <c r="I833" s="14">
        <f>VLOOKUP(A833, [1]orders!A:B,2,FALSE)</f>
        <v>732</v>
      </c>
      <c r="J833" s="14" t="str">
        <f>VLOOKUP(A833, [1]orders!A:I,9,FALSE)</f>
        <v>lavona.austin@yahoo.com</v>
      </c>
      <c r="K833" s="14">
        <f>VLOOKUP(A833, [1]orders!A:J,10,FALSE)</f>
        <v>13501</v>
      </c>
      <c r="L833" s="2" t="str">
        <f>IFERROR(VLOOKUP(C833, [5]stores!A:B, 2, FALSE), "Unknown")</f>
        <v>Baldwin Bikes</v>
      </c>
      <c r="M833" s="2" t="str">
        <f>VLOOKUP(D833,[3]products!A:B,2,FALSE)</f>
        <v>Trek Slash 8 27.5 - 2016</v>
      </c>
      <c r="N833" s="2" t="str">
        <f>VLOOKUP(D833, [3]products!A:H, 8, FALSE)</f>
        <v>Trek</v>
      </c>
      <c r="O833" s="21">
        <f>VLOOKUP(A833, [1]orders!A:D, 4, FALSE)</f>
        <v>42552</v>
      </c>
      <c r="P833" s="2">
        <v>2</v>
      </c>
      <c r="Q833" s="2">
        <v>3999.99</v>
      </c>
      <c r="R833" s="27">
        <v>0.05</v>
      </c>
      <c r="S833" s="2">
        <f t="shared" si="12"/>
        <v>7999.98</v>
      </c>
    </row>
    <row r="834" spans="1:19" x14ac:dyDescent="0.3">
      <c r="A834" s="2">
        <v>294</v>
      </c>
      <c r="B834" s="2">
        <v>4</v>
      </c>
      <c r="C834" s="2">
        <f>VLOOKUP(A834, [1]orders!A:G, 7, FALSE)</f>
        <v>2</v>
      </c>
      <c r="D834" s="2">
        <v>25</v>
      </c>
      <c r="E834" s="2">
        <f>VLOOKUP(C834, [2]staffs!A:G,1,FALSE)</f>
        <v>2</v>
      </c>
      <c r="F834" s="2" t="str">
        <f>VLOOKUP(E834, [2]staffs!A:D,4,FALSE)</f>
        <v>mireya.copeland@bikes.shop</v>
      </c>
      <c r="G834" s="2">
        <f>VLOOKUP(D834, [3]products!$A:$D, 4, FALSE)</f>
        <v>2</v>
      </c>
      <c r="H834" s="2" t="str">
        <f>VLOOKUP(G834, [4]categories!A:B, 2, FALSE)</f>
        <v>Comfort Bicycles</v>
      </c>
      <c r="I834" s="14">
        <f>VLOOKUP(A834, [1]orders!A:B,2,FALSE)</f>
        <v>732</v>
      </c>
      <c r="J834" s="14" t="str">
        <f>VLOOKUP(A834, [1]orders!A:I,9,FALSE)</f>
        <v>lavona.austin@yahoo.com</v>
      </c>
      <c r="K834" s="14">
        <f>VLOOKUP(A834, [1]orders!A:J,10,FALSE)</f>
        <v>13501</v>
      </c>
      <c r="L834" s="2" t="str">
        <f>IFERROR(VLOOKUP(C834, [5]stores!A:B, 2, FALSE), "Unknown")</f>
        <v>Baldwin Bikes</v>
      </c>
      <c r="M834" s="2" t="str">
        <f>VLOOKUP(D834,[3]products!A:B,2,FALSE)</f>
        <v>Electra Townie Original 7D - 2015/2016</v>
      </c>
      <c r="N834" s="2" t="str">
        <f>VLOOKUP(D834, [3]products!A:H, 8, FALSE)</f>
        <v>Electra</v>
      </c>
      <c r="O834" s="21">
        <f>VLOOKUP(A834, [1]orders!A:D, 4, FALSE)</f>
        <v>42552</v>
      </c>
      <c r="P834" s="2">
        <v>2</v>
      </c>
      <c r="Q834" s="2">
        <v>499.99</v>
      </c>
      <c r="R834" s="27">
        <v>0.2</v>
      </c>
      <c r="S834" s="2">
        <f t="shared" si="12"/>
        <v>999.98</v>
      </c>
    </row>
    <row r="835" spans="1:19" x14ac:dyDescent="0.3">
      <c r="A835" s="2">
        <v>295</v>
      </c>
      <c r="B835" s="2">
        <v>1</v>
      </c>
      <c r="C835" s="2">
        <f>VLOOKUP(A835, [1]orders!A:G, 7, FALSE)</f>
        <v>2</v>
      </c>
      <c r="D835" s="2">
        <v>22</v>
      </c>
      <c r="E835" s="2">
        <f>VLOOKUP(C835, [2]staffs!A:G,1,FALSE)</f>
        <v>2</v>
      </c>
      <c r="F835" s="2" t="str">
        <f>VLOOKUP(E835, [2]staffs!A:D,4,FALSE)</f>
        <v>mireya.copeland@bikes.shop</v>
      </c>
      <c r="G835" s="2">
        <f>VLOOKUP(D835, [3]products!$A:$D, 4, FALSE)</f>
        <v>1</v>
      </c>
      <c r="H835" s="2" t="str">
        <f>VLOOKUP(G835, [4]categories!A:B, 2, FALSE)</f>
        <v>Children Bicycles</v>
      </c>
      <c r="I835" s="14">
        <f>VLOOKUP(A835, [1]orders!A:B,2,FALSE)</f>
        <v>1130</v>
      </c>
      <c r="J835" s="14" t="str">
        <f>VLOOKUP(A835, [1]orders!A:I,9,FALSE)</f>
        <v>benny.bender@aol.com</v>
      </c>
      <c r="K835" s="14">
        <f>VLOOKUP(A835, [1]orders!A:J,10,FALSE)</f>
        <v>11003</v>
      </c>
      <c r="L835" s="2" t="str">
        <f>IFERROR(VLOOKUP(C835, [5]stores!A:B, 2, FALSE), "Unknown")</f>
        <v>Baldwin Bikes</v>
      </c>
      <c r="M835" s="2" t="str">
        <f>VLOOKUP(D835,[3]products!A:B,2,FALSE)</f>
        <v>Electra Girl's Hawaii 1 (16-inch) - 2015/2016</v>
      </c>
      <c r="N835" s="2" t="str">
        <f>VLOOKUP(D835, [3]products!A:H, 8, FALSE)</f>
        <v>Electra</v>
      </c>
      <c r="O835" s="21">
        <f>VLOOKUP(A835, [1]orders!A:D, 4, FALSE)</f>
        <v>42552</v>
      </c>
      <c r="P835" s="2">
        <v>2</v>
      </c>
      <c r="Q835" s="2">
        <v>269.99</v>
      </c>
      <c r="R835" s="27">
        <v>7.0000000000000007E-2</v>
      </c>
      <c r="S835" s="2">
        <f t="shared" ref="S835:S898" si="13">P835*Q835</f>
        <v>539.98</v>
      </c>
    </row>
    <row r="836" spans="1:19" x14ac:dyDescent="0.3">
      <c r="A836" s="2">
        <v>296</v>
      </c>
      <c r="B836" s="2">
        <v>1</v>
      </c>
      <c r="C836" s="2">
        <f>VLOOKUP(A836, [1]orders!A:G, 7, FALSE)</f>
        <v>2</v>
      </c>
      <c r="D836" s="2">
        <v>25</v>
      </c>
      <c r="E836" s="2">
        <f>VLOOKUP(C836, [2]staffs!A:G,1,FALSE)</f>
        <v>2</v>
      </c>
      <c r="F836" s="2" t="str">
        <f>VLOOKUP(E836, [2]staffs!A:D,4,FALSE)</f>
        <v>mireya.copeland@bikes.shop</v>
      </c>
      <c r="G836" s="2">
        <f>VLOOKUP(D836, [3]products!$A:$D, 4, FALSE)</f>
        <v>2</v>
      </c>
      <c r="H836" s="2" t="str">
        <f>VLOOKUP(G836, [4]categories!A:B, 2, FALSE)</f>
        <v>Comfort Bicycles</v>
      </c>
      <c r="I836" s="14">
        <f>VLOOKUP(A836, [1]orders!A:B,2,FALSE)</f>
        <v>1245</v>
      </c>
      <c r="J836" s="14" t="str">
        <f>VLOOKUP(A836, [1]orders!A:I,9,FALSE)</f>
        <v>gabriela.warren@aol.com</v>
      </c>
      <c r="K836" s="14">
        <f>VLOOKUP(A836, [1]orders!A:J,10,FALSE)</f>
        <v>11561</v>
      </c>
      <c r="L836" s="2" t="str">
        <f>IFERROR(VLOOKUP(C836, [5]stores!A:B, 2, FALSE), "Unknown")</f>
        <v>Baldwin Bikes</v>
      </c>
      <c r="M836" s="2" t="str">
        <f>VLOOKUP(D836,[3]products!A:B,2,FALSE)</f>
        <v>Electra Townie Original 7D - 2015/2016</v>
      </c>
      <c r="N836" s="2" t="str">
        <f>VLOOKUP(D836, [3]products!A:H, 8, FALSE)</f>
        <v>Electra</v>
      </c>
      <c r="O836" s="21">
        <f>VLOOKUP(A836, [1]orders!A:D, 4, FALSE)</f>
        <v>42555</v>
      </c>
      <c r="P836" s="2">
        <v>2</v>
      </c>
      <c r="Q836" s="2">
        <v>499.99</v>
      </c>
      <c r="R836" s="27">
        <v>7.0000000000000007E-2</v>
      </c>
      <c r="S836" s="2">
        <f t="shared" si="13"/>
        <v>999.98</v>
      </c>
    </row>
    <row r="837" spans="1:19" x14ac:dyDescent="0.3">
      <c r="A837" s="2">
        <v>296</v>
      </c>
      <c r="B837" s="2">
        <v>2</v>
      </c>
      <c r="C837" s="2">
        <f>VLOOKUP(A837, [1]orders!A:G, 7, FALSE)</f>
        <v>2</v>
      </c>
      <c r="D837" s="2">
        <v>12</v>
      </c>
      <c r="E837" s="2">
        <f>VLOOKUP(C837, [2]staffs!A:G,1,FALSE)</f>
        <v>2</v>
      </c>
      <c r="F837" s="2" t="str">
        <f>VLOOKUP(E837, [2]staffs!A:D,4,FALSE)</f>
        <v>mireya.copeland@bikes.shop</v>
      </c>
      <c r="G837" s="2">
        <f>VLOOKUP(D837, [3]products!$A:$D, 4, FALSE)</f>
        <v>3</v>
      </c>
      <c r="H837" s="2" t="str">
        <f>VLOOKUP(G837, [4]categories!A:B, 2, FALSE)</f>
        <v>Cruisers Bicycles</v>
      </c>
      <c r="I837" s="14">
        <f>VLOOKUP(A837, [1]orders!A:B,2,FALSE)</f>
        <v>1245</v>
      </c>
      <c r="J837" s="14" t="str">
        <f>VLOOKUP(A837, [1]orders!A:I,9,FALSE)</f>
        <v>gabriela.warren@aol.com</v>
      </c>
      <c r="K837" s="14">
        <f>VLOOKUP(A837, [1]orders!A:J,10,FALSE)</f>
        <v>11561</v>
      </c>
      <c r="L837" s="2" t="str">
        <f>IFERROR(VLOOKUP(C837, [5]stores!A:B, 2, FALSE), "Unknown")</f>
        <v>Baldwin Bikes</v>
      </c>
      <c r="M837" s="2" t="str">
        <f>VLOOKUP(D837,[3]products!A:B,2,FALSE)</f>
        <v>Electra Townie Original 21D - 2016</v>
      </c>
      <c r="N837" s="2" t="str">
        <f>VLOOKUP(D837, [3]products!A:H, 8, FALSE)</f>
        <v>Electra</v>
      </c>
      <c r="O837" s="21">
        <f>VLOOKUP(A837, [1]orders!A:D, 4, FALSE)</f>
        <v>42555</v>
      </c>
      <c r="P837" s="2">
        <v>2</v>
      </c>
      <c r="Q837" s="2">
        <v>549.99</v>
      </c>
      <c r="R837" s="27">
        <v>0.1</v>
      </c>
      <c r="S837" s="2">
        <f t="shared" si="13"/>
        <v>1099.98</v>
      </c>
    </row>
    <row r="838" spans="1:19" x14ac:dyDescent="0.3">
      <c r="A838" s="2">
        <v>296</v>
      </c>
      <c r="B838" s="2">
        <v>3</v>
      </c>
      <c r="C838" s="2">
        <f>VLOOKUP(A838, [1]orders!A:G, 7, FALSE)</f>
        <v>2</v>
      </c>
      <c r="D838" s="2">
        <v>11</v>
      </c>
      <c r="E838" s="2">
        <f>VLOOKUP(C838, [2]staffs!A:G,1,FALSE)</f>
        <v>2</v>
      </c>
      <c r="F838" s="2" t="str">
        <f>VLOOKUP(E838, [2]staffs!A:D,4,FALSE)</f>
        <v>mireya.copeland@bikes.shop</v>
      </c>
      <c r="G838" s="2">
        <f>VLOOKUP(D838, [3]products!$A:$D, 4, FALSE)</f>
        <v>4</v>
      </c>
      <c r="H838" s="2" t="str">
        <f>VLOOKUP(G838, [4]categories!A:B, 2, FALSE)</f>
        <v>Cyclocross Bicycles</v>
      </c>
      <c r="I838" s="14">
        <f>VLOOKUP(A838, [1]orders!A:B,2,FALSE)</f>
        <v>1245</v>
      </c>
      <c r="J838" s="14" t="str">
        <f>VLOOKUP(A838, [1]orders!A:I,9,FALSE)</f>
        <v>gabriela.warren@aol.com</v>
      </c>
      <c r="K838" s="14">
        <f>VLOOKUP(A838, [1]orders!A:J,10,FALSE)</f>
        <v>11561</v>
      </c>
      <c r="L838" s="2" t="str">
        <f>IFERROR(VLOOKUP(C838, [5]stores!A:B, 2, FALSE), "Unknown")</f>
        <v>Baldwin Bikes</v>
      </c>
      <c r="M838" s="2" t="str">
        <f>VLOOKUP(D838,[3]products!A:B,2,FALSE)</f>
        <v>Surly Straggler 650b - 2016</v>
      </c>
      <c r="N838" s="2" t="str">
        <f>VLOOKUP(D838, [3]products!A:H, 8, FALSE)</f>
        <v>Surly</v>
      </c>
      <c r="O838" s="21">
        <f>VLOOKUP(A838, [1]orders!A:D, 4, FALSE)</f>
        <v>42555</v>
      </c>
      <c r="P838" s="2">
        <v>2</v>
      </c>
      <c r="Q838" s="2">
        <v>1680.99</v>
      </c>
      <c r="R838" s="27">
        <v>0.1</v>
      </c>
      <c r="S838" s="2">
        <f t="shared" si="13"/>
        <v>3361.98</v>
      </c>
    </row>
    <row r="839" spans="1:19" x14ac:dyDescent="0.3">
      <c r="A839" s="2">
        <v>296</v>
      </c>
      <c r="B839" s="2">
        <v>4</v>
      </c>
      <c r="C839" s="2">
        <f>VLOOKUP(A839, [1]orders!A:G, 7, FALSE)</f>
        <v>2</v>
      </c>
      <c r="D839" s="2">
        <v>9</v>
      </c>
      <c r="E839" s="2">
        <f>VLOOKUP(C839, [2]staffs!A:G,1,FALSE)</f>
        <v>2</v>
      </c>
      <c r="F839" s="2" t="str">
        <f>VLOOKUP(E839, [2]staffs!A:D,4,FALSE)</f>
        <v>mireya.copeland@bikes.shop</v>
      </c>
      <c r="G839" s="2">
        <f>VLOOKUP(D839, [3]products!$A:$D, 4, FALSE)</f>
        <v>5</v>
      </c>
      <c r="H839" s="2" t="str">
        <f>VLOOKUP(G839, [4]categories!A:B, 2, FALSE)</f>
        <v>Electric Bikes</v>
      </c>
      <c r="I839" s="14">
        <f>VLOOKUP(A839, [1]orders!A:B,2,FALSE)</f>
        <v>1245</v>
      </c>
      <c r="J839" s="14" t="str">
        <f>VLOOKUP(A839, [1]orders!A:I,9,FALSE)</f>
        <v>gabriela.warren@aol.com</v>
      </c>
      <c r="K839" s="14">
        <f>VLOOKUP(A839, [1]orders!A:J,10,FALSE)</f>
        <v>11561</v>
      </c>
      <c r="L839" s="2" t="str">
        <f>IFERROR(VLOOKUP(C839, [5]stores!A:B, 2, FALSE), "Unknown")</f>
        <v>Baldwin Bikes</v>
      </c>
      <c r="M839" s="2" t="str">
        <f>VLOOKUP(D839,[3]products!A:B,2,FALSE)</f>
        <v>Trek Conduit+ - 2016</v>
      </c>
      <c r="N839" s="2" t="str">
        <f>VLOOKUP(D839, [3]products!A:H, 8, FALSE)</f>
        <v>Trek</v>
      </c>
      <c r="O839" s="21">
        <f>VLOOKUP(A839, [1]orders!A:D, 4, FALSE)</f>
        <v>42555</v>
      </c>
      <c r="P839" s="2">
        <v>1</v>
      </c>
      <c r="Q839" s="2">
        <v>2999.99</v>
      </c>
      <c r="R839" s="27">
        <v>0.2</v>
      </c>
      <c r="S839" s="2">
        <f t="shared" si="13"/>
        <v>2999.99</v>
      </c>
    </row>
    <row r="840" spans="1:19" x14ac:dyDescent="0.3">
      <c r="A840" s="2">
        <v>297</v>
      </c>
      <c r="B840" s="2">
        <v>1</v>
      </c>
      <c r="C840" s="2">
        <f>VLOOKUP(A840, [1]orders!A:G, 7, FALSE)</f>
        <v>2</v>
      </c>
      <c r="D840" s="2">
        <v>4</v>
      </c>
      <c r="E840" s="2">
        <f>VLOOKUP(C840, [2]staffs!A:G,1,FALSE)</f>
        <v>2</v>
      </c>
      <c r="F840" s="2" t="str">
        <f>VLOOKUP(E840, [2]staffs!A:D,4,FALSE)</f>
        <v>mireya.copeland@bikes.shop</v>
      </c>
      <c r="G840" s="2">
        <f>VLOOKUP(D840, [3]products!$A:$D, 4, FALSE)</f>
        <v>6</v>
      </c>
      <c r="H840" s="2" t="str">
        <f>VLOOKUP(G840, [4]categories!A:B, 2, FALSE)</f>
        <v>Mountain Bikes</v>
      </c>
      <c r="I840" s="14">
        <f>VLOOKUP(A840, [1]orders!A:B,2,FALSE)</f>
        <v>1425</v>
      </c>
      <c r="J840" s="14" t="str">
        <f>VLOOKUP(A840, [1]orders!A:I,9,FALSE)</f>
        <v>justina.jenkins@msn.com</v>
      </c>
      <c r="K840" s="14">
        <f>VLOOKUP(A840, [1]orders!A:J,10,FALSE)</f>
        <v>11967</v>
      </c>
      <c r="L840" s="2" t="str">
        <f>IFERROR(VLOOKUP(C840, [5]stores!A:B, 2, FALSE), "Unknown")</f>
        <v>Baldwin Bikes</v>
      </c>
      <c r="M840" s="2" t="str">
        <f>VLOOKUP(D840,[3]products!A:B,2,FALSE)</f>
        <v>Trek Fuel EX 8 29 - 2016</v>
      </c>
      <c r="N840" s="2" t="str">
        <f>VLOOKUP(D840, [3]products!A:H, 8, FALSE)</f>
        <v>Trek</v>
      </c>
      <c r="O840" s="21">
        <f>VLOOKUP(A840, [1]orders!A:D, 4, FALSE)</f>
        <v>42555</v>
      </c>
      <c r="P840" s="2">
        <v>2</v>
      </c>
      <c r="Q840" s="2">
        <v>2899.99</v>
      </c>
      <c r="R840" s="27">
        <v>0.2</v>
      </c>
      <c r="S840" s="2">
        <f t="shared" si="13"/>
        <v>5799.98</v>
      </c>
    </row>
    <row r="841" spans="1:19" x14ac:dyDescent="0.3">
      <c r="A841" s="2">
        <v>298</v>
      </c>
      <c r="B841" s="2">
        <v>1</v>
      </c>
      <c r="C841" s="2">
        <f>VLOOKUP(A841, [1]orders!A:G, 7, FALSE)</f>
        <v>3</v>
      </c>
      <c r="D841" s="2">
        <v>23</v>
      </c>
      <c r="E841" s="2">
        <f>VLOOKUP(C841, [2]staffs!A:G,1,FALSE)</f>
        <v>3</v>
      </c>
      <c r="F841" s="2" t="str">
        <f>VLOOKUP(E841, [2]staffs!A:D,4,FALSE)</f>
        <v>genna.serrano@bikes.shop</v>
      </c>
      <c r="G841" s="2">
        <f>VLOOKUP(D841, [3]products!$A:$D, 4, FALSE)</f>
        <v>1</v>
      </c>
      <c r="H841" s="2" t="str">
        <f>VLOOKUP(G841, [4]categories!A:B, 2, FALSE)</f>
        <v>Children Bicycles</v>
      </c>
      <c r="I841" s="14">
        <f>VLOOKUP(A841, [1]orders!A:B,2,FALSE)</f>
        <v>885</v>
      </c>
      <c r="J841" s="14" t="str">
        <f>VLOOKUP(A841, [1]orders!A:I,9,FALSE)</f>
        <v>janna.hayden@msn.com</v>
      </c>
      <c r="K841" s="14">
        <f>VLOOKUP(A841, [1]orders!A:J,10,FALSE)</f>
        <v>75604</v>
      </c>
      <c r="L841" s="2" t="str">
        <f>IFERROR(VLOOKUP(C841, [5]stores!A:B, 2, FALSE), "Unknown")</f>
        <v>Rowlett Bikes</v>
      </c>
      <c r="M841" s="2" t="str">
        <f>VLOOKUP(D841,[3]products!A:B,2,FALSE)</f>
        <v>Electra Girl's Hawaii 1 (20-inch) - 2015/2016</v>
      </c>
      <c r="N841" s="2" t="str">
        <f>VLOOKUP(D841, [3]products!A:H, 8, FALSE)</f>
        <v>Electra</v>
      </c>
      <c r="O841" s="21">
        <f>VLOOKUP(A841, [1]orders!A:D, 4, FALSE)</f>
        <v>42555</v>
      </c>
      <c r="P841" s="2">
        <v>1</v>
      </c>
      <c r="Q841" s="2">
        <v>299.99</v>
      </c>
      <c r="R841" s="27">
        <v>0.2</v>
      </c>
      <c r="S841" s="2">
        <f t="shared" si="13"/>
        <v>299.99</v>
      </c>
    </row>
    <row r="842" spans="1:19" x14ac:dyDescent="0.3">
      <c r="A842" s="2">
        <v>298</v>
      </c>
      <c r="B842" s="2">
        <v>2</v>
      </c>
      <c r="C842" s="2">
        <f>VLOOKUP(A842, [1]orders!A:G, 7, FALSE)</f>
        <v>3</v>
      </c>
      <c r="D842" s="2">
        <v>6</v>
      </c>
      <c r="E842" s="2">
        <f>VLOOKUP(C842, [2]staffs!A:G,1,FALSE)</f>
        <v>3</v>
      </c>
      <c r="F842" s="2" t="str">
        <f>VLOOKUP(E842, [2]staffs!A:D,4,FALSE)</f>
        <v>genna.serrano@bikes.shop</v>
      </c>
      <c r="G842" s="2">
        <f>VLOOKUP(D842, [3]products!$A:$D, 4, FALSE)</f>
        <v>6</v>
      </c>
      <c r="H842" s="2" t="str">
        <f>VLOOKUP(G842, [4]categories!A:B, 2, FALSE)</f>
        <v>Mountain Bikes</v>
      </c>
      <c r="I842" s="14">
        <f>VLOOKUP(A842, [1]orders!A:B,2,FALSE)</f>
        <v>885</v>
      </c>
      <c r="J842" s="14" t="str">
        <f>VLOOKUP(A842, [1]orders!A:I,9,FALSE)</f>
        <v>janna.hayden@msn.com</v>
      </c>
      <c r="K842" s="14">
        <f>VLOOKUP(A842, [1]orders!A:J,10,FALSE)</f>
        <v>75604</v>
      </c>
      <c r="L842" s="2" t="str">
        <f>IFERROR(VLOOKUP(C842, [5]stores!A:B, 2, FALSE), "Unknown")</f>
        <v>Rowlett Bikes</v>
      </c>
      <c r="M842" s="2" t="str">
        <f>VLOOKUP(D842,[3]products!A:B,2,FALSE)</f>
        <v>Surly Ice Cream Truck Frameset - 2016</v>
      </c>
      <c r="N842" s="2" t="str">
        <f>VLOOKUP(D842, [3]products!A:H, 8, FALSE)</f>
        <v>Surly</v>
      </c>
      <c r="O842" s="21">
        <f>VLOOKUP(A842, [1]orders!A:D, 4, FALSE)</f>
        <v>42555</v>
      </c>
      <c r="P842" s="2">
        <v>2</v>
      </c>
      <c r="Q842" s="2">
        <v>469.99</v>
      </c>
      <c r="R842" s="27">
        <v>0.05</v>
      </c>
      <c r="S842" s="2">
        <f t="shared" si="13"/>
        <v>939.98</v>
      </c>
    </row>
    <row r="843" spans="1:19" x14ac:dyDescent="0.3">
      <c r="A843" s="2">
        <v>298</v>
      </c>
      <c r="B843" s="2">
        <v>3</v>
      </c>
      <c r="C843" s="2">
        <f>VLOOKUP(A843, [1]orders!A:G, 7, FALSE)</f>
        <v>3</v>
      </c>
      <c r="D843" s="2">
        <v>22</v>
      </c>
      <c r="E843" s="2">
        <f>VLOOKUP(C843, [2]staffs!A:G,1,FALSE)</f>
        <v>3</v>
      </c>
      <c r="F843" s="2" t="str">
        <f>VLOOKUP(E843, [2]staffs!A:D,4,FALSE)</f>
        <v>genna.serrano@bikes.shop</v>
      </c>
      <c r="G843" s="2">
        <f>VLOOKUP(D843, [3]products!$A:$D, 4, FALSE)</f>
        <v>1</v>
      </c>
      <c r="H843" s="2" t="str">
        <f>VLOOKUP(G843, [4]categories!A:B, 2, FALSE)</f>
        <v>Children Bicycles</v>
      </c>
      <c r="I843" s="14">
        <f>VLOOKUP(A843, [1]orders!A:B,2,FALSE)</f>
        <v>885</v>
      </c>
      <c r="J843" s="14" t="str">
        <f>VLOOKUP(A843, [1]orders!A:I,9,FALSE)</f>
        <v>janna.hayden@msn.com</v>
      </c>
      <c r="K843" s="14">
        <f>VLOOKUP(A843, [1]orders!A:J,10,FALSE)</f>
        <v>75604</v>
      </c>
      <c r="L843" s="2" t="str">
        <f>IFERROR(VLOOKUP(C843, [5]stores!A:B, 2, FALSE), "Unknown")</f>
        <v>Rowlett Bikes</v>
      </c>
      <c r="M843" s="2" t="str">
        <f>VLOOKUP(D843,[3]products!A:B,2,FALSE)</f>
        <v>Electra Girl's Hawaii 1 (16-inch) - 2015/2016</v>
      </c>
      <c r="N843" s="2" t="str">
        <f>VLOOKUP(D843, [3]products!A:H, 8, FALSE)</f>
        <v>Electra</v>
      </c>
      <c r="O843" s="21">
        <f>VLOOKUP(A843, [1]orders!A:D, 4, FALSE)</f>
        <v>42555</v>
      </c>
      <c r="P843" s="2">
        <v>1</v>
      </c>
      <c r="Q843" s="2">
        <v>269.99</v>
      </c>
      <c r="R843" s="27">
        <v>0.2</v>
      </c>
      <c r="S843" s="2">
        <f t="shared" si="13"/>
        <v>269.99</v>
      </c>
    </row>
    <row r="844" spans="1:19" x14ac:dyDescent="0.3">
      <c r="A844" s="2">
        <v>298</v>
      </c>
      <c r="B844" s="2">
        <v>4</v>
      </c>
      <c r="C844" s="2">
        <f>VLOOKUP(A844, [1]orders!A:G, 7, FALSE)</f>
        <v>3</v>
      </c>
      <c r="D844" s="2">
        <v>9</v>
      </c>
      <c r="E844" s="2">
        <f>VLOOKUP(C844, [2]staffs!A:G,1,FALSE)</f>
        <v>3</v>
      </c>
      <c r="F844" s="2" t="str">
        <f>VLOOKUP(E844, [2]staffs!A:D,4,FALSE)</f>
        <v>genna.serrano@bikes.shop</v>
      </c>
      <c r="G844" s="2">
        <f>VLOOKUP(D844, [3]products!$A:$D, 4, FALSE)</f>
        <v>5</v>
      </c>
      <c r="H844" s="2" t="str">
        <f>VLOOKUP(G844, [4]categories!A:B, 2, FALSE)</f>
        <v>Electric Bikes</v>
      </c>
      <c r="I844" s="14">
        <f>VLOOKUP(A844, [1]orders!A:B,2,FALSE)</f>
        <v>885</v>
      </c>
      <c r="J844" s="14" t="str">
        <f>VLOOKUP(A844, [1]orders!A:I,9,FALSE)</f>
        <v>janna.hayden@msn.com</v>
      </c>
      <c r="K844" s="14">
        <f>VLOOKUP(A844, [1]orders!A:J,10,FALSE)</f>
        <v>75604</v>
      </c>
      <c r="L844" s="2" t="str">
        <f>IFERROR(VLOOKUP(C844, [5]stores!A:B, 2, FALSE), "Unknown")</f>
        <v>Rowlett Bikes</v>
      </c>
      <c r="M844" s="2" t="str">
        <f>VLOOKUP(D844,[3]products!A:B,2,FALSE)</f>
        <v>Trek Conduit+ - 2016</v>
      </c>
      <c r="N844" s="2" t="str">
        <f>VLOOKUP(D844, [3]products!A:H, 8, FALSE)</f>
        <v>Trek</v>
      </c>
      <c r="O844" s="21">
        <f>VLOOKUP(A844, [1]orders!A:D, 4, FALSE)</f>
        <v>42555</v>
      </c>
      <c r="P844" s="2">
        <v>1</v>
      </c>
      <c r="Q844" s="2">
        <v>2999.99</v>
      </c>
      <c r="R844" s="27">
        <v>7.0000000000000007E-2</v>
      </c>
      <c r="S844" s="2">
        <f t="shared" si="13"/>
        <v>2999.99</v>
      </c>
    </row>
    <row r="845" spans="1:19" x14ac:dyDescent="0.3">
      <c r="A845" s="2">
        <v>298</v>
      </c>
      <c r="B845" s="2">
        <v>5</v>
      </c>
      <c r="C845" s="2">
        <f>VLOOKUP(A845, [1]orders!A:G, 7, FALSE)</f>
        <v>3</v>
      </c>
      <c r="D845" s="2">
        <v>14</v>
      </c>
      <c r="E845" s="2">
        <f>VLOOKUP(C845, [2]staffs!A:G,1,FALSE)</f>
        <v>3</v>
      </c>
      <c r="F845" s="2" t="str">
        <f>VLOOKUP(E845, [2]staffs!A:D,4,FALSE)</f>
        <v>genna.serrano@bikes.shop</v>
      </c>
      <c r="G845" s="2">
        <f>VLOOKUP(D845, [3]products!$A:$D, 4, FALSE)</f>
        <v>3</v>
      </c>
      <c r="H845" s="2" t="str">
        <f>VLOOKUP(G845, [4]categories!A:B, 2, FALSE)</f>
        <v>Cruisers Bicycles</v>
      </c>
      <c r="I845" s="14">
        <f>VLOOKUP(A845, [1]orders!A:B,2,FALSE)</f>
        <v>885</v>
      </c>
      <c r="J845" s="14" t="str">
        <f>VLOOKUP(A845, [1]orders!A:I,9,FALSE)</f>
        <v>janna.hayden@msn.com</v>
      </c>
      <c r="K845" s="14">
        <f>VLOOKUP(A845, [1]orders!A:J,10,FALSE)</f>
        <v>75604</v>
      </c>
      <c r="L845" s="2" t="str">
        <f>IFERROR(VLOOKUP(C845, [5]stores!A:B, 2, FALSE), "Unknown")</f>
        <v>Rowlett Bikes</v>
      </c>
      <c r="M845" s="2" t="str">
        <f>VLOOKUP(D845,[3]products!A:B,2,FALSE)</f>
        <v>Electra Girl's Hawaii 1 (16-inch) - 2015/2016</v>
      </c>
      <c r="N845" s="2" t="str">
        <f>VLOOKUP(D845, [3]products!A:H, 8, FALSE)</f>
        <v>Electra</v>
      </c>
      <c r="O845" s="21">
        <f>VLOOKUP(A845, [1]orders!A:D, 4, FALSE)</f>
        <v>42555</v>
      </c>
      <c r="P845" s="2">
        <v>2</v>
      </c>
      <c r="Q845" s="2">
        <v>269.99</v>
      </c>
      <c r="R845" s="27">
        <v>0.1</v>
      </c>
      <c r="S845" s="2">
        <f t="shared" si="13"/>
        <v>539.98</v>
      </c>
    </row>
    <row r="846" spans="1:19" x14ac:dyDescent="0.3">
      <c r="A846" s="2">
        <v>299</v>
      </c>
      <c r="B846" s="2">
        <v>1</v>
      </c>
      <c r="C846" s="2">
        <f>VLOOKUP(A846, [1]orders!A:G, 7, FALSE)</f>
        <v>2</v>
      </c>
      <c r="D846" s="2">
        <v>11</v>
      </c>
      <c r="E846" s="2">
        <f>VLOOKUP(C846, [2]staffs!A:G,1,FALSE)</f>
        <v>2</v>
      </c>
      <c r="F846" s="2" t="str">
        <f>VLOOKUP(E846, [2]staffs!A:D,4,FALSE)</f>
        <v>mireya.copeland@bikes.shop</v>
      </c>
      <c r="G846" s="2">
        <f>VLOOKUP(D846, [3]products!$A:$D, 4, FALSE)</f>
        <v>4</v>
      </c>
      <c r="H846" s="2" t="str">
        <f>VLOOKUP(G846, [4]categories!A:B, 2, FALSE)</f>
        <v>Cyclocross Bicycles</v>
      </c>
      <c r="I846" s="14">
        <f>VLOOKUP(A846, [1]orders!A:B,2,FALSE)</f>
        <v>281</v>
      </c>
      <c r="J846" s="14" t="str">
        <f>VLOOKUP(A846, [1]orders!A:I,9,FALSE)</f>
        <v>rayna.perry@hotmail.com</v>
      </c>
      <c r="K846" s="14">
        <f>VLOOKUP(A846, [1]orders!A:J,10,FALSE)</f>
        <v>11417</v>
      </c>
      <c r="L846" s="2" t="str">
        <f>IFERROR(VLOOKUP(C846, [5]stores!A:B, 2, FALSE), "Unknown")</f>
        <v>Baldwin Bikes</v>
      </c>
      <c r="M846" s="2" t="str">
        <f>VLOOKUP(D846,[3]products!A:B,2,FALSE)</f>
        <v>Surly Straggler 650b - 2016</v>
      </c>
      <c r="N846" s="2" t="str">
        <f>VLOOKUP(D846, [3]products!A:H, 8, FALSE)</f>
        <v>Surly</v>
      </c>
      <c r="O846" s="21">
        <f>VLOOKUP(A846, [1]orders!A:D, 4, FALSE)</f>
        <v>42556</v>
      </c>
      <c r="P846" s="2">
        <v>2</v>
      </c>
      <c r="Q846" s="2">
        <v>1680.99</v>
      </c>
      <c r="R846" s="27">
        <v>0.05</v>
      </c>
      <c r="S846" s="2">
        <f t="shared" si="13"/>
        <v>3361.98</v>
      </c>
    </row>
    <row r="847" spans="1:19" x14ac:dyDescent="0.3">
      <c r="A847" s="2">
        <v>299</v>
      </c>
      <c r="B847" s="2">
        <v>2</v>
      </c>
      <c r="C847" s="2">
        <f>VLOOKUP(A847, [1]orders!A:G, 7, FALSE)</f>
        <v>2</v>
      </c>
      <c r="D847" s="2">
        <v>10</v>
      </c>
      <c r="E847" s="2">
        <f>VLOOKUP(C847, [2]staffs!A:G,1,FALSE)</f>
        <v>2</v>
      </c>
      <c r="F847" s="2" t="str">
        <f>VLOOKUP(E847, [2]staffs!A:D,4,FALSE)</f>
        <v>mireya.copeland@bikes.shop</v>
      </c>
      <c r="G847" s="2">
        <f>VLOOKUP(D847, [3]products!$A:$D, 4, FALSE)</f>
        <v>4</v>
      </c>
      <c r="H847" s="2" t="str">
        <f>VLOOKUP(G847, [4]categories!A:B, 2, FALSE)</f>
        <v>Cyclocross Bicycles</v>
      </c>
      <c r="I847" s="14">
        <f>VLOOKUP(A847, [1]orders!A:B,2,FALSE)</f>
        <v>281</v>
      </c>
      <c r="J847" s="14" t="str">
        <f>VLOOKUP(A847, [1]orders!A:I,9,FALSE)</f>
        <v>rayna.perry@hotmail.com</v>
      </c>
      <c r="K847" s="14">
        <f>VLOOKUP(A847, [1]orders!A:J,10,FALSE)</f>
        <v>11417</v>
      </c>
      <c r="L847" s="2" t="str">
        <f>IFERROR(VLOOKUP(C847, [5]stores!A:B, 2, FALSE), "Unknown")</f>
        <v>Baldwin Bikes</v>
      </c>
      <c r="M847" s="2" t="str">
        <f>VLOOKUP(D847,[3]products!A:B,2,FALSE)</f>
        <v>Surly Straggler - 2016</v>
      </c>
      <c r="N847" s="2" t="str">
        <f>VLOOKUP(D847, [3]products!A:H, 8, FALSE)</f>
        <v>Surly</v>
      </c>
      <c r="O847" s="21">
        <f>VLOOKUP(A847, [1]orders!A:D, 4, FALSE)</f>
        <v>42556</v>
      </c>
      <c r="P847" s="2">
        <v>2</v>
      </c>
      <c r="Q847" s="2">
        <v>1549</v>
      </c>
      <c r="R847" s="27">
        <v>0.2</v>
      </c>
      <c r="S847" s="2">
        <f t="shared" si="13"/>
        <v>3098</v>
      </c>
    </row>
    <row r="848" spans="1:19" x14ac:dyDescent="0.3">
      <c r="A848" s="2">
        <v>300</v>
      </c>
      <c r="B848" s="2">
        <v>1</v>
      </c>
      <c r="C848" s="2">
        <f>VLOOKUP(A848, [1]orders!A:G, 7, FALSE)</f>
        <v>2</v>
      </c>
      <c r="D848" s="2">
        <v>16</v>
      </c>
      <c r="E848" s="2">
        <f>VLOOKUP(C848, [2]staffs!A:G,1,FALSE)</f>
        <v>2</v>
      </c>
      <c r="F848" s="2" t="str">
        <f>VLOOKUP(E848, [2]staffs!A:D,4,FALSE)</f>
        <v>mireya.copeland@bikes.shop</v>
      </c>
      <c r="G848" s="2">
        <f>VLOOKUP(D848, [3]products!$A:$D, 4, FALSE)</f>
        <v>3</v>
      </c>
      <c r="H848" s="2" t="str">
        <f>VLOOKUP(G848, [4]categories!A:B, 2, FALSE)</f>
        <v>Cruisers Bicycles</v>
      </c>
      <c r="I848" s="14">
        <f>VLOOKUP(A848, [1]orders!A:B,2,FALSE)</f>
        <v>1205</v>
      </c>
      <c r="J848" s="14" t="str">
        <f>VLOOKUP(A848, [1]orders!A:I,9,FALSE)</f>
        <v>emmaline.huber@gmail.com</v>
      </c>
      <c r="K848" s="14">
        <f>VLOOKUP(A848, [1]orders!A:J,10,FALSE)</f>
        <v>10550</v>
      </c>
      <c r="L848" s="2" t="str">
        <f>IFERROR(VLOOKUP(C848, [5]stores!A:B, 2, FALSE), "Unknown")</f>
        <v>Baldwin Bikes</v>
      </c>
      <c r="M848" s="2" t="str">
        <f>VLOOKUP(D848,[3]products!A:B,2,FALSE)</f>
        <v>Electra Townie Original 7D EQ - 2016</v>
      </c>
      <c r="N848" s="2" t="str">
        <f>VLOOKUP(D848, [3]products!A:H, 8, FALSE)</f>
        <v>Electra</v>
      </c>
      <c r="O848" s="21">
        <f>VLOOKUP(A848, [1]orders!A:D, 4, FALSE)</f>
        <v>42556</v>
      </c>
      <c r="P848" s="2">
        <v>2</v>
      </c>
      <c r="Q848" s="2">
        <v>599.99</v>
      </c>
      <c r="R848" s="27">
        <v>0.1</v>
      </c>
      <c r="S848" s="2">
        <f t="shared" si="13"/>
        <v>1199.98</v>
      </c>
    </row>
    <row r="849" spans="1:19" x14ac:dyDescent="0.3">
      <c r="A849" s="2">
        <v>300</v>
      </c>
      <c r="B849" s="2">
        <v>2</v>
      </c>
      <c r="C849" s="2">
        <f>VLOOKUP(A849, [1]orders!A:G, 7, FALSE)</f>
        <v>2</v>
      </c>
      <c r="D849" s="2">
        <v>9</v>
      </c>
      <c r="E849" s="2">
        <f>VLOOKUP(C849, [2]staffs!A:G,1,FALSE)</f>
        <v>2</v>
      </c>
      <c r="F849" s="2" t="str">
        <f>VLOOKUP(E849, [2]staffs!A:D,4,FALSE)</f>
        <v>mireya.copeland@bikes.shop</v>
      </c>
      <c r="G849" s="2">
        <f>VLOOKUP(D849, [3]products!$A:$D, 4, FALSE)</f>
        <v>5</v>
      </c>
      <c r="H849" s="2" t="str">
        <f>VLOOKUP(G849, [4]categories!A:B, 2, FALSE)</f>
        <v>Electric Bikes</v>
      </c>
      <c r="I849" s="14">
        <f>VLOOKUP(A849, [1]orders!A:B,2,FALSE)</f>
        <v>1205</v>
      </c>
      <c r="J849" s="14" t="str">
        <f>VLOOKUP(A849, [1]orders!A:I,9,FALSE)</f>
        <v>emmaline.huber@gmail.com</v>
      </c>
      <c r="K849" s="14">
        <f>VLOOKUP(A849, [1]orders!A:J,10,FALSE)</f>
        <v>10550</v>
      </c>
      <c r="L849" s="2" t="str">
        <f>IFERROR(VLOOKUP(C849, [5]stores!A:B, 2, FALSE), "Unknown")</f>
        <v>Baldwin Bikes</v>
      </c>
      <c r="M849" s="2" t="str">
        <f>VLOOKUP(D849,[3]products!A:B,2,FALSE)</f>
        <v>Trek Conduit+ - 2016</v>
      </c>
      <c r="N849" s="2" t="str">
        <f>VLOOKUP(D849, [3]products!A:H, 8, FALSE)</f>
        <v>Trek</v>
      </c>
      <c r="O849" s="21">
        <f>VLOOKUP(A849, [1]orders!A:D, 4, FALSE)</f>
        <v>42556</v>
      </c>
      <c r="P849" s="2">
        <v>2</v>
      </c>
      <c r="Q849" s="2">
        <v>2999.99</v>
      </c>
      <c r="R849" s="27">
        <v>0.1</v>
      </c>
      <c r="S849" s="2">
        <f t="shared" si="13"/>
        <v>5999.98</v>
      </c>
    </row>
    <row r="850" spans="1:19" x14ac:dyDescent="0.3">
      <c r="A850" s="2">
        <v>300</v>
      </c>
      <c r="B850" s="2">
        <v>3</v>
      </c>
      <c r="C850" s="2">
        <f>VLOOKUP(A850, [1]orders!A:G, 7, FALSE)</f>
        <v>2</v>
      </c>
      <c r="D850" s="2">
        <v>10</v>
      </c>
      <c r="E850" s="2">
        <f>VLOOKUP(C850, [2]staffs!A:G,1,FALSE)</f>
        <v>2</v>
      </c>
      <c r="F850" s="2" t="str">
        <f>VLOOKUP(E850, [2]staffs!A:D,4,FALSE)</f>
        <v>mireya.copeland@bikes.shop</v>
      </c>
      <c r="G850" s="2">
        <f>VLOOKUP(D850, [3]products!$A:$D, 4, FALSE)</f>
        <v>4</v>
      </c>
      <c r="H850" s="2" t="str">
        <f>VLOOKUP(G850, [4]categories!A:B, 2, FALSE)</f>
        <v>Cyclocross Bicycles</v>
      </c>
      <c r="I850" s="14">
        <f>VLOOKUP(A850, [1]orders!A:B,2,FALSE)</f>
        <v>1205</v>
      </c>
      <c r="J850" s="14" t="str">
        <f>VLOOKUP(A850, [1]orders!A:I,9,FALSE)</f>
        <v>emmaline.huber@gmail.com</v>
      </c>
      <c r="K850" s="14">
        <f>VLOOKUP(A850, [1]orders!A:J,10,FALSE)</f>
        <v>10550</v>
      </c>
      <c r="L850" s="2" t="str">
        <f>IFERROR(VLOOKUP(C850, [5]stores!A:B, 2, FALSE), "Unknown")</f>
        <v>Baldwin Bikes</v>
      </c>
      <c r="M850" s="2" t="str">
        <f>VLOOKUP(D850,[3]products!A:B,2,FALSE)</f>
        <v>Surly Straggler - 2016</v>
      </c>
      <c r="N850" s="2" t="str">
        <f>VLOOKUP(D850, [3]products!A:H, 8, FALSE)</f>
        <v>Surly</v>
      </c>
      <c r="O850" s="21">
        <f>VLOOKUP(A850, [1]orders!A:D, 4, FALSE)</f>
        <v>42556</v>
      </c>
      <c r="P850" s="2">
        <v>1</v>
      </c>
      <c r="Q850" s="2">
        <v>1549</v>
      </c>
      <c r="R850" s="27">
        <v>0.1</v>
      </c>
      <c r="S850" s="2">
        <f t="shared" si="13"/>
        <v>1549</v>
      </c>
    </row>
    <row r="851" spans="1:19" x14ac:dyDescent="0.3">
      <c r="A851" s="2">
        <v>300</v>
      </c>
      <c r="B851" s="2">
        <v>4</v>
      </c>
      <c r="C851" s="2">
        <f>VLOOKUP(A851, [1]orders!A:G, 7, FALSE)</f>
        <v>2</v>
      </c>
      <c r="D851" s="2">
        <v>11</v>
      </c>
      <c r="E851" s="2">
        <f>VLOOKUP(C851, [2]staffs!A:G,1,FALSE)</f>
        <v>2</v>
      </c>
      <c r="F851" s="2" t="str">
        <f>VLOOKUP(E851, [2]staffs!A:D,4,FALSE)</f>
        <v>mireya.copeland@bikes.shop</v>
      </c>
      <c r="G851" s="2">
        <f>VLOOKUP(D851, [3]products!$A:$D, 4, FALSE)</f>
        <v>4</v>
      </c>
      <c r="H851" s="2" t="str">
        <f>VLOOKUP(G851, [4]categories!A:B, 2, FALSE)</f>
        <v>Cyclocross Bicycles</v>
      </c>
      <c r="I851" s="14">
        <f>VLOOKUP(A851, [1]orders!A:B,2,FALSE)</f>
        <v>1205</v>
      </c>
      <c r="J851" s="14" t="str">
        <f>VLOOKUP(A851, [1]orders!A:I,9,FALSE)</f>
        <v>emmaline.huber@gmail.com</v>
      </c>
      <c r="K851" s="14">
        <f>VLOOKUP(A851, [1]orders!A:J,10,FALSE)</f>
        <v>10550</v>
      </c>
      <c r="L851" s="2" t="str">
        <f>IFERROR(VLOOKUP(C851, [5]stores!A:B, 2, FALSE), "Unknown")</f>
        <v>Baldwin Bikes</v>
      </c>
      <c r="M851" s="2" t="str">
        <f>VLOOKUP(D851,[3]products!A:B,2,FALSE)</f>
        <v>Surly Straggler 650b - 2016</v>
      </c>
      <c r="N851" s="2" t="str">
        <f>VLOOKUP(D851, [3]products!A:H, 8, FALSE)</f>
        <v>Surly</v>
      </c>
      <c r="O851" s="21">
        <f>VLOOKUP(A851, [1]orders!A:D, 4, FALSE)</f>
        <v>42556</v>
      </c>
      <c r="P851" s="2">
        <v>2</v>
      </c>
      <c r="Q851" s="2">
        <v>1680.99</v>
      </c>
      <c r="R851" s="27">
        <v>0.2</v>
      </c>
      <c r="S851" s="2">
        <f t="shared" si="13"/>
        <v>3361.98</v>
      </c>
    </row>
    <row r="852" spans="1:19" x14ac:dyDescent="0.3">
      <c r="A852" s="2">
        <v>301</v>
      </c>
      <c r="B852" s="2">
        <v>1</v>
      </c>
      <c r="C852" s="2">
        <f>VLOOKUP(A852, [1]orders!A:G, 7, FALSE)</f>
        <v>2</v>
      </c>
      <c r="D852" s="2">
        <v>6</v>
      </c>
      <c r="E852" s="2">
        <f>VLOOKUP(C852, [2]staffs!A:G,1,FALSE)</f>
        <v>2</v>
      </c>
      <c r="F852" s="2" t="str">
        <f>VLOOKUP(E852, [2]staffs!A:D,4,FALSE)</f>
        <v>mireya.copeland@bikes.shop</v>
      </c>
      <c r="G852" s="2">
        <f>VLOOKUP(D852, [3]products!$A:$D, 4, FALSE)</f>
        <v>6</v>
      </c>
      <c r="H852" s="2" t="str">
        <f>VLOOKUP(G852, [4]categories!A:B, 2, FALSE)</f>
        <v>Mountain Bikes</v>
      </c>
      <c r="I852" s="14">
        <f>VLOOKUP(A852, [1]orders!A:B,2,FALSE)</f>
        <v>17</v>
      </c>
      <c r="J852" s="14" t="str">
        <f>VLOOKUP(A852, [1]orders!A:I,9,FALSE)</f>
        <v>caren.stephens@msn.com</v>
      </c>
      <c r="K852" s="14">
        <f>VLOOKUP(A852, [1]orders!A:J,10,FALSE)</f>
        <v>10583</v>
      </c>
      <c r="L852" s="2" t="str">
        <f>IFERROR(VLOOKUP(C852, [5]stores!A:B, 2, FALSE), "Unknown")</f>
        <v>Baldwin Bikes</v>
      </c>
      <c r="M852" s="2" t="str">
        <f>VLOOKUP(D852,[3]products!A:B,2,FALSE)</f>
        <v>Surly Ice Cream Truck Frameset - 2016</v>
      </c>
      <c r="N852" s="2" t="str">
        <f>VLOOKUP(D852, [3]products!A:H, 8, FALSE)</f>
        <v>Surly</v>
      </c>
      <c r="O852" s="21">
        <f>VLOOKUP(A852, [1]orders!A:D, 4, FALSE)</f>
        <v>42557</v>
      </c>
      <c r="P852" s="2">
        <v>1</v>
      </c>
      <c r="Q852" s="2">
        <v>469.99</v>
      </c>
      <c r="R852" s="27">
        <v>0.05</v>
      </c>
      <c r="S852" s="2">
        <f t="shared" si="13"/>
        <v>469.99</v>
      </c>
    </row>
    <row r="853" spans="1:19" x14ac:dyDescent="0.3">
      <c r="A853" s="2">
        <v>301</v>
      </c>
      <c r="B853" s="2">
        <v>2</v>
      </c>
      <c r="C853" s="2">
        <f>VLOOKUP(A853, [1]orders!A:G, 7, FALSE)</f>
        <v>2</v>
      </c>
      <c r="D853" s="2">
        <v>22</v>
      </c>
      <c r="E853" s="2">
        <f>VLOOKUP(C853, [2]staffs!A:G,1,FALSE)</f>
        <v>2</v>
      </c>
      <c r="F853" s="2" t="str">
        <f>VLOOKUP(E853, [2]staffs!A:D,4,FALSE)</f>
        <v>mireya.copeland@bikes.shop</v>
      </c>
      <c r="G853" s="2">
        <f>VLOOKUP(D853, [3]products!$A:$D, 4, FALSE)</f>
        <v>1</v>
      </c>
      <c r="H853" s="2" t="str">
        <f>VLOOKUP(G853, [4]categories!A:B, 2, FALSE)</f>
        <v>Children Bicycles</v>
      </c>
      <c r="I853" s="14">
        <f>VLOOKUP(A853, [1]orders!A:B,2,FALSE)</f>
        <v>17</v>
      </c>
      <c r="J853" s="14" t="str">
        <f>VLOOKUP(A853, [1]orders!A:I,9,FALSE)</f>
        <v>caren.stephens@msn.com</v>
      </c>
      <c r="K853" s="14">
        <f>VLOOKUP(A853, [1]orders!A:J,10,FALSE)</f>
        <v>10583</v>
      </c>
      <c r="L853" s="2" t="str">
        <f>IFERROR(VLOOKUP(C853, [5]stores!A:B, 2, FALSE), "Unknown")</f>
        <v>Baldwin Bikes</v>
      </c>
      <c r="M853" s="2" t="str">
        <f>VLOOKUP(D853,[3]products!A:B,2,FALSE)</f>
        <v>Electra Girl's Hawaii 1 (16-inch) - 2015/2016</v>
      </c>
      <c r="N853" s="2" t="str">
        <f>VLOOKUP(D853, [3]products!A:H, 8, FALSE)</f>
        <v>Electra</v>
      </c>
      <c r="O853" s="21">
        <f>VLOOKUP(A853, [1]orders!A:D, 4, FALSE)</f>
        <v>42557</v>
      </c>
      <c r="P853" s="2">
        <v>1</v>
      </c>
      <c r="Q853" s="2">
        <v>269.99</v>
      </c>
      <c r="R853" s="27">
        <v>0.1</v>
      </c>
      <c r="S853" s="2">
        <f t="shared" si="13"/>
        <v>269.99</v>
      </c>
    </row>
    <row r="854" spans="1:19" x14ac:dyDescent="0.3">
      <c r="A854" s="2">
        <v>302</v>
      </c>
      <c r="B854" s="2">
        <v>1</v>
      </c>
      <c r="C854" s="2">
        <f>VLOOKUP(A854, [1]orders!A:G, 7, FALSE)</f>
        <v>2</v>
      </c>
      <c r="D854" s="2">
        <v>24</v>
      </c>
      <c r="E854" s="2">
        <f>VLOOKUP(C854, [2]staffs!A:G,1,FALSE)</f>
        <v>2</v>
      </c>
      <c r="F854" s="2" t="str">
        <f>VLOOKUP(E854, [2]staffs!A:D,4,FALSE)</f>
        <v>mireya.copeland@bikes.shop</v>
      </c>
      <c r="G854" s="2">
        <f>VLOOKUP(D854, [3]products!$A:$D, 4, FALSE)</f>
        <v>2</v>
      </c>
      <c r="H854" s="2" t="str">
        <f>VLOOKUP(G854, [4]categories!A:B, 2, FALSE)</f>
        <v>Comfort Bicycles</v>
      </c>
      <c r="I854" s="14">
        <f>VLOOKUP(A854, [1]orders!A:B,2,FALSE)</f>
        <v>1375</v>
      </c>
      <c r="J854" s="14" t="str">
        <f>VLOOKUP(A854, [1]orders!A:I,9,FALSE)</f>
        <v>carlena.salinas@gmail.com</v>
      </c>
      <c r="K854" s="14">
        <f>VLOOKUP(A854, [1]orders!A:J,10,FALSE)</f>
        <v>11432</v>
      </c>
      <c r="L854" s="2" t="str">
        <f>IFERROR(VLOOKUP(C854, [5]stores!A:B, 2, FALSE), "Unknown")</f>
        <v>Baldwin Bikes</v>
      </c>
      <c r="M854" s="2" t="str">
        <f>VLOOKUP(D854,[3]products!A:B,2,FALSE)</f>
        <v>Electra Townie Original 21D - 2016</v>
      </c>
      <c r="N854" s="2" t="str">
        <f>VLOOKUP(D854, [3]products!A:H, 8, FALSE)</f>
        <v>Electra</v>
      </c>
      <c r="O854" s="21">
        <f>VLOOKUP(A854, [1]orders!A:D, 4, FALSE)</f>
        <v>42557</v>
      </c>
      <c r="P854" s="2">
        <v>2</v>
      </c>
      <c r="Q854" s="2">
        <v>549.99</v>
      </c>
      <c r="R854" s="27">
        <v>0.2</v>
      </c>
      <c r="S854" s="2">
        <f t="shared" si="13"/>
        <v>1099.98</v>
      </c>
    </row>
    <row r="855" spans="1:19" x14ac:dyDescent="0.3">
      <c r="A855" s="2">
        <v>302</v>
      </c>
      <c r="B855" s="2">
        <v>2</v>
      </c>
      <c r="C855" s="2">
        <f>VLOOKUP(A855, [1]orders!A:G, 7, FALSE)</f>
        <v>2</v>
      </c>
      <c r="D855" s="2">
        <v>18</v>
      </c>
      <c r="E855" s="2">
        <f>VLOOKUP(C855, [2]staffs!A:G,1,FALSE)</f>
        <v>2</v>
      </c>
      <c r="F855" s="2" t="str">
        <f>VLOOKUP(E855, [2]staffs!A:D,4,FALSE)</f>
        <v>mireya.copeland@bikes.shop</v>
      </c>
      <c r="G855" s="2">
        <f>VLOOKUP(D855, [3]products!$A:$D, 4, FALSE)</f>
        <v>3</v>
      </c>
      <c r="H855" s="2" t="str">
        <f>VLOOKUP(G855, [4]categories!A:B, 2, FALSE)</f>
        <v>Cruisers Bicycles</v>
      </c>
      <c r="I855" s="14">
        <f>VLOOKUP(A855, [1]orders!A:B,2,FALSE)</f>
        <v>1375</v>
      </c>
      <c r="J855" s="14" t="str">
        <f>VLOOKUP(A855, [1]orders!A:I,9,FALSE)</f>
        <v>carlena.salinas@gmail.com</v>
      </c>
      <c r="K855" s="14">
        <f>VLOOKUP(A855, [1]orders!A:J,10,FALSE)</f>
        <v>11432</v>
      </c>
      <c r="L855" s="2" t="str">
        <f>IFERROR(VLOOKUP(C855, [5]stores!A:B, 2, FALSE), "Unknown")</f>
        <v>Baldwin Bikes</v>
      </c>
      <c r="M855" s="2" t="str">
        <f>VLOOKUP(D855,[3]products!A:B,2,FALSE)</f>
        <v>Pure Cycles Western 3-Speed - Women's - 2015/2016</v>
      </c>
      <c r="N855" s="2" t="str">
        <f>VLOOKUP(D855, [3]products!A:H, 8, FALSE)</f>
        <v>Pure Cycles</v>
      </c>
      <c r="O855" s="21">
        <f>VLOOKUP(A855, [1]orders!A:D, 4, FALSE)</f>
        <v>42557</v>
      </c>
      <c r="P855" s="2">
        <v>2</v>
      </c>
      <c r="Q855" s="2">
        <v>449</v>
      </c>
      <c r="R855" s="27">
        <v>7.0000000000000007E-2</v>
      </c>
      <c r="S855" s="2">
        <f t="shared" si="13"/>
        <v>898</v>
      </c>
    </row>
    <row r="856" spans="1:19" x14ac:dyDescent="0.3">
      <c r="A856" s="2">
        <v>302</v>
      </c>
      <c r="B856" s="2">
        <v>3</v>
      </c>
      <c r="C856" s="2">
        <f>VLOOKUP(A856, [1]orders!A:G, 7, FALSE)</f>
        <v>2</v>
      </c>
      <c r="D856" s="2">
        <v>2</v>
      </c>
      <c r="E856" s="2">
        <f>VLOOKUP(C856, [2]staffs!A:G,1,FALSE)</f>
        <v>2</v>
      </c>
      <c r="F856" s="2" t="str">
        <f>VLOOKUP(E856, [2]staffs!A:D,4,FALSE)</f>
        <v>mireya.copeland@bikes.shop</v>
      </c>
      <c r="G856" s="2">
        <f>VLOOKUP(D856, [3]products!$A:$D, 4, FALSE)</f>
        <v>6</v>
      </c>
      <c r="H856" s="2" t="str">
        <f>VLOOKUP(G856, [4]categories!A:B, 2, FALSE)</f>
        <v>Mountain Bikes</v>
      </c>
      <c r="I856" s="14">
        <f>VLOOKUP(A856, [1]orders!A:B,2,FALSE)</f>
        <v>1375</v>
      </c>
      <c r="J856" s="14" t="str">
        <f>VLOOKUP(A856, [1]orders!A:I,9,FALSE)</f>
        <v>carlena.salinas@gmail.com</v>
      </c>
      <c r="K856" s="14">
        <f>VLOOKUP(A856, [1]orders!A:J,10,FALSE)</f>
        <v>11432</v>
      </c>
      <c r="L856" s="2" t="str">
        <f>IFERROR(VLOOKUP(C856, [5]stores!A:B, 2, FALSE), "Unknown")</f>
        <v>Baldwin Bikes</v>
      </c>
      <c r="M856" s="2" t="str">
        <f>VLOOKUP(D856,[3]products!A:B,2,FALSE)</f>
        <v>Ritchey Timberwolf Frameset - 2016</v>
      </c>
      <c r="N856" s="2" t="str">
        <f>VLOOKUP(D856, [3]products!A:H, 8, FALSE)</f>
        <v>Ritchey</v>
      </c>
      <c r="O856" s="21">
        <f>VLOOKUP(A856, [1]orders!A:D, 4, FALSE)</f>
        <v>42557</v>
      </c>
      <c r="P856" s="2">
        <v>2</v>
      </c>
      <c r="Q856" s="2">
        <v>749.99</v>
      </c>
      <c r="R856" s="27">
        <v>0.2</v>
      </c>
      <c r="S856" s="2">
        <f t="shared" si="13"/>
        <v>1499.98</v>
      </c>
    </row>
    <row r="857" spans="1:19" x14ac:dyDescent="0.3">
      <c r="A857" s="2">
        <v>303</v>
      </c>
      <c r="B857" s="2">
        <v>1</v>
      </c>
      <c r="C857" s="2">
        <f>VLOOKUP(A857, [1]orders!A:G, 7, FALSE)</f>
        <v>2</v>
      </c>
      <c r="D857" s="2">
        <v>8</v>
      </c>
      <c r="E857" s="2">
        <f>VLOOKUP(C857, [2]staffs!A:G,1,FALSE)</f>
        <v>2</v>
      </c>
      <c r="F857" s="2" t="str">
        <f>VLOOKUP(E857, [2]staffs!A:D,4,FALSE)</f>
        <v>mireya.copeland@bikes.shop</v>
      </c>
      <c r="G857" s="2">
        <f>VLOOKUP(D857, [3]products!$A:$D, 4, FALSE)</f>
        <v>6</v>
      </c>
      <c r="H857" s="2" t="str">
        <f>VLOOKUP(G857, [4]categories!A:B, 2, FALSE)</f>
        <v>Mountain Bikes</v>
      </c>
      <c r="I857" s="14">
        <f>VLOOKUP(A857, [1]orders!A:B,2,FALSE)</f>
        <v>36</v>
      </c>
      <c r="J857" s="14" t="str">
        <f>VLOOKUP(A857, [1]orders!A:I,9,FALSE)</f>
        <v>bernita.mcdaniel@hotmail.com</v>
      </c>
      <c r="K857" s="14">
        <f>VLOOKUP(A857, [1]orders!A:J,10,FALSE)</f>
        <v>13090</v>
      </c>
      <c r="L857" s="2" t="str">
        <f>IFERROR(VLOOKUP(C857, [5]stores!A:B, 2, FALSE), "Unknown")</f>
        <v>Baldwin Bikes</v>
      </c>
      <c r="M857" s="2" t="str">
        <f>VLOOKUP(D857,[3]products!A:B,2,FALSE)</f>
        <v>Trek Remedy 29 Carbon Frameset - 2016</v>
      </c>
      <c r="N857" s="2" t="str">
        <f>VLOOKUP(D857, [3]products!A:H, 8, FALSE)</f>
        <v>Trek</v>
      </c>
      <c r="O857" s="21">
        <f>VLOOKUP(A857, [1]orders!A:D, 4, FALSE)</f>
        <v>42558</v>
      </c>
      <c r="P857" s="2">
        <v>2</v>
      </c>
      <c r="Q857" s="2">
        <v>1799.99</v>
      </c>
      <c r="R857" s="27">
        <v>0.05</v>
      </c>
      <c r="S857" s="2">
        <f t="shared" si="13"/>
        <v>3599.98</v>
      </c>
    </row>
    <row r="858" spans="1:19" x14ac:dyDescent="0.3">
      <c r="A858" s="2">
        <v>303</v>
      </c>
      <c r="B858" s="2">
        <v>2</v>
      </c>
      <c r="C858" s="2">
        <f>VLOOKUP(A858, [1]orders!A:G, 7, FALSE)</f>
        <v>2</v>
      </c>
      <c r="D858" s="2">
        <v>24</v>
      </c>
      <c r="E858" s="2">
        <f>VLOOKUP(C858, [2]staffs!A:G,1,FALSE)</f>
        <v>2</v>
      </c>
      <c r="F858" s="2" t="str">
        <f>VLOOKUP(E858, [2]staffs!A:D,4,FALSE)</f>
        <v>mireya.copeland@bikes.shop</v>
      </c>
      <c r="G858" s="2">
        <f>VLOOKUP(D858, [3]products!$A:$D, 4, FALSE)</f>
        <v>2</v>
      </c>
      <c r="H858" s="2" t="str">
        <f>VLOOKUP(G858, [4]categories!A:B, 2, FALSE)</f>
        <v>Comfort Bicycles</v>
      </c>
      <c r="I858" s="14">
        <f>VLOOKUP(A858, [1]orders!A:B,2,FALSE)</f>
        <v>36</v>
      </c>
      <c r="J858" s="14" t="str">
        <f>VLOOKUP(A858, [1]orders!A:I,9,FALSE)</f>
        <v>bernita.mcdaniel@hotmail.com</v>
      </c>
      <c r="K858" s="14">
        <f>VLOOKUP(A858, [1]orders!A:J,10,FALSE)</f>
        <v>13090</v>
      </c>
      <c r="L858" s="2" t="str">
        <f>IFERROR(VLOOKUP(C858, [5]stores!A:B, 2, FALSE), "Unknown")</f>
        <v>Baldwin Bikes</v>
      </c>
      <c r="M858" s="2" t="str">
        <f>VLOOKUP(D858,[3]products!A:B,2,FALSE)</f>
        <v>Electra Townie Original 21D - 2016</v>
      </c>
      <c r="N858" s="2" t="str">
        <f>VLOOKUP(D858, [3]products!A:H, 8, FALSE)</f>
        <v>Electra</v>
      </c>
      <c r="O858" s="21">
        <f>VLOOKUP(A858, [1]orders!A:D, 4, FALSE)</f>
        <v>42558</v>
      </c>
      <c r="P858" s="2">
        <v>2</v>
      </c>
      <c r="Q858" s="2">
        <v>549.99</v>
      </c>
      <c r="R858" s="27">
        <v>0.05</v>
      </c>
      <c r="S858" s="2">
        <f t="shared" si="13"/>
        <v>1099.98</v>
      </c>
    </row>
    <row r="859" spans="1:19" x14ac:dyDescent="0.3">
      <c r="A859" s="2">
        <v>304</v>
      </c>
      <c r="B859" s="2">
        <v>1</v>
      </c>
      <c r="C859" s="2">
        <f>VLOOKUP(A859, [1]orders!A:G, 7, FALSE)</f>
        <v>2</v>
      </c>
      <c r="D859" s="2">
        <v>10</v>
      </c>
      <c r="E859" s="2">
        <f>VLOOKUP(C859, [2]staffs!A:G,1,FALSE)</f>
        <v>2</v>
      </c>
      <c r="F859" s="2" t="str">
        <f>VLOOKUP(E859, [2]staffs!A:D,4,FALSE)</f>
        <v>mireya.copeland@bikes.shop</v>
      </c>
      <c r="G859" s="2">
        <f>VLOOKUP(D859, [3]products!$A:$D, 4, FALSE)</f>
        <v>4</v>
      </c>
      <c r="H859" s="2" t="str">
        <f>VLOOKUP(G859, [4]categories!A:B, 2, FALSE)</f>
        <v>Cyclocross Bicycles</v>
      </c>
      <c r="I859" s="14">
        <f>VLOOKUP(A859, [1]orders!A:B,2,FALSE)</f>
        <v>230</v>
      </c>
      <c r="J859" s="14" t="str">
        <f>VLOOKUP(A859, [1]orders!A:I,9,FALSE)</f>
        <v>chelsey.hardin@hotmail.com</v>
      </c>
      <c r="K859" s="14">
        <f>VLOOKUP(A859, [1]orders!A:J,10,FALSE)</f>
        <v>11729</v>
      </c>
      <c r="L859" s="2" t="str">
        <f>IFERROR(VLOOKUP(C859, [5]stores!A:B, 2, FALSE), "Unknown")</f>
        <v>Baldwin Bikes</v>
      </c>
      <c r="M859" s="2" t="str">
        <f>VLOOKUP(D859,[3]products!A:B,2,FALSE)</f>
        <v>Surly Straggler - 2016</v>
      </c>
      <c r="N859" s="2" t="str">
        <f>VLOOKUP(D859, [3]products!A:H, 8, FALSE)</f>
        <v>Surly</v>
      </c>
      <c r="O859" s="21">
        <f>VLOOKUP(A859, [1]orders!A:D, 4, FALSE)</f>
        <v>42558</v>
      </c>
      <c r="P859" s="2">
        <v>1</v>
      </c>
      <c r="Q859" s="2">
        <v>1549</v>
      </c>
      <c r="R859" s="27">
        <v>0.05</v>
      </c>
      <c r="S859" s="2">
        <f t="shared" si="13"/>
        <v>1549</v>
      </c>
    </row>
    <row r="860" spans="1:19" x14ac:dyDescent="0.3">
      <c r="A860" s="2">
        <v>304</v>
      </c>
      <c r="B860" s="2">
        <v>2</v>
      </c>
      <c r="C860" s="2">
        <f>VLOOKUP(A860, [1]orders!A:G, 7, FALSE)</f>
        <v>2</v>
      </c>
      <c r="D860" s="2">
        <v>7</v>
      </c>
      <c r="E860" s="2">
        <f>VLOOKUP(C860, [2]staffs!A:G,1,FALSE)</f>
        <v>2</v>
      </c>
      <c r="F860" s="2" t="str">
        <f>VLOOKUP(E860, [2]staffs!A:D,4,FALSE)</f>
        <v>mireya.copeland@bikes.shop</v>
      </c>
      <c r="G860" s="2">
        <f>VLOOKUP(D860, [3]products!$A:$D, 4, FALSE)</f>
        <v>6</v>
      </c>
      <c r="H860" s="2" t="str">
        <f>VLOOKUP(G860, [4]categories!A:B, 2, FALSE)</f>
        <v>Mountain Bikes</v>
      </c>
      <c r="I860" s="14">
        <f>VLOOKUP(A860, [1]orders!A:B,2,FALSE)</f>
        <v>230</v>
      </c>
      <c r="J860" s="14" t="str">
        <f>VLOOKUP(A860, [1]orders!A:I,9,FALSE)</f>
        <v>chelsey.hardin@hotmail.com</v>
      </c>
      <c r="K860" s="14">
        <f>VLOOKUP(A860, [1]orders!A:J,10,FALSE)</f>
        <v>11729</v>
      </c>
      <c r="L860" s="2" t="str">
        <f>IFERROR(VLOOKUP(C860, [5]stores!A:B, 2, FALSE), "Unknown")</f>
        <v>Baldwin Bikes</v>
      </c>
      <c r="M860" s="2" t="str">
        <f>VLOOKUP(D860,[3]products!A:B,2,FALSE)</f>
        <v>Trek Slash 8 27.5 - 2016</v>
      </c>
      <c r="N860" s="2" t="str">
        <f>VLOOKUP(D860, [3]products!A:H, 8, FALSE)</f>
        <v>Trek</v>
      </c>
      <c r="O860" s="21">
        <f>VLOOKUP(A860, [1]orders!A:D, 4, FALSE)</f>
        <v>42558</v>
      </c>
      <c r="P860" s="2">
        <v>2</v>
      </c>
      <c r="Q860" s="2">
        <v>3999.99</v>
      </c>
      <c r="R860" s="27">
        <v>0.1</v>
      </c>
      <c r="S860" s="2">
        <f t="shared" si="13"/>
        <v>7999.98</v>
      </c>
    </row>
    <row r="861" spans="1:19" x14ac:dyDescent="0.3">
      <c r="A861" s="2">
        <v>304</v>
      </c>
      <c r="B861" s="2">
        <v>3</v>
      </c>
      <c r="C861" s="2">
        <f>VLOOKUP(A861, [1]orders!A:G, 7, FALSE)</f>
        <v>2</v>
      </c>
      <c r="D861" s="2">
        <v>20</v>
      </c>
      <c r="E861" s="2">
        <f>VLOOKUP(C861, [2]staffs!A:G,1,FALSE)</f>
        <v>2</v>
      </c>
      <c r="F861" s="2" t="str">
        <f>VLOOKUP(E861, [2]staffs!A:D,4,FALSE)</f>
        <v>mireya.copeland@bikes.shop</v>
      </c>
      <c r="G861" s="2">
        <f>VLOOKUP(D861, [3]products!$A:$D, 4, FALSE)</f>
        <v>3</v>
      </c>
      <c r="H861" s="2" t="str">
        <f>VLOOKUP(G861, [4]categories!A:B, 2, FALSE)</f>
        <v>Cruisers Bicycles</v>
      </c>
      <c r="I861" s="14">
        <f>VLOOKUP(A861, [1]orders!A:B,2,FALSE)</f>
        <v>230</v>
      </c>
      <c r="J861" s="14" t="str">
        <f>VLOOKUP(A861, [1]orders!A:I,9,FALSE)</f>
        <v>chelsey.hardin@hotmail.com</v>
      </c>
      <c r="K861" s="14">
        <f>VLOOKUP(A861, [1]orders!A:J,10,FALSE)</f>
        <v>11729</v>
      </c>
      <c r="L861" s="2" t="str">
        <f>IFERROR(VLOOKUP(C861, [5]stores!A:B, 2, FALSE), "Unknown")</f>
        <v>Baldwin Bikes</v>
      </c>
      <c r="M861" s="2" t="str">
        <f>VLOOKUP(D861,[3]products!A:B,2,FALSE)</f>
        <v>Electra Townie Original 7D EQ - Women's - 2016</v>
      </c>
      <c r="N861" s="2" t="str">
        <f>VLOOKUP(D861, [3]products!A:H, 8, FALSE)</f>
        <v>Electra</v>
      </c>
      <c r="O861" s="21">
        <f>VLOOKUP(A861, [1]orders!A:D, 4, FALSE)</f>
        <v>42558</v>
      </c>
      <c r="P861" s="2">
        <v>1</v>
      </c>
      <c r="Q861" s="2">
        <v>599.99</v>
      </c>
      <c r="R861" s="27">
        <v>0.1</v>
      </c>
      <c r="S861" s="2">
        <f t="shared" si="13"/>
        <v>599.99</v>
      </c>
    </row>
    <row r="862" spans="1:19" x14ac:dyDescent="0.3">
      <c r="A862" s="2">
        <v>305</v>
      </c>
      <c r="B862" s="2">
        <v>1</v>
      </c>
      <c r="C862" s="2">
        <f>VLOOKUP(A862, [1]orders!A:G, 7, FALSE)</f>
        <v>2</v>
      </c>
      <c r="D862" s="2">
        <v>10</v>
      </c>
      <c r="E862" s="2">
        <f>VLOOKUP(C862, [2]staffs!A:G,1,FALSE)</f>
        <v>2</v>
      </c>
      <c r="F862" s="2" t="str">
        <f>VLOOKUP(E862, [2]staffs!A:D,4,FALSE)</f>
        <v>mireya.copeland@bikes.shop</v>
      </c>
      <c r="G862" s="2">
        <f>VLOOKUP(D862, [3]products!$A:$D, 4, FALSE)</f>
        <v>4</v>
      </c>
      <c r="H862" s="2" t="str">
        <f>VLOOKUP(G862, [4]categories!A:B, 2, FALSE)</f>
        <v>Cyclocross Bicycles</v>
      </c>
      <c r="I862" s="14">
        <f>VLOOKUP(A862, [1]orders!A:B,2,FALSE)</f>
        <v>705</v>
      </c>
      <c r="J862" s="14" t="str">
        <f>VLOOKUP(A862, [1]orders!A:I,9,FALSE)</f>
        <v>camille.harvey@hotmail.com</v>
      </c>
      <c r="K862" s="14">
        <f>VLOOKUP(A862, [1]orders!A:J,10,FALSE)</f>
        <v>11743</v>
      </c>
      <c r="L862" s="2" t="str">
        <f>IFERROR(VLOOKUP(C862, [5]stores!A:B, 2, FALSE), "Unknown")</f>
        <v>Baldwin Bikes</v>
      </c>
      <c r="M862" s="2" t="str">
        <f>VLOOKUP(D862,[3]products!A:B,2,FALSE)</f>
        <v>Surly Straggler - 2016</v>
      </c>
      <c r="N862" s="2" t="str">
        <f>VLOOKUP(D862, [3]products!A:H, 8, FALSE)</f>
        <v>Surly</v>
      </c>
      <c r="O862" s="21">
        <f>VLOOKUP(A862, [1]orders!A:D, 4, FALSE)</f>
        <v>42558</v>
      </c>
      <c r="P862" s="2">
        <v>1</v>
      </c>
      <c r="Q862" s="2">
        <v>1549</v>
      </c>
      <c r="R862" s="27">
        <v>7.0000000000000007E-2</v>
      </c>
      <c r="S862" s="2">
        <f t="shared" si="13"/>
        <v>1549</v>
      </c>
    </row>
    <row r="863" spans="1:19" x14ac:dyDescent="0.3">
      <c r="A863" s="2">
        <v>305</v>
      </c>
      <c r="B863" s="2">
        <v>2</v>
      </c>
      <c r="C863" s="2">
        <f>VLOOKUP(A863, [1]orders!A:G, 7, FALSE)</f>
        <v>2</v>
      </c>
      <c r="D863" s="2">
        <v>6</v>
      </c>
      <c r="E863" s="2">
        <f>VLOOKUP(C863, [2]staffs!A:G,1,FALSE)</f>
        <v>2</v>
      </c>
      <c r="F863" s="2" t="str">
        <f>VLOOKUP(E863, [2]staffs!A:D,4,FALSE)</f>
        <v>mireya.copeland@bikes.shop</v>
      </c>
      <c r="G863" s="2">
        <f>VLOOKUP(D863, [3]products!$A:$D, 4, FALSE)</f>
        <v>6</v>
      </c>
      <c r="H863" s="2" t="str">
        <f>VLOOKUP(G863, [4]categories!A:B, 2, FALSE)</f>
        <v>Mountain Bikes</v>
      </c>
      <c r="I863" s="14">
        <f>VLOOKUP(A863, [1]orders!A:B,2,FALSE)</f>
        <v>705</v>
      </c>
      <c r="J863" s="14" t="str">
        <f>VLOOKUP(A863, [1]orders!A:I,9,FALSE)</f>
        <v>camille.harvey@hotmail.com</v>
      </c>
      <c r="K863" s="14">
        <f>VLOOKUP(A863, [1]orders!A:J,10,FALSE)</f>
        <v>11743</v>
      </c>
      <c r="L863" s="2" t="str">
        <f>IFERROR(VLOOKUP(C863, [5]stores!A:B, 2, FALSE), "Unknown")</f>
        <v>Baldwin Bikes</v>
      </c>
      <c r="M863" s="2" t="str">
        <f>VLOOKUP(D863,[3]products!A:B,2,FALSE)</f>
        <v>Surly Ice Cream Truck Frameset - 2016</v>
      </c>
      <c r="N863" s="2" t="str">
        <f>VLOOKUP(D863, [3]products!A:H, 8, FALSE)</f>
        <v>Surly</v>
      </c>
      <c r="O863" s="21">
        <f>VLOOKUP(A863, [1]orders!A:D, 4, FALSE)</f>
        <v>42558</v>
      </c>
      <c r="P863" s="2">
        <v>1</v>
      </c>
      <c r="Q863" s="2">
        <v>469.99</v>
      </c>
      <c r="R863" s="27">
        <v>0.1</v>
      </c>
      <c r="S863" s="2">
        <f t="shared" si="13"/>
        <v>469.99</v>
      </c>
    </row>
    <row r="864" spans="1:19" x14ac:dyDescent="0.3">
      <c r="A864" s="2">
        <v>305</v>
      </c>
      <c r="B864" s="2">
        <v>3</v>
      </c>
      <c r="C864" s="2">
        <f>VLOOKUP(A864, [1]orders!A:G, 7, FALSE)</f>
        <v>2</v>
      </c>
      <c r="D864" s="2">
        <v>3</v>
      </c>
      <c r="E864" s="2">
        <f>VLOOKUP(C864, [2]staffs!A:G,1,FALSE)</f>
        <v>2</v>
      </c>
      <c r="F864" s="2" t="str">
        <f>VLOOKUP(E864, [2]staffs!A:D,4,FALSE)</f>
        <v>mireya.copeland@bikes.shop</v>
      </c>
      <c r="G864" s="2">
        <f>VLOOKUP(D864, [3]products!$A:$D, 4, FALSE)</f>
        <v>6</v>
      </c>
      <c r="H864" s="2" t="str">
        <f>VLOOKUP(G864, [4]categories!A:B, 2, FALSE)</f>
        <v>Mountain Bikes</v>
      </c>
      <c r="I864" s="14">
        <f>VLOOKUP(A864, [1]orders!A:B,2,FALSE)</f>
        <v>705</v>
      </c>
      <c r="J864" s="14" t="str">
        <f>VLOOKUP(A864, [1]orders!A:I,9,FALSE)</f>
        <v>camille.harvey@hotmail.com</v>
      </c>
      <c r="K864" s="14">
        <f>VLOOKUP(A864, [1]orders!A:J,10,FALSE)</f>
        <v>11743</v>
      </c>
      <c r="L864" s="2" t="str">
        <f>IFERROR(VLOOKUP(C864, [5]stores!A:B, 2, FALSE), "Unknown")</f>
        <v>Baldwin Bikes</v>
      </c>
      <c r="M864" s="2" t="str">
        <f>VLOOKUP(D864,[3]products!A:B,2,FALSE)</f>
        <v>Surly Wednesday Frameset - 2016</v>
      </c>
      <c r="N864" s="2" t="str">
        <f>VLOOKUP(D864, [3]products!A:H, 8, FALSE)</f>
        <v>Surly</v>
      </c>
      <c r="O864" s="21">
        <f>VLOOKUP(A864, [1]orders!A:D, 4, FALSE)</f>
        <v>42558</v>
      </c>
      <c r="P864" s="2">
        <v>2</v>
      </c>
      <c r="Q864" s="2">
        <v>999.99</v>
      </c>
      <c r="R864" s="27">
        <v>0.2</v>
      </c>
      <c r="S864" s="2">
        <f t="shared" si="13"/>
        <v>1999.98</v>
      </c>
    </row>
    <row r="865" spans="1:19" x14ac:dyDescent="0.3">
      <c r="A865" s="2">
        <v>306</v>
      </c>
      <c r="B865" s="2">
        <v>1</v>
      </c>
      <c r="C865" s="2">
        <f>VLOOKUP(A865, [1]orders!A:G, 7, FALSE)</f>
        <v>2</v>
      </c>
      <c r="D865" s="2">
        <v>10</v>
      </c>
      <c r="E865" s="2">
        <f>VLOOKUP(C865, [2]staffs!A:G,1,FALSE)</f>
        <v>2</v>
      </c>
      <c r="F865" s="2" t="str">
        <f>VLOOKUP(E865, [2]staffs!A:D,4,FALSE)</f>
        <v>mireya.copeland@bikes.shop</v>
      </c>
      <c r="G865" s="2">
        <f>VLOOKUP(D865, [3]products!$A:$D, 4, FALSE)</f>
        <v>4</v>
      </c>
      <c r="H865" s="2" t="str">
        <f>VLOOKUP(G865, [4]categories!A:B, 2, FALSE)</f>
        <v>Cyclocross Bicycles</v>
      </c>
      <c r="I865" s="14">
        <f>VLOOKUP(A865, [1]orders!A:B,2,FALSE)</f>
        <v>424</v>
      </c>
      <c r="J865" s="14" t="str">
        <f>VLOOKUP(A865, [1]orders!A:I,9,FALSE)</f>
        <v>charleen.hurst@yahoo.com</v>
      </c>
      <c r="K865" s="14">
        <f>VLOOKUP(A865, [1]orders!A:J,10,FALSE)</f>
        <v>13501</v>
      </c>
      <c r="L865" s="2" t="str">
        <f>IFERROR(VLOOKUP(C865, [5]stores!A:B, 2, FALSE), "Unknown")</f>
        <v>Baldwin Bikes</v>
      </c>
      <c r="M865" s="2" t="str">
        <f>VLOOKUP(D865,[3]products!A:B,2,FALSE)</f>
        <v>Surly Straggler - 2016</v>
      </c>
      <c r="N865" s="2" t="str">
        <f>VLOOKUP(D865, [3]products!A:H, 8, FALSE)</f>
        <v>Surly</v>
      </c>
      <c r="O865" s="21">
        <f>VLOOKUP(A865, [1]orders!A:D, 4, FALSE)</f>
        <v>42560</v>
      </c>
      <c r="P865" s="2">
        <v>1</v>
      </c>
      <c r="Q865" s="2">
        <v>1549</v>
      </c>
      <c r="R865" s="27">
        <v>0.2</v>
      </c>
      <c r="S865" s="2">
        <f t="shared" si="13"/>
        <v>1549</v>
      </c>
    </row>
    <row r="866" spans="1:19" x14ac:dyDescent="0.3">
      <c r="A866" s="2">
        <v>306</v>
      </c>
      <c r="B866" s="2">
        <v>2</v>
      </c>
      <c r="C866" s="2">
        <f>VLOOKUP(A866, [1]orders!A:G, 7, FALSE)</f>
        <v>2</v>
      </c>
      <c r="D866" s="2">
        <v>22</v>
      </c>
      <c r="E866" s="2">
        <f>VLOOKUP(C866, [2]staffs!A:G,1,FALSE)</f>
        <v>2</v>
      </c>
      <c r="F866" s="2" t="str">
        <f>VLOOKUP(E866, [2]staffs!A:D,4,FALSE)</f>
        <v>mireya.copeland@bikes.shop</v>
      </c>
      <c r="G866" s="2">
        <f>VLOOKUP(D866, [3]products!$A:$D, 4, FALSE)</f>
        <v>1</v>
      </c>
      <c r="H866" s="2" t="str">
        <f>VLOOKUP(G866, [4]categories!A:B, 2, FALSE)</f>
        <v>Children Bicycles</v>
      </c>
      <c r="I866" s="14">
        <f>VLOOKUP(A866, [1]orders!A:B,2,FALSE)</f>
        <v>424</v>
      </c>
      <c r="J866" s="14" t="str">
        <f>VLOOKUP(A866, [1]orders!A:I,9,FALSE)</f>
        <v>charleen.hurst@yahoo.com</v>
      </c>
      <c r="K866" s="14">
        <f>VLOOKUP(A866, [1]orders!A:J,10,FALSE)</f>
        <v>13501</v>
      </c>
      <c r="L866" s="2" t="str">
        <f>IFERROR(VLOOKUP(C866, [5]stores!A:B, 2, FALSE), "Unknown")</f>
        <v>Baldwin Bikes</v>
      </c>
      <c r="M866" s="2" t="str">
        <f>VLOOKUP(D866,[3]products!A:B,2,FALSE)</f>
        <v>Electra Girl's Hawaii 1 (16-inch) - 2015/2016</v>
      </c>
      <c r="N866" s="2" t="str">
        <f>VLOOKUP(D866, [3]products!A:H, 8, FALSE)</f>
        <v>Electra</v>
      </c>
      <c r="O866" s="21">
        <f>VLOOKUP(A866, [1]orders!A:D, 4, FALSE)</f>
        <v>42560</v>
      </c>
      <c r="P866" s="2">
        <v>1</v>
      </c>
      <c r="Q866" s="2">
        <v>269.99</v>
      </c>
      <c r="R866" s="27">
        <v>7.0000000000000007E-2</v>
      </c>
      <c r="S866" s="2">
        <f t="shared" si="13"/>
        <v>269.99</v>
      </c>
    </row>
    <row r="867" spans="1:19" x14ac:dyDescent="0.3">
      <c r="A867" s="2">
        <v>307</v>
      </c>
      <c r="B867" s="2">
        <v>1</v>
      </c>
      <c r="C867" s="2">
        <f>VLOOKUP(A867, [1]orders!A:G, 7, FALSE)</f>
        <v>2</v>
      </c>
      <c r="D867" s="2">
        <v>15</v>
      </c>
      <c r="E867" s="2">
        <f>VLOOKUP(C867, [2]staffs!A:G,1,FALSE)</f>
        <v>2</v>
      </c>
      <c r="F867" s="2" t="str">
        <f>VLOOKUP(E867, [2]staffs!A:D,4,FALSE)</f>
        <v>mireya.copeland@bikes.shop</v>
      </c>
      <c r="G867" s="2">
        <f>VLOOKUP(D867, [3]products!$A:$D, 4, FALSE)</f>
        <v>3</v>
      </c>
      <c r="H867" s="2" t="str">
        <f>VLOOKUP(G867, [4]categories!A:B, 2, FALSE)</f>
        <v>Cruisers Bicycles</v>
      </c>
      <c r="I867" s="14">
        <f>VLOOKUP(A867, [1]orders!A:B,2,FALSE)</f>
        <v>695</v>
      </c>
      <c r="J867" s="14" t="str">
        <f>VLOOKUP(A867, [1]orders!A:I,9,FALSE)</f>
        <v>christoper.gould@aol.com</v>
      </c>
      <c r="K867" s="14">
        <f>VLOOKUP(A867, [1]orders!A:J,10,FALSE)</f>
        <v>11967</v>
      </c>
      <c r="L867" s="2" t="str">
        <f>IFERROR(VLOOKUP(C867, [5]stores!A:B, 2, FALSE), "Unknown")</f>
        <v>Baldwin Bikes</v>
      </c>
      <c r="M867" s="2" t="str">
        <f>VLOOKUP(D867,[3]products!A:B,2,FALSE)</f>
        <v>Electra Moto 1 - 2016</v>
      </c>
      <c r="N867" s="2" t="str">
        <f>VLOOKUP(D867, [3]products!A:H, 8, FALSE)</f>
        <v>Electra</v>
      </c>
      <c r="O867" s="21">
        <f>VLOOKUP(A867, [1]orders!A:D, 4, FALSE)</f>
        <v>42560</v>
      </c>
      <c r="P867" s="2">
        <v>2</v>
      </c>
      <c r="Q867" s="2">
        <v>529.99</v>
      </c>
      <c r="R867" s="27">
        <v>0.05</v>
      </c>
      <c r="S867" s="2">
        <f t="shared" si="13"/>
        <v>1059.98</v>
      </c>
    </row>
    <row r="868" spans="1:19" x14ac:dyDescent="0.3">
      <c r="A868" s="2">
        <v>308</v>
      </c>
      <c r="B868" s="2">
        <v>1</v>
      </c>
      <c r="C868" s="2">
        <f>VLOOKUP(A868, [1]orders!A:G, 7, FALSE)</f>
        <v>2</v>
      </c>
      <c r="D868" s="2">
        <v>7</v>
      </c>
      <c r="E868" s="2">
        <f>VLOOKUP(C868, [2]staffs!A:G,1,FALSE)</f>
        <v>2</v>
      </c>
      <c r="F868" s="2" t="str">
        <f>VLOOKUP(E868, [2]staffs!A:D,4,FALSE)</f>
        <v>mireya.copeland@bikes.shop</v>
      </c>
      <c r="G868" s="2">
        <f>VLOOKUP(D868, [3]products!$A:$D, 4, FALSE)</f>
        <v>6</v>
      </c>
      <c r="H868" s="2" t="str">
        <f>VLOOKUP(G868, [4]categories!A:B, 2, FALSE)</f>
        <v>Mountain Bikes</v>
      </c>
      <c r="I868" s="14">
        <f>VLOOKUP(A868, [1]orders!A:B,2,FALSE)</f>
        <v>156</v>
      </c>
      <c r="J868" s="14" t="str">
        <f>VLOOKUP(A868, [1]orders!A:I,9,FALSE)</f>
        <v>charlyn.cantrell@yahoo.com</v>
      </c>
      <c r="K868" s="14">
        <f>VLOOKUP(A868, [1]orders!A:J,10,FALSE)</f>
        <v>11795</v>
      </c>
      <c r="L868" s="2" t="str">
        <f>IFERROR(VLOOKUP(C868, [5]stores!A:B, 2, FALSE), "Unknown")</f>
        <v>Baldwin Bikes</v>
      </c>
      <c r="M868" s="2" t="str">
        <f>VLOOKUP(D868,[3]products!A:B,2,FALSE)</f>
        <v>Trek Slash 8 27.5 - 2016</v>
      </c>
      <c r="N868" s="2" t="str">
        <f>VLOOKUP(D868, [3]products!A:H, 8, FALSE)</f>
        <v>Trek</v>
      </c>
      <c r="O868" s="21">
        <f>VLOOKUP(A868, [1]orders!A:D, 4, FALSE)</f>
        <v>42562</v>
      </c>
      <c r="P868" s="2">
        <v>1</v>
      </c>
      <c r="Q868" s="2">
        <v>3999.99</v>
      </c>
      <c r="R868" s="27">
        <v>0.1</v>
      </c>
      <c r="S868" s="2">
        <f t="shared" si="13"/>
        <v>3999.99</v>
      </c>
    </row>
    <row r="869" spans="1:19" x14ac:dyDescent="0.3">
      <c r="A869" s="2">
        <v>308</v>
      </c>
      <c r="B869" s="2">
        <v>2</v>
      </c>
      <c r="C869" s="2">
        <f>VLOOKUP(A869, [1]orders!A:G, 7, FALSE)</f>
        <v>2</v>
      </c>
      <c r="D869" s="2">
        <v>18</v>
      </c>
      <c r="E869" s="2">
        <f>VLOOKUP(C869, [2]staffs!A:G,1,FALSE)</f>
        <v>2</v>
      </c>
      <c r="F869" s="2" t="str">
        <f>VLOOKUP(E869, [2]staffs!A:D,4,FALSE)</f>
        <v>mireya.copeland@bikes.shop</v>
      </c>
      <c r="G869" s="2">
        <f>VLOOKUP(D869, [3]products!$A:$D, 4, FALSE)</f>
        <v>3</v>
      </c>
      <c r="H869" s="2" t="str">
        <f>VLOOKUP(G869, [4]categories!A:B, 2, FALSE)</f>
        <v>Cruisers Bicycles</v>
      </c>
      <c r="I869" s="14">
        <f>VLOOKUP(A869, [1]orders!A:B,2,FALSE)</f>
        <v>156</v>
      </c>
      <c r="J869" s="14" t="str">
        <f>VLOOKUP(A869, [1]orders!A:I,9,FALSE)</f>
        <v>charlyn.cantrell@yahoo.com</v>
      </c>
      <c r="K869" s="14">
        <f>VLOOKUP(A869, [1]orders!A:J,10,FALSE)</f>
        <v>11795</v>
      </c>
      <c r="L869" s="2" t="str">
        <f>IFERROR(VLOOKUP(C869, [5]stores!A:B, 2, FALSE), "Unknown")</f>
        <v>Baldwin Bikes</v>
      </c>
      <c r="M869" s="2" t="str">
        <f>VLOOKUP(D869,[3]products!A:B,2,FALSE)</f>
        <v>Pure Cycles Western 3-Speed - Women's - 2015/2016</v>
      </c>
      <c r="N869" s="2" t="str">
        <f>VLOOKUP(D869, [3]products!A:H, 8, FALSE)</f>
        <v>Pure Cycles</v>
      </c>
      <c r="O869" s="21">
        <f>VLOOKUP(A869, [1]orders!A:D, 4, FALSE)</f>
        <v>42562</v>
      </c>
      <c r="P869" s="2">
        <v>2</v>
      </c>
      <c r="Q869" s="2">
        <v>449</v>
      </c>
      <c r="R869" s="27">
        <v>0.2</v>
      </c>
      <c r="S869" s="2">
        <f t="shared" si="13"/>
        <v>898</v>
      </c>
    </row>
    <row r="870" spans="1:19" x14ac:dyDescent="0.3">
      <c r="A870" s="2">
        <v>308</v>
      </c>
      <c r="B870" s="2">
        <v>3</v>
      </c>
      <c r="C870" s="2">
        <f>VLOOKUP(A870, [1]orders!A:G, 7, FALSE)</f>
        <v>2</v>
      </c>
      <c r="D870" s="2">
        <v>14</v>
      </c>
      <c r="E870" s="2">
        <f>VLOOKUP(C870, [2]staffs!A:G,1,FALSE)</f>
        <v>2</v>
      </c>
      <c r="F870" s="2" t="str">
        <f>VLOOKUP(E870, [2]staffs!A:D,4,FALSE)</f>
        <v>mireya.copeland@bikes.shop</v>
      </c>
      <c r="G870" s="2">
        <f>VLOOKUP(D870, [3]products!$A:$D, 4, FALSE)</f>
        <v>3</v>
      </c>
      <c r="H870" s="2" t="str">
        <f>VLOOKUP(G870, [4]categories!A:B, 2, FALSE)</f>
        <v>Cruisers Bicycles</v>
      </c>
      <c r="I870" s="14">
        <f>VLOOKUP(A870, [1]orders!A:B,2,FALSE)</f>
        <v>156</v>
      </c>
      <c r="J870" s="14" t="str">
        <f>VLOOKUP(A870, [1]orders!A:I,9,FALSE)</f>
        <v>charlyn.cantrell@yahoo.com</v>
      </c>
      <c r="K870" s="14">
        <f>VLOOKUP(A870, [1]orders!A:J,10,FALSE)</f>
        <v>11795</v>
      </c>
      <c r="L870" s="2" t="str">
        <f>IFERROR(VLOOKUP(C870, [5]stores!A:B, 2, FALSE), "Unknown")</f>
        <v>Baldwin Bikes</v>
      </c>
      <c r="M870" s="2" t="str">
        <f>VLOOKUP(D870,[3]products!A:B,2,FALSE)</f>
        <v>Electra Girl's Hawaii 1 (16-inch) - 2015/2016</v>
      </c>
      <c r="N870" s="2" t="str">
        <f>VLOOKUP(D870, [3]products!A:H, 8, FALSE)</f>
        <v>Electra</v>
      </c>
      <c r="O870" s="21">
        <f>VLOOKUP(A870, [1]orders!A:D, 4, FALSE)</f>
        <v>42562</v>
      </c>
      <c r="P870" s="2">
        <v>1</v>
      </c>
      <c r="Q870" s="2">
        <v>269.99</v>
      </c>
      <c r="R870" s="27">
        <v>0.2</v>
      </c>
      <c r="S870" s="2">
        <f t="shared" si="13"/>
        <v>269.99</v>
      </c>
    </row>
    <row r="871" spans="1:19" x14ac:dyDescent="0.3">
      <c r="A871" s="2">
        <v>309</v>
      </c>
      <c r="B871" s="2">
        <v>1</v>
      </c>
      <c r="C871" s="2">
        <f>VLOOKUP(A871, [1]orders!A:G, 7, FALSE)</f>
        <v>2</v>
      </c>
      <c r="D871" s="2">
        <v>3</v>
      </c>
      <c r="E871" s="2">
        <f>VLOOKUP(C871, [2]staffs!A:G,1,FALSE)</f>
        <v>2</v>
      </c>
      <c r="F871" s="2" t="str">
        <f>VLOOKUP(E871, [2]staffs!A:D,4,FALSE)</f>
        <v>mireya.copeland@bikes.shop</v>
      </c>
      <c r="G871" s="2">
        <f>VLOOKUP(D871, [3]products!$A:$D, 4, FALSE)</f>
        <v>6</v>
      </c>
      <c r="H871" s="2" t="str">
        <f>VLOOKUP(G871, [4]categories!A:B, 2, FALSE)</f>
        <v>Mountain Bikes</v>
      </c>
      <c r="I871" s="14">
        <f>VLOOKUP(A871, [1]orders!A:B,2,FALSE)</f>
        <v>211</v>
      </c>
      <c r="J871" s="14" t="str">
        <f>VLOOKUP(A871, [1]orders!A:I,9,FALSE)</f>
        <v>gilma.dejesus@yahoo.com</v>
      </c>
      <c r="K871" s="14">
        <f>VLOOKUP(A871, [1]orders!A:J,10,FALSE)</f>
        <v>10583</v>
      </c>
      <c r="L871" s="2" t="str">
        <f>IFERROR(VLOOKUP(C871, [5]stores!A:B, 2, FALSE), "Unknown")</f>
        <v>Baldwin Bikes</v>
      </c>
      <c r="M871" s="2" t="str">
        <f>VLOOKUP(D871,[3]products!A:B,2,FALSE)</f>
        <v>Surly Wednesday Frameset - 2016</v>
      </c>
      <c r="N871" s="2" t="str">
        <f>VLOOKUP(D871, [3]products!A:H, 8, FALSE)</f>
        <v>Surly</v>
      </c>
      <c r="O871" s="21">
        <f>VLOOKUP(A871, [1]orders!A:D, 4, FALSE)</f>
        <v>42562</v>
      </c>
      <c r="P871" s="2">
        <v>1</v>
      </c>
      <c r="Q871" s="2">
        <v>999.99</v>
      </c>
      <c r="R871" s="27">
        <v>0.05</v>
      </c>
      <c r="S871" s="2">
        <f t="shared" si="13"/>
        <v>999.99</v>
      </c>
    </row>
    <row r="872" spans="1:19" x14ac:dyDescent="0.3">
      <c r="A872" s="2">
        <v>309</v>
      </c>
      <c r="B872" s="2">
        <v>2</v>
      </c>
      <c r="C872" s="2">
        <f>VLOOKUP(A872, [1]orders!A:G, 7, FALSE)</f>
        <v>2</v>
      </c>
      <c r="D872" s="2">
        <v>12</v>
      </c>
      <c r="E872" s="2">
        <f>VLOOKUP(C872, [2]staffs!A:G,1,FALSE)</f>
        <v>2</v>
      </c>
      <c r="F872" s="2" t="str">
        <f>VLOOKUP(E872, [2]staffs!A:D,4,FALSE)</f>
        <v>mireya.copeland@bikes.shop</v>
      </c>
      <c r="G872" s="2">
        <f>VLOOKUP(D872, [3]products!$A:$D, 4, FALSE)</f>
        <v>3</v>
      </c>
      <c r="H872" s="2" t="str">
        <f>VLOOKUP(G872, [4]categories!A:B, 2, FALSE)</f>
        <v>Cruisers Bicycles</v>
      </c>
      <c r="I872" s="14">
        <f>VLOOKUP(A872, [1]orders!A:B,2,FALSE)</f>
        <v>211</v>
      </c>
      <c r="J872" s="14" t="str">
        <f>VLOOKUP(A872, [1]orders!A:I,9,FALSE)</f>
        <v>gilma.dejesus@yahoo.com</v>
      </c>
      <c r="K872" s="14">
        <f>VLOOKUP(A872, [1]orders!A:J,10,FALSE)</f>
        <v>10583</v>
      </c>
      <c r="L872" s="2" t="str">
        <f>IFERROR(VLOOKUP(C872, [5]stores!A:B, 2, FALSE), "Unknown")</f>
        <v>Baldwin Bikes</v>
      </c>
      <c r="M872" s="2" t="str">
        <f>VLOOKUP(D872,[3]products!A:B,2,FALSE)</f>
        <v>Electra Townie Original 21D - 2016</v>
      </c>
      <c r="N872" s="2" t="str">
        <f>VLOOKUP(D872, [3]products!A:H, 8, FALSE)</f>
        <v>Electra</v>
      </c>
      <c r="O872" s="21">
        <f>VLOOKUP(A872, [1]orders!A:D, 4, FALSE)</f>
        <v>42562</v>
      </c>
      <c r="P872" s="2">
        <v>1</v>
      </c>
      <c r="Q872" s="2">
        <v>549.99</v>
      </c>
      <c r="R872" s="27">
        <v>0.05</v>
      </c>
      <c r="S872" s="2">
        <f t="shared" si="13"/>
        <v>549.99</v>
      </c>
    </row>
    <row r="873" spans="1:19" x14ac:dyDescent="0.3">
      <c r="A873" s="2">
        <v>310</v>
      </c>
      <c r="B873" s="2">
        <v>1</v>
      </c>
      <c r="C873" s="2">
        <f>VLOOKUP(A873, [1]orders!A:G, 7, FALSE)</f>
        <v>1</v>
      </c>
      <c r="D873" s="2">
        <v>7</v>
      </c>
      <c r="E873" s="2">
        <f>VLOOKUP(C873, [2]staffs!A:G,1,FALSE)</f>
        <v>1</v>
      </c>
      <c r="F873" s="2" t="str">
        <f>VLOOKUP(E873, [2]staffs!A:D,4,FALSE)</f>
        <v>fabiola.jackson@bikes.shop</v>
      </c>
      <c r="G873" s="2">
        <f>VLOOKUP(D873, [3]products!$A:$D, 4, FALSE)</f>
        <v>6</v>
      </c>
      <c r="H873" s="2" t="str">
        <f>VLOOKUP(G873, [4]categories!A:B, 2, FALSE)</f>
        <v>Mountain Bikes</v>
      </c>
      <c r="I873" s="14">
        <f>VLOOKUP(A873, [1]orders!A:B,2,FALSE)</f>
        <v>627</v>
      </c>
      <c r="J873" s="14" t="str">
        <f>VLOOKUP(A873, [1]orders!A:I,9,FALSE)</f>
        <v>deloris.larson@aol.com</v>
      </c>
      <c r="K873" s="14">
        <f>VLOOKUP(A873, [1]orders!A:J,10,FALSE)</f>
        <v>91010</v>
      </c>
      <c r="L873" s="2" t="str">
        <f>IFERROR(VLOOKUP(C873, [5]stores!A:B, 2, FALSE), "Unknown")</f>
        <v>Santa Cruz Bikes</v>
      </c>
      <c r="M873" s="2" t="str">
        <f>VLOOKUP(D873,[3]products!A:B,2,FALSE)</f>
        <v>Trek Slash 8 27.5 - 2016</v>
      </c>
      <c r="N873" s="2" t="str">
        <f>VLOOKUP(D873, [3]products!A:H, 8, FALSE)</f>
        <v>Trek</v>
      </c>
      <c r="O873" s="21">
        <f>VLOOKUP(A873, [1]orders!A:D, 4, FALSE)</f>
        <v>42563</v>
      </c>
      <c r="P873" s="2">
        <v>2</v>
      </c>
      <c r="Q873" s="2">
        <v>3999.99</v>
      </c>
      <c r="R873" s="27">
        <v>7.0000000000000007E-2</v>
      </c>
      <c r="S873" s="2">
        <f t="shared" si="13"/>
        <v>7999.98</v>
      </c>
    </row>
    <row r="874" spans="1:19" x14ac:dyDescent="0.3">
      <c r="A874" s="2">
        <v>310</v>
      </c>
      <c r="B874" s="2">
        <v>2</v>
      </c>
      <c r="C874" s="2">
        <f>VLOOKUP(A874, [1]orders!A:G, 7, FALSE)</f>
        <v>1</v>
      </c>
      <c r="D874" s="2">
        <v>14</v>
      </c>
      <c r="E874" s="2">
        <f>VLOOKUP(C874, [2]staffs!A:G,1,FALSE)</f>
        <v>1</v>
      </c>
      <c r="F874" s="2" t="str">
        <f>VLOOKUP(E874, [2]staffs!A:D,4,FALSE)</f>
        <v>fabiola.jackson@bikes.shop</v>
      </c>
      <c r="G874" s="2">
        <f>VLOOKUP(D874, [3]products!$A:$D, 4, FALSE)</f>
        <v>3</v>
      </c>
      <c r="H874" s="2" t="str">
        <f>VLOOKUP(G874, [4]categories!A:B, 2, FALSE)</f>
        <v>Cruisers Bicycles</v>
      </c>
      <c r="I874" s="14">
        <f>VLOOKUP(A874, [1]orders!A:B,2,FALSE)</f>
        <v>627</v>
      </c>
      <c r="J874" s="14" t="str">
        <f>VLOOKUP(A874, [1]orders!A:I,9,FALSE)</f>
        <v>deloris.larson@aol.com</v>
      </c>
      <c r="K874" s="14">
        <f>VLOOKUP(A874, [1]orders!A:J,10,FALSE)</f>
        <v>91010</v>
      </c>
      <c r="L874" s="2" t="str">
        <f>IFERROR(VLOOKUP(C874, [5]stores!A:B, 2, FALSE), "Unknown")</f>
        <v>Santa Cruz Bikes</v>
      </c>
      <c r="M874" s="2" t="str">
        <f>VLOOKUP(D874,[3]products!A:B,2,FALSE)</f>
        <v>Electra Girl's Hawaii 1 (16-inch) - 2015/2016</v>
      </c>
      <c r="N874" s="2" t="str">
        <f>VLOOKUP(D874, [3]products!A:H, 8, FALSE)</f>
        <v>Electra</v>
      </c>
      <c r="O874" s="21">
        <f>VLOOKUP(A874, [1]orders!A:D, 4, FALSE)</f>
        <v>42563</v>
      </c>
      <c r="P874" s="2">
        <v>2</v>
      </c>
      <c r="Q874" s="2">
        <v>269.99</v>
      </c>
      <c r="R874" s="27">
        <v>0.1</v>
      </c>
      <c r="S874" s="2">
        <f t="shared" si="13"/>
        <v>539.98</v>
      </c>
    </row>
    <row r="875" spans="1:19" x14ac:dyDescent="0.3">
      <c r="A875" s="2">
        <v>310</v>
      </c>
      <c r="B875" s="2">
        <v>3</v>
      </c>
      <c r="C875" s="2">
        <f>VLOOKUP(A875, [1]orders!A:G, 7, FALSE)</f>
        <v>1</v>
      </c>
      <c r="D875" s="2">
        <v>5</v>
      </c>
      <c r="E875" s="2">
        <f>VLOOKUP(C875, [2]staffs!A:G,1,FALSE)</f>
        <v>1</v>
      </c>
      <c r="F875" s="2" t="str">
        <f>VLOOKUP(E875, [2]staffs!A:D,4,FALSE)</f>
        <v>fabiola.jackson@bikes.shop</v>
      </c>
      <c r="G875" s="2">
        <f>VLOOKUP(D875, [3]products!$A:$D, 4, FALSE)</f>
        <v>6</v>
      </c>
      <c r="H875" s="2" t="str">
        <f>VLOOKUP(G875, [4]categories!A:B, 2, FALSE)</f>
        <v>Mountain Bikes</v>
      </c>
      <c r="I875" s="14">
        <f>VLOOKUP(A875, [1]orders!A:B,2,FALSE)</f>
        <v>627</v>
      </c>
      <c r="J875" s="14" t="str">
        <f>VLOOKUP(A875, [1]orders!A:I,9,FALSE)</f>
        <v>deloris.larson@aol.com</v>
      </c>
      <c r="K875" s="14">
        <f>VLOOKUP(A875, [1]orders!A:J,10,FALSE)</f>
        <v>91010</v>
      </c>
      <c r="L875" s="2" t="str">
        <f>IFERROR(VLOOKUP(C875, [5]stores!A:B, 2, FALSE), "Unknown")</f>
        <v>Santa Cruz Bikes</v>
      </c>
      <c r="M875" s="2" t="str">
        <f>VLOOKUP(D875,[3]products!A:B,2,FALSE)</f>
        <v>Heller Shagamaw Frame - 2016</v>
      </c>
      <c r="N875" s="2" t="str">
        <f>VLOOKUP(D875, [3]products!A:H, 8, FALSE)</f>
        <v>Heller</v>
      </c>
      <c r="O875" s="21">
        <f>VLOOKUP(A875, [1]orders!A:D, 4, FALSE)</f>
        <v>42563</v>
      </c>
      <c r="P875" s="2">
        <v>2</v>
      </c>
      <c r="Q875" s="2">
        <v>1320.99</v>
      </c>
      <c r="R875" s="27">
        <v>0.2</v>
      </c>
      <c r="S875" s="2">
        <f t="shared" si="13"/>
        <v>2641.98</v>
      </c>
    </row>
    <row r="876" spans="1:19" x14ac:dyDescent="0.3">
      <c r="A876" s="2">
        <v>310</v>
      </c>
      <c r="B876" s="2">
        <v>4</v>
      </c>
      <c r="C876" s="2">
        <f>VLOOKUP(A876, [1]orders!A:G, 7, FALSE)</f>
        <v>1</v>
      </c>
      <c r="D876" s="2">
        <v>8</v>
      </c>
      <c r="E876" s="2">
        <f>VLOOKUP(C876, [2]staffs!A:G,1,FALSE)</f>
        <v>1</v>
      </c>
      <c r="F876" s="2" t="str">
        <f>VLOOKUP(E876, [2]staffs!A:D,4,FALSE)</f>
        <v>fabiola.jackson@bikes.shop</v>
      </c>
      <c r="G876" s="2">
        <f>VLOOKUP(D876, [3]products!$A:$D, 4, FALSE)</f>
        <v>6</v>
      </c>
      <c r="H876" s="2" t="str">
        <f>VLOOKUP(G876, [4]categories!A:B, 2, FALSE)</f>
        <v>Mountain Bikes</v>
      </c>
      <c r="I876" s="14">
        <f>VLOOKUP(A876, [1]orders!A:B,2,FALSE)</f>
        <v>627</v>
      </c>
      <c r="J876" s="14" t="str">
        <f>VLOOKUP(A876, [1]orders!A:I,9,FALSE)</f>
        <v>deloris.larson@aol.com</v>
      </c>
      <c r="K876" s="14">
        <f>VLOOKUP(A876, [1]orders!A:J,10,FALSE)</f>
        <v>91010</v>
      </c>
      <c r="L876" s="2" t="str">
        <f>IFERROR(VLOOKUP(C876, [5]stores!A:B, 2, FALSE), "Unknown")</f>
        <v>Santa Cruz Bikes</v>
      </c>
      <c r="M876" s="2" t="str">
        <f>VLOOKUP(D876,[3]products!A:B,2,FALSE)</f>
        <v>Trek Remedy 29 Carbon Frameset - 2016</v>
      </c>
      <c r="N876" s="2" t="str">
        <f>VLOOKUP(D876, [3]products!A:H, 8, FALSE)</f>
        <v>Trek</v>
      </c>
      <c r="O876" s="21">
        <f>VLOOKUP(A876, [1]orders!A:D, 4, FALSE)</f>
        <v>42563</v>
      </c>
      <c r="P876" s="2">
        <v>1</v>
      </c>
      <c r="Q876" s="2">
        <v>1799.99</v>
      </c>
      <c r="R876" s="27">
        <v>0.2</v>
      </c>
      <c r="S876" s="2">
        <f t="shared" si="13"/>
        <v>1799.99</v>
      </c>
    </row>
    <row r="877" spans="1:19" x14ac:dyDescent="0.3">
      <c r="A877" s="2">
        <v>311</v>
      </c>
      <c r="B877" s="2">
        <v>1</v>
      </c>
      <c r="C877" s="2">
        <f>VLOOKUP(A877, [1]orders!A:G, 7, FALSE)</f>
        <v>2</v>
      </c>
      <c r="D877" s="2">
        <v>17</v>
      </c>
      <c r="E877" s="2">
        <f>VLOOKUP(C877, [2]staffs!A:G,1,FALSE)</f>
        <v>2</v>
      </c>
      <c r="F877" s="2" t="str">
        <f>VLOOKUP(E877, [2]staffs!A:D,4,FALSE)</f>
        <v>mireya.copeland@bikes.shop</v>
      </c>
      <c r="G877" s="2">
        <f>VLOOKUP(D877, [3]products!$A:$D, 4, FALSE)</f>
        <v>3</v>
      </c>
      <c r="H877" s="2" t="str">
        <f>VLOOKUP(G877, [4]categories!A:B, 2, FALSE)</f>
        <v>Cruisers Bicycles</v>
      </c>
      <c r="I877" s="14">
        <f>VLOOKUP(A877, [1]orders!A:B,2,FALSE)</f>
        <v>1400</v>
      </c>
      <c r="J877" s="14" t="str">
        <f>VLOOKUP(A877, [1]orders!A:I,9,FALSE)</f>
        <v>shayla.hart@msn.com</v>
      </c>
      <c r="K877" s="14">
        <f>VLOOKUP(A877, [1]orders!A:J,10,FALSE)</f>
        <v>11421</v>
      </c>
      <c r="L877" s="2" t="str">
        <f>IFERROR(VLOOKUP(C877, [5]stores!A:B, 2, FALSE), "Unknown")</f>
        <v>Baldwin Bikes</v>
      </c>
      <c r="M877" s="2" t="str">
        <f>VLOOKUP(D877,[3]products!A:B,2,FALSE)</f>
        <v>Pure Cycles Vine 8-Speed - 2016</v>
      </c>
      <c r="N877" s="2" t="str">
        <f>VLOOKUP(D877, [3]products!A:H, 8, FALSE)</f>
        <v>Pure Cycles</v>
      </c>
      <c r="O877" s="21">
        <f>VLOOKUP(A877, [1]orders!A:D, 4, FALSE)</f>
        <v>42563</v>
      </c>
      <c r="P877" s="2">
        <v>2</v>
      </c>
      <c r="Q877" s="2">
        <v>429</v>
      </c>
      <c r="R877" s="27">
        <v>0.05</v>
      </c>
      <c r="S877" s="2">
        <f t="shared" si="13"/>
        <v>858</v>
      </c>
    </row>
    <row r="878" spans="1:19" x14ac:dyDescent="0.3">
      <c r="A878" s="2">
        <v>311</v>
      </c>
      <c r="B878" s="2">
        <v>2</v>
      </c>
      <c r="C878" s="2">
        <f>VLOOKUP(A878, [1]orders!A:G, 7, FALSE)</f>
        <v>2</v>
      </c>
      <c r="D878" s="2">
        <v>5</v>
      </c>
      <c r="E878" s="2">
        <f>VLOOKUP(C878, [2]staffs!A:G,1,FALSE)</f>
        <v>2</v>
      </c>
      <c r="F878" s="2" t="str">
        <f>VLOOKUP(E878, [2]staffs!A:D,4,FALSE)</f>
        <v>mireya.copeland@bikes.shop</v>
      </c>
      <c r="G878" s="2">
        <f>VLOOKUP(D878, [3]products!$A:$D, 4, FALSE)</f>
        <v>6</v>
      </c>
      <c r="H878" s="2" t="str">
        <f>VLOOKUP(G878, [4]categories!A:B, 2, FALSE)</f>
        <v>Mountain Bikes</v>
      </c>
      <c r="I878" s="14">
        <f>VLOOKUP(A878, [1]orders!A:B,2,FALSE)</f>
        <v>1400</v>
      </c>
      <c r="J878" s="14" t="str">
        <f>VLOOKUP(A878, [1]orders!A:I,9,FALSE)</f>
        <v>shayla.hart@msn.com</v>
      </c>
      <c r="K878" s="14">
        <f>VLOOKUP(A878, [1]orders!A:J,10,FALSE)</f>
        <v>11421</v>
      </c>
      <c r="L878" s="2" t="str">
        <f>IFERROR(VLOOKUP(C878, [5]stores!A:B, 2, FALSE), "Unknown")</f>
        <v>Baldwin Bikes</v>
      </c>
      <c r="M878" s="2" t="str">
        <f>VLOOKUP(D878,[3]products!A:B,2,FALSE)</f>
        <v>Heller Shagamaw Frame - 2016</v>
      </c>
      <c r="N878" s="2" t="str">
        <f>VLOOKUP(D878, [3]products!A:H, 8, FALSE)</f>
        <v>Heller</v>
      </c>
      <c r="O878" s="21">
        <f>VLOOKUP(A878, [1]orders!A:D, 4, FALSE)</f>
        <v>42563</v>
      </c>
      <c r="P878" s="2">
        <v>2</v>
      </c>
      <c r="Q878" s="2">
        <v>1320.99</v>
      </c>
      <c r="R878" s="27">
        <v>0.2</v>
      </c>
      <c r="S878" s="2">
        <f t="shared" si="13"/>
        <v>2641.98</v>
      </c>
    </row>
    <row r="879" spans="1:19" x14ac:dyDescent="0.3">
      <c r="A879" s="2">
        <v>312</v>
      </c>
      <c r="B879" s="2">
        <v>1</v>
      </c>
      <c r="C879" s="2">
        <f>VLOOKUP(A879, [1]orders!A:G, 7, FALSE)</f>
        <v>2</v>
      </c>
      <c r="D879" s="2">
        <v>24</v>
      </c>
      <c r="E879" s="2">
        <f>VLOOKUP(C879, [2]staffs!A:G,1,FALSE)</f>
        <v>2</v>
      </c>
      <c r="F879" s="2" t="str">
        <f>VLOOKUP(E879, [2]staffs!A:D,4,FALSE)</f>
        <v>mireya.copeland@bikes.shop</v>
      </c>
      <c r="G879" s="2">
        <f>VLOOKUP(D879, [3]products!$A:$D, 4, FALSE)</f>
        <v>2</v>
      </c>
      <c r="H879" s="2" t="str">
        <f>VLOOKUP(G879, [4]categories!A:B, 2, FALSE)</f>
        <v>Comfort Bicycles</v>
      </c>
      <c r="I879" s="14">
        <f>VLOOKUP(A879, [1]orders!A:B,2,FALSE)</f>
        <v>299</v>
      </c>
      <c r="J879" s="14" t="str">
        <f>VLOOKUP(A879, [1]orders!A:I,9,FALSE)</f>
        <v>jame.riggs@hotmail.com</v>
      </c>
      <c r="K879" s="14">
        <f>VLOOKUP(A879, [1]orders!A:J,10,FALSE)</f>
        <v>11706</v>
      </c>
      <c r="L879" s="2" t="str">
        <f>IFERROR(VLOOKUP(C879, [5]stores!A:B, 2, FALSE), "Unknown")</f>
        <v>Baldwin Bikes</v>
      </c>
      <c r="M879" s="2" t="str">
        <f>VLOOKUP(D879,[3]products!A:B,2,FALSE)</f>
        <v>Electra Townie Original 21D - 2016</v>
      </c>
      <c r="N879" s="2" t="str">
        <f>VLOOKUP(D879, [3]products!A:H, 8, FALSE)</f>
        <v>Electra</v>
      </c>
      <c r="O879" s="21">
        <f>VLOOKUP(A879, [1]orders!A:D, 4, FALSE)</f>
        <v>42564</v>
      </c>
      <c r="P879" s="2">
        <v>2</v>
      </c>
      <c r="Q879" s="2">
        <v>549.99</v>
      </c>
      <c r="R879" s="27">
        <v>0.05</v>
      </c>
      <c r="S879" s="2">
        <f t="shared" si="13"/>
        <v>1099.98</v>
      </c>
    </row>
    <row r="880" spans="1:19" x14ac:dyDescent="0.3">
      <c r="A880" s="2">
        <v>312</v>
      </c>
      <c r="B880" s="2">
        <v>2</v>
      </c>
      <c r="C880" s="2">
        <f>VLOOKUP(A880, [1]orders!A:G, 7, FALSE)</f>
        <v>2</v>
      </c>
      <c r="D880" s="2">
        <v>14</v>
      </c>
      <c r="E880" s="2">
        <f>VLOOKUP(C880, [2]staffs!A:G,1,FALSE)</f>
        <v>2</v>
      </c>
      <c r="F880" s="2" t="str">
        <f>VLOOKUP(E880, [2]staffs!A:D,4,FALSE)</f>
        <v>mireya.copeland@bikes.shop</v>
      </c>
      <c r="G880" s="2">
        <f>VLOOKUP(D880, [3]products!$A:$D, 4, FALSE)</f>
        <v>3</v>
      </c>
      <c r="H880" s="2" t="str">
        <f>VLOOKUP(G880, [4]categories!A:B, 2, FALSE)</f>
        <v>Cruisers Bicycles</v>
      </c>
      <c r="I880" s="14">
        <f>VLOOKUP(A880, [1]orders!A:B,2,FALSE)</f>
        <v>299</v>
      </c>
      <c r="J880" s="14" t="str">
        <f>VLOOKUP(A880, [1]orders!A:I,9,FALSE)</f>
        <v>jame.riggs@hotmail.com</v>
      </c>
      <c r="K880" s="14">
        <f>VLOOKUP(A880, [1]orders!A:J,10,FALSE)</f>
        <v>11706</v>
      </c>
      <c r="L880" s="2" t="str">
        <f>IFERROR(VLOOKUP(C880, [5]stores!A:B, 2, FALSE), "Unknown")</f>
        <v>Baldwin Bikes</v>
      </c>
      <c r="M880" s="2" t="str">
        <f>VLOOKUP(D880,[3]products!A:B,2,FALSE)</f>
        <v>Electra Girl's Hawaii 1 (16-inch) - 2015/2016</v>
      </c>
      <c r="N880" s="2" t="str">
        <f>VLOOKUP(D880, [3]products!A:H, 8, FALSE)</f>
        <v>Electra</v>
      </c>
      <c r="O880" s="21">
        <f>VLOOKUP(A880, [1]orders!A:D, 4, FALSE)</f>
        <v>42564</v>
      </c>
      <c r="P880" s="2">
        <v>2</v>
      </c>
      <c r="Q880" s="2">
        <v>269.99</v>
      </c>
      <c r="R880" s="27">
        <v>7.0000000000000007E-2</v>
      </c>
      <c r="S880" s="2">
        <f t="shared" si="13"/>
        <v>539.98</v>
      </c>
    </row>
    <row r="881" spans="1:19" x14ac:dyDescent="0.3">
      <c r="A881" s="2">
        <v>312</v>
      </c>
      <c r="B881" s="2">
        <v>3</v>
      </c>
      <c r="C881" s="2">
        <f>VLOOKUP(A881, [1]orders!A:G, 7, FALSE)</f>
        <v>2</v>
      </c>
      <c r="D881" s="2">
        <v>16</v>
      </c>
      <c r="E881" s="2">
        <f>VLOOKUP(C881, [2]staffs!A:G,1,FALSE)</f>
        <v>2</v>
      </c>
      <c r="F881" s="2" t="str">
        <f>VLOOKUP(E881, [2]staffs!A:D,4,FALSE)</f>
        <v>mireya.copeland@bikes.shop</v>
      </c>
      <c r="G881" s="2">
        <f>VLOOKUP(D881, [3]products!$A:$D, 4, FALSE)</f>
        <v>3</v>
      </c>
      <c r="H881" s="2" t="str">
        <f>VLOOKUP(G881, [4]categories!A:B, 2, FALSE)</f>
        <v>Cruisers Bicycles</v>
      </c>
      <c r="I881" s="14">
        <f>VLOOKUP(A881, [1]orders!A:B,2,FALSE)</f>
        <v>299</v>
      </c>
      <c r="J881" s="14" t="str">
        <f>VLOOKUP(A881, [1]orders!A:I,9,FALSE)</f>
        <v>jame.riggs@hotmail.com</v>
      </c>
      <c r="K881" s="14">
        <f>VLOOKUP(A881, [1]orders!A:J,10,FALSE)</f>
        <v>11706</v>
      </c>
      <c r="L881" s="2" t="str">
        <f>IFERROR(VLOOKUP(C881, [5]stores!A:B, 2, FALSE), "Unknown")</f>
        <v>Baldwin Bikes</v>
      </c>
      <c r="M881" s="2" t="str">
        <f>VLOOKUP(D881,[3]products!A:B,2,FALSE)</f>
        <v>Electra Townie Original 7D EQ - 2016</v>
      </c>
      <c r="N881" s="2" t="str">
        <f>VLOOKUP(D881, [3]products!A:H, 8, FALSE)</f>
        <v>Electra</v>
      </c>
      <c r="O881" s="21">
        <f>VLOOKUP(A881, [1]orders!A:D, 4, FALSE)</f>
        <v>42564</v>
      </c>
      <c r="P881" s="2">
        <v>2</v>
      </c>
      <c r="Q881" s="2">
        <v>599.99</v>
      </c>
      <c r="R881" s="27">
        <v>0.05</v>
      </c>
      <c r="S881" s="2">
        <f t="shared" si="13"/>
        <v>1199.98</v>
      </c>
    </row>
    <row r="882" spans="1:19" x14ac:dyDescent="0.3">
      <c r="A882" s="2">
        <v>313</v>
      </c>
      <c r="B882" s="2">
        <v>1</v>
      </c>
      <c r="C882" s="2">
        <f>VLOOKUP(A882, [1]orders!A:G, 7, FALSE)</f>
        <v>3</v>
      </c>
      <c r="D882" s="2">
        <v>4</v>
      </c>
      <c r="E882" s="2">
        <f>VLOOKUP(C882, [2]staffs!A:G,1,FALSE)</f>
        <v>3</v>
      </c>
      <c r="F882" s="2" t="str">
        <f>VLOOKUP(E882, [2]staffs!A:D,4,FALSE)</f>
        <v>genna.serrano@bikes.shop</v>
      </c>
      <c r="G882" s="2">
        <f>VLOOKUP(D882, [3]products!$A:$D, 4, FALSE)</f>
        <v>6</v>
      </c>
      <c r="H882" s="2" t="str">
        <f>VLOOKUP(G882, [4]categories!A:B, 2, FALSE)</f>
        <v>Mountain Bikes</v>
      </c>
      <c r="I882" s="14">
        <f>VLOOKUP(A882, [1]orders!A:B,2,FALSE)</f>
        <v>565</v>
      </c>
      <c r="J882" s="14" t="str">
        <f>VLOOKUP(A882, [1]orders!A:I,9,FALSE)</f>
        <v>dagny.owen@hotmail.com</v>
      </c>
      <c r="K882" s="14">
        <f>VLOOKUP(A882, [1]orders!A:J,10,FALSE)</f>
        <v>76901</v>
      </c>
      <c r="L882" s="2" t="str">
        <f>IFERROR(VLOOKUP(C882, [5]stores!A:B, 2, FALSE), "Unknown")</f>
        <v>Rowlett Bikes</v>
      </c>
      <c r="M882" s="2" t="str">
        <f>VLOOKUP(D882,[3]products!A:B,2,FALSE)</f>
        <v>Trek Fuel EX 8 29 - 2016</v>
      </c>
      <c r="N882" s="2" t="str">
        <f>VLOOKUP(D882, [3]products!A:H, 8, FALSE)</f>
        <v>Trek</v>
      </c>
      <c r="O882" s="21">
        <f>VLOOKUP(A882, [1]orders!A:D, 4, FALSE)</f>
        <v>42565</v>
      </c>
      <c r="P882" s="2">
        <v>1</v>
      </c>
      <c r="Q882" s="2">
        <v>2899.99</v>
      </c>
      <c r="R882" s="27">
        <v>7.0000000000000007E-2</v>
      </c>
      <c r="S882" s="2">
        <f t="shared" si="13"/>
        <v>2899.99</v>
      </c>
    </row>
    <row r="883" spans="1:19" x14ac:dyDescent="0.3">
      <c r="A883" s="2">
        <v>313</v>
      </c>
      <c r="B883" s="2">
        <v>2</v>
      </c>
      <c r="C883" s="2">
        <f>VLOOKUP(A883, [1]orders!A:G, 7, FALSE)</f>
        <v>3</v>
      </c>
      <c r="D883" s="2">
        <v>10</v>
      </c>
      <c r="E883" s="2">
        <f>VLOOKUP(C883, [2]staffs!A:G,1,FALSE)</f>
        <v>3</v>
      </c>
      <c r="F883" s="2" t="str">
        <f>VLOOKUP(E883, [2]staffs!A:D,4,FALSE)</f>
        <v>genna.serrano@bikes.shop</v>
      </c>
      <c r="G883" s="2">
        <f>VLOOKUP(D883, [3]products!$A:$D, 4, FALSE)</f>
        <v>4</v>
      </c>
      <c r="H883" s="2" t="str">
        <f>VLOOKUP(G883, [4]categories!A:B, 2, FALSE)</f>
        <v>Cyclocross Bicycles</v>
      </c>
      <c r="I883" s="14">
        <f>VLOOKUP(A883, [1]orders!A:B,2,FALSE)</f>
        <v>565</v>
      </c>
      <c r="J883" s="14" t="str">
        <f>VLOOKUP(A883, [1]orders!A:I,9,FALSE)</f>
        <v>dagny.owen@hotmail.com</v>
      </c>
      <c r="K883" s="14">
        <f>VLOOKUP(A883, [1]orders!A:J,10,FALSE)</f>
        <v>76901</v>
      </c>
      <c r="L883" s="2" t="str">
        <f>IFERROR(VLOOKUP(C883, [5]stores!A:B, 2, FALSE), "Unknown")</f>
        <v>Rowlett Bikes</v>
      </c>
      <c r="M883" s="2" t="str">
        <f>VLOOKUP(D883,[3]products!A:B,2,FALSE)</f>
        <v>Surly Straggler - 2016</v>
      </c>
      <c r="N883" s="2" t="str">
        <f>VLOOKUP(D883, [3]products!A:H, 8, FALSE)</f>
        <v>Surly</v>
      </c>
      <c r="O883" s="21">
        <f>VLOOKUP(A883, [1]orders!A:D, 4, FALSE)</f>
        <v>42565</v>
      </c>
      <c r="P883" s="2">
        <v>2</v>
      </c>
      <c r="Q883" s="2">
        <v>1549</v>
      </c>
      <c r="R883" s="27">
        <v>7.0000000000000007E-2</v>
      </c>
      <c r="S883" s="2">
        <f t="shared" si="13"/>
        <v>3098</v>
      </c>
    </row>
    <row r="884" spans="1:19" x14ac:dyDescent="0.3">
      <c r="A884" s="2">
        <v>314</v>
      </c>
      <c r="B884" s="2">
        <v>1</v>
      </c>
      <c r="C884" s="2">
        <f>VLOOKUP(A884, [1]orders!A:G, 7, FALSE)</f>
        <v>2</v>
      </c>
      <c r="D884" s="2">
        <v>5</v>
      </c>
      <c r="E884" s="2">
        <f>VLOOKUP(C884, [2]staffs!A:G,1,FALSE)</f>
        <v>2</v>
      </c>
      <c r="F884" s="2" t="str">
        <f>VLOOKUP(E884, [2]staffs!A:D,4,FALSE)</f>
        <v>mireya.copeland@bikes.shop</v>
      </c>
      <c r="G884" s="2">
        <f>VLOOKUP(D884, [3]products!$A:$D, 4, FALSE)</f>
        <v>6</v>
      </c>
      <c r="H884" s="2" t="str">
        <f>VLOOKUP(G884, [4]categories!A:B, 2, FALSE)</f>
        <v>Mountain Bikes</v>
      </c>
      <c r="I884" s="14">
        <f>VLOOKUP(A884, [1]orders!A:B,2,FALSE)</f>
        <v>1019</v>
      </c>
      <c r="J884" s="14" t="str">
        <f>VLOOKUP(A884, [1]orders!A:I,9,FALSE)</f>
        <v>janie.herrera@gmail.com</v>
      </c>
      <c r="K884" s="14">
        <f>VLOOKUP(A884, [1]orders!A:J,10,FALSE)</f>
        <v>11373</v>
      </c>
      <c r="L884" s="2" t="str">
        <f>IFERROR(VLOOKUP(C884, [5]stores!A:B, 2, FALSE), "Unknown")</f>
        <v>Baldwin Bikes</v>
      </c>
      <c r="M884" s="2" t="str">
        <f>VLOOKUP(D884,[3]products!A:B,2,FALSE)</f>
        <v>Heller Shagamaw Frame - 2016</v>
      </c>
      <c r="N884" s="2" t="str">
        <f>VLOOKUP(D884, [3]products!A:H, 8, FALSE)</f>
        <v>Heller</v>
      </c>
      <c r="O884" s="21">
        <f>VLOOKUP(A884, [1]orders!A:D, 4, FALSE)</f>
        <v>42566</v>
      </c>
      <c r="P884" s="2">
        <v>1</v>
      </c>
      <c r="Q884" s="2">
        <v>1320.99</v>
      </c>
      <c r="R884" s="27">
        <v>7.0000000000000007E-2</v>
      </c>
      <c r="S884" s="2">
        <f t="shared" si="13"/>
        <v>1320.99</v>
      </c>
    </row>
    <row r="885" spans="1:19" x14ac:dyDescent="0.3">
      <c r="A885" s="2">
        <v>314</v>
      </c>
      <c r="B885" s="2">
        <v>2</v>
      </c>
      <c r="C885" s="2">
        <f>VLOOKUP(A885, [1]orders!A:G, 7, FALSE)</f>
        <v>2</v>
      </c>
      <c r="D885" s="2">
        <v>9</v>
      </c>
      <c r="E885" s="2">
        <f>VLOOKUP(C885, [2]staffs!A:G,1,FALSE)</f>
        <v>2</v>
      </c>
      <c r="F885" s="2" t="str">
        <f>VLOOKUP(E885, [2]staffs!A:D,4,FALSE)</f>
        <v>mireya.copeland@bikes.shop</v>
      </c>
      <c r="G885" s="2">
        <f>VLOOKUP(D885, [3]products!$A:$D, 4, FALSE)</f>
        <v>5</v>
      </c>
      <c r="H885" s="2" t="str">
        <f>VLOOKUP(G885, [4]categories!A:B, 2, FALSE)</f>
        <v>Electric Bikes</v>
      </c>
      <c r="I885" s="14">
        <f>VLOOKUP(A885, [1]orders!A:B,2,FALSE)</f>
        <v>1019</v>
      </c>
      <c r="J885" s="14" t="str">
        <f>VLOOKUP(A885, [1]orders!A:I,9,FALSE)</f>
        <v>janie.herrera@gmail.com</v>
      </c>
      <c r="K885" s="14">
        <f>VLOOKUP(A885, [1]orders!A:J,10,FALSE)</f>
        <v>11373</v>
      </c>
      <c r="L885" s="2" t="str">
        <f>IFERROR(VLOOKUP(C885, [5]stores!A:B, 2, FALSE), "Unknown")</f>
        <v>Baldwin Bikes</v>
      </c>
      <c r="M885" s="2" t="str">
        <f>VLOOKUP(D885,[3]products!A:B,2,FALSE)</f>
        <v>Trek Conduit+ - 2016</v>
      </c>
      <c r="N885" s="2" t="str">
        <f>VLOOKUP(D885, [3]products!A:H, 8, FALSE)</f>
        <v>Trek</v>
      </c>
      <c r="O885" s="21">
        <f>VLOOKUP(A885, [1]orders!A:D, 4, FALSE)</f>
        <v>42566</v>
      </c>
      <c r="P885" s="2">
        <v>1</v>
      </c>
      <c r="Q885" s="2">
        <v>2999.99</v>
      </c>
      <c r="R885" s="27">
        <v>0.05</v>
      </c>
      <c r="S885" s="2">
        <f t="shared" si="13"/>
        <v>2999.99</v>
      </c>
    </row>
    <row r="886" spans="1:19" x14ac:dyDescent="0.3">
      <c r="A886" s="2">
        <v>314</v>
      </c>
      <c r="B886" s="2">
        <v>3</v>
      </c>
      <c r="C886" s="2">
        <f>VLOOKUP(A886, [1]orders!A:G, 7, FALSE)</f>
        <v>2</v>
      </c>
      <c r="D886" s="2">
        <v>22</v>
      </c>
      <c r="E886" s="2">
        <f>VLOOKUP(C886, [2]staffs!A:G,1,FALSE)</f>
        <v>2</v>
      </c>
      <c r="F886" s="2" t="str">
        <f>VLOOKUP(E886, [2]staffs!A:D,4,FALSE)</f>
        <v>mireya.copeland@bikes.shop</v>
      </c>
      <c r="G886" s="2">
        <f>VLOOKUP(D886, [3]products!$A:$D, 4, FALSE)</f>
        <v>1</v>
      </c>
      <c r="H886" s="2" t="str">
        <f>VLOOKUP(G886, [4]categories!A:B, 2, FALSE)</f>
        <v>Children Bicycles</v>
      </c>
      <c r="I886" s="14">
        <f>VLOOKUP(A886, [1]orders!A:B,2,FALSE)</f>
        <v>1019</v>
      </c>
      <c r="J886" s="14" t="str">
        <f>VLOOKUP(A886, [1]orders!A:I,9,FALSE)</f>
        <v>janie.herrera@gmail.com</v>
      </c>
      <c r="K886" s="14">
        <f>VLOOKUP(A886, [1]orders!A:J,10,FALSE)</f>
        <v>11373</v>
      </c>
      <c r="L886" s="2" t="str">
        <f>IFERROR(VLOOKUP(C886, [5]stores!A:B, 2, FALSE), "Unknown")</f>
        <v>Baldwin Bikes</v>
      </c>
      <c r="M886" s="2" t="str">
        <f>VLOOKUP(D886,[3]products!A:B,2,FALSE)</f>
        <v>Electra Girl's Hawaii 1 (16-inch) - 2015/2016</v>
      </c>
      <c r="N886" s="2" t="str">
        <f>VLOOKUP(D886, [3]products!A:H, 8, FALSE)</f>
        <v>Electra</v>
      </c>
      <c r="O886" s="21">
        <f>VLOOKUP(A886, [1]orders!A:D, 4, FALSE)</f>
        <v>42566</v>
      </c>
      <c r="P886" s="2">
        <v>2</v>
      </c>
      <c r="Q886" s="2">
        <v>269.99</v>
      </c>
      <c r="R886" s="27">
        <v>0.2</v>
      </c>
      <c r="S886" s="2">
        <f t="shared" si="13"/>
        <v>539.98</v>
      </c>
    </row>
    <row r="887" spans="1:19" x14ac:dyDescent="0.3">
      <c r="A887" s="2">
        <v>314</v>
      </c>
      <c r="B887" s="2">
        <v>4</v>
      </c>
      <c r="C887" s="2">
        <f>VLOOKUP(A887, [1]orders!A:G, 7, FALSE)</f>
        <v>2</v>
      </c>
      <c r="D887" s="2">
        <v>7</v>
      </c>
      <c r="E887" s="2">
        <f>VLOOKUP(C887, [2]staffs!A:G,1,FALSE)</f>
        <v>2</v>
      </c>
      <c r="F887" s="2" t="str">
        <f>VLOOKUP(E887, [2]staffs!A:D,4,FALSE)</f>
        <v>mireya.copeland@bikes.shop</v>
      </c>
      <c r="G887" s="2">
        <f>VLOOKUP(D887, [3]products!$A:$D, 4, FALSE)</f>
        <v>6</v>
      </c>
      <c r="H887" s="2" t="str">
        <f>VLOOKUP(G887, [4]categories!A:B, 2, FALSE)</f>
        <v>Mountain Bikes</v>
      </c>
      <c r="I887" s="14">
        <f>VLOOKUP(A887, [1]orders!A:B,2,FALSE)</f>
        <v>1019</v>
      </c>
      <c r="J887" s="14" t="str">
        <f>VLOOKUP(A887, [1]orders!A:I,9,FALSE)</f>
        <v>janie.herrera@gmail.com</v>
      </c>
      <c r="K887" s="14">
        <f>VLOOKUP(A887, [1]orders!A:J,10,FALSE)</f>
        <v>11373</v>
      </c>
      <c r="L887" s="2" t="str">
        <f>IFERROR(VLOOKUP(C887, [5]stores!A:B, 2, FALSE), "Unknown")</f>
        <v>Baldwin Bikes</v>
      </c>
      <c r="M887" s="2" t="str">
        <f>VLOOKUP(D887,[3]products!A:B,2,FALSE)</f>
        <v>Trek Slash 8 27.5 - 2016</v>
      </c>
      <c r="N887" s="2" t="str">
        <f>VLOOKUP(D887, [3]products!A:H, 8, FALSE)</f>
        <v>Trek</v>
      </c>
      <c r="O887" s="21">
        <f>VLOOKUP(A887, [1]orders!A:D, 4, FALSE)</f>
        <v>42566</v>
      </c>
      <c r="P887" s="2">
        <v>2</v>
      </c>
      <c r="Q887" s="2">
        <v>3999.99</v>
      </c>
      <c r="R887" s="27">
        <v>7.0000000000000007E-2</v>
      </c>
      <c r="S887" s="2">
        <f t="shared" si="13"/>
        <v>7999.98</v>
      </c>
    </row>
    <row r="888" spans="1:19" x14ac:dyDescent="0.3">
      <c r="A888" s="2">
        <v>315</v>
      </c>
      <c r="B888" s="2">
        <v>1</v>
      </c>
      <c r="C888" s="2">
        <f>VLOOKUP(A888, [1]orders!A:G, 7, FALSE)</f>
        <v>2</v>
      </c>
      <c r="D888" s="2">
        <v>11</v>
      </c>
      <c r="E888" s="2">
        <f>VLOOKUP(C888, [2]staffs!A:G,1,FALSE)</f>
        <v>2</v>
      </c>
      <c r="F888" s="2" t="str">
        <f>VLOOKUP(E888, [2]staffs!A:D,4,FALSE)</f>
        <v>mireya.copeland@bikes.shop</v>
      </c>
      <c r="G888" s="2">
        <f>VLOOKUP(D888, [3]products!$A:$D, 4, FALSE)</f>
        <v>4</v>
      </c>
      <c r="H888" s="2" t="str">
        <f>VLOOKUP(G888, [4]categories!A:B, 2, FALSE)</f>
        <v>Cyclocross Bicycles</v>
      </c>
      <c r="I888" s="14">
        <f>VLOOKUP(A888, [1]orders!A:B,2,FALSE)</f>
        <v>1263</v>
      </c>
      <c r="J888" s="14" t="str">
        <f>VLOOKUP(A888, [1]orders!A:I,9,FALSE)</f>
        <v>rufina.chandler@aol.com</v>
      </c>
      <c r="K888" s="14">
        <f>VLOOKUP(A888, [1]orders!A:J,10,FALSE)</f>
        <v>11040</v>
      </c>
      <c r="L888" s="2" t="str">
        <f>IFERROR(VLOOKUP(C888, [5]stores!A:B, 2, FALSE), "Unknown")</f>
        <v>Baldwin Bikes</v>
      </c>
      <c r="M888" s="2" t="str">
        <f>VLOOKUP(D888,[3]products!A:B,2,FALSE)</f>
        <v>Surly Straggler 650b - 2016</v>
      </c>
      <c r="N888" s="2" t="str">
        <f>VLOOKUP(D888, [3]products!A:H, 8, FALSE)</f>
        <v>Surly</v>
      </c>
      <c r="O888" s="21">
        <f>VLOOKUP(A888, [1]orders!A:D, 4, FALSE)</f>
        <v>42567</v>
      </c>
      <c r="P888" s="2">
        <v>1</v>
      </c>
      <c r="Q888" s="2">
        <v>1680.99</v>
      </c>
      <c r="R888" s="27">
        <v>0.2</v>
      </c>
      <c r="S888" s="2">
        <f t="shared" si="13"/>
        <v>1680.99</v>
      </c>
    </row>
    <row r="889" spans="1:19" x14ac:dyDescent="0.3">
      <c r="A889" s="2">
        <v>315</v>
      </c>
      <c r="B889" s="2">
        <v>2</v>
      </c>
      <c r="C889" s="2">
        <f>VLOOKUP(A889, [1]orders!A:G, 7, FALSE)</f>
        <v>2</v>
      </c>
      <c r="D889" s="2">
        <v>9</v>
      </c>
      <c r="E889" s="2">
        <f>VLOOKUP(C889, [2]staffs!A:G,1,FALSE)</f>
        <v>2</v>
      </c>
      <c r="F889" s="2" t="str">
        <f>VLOOKUP(E889, [2]staffs!A:D,4,FALSE)</f>
        <v>mireya.copeland@bikes.shop</v>
      </c>
      <c r="G889" s="2">
        <f>VLOOKUP(D889, [3]products!$A:$D, 4, FALSE)</f>
        <v>5</v>
      </c>
      <c r="H889" s="2" t="str">
        <f>VLOOKUP(G889, [4]categories!A:B, 2, FALSE)</f>
        <v>Electric Bikes</v>
      </c>
      <c r="I889" s="14">
        <f>VLOOKUP(A889, [1]orders!A:B,2,FALSE)</f>
        <v>1263</v>
      </c>
      <c r="J889" s="14" t="str">
        <f>VLOOKUP(A889, [1]orders!A:I,9,FALSE)</f>
        <v>rufina.chandler@aol.com</v>
      </c>
      <c r="K889" s="14">
        <f>VLOOKUP(A889, [1]orders!A:J,10,FALSE)</f>
        <v>11040</v>
      </c>
      <c r="L889" s="2" t="str">
        <f>IFERROR(VLOOKUP(C889, [5]stores!A:B, 2, FALSE), "Unknown")</f>
        <v>Baldwin Bikes</v>
      </c>
      <c r="M889" s="2" t="str">
        <f>VLOOKUP(D889,[3]products!A:B,2,FALSE)</f>
        <v>Trek Conduit+ - 2016</v>
      </c>
      <c r="N889" s="2" t="str">
        <f>VLOOKUP(D889, [3]products!A:H, 8, FALSE)</f>
        <v>Trek</v>
      </c>
      <c r="O889" s="21">
        <f>VLOOKUP(A889, [1]orders!A:D, 4, FALSE)</f>
        <v>42567</v>
      </c>
      <c r="P889" s="2">
        <v>1</v>
      </c>
      <c r="Q889" s="2">
        <v>2999.99</v>
      </c>
      <c r="R889" s="27">
        <v>0.1</v>
      </c>
      <c r="S889" s="2">
        <f t="shared" si="13"/>
        <v>2999.99</v>
      </c>
    </row>
    <row r="890" spans="1:19" x14ac:dyDescent="0.3">
      <c r="A890" s="2">
        <v>316</v>
      </c>
      <c r="B890" s="2">
        <v>1</v>
      </c>
      <c r="C890" s="2">
        <f>VLOOKUP(A890, [1]orders!A:G, 7, FALSE)</f>
        <v>2</v>
      </c>
      <c r="D890" s="2">
        <v>2</v>
      </c>
      <c r="E890" s="2">
        <f>VLOOKUP(C890, [2]staffs!A:G,1,FALSE)</f>
        <v>2</v>
      </c>
      <c r="F890" s="2" t="str">
        <f>VLOOKUP(E890, [2]staffs!A:D,4,FALSE)</f>
        <v>mireya.copeland@bikes.shop</v>
      </c>
      <c r="G890" s="2">
        <f>VLOOKUP(D890, [3]products!$A:$D, 4, FALSE)</f>
        <v>6</v>
      </c>
      <c r="H890" s="2" t="str">
        <f>VLOOKUP(G890, [4]categories!A:B, 2, FALSE)</f>
        <v>Mountain Bikes</v>
      </c>
      <c r="I890" s="14">
        <f>VLOOKUP(A890, [1]orders!A:B,2,FALSE)</f>
        <v>670</v>
      </c>
      <c r="J890" s="14" t="str">
        <f>VLOOKUP(A890, [1]orders!A:I,9,FALSE)</f>
        <v>shawnda.glover@gmail.com</v>
      </c>
      <c r="K890" s="14">
        <f>VLOOKUP(A890, [1]orders!A:J,10,FALSE)</f>
        <v>13090</v>
      </c>
      <c r="L890" s="2" t="str">
        <f>IFERROR(VLOOKUP(C890, [5]stores!A:B, 2, FALSE), "Unknown")</f>
        <v>Baldwin Bikes</v>
      </c>
      <c r="M890" s="2" t="str">
        <f>VLOOKUP(D890,[3]products!A:B,2,FALSE)</f>
        <v>Ritchey Timberwolf Frameset - 2016</v>
      </c>
      <c r="N890" s="2" t="str">
        <f>VLOOKUP(D890, [3]products!A:H, 8, FALSE)</f>
        <v>Ritchey</v>
      </c>
      <c r="O890" s="21">
        <f>VLOOKUP(A890, [1]orders!A:D, 4, FALSE)</f>
        <v>42568</v>
      </c>
      <c r="P890" s="2">
        <v>2</v>
      </c>
      <c r="Q890" s="2">
        <v>749.99</v>
      </c>
      <c r="R890" s="27">
        <v>0.2</v>
      </c>
      <c r="S890" s="2">
        <f t="shared" si="13"/>
        <v>1499.98</v>
      </c>
    </row>
    <row r="891" spans="1:19" x14ac:dyDescent="0.3">
      <c r="A891" s="2">
        <v>316</v>
      </c>
      <c r="B891" s="2">
        <v>2</v>
      </c>
      <c r="C891" s="2">
        <f>VLOOKUP(A891, [1]orders!A:G, 7, FALSE)</f>
        <v>2</v>
      </c>
      <c r="D891" s="2">
        <v>16</v>
      </c>
      <c r="E891" s="2">
        <f>VLOOKUP(C891, [2]staffs!A:G,1,FALSE)</f>
        <v>2</v>
      </c>
      <c r="F891" s="2" t="str">
        <f>VLOOKUP(E891, [2]staffs!A:D,4,FALSE)</f>
        <v>mireya.copeland@bikes.shop</v>
      </c>
      <c r="G891" s="2">
        <f>VLOOKUP(D891, [3]products!$A:$D, 4, FALSE)</f>
        <v>3</v>
      </c>
      <c r="H891" s="2" t="str">
        <f>VLOOKUP(G891, [4]categories!A:B, 2, FALSE)</f>
        <v>Cruisers Bicycles</v>
      </c>
      <c r="I891" s="14">
        <f>VLOOKUP(A891, [1]orders!A:B,2,FALSE)</f>
        <v>670</v>
      </c>
      <c r="J891" s="14" t="str">
        <f>VLOOKUP(A891, [1]orders!A:I,9,FALSE)</f>
        <v>shawnda.glover@gmail.com</v>
      </c>
      <c r="K891" s="14">
        <f>VLOOKUP(A891, [1]orders!A:J,10,FALSE)</f>
        <v>13090</v>
      </c>
      <c r="L891" s="2" t="str">
        <f>IFERROR(VLOOKUP(C891, [5]stores!A:B, 2, FALSE), "Unknown")</f>
        <v>Baldwin Bikes</v>
      </c>
      <c r="M891" s="2" t="str">
        <f>VLOOKUP(D891,[3]products!A:B,2,FALSE)</f>
        <v>Electra Townie Original 7D EQ - 2016</v>
      </c>
      <c r="N891" s="2" t="str">
        <f>VLOOKUP(D891, [3]products!A:H, 8, FALSE)</f>
        <v>Electra</v>
      </c>
      <c r="O891" s="21">
        <f>VLOOKUP(A891, [1]orders!A:D, 4, FALSE)</f>
        <v>42568</v>
      </c>
      <c r="P891" s="2">
        <v>2</v>
      </c>
      <c r="Q891" s="2">
        <v>599.99</v>
      </c>
      <c r="R891" s="27">
        <v>0.1</v>
      </c>
      <c r="S891" s="2">
        <f t="shared" si="13"/>
        <v>1199.98</v>
      </c>
    </row>
    <row r="892" spans="1:19" x14ac:dyDescent="0.3">
      <c r="A892" s="2">
        <v>316</v>
      </c>
      <c r="B892" s="2">
        <v>3</v>
      </c>
      <c r="C892" s="2">
        <f>VLOOKUP(A892, [1]orders!A:G, 7, FALSE)</f>
        <v>2</v>
      </c>
      <c r="D892" s="2">
        <v>20</v>
      </c>
      <c r="E892" s="2">
        <f>VLOOKUP(C892, [2]staffs!A:G,1,FALSE)</f>
        <v>2</v>
      </c>
      <c r="F892" s="2" t="str">
        <f>VLOOKUP(E892, [2]staffs!A:D,4,FALSE)</f>
        <v>mireya.copeland@bikes.shop</v>
      </c>
      <c r="G892" s="2">
        <f>VLOOKUP(D892, [3]products!$A:$D, 4, FALSE)</f>
        <v>3</v>
      </c>
      <c r="H892" s="2" t="str">
        <f>VLOOKUP(G892, [4]categories!A:B, 2, FALSE)</f>
        <v>Cruisers Bicycles</v>
      </c>
      <c r="I892" s="14">
        <f>VLOOKUP(A892, [1]orders!A:B,2,FALSE)</f>
        <v>670</v>
      </c>
      <c r="J892" s="14" t="str">
        <f>VLOOKUP(A892, [1]orders!A:I,9,FALSE)</f>
        <v>shawnda.glover@gmail.com</v>
      </c>
      <c r="K892" s="14">
        <f>VLOOKUP(A892, [1]orders!A:J,10,FALSE)</f>
        <v>13090</v>
      </c>
      <c r="L892" s="2" t="str">
        <f>IFERROR(VLOOKUP(C892, [5]stores!A:B, 2, FALSE), "Unknown")</f>
        <v>Baldwin Bikes</v>
      </c>
      <c r="M892" s="2" t="str">
        <f>VLOOKUP(D892,[3]products!A:B,2,FALSE)</f>
        <v>Electra Townie Original 7D EQ - Women's - 2016</v>
      </c>
      <c r="N892" s="2" t="str">
        <f>VLOOKUP(D892, [3]products!A:H, 8, FALSE)</f>
        <v>Electra</v>
      </c>
      <c r="O892" s="21">
        <f>VLOOKUP(A892, [1]orders!A:D, 4, FALSE)</f>
        <v>42568</v>
      </c>
      <c r="P892" s="2">
        <v>1</v>
      </c>
      <c r="Q892" s="2">
        <v>599.99</v>
      </c>
      <c r="R892" s="27">
        <v>0.1</v>
      </c>
      <c r="S892" s="2">
        <f t="shared" si="13"/>
        <v>599.99</v>
      </c>
    </row>
    <row r="893" spans="1:19" x14ac:dyDescent="0.3">
      <c r="A893" s="2">
        <v>316</v>
      </c>
      <c r="B893" s="2">
        <v>4</v>
      </c>
      <c r="C893" s="2">
        <f>VLOOKUP(A893, [1]orders!A:G, 7, FALSE)</f>
        <v>2</v>
      </c>
      <c r="D893" s="2">
        <v>19</v>
      </c>
      <c r="E893" s="2">
        <f>VLOOKUP(C893, [2]staffs!A:G,1,FALSE)</f>
        <v>2</v>
      </c>
      <c r="F893" s="2" t="str">
        <f>VLOOKUP(E893, [2]staffs!A:D,4,FALSE)</f>
        <v>mireya.copeland@bikes.shop</v>
      </c>
      <c r="G893" s="2">
        <f>VLOOKUP(D893, [3]products!$A:$D, 4, FALSE)</f>
        <v>3</v>
      </c>
      <c r="H893" s="2" t="str">
        <f>VLOOKUP(G893, [4]categories!A:B, 2, FALSE)</f>
        <v>Cruisers Bicycles</v>
      </c>
      <c r="I893" s="14">
        <f>VLOOKUP(A893, [1]orders!A:B,2,FALSE)</f>
        <v>670</v>
      </c>
      <c r="J893" s="14" t="str">
        <f>VLOOKUP(A893, [1]orders!A:I,9,FALSE)</f>
        <v>shawnda.glover@gmail.com</v>
      </c>
      <c r="K893" s="14">
        <f>VLOOKUP(A893, [1]orders!A:J,10,FALSE)</f>
        <v>13090</v>
      </c>
      <c r="L893" s="2" t="str">
        <f>IFERROR(VLOOKUP(C893, [5]stores!A:B, 2, FALSE), "Unknown")</f>
        <v>Baldwin Bikes</v>
      </c>
      <c r="M893" s="2" t="str">
        <f>VLOOKUP(D893,[3]products!A:B,2,FALSE)</f>
        <v>Pure Cycles William 3-Speed - 2016</v>
      </c>
      <c r="N893" s="2" t="str">
        <f>VLOOKUP(D893, [3]products!A:H, 8, FALSE)</f>
        <v>Pure Cycles</v>
      </c>
      <c r="O893" s="21">
        <f>VLOOKUP(A893, [1]orders!A:D, 4, FALSE)</f>
        <v>42568</v>
      </c>
      <c r="P893" s="2">
        <v>1</v>
      </c>
      <c r="Q893" s="2">
        <v>449</v>
      </c>
      <c r="R893" s="27">
        <v>0.2</v>
      </c>
      <c r="S893" s="2">
        <f t="shared" si="13"/>
        <v>449</v>
      </c>
    </row>
    <row r="894" spans="1:19" x14ac:dyDescent="0.3">
      <c r="A894" s="2">
        <v>316</v>
      </c>
      <c r="B894" s="2">
        <v>5</v>
      </c>
      <c r="C894" s="2">
        <f>VLOOKUP(A894, [1]orders!A:G, 7, FALSE)</f>
        <v>2</v>
      </c>
      <c r="D894" s="2">
        <v>17</v>
      </c>
      <c r="E894" s="2">
        <f>VLOOKUP(C894, [2]staffs!A:G,1,FALSE)</f>
        <v>2</v>
      </c>
      <c r="F894" s="2" t="str">
        <f>VLOOKUP(E894, [2]staffs!A:D,4,FALSE)</f>
        <v>mireya.copeland@bikes.shop</v>
      </c>
      <c r="G894" s="2">
        <f>VLOOKUP(D894, [3]products!$A:$D, 4, FALSE)</f>
        <v>3</v>
      </c>
      <c r="H894" s="2" t="str">
        <f>VLOOKUP(G894, [4]categories!A:B, 2, FALSE)</f>
        <v>Cruisers Bicycles</v>
      </c>
      <c r="I894" s="14">
        <f>VLOOKUP(A894, [1]orders!A:B,2,FALSE)</f>
        <v>670</v>
      </c>
      <c r="J894" s="14" t="str">
        <f>VLOOKUP(A894, [1]orders!A:I,9,FALSE)</f>
        <v>shawnda.glover@gmail.com</v>
      </c>
      <c r="K894" s="14">
        <f>VLOOKUP(A894, [1]orders!A:J,10,FALSE)</f>
        <v>13090</v>
      </c>
      <c r="L894" s="2" t="str">
        <f>IFERROR(VLOOKUP(C894, [5]stores!A:B, 2, FALSE), "Unknown")</f>
        <v>Baldwin Bikes</v>
      </c>
      <c r="M894" s="2" t="str">
        <f>VLOOKUP(D894,[3]products!A:B,2,FALSE)</f>
        <v>Pure Cycles Vine 8-Speed - 2016</v>
      </c>
      <c r="N894" s="2" t="str">
        <f>VLOOKUP(D894, [3]products!A:H, 8, FALSE)</f>
        <v>Pure Cycles</v>
      </c>
      <c r="O894" s="21">
        <f>VLOOKUP(A894, [1]orders!A:D, 4, FALSE)</f>
        <v>42568</v>
      </c>
      <c r="P894" s="2">
        <v>1</v>
      </c>
      <c r="Q894" s="2">
        <v>429</v>
      </c>
      <c r="R894" s="27">
        <v>0.05</v>
      </c>
      <c r="S894" s="2">
        <f t="shared" si="13"/>
        <v>429</v>
      </c>
    </row>
    <row r="895" spans="1:19" x14ac:dyDescent="0.3">
      <c r="A895" s="2">
        <v>317</v>
      </c>
      <c r="B895" s="2">
        <v>1</v>
      </c>
      <c r="C895" s="2">
        <f>VLOOKUP(A895, [1]orders!A:G, 7, FALSE)</f>
        <v>2</v>
      </c>
      <c r="D895" s="2">
        <v>10</v>
      </c>
      <c r="E895" s="2">
        <f>VLOOKUP(C895, [2]staffs!A:G,1,FALSE)</f>
        <v>2</v>
      </c>
      <c r="F895" s="2" t="str">
        <f>VLOOKUP(E895, [2]staffs!A:D,4,FALSE)</f>
        <v>mireya.copeland@bikes.shop</v>
      </c>
      <c r="G895" s="2">
        <f>VLOOKUP(D895, [3]products!$A:$D, 4, FALSE)</f>
        <v>4</v>
      </c>
      <c r="H895" s="2" t="str">
        <f>VLOOKUP(G895, [4]categories!A:B, 2, FALSE)</f>
        <v>Cyclocross Bicycles</v>
      </c>
      <c r="I895" s="14">
        <f>VLOOKUP(A895, [1]orders!A:B,2,FALSE)</f>
        <v>795</v>
      </c>
      <c r="J895" s="14" t="str">
        <f>VLOOKUP(A895, [1]orders!A:I,9,FALSE)</f>
        <v>mariam.miranda@aol.com</v>
      </c>
      <c r="K895" s="14">
        <f>VLOOKUP(A895, [1]orders!A:J,10,FALSE)</f>
        <v>11010</v>
      </c>
      <c r="L895" s="2" t="str">
        <f>IFERROR(VLOOKUP(C895, [5]stores!A:B, 2, FALSE), "Unknown")</f>
        <v>Baldwin Bikes</v>
      </c>
      <c r="M895" s="2" t="str">
        <f>VLOOKUP(D895,[3]products!A:B,2,FALSE)</f>
        <v>Surly Straggler - 2016</v>
      </c>
      <c r="N895" s="2" t="str">
        <f>VLOOKUP(D895, [3]products!A:H, 8, FALSE)</f>
        <v>Surly</v>
      </c>
      <c r="O895" s="21">
        <f>VLOOKUP(A895, [1]orders!A:D, 4, FALSE)</f>
        <v>42568</v>
      </c>
      <c r="P895" s="2">
        <v>1</v>
      </c>
      <c r="Q895" s="2">
        <v>1549</v>
      </c>
      <c r="R895" s="27">
        <v>0.2</v>
      </c>
      <c r="S895" s="2">
        <f t="shared" si="13"/>
        <v>1549</v>
      </c>
    </row>
    <row r="896" spans="1:19" x14ac:dyDescent="0.3">
      <c r="A896" s="2">
        <v>317</v>
      </c>
      <c r="B896" s="2">
        <v>2</v>
      </c>
      <c r="C896" s="2">
        <f>VLOOKUP(A896, [1]orders!A:G, 7, FALSE)</f>
        <v>2</v>
      </c>
      <c r="D896" s="2">
        <v>22</v>
      </c>
      <c r="E896" s="2">
        <f>VLOOKUP(C896, [2]staffs!A:G,1,FALSE)</f>
        <v>2</v>
      </c>
      <c r="F896" s="2" t="str">
        <f>VLOOKUP(E896, [2]staffs!A:D,4,FALSE)</f>
        <v>mireya.copeland@bikes.shop</v>
      </c>
      <c r="G896" s="2">
        <f>VLOOKUP(D896, [3]products!$A:$D, 4, FALSE)</f>
        <v>1</v>
      </c>
      <c r="H896" s="2" t="str">
        <f>VLOOKUP(G896, [4]categories!A:B, 2, FALSE)</f>
        <v>Children Bicycles</v>
      </c>
      <c r="I896" s="14">
        <f>VLOOKUP(A896, [1]orders!A:B,2,FALSE)</f>
        <v>795</v>
      </c>
      <c r="J896" s="14" t="str">
        <f>VLOOKUP(A896, [1]orders!A:I,9,FALSE)</f>
        <v>mariam.miranda@aol.com</v>
      </c>
      <c r="K896" s="14">
        <f>VLOOKUP(A896, [1]orders!A:J,10,FALSE)</f>
        <v>11010</v>
      </c>
      <c r="L896" s="2" t="str">
        <f>IFERROR(VLOOKUP(C896, [5]stores!A:B, 2, FALSE), "Unknown")</f>
        <v>Baldwin Bikes</v>
      </c>
      <c r="M896" s="2" t="str">
        <f>VLOOKUP(D896,[3]products!A:B,2,FALSE)</f>
        <v>Electra Girl's Hawaii 1 (16-inch) - 2015/2016</v>
      </c>
      <c r="N896" s="2" t="str">
        <f>VLOOKUP(D896, [3]products!A:H, 8, FALSE)</f>
        <v>Electra</v>
      </c>
      <c r="O896" s="21">
        <f>VLOOKUP(A896, [1]orders!A:D, 4, FALSE)</f>
        <v>42568</v>
      </c>
      <c r="P896" s="2">
        <v>1</v>
      </c>
      <c r="Q896" s="2">
        <v>269.99</v>
      </c>
      <c r="R896" s="27">
        <v>0.05</v>
      </c>
      <c r="S896" s="2">
        <f t="shared" si="13"/>
        <v>269.99</v>
      </c>
    </row>
    <row r="897" spans="1:19" x14ac:dyDescent="0.3">
      <c r="A897" s="2">
        <v>317</v>
      </c>
      <c r="B897" s="2">
        <v>3</v>
      </c>
      <c r="C897" s="2">
        <f>VLOOKUP(A897, [1]orders!A:G, 7, FALSE)</f>
        <v>2</v>
      </c>
      <c r="D897" s="2">
        <v>15</v>
      </c>
      <c r="E897" s="2">
        <f>VLOOKUP(C897, [2]staffs!A:G,1,FALSE)</f>
        <v>2</v>
      </c>
      <c r="F897" s="2" t="str">
        <f>VLOOKUP(E897, [2]staffs!A:D,4,FALSE)</f>
        <v>mireya.copeland@bikes.shop</v>
      </c>
      <c r="G897" s="2">
        <f>VLOOKUP(D897, [3]products!$A:$D, 4, FALSE)</f>
        <v>3</v>
      </c>
      <c r="H897" s="2" t="str">
        <f>VLOOKUP(G897, [4]categories!A:B, 2, FALSE)</f>
        <v>Cruisers Bicycles</v>
      </c>
      <c r="I897" s="14">
        <f>VLOOKUP(A897, [1]orders!A:B,2,FALSE)</f>
        <v>795</v>
      </c>
      <c r="J897" s="14" t="str">
        <f>VLOOKUP(A897, [1]orders!A:I,9,FALSE)</f>
        <v>mariam.miranda@aol.com</v>
      </c>
      <c r="K897" s="14">
        <f>VLOOKUP(A897, [1]orders!A:J,10,FALSE)</f>
        <v>11010</v>
      </c>
      <c r="L897" s="2" t="str">
        <f>IFERROR(VLOOKUP(C897, [5]stores!A:B, 2, FALSE), "Unknown")</f>
        <v>Baldwin Bikes</v>
      </c>
      <c r="M897" s="2" t="str">
        <f>VLOOKUP(D897,[3]products!A:B,2,FALSE)</f>
        <v>Electra Moto 1 - 2016</v>
      </c>
      <c r="N897" s="2" t="str">
        <f>VLOOKUP(D897, [3]products!A:H, 8, FALSE)</f>
        <v>Electra</v>
      </c>
      <c r="O897" s="21">
        <f>VLOOKUP(A897, [1]orders!A:D, 4, FALSE)</f>
        <v>42568</v>
      </c>
      <c r="P897" s="2">
        <v>1</v>
      </c>
      <c r="Q897" s="2">
        <v>529.99</v>
      </c>
      <c r="R897" s="27">
        <v>0.05</v>
      </c>
      <c r="S897" s="2">
        <f t="shared" si="13"/>
        <v>529.99</v>
      </c>
    </row>
    <row r="898" spans="1:19" x14ac:dyDescent="0.3">
      <c r="A898" s="2">
        <v>317</v>
      </c>
      <c r="B898" s="2">
        <v>4</v>
      </c>
      <c r="C898" s="2">
        <f>VLOOKUP(A898, [1]orders!A:G, 7, FALSE)</f>
        <v>2</v>
      </c>
      <c r="D898" s="2">
        <v>13</v>
      </c>
      <c r="E898" s="2">
        <f>VLOOKUP(C898, [2]staffs!A:G,1,FALSE)</f>
        <v>2</v>
      </c>
      <c r="F898" s="2" t="str">
        <f>VLOOKUP(E898, [2]staffs!A:D,4,FALSE)</f>
        <v>mireya.copeland@bikes.shop</v>
      </c>
      <c r="G898" s="2">
        <f>VLOOKUP(D898, [3]products!$A:$D, 4, FALSE)</f>
        <v>3</v>
      </c>
      <c r="H898" s="2" t="str">
        <f>VLOOKUP(G898, [4]categories!A:B, 2, FALSE)</f>
        <v>Cruisers Bicycles</v>
      </c>
      <c r="I898" s="14">
        <f>VLOOKUP(A898, [1]orders!A:B,2,FALSE)</f>
        <v>795</v>
      </c>
      <c r="J898" s="14" t="str">
        <f>VLOOKUP(A898, [1]orders!A:I,9,FALSE)</f>
        <v>mariam.miranda@aol.com</v>
      </c>
      <c r="K898" s="14">
        <f>VLOOKUP(A898, [1]orders!A:J,10,FALSE)</f>
        <v>11010</v>
      </c>
      <c r="L898" s="2" t="str">
        <f>IFERROR(VLOOKUP(C898, [5]stores!A:B, 2, FALSE), "Unknown")</f>
        <v>Baldwin Bikes</v>
      </c>
      <c r="M898" s="2" t="str">
        <f>VLOOKUP(D898,[3]products!A:B,2,FALSE)</f>
        <v>Electra Cruiser 1 (24-Inch) - 2016</v>
      </c>
      <c r="N898" s="2" t="str">
        <f>VLOOKUP(D898, [3]products!A:H, 8, FALSE)</f>
        <v>Electra</v>
      </c>
      <c r="O898" s="21">
        <f>VLOOKUP(A898, [1]orders!A:D, 4, FALSE)</f>
        <v>42568</v>
      </c>
      <c r="P898" s="2">
        <v>2</v>
      </c>
      <c r="Q898" s="2">
        <v>269.99</v>
      </c>
      <c r="R898" s="27">
        <v>0.2</v>
      </c>
      <c r="S898" s="2">
        <f t="shared" si="13"/>
        <v>539.98</v>
      </c>
    </row>
    <row r="899" spans="1:19" x14ac:dyDescent="0.3">
      <c r="A899" s="2">
        <v>318</v>
      </c>
      <c r="B899" s="2">
        <v>1</v>
      </c>
      <c r="C899" s="2">
        <f>VLOOKUP(A899, [1]orders!A:G, 7, FALSE)</f>
        <v>2</v>
      </c>
      <c r="D899" s="2">
        <v>13</v>
      </c>
      <c r="E899" s="2">
        <f>VLOOKUP(C899, [2]staffs!A:G,1,FALSE)</f>
        <v>2</v>
      </c>
      <c r="F899" s="2" t="str">
        <f>VLOOKUP(E899, [2]staffs!A:D,4,FALSE)</f>
        <v>mireya.copeland@bikes.shop</v>
      </c>
      <c r="G899" s="2">
        <f>VLOOKUP(D899, [3]products!$A:$D, 4, FALSE)</f>
        <v>3</v>
      </c>
      <c r="H899" s="2" t="str">
        <f>VLOOKUP(G899, [4]categories!A:B, 2, FALSE)</f>
        <v>Cruisers Bicycles</v>
      </c>
      <c r="I899" s="14">
        <f>VLOOKUP(A899, [1]orders!A:B,2,FALSE)</f>
        <v>1141</v>
      </c>
      <c r="J899" s="14" t="str">
        <f>VLOOKUP(A899, [1]orders!A:I,9,FALSE)</f>
        <v>mallie.osborn@gmail.com</v>
      </c>
      <c r="K899" s="14">
        <f>VLOOKUP(A899, [1]orders!A:J,10,FALSE)</f>
        <v>12550</v>
      </c>
      <c r="L899" s="2" t="str">
        <f>IFERROR(VLOOKUP(C899, [5]stores!A:B, 2, FALSE), "Unknown")</f>
        <v>Baldwin Bikes</v>
      </c>
      <c r="M899" s="2" t="str">
        <f>VLOOKUP(D899,[3]products!A:B,2,FALSE)</f>
        <v>Electra Cruiser 1 (24-Inch) - 2016</v>
      </c>
      <c r="N899" s="2" t="str">
        <f>VLOOKUP(D899, [3]products!A:H, 8, FALSE)</f>
        <v>Electra</v>
      </c>
      <c r="O899" s="21">
        <f>VLOOKUP(A899, [1]orders!A:D, 4, FALSE)</f>
        <v>42568</v>
      </c>
      <c r="P899" s="2">
        <v>2</v>
      </c>
      <c r="Q899" s="2">
        <v>269.99</v>
      </c>
      <c r="R899" s="27">
        <v>0.1</v>
      </c>
      <c r="S899" s="2">
        <f t="shared" ref="S899:S962" si="14">P899*Q899</f>
        <v>539.98</v>
      </c>
    </row>
    <row r="900" spans="1:19" x14ac:dyDescent="0.3">
      <c r="A900" s="2">
        <v>318</v>
      </c>
      <c r="B900" s="2">
        <v>2</v>
      </c>
      <c r="C900" s="2">
        <f>VLOOKUP(A900, [1]orders!A:G, 7, FALSE)</f>
        <v>2</v>
      </c>
      <c r="D900" s="2">
        <v>25</v>
      </c>
      <c r="E900" s="2">
        <f>VLOOKUP(C900, [2]staffs!A:G,1,FALSE)</f>
        <v>2</v>
      </c>
      <c r="F900" s="2" t="str">
        <f>VLOOKUP(E900, [2]staffs!A:D,4,FALSE)</f>
        <v>mireya.copeland@bikes.shop</v>
      </c>
      <c r="G900" s="2">
        <f>VLOOKUP(D900, [3]products!$A:$D, 4, FALSE)</f>
        <v>2</v>
      </c>
      <c r="H900" s="2" t="str">
        <f>VLOOKUP(G900, [4]categories!A:B, 2, FALSE)</f>
        <v>Comfort Bicycles</v>
      </c>
      <c r="I900" s="14">
        <f>VLOOKUP(A900, [1]orders!A:B,2,FALSE)</f>
        <v>1141</v>
      </c>
      <c r="J900" s="14" t="str">
        <f>VLOOKUP(A900, [1]orders!A:I,9,FALSE)</f>
        <v>mallie.osborn@gmail.com</v>
      </c>
      <c r="K900" s="14">
        <f>VLOOKUP(A900, [1]orders!A:J,10,FALSE)</f>
        <v>12550</v>
      </c>
      <c r="L900" s="2" t="str">
        <f>IFERROR(VLOOKUP(C900, [5]stores!A:B, 2, FALSE), "Unknown")</f>
        <v>Baldwin Bikes</v>
      </c>
      <c r="M900" s="2" t="str">
        <f>VLOOKUP(D900,[3]products!A:B,2,FALSE)</f>
        <v>Electra Townie Original 7D - 2015/2016</v>
      </c>
      <c r="N900" s="2" t="str">
        <f>VLOOKUP(D900, [3]products!A:H, 8, FALSE)</f>
        <v>Electra</v>
      </c>
      <c r="O900" s="21">
        <f>VLOOKUP(A900, [1]orders!A:D, 4, FALSE)</f>
        <v>42568</v>
      </c>
      <c r="P900" s="2">
        <v>2</v>
      </c>
      <c r="Q900" s="2">
        <v>499.99</v>
      </c>
      <c r="R900" s="27">
        <v>0.2</v>
      </c>
      <c r="S900" s="2">
        <f t="shared" si="14"/>
        <v>999.98</v>
      </c>
    </row>
    <row r="901" spans="1:19" x14ac:dyDescent="0.3">
      <c r="A901" s="2">
        <v>318</v>
      </c>
      <c r="B901" s="2">
        <v>3</v>
      </c>
      <c r="C901" s="2">
        <f>VLOOKUP(A901, [1]orders!A:G, 7, FALSE)</f>
        <v>2</v>
      </c>
      <c r="D901" s="2">
        <v>9</v>
      </c>
      <c r="E901" s="2">
        <f>VLOOKUP(C901, [2]staffs!A:G,1,FALSE)</f>
        <v>2</v>
      </c>
      <c r="F901" s="2" t="str">
        <f>VLOOKUP(E901, [2]staffs!A:D,4,FALSE)</f>
        <v>mireya.copeland@bikes.shop</v>
      </c>
      <c r="G901" s="2">
        <f>VLOOKUP(D901, [3]products!$A:$D, 4, FALSE)</f>
        <v>5</v>
      </c>
      <c r="H901" s="2" t="str">
        <f>VLOOKUP(G901, [4]categories!A:B, 2, FALSE)</f>
        <v>Electric Bikes</v>
      </c>
      <c r="I901" s="14">
        <f>VLOOKUP(A901, [1]orders!A:B,2,FALSE)</f>
        <v>1141</v>
      </c>
      <c r="J901" s="14" t="str">
        <f>VLOOKUP(A901, [1]orders!A:I,9,FALSE)</f>
        <v>mallie.osborn@gmail.com</v>
      </c>
      <c r="K901" s="14">
        <f>VLOOKUP(A901, [1]orders!A:J,10,FALSE)</f>
        <v>12550</v>
      </c>
      <c r="L901" s="2" t="str">
        <f>IFERROR(VLOOKUP(C901, [5]stores!A:B, 2, FALSE), "Unknown")</f>
        <v>Baldwin Bikes</v>
      </c>
      <c r="M901" s="2" t="str">
        <f>VLOOKUP(D901,[3]products!A:B,2,FALSE)</f>
        <v>Trek Conduit+ - 2016</v>
      </c>
      <c r="N901" s="2" t="str">
        <f>VLOOKUP(D901, [3]products!A:H, 8, FALSE)</f>
        <v>Trek</v>
      </c>
      <c r="O901" s="21">
        <f>VLOOKUP(A901, [1]orders!A:D, 4, FALSE)</f>
        <v>42568</v>
      </c>
      <c r="P901" s="2">
        <v>1</v>
      </c>
      <c r="Q901" s="2">
        <v>2999.99</v>
      </c>
      <c r="R901" s="27">
        <v>0.05</v>
      </c>
      <c r="S901" s="2">
        <f t="shared" si="14"/>
        <v>2999.99</v>
      </c>
    </row>
    <row r="902" spans="1:19" x14ac:dyDescent="0.3">
      <c r="A902" s="2">
        <v>319</v>
      </c>
      <c r="B902" s="2">
        <v>1</v>
      </c>
      <c r="C902" s="2">
        <f>VLOOKUP(A902, [1]orders!A:G, 7, FALSE)</f>
        <v>2</v>
      </c>
      <c r="D902" s="2">
        <v>11</v>
      </c>
      <c r="E902" s="2">
        <f>VLOOKUP(C902, [2]staffs!A:G,1,FALSE)</f>
        <v>2</v>
      </c>
      <c r="F902" s="2" t="str">
        <f>VLOOKUP(E902, [2]staffs!A:D,4,FALSE)</f>
        <v>mireya.copeland@bikes.shop</v>
      </c>
      <c r="G902" s="2">
        <f>VLOOKUP(D902, [3]products!$A:$D, 4, FALSE)</f>
        <v>4</v>
      </c>
      <c r="H902" s="2" t="str">
        <f>VLOOKUP(G902, [4]categories!A:B, 2, FALSE)</f>
        <v>Cyclocross Bicycles</v>
      </c>
      <c r="I902" s="14">
        <f>VLOOKUP(A902, [1]orders!A:B,2,FALSE)</f>
        <v>941</v>
      </c>
      <c r="J902" s="14" t="str">
        <f>VLOOKUP(A902, [1]orders!A:I,9,FALSE)</f>
        <v>danyell.dickerson@msn.com</v>
      </c>
      <c r="K902" s="14">
        <f>VLOOKUP(A902, [1]orders!A:J,10,FALSE)</f>
        <v>11722</v>
      </c>
      <c r="L902" s="2" t="str">
        <f>IFERROR(VLOOKUP(C902, [5]stores!A:B, 2, FALSE), "Unknown")</f>
        <v>Baldwin Bikes</v>
      </c>
      <c r="M902" s="2" t="str">
        <f>VLOOKUP(D902,[3]products!A:B,2,FALSE)</f>
        <v>Surly Straggler 650b - 2016</v>
      </c>
      <c r="N902" s="2" t="str">
        <f>VLOOKUP(D902, [3]products!A:H, 8, FALSE)</f>
        <v>Surly</v>
      </c>
      <c r="O902" s="21">
        <f>VLOOKUP(A902, [1]orders!A:D, 4, FALSE)</f>
        <v>42569</v>
      </c>
      <c r="P902" s="2">
        <v>1</v>
      </c>
      <c r="Q902" s="2">
        <v>1680.99</v>
      </c>
      <c r="R902" s="27">
        <v>7.0000000000000007E-2</v>
      </c>
      <c r="S902" s="2">
        <f t="shared" si="14"/>
        <v>1680.99</v>
      </c>
    </row>
    <row r="903" spans="1:19" x14ac:dyDescent="0.3">
      <c r="A903" s="2">
        <v>319</v>
      </c>
      <c r="B903" s="2">
        <v>2</v>
      </c>
      <c r="C903" s="2">
        <f>VLOOKUP(A903, [1]orders!A:G, 7, FALSE)</f>
        <v>2</v>
      </c>
      <c r="D903" s="2">
        <v>21</v>
      </c>
      <c r="E903" s="2">
        <f>VLOOKUP(C903, [2]staffs!A:G,1,FALSE)</f>
        <v>2</v>
      </c>
      <c r="F903" s="2" t="str">
        <f>VLOOKUP(E903, [2]staffs!A:D,4,FALSE)</f>
        <v>mireya.copeland@bikes.shop</v>
      </c>
      <c r="G903" s="2">
        <f>VLOOKUP(D903, [3]products!$A:$D, 4, FALSE)</f>
        <v>1</v>
      </c>
      <c r="H903" s="2" t="str">
        <f>VLOOKUP(G903, [4]categories!A:B, 2, FALSE)</f>
        <v>Children Bicycles</v>
      </c>
      <c r="I903" s="14">
        <f>VLOOKUP(A903, [1]orders!A:B,2,FALSE)</f>
        <v>941</v>
      </c>
      <c r="J903" s="14" t="str">
        <f>VLOOKUP(A903, [1]orders!A:I,9,FALSE)</f>
        <v>danyell.dickerson@msn.com</v>
      </c>
      <c r="K903" s="14">
        <f>VLOOKUP(A903, [1]orders!A:J,10,FALSE)</f>
        <v>11722</v>
      </c>
      <c r="L903" s="2" t="str">
        <f>IFERROR(VLOOKUP(C903, [5]stores!A:B, 2, FALSE), "Unknown")</f>
        <v>Baldwin Bikes</v>
      </c>
      <c r="M903" s="2" t="str">
        <f>VLOOKUP(D903,[3]products!A:B,2,FALSE)</f>
        <v>Electra Cruiser 1 (24-Inch) - 2016</v>
      </c>
      <c r="N903" s="2" t="str">
        <f>VLOOKUP(D903, [3]products!A:H, 8, FALSE)</f>
        <v>Electra</v>
      </c>
      <c r="O903" s="21">
        <f>VLOOKUP(A903, [1]orders!A:D, 4, FALSE)</f>
        <v>42569</v>
      </c>
      <c r="P903" s="2">
        <v>1</v>
      </c>
      <c r="Q903" s="2">
        <v>269.99</v>
      </c>
      <c r="R903" s="27">
        <v>0.2</v>
      </c>
      <c r="S903" s="2">
        <f t="shared" si="14"/>
        <v>269.99</v>
      </c>
    </row>
    <row r="904" spans="1:19" x14ac:dyDescent="0.3">
      <c r="A904" s="2">
        <v>319</v>
      </c>
      <c r="B904" s="2">
        <v>3</v>
      </c>
      <c r="C904" s="2">
        <f>VLOOKUP(A904, [1]orders!A:G, 7, FALSE)</f>
        <v>2</v>
      </c>
      <c r="D904" s="2">
        <v>15</v>
      </c>
      <c r="E904" s="2">
        <f>VLOOKUP(C904, [2]staffs!A:G,1,FALSE)</f>
        <v>2</v>
      </c>
      <c r="F904" s="2" t="str">
        <f>VLOOKUP(E904, [2]staffs!A:D,4,FALSE)</f>
        <v>mireya.copeland@bikes.shop</v>
      </c>
      <c r="G904" s="2">
        <f>VLOOKUP(D904, [3]products!$A:$D, 4, FALSE)</f>
        <v>3</v>
      </c>
      <c r="H904" s="2" t="str">
        <f>VLOOKUP(G904, [4]categories!A:B, 2, FALSE)</f>
        <v>Cruisers Bicycles</v>
      </c>
      <c r="I904" s="14">
        <f>VLOOKUP(A904, [1]orders!A:B,2,FALSE)</f>
        <v>941</v>
      </c>
      <c r="J904" s="14" t="str">
        <f>VLOOKUP(A904, [1]orders!A:I,9,FALSE)</f>
        <v>danyell.dickerson@msn.com</v>
      </c>
      <c r="K904" s="14">
        <f>VLOOKUP(A904, [1]orders!A:J,10,FALSE)</f>
        <v>11722</v>
      </c>
      <c r="L904" s="2" t="str">
        <f>IFERROR(VLOOKUP(C904, [5]stores!A:B, 2, FALSE), "Unknown")</f>
        <v>Baldwin Bikes</v>
      </c>
      <c r="M904" s="2" t="str">
        <f>VLOOKUP(D904,[3]products!A:B,2,FALSE)</f>
        <v>Electra Moto 1 - 2016</v>
      </c>
      <c r="N904" s="2" t="str">
        <f>VLOOKUP(D904, [3]products!A:H, 8, FALSE)</f>
        <v>Electra</v>
      </c>
      <c r="O904" s="21">
        <f>VLOOKUP(A904, [1]orders!A:D, 4, FALSE)</f>
        <v>42569</v>
      </c>
      <c r="P904" s="2">
        <v>2</v>
      </c>
      <c r="Q904" s="2">
        <v>529.99</v>
      </c>
      <c r="R904" s="27">
        <v>0.1</v>
      </c>
      <c r="S904" s="2">
        <f t="shared" si="14"/>
        <v>1059.98</v>
      </c>
    </row>
    <row r="905" spans="1:19" x14ac:dyDescent="0.3">
      <c r="A905" s="2">
        <v>319</v>
      </c>
      <c r="B905" s="2">
        <v>4</v>
      </c>
      <c r="C905" s="2">
        <f>VLOOKUP(A905, [1]orders!A:G, 7, FALSE)</f>
        <v>2</v>
      </c>
      <c r="D905" s="2">
        <v>23</v>
      </c>
      <c r="E905" s="2">
        <f>VLOOKUP(C905, [2]staffs!A:G,1,FALSE)</f>
        <v>2</v>
      </c>
      <c r="F905" s="2" t="str">
        <f>VLOOKUP(E905, [2]staffs!A:D,4,FALSE)</f>
        <v>mireya.copeland@bikes.shop</v>
      </c>
      <c r="G905" s="2">
        <f>VLOOKUP(D905, [3]products!$A:$D, 4, FALSE)</f>
        <v>1</v>
      </c>
      <c r="H905" s="2" t="str">
        <f>VLOOKUP(G905, [4]categories!A:B, 2, FALSE)</f>
        <v>Children Bicycles</v>
      </c>
      <c r="I905" s="14">
        <f>VLOOKUP(A905, [1]orders!A:B,2,FALSE)</f>
        <v>941</v>
      </c>
      <c r="J905" s="14" t="str">
        <f>VLOOKUP(A905, [1]orders!A:I,9,FALSE)</f>
        <v>danyell.dickerson@msn.com</v>
      </c>
      <c r="K905" s="14">
        <f>VLOOKUP(A905, [1]orders!A:J,10,FALSE)</f>
        <v>11722</v>
      </c>
      <c r="L905" s="2" t="str">
        <f>IFERROR(VLOOKUP(C905, [5]stores!A:B, 2, FALSE), "Unknown")</f>
        <v>Baldwin Bikes</v>
      </c>
      <c r="M905" s="2" t="str">
        <f>VLOOKUP(D905,[3]products!A:B,2,FALSE)</f>
        <v>Electra Girl's Hawaii 1 (20-inch) - 2015/2016</v>
      </c>
      <c r="N905" s="2" t="str">
        <f>VLOOKUP(D905, [3]products!A:H, 8, FALSE)</f>
        <v>Electra</v>
      </c>
      <c r="O905" s="21">
        <f>VLOOKUP(A905, [1]orders!A:D, 4, FALSE)</f>
        <v>42569</v>
      </c>
      <c r="P905" s="2">
        <v>1</v>
      </c>
      <c r="Q905" s="2">
        <v>299.99</v>
      </c>
      <c r="R905" s="27">
        <v>0.05</v>
      </c>
      <c r="S905" s="2">
        <f t="shared" si="14"/>
        <v>299.99</v>
      </c>
    </row>
    <row r="906" spans="1:19" x14ac:dyDescent="0.3">
      <c r="A906" s="2">
        <v>320</v>
      </c>
      <c r="B906" s="2">
        <v>1</v>
      </c>
      <c r="C906" s="2">
        <f>VLOOKUP(A906, [1]orders!A:G, 7, FALSE)</f>
        <v>1</v>
      </c>
      <c r="D906" s="2">
        <v>2</v>
      </c>
      <c r="E906" s="2">
        <f>VLOOKUP(C906, [2]staffs!A:G,1,FALSE)</f>
        <v>1</v>
      </c>
      <c r="F906" s="2" t="str">
        <f>VLOOKUP(E906, [2]staffs!A:D,4,FALSE)</f>
        <v>fabiola.jackson@bikes.shop</v>
      </c>
      <c r="G906" s="2">
        <f>VLOOKUP(D906, [3]products!$A:$D, 4, FALSE)</f>
        <v>6</v>
      </c>
      <c r="H906" s="2" t="str">
        <f>VLOOKUP(G906, [4]categories!A:B, 2, FALSE)</f>
        <v>Mountain Bikes</v>
      </c>
      <c r="I906" s="14">
        <f>VLOOKUP(A906, [1]orders!A:B,2,FALSE)</f>
        <v>1428</v>
      </c>
      <c r="J906" s="14" t="str">
        <f>VLOOKUP(A906, [1]orders!A:I,9,FALSE)</f>
        <v>carola.johns@msn.com</v>
      </c>
      <c r="K906" s="14">
        <f>VLOOKUP(A906, [1]orders!A:J,10,FALSE)</f>
        <v>95060</v>
      </c>
      <c r="L906" s="2" t="str">
        <f>IFERROR(VLOOKUP(C906, [5]stores!A:B, 2, FALSE), "Unknown")</f>
        <v>Santa Cruz Bikes</v>
      </c>
      <c r="M906" s="2" t="str">
        <f>VLOOKUP(D906,[3]products!A:B,2,FALSE)</f>
        <v>Ritchey Timberwolf Frameset - 2016</v>
      </c>
      <c r="N906" s="2" t="str">
        <f>VLOOKUP(D906, [3]products!A:H, 8, FALSE)</f>
        <v>Ritchey</v>
      </c>
      <c r="O906" s="21">
        <f>VLOOKUP(A906, [1]orders!A:D, 4, FALSE)</f>
        <v>42570</v>
      </c>
      <c r="P906" s="2">
        <v>1</v>
      </c>
      <c r="Q906" s="2">
        <v>749.99</v>
      </c>
      <c r="R906" s="27">
        <v>0.1</v>
      </c>
      <c r="S906" s="2">
        <f t="shared" si="14"/>
        <v>749.99</v>
      </c>
    </row>
    <row r="907" spans="1:19" x14ac:dyDescent="0.3">
      <c r="A907" s="2">
        <v>321</v>
      </c>
      <c r="B907" s="2">
        <v>1</v>
      </c>
      <c r="C907" s="2">
        <f>VLOOKUP(A907, [1]orders!A:G, 7, FALSE)</f>
        <v>2</v>
      </c>
      <c r="D907" s="2">
        <v>4</v>
      </c>
      <c r="E907" s="2">
        <f>VLOOKUP(C907, [2]staffs!A:G,1,FALSE)</f>
        <v>2</v>
      </c>
      <c r="F907" s="2" t="str">
        <f>VLOOKUP(E907, [2]staffs!A:D,4,FALSE)</f>
        <v>mireya.copeland@bikes.shop</v>
      </c>
      <c r="G907" s="2">
        <f>VLOOKUP(D907, [3]products!$A:$D, 4, FALSE)</f>
        <v>6</v>
      </c>
      <c r="H907" s="2" t="str">
        <f>VLOOKUP(G907, [4]categories!A:B, 2, FALSE)</f>
        <v>Mountain Bikes</v>
      </c>
      <c r="I907" s="14">
        <f>VLOOKUP(A907, [1]orders!A:B,2,FALSE)</f>
        <v>568</v>
      </c>
      <c r="J907" s="14" t="str">
        <f>VLOOKUP(A907, [1]orders!A:I,9,FALSE)</f>
        <v>arcelia.vinson@gmail.com</v>
      </c>
      <c r="K907" s="14">
        <f>VLOOKUP(A907, [1]orders!A:J,10,FALSE)</f>
        <v>11795</v>
      </c>
      <c r="L907" s="2" t="str">
        <f>IFERROR(VLOOKUP(C907, [5]stores!A:B, 2, FALSE), "Unknown")</f>
        <v>Baldwin Bikes</v>
      </c>
      <c r="M907" s="2" t="str">
        <f>VLOOKUP(D907,[3]products!A:B,2,FALSE)</f>
        <v>Trek Fuel EX 8 29 - 2016</v>
      </c>
      <c r="N907" s="2" t="str">
        <f>VLOOKUP(D907, [3]products!A:H, 8, FALSE)</f>
        <v>Trek</v>
      </c>
      <c r="O907" s="21">
        <f>VLOOKUP(A907, [1]orders!A:D, 4, FALSE)</f>
        <v>42570</v>
      </c>
      <c r="P907" s="2">
        <v>2</v>
      </c>
      <c r="Q907" s="2">
        <v>2899.99</v>
      </c>
      <c r="R907" s="27">
        <v>0.2</v>
      </c>
      <c r="S907" s="2">
        <f t="shared" si="14"/>
        <v>5799.98</v>
      </c>
    </row>
    <row r="908" spans="1:19" x14ac:dyDescent="0.3">
      <c r="A908" s="2">
        <v>321</v>
      </c>
      <c r="B908" s="2">
        <v>2</v>
      </c>
      <c r="C908" s="2">
        <f>VLOOKUP(A908, [1]orders!A:G, 7, FALSE)</f>
        <v>2</v>
      </c>
      <c r="D908" s="2">
        <v>12</v>
      </c>
      <c r="E908" s="2">
        <f>VLOOKUP(C908, [2]staffs!A:G,1,FALSE)</f>
        <v>2</v>
      </c>
      <c r="F908" s="2" t="str">
        <f>VLOOKUP(E908, [2]staffs!A:D,4,FALSE)</f>
        <v>mireya.copeland@bikes.shop</v>
      </c>
      <c r="G908" s="2">
        <f>VLOOKUP(D908, [3]products!$A:$D, 4, FALSE)</f>
        <v>3</v>
      </c>
      <c r="H908" s="2" t="str">
        <f>VLOOKUP(G908, [4]categories!A:B, 2, FALSE)</f>
        <v>Cruisers Bicycles</v>
      </c>
      <c r="I908" s="14">
        <f>VLOOKUP(A908, [1]orders!A:B,2,FALSE)</f>
        <v>568</v>
      </c>
      <c r="J908" s="14" t="str">
        <f>VLOOKUP(A908, [1]orders!A:I,9,FALSE)</f>
        <v>arcelia.vinson@gmail.com</v>
      </c>
      <c r="K908" s="14">
        <f>VLOOKUP(A908, [1]orders!A:J,10,FALSE)</f>
        <v>11795</v>
      </c>
      <c r="L908" s="2" t="str">
        <f>IFERROR(VLOOKUP(C908, [5]stores!A:B, 2, FALSE), "Unknown")</f>
        <v>Baldwin Bikes</v>
      </c>
      <c r="M908" s="2" t="str">
        <f>VLOOKUP(D908,[3]products!A:B,2,FALSE)</f>
        <v>Electra Townie Original 21D - 2016</v>
      </c>
      <c r="N908" s="2" t="str">
        <f>VLOOKUP(D908, [3]products!A:H, 8, FALSE)</f>
        <v>Electra</v>
      </c>
      <c r="O908" s="21">
        <f>VLOOKUP(A908, [1]orders!A:D, 4, FALSE)</f>
        <v>42570</v>
      </c>
      <c r="P908" s="2">
        <v>2</v>
      </c>
      <c r="Q908" s="2">
        <v>549.99</v>
      </c>
      <c r="R908" s="27">
        <v>0.2</v>
      </c>
      <c r="S908" s="2">
        <f t="shared" si="14"/>
        <v>1099.98</v>
      </c>
    </row>
    <row r="909" spans="1:19" x14ac:dyDescent="0.3">
      <c r="A909" s="2">
        <v>321</v>
      </c>
      <c r="B909" s="2">
        <v>3</v>
      </c>
      <c r="C909" s="2">
        <f>VLOOKUP(A909, [1]orders!A:G, 7, FALSE)</f>
        <v>2</v>
      </c>
      <c r="D909" s="2">
        <v>26</v>
      </c>
      <c r="E909" s="2">
        <f>VLOOKUP(C909, [2]staffs!A:G,1,FALSE)</f>
        <v>2</v>
      </c>
      <c r="F909" s="2" t="str">
        <f>VLOOKUP(E909, [2]staffs!A:D,4,FALSE)</f>
        <v>mireya.copeland@bikes.shop</v>
      </c>
      <c r="G909" s="2">
        <f>VLOOKUP(D909, [3]products!$A:$D, 4, FALSE)</f>
        <v>2</v>
      </c>
      <c r="H909" s="2" t="str">
        <f>VLOOKUP(G909, [4]categories!A:B, 2, FALSE)</f>
        <v>Comfort Bicycles</v>
      </c>
      <c r="I909" s="14">
        <f>VLOOKUP(A909, [1]orders!A:B,2,FALSE)</f>
        <v>568</v>
      </c>
      <c r="J909" s="14" t="str">
        <f>VLOOKUP(A909, [1]orders!A:I,9,FALSE)</f>
        <v>arcelia.vinson@gmail.com</v>
      </c>
      <c r="K909" s="14">
        <f>VLOOKUP(A909, [1]orders!A:J,10,FALSE)</f>
        <v>11795</v>
      </c>
      <c r="L909" s="2" t="str">
        <f>IFERROR(VLOOKUP(C909, [5]stores!A:B, 2, FALSE), "Unknown")</f>
        <v>Baldwin Bikes</v>
      </c>
      <c r="M909" s="2" t="str">
        <f>VLOOKUP(D909,[3]products!A:B,2,FALSE)</f>
        <v>Electra Townie Original 7D EQ - 2016</v>
      </c>
      <c r="N909" s="2" t="str">
        <f>VLOOKUP(D909, [3]products!A:H, 8, FALSE)</f>
        <v>Electra</v>
      </c>
      <c r="O909" s="21">
        <f>VLOOKUP(A909, [1]orders!A:D, 4, FALSE)</f>
        <v>42570</v>
      </c>
      <c r="P909" s="2">
        <v>1</v>
      </c>
      <c r="Q909" s="2">
        <v>599.99</v>
      </c>
      <c r="R909" s="27">
        <v>0.2</v>
      </c>
      <c r="S909" s="2">
        <f t="shared" si="14"/>
        <v>599.99</v>
      </c>
    </row>
    <row r="910" spans="1:19" x14ac:dyDescent="0.3">
      <c r="A910" s="2">
        <v>321</v>
      </c>
      <c r="B910" s="2">
        <v>4</v>
      </c>
      <c r="C910" s="2">
        <f>VLOOKUP(A910, [1]orders!A:G, 7, FALSE)</f>
        <v>2</v>
      </c>
      <c r="D910" s="2">
        <v>23</v>
      </c>
      <c r="E910" s="2">
        <f>VLOOKUP(C910, [2]staffs!A:G,1,FALSE)</f>
        <v>2</v>
      </c>
      <c r="F910" s="2" t="str">
        <f>VLOOKUP(E910, [2]staffs!A:D,4,FALSE)</f>
        <v>mireya.copeland@bikes.shop</v>
      </c>
      <c r="G910" s="2">
        <f>VLOOKUP(D910, [3]products!$A:$D, 4, FALSE)</f>
        <v>1</v>
      </c>
      <c r="H910" s="2" t="str">
        <f>VLOOKUP(G910, [4]categories!A:B, 2, FALSE)</f>
        <v>Children Bicycles</v>
      </c>
      <c r="I910" s="14">
        <f>VLOOKUP(A910, [1]orders!A:B,2,FALSE)</f>
        <v>568</v>
      </c>
      <c r="J910" s="14" t="str">
        <f>VLOOKUP(A910, [1]orders!A:I,9,FALSE)</f>
        <v>arcelia.vinson@gmail.com</v>
      </c>
      <c r="K910" s="14">
        <f>VLOOKUP(A910, [1]orders!A:J,10,FALSE)</f>
        <v>11795</v>
      </c>
      <c r="L910" s="2" t="str">
        <f>IFERROR(VLOOKUP(C910, [5]stores!A:B, 2, FALSE), "Unknown")</f>
        <v>Baldwin Bikes</v>
      </c>
      <c r="M910" s="2" t="str">
        <f>VLOOKUP(D910,[3]products!A:B,2,FALSE)</f>
        <v>Electra Girl's Hawaii 1 (20-inch) - 2015/2016</v>
      </c>
      <c r="N910" s="2" t="str">
        <f>VLOOKUP(D910, [3]products!A:H, 8, FALSE)</f>
        <v>Electra</v>
      </c>
      <c r="O910" s="21">
        <f>VLOOKUP(A910, [1]orders!A:D, 4, FALSE)</f>
        <v>42570</v>
      </c>
      <c r="P910" s="2">
        <v>2</v>
      </c>
      <c r="Q910" s="2">
        <v>299.99</v>
      </c>
      <c r="R910" s="27">
        <v>0.2</v>
      </c>
      <c r="S910" s="2">
        <f t="shared" si="14"/>
        <v>599.98</v>
      </c>
    </row>
    <row r="911" spans="1:19" x14ac:dyDescent="0.3">
      <c r="A911" s="2">
        <v>322</v>
      </c>
      <c r="B911" s="2">
        <v>1</v>
      </c>
      <c r="C911" s="2">
        <f>VLOOKUP(A911, [1]orders!A:G, 7, FALSE)</f>
        <v>2</v>
      </c>
      <c r="D911" s="2">
        <v>13</v>
      </c>
      <c r="E911" s="2">
        <f>VLOOKUP(C911, [2]staffs!A:G,1,FALSE)</f>
        <v>2</v>
      </c>
      <c r="F911" s="2" t="str">
        <f>VLOOKUP(E911, [2]staffs!A:D,4,FALSE)</f>
        <v>mireya.copeland@bikes.shop</v>
      </c>
      <c r="G911" s="2">
        <f>VLOOKUP(D911, [3]products!$A:$D, 4, FALSE)</f>
        <v>3</v>
      </c>
      <c r="H911" s="2" t="str">
        <f>VLOOKUP(G911, [4]categories!A:B, 2, FALSE)</f>
        <v>Cruisers Bicycles</v>
      </c>
      <c r="I911" s="14">
        <f>VLOOKUP(A911, [1]orders!A:B,2,FALSE)</f>
        <v>924</v>
      </c>
      <c r="J911" s="14" t="str">
        <f>VLOOKUP(A911, [1]orders!A:I,9,FALSE)</f>
        <v>lea.irwin@gmail.com</v>
      </c>
      <c r="K911" s="14">
        <f>VLOOKUP(A911, [1]orders!A:J,10,FALSE)</f>
        <v>12553</v>
      </c>
      <c r="L911" s="2" t="str">
        <f>IFERROR(VLOOKUP(C911, [5]stores!A:B, 2, FALSE), "Unknown")</f>
        <v>Baldwin Bikes</v>
      </c>
      <c r="M911" s="2" t="str">
        <f>VLOOKUP(D911,[3]products!A:B,2,FALSE)</f>
        <v>Electra Cruiser 1 (24-Inch) - 2016</v>
      </c>
      <c r="N911" s="2" t="str">
        <f>VLOOKUP(D911, [3]products!A:H, 8, FALSE)</f>
        <v>Electra</v>
      </c>
      <c r="O911" s="21">
        <f>VLOOKUP(A911, [1]orders!A:D, 4, FALSE)</f>
        <v>42570</v>
      </c>
      <c r="P911" s="2">
        <v>2</v>
      </c>
      <c r="Q911" s="2">
        <v>269.99</v>
      </c>
      <c r="R911" s="27">
        <v>0.2</v>
      </c>
      <c r="S911" s="2">
        <f t="shared" si="14"/>
        <v>539.98</v>
      </c>
    </row>
    <row r="912" spans="1:19" x14ac:dyDescent="0.3">
      <c r="A912" s="2">
        <v>322</v>
      </c>
      <c r="B912" s="2">
        <v>2</v>
      </c>
      <c r="C912" s="2">
        <f>VLOOKUP(A912, [1]orders!A:G, 7, FALSE)</f>
        <v>2</v>
      </c>
      <c r="D912" s="2">
        <v>21</v>
      </c>
      <c r="E912" s="2">
        <f>VLOOKUP(C912, [2]staffs!A:G,1,FALSE)</f>
        <v>2</v>
      </c>
      <c r="F912" s="2" t="str">
        <f>VLOOKUP(E912, [2]staffs!A:D,4,FALSE)</f>
        <v>mireya.copeland@bikes.shop</v>
      </c>
      <c r="G912" s="2">
        <f>VLOOKUP(D912, [3]products!$A:$D, 4, FALSE)</f>
        <v>1</v>
      </c>
      <c r="H912" s="2" t="str">
        <f>VLOOKUP(G912, [4]categories!A:B, 2, FALSE)</f>
        <v>Children Bicycles</v>
      </c>
      <c r="I912" s="14">
        <f>VLOOKUP(A912, [1]orders!A:B,2,FALSE)</f>
        <v>924</v>
      </c>
      <c r="J912" s="14" t="str">
        <f>VLOOKUP(A912, [1]orders!A:I,9,FALSE)</f>
        <v>lea.irwin@gmail.com</v>
      </c>
      <c r="K912" s="14">
        <f>VLOOKUP(A912, [1]orders!A:J,10,FALSE)</f>
        <v>12553</v>
      </c>
      <c r="L912" s="2" t="str">
        <f>IFERROR(VLOOKUP(C912, [5]stores!A:B, 2, FALSE), "Unknown")</f>
        <v>Baldwin Bikes</v>
      </c>
      <c r="M912" s="2" t="str">
        <f>VLOOKUP(D912,[3]products!A:B,2,FALSE)</f>
        <v>Electra Cruiser 1 (24-Inch) - 2016</v>
      </c>
      <c r="N912" s="2" t="str">
        <f>VLOOKUP(D912, [3]products!A:H, 8, FALSE)</f>
        <v>Electra</v>
      </c>
      <c r="O912" s="21">
        <f>VLOOKUP(A912, [1]orders!A:D, 4, FALSE)</f>
        <v>42570</v>
      </c>
      <c r="P912" s="2">
        <v>1</v>
      </c>
      <c r="Q912" s="2">
        <v>269.99</v>
      </c>
      <c r="R912" s="27">
        <v>7.0000000000000007E-2</v>
      </c>
      <c r="S912" s="2">
        <f t="shared" si="14"/>
        <v>269.99</v>
      </c>
    </row>
    <row r="913" spans="1:19" x14ac:dyDescent="0.3">
      <c r="A913" s="2">
        <v>323</v>
      </c>
      <c r="B913" s="2">
        <v>1</v>
      </c>
      <c r="C913" s="2">
        <f>VLOOKUP(A913, [1]orders!A:G, 7, FALSE)</f>
        <v>2</v>
      </c>
      <c r="D913" s="2">
        <v>13</v>
      </c>
      <c r="E913" s="2">
        <f>VLOOKUP(C913, [2]staffs!A:G,1,FALSE)</f>
        <v>2</v>
      </c>
      <c r="F913" s="2" t="str">
        <f>VLOOKUP(E913, [2]staffs!A:D,4,FALSE)</f>
        <v>mireya.copeland@bikes.shop</v>
      </c>
      <c r="G913" s="2">
        <f>VLOOKUP(D913, [3]products!$A:$D, 4, FALSE)</f>
        <v>3</v>
      </c>
      <c r="H913" s="2" t="str">
        <f>VLOOKUP(G913, [4]categories!A:B, 2, FALSE)</f>
        <v>Cruisers Bicycles</v>
      </c>
      <c r="I913" s="14">
        <f>VLOOKUP(A913, [1]orders!A:B,2,FALSE)</f>
        <v>1243</v>
      </c>
      <c r="J913" s="14" t="str">
        <f>VLOOKUP(A913, [1]orders!A:I,9,FALSE)</f>
        <v>heide.reed@yahoo.com</v>
      </c>
      <c r="K913" s="14">
        <f>VLOOKUP(A913, [1]orders!A:J,10,FALSE)</f>
        <v>11001</v>
      </c>
      <c r="L913" s="2" t="str">
        <f>IFERROR(VLOOKUP(C913, [5]stores!A:B, 2, FALSE), "Unknown")</f>
        <v>Baldwin Bikes</v>
      </c>
      <c r="M913" s="2" t="str">
        <f>VLOOKUP(D913,[3]products!A:B,2,FALSE)</f>
        <v>Electra Cruiser 1 (24-Inch) - 2016</v>
      </c>
      <c r="N913" s="2" t="str">
        <f>VLOOKUP(D913, [3]products!A:H, 8, FALSE)</f>
        <v>Electra</v>
      </c>
      <c r="O913" s="21">
        <f>VLOOKUP(A913, [1]orders!A:D, 4, FALSE)</f>
        <v>42570</v>
      </c>
      <c r="P913" s="2">
        <v>2</v>
      </c>
      <c r="Q913" s="2">
        <v>269.99</v>
      </c>
      <c r="R913" s="27">
        <v>7.0000000000000007E-2</v>
      </c>
      <c r="S913" s="2">
        <f t="shared" si="14"/>
        <v>539.98</v>
      </c>
    </row>
    <row r="914" spans="1:19" x14ac:dyDescent="0.3">
      <c r="A914" s="2">
        <v>323</v>
      </c>
      <c r="B914" s="2">
        <v>2</v>
      </c>
      <c r="C914" s="2">
        <f>VLOOKUP(A914, [1]orders!A:G, 7, FALSE)</f>
        <v>2</v>
      </c>
      <c r="D914" s="2">
        <v>26</v>
      </c>
      <c r="E914" s="2">
        <f>VLOOKUP(C914, [2]staffs!A:G,1,FALSE)</f>
        <v>2</v>
      </c>
      <c r="F914" s="2" t="str">
        <f>VLOOKUP(E914, [2]staffs!A:D,4,FALSE)</f>
        <v>mireya.copeland@bikes.shop</v>
      </c>
      <c r="G914" s="2">
        <f>VLOOKUP(D914, [3]products!$A:$D, 4, FALSE)</f>
        <v>2</v>
      </c>
      <c r="H914" s="2" t="str">
        <f>VLOOKUP(G914, [4]categories!A:B, 2, FALSE)</f>
        <v>Comfort Bicycles</v>
      </c>
      <c r="I914" s="14">
        <f>VLOOKUP(A914, [1]orders!A:B,2,FALSE)</f>
        <v>1243</v>
      </c>
      <c r="J914" s="14" t="str">
        <f>VLOOKUP(A914, [1]orders!A:I,9,FALSE)</f>
        <v>heide.reed@yahoo.com</v>
      </c>
      <c r="K914" s="14">
        <f>VLOOKUP(A914, [1]orders!A:J,10,FALSE)</f>
        <v>11001</v>
      </c>
      <c r="L914" s="2" t="str">
        <f>IFERROR(VLOOKUP(C914, [5]stores!A:B, 2, FALSE), "Unknown")</f>
        <v>Baldwin Bikes</v>
      </c>
      <c r="M914" s="2" t="str">
        <f>VLOOKUP(D914,[3]products!A:B,2,FALSE)</f>
        <v>Electra Townie Original 7D EQ - 2016</v>
      </c>
      <c r="N914" s="2" t="str">
        <f>VLOOKUP(D914, [3]products!A:H, 8, FALSE)</f>
        <v>Electra</v>
      </c>
      <c r="O914" s="21">
        <f>VLOOKUP(A914, [1]orders!A:D, 4, FALSE)</f>
        <v>42570</v>
      </c>
      <c r="P914" s="2">
        <v>2</v>
      </c>
      <c r="Q914" s="2">
        <v>599.99</v>
      </c>
      <c r="R914" s="27">
        <v>0.1</v>
      </c>
      <c r="S914" s="2">
        <f t="shared" si="14"/>
        <v>1199.98</v>
      </c>
    </row>
    <row r="915" spans="1:19" x14ac:dyDescent="0.3">
      <c r="A915" s="2">
        <v>324</v>
      </c>
      <c r="B915" s="2">
        <v>1</v>
      </c>
      <c r="C915" s="2">
        <f>VLOOKUP(A915, [1]orders!A:G, 7, FALSE)</f>
        <v>2</v>
      </c>
      <c r="D915" s="2">
        <v>2</v>
      </c>
      <c r="E915" s="2">
        <f>VLOOKUP(C915, [2]staffs!A:G,1,FALSE)</f>
        <v>2</v>
      </c>
      <c r="F915" s="2" t="str">
        <f>VLOOKUP(E915, [2]staffs!A:D,4,FALSE)</f>
        <v>mireya.copeland@bikes.shop</v>
      </c>
      <c r="G915" s="2">
        <f>VLOOKUP(D915, [3]products!$A:$D, 4, FALSE)</f>
        <v>6</v>
      </c>
      <c r="H915" s="2" t="str">
        <f>VLOOKUP(G915, [4]categories!A:B, 2, FALSE)</f>
        <v>Mountain Bikes</v>
      </c>
      <c r="I915" s="14">
        <f>VLOOKUP(A915, [1]orders!A:B,2,FALSE)</f>
        <v>480</v>
      </c>
      <c r="J915" s="14" t="str">
        <f>VLOOKUP(A915, [1]orders!A:I,9,FALSE)</f>
        <v>garland.weaver@gmail.com</v>
      </c>
      <c r="K915" s="14">
        <f>VLOOKUP(A915, [1]orders!A:J,10,FALSE)</f>
        <v>12010</v>
      </c>
      <c r="L915" s="2" t="str">
        <f>IFERROR(VLOOKUP(C915, [5]stores!A:B, 2, FALSE), "Unknown")</f>
        <v>Baldwin Bikes</v>
      </c>
      <c r="M915" s="2" t="str">
        <f>VLOOKUP(D915,[3]products!A:B,2,FALSE)</f>
        <v>Ritchey Timberwolf Frameset - 2016</v>
      </c>
      <c r="N915" s="2" t="str">
        <f>VLOOKUP(D915, [3]products!A:H, 8, FALSE)</f>
        <v>Ritchey</v>
      </c>
      <c r="O915" s="21">
        <f>VLOOKUP(A915, [1]orders!A:D, 4, FALSE)</f>
        <v>42571</v>
      </c>
      <c r="P915" s="2">
        <v>2</v>
      </c>
      <c r="Q915" s="2">
        <v>749.99</v>
      </c>
      <c r="R915" s="27">
        <v>0.1</v>
      </c>
      <c r="S915" s="2">
        <f t="shared" si="14"/>
        <v>1499.98</v>
      </c>
    </row>
    <row r="916" spans="1:19" x14ac:dyDescent="0.3">
      <c r="A916" s="2">
        <v>324</v>
      </c>
      <c r="B916" s="2">
        <v>2</v>
      </c>
      <c r="C916" s="2">
        <f>VLOOKUP(A916, [1]orders!A:G, 7, FALSE)</f>
        <v>2</v>
      </c>
      <c r="D916" s="2">
        <v>17</v>
      </c>
      <c r="E916" s="2">
        <f>VLOOKUP(C916, [2]staffs!A:G,1,FALSE)</f>
        <v>2</v>
      </c>
      <c r="F916" s="2" t="str">
        <f>VLOOKUP(E916, [2]staffs!A:D,4,FALSE)</f>
        <v>mireya.copeland@bikes.shop</v>
      </c>
      <c r="G916" s="2">
        <f>VLOOKUP(D916, [3]products!$A:$D, 4, FALSE)</f>
        <v>3</v>
      </c>
      <c r="H916" s="2" t="str">
        <f>VLOOKUP(G916, [4]categories!A:B, 2, FALSE)</f>
        <v>Cruisers Bicycles</v>
      </c>
      <c r="I916" s="14">
        <f>VLOOKUP(A916, [1]orders!A:B,2,FALSE)</f>
        <v>480</v>
      </c>
      <c r="J916" s="14" t="str">
        <f>VLOOKUP(A916, [1]orders!A:I,9,FALSE)</f>
        <v>garland.weaver@gmail.com</v>
      </c>
      <c r="K916" s="14">
        <f>VLOOKUP(A916, [1]orders!A:J,10,FALSE)</f>
        <v>12010</v>
      </c>
      <c r="L916" s="2" t="str">
        <f>IFERROR(VLOOKUP(C916, [5]stores!A:B, 2, FALSE), "Unknown")</f>
        <v>Baldwin Bikes</v>
      </c>
      <c r="M916" s="2" t="str">
        <f>VLOOKUP(D916,[3]products!A:B,2,FALSE)</f>
        <v>Pure Cycles Vine 8-Speed - 2016</v>
      </c>
      <c r="N916" s="2" t="str">
        <f>VLOOKUP(D916, [3]products!A:H, 8, FALSE)</f>
        <v>Pure Cycles</v>
      </c>
      <c r="O916" s="21">
        <f>VLOOKUP(A916, [1]orders!A:D, 4, FALSE)</f>
        <v>42571</v>
      </c>
      <c r="P916" s="2">
        <v>1</v>
      </c>
      <c r="Q916" s="2">
        <v>429</v>
      </c>
      <c r="R916" s="27">
        <v>0.2</v>
      </c>
      <c r="S916" s="2">
        <f t="shared" si="14"/>
        <v>429</v>
      </c>
    </row>
    <row r="917" spans="1:19" x14ac:dyDescent="0.3">
      <c r="A917" s="2">
        <v>324</v>
      </c>
      <c r="B917" s="2">
        <v>3</v>
      </c>
      <c r="C917" s="2">
        <f>VLOOKUP(A917, [1]orders!A:G, 7, FALSE)</f>
        <v>2</v>
      </c>
      <c r="D917" s="2">
        <v>22</v>
      </c>
      <c r="E917" s="2">
        <f>VLOOKUP(C917, [2]staffs!A:G,1,FALSE)</f>
        <v>2</v>
      </c>
      <c r="F917" s="2" t="str">
        <f>VLOOKUP(E917, [2]staffs!A:D,4,FALSE)</f>
        <v>mireya.copeland@bikes.shop</v>
      </c>
      <c r="G917" s="2">
        <f>VLOOKUP(D917, [3]products!$A:$D, 4, FALSE)</f>
        <v>1</v>
      </c>
      <c r="H917" s="2" t="str">
        <f>VLOOKUP(G917, [4]categories!A:B, 2, FALSE)</f>
        <v>Children Bicycles</v>
      </c>
      <c r="I917" s="14">
        <f>VLOOKUP(A917, [1]orders!A:B,2,FALSE)</f>
        <v>480</v>
      </c>
      <c r="J917" s="14" t="str">
        <f>VLOOKUP(A917, [1]orders!A:I,9,FALSE)</f>
        <v>garland.weaver@gmail.com</v>
      </c>
      <c r="K917" s="14">
        <f>VLOOKUP(A917, [1]orders!A:J,10,FALSE)</f>
        <v>12010</v>
      </c>
      <c r="L917" s="2" t="str">
        <f>IFERROR(VLOOKUP(C917, [5]stores!A:B, 2, FALSE), "Unknown")</f>
        <v>Baldwin Bikes</v>
      </c>
      <c r="M917" s="2" t="str">
        <f>VLOOKUP(D917,[3]products!A:B,2,FALSE)</f>
        <v>Electra Girl's Hawaii 1 (16-inch) - 2015/2016</v>
      </c>
      <c r="N917" s="2" t="str">
        <f>VLOOKUP(D917, [3]products!A:H, 8, FALSE)</f>
        <v>Electra</v>
      </c>
      <c r="O917" s="21">
        <f>VLOOKUP(A917, [1]orders!A:D, 4, FALSE)</f>
        <v>42571</v>
      </c>
      <c r="P917" s="2">
        <v>2</v>
      </c>
      <c r="Q917" s="2">
        <v>269.99</v>
      </c>
      <c r="R917" s="27">
        <v>0.2</v>
      </c>
      <c r="S917" s="2">
        <f t="shared" si="14"/>
        <v>539.98</v>
      </c>
    </row>
    <row r="918" spans="1:19" x14ac:dyDescent="0.3">
      <c r="A918" s="2">
        <v>324</v>
      </c>
      <c r="B918" s="2">
        <v>4</v>
      </c>
      <c r="C918" s="2">
        <f>VLOOKUP(A918, [1]orders!A:G, 7, FALSE)</f>
        <v>2</v>
      </c>
      <c r="D918" s="2">
        <v>19</v>
      </c>
      <c r="E918" s="2">
        <f>VLOOKUP(C918, [2]staffs!A:G,1,FALSE)</f>
        <v>2</v>
      </c>
      <c r="F918" s="2" t="str">
        <f>VLOOKUP(E918, [2]staffs!A:D,4,FALSE)</f>
        <v>mireya.copeland@bikes.shop</v>
      </c>
      <c r="G918" s="2">
        <f>VLOOKUP(D918, [3]products!$A:$D, 4, FALSE)</f>
        <v>3</v>
      </c>
      <c r="H918" s="2" t="str">
        <f>VLOOKUP(G918, [4]categories!A:B, 2, FALSE)</f>
        <v>Cruisers Bicycles</v>
      </c>
      <c r="I918" s="14">
        <f>VLOOKUP(A918, [1]orders!A:B,2,FALSE)</f>
        <v>480</v>
      </c>
      <c r="J918" s="14" t="str">
        <f>VLOOKUP(A918, [1]orders!A:I,9,FALSE)</f>
        <v>garland.weaver@gmail.com</v>
      </c>
      <c r="K918" s="14">
        <f>VLOOKUP(A918, [1]orders!A:J,10,FALSE)</f>
        <v>12010</v>
      </c>
      <c r="L918" s="2" t="str">
        <f>IFERROR(VLOOKUP(C918, [5]stores!A:B, 2, FALSE), "Unknown")</f>
        <v>Baldwin Bikes</v>
      </c>
      <c r="M918" s="2" t="str">
        <f>VLOOKUP(D918,[3]products!A:B,2,FALSE)</f>
        <v>Pure Cycles William 3-Speed - 2016</v>
      </c>
      <c r="N918" s="2" t="str">
        <f>VLOOKUP(D918, [3]products!A:H, 8, FALSE)</f>
        <v>Pure Cycles</v>
      </c>
      <c r="O918" s="21">
        <f>VLOOKUP(A918, [1]orders!A:D, 4, FALSE)</f>
        <v>42571</v>
      </c>
      <c r="P918" s="2">
        <v>1</v>
      </c>
      <c r="Q918" s="2">
        <v>449</v>
      </c>
      <c r="R918" s="27">
        <v>0.05</v>
      </c>
      <c r="S918" s="2">
        <f t="shared" si="14"/>
        <v>449</v>
      </c>
    </row>
    <row r="919" spans="1:19" x14ac:dyDescent="0.3">
      <c r="A919" s="2">
        <v>324</v>
      </c>
      <c r="B919" s="2">
        <v>5</v>
      </c>
      <c r="C919" s="2">
        <f>VLOOKUP(A919, [1]orders!A:G, 7, FALSE)</f>
        <v>2</v>
      </c>
      <c r="D919" s="2">
        <v>12</v>
      </c>
      <c r="E919" s="2">
        <f>VLOOKUP(C919, [2]staffs!A:G,1,FALSE)</f>
        <v>2</v>
      </c>
      <c r="F919" s="2" t="str">
        <f>VLOOKUP(E919, [2]staffs!A:D,4,FALSE)</f>
        <v>mireya.copeland@bikes.shop</v>
      </c>
      <c r="G919" s="2">
        <f>VLOOKUP(D919, [3]products!$A:$D, 4, FALSE)</f>
        <v>3</v>
      </c>
      <c r="H919" s="2" t="str">
        <f>VLOOKUP(G919, [4]categories!A:B, 2, FALSE)</f>
        <v>Cruisers Bicycles</v>
      </c>
      <c r="I919" s="14">
        <f>VLOOKUP(A919, [1]orders!A:B,2,FALSE)</f>
        <v>480</v>
      </c>
      <c r="J919" s="14" t="str">
        <f>VLOOKUP(A919, [1]orders!A:I,9,FALSE)</f>
        <v>garland.weaver@gmail.com</v>
      </c>
      <c r="K919" s="14">
        <f>VLOOKUP(A919, [1]orders!A:J,10,FALSE)</f>
        <v>12010</v>
      </c>
      <c r="L919" s="2" t="str">
        <f>IFERROR(VLOOKUP(C919, [5]stores!A:B, 2, FALSE), "Unknown")</f>
        <v>Baldwin Bikes</v>
      </c>
      <c r="M919" s="2" t="str">
        <f>VLOOKUP(D919,[3]products!A:B,2,FALSE)</f>
        <v>Electra Townie Original 21D - 2016</v>
      </c>
      <c r="N919" s="2" t="str">
        <f>VLOOKUP(D919, [3]products!A:H, 8, FALSE)</f>
        <v>Electra</v>
      </c>
      <c r="O919" s="21">
        <f>VLOOKUP(A919, [1]orders!A:D, 4, FALSE)</f>
        <v>42571</v>
      </c>
      <c r="P919" s="2">
        <v>1</v>
      </c>
      <c r="Q919" s="2">
        <v>549.99</v>
      </c>
      <c r="R919" s="27">
        <v>0.05</v>
      </c>
      <c r="S919" s="2">
        <f t="shared" si="14"/>
        <v>549.99</v>
      </c>
    </row>
    <row r="920" spans="1:19" x14ac:dyDescent="0.3">
      <c r="A920" s="2">
        <v>325</v>
      </c>
      <c r="B920" s="2">
        <v>1</v>
      </c>
      <c r="C920" s="2">
        <f>VLOOKUP(A920, [1]orders!A:G, 7, FALSE)</f>
        <v>2</v>
      </c>
      <c r="D920" s="2">
        <v>7</v>
      </c>
      <c r="E920" s="2">
        <f>VLOOKUP(C920, [2]staffs!A:G,1,FALSE)</f>
        <v>2</v>
      </c>
      <c r="F920" s="2" t="str">
        <f>VLOOKUP(E920, [2]staffs!A:D,4,FALSE)</f>
        <v>mireya.copeland@bikes.shop</v>
      </c>
      <c r="G920" s="2">
        <f>VLOOKUP(D920, [3]products!$A:$D, 4, FALSE)</f>
        <v>6</v>
      </c>
      <c r="H920" s="2" t="str">
        <f>VLOOKUP(G920, [4]categories!A:B, 2, FALSE)</f>
        <v>Mountain Bikes</v>
      </c>
      <c r="I920" s="14">
        <f>VLOOKUP(A920, [1]orders!A:B,2,FALSE)</f>
        <v>848</v>
      </c>
      <c r="J920" s="14" t="str">
        <f>VLOOKUP(A920, [1]orders!A:I,9,FALSE)</f>
        <v>ernestina.skinner@hotmail.com</v>
      </c>
      <c r="K920" s="14">
        <f>VLOOKUP(A920, [1]orders!A:J,10,FALSE)</f>
        <v>11373</v>
      </c>
      <c r="L920" s="2" t="str">
        <f>IFERROR(VLOOKUP(C920, [5]stores!A:B, 2, FALSE), "Unknown")</f>
        <v>Baldwin Bikes</v>
      </c>
      <c r="M920" s="2" t="str">
        <f>VLOOKUP(D920,[3]products!A:B,2,FALSE)</f>
        <v>Trek Slash 8 27.5 - 2016</v>
      </c>
      <c r="N920" s="2" t="str">
        <f>VLOOKUP(D920, [3]products!A:H, 8, FALSE)</f>
        <v>Trek</v>
      </c>
      <c r="O920" s="21">
        <f>VLOOKUP(A920, [1]orders!A:D, 4, FALSE)</f>
        <v>42571</v>
      </c>
      <c r="P920" s="2">
        <v>1</v>
      </c>
      <c r="Q920" s="2">
        <v>3999.99</v>
      </c>
      <c r="R920" s="27">
        <v>0.05</v>
      </c>
      <c r="S920" s="2">
        <f t="shared" si="14"/>
        <v>3999.99</v>
      </c>
    </row>
    <row r="921" spans="1:19" x14ac:dyDescent="0.3">
      <c r="A921" s="2">
        <v>325</v>
      </c>
      <c r="B921" s="2">
        <v>2</v>
      </c>
      <c r="C921" s="2">
        <f>VLOOKUP(A921, [1]orders!A:G, 7, FALSE)</f>
        <v>2</v>
      </c>
      <c r="D921" s="2">
        <v>12</v>
      </c>
      <c r="E921" s="2">
        <f>VLOOKUP(C921, [2]staffs!A:G,1,FALSE)</f>
        <v>2</v>
      </c>
      <c r="F921" s="2" t="str">
        <f>VLOOKUP(E921, [2]staffs!A:D,4,FALSE)</f>
        <v>mireya.copeland@bikes.shop</v>
      </c>
      <c r="G921" s="2">
        <f>VLOOKUP(D921, [3]products!$A:$D, 4, FALSE)</f>
        <v>3</v>
      </c>
      <c r="H921" s="2" t="str">
        <f>VLOOKUP(G921, [4]categories!A:B, 2, FALSE)</f>
        <v>Cruisers Bicycles</v>
      </c>
      <c r="I921" s="14">
        <f>VLOOKUP(A921, [1]orders!A:B,2,FALSE)</f>
        <v>848</v>
      </c>
      <c r="J921" s="14" t="str">
        <f>VLOOKUP(A921, [1]orders!A:I,9,FALSE)</f>
        <v>ernestina.skinner@hotmail.com</v>
      </c>
      <c r="K921" s="14">
        <f>VLOOKUP(A921, [1]orders!A:J,10,FALSE)</f>
        <v>11373</v>
      </c>
      <c r="L921" s="2" t="str">
        <f>IFERROR(VLOOKUP(C921, [5]stores!A:B, 2, FALSE), "Unknown")</f>
        <v>Baldwin Bikes</v>
      </c>
      <c r="M921" s="2" t="str">
        <f>VLOOKUP(D921,[3]products!A:B,2,FALSE)</f>
        <v>Electra Townie Original 21D - 2016</v>
      </c>
      <c r="N921" s="2" t="str">
        <f>VLOOKUP(D921, [3]products!A:H, 8, FALSE)</f>
        <v>Electra</v>
      </c>
      <c r="O921" s="21">
        <f>VLOOKUP(A921, [1]orders!A:D, 4, FALSE)</f>
        <v>42571</v>
      </c>
      <c r="P921" s="2">
        <v>1</v>
      </c>
      <c r="Q921" s="2">
        <v>549.99</v>
      </c>
      <c r="R921" s="27">
        <v>0.2</v>
      </c>
      <c r="S921" s="2">
        <f t="shared" si="14"/>
        <v>549.99</v>
      </c>
    </row>
    <row r="922" spans="1:19" x14ac:dyDescent="0.3">
      <c r="A922" s="2">
        <v>325</v>
      </c>
      <c r="B922" s="2">
        <v>3</v>
      </c>
      <c r="C922" s="2">
        <f>VLOOKUP(A922, [1]orders!A:G, 7, FALSE)</f>
        <v>2</v>
      </c>
      <c r="D922" s="2">
        <v>6</v>
      </c>
      <c r="E922" s="2">
        <f>VLOOKUP(C922, [2]staffs!A:G,1,FALSE)</f>
        <v>2</v>
      </c>
      <c r="F922" s="2" t="str">
        <f>VLOOKUP(E922, [2]staffs!A:D,4,FALSE)</f>
        <v>mireya.copeland@bikes.shop</v>
      </c>
      <c r="G922" s="2">
        <f>VLOOKUP(D922, [3]products!$A:$D, 4, FALSE)</f>
        <v>6</v>
      </c>
      <c r="H922" s="2" t="str">
        <f>VLOOKUP(G922, [4]categories!A:B, 2, FALSE)</f>
        <v>Mountain Bikes</v>
      </c>
      <c r="I922" s="14">
        <f>VLOOKUP(A922, [1]orders!A:B,2,FALSE)</f>
        <v>848</v>
      </c>
      <c r="J922" s="14" t="str">
        <f>VLOOKUP(A922, [1]orders!A:I,9,FALSE)</f>
        <v>ernestina.skinner@hotmail.com</v>
      </c>
      <c r="K922" s="14">
        <f>VLOOKUP(A922, [1]orders!A:J,10,FALSE)</f>
        <v>11373</v>
      </c>
      <c r="L922" s="2" t="str">
        <f>IFERROR(VLOOKUP(C922, [5]stores!A:B, 2, FALSE), "Unknown")</f>
        <v>Baldwin Bikes</v>
      </c>
      <c r="M922" s="2" t="str">
        <f>VLOOKUP(D922,[3]products!A:B,2,FALSE)</f>
        <v>Surly Ice Cream Truck Frameset - 2016</v>
      </c>
      <c r="N922" s="2" t="str">
        <f>VLOOKUP(D922, [3]products!A:H, 8, FALSE)</f>
        <v>Surly</v>
      </c>
      <c r="O922" s="21">
        <f>VLOOKUP(A922, [1]orders!A:D, 4, FALSE)</f>
        <v>42571</v>
      </c>
      <c r="P922" s="2">
        <v>2</v>
      </c>
      <c r="Q922" s="2">
        <v>469.99</v>
      </c>
      <c r="R922" s="27">
        <v>0.2</v>
      </c>
      <c r="S922" s="2">
        <f t="shared" si="14"/>
        <v>939.98</v>
      </c>
    </row>
    <row r="923" spans="1:19" x14ac:dyDescent="0.3">
      <c r="A923" s="2">
        <v>326</v>
      </c>
      <c r="B923" s="2">
        <v>1</v>
      </c>
      <c r="C923" s="2">
        <f>VLOOKUP(A923, [1]orders!A:G, 7, FALSE)</f>
        <v>3</v>
      </c>
      <c r="D923" s="2">
        <v>12</v>
      </c>
      <c r="E923" s="2">
        <f>VLOOKUP(C923, [2]staffs!A:G,1,FALSE)</f>
        <v>3</v>
      </c>
      <c r="F923" s="2" t="str">
        <f>VLOOKUP(E923, [2]staffs!A:D,4,FALSE)</f>
        <v>genna.serrano@bikes.shop</v>
      </c>
      <c r="G923" s="2">
        <f>VLOOKUP(D923, [3]products!$A:$D, 4, FALSE)</f>
        <v>3</v>
      </c>
      <c r="H923" s="2" t="str">
        <f>VLOOKUP(G923, [4]categories!A:B, 2, FALSE)</f>
        <v>Cruisers Bicycles</v>
      </c>
      <c r="I923" s="14">
        <f>VLOOKUP(A923, [1]orders!A:B,2,FALSE)</f>
        <v>1337</v>
      </c>
      <c r="J923" s="14" t="str">
        <f>VLOOKUP(A923, [1]orders!A:I,9,FALSE)</f>
        <v>bernetta.summers@aol.com</v>
      </c>
      <c r="K923" s="14">
        <f>VLOOKUP(A923, [1]orders!A:J,10,FALSE)</f>
        <v>75604</v>
      </c>
      <c r="L923" s="2" t="str">
        <f>IFERROR(VLOOKUP(C923, [5]stores!A:B, 2, FALSE), "Unknown")</f>
        <v>Rowlett Bikes</v>
      </c>
      <c r="M923" s="2" t="str">
        <f>VLOOKUP(D923,[3]products!A:B,2,FALSE)</f>
        <v>Electra Townie Original 21D - 2016</v>
      </c>
      <c r="N923" s="2" t="str">
        <f>VLOOKUP(D923, [3]products!A:H, 8, FALSE)</f>
        <v>Electra</v>
      </c>
      <c r="O923" s="21">
        <f>VLOOKUP(A923, [1]orders!A:D, 4, FALSE)</f>
        <v>42571</v>
      </c>
      <c r="P923" s="2">
        <v>1</v>
      </c>
      <c r="Q923" s="2">
        <v>549.99</v>
      </c>
      <c r="R923" s="27">
        <v>0.1</v>
      </c>
      <c r="S923" s="2">
        <f t="shared" si="14"/>
        <v>549.99</v>
      </c>
    </row>
    <row r="924" spans="1:19" x14ac:dyDescent="0.3">
      <c r="A924" s="2">
        <v>326</v>
      </c>
      <c r="B924" s="2">
        <v>2</v>
      </c>
      <c r="C924" s="2">
        <f>VLOOKUP(A924, [1]orders!A:G, 7, FALSE)</f>
        <v>3</v>
      </c>
      <c r="D924" s="2">
        <v>23</v>
      </c>
      <c r="E924" s="2">
        <f>VLOOKUP(C924, [2]staffs!A:G,1,FALSE)</f>
        <v>3</v>
      </c>
      <c r="F924" s="2" t="str">
        <f>VLOOKUP(E924, [2]staffs!A:D,4,FALSE)</f>
        <v>genna.serrano@bikes.shop</v>
      </c>
      <c r="G924" s="2">
        <f>VLOOKUP(D924, [3]products!$A:$D, 4, FALSE)</f>
        <v>1</v>
      </c>
      <c r="H924" s="2" t="str">
        <f>VLOOKUP(G924, [4]categories!A:B, 2, FALSE)</f>
        <v>Children Bicycles</v>
      </c>
      <c r="I924" s="14">
        <f>VLOOKUP(A924, [1]orders!A:B,2,FALSE)</f>
        <v>1337</v>
      </c>
      <c r="J924" s="14" t="str">
        <f>VLOOKUP(A924, [1]orders!A:I,9,FALSE)</f>
        <v>bernetta.summers@aol.com</v>
      </c>
      <c r="K924" s="14">
        <f>VLOOKUP(A924, [1]orders!A:J,10,FALSE)</f>
        <v>75604</v>
      </c>
      <c r="L924" s="2" t="str">
        <f>IFERROR(VLOOKUP(C924, [5]stores!A:B, 2, FALSE), "Unknown")</f>
        <v>Rowlett Bikes</v>
      </c>
      <c r="M924" s="2" t="str">
        <f>VLOOKUP(D924,[3]products!A:B,2,FALSE)</f>
        <v>Electra Girl's Hawaii 1 (20-inch) - 2015/2016</v>
      </c>
      <c r="N924" s="2" t="str">
        <f>VLOOKUP(D924, [3]products!A:H, 8, FALSE)</f>
        <v>Electra</v>
      </c>
      <c r="O924" s="21">
        <f>VLOOKUP(A924, [1]orders!A:D, 4, FALSE)</f>
        <v>42571</v>
      </c>
      <c r="P924" s="2">
        <v>1</v>
      </c>
      <c r="Q924" s="2">
        <v>299.99</v>
      </c>
      <c r="R924" s="27">
        <v>7.0000000000000007E-2</v>
      </c>
      <c r="S924" s="2">
        <f t="shared" si="14"/>
        <v>299.99</v>
      </c>
    </row>
    <row r="925" spans="1:19" x14ac:dyDescent="0.3">
      <c r="A925" s="2">
        <v>327</v>
      </c>
      <c r="B925" s="2">
        <v>1</v>
      </c>
      <c r="C925" s="2">
        <f>VLOOKUP(A925, [1]orders!A:G, 7, FALSE)</f>
        <v>2</v>
      </c>
      <c r="D925" s="2">
        <v>12</v>
      </c>
      <c r="E925" s="2">
        <f>VLOOKUP(C925, [2]staffs!A:G,1,FALSE)</f>
        <v>2</v>
      </c>
      <c r="F925" s="2" t="str">
        <f>VLOOKUP(E925, [2]staffs!A:D,4,FALSE)</f>
        <v>mireya.copeland@bikes.shop</v>
      </c>
      <c r="G925" s="2">
        <f>VLOOKUP(D925, [3]products!$A:$D, 4, FALSE)</f>
        <v>3</v>
      </c>
      <c r="H925" s="2" t="str">
        <f>VLOOKUP(G925, [4]categories!A:B, 2, FALSE)</f>
        <v>Cruisers Bicycles</v>
      </c>
      <c r="I925" s="14">
        <f>VLOOKUP(A925, [1]orders!A:B,2,FALSE)</f>
        <v>83</v>
      </c>
      <c r="J925" s="14" t="str">
        <f>VLOOKUP(A925, [1]orders!A:I,9,FALSE)</f>
        <v>tiesha.daniel@yahoo.com</v>
      </c>
      <c r="K925" s="14">
        <f>VLOOKUP(A925, [1]orders!A:J,10,FALSE)</f>
        <v>10583</v>
      </c>
      <c r="L925" s="2" t="str">
        <f>IFERROR(VLOOKUP(C925, [5]stores!A:B, 2, FALSE), "Unknown")</f>
        <v>Baldwin Bikes</v>
      </c>
      <c r="M925" s="2" t="str">
        <f>VLOOKUP(D925,[3]products!A:B,2,FALSE)</f>
        <v>Electra Townie Original 21D - 2016</v>
      </c>
      <c r="N925" s="2" t="str">
        <f>VLOOKUP(D925, [3]products!A:H, 8, FALSE)</f>
        <v>Electra</v>
      </c>
      <c r="O925" s="21">
        <f>VLOOKUP(A925, [1]orders!A:D, 4, FALSE)</f>
        <v>42572</v>
      </c>
      <c r="P925" s="2">
        <v>2</v>
      </c>
      <c r="Q925" s="2">
        <v>549.99</v>
      </c>
      <c r="R925" s="27">
        <v>7.0000000000000007E-2</v>
      </c>
      <c r="S925" s="2">
        <f t="shared" si="14"/>
        <v>1099.98</v>
      </c>
    </row>
    <row r="926" spans="1:19" x14ac:dyDescent="0.3">
      <c r="A926" s="2">
        <v>327</v>
      </c>
      <c r="B926" s="2">
        <v>2</v>
      </c>
      <c r="C926" s="2">
        <f>VLOOKUP(A926, [1]orders!A:G, 7, FALSE)</f>
        <v>2</v>
      </c>
      <c r="D926" s="2">
        <v>13</v>
      </c>
      <c r="E926" s="2">
        <f>VLOOKUP(C926, [2]staffs!A:G,1,FALSE)</f>
        <v>2</v>
      </c>
      <c r="F926" s="2" t="str">
        <f>VLOOKUP(E926, [2]staffs!A:D,4,FALSE)</f>
        <v>mireya.copeland@bikes.shop</v>
      </c>
      <c r="G926" s="2">
        <f>VLOOKUP(D926, [3]products!$A:$D, 4, FALSE)</f>
        <v>3</v>
      </c>
      <c r="H926" s="2" t="str">
        <f>VLOOKUP(G926, [4]categories!A:B, 2, FALSE)</f>
        <v>Cruisers Bicycles</v>
      </c>
      <c r="I926" s="14">
        <f>VLOOKUP(A926, [1]orders!A:B,2,FALSE)</f>
        <v>83</v>
      </c>
      <c r="J926" s="14" t="str">
        <f>VLOOKUP(A926, [1]orders!A:I,9,FALSE)</f>
        <v>tiesha.daniel@yahoo.com</v>
      </c>
      <c r="K926" s="14">
        <f>VLOOKUP(A926, [1]orders!A:J,10,FALSE)</f>
        <v>10583</v>
      </c>
      <c r="L926" s="2" t="str">
        <f>IFERROR(VLOOKUP(C926, [5]stores!A:B, 2, FALSE), "Unknown")</f>
        <v>Baldwin Bikes</v>
      </c>
      <c r="M926" s="2" t="str">
        <f>VLOOKUP(D926,[3]products!A:B,2,FALSE)</f>
        <v>Electra Cruiser 1 (24-Inch) - 2016</v>
      </c>
      <c r="N926" s="2" t="str">
        <f>VLOOKUP(D926, [3]products!A:H, 8, FALSE)</f>
        <v>Electra</v>
      </c>
      <c r="O926" s="21">
        <f>VLOOKUP(A926, [1]orders!A:D, 4, FALSE)</f>
        <v>42572</v>
      </c>
      <c r="P926" s="2">
        <v>1</v>
      </c>
      <c r="Q926" s="2">
        <v>269.99</v>
      </c>
      <c r="R926" s="27">
        <v>7.0000000000000007E-2</v>
      </c>
      <c r="S926" s="2">
        <f t="shared" si="14"/>
        <v>269.99</v>
      </c>
    </row>
    <row r="927" spans="1:19" x14ac:dyDescent="0.3">
      <c r="A927" s="2">
        <v>327</v>
      </c>
      <c r="B927" s="2">
        <v>3</v>
      </c>
      <c r="C927" s="2">
        <f>VLOOKUP(A927, [1]orders!A:G, 7, FALSE)</f>
        <v>2</v>
      </c>
      <c r="D927" s="2">
        <v>4</v>
      </c>
      <c r="E927" s="2">
        <f>VLOOKUP(C927, [2]staffs!A:G,1,FALSE)</f>
        <v>2</v>
      </c>
      <c r="F927" s="2" t="str">
        <f>VLOOKUP(E927, [2]staffs!A:D,4,FALSE)</f>
        <v>mireya.copeland@bikes.shop</v>
      </c>
      <c r="G927" s="2">
        <f>VLOOKUP(D927, [3]products!$A:$D, 4, FALSE)</f>
        <v>6</v>
      </c>
      <c r="H927" s="2" t="str">
        <f>VLOOKUP(G927, [4]categories!A:B, 2, FALSE)</f>
        <v>Mountain Bikes</v>
      </c>
      <c r="I927" s="14">
        <f>VLOOKUP(A927, [1]orders!A:B,2,FALSE)</f>
        <v>83</v>
      </c>
      <c r="J927" s="14" t="str">
        <f>VLOOKUP(A927, [1]orders!A:I,9,FALSE)</f>
        <v>tiesha.daniel@yahoo.com</v>
      </c>
      <c r="K927" s="14">
        <f>VLOOKUP(A927, [1]orders!A:J,10,FALSE)</f>
        <v>10583</v>
      </c>
      <c r="L927" s="2" t="str">
        <f>IFERROR(VLOOKUP(C927, [5]stores!A:B, 2, FALSE), "Unknown")</f>
        <v>Baldwin Bikes</v>
      </c>
      <c r="M927" s="2" t="str">
        <f>VLOOKUP(D927,[3]products!A:B,2,FALSE)</f>
        <v>Trek Fuel EX 8 29 - 2016</v>
      </c>
      <c r="N927" s="2" t="str">
        <f>VLOOKUP(D927, [3]products!A:H, 8, FALSE)</f>
        <v>Trek</v>
      </c>
      <c r="O927" s="21">
        <f>VLOOKUP(A927, [1]orders!A:D, 4, FALSE)</f>
        <v>42572</v>
      </c>
      <c r="P927" s="2">
        <v>1</v>
      </c>
      <c r="Q927" s="2">
        <v>2899.99</v>
      </c>
      <c r="R927" s="27">
        <v>0.05</v>
      </c>
      <c r="S927" s="2">
        <f t="shared" si="14"/>
        <v>2899.99</v>
      </c>
    </row>
    <row r="928" spans="1:19" x14ac:dyDescent="0.3">
      <c r="A928" s="2">
        <v>328</v>
      </c>
      <c r="B928" s="2">
        <v>1</v>
      </c>
      <c r="C928" s="2">
        <f>VLOOKUP(A928, [1]orders!A:G, 7, FALSE)</f>
        <v>2</v>
      </c>
      <c r="D928" s="2">
        <v>6</v>
      </c>
      <c r="E928" s="2">
        <f>VLOOKUP(C928, [2]staffs!A:G,1,FALSE)</f>
        <v>2</v>
      </c>
      <c r="F928" s="2" t="str">
        <f>VLOOKUP(E928, [2]staffs!A:D,4,FALSE)</f>
        <v>mireya.copeland@bikes.shop</v>
      </c>
      <c r="G928" s="2">
        <f>VLOOKUP(D928, [3]products!$A:$D, 4, FALSE)</f>
        <v>6</v>
      </c>
      <c r="H928" s="2" t="str">
        <f>VLOOKUP(G928, [4]categories!A:B, 2, FALSE)</f>
        <v>Mountain Bikes</v>
      </c>
      <c r="I928" s="14">
        <f>VLOOKUP(A928, [1]orders!A:B,2,FALSE)</f>
        <v>528</v>
      </c>
      <c r="J928" s="14" t="str">
        <f>VLOOKUP(A928, [1]orders!A:I,9,FALSE)</f>
        <v>angele.schroeder@yahoo.com</v>
      </c>
      <c r="K928" s="14">
        <f>VLOOKUP(A928, [1]orders!A:J,10,FALSE)</f>
        <v>10956</v>
      </c>
      <c r="L928" s="2" t="str">
        <f>IFERROR(VLOOKUP(C928, [5]stores!A:B, 2, FALSE), "Unknown")</f>
        <v>Baldwin Bikes</v>
      </c>
      <c r="M928" s="2" t="str">
        <f>VLOOKUP(D928,[3]products!A:B,2,FALSE)</f>
        <v>Surly Ice Cream Truck Frameset - 2016</v>
      </c>
      <c r="N928" s="2" t="str">
        <f>VLOOKUP(D928, [3]products!A:H, 8, FALSE)</f>
        <v>Surly</v>
      </c>
      <c r="O928" s="21">
        <f>VLOOKUP(A928, [1]orders!A:D, 4, FALSE)</f>
        <v>42574</v>
      </c>
      <c r="P928" s="2">
        <v>2</v>
      </c>
      <c r="Q928" s="2">
        <v>469.99</v>
      </c>
      <c r="R928" s="27">
        <v>0.1</v>
      </c>
      <c r="S928" s="2">
        <f t="shared" si="14"/>
        <v>939.98</v>
      </c>
    </row>
    <row r="929" spans="1:19" x14ac:dyDescent="0.3">
      <c r="A929" s="2">
        <v>329</v>
      </c>
      <c r="B929" s="2">
        <v>1</v>
      </c>
      <c r="C929" s="2">
        <f>VLOOKUP(A929, [1]orders!A:G, 7, FALSE)</f>
        <v>2</v>
      </c>
      <c r="D929" s="2">
        <v>14</v>
      </c>
      <c r="E929" s="2">
        <f>VLOOKUP(C929, [2]staffs!A:G,1,FALSE)</f>
        <v>2</v>
      </c>
      <c r="F929" s="2" t="str">
        <f>VLOOKUP(E929, [2]staffs!A:D,4,FALSE)</f>
        <v>mireya.copeland@bikes.shop</v>
      </c>
      <c r="G929" s="2">
        <f>VLOOKUP(D929, [3]products!$A:$D, 4, FALSE)</f>
        <v>3</v>
      </c>
      <c r="H929" s="2" t="str">
        <f>VLOOKUP(G929, [4]categories!A:B, 2, FALSE)</f>
        <v>Cruisers Bicycles</v>
      </c>
      <c r="I929" s="14">
        <f>VLOOKUP(A929, [1]orders!A:B,2,FALSE)</f>
        <v>274</v>
      </c>
      <c r="J929" s="14" t="str">
        <f>VLOOKUP(A929, [1]orders!A:I,9,FALSE)</f>
        <v>josh.shaw@gmail.com</v>
      </c>
      <c r="K929" s="14">
        <f>VLOOKUP(A929, [1]orders!A:J,10,FALSE)</f>
        <v>12533</v>
      </c>
      <c r="L929" s="2" t="str">
        <f>IFERROR(VLOOKUP(C929, [5]stores!A:B, 2, FALSE), "Unknown")</f>
        <v>Baldwin Bikes</v>
      </c>
      <c r="M929" s="2" t="str">
        <f>VLOOKUP(D929,[3]products!A:B,2,FALSE)</f>
        <v>Electra Girl's Hawaii 1 (16-inch) - 2015/2016</v>
      </c>
      <c r="N929" s="2" t="str">
        <f>VLOOKUP(D929, [3]products!A:H, 8, FALSE)</f>
        <v>Electra</v>
      </c>
      <c r="O929" s="21">
        <f>VLOOKUP(A929, [1]orders!A:D, 4, FALSE)</f>
        <v>42575</v>
      </c>
      <c r="P929" s="2">
        <v>2</v>
      </c>
      <c r="Q929" s="2">
        <v>269.99</v>
      </c>
      <c r="R929" s="27">
        <v>7.0000000000000007E-2</v>
      </c>
      <c r="S929" s="2">
        <f t="shared" si="14"/>
        <v>539.98</v>
      </c>
    </row>
    <row r="930" spans="1:19" x14ac:dyDescent="0.3">
      <c r="A930" s="2">
        <v>329</v>
      </c>
      <c r="B930" s="2">
        <v>2</v>
      </c>
      <c r="C930" s="2">
        <f>VLOOKUP(A930, [1]orders!A:G, 7, FALSE)</f>
        <v>2</v>
      </c>
      <c r="D930" s="2">
        <v>8</v>
      </c>
      <c r="E930" s="2">
        <f>VLOOKUP(C930, [2]staffs!A:G,1,FALSE)</f>
        <v>2</v>
      </c>
      <c r="F930" s="2" t="str">
        <f>VLOOKUP(E930, [2]staffs!A:D,4,FALSE)</f>
        <v>mireya.copeland@bikes.shop</v>
      </c>
      <c r="G930" s="2">
        <f>VLOOKUP(D930, [3]products!$A:$D, 4, FALSE)</f>
        <v>6</v>
      </c>
      <c r="H930" s="2" t="str">
        <f>VLOOKUP(G930, [4]categories!A:B, 2, FALSE)</f>
        <v>Mountain Bikes</v>
      </c>
      <c r="I930" s="14">
        <f>VLOOKUP(A930, [1]orders!A:B,2,FALSE)</f>
        <v>274</v>
      </c>
      <c r="J930" s="14" t="str">
        <f>VLOOKUP(A930, [1]orders!A:I,9,FALSE)</f>
        <v>josh.shaw@gmail.com</v>
      </c>
      <c r="K930" s="14">
        <f>VLOOKUP(A930, [1]orders!A:J,10,FALSE)</f>
        <v>12533</v>
      </c>
      <c r="L930" s="2" t="str">
        <f>IFERROR(VLOOKUP(C930, [5]stores!A:B, 2, FALSE), "Unknown")</f>
        <v>Baldwin Bikes</v>
      </c>
      <c r="M930" s="2" t="str">
        <f>VLOOKUP(D930,[3]products!A:B,2,FALSE)</f>
        <v>Trek Remedy 29 Carbon Frameset - 2016</v>
      </c>
      <c r="N930" s="2" t="str">
        <f>VLOOKUP(D930, [3]products!A:H, 8, FALSE)</f>
        <v>Trek</v>
      </c>
      <c r="O930" s="21">
        <f>VLOOKUP(A930, [1]orders!A:D, 4, FALSE)</f>
        <v>42575</v>
      </c>
      <c r="P930" s="2">
        <v>2</v>
      </c>
      <c r="Q930" s="2">
        <v>1799.99</v>
      </c>
      <c r="R930" s="27">
        <v>0.05</v>
      </c>
      <c r="S930" s="2">
        <f t="shared" si="14"/>
        <v>3599.98</v>
      </c>
    </row>
    <row r="931" spans="1:19" x14ac:dyDescent="0.3">
      <c r="A931" s="2">
        <v>329</v>
      </c>
      <c r="B931" s="2">
        <v>3</v>
      </c>
      <c r="C931" s="2">
        <f>VLOOKUP(A931, [1]orders!A:G, 7, FALSE)</f>
        <v>2</v>
      </c>
      <c r="D931" s="2">
        <v>23</v>
      </c>
      <c r="E931" s="2">
        <f>VLOOKUP(C931, [2]staffs!A:G,1,FALSE)</f>
        <v>2</v>
      </c>
      <c r="F931" s="2" t="str">
        <f>VLOOKUP(E931, [2]staffs!A:D,4,FALSE)</f>
        <v>mireya.copeland@bikes.shop</v>
      </c>
      <c r="G931" s="2">
        <f>VLOOKUP(D931, [3]products!$A:$D, 4, FALSE)</f>
        <v>1</v>
      </c>
      <c r="H931" s="2" t="str">
        <f>VLOOKUP(G931, [4]categories!A:B, 2, FALSE)</f>
        <v>Children Bicycles</v>
      </c>
      <c r="I931" s="14">
        <f>VLOOKUP(A931, [1]orders!A:B,2,FALSE)</f>
        <v>274</v>
      </c>
      <c r="J931" s="14" t="str">
        <f>VLOOKUP(A931, [1]orders!A:I,9,FALSE)</f>
        <v>josh.shaw@gmail.com</v>
      </c>
      <c r="K931" s="14">
        <f>VLOOKUP(A931, [1]orders!A:J,10,FALSE)</f>
        <v>12533</v>
      </c>
      <c r="L931" s="2" t="str">
        <f>IFERROR(VLOOKUP(C931, [5]stores!A:B, 2, FALSE), "Unknown")</f>
        <v>Baldwin Bikes</v>
      </c>
      <c r="M931" s="2" t="str">
        <f>VLOOKUP(D931,[3]products!A:B,2,FALSE)</f>
        <v>Electra Girl's Hawaii 1 (20-inch) - 2015/2016</v>
      </c>
      <c r="N931" s="2" t="str">
        <f>VLOOKUP(D931, [3]products!A:H, 8, FALSE)</f>
        <v>Electra</v>
      </c>
      <c r="O931" s="21">
        <f>VLOOKUP(A931, [1]orders!A:D, 4, FALSE)</f>
        <v>42575</v>
      </c>
      <c r="P931" s="2">
        <v>1</v>
      </c>
      <c r="Q931" s="2">
        <v>299.99</v>
      </c>
      <c r="R931" s="27">
        <v>0.2</v>
      </c>
      <c r="S931" s="2">
        <f t="shared" si="14"/>
        <v>299.99</v>
      </c>
    </row>
    <row r="932" spans="1:19" x14ac:dyDescent="0.3">
      <c r="A932" s="2">
        <v>329</v>
      </c>
      <c r="B932" s="2">
        <v>4</v>
      </c>
      <c r="C932" s="2">
        <f>VLOOKUP(A932, [1]orders!A:G, 7, FALSE)</f>
        <v>2</v>
      </c>
      <c r="D932" s="2">
        <v>17</v>
      </c>
      <c r="E932" s="2">
        <f>VLOOKUP(C932, [2]staffs!A:G,1,FALSE)</f>
        <v>2</v>
      </c>
      <c r="F932" s="2" t="str">
        <f>VLOOKUP(E932, [2]staffs!A:D,4,FALSE)</f>
        <v>mireya.copeland@bikes.shop</v>
      </c>
      <c r="G932" s="2">
        <f>VLOOKUP(D932, [3]products!$A:$D, 4, FALSE)</f>
        <v>3</v>
      </c>
      <c r="H932" s="2" t="str">
        <f>VLOOKUP(G932, [4]categories!A:B, 2, FALSE)</f>
        <v>Cruisers Bicycles</v>
      </c>
      <c r="I932" s="14">
        <f>VLOOKUP(A932, [1]orders!A:B,2,FALSE)</f>
        <v>274</v>
      </c>
      <c r="J932" s="14" t="str">
        <f>VLOOKUP(A932, [1]orders!A:I,9,FALSE)</f>
        <v>josh.shaw@gmail.com</v>
      </c>
      <c r="K932" s="14">
        <f>VLOOKUP(A932, [1]orders!A:J,10,FALSE)</f>
        <v>12533</v>
      </c>
      <c r="L932" s="2" t="str">
        <f>IFERROR(VLOOKUP(C932, [5]stores!A:B, 2, FALSE), "Unknown")</f>
        <v>Baldwin Bikes</v>
      </c>
      <c r="M932" s="2" t="str">
        <f>VLOOKUP(D932,[3]products!A:B,2,FALSE)</f>
        <v>Pure Cycles Vine 8-Speed - 2016</v>
      </c>
      <c r="N932" s="2" t="str">
        <f>VLOOKUP(D932, [3]products!A:H, 8, FALSE)</f>
        <v>Pure Cycles</v>
      </c>
      <c r="O932" s="21">
        <f>VLOOKUP(A932, [1]orders!A:D, 4, FALSE)</f>
        <v>42575</v>
      </c>
      <c r="P932" s="2">
        <v>1</v>
      </c>
      <c r="Q932" s="2">
        <v>429</v>
      </c>
      <c r="R932" s="27">
        <v>7.0000000000000007E-2</v>
      </c>
      <c r="S932" s="2">
        <f t="shared" si="14"/>
        <v>429</v>
      </c>
    </row>
    <row r="933" spans="1:19" x14ac:dyDescent="0.3">
      <c r="A933" s="2">
        <v>329</v>
      </c>
      <c r="B933" s="2">
        <v>5</v>
      </c>
      <c r="C933" s="2">
        <f>VLOOKUP(A933, [1]orders!A:G, 7, FALSE)</f>
        <v>2</v>
      </c>
      <c r="D933" s="2">
        <v>26</v>
      </c>
      <c r="E933" s="2">
        <f>VLOOKUP(C933, [2]staffs!A:G,1,FALSE)</f>
        <v>2</v>
      </c>
      <c r="F933" s="2" t="str">
        <f>VLOOKUP(E933, [2]staffs!A:D,4,FALSE)</f>
        <v>mireya.copeland@bikes.shop</v>
      </c>
      <c r="G933" s="2">
        <f>VLOOKUP(D933, [3]products!$A:$D, 4, FALSE)</f>
        <v>2</v>
      </c>
      <c r="H933" s="2" t="str">
        <f>VLOOKUP(G933, [4]categories!A:B, 2, FALSE)</f>
        <v>Comfort Bicycles</v>
      </c>
      <c r="I933" s="14">
        <f>VLOOKUP(A933, [1]orders!A:B,2,FALSE)</f>
        <v>274</v>
      </c>
      <c r="J933" s="14" t="str">
        <f>VLOOKUP(A933, [1]orders!A:I,9,FALSE)</f>
        <v>josh.shaw@gmail.com</v>
      </c>
      <c r="K933" s="14">
        <f>VLOOKUP(A933, [1]orders!A:J,10,FALSE)</f>
        <v>12533</v>
      </c>
      <c r="L933" s="2" t="str">
        <f>IFERROR(VLOOKUP(C933, [5]stores!A:B, 2, FALSE), "Unknown")</f>
        <v>Baldwin Bikes</v>
      </c>
      <c r="M933" s="2" t="str">
        <f>VLOOKUP(D933,[3]products!A:B,2,FALSE)</f>
        <v>Electra Townie Original 7D EQ - 2016</v>
      </c>
      <c r="N933" s="2" t="str">
        <f>VLOOKUP(D933, [3]products!A:H, 8, FALSE)</f>
        <v>Electra</v>
      </c>
      <c r="O933" s="21">
        <f>VLOOKUP(A933, [1]orders!A:D, 4, FALSE)</f>
        <v>42575</v>
      </c>
      <c r="P933" s="2">
        <v>2</v>
      </c>
      <c r="Q933" s="2">
        <v>599.99</v>
      </c>
      <c r="R933" s="27">
        <v>0.05</v>
      </c>
      <c r="S933" s="2">
        <f t="shared" si="14"/>
        <v>1199.98</v>
      </c>
    </row>
    <row r="934" spans="1:19" x14ac:dyDescent="0.3">
      <c r="A934" s="2">
        <v>330</v>
      </c>
      <c r="B934" s="2">
        <v>1</v>
      </c>
      <c r="C934" s="2">
        <f>VLOOKUP(A934, [1]orders!A:G, 7, FALSE)</f>
        <v>2</v>
      </c>
      <c r="D934" s="2">
        <v>21</v>
      </c>
      <c r="E934" s="2">
        <f>VLOOKUP(C934, [2]staffs!A:G,1,FALSE)</f>
        <v>2</v>
      </c>
      <c r="F934" s="2" t="str">
        <f>VLOOKUP(E934, [2]staffs!A:D,4,FALSE)</f>
        <v>mireya.copeland@bikes.shop</v>
      </c>
      <c r="G934" s="2">
        <f>VLOOKUP(D934, [3]products!$A:$D, 4, FALSE)</f>
        <v>1</v>
      </c>
      <c r="H934" s="2" t="str">
        <f>VLOOKUP(G934, [4]categories!A:B, 2, FALSE)</f>
        <v>Children Bicycles</v>
      </c>
      <c r="I934" s="14">
        <f>VLOOKUP(A934, [1]orders!A:B,2,FALSE)</f>
        <v>622</v>
      </c>
      <c r="J934" s="14" t="str">
        <f>VLOOKUP(A934, [1]orders!A:I,9,FALSE)</f>
        <v>gabriel.pitts@gmail.com</v>
      </c>
      <c r="K934" s="14">
        <f>VLOOKUP(A934, [1]orders!A:J,10,FALSE)</f>
        <v>12065</v>
      </c>
      <c r="L934" s="2" t="str">
        <f>IFERROR(VLOOKUP(C934, [5]stores!A:B, 2, FALSE), "Unknown")</f>
        <v>Baldwin Bikes</v>
      </c>
      <c r="M934" s="2" t="str">
        <f>VLOOKUP(D934,[3]products!A:B,2,FALSE)</f>
        <v>Electra Cruiser 1 (24-Inch) - 2016</v>
      </c>
      <c r="N934" s="2" t="str">
        <f>VLOOKUP(D934, [3]products!A:H, 8, FALSE)</f>
        <v>Electra</v>
      </c>
      <c r="O934" s="21">
        <f>VLOOKUP(A934, [1]orders!A:D, 4, FALSE)</f>
        <v>42575</v>
      </c>
      <c r="P934" s="2">
        <v>2</v>
      </c>
      <c r="Q934" s="2">
        <v>269.99</v>
      </c>
      <c r="R934" s="27">
        <v>0.05</v>
      </c>
      <c r="S934" s="2">
        <f t="shared" si="14"/>
        <v>539.98</v>
      </c>
    </row>
    <row r="935" spans="1:19" x14ac:dyDescent="0.3">
      <c r="A935" s="2">
        <v>331</v>
      </c>
      <c r="B935" s="2">
        <v>1</v>
      </c>
      <c r="C935" s="2">
        <f>VLOOKUP(A935, [1]orders!A:G, 7, FALSE)</f>
        <v>2</v>
      </c>
      <c r="D935" s="2">
        <v>17</v>
      </c>
      <c r="E935" s="2">
        <f>VLOOKUP(C935, [2]staffs!A:G,1,FALSE)</f>
        <v>2</v>
      </c>
      <c r="F935" s="2" t="str">
        <f>VLOOKUP(E935, [2]staffs!A:D,4,FALSE)</f>
        <v>mireya.copeland@bikes.shop</v>
      </c>
      <c r="G935" s="2">
        <f>VLOOKUP(D935, [3]products!$A:$D, 4, FALSE)</f>
        <v>3</v>
      </c>
      <c r="H935" s="2" t="str">
        <f>VLOOKUP(G935, [4]categories!A:B, 2, FALSE)</f>
        <v>Cruisers Bicycles</v>
      </c>
      <c r="I935" s="14">
        <f>VLOOKUP(A935, [1]orders!A:B,2,FALSE)</f>
        <v>642</v>
      </c>
      <c r="J935" s="14" t="str">
        <f>VLOOKUP(A935, [1]orders!A:I,9,FALSE)</f>
        <v>yang.roth@aol.com</v>
      </c>
      <c r="K935" s="14">
        <f>VLOOKUP(A935, [1]orders!A:J,10,FALSE)</f>
        <v>14580</v>
      </c>
      <c r="L935" s="2" t="str">
        <f>IFERROR(VLOOKUP(C935, [5]stores!A:B, 2, FALSE), "Unknown")</f>
        <v>Baldwin Bikes</v>
      </c>
      <c r="M935" s="2" t="str">
        <f>VLOOKUP(D935,[3]products!A:B,2,FALSE)</f>
        <v>Pure Cycles Vine 8-Speed - 2016</v>
      </c>
      <c r="N935" s="2" t="str">
        <f>VLOOKUP(D935, [3]products!A:H, 8, FALSE)</f>
        <v>Pure Cycles</v>
      </c>
      <c r="O935" s="21">
        <f>VLOOKUP(A935, [1]orders!A:D, 4, FALSE)</f>
        <v>42575</v>
      </c>
      <c r="P935" s="2">
        <v>2</v>
      </c>
      <c r="Q935" s="2">
        <v>429</v>
      </c>
      <c r="R935" s="27">
        <v>0.1</v>
      </c>
      <c r="S935" s="2">
        <f t="shared" si="14"/>
        <v>858</v>
      </c>
    </row>
    <row r="936" spans="1:19" x14ac:dyDescent="0.3">
      <c r="A936" s="2">
        <v>332</v>
      </c>
      <c r="B936" s="2">
        <v>1</v>
      </c>
      <c r="C936" s="2">
        <f>VLOOKUP(A936, [1]orders!A:G, 7, FALSE)</f>
        <v>2</v>
      </c>
      <c r="D936" s="2">
        <v>18</v>
      </c>
      <c r="E936" s="2">
        <f>VLOOKUP(C936, [2]staffs!A:G,1,FALSE)</f>
        <v>2</v>
      </c>
      <c r="F936" s="2" t="str">
        <f>VLOOKUP(E936, [2]staffs!A:D,4,FALSE)</f>
        <v>mireya.copeland@bikes.shop</v>
      </c>
      <c r="G936" s="2">
        <f>VLOOKUP(D936, [3]products!$A:$D, 4, FALSE)</f>
        <v>3</v>
      </c>
      <c r="H936" s="2" t="str">
        <f>VLOOKUP(G936, [4]categories!A:B, 2, FALSE)</f>
        <v>Cruisers Bicycles</v>
      </c>
      <c r="I936" s="14">
        <f>VLOOKUP(A936, [1]orders!A:B,2,FALSE)</f>
        <v>659</v>
      </c>
      <c r="J936" s="14" t="str">
        <f>VLOOKUP(A936, [1]orders!A:I,9,FALSE)</f>
        <v>antonetta.rocha@yahoo.com</v>
      </c>
      <c r="K936" s="14">
        <f>VLOOKUP(A936, [1]orders!A:J,10,FALSE)</f>
        <v>10573</v>
      </c>
      <c r="L936" s="2" t="str">
        <f>IFERROR(VLOOKUP(C936, [5]stores!A:B, 2, FALSE), "Unknown")</f>
        <v>Baldwin Bikes</v>
      </c>
      <c r="M936" s="2" t="str">
        <f>VLOOKUP(D936,[3]products!A:B,2,FALSE)</f>
        <v>Pure Cycles Western 3-Speed - Women's - 2015/2016</v>
      </c>
      <c r="N936" s="2" t="str">
        <f>VLOOKUP(D936, [3]products!A:H, 8, FALSE)</f>
        <v>Pure Cycles</v>
      </c>
      <c r="O936" s="21">
        <f>VLOOKUP(A936, [1]orders!A:D, 4, FALSE)</f>
        <v>42575</v>
      </c>
      <c r="P936" s="2">
        <v>2</v>
      </c>
      <c r="Q936" s="2">
        <v>449</v>
      </c>
      <c r="R936" s="27">
        <v>0.05</v>
      </c>
      <c r="S936" s="2">
        <f t="shared" si="14"/>
        <v>898</v>
      </c>
    </row>
    <row r="937" spans="1:19" x14ac:dyDescent="0.3">
      <c r="A937" s="2">
        <v>333</v>
      </c>
      <c r="B937" s="2">
        <v>1</v>
      </c>
      <c r="C937" s="2">
        <f>VLOOKUP(A937, [1]orders!A:G, 7, FALSE)</f>
        <v>2</v>
      </c>
      <c r="D937" s="2">
        <v>18</v>
      </c>
      <c r="E937" s="2">
        <f>VLOOKUP(C937, [2]staffs!A:G,1,FALSE)</f>
        <v>2</v>
      </c>
      <c r="F937" s="2" t="str">
        <f>VLOOKUP(E937, [2]staffs!A:D,4,FALSE)</f>
        <v>mireya.copeland@bikes.shop</v>
      </c>
      <c r="G937" s="2">
        <f>VLOOKUP(D937, [3]products!$A:$D, 4, FALSE)</f>
        <v>3</v>
      </c>
      <c r="H937" s="2" t="str">
        <f>VLOOKUP(G937, [4]categories!A:B, 2, FALSE)</f>
        <v>Cruisers Bicycles</v>
      </c>
      <c r="I937" s="14">
        <f>VLOOKUP(A937, [1]orders!A:B,2,FALSE)</f>
        <v>779</v>
      </c>
      <c r="J937" s="14" t="str">
        <f>VLOOKUP(A937, [1]orders!A:I,9,FALSE)</f>
        <v>major.merrill@aol.com</v>
      </c>
      <c r="K937" s="14">
        <f>VLOOKUP(A937, [1]orders!A:J,10,FALSE)</f>
        <v>11102</v>
      </c>
      <c r="L937" s="2" t="str">
        <f>IFERROR(VLOOKUP(C937, [5]stores!A:B, 2, FALSE), "Unknown")</f>
        <v>Baldwin Bikes</v>
      </c>
      <c r="M937" s="2" t="str">
        <f>VLOOKUP(D937,[3]products!A:B,2,FALSE)</f>
        <v>Pure Cycles Western 3-Speed - Women's - 2015/2016</v>
      </c>
      <c r="N937" s="2" t="str">
        <f>VLOOKUP(D937, [3]products!A:H, 8, FALSE)</f>
        <v>Pure Cycles</v>
      </c>
      <c r="O937" s="21">
        <f>VLOOKUP(A937, [1]orders!A:D, 4, FALSE)</f>
        <v>42576</v>
      </c>
      <c r="P937" s="2">
        <v>2</v>
      </c>
      <c r="Q937" s="2">
        <v>449</v>
      </c>
      <c r="R937" s="27">
        <v>7.0000000000000007E-2</v>
      </c>
      <c r="S937" s="2">
        <f t="shared" si="14"/>
        <v>898</v>
      </c>
    </row>
    <row r="938" spans="1:19" x14ac:dyDescent="0.3">
      <c r="A938" s="2">
        <v>333</v>
      </c>
      <c r="B938" s="2">
        <v>2</v>
      </c>
      <c r="C938" s="2">
        <f>VLOOKUP(A938, [1]orders!A:G, 7, FALSE)</f>
        <v>2</v>
      </c>
      <c r="D938" s="2">
        <v>8</v>
      </c>
      <c r="E938" s="2">
        <f>VLOOKUP(C938, [2]staffs!A:G,1,FALSE)</f>
        <v>2</v>
      </c>
      <c r="F938" s="2" t="str">
        <f>VLOOKUP(E938, [2]staffs!A:D,4,FALSE)</f>
        <v>mireya.copeland@bikes.shop</v>
      </c>
      <c r="G938" s="2">
        <f>VLOOKUP(D938, [3]products!$A:$D, 4, FALSE)</f>
        <v>6</v>
      </c>
      <c r="H938" s="2" t="str">
        <f>VLOOKUP(G938, [4]categories!A:B, 2, FALSE)</f>
        <v>Mountain Bikes</v>
      </c>
      <c r="I938" s="14">
        <f>VLOOKUP(A938, [1]orders!A:B,2,FALSE)</f>
        <v>779</v>
      </c>
      <c r="J938" s="14" t="str">
        <f>VLOOKUP(A938, [1]orders!A:I,9,FALSE)</f>
        <v>major.merrill@aol.com</v>
      </c>
      <c r="K938" s="14">
        <f>VLOOKUP(A938, [1]orders!A:J,10,FALSE)</f>
        <v>11102</v>
      </c>
      <c r="L938" s="2" t="str">
        <f>IFERROR(VLOOKUP(C938, [5]stores!A:B, 2, FALSE), "Unknown")</f>
        <v>Baldwin Bikes</v>
      </c>
      <c r="M938" s="2" t="str">
        <f>VLOOKUP(D938,[3]products!A:B,2,FALSE)</f>
        <v>Trek Remedy 29 Carbon Frameset - 2016</v>
      </c>
      <c r="N938" s="2" t="str">
        <f>VLOOKUP(D938, [3]products!A:H, 8, FALSE)</f>
        <v>Trek</v>
      </c>
      <c r="O938" s="21">
        <f>VLOOKUP(A938, [1]orders!A:D, 4, FALSE)</f>
        <v>42576</v>
      </c>
      <c r="P938" s="2">
        <v>2</v>
      </c>
      <c r="Q938" s="2">
        <v>1799.99</v>
      </c>
      <c r="R938" s="27">
        <v>0.05</v>
      </c>
      <c r="S938" s="2">
        <f t="shared" si="14"/>
        <v>3599.98</v>
      </c>
    </row>
    <row r="939" spans="1:19" x14ac:dyDescent="0.3">
      <c r="A939" s="2">
        <v>333</v>
      </c>
      <c r="B939" s="2">
        <v>3</v>
      </c>
      <c r="C939" s="2">
        <f>VLOOKUP(A939, [1]orders!A:G, 7, FALSE)</f>
        <v>2</v>
      </c>
      <c r="D939" s="2">
        <v>3</v>
      </c>
      <c r="E939" s="2">
        <f>VLOOKUP(C939, [2]staffs!A:G,1,FALSE)</f>
        <v>2</v>
      </c>
      <c r="F939" s="2" t="str">
        <f>VLOOKUP(E939, [2]staffs!A:D,4,FALSE)</f>
        <v>mireya.copeland@bikes.shop</v>
      </c>
      <c r="G939" s="2">
        <f>VLOOKUP(D939, [3]products!$A:$D, 4, FALSE)</f>
        <v>6</v>
      </c>
      <c r="H939" s="2" t="str">
        <f>VLOOKUP(G939, [4]categories!A:B, 2, FALSE)</f>
        <v>Mountain Bikes</v>
      </c>
      <c r="I939" s="14">
        <f>VLOOKUP(A939, [1]orders!A:B,2,FALSE)</f>
        <v>779</v>
      </c>
      <c r="J939" s="14" t="str">
        <f>VLOOKUP(A939, [1]orders!A:I,9,FALSE)</f>
        <v>major.merrill@aol.com</v>
      </c>
      <c r="K939" s="14">
        <f>VLOOKUP(A939, [1]orders!A:J,10,FALSE)</f>
        <v>11102</v>
      </c>
      <c r="L939" s="2" t="str">
        <f>IFERROR(VLOOKUP(C939, [5]stores!A:B, 2, FALSE), "Unknown")</f>
        <v>Baldwin Bikes</v>
      </c>
      <c r="M939" s="2" t="str">
        <f>VLOOKUP(D939,[3]products!A:B,2,FALSE)</f>
        <v>Surly Wednesday Frameset - 2016</v>
      </c>
      <c r="N939" s="2" t="str">
        <f>VLOOKUP(D939, [3]products!A:H, 8, FALSE)</f>
        <v>Surly</v>
      </c>
      <c r="O939" s="21">
        <f>VLOOKUP(A939, [1]orders!A:D, 4, FALSE)</f>
        <v>42576</v>
      </c>
      <c r="P939" s="2">
        <v>1</v>
      </c>
      <c r="Q939" s="2">
        <v>999.99</v>
      </c>
      <c r="R939" s="27">
        <v>0.2</v>
      </c>
      <c r="S939" s="2">
        <f t="shared" si="14"/>
        <v>999.99</v>
      </c>
    </row>
    <row r="940" spans="1:19" x14ac:dyDescent="0.3">
      <c r="A940" s="2">
        <v>334</v>
      </c>
      <c r="B940" s="2">
        <v>1</v>
      </c>
      <c r="C940" s="2">
        <f>VLOOKUP(A940, [1]orders!A:G, 7, FALSE)</f>
        <v>2</v>
      </c>
      <c r="D940" s="2">
        <v>16</v>
      </c>
      <c r="E940" s="2">
        <f>VLOOKUP(C940, [2]staffs!A:G,1,FALSE)</f>
        <v>2</v>
      </c>
      <c r="F940" s="2" t="str">
        <f>VLOOKUP(E940, [2]staffs!A:D,4,FALSE)</f>
        <v>mireya.copeland@bikes.shop</v>
      </c>
      <c r="G940" s="2">
        <f>VLOOKUP(D940, [3]products!$A:$D, 4, FALSE)</f>
        <v>3</v>
      </c>
      <c r="H940" s="2" t="str">
        <f>VLOOKUP(G940, [4]categories!A:B, 2, FALSE)</f>
        <v>Cruisers Bicycles</v>
      </c>
      <c r="I940" s="14">
        <f>VLOOKUP(A940, [1]orders!A:B,2,FALSE)</f>
        <v>1112</v>
      </c>
      <c r="J940" s="14" t="str">
        <f>VLOOKUP(A940, [1]orders!A:I,9,FALSE)</f>
        <v>hollis.rasmussen@yahoo.com</v>
      </c>
      <c r="K940" s="14">
        <f>VLOOKUP(A940, [1]orders!A:J,10,FALSE)</f>
        <v>11758</v>
      </c>
      <c r="L940" s="2" t="str">
        <f>IFERROR(VLOOKUP(C940, [5]stores!A:B, 2, FALSE), "Unknown")</f>
        <v>Baldwin Bikes</v>
      </c>
      <c r="M940" s="2" t="str">
        <f>VLOOKUP(D940,[3]products!A:B,2,FALSE)</f>
        <v>Electra Townie Original 7D EQ - 2016</v>
      </c>
      <c r="N940" s="2" t="str">
        <f>VLOOKUP(D940, [3]products!A:H, 8, FALSE)</f>
        <v>Electra</v>
      </c>
      <c r="O940" s="21">
        <f>VLOOKUP(A940, [1]orders!A:D, 4, FALSE)</f>
        <v>42576</v>
      </c>
      <c r="P940" s="2">
        <v>2</v>
      </c>
      <c r="Q940" s="2">
        <v>599.99</v>
      </c>
      <c r="R940" s="27">
        <v>0.2</v>
      </c>
      <c r="S940" s="2">
        <f t="shared" si="14"/>
        <v>1199.98</v>
      </c>
    </row>
    <row r="941" spans="1:19" x14ac:dyDescent="0.3">
      <c r="A941" s="2">
        <v>334</v>
      </c>
      <c r="B941" s="2">
        <v>2</v>
      </c>
      <c r="C941" s="2">
        <f>VLOOKUP(A941, [1]orders!A:G, 7, FALSE)</f>
        <v>2</v>
      </c>
      <c r="D941" s="2">
        <v>9</v>
      </c>
      <c r="E941" s="2">
        <f>VLOOKUP(C941, [2]staffs!A:G,1,FALSE)</f>
        <v>2</v>
      </c>
      <c r="F941" s="2" t="str">
        <f>VLOOKUP(E941, [2]staffs!A:D,4,FALSE)</f>
        <v>mireya.copeland@bikes.shop</v>
      </c>
      <c r="G941" s="2">
        <f>VLOOKUP(D941, [3]products!$A:$D, 4, FALSE)</f>
        <v>5</v>
      </c>
      <c r="H941" s="2" t="str">
        <f>VLOOKUP(G941, [4]categories!A:B, 2, FALSE)</f>
        <v>Electric Bikes</v>
      </c>
      <c r="I941" s="14">
        <f>VLOOKUP(A941, [1]orders!A:B,2,FALSE)</f>
        <v>1112</v>
      </c>
      <c r="J941" s="14" t="str">
        <f>VLOOKUP(A941, [1]orders!A:I,9,FALSE)</f>
        <v>hollis.rasmussen@yahoo.com</v>
      </c>
      <c r="K941" s="14">
        <f>VLOOKUP(A941, [1]orders!A:J,10,FALSE)</f>
        <v>11758</v>
      </c>
      <c r="L941" s="2" t="str">
        <f>IFERROR(VLOOKUP(C941, [5]stores!A:B, 2, FALSE), "Unknown")</f>
        <v>Baldwin Bikes</v>
      </c>
      <c r="M941" s="2" t="str">
        <f>VLOOKUP(D941,[3]products!A:B,2,FALSE)</f>
        <v>Trek Conduit+ - 2016</v>
      </c>
      <c r="N941" s="2" t="str">
        <f>VLOOKUP(D941, [3]products!A:H, 8, FALSE)</f>
        <v>Trek</v>
      </c>
      <c r="O941" s="21">
        <f>VLOOKUP(A941, [1]orders!A:D, 4, FALSE)</f>
        <v>42576</v>
      </c>
      <c r="P941" s="2">
        <v>1</v>
      </c>
      <c r="Q941" s="2">
        <v>2999.99</v>
      </c>
      <c r="R941" s="27">
        <v>0.05</v>
      </c>
      <c r="S941" s="2">
        <f t="shared" si="14"/>
        <v>2999.99</v>
      </c>
    </row>
    <row r="942" spans="1:19" x14ac:dyDescent="0.3">
      <c r="A942" s="2">
        <v>334</v>
      </c>
      <c r="B942" s="2">
        <v>3</v>
      </c>
      <c r="C942" s="2">
        <f>VLOOKUP(A942, [1]orders!A:G, 7, FALSE)</f>
        <v>2</v>
      </c>
      <c r="D942" s="2">
        <v>3</v>
      </c>
      <c r="E942" s="2">
        <f>VLOOKUP(C942, [2]staffs!A:G,1,FALSE)</f>
        <v>2</v>
      </c>
      <c r="F942" s="2" t="str">
        <f>VLOOKUP(E942, [2]staffs!A:D,4,FALSE)</f>
        <v>mireya.copeland@bikes.shop</v>
      </c>
      <c r="G942" s="2">
        <f>VLOOKUP(D942, [3]products!$A:$D, 4, FALSE)</f>
        <v>6</v>
      </c>
      <c r="H942" s="2" t="str">
        <f>VLOOKUP(G942, [4]categories!A:B, 2, FALSE)</f>
        <v>Mountain Bikes</v>
      </c>
      <c r="I942" s="14">
        <f>VLOOKUP(A942, [1]orders!A:B,2,FALSE)</f>
        <v>1112</v>
      </c>
      <c r="J942" s="14" t="str">
        <f>VLOOKUP(A942, [1]orders!A:I,9,FALSE)</f>
        <v>hollis.rasmussen@yahoo.com</v>
      </c>
      <c r="K942" s="14">
        <f>VLOOKUP(A942, [1]orders!A:J,10,FALSE)</f>
        <v>11758</v>
      </c>
      <c r="L942" s="2" t="str">
        <f>IFERROR(VLOOKUP(C942, [5]stores!A:B, 2, FALSE), "Unknown")</f>
        <v>Baldwin Bikes</v>
      </c>
      <c r="M942" s="2" t="str">
        <f>VLOOKUP(D942,[3]products!A:B,2,FALSE)</f>
        <v>Surly Wednesday Frameset - 2016</v>
      </c>
      <c r="N942" s="2" t="str">
        <f>VLOOKUP(D942, [3]products!A:H, 8, FALSE)</f>
        <v>Surly</v>
      </c>
      <c r="O942" s="21">
        <f>VLOOKUP(A942, [1]orders!A:D, 4, FALSE)</f>
        <v>42576</v>
      </c>
      <c r="P942" s="2">
        <v>2</v>
      </c>
      <c r="Q942" s="2">
        <v>999.99</v>
      </c>
      <c r="R942" s="27">
        <v>0.05</v>
      </c>
      <c r="S942" s="2">
        <f t="shared" si="14"/>
        <v>1999.98</v>
      </c>
    </row>
    <row r="943" spans="1:19" x14ac:dyDescent="0.3">
      <c r="A943" s="2">
        <v>335</v>
      </c>
      <c r="B943" s="2">
        <v>1</v>
      </c>
      <c r="C943" s="2">
        <f>VLOOKUP(A943, [1]orders!A:G, 7, FALSE)</f>
        <v>2</v>
      </c>
      <c r="D943" s="2">
        <v>6</v>
      </c>
      <c r="E943" s="2">
        <f>VLOOKUP(C943, [2]staffs!A:G,1,FALSE)</f>
        <v>2</v>
      </c>
      <c r="F943" s="2" t="str">
        <f>VLOOKUP(E943, [2]staffs!A:D,4,FALSE)</f>
        <v>mireya.copeland@bikes.shop</v>
      </c>
      <c r="G943" s="2">
        <f>VLOOKUP(D943, [3]products!$A:$D, 4, FALSE)</f>
        <v>6</v>
      </c>
      <c r="H943" s="2" t="str">
        <f>VLOOKUP(G943, [4]categories!A:B, 2, FALSE)</f>
        <v>Mountain Bikes</v>
      </c>
      <c r="I943" s="14">
        <f>VLOOKUP(A943, [1]orders!A:B,2,FALSE)</f>
        <v>1193</v>
      </c>
      <c r="J943" s="14" t="str">
        <f>VLOOKUP(A943, [1]orders!A:I,9,FALSE)</f>
        <v>phebe.soto@hotmail.com</v>
      </c>
      <c r="K943" s="14">
        <f>VLOOKUP(A943, [1]orders!A:J,10,FALSE)</f>
        <v>11420</v>
      </c>
      <c r="L943" s="2" t="str">
        <f>IFERROR(VLOOKUP(C943, [5]stores!A:B, 2, FALSE), "Unknown")</f>
        <v>Baldwin Bikes</v>
      </c>
      <c r="M943" s="2" t="str">
        <f>VLOOKUP(D943,[3]products!A:B,2,FALSE)</f>
        <v>Surly Ice Cream Truck Frameset - 2016</v>
      </c>
      <c r="N943" s="2" t="str">
        <f>VLOOKUP(D943, [3]products!A:H, 8, FALSE)</f>
        <v>Surly</v>
      </c>
      <c r="O943" s="21">
        <f>VLOOKUP(A943, [1]orders!A:D, 4, FALSE)</f>
        <v>42576</v>
      </c>
      <c r="P943" s="2">
        <v>1</v>
      </c>
      <c r="Q943" s="2">
        <v>469.99</v>
      </c>
      <c r="R943" s="27">
        <v>0.1</v>
      </c>
      <c r="S943" s="2">
        <f t="shared" si="14"/>
        <v>469.99</v>
      </c>
    </row>
    <row r="944" spans="1:19" x14ac:dyDescent="0.3">
      <c r="A944" s="2">
        <v>335</v>
      </c>
      <c r="B944" s="2">
        <v>2</v>
      </c>
      <c r="C944" s="2">
        <f>VLOOKUP(A944, [1]orders!A:G, 7, FALSE)</f>
        <v>2</v>
      </c>
      <c r="D944" s="2">
        <v>2</v>
      </c>
      <c r="E944" s="2">
        <f>VLOOKUP(C944, [2]staffs!A:G,1,FALSE)</f>
        <v>2</v>
      </c>
      <c r="F944" s="2" t="str">
        <f>VLOOKUP(E944, [2]staffs!A:D,4,FALSE)</f>
        <v>mireya.copeland@bikes.shop</v>
      </c>
      <c r="G944" s="2">
        <f>VLOOKUP(D944, [3]products!$A:$D, 4, FALSE)</f>
        <v>6</v>
      </c>
      <c r="H944" s="2" t="str">
        <f>VLOOKUP(G944, [4]categories!A:B, 2, FALSE)</f>
        <v>Mountain Bikes</v>
      </c>
      <c r="I944" s="14">
        <f>VLOOKUP(A944, [1]orders!A:B,2,FALSE)</f>
        <v>1193</v>
      </c>
      <c r="J944" s="14" t="str">
        <f>VLOOKUP(A944, [1]orders!A:I,9,FALSE)</f>
        <v>phebe.soto@hotmail.com</v>
      </c>
      <c r="K944" s="14">
        <f>VLOOKUP(A944, [1]orders!A:J,10,FALSE)</f>
        <v>11420</v>
      </c>
      <c r="L944" s="2" t="str">
        <f>IFERROR(VLOOKUP(C944, [5]stores!A:B, 2, FALSE), "Unknown")</f>
        <v>Baldwin Bikes</v>
      </c>
      <c r="M944" s="2" t="str">
        <f>VLOOKUP(D944,[3]products!A:B,2,FALSE)</f>
        <v>Ritchey Timberwolf Frameset - 2016</v>
      </c>
      <c r="N944" s="2" t="str">
        <f>VLOOKUP(D944, [3]products!A:H, 8, FALSE)</f>
        <v>Ritchey</v>
      </c>
      <c r="O944" s="21">
        <f>VLOOKUP(A944, [1]orders!A:D, 4, FALSE)</f>
        <v>42576</v>
      </c>
      <c r="P944" s="2">
        <v>2</v>
      </c>
      <c r="Q944" s="2">
        <v>749.99</v>
      </c>
      <c r="R944" s="27">
        <v>0.1</v>
      </c>
      <c r="S944" s="2">
        <f t="shared" si="14"/>
        <v>1499.98</v>
      </c>
    </row>
    <row r="945" spans="1:19" x14ac:dyDescent="0.3">
      <c r="A945" s="2">
        <v>335</v>
      </c>
      <c r="B945" s="2">
        <v>3</v>
      </c>
      <c r="C945" s="2">
        <f>VLOOKUP(A945, [1]orders!A:G, 7, FALSE)</f>
        <v>2</v>
      </c>
      <c r="D945" s="2">
        <v>21</v>
      </c>
      <c r="E945" s="2">
        <f>VLOOKUP(C945, [2]staffs!A:G,1,FALSE)</f>
        <v>2</v>
      </c>
      <c r="F945" s="2" t="str">
        <f>VLOOKUP(E945, [2]staffs!A:D,4,FALSE)</f>
        <v>mireya.copeland@bikes.shop</v>
      </c>
      <c r="G945" s="2">
        <f>VLOOKUP(D945, [3]products!$A:$D, 4, FALSE)</f>
        <v>1</v>
      </c>
      <c r="H945" s="2" t="str">
        <f>VLOOKUP(G945, [4]categories!A:B, 2, FALSE)</f>
        <v>Children Bicycles</v>
      </c>
      <c r="I945" s="14">
        <f>VLOOKUP(A945, [1]orders!A:B,2,FALSE)</f>
        <v>1193</v>
      </c>
      <c r="J945" s="14" t="str">
        <f>VLOOKUP(A945, [1]orders!A:I,9,FALSE)</f>
        <v>phebe.soto@hotmail.com</v>
      </c>
      <c r="K945" s="14">
        <f>VLOOKUP(A945, [1]orders!A:J,10,FALSE)</f>
        <v>11420</v>
      </c>
      <c r="L945" s="2" t="str">
        <f>IFERROR(VLOOKUP(C945, [5]stores!A:B, 2, FALSE), "Unknown")</f>
        <v>Baldwin Bikes</v>
      </c>
      <c r="M945" s="2" t="str">
        <f>VLOOKUP(D945,[3]products!A:B,2,FALSE)</f>
        <v>Electra Cruiser 1 (24-Inch) - 2016</v>
      </c>
      <c r="N945" s="2" t="str">
        <f>VLOOKUP(D945, [3]products!A:H, 8, FALSE)</f>
        <v>Electra</v>
      </c>
      <c r="O945" s="21">
        <f>VLOOKUP(A945, [1]orders!A:D, 4, FALSE)</f>
        <v>42576</v>
      </c>
      <c r="P945" s="2">
        <v>1</v>
      </c>
      <c r="Q945" s="2">
        <v>269.99</v>
      </c>
      <c r="R945" s="27">
        <v>7.0000000000000007E-2</v>
      </c>
      <c r="S945" s="2">
        <f t="shared" si="14"/>
        <v>269.99</v>
      </c>
    </row>
    <row r="946" spans="1:19" x14ac:dyDescent="0.3">
      <c r="A946" s="2">
        <v>336</v>
      </c>
      <c r="B946" s="2">
        <v>1</v>
      </c>
      <c r="C946" s="2">
        <f>VLOOKUP(A946, [1]orders!A:G, 7, FALSE)</f>
        <v>2</v>
      </c>
      <c r="D946" s="2">
        <v>4</v>
      </c>
      <c r="E946" s="2">
        <f>VLOOKUP(C946, [2]staffs!A:G,1,FALSE)</f>
        <v>2</v>
      </c>
      <c r="F946" s="2" t="str">
        <f>VLOOKUP(E946, [2]staffs!A:D,4,FALSE)</f>
        <v>mireya.copeland@bikes.shop</v>
      </c>
      <c r="G946" s="2">
        <f>VLOOKUP(D946, [3]products!$A:$D, 4, FALSE)</f>
        <v>6</v>
      </c>
      <c r="H946" s="2" t="str">
        <f>VLOOKUP(G946, [4]categories!A:B, 2, FALSE)</f>
        <v>Mountain Bikes</v>
      </c>
      <c r="I946" s="14">
        <f>VLOOKUP(A946, [1]orders!A:B,2,FALSE)</f>
        <v>1030</v>
      </c>
      <c r="J946" s="14" t="str">
        <f>VLOOKUP(A946, [1]orders!A:I,9,FALSE)</f>
        <v>saran.moses@yahoo.com</v>
      </c>
      <c r="K946" s="14">
        <f>VLOOKUP(A946, [1]orders!A:J,10,FALSE)</f>
        <v>11201</v>
      </c>
      <c r="L946" s="2" t="str">
        <f>IFERROR(VLOOKUP(C946, [5]stores!A:B, 2, FALSE), "Unknown")</f>
        <v>Baldwin Bikes</v>
      </c>
      <c r="M946" s="2" t="str">
        <f>VLOOKUP(D946,[3]products!A:B,2,FALSE)</f>
        <v>Trek Fuel EX 8 29 - 2016</v>
      </c>
      <c r="N946" s="2" t="str">
        <f>VLOOKUP(D946, [3]products!A:H, 8, FALSE)</f>
        <v>Trek</v>
      </c>
      <c r="O946" s="21">
        <f>VLOOKUP(A946, [1]orders!A:D, 4, FALSE)</f>
        <v>42577</v>
      </c>
      <c r="P946" s="2">
        <v>1</v>
      </c>
      <c r="Q946" s="2">
        <v>2899.99</v>
      </c>
      <c r="R946" s="27">
        <v>0.1</v>
      </c>
      <c r="S946" s="2">
        <f t="shared" si="14"/>
        <v>2899.99</v>
      </c>
    </row>
    <row r="947" spans="1:19" x14ac:dyDescent="0.3">
      <c r="A947" s="2">
        <v>336</v>
      </c>
      <c r="B947" s="2">
        <v>2</v>
      </c>
      <c r="C947" s="2">
        <f>VLOOKUP(A947, [1]orders!A:G, 7, FALSE)</f>
        <v>2</v>
      </c>
      <c r="D947" s="2">
        <v>12</v>
      </c>
      <c r="E947" s="2">
        <f>VLOOKUP(C947, [2]staffs!A:G,1,FALSE)</f>
        <v>2</v>
      </c>
      <c r="F947" s="2" t="str">
        <f>VLOOKUP(E947, [2]staffs!A:D,4,FALSE)</f>
        <v>mireya.copeland@bikes.shop</v>
      </c>
      <c r="G947" s="2">
        <f>VLOOKUP(D947, [3]products!$A:$D, 4, FALSE)</f>
        <v>3</v>
      </c>
      <c r="H947" s="2" t="str">
        <f>VLOOKUP(G947, [4]categories!A:B, 2, FALSE)</f>
        <v>Cruisers Bicycles</v>
      </c>
      <c r="I947" s="14">
        <f>VLOOKUP(A947, [1]orders!A:B,2,FALSE)</f>
        <v>1030</v>
      </c>
      <c r="J947" s="14" t="str">
        <f>VLOOKUP(A947, [1]orders!A:I,9,FALSE)</f>
        <v>saran.moses@yahoo.com</v>
      </c>
      <c r="K947" s="14">
        <f>VLOOKUP(A947, [1]orders!A:J,10,FALSE)</f>
        <v>11201</v>
      </c>
      <c r="L947" s="2" t="str">
        <f>IFERROR(VLOOKUP(C947, [5]stores!A:B, 2, FALSE), "Unknown")</f>
        <v>Baldwin Bikes</v>
      </c>
      <c r="M947" s="2" t="str">
        <f>VLOOKUP(D947,[3]products!A:B,2,FALSE)</f>
        <v>Electra Townie Original 21D - 2016</v>
      </c>
      <c r="N947" s="2" t="str">
        <f>VLOOKUP(D947, [3]products!A:H, 8, FALSE)</f>
        <v>Electra</v>
      </c>
      <c r="O947" s="21">
        <f>VLOOKUP(A947, [1]orders!A:D, 4, FALSE)</f>
        <v>42577</v>
      </c>
      <c r="P947" s="2">
        <v>1</v>
      </c>
      <c r="Q947" s="2">
        <v>549.99</v>
      </c>
      <c r="R947" s="27">
        <v>0.2</v>
      </c>
      <c r="S947" s="2">
        <f t="shared" si="14"/>
        <v>549.99</v>
      </c>
    </row>
    <row r="948" spans="1:19" x14ac:dyDescent="0.3">
      <c r="A948" s="2">
        <v>337</v>
      </c>
      <c r="B948" s="2">
        <v>1</v>
      </c>
      <c r="C948" s="2">
        <f>VLOOKUP(A948, [1]orders!A:G, 7, FALSE)</f>
        <v>2</v>
      </c>
      <c r="D948" s="2">
        <v>18</v>
      </c>
      <c r="E948" s="2">
        <f>VLOOKUP(C948, [2]staffs!A:G,1,FALSE)</f>
        <v>2</v>
      </c>
      <c r="F948" s="2" t="str">
        <f>VLOOKUP(E948, [2]staffs!A:D,4,FALSE)</f>
        <v>mireya.copeland@bikes.shop</v>
      </c>
      <c r="G948" s="2">
        <f>VLOOKUP(D948, [3]products!$A:$D, 4, FALSE)</f>
        <v>3</v>
      </c>
      <c r="H948" s="2" t="str">
        <f>VLOOKUP(G948, [4]categories!A:B, 2, FALSE)</f>
        <v>Cruisers Bicycles</v>
      </c>
      <c r="I948" s="14">
        <f>VLOOKUP(A948, [1]orders!A:B,2,FALSE)</f>
        <v>1252</v>
      </c>
      <c r="J948" s="14" t="str">
        <f>VLOOKUP(A948, [1]orders!A:I,9,FALSE)</f>
        <v>adriene.rollins@msn.com</v>
      </c>
      <c r="K948" s="14">
        <f>VLOOKUP(A948, [1]orders!A:J,10,FALSE)</f>
        <v>11803</v>
      </c>
      <c r="L948" s="2" t="str">
        <f>IFERROR(VLOOKUP(C948, [5]stores!A:B, 2, FALSE), "Unknown")</f>
        <v>Baldwin Bikes</v>
      </c>
      <c r="M948" s="2" t="str">
        <f>VLOOKUP(D948,[3]products!A:B,2,FALSE)</f>
        <v>Pure Cycles Western 3-Speed - Women's - 2015/2016</v>
      </c>
      <c r="N948" s="2" t="str">
        <f>VLOOKUP(D948, [3]products!A:H, 8, FALSE)</f>
        <v>Pure Cycles</v>
      </c>
      <c r="O948" s="21">
        <f>VLOOKUP(A948, [1]orders!A:D, 4, FALSE)</f>
        <v>42577</v>
      </c>
      <c r="P948" s="2">
        <v>1</v>
      </c>
      <c r="Q948" s="2">
        <v>449</v>
      </c>
      <c r="R948" s="27">
        <v>0.05</v>
      </c>
      <c r="S948" s="2">
        <f t="shared" si="14"/>
        <v>449</v>
      </c>
    </row>
    <row r="949" spans="1:19" x14ac:dyDescent="0.3">
      <c r="A949" s="2">
        <v>337</v>
      </c>
      <c r="B949" s="2">
        <v>2</v>
      </c>
      <c r="C949" s="2">
        <f>VLOOKUP(A949, [1]orders!A:G, 7, FALSE)</f>
        <v>2</v>
      </c>
      <c r="D949" s="2">
        <v>4</v>
      </c>
      <c r="E949" s="2">
        <f>VLOOKUP(C949, [2]staffs!A:G,1,FALSE)</f>
        <v>2</v>
      </c>
      <c r="F949" s="2" t="str">
        <f>VLOOKUP(E949, [2]staffs!A:D,4,FALSE)</f>
        <v>mireya.copeland@bikes.shop</v>
      </c>
      <c r="G949" s="2">
        <f>VLOOKUP(D949, [3]products!$A:$D, 4, FALSE)</f>
        <v>6</v>
      </c>
      <c r="H949" s="2" t="str">
        <f>VLOOKUP(G949, [4]categories!A:B, 2, FALSE)</f>
        <v>Mountain Bikes</v>
      </c>
      <c r="I949" s="14">
        <f>VLOOKUP(A949, [1]orders!A:B,2,FALSE)</f>
        <v>1252</v>
      </c>
      <c r="J949" s="14" t="str">
        <f>VLOOKUP(A949, [1]orders!A:I,9,FALSE)</f>
        <v>adriene.rollins@msn.com</v>
      </c>
      <c r="K949" s="14">
        <f>VLOOKUP(A949, [1]orders!A:J,10,FALSE)</f>
        <v>11803</v>
      </c>
      <c r="L949" s="2" t="str">
        <f>IFERROR(VLOOKUP(C949, [5]stores!A:B, 2, FALSE), "Unknown")</f>
        <v>Baldwin Bikes</v>
      </c>
      <c r="M949" s="2" t="str">
        <f>VLOOKUP(D949,[3]products!A:B,2,FALSE)</f>
        <v>Trek Fuel EX 8 29 - 2016</v>
      </c>
      <c r="N949" s="2" t="str">
        <f>VLOOKUP(D949, [3]products!A:H, 8, FALSE)</f>
        <v>Trek</v>
      </c>
      <c r="O949" s="21">
        <f>VLOOKUP(A949, [1]orders!A:D, 4, FALSE)</f>
        <v>42577</v>
      </c>
      <c r="P949" s="2">
        <v>1</v>
      </c>
      <c r="Q949" s="2">
        <v>2899.99</v>
      </c>
      <c r="R949" s="27">
        <v>0.05</v>
      </c>
      <c r="S949" s="2">
        <f t="shared" si="14"/>
        <v>2899.99</v>
      </c>
    </row>
    <row r="950" spans="1:19" x14ac:dyDescent="0.3">
      <c r="A950" s="2">
        <v>338</v>
      </c>
      <c r="B950" s="2">
        <v>1</v>
      </c>
      <c r="C950" s="2">
        <f>VLOOKUP(A950, [1]orders!A:G, 7, FALSE)</f>
        <v>1</v>
      </c>
      <c r="D950" s="2">
        <v>6</v>
      </c>
      <c r="E950" s="2">
        <f>VLOOKUP(C950, [2]staffs!A:G,1,FALSE)</f>
        <v>1</v>
      </c>
      <c r="F950" s="2" t="str">
        <f>VLOOKUP(E950, [2]staffs!A:D,4,FALSE)</f>
        <v>fabiola.jackson@bikes.shop</v>
      </c>
      <c r="G950" s="2">
        <f>VLOOKUP(D950, [3]products!$A:$D, 4, FALSE)</f>
        <v>6</v>
      </c>
      <c r="H950" s="2" t="str">
        <f>VLOOKUP(G950, [4]categories!A:B, 2, FALSE)</f>
        <v>Mountain Bikes</v>
      </c>
      <c r="I950" s="14">
        <f>VLOOKUP(A950, [1]orders!A:B,2,FALSE)</f>
        <v>1333</v>
      </c>
      <c r="J950" s="14" t="str">
        <f>VLOOKUP(A950, [1]orders!A:I,9,FALSE)</f>
        <v>omega.huff@aol.com</v>
      </c>
      <c r="K950" s="14">
        <f>VLOOKUP(A950, [1]orders!A:J,10,FALSE)</f>
        <v>90403</v>
      </c>
      <c r="L950" s="2" t="str">
        <f>IFERROR(VLOOKUP(C950, [5]stores!A:B, 2, FALSE), "Unknown")</f>
        <v>Santa Cruz Bikes</v>
      </c>
      <c r="M950" s="2" t="str">
        <f>VLOOKUP(D950,[3]products!A:B,2,FALSE)</f>
        <v>Surly Ice Cream Truck Frameset - 2016</v>
      </c>
      <c r="N950" s="2" t="str">
        <f>VLOOKUP(D950, [3]products!A:H, 8, FALSE)</f>
        <v>Surly</v>
      </c>
      <c r="O950" s="21">
        <f>VLOOKUP(A950, [1]orders!A:D, 4, FALSE)</f>
        <v>42579</v>
      </c>
      <c r="P950" s="2">
        <v>2</v>
      </c>
      <c r="Q950" s="2">
        <v>469.99</v>
      </c>
      <c r="R950" s="27">
        <v>7.0000000000000007E-2</v>
      </c>
      <c r="S950" s="2">
        <f t="shared" si="14"/>
        <v>939.98</v>
      </c>
    </row>
    <row r="951" spans="1:19" x14ac:dyDescent="0.3">
      <c r="A951" s="2">
        <v>338</v>
      </c>
      <c r="B951" s="2">
        <v>2</v>
      </c>
      <c r="C951" s="2">
        <f>VLOOKUP(A951, [1]orders!A:G, 7, FALSE)</f>
        <v>1</v>
      </c>
      <c r="D951" s="2">
        <v>10</v>
      </c>
      <c r="E951" s="2">
        <f>VLOOKUP(C951, [2]staffs!A:G,1,FALSE)</f>
        <v>1</v>
      </c>
      <c r="F951" s="2" t="str">
        <f>VLOOKUP(E951, [2]staffs!A:D,4,FALSE)</f>
        <v>fabiola.jackson@bikes.shop</v>
      </c>
      <c r="G951" s="2">
        <f>VLOOKUP(D951, [3]products!$A:$D, 4, FALSE)</f>
        <v>4</v>
      </c>
      <c r="H951" s="2" t="str">
        <f>VLOOKUP(G951, [4]categories!A:B, 2, FALSE)</f>
        <v>Cyclocross Bicycles</v>
      </c>
      <c r="I951" s="14">
        <f>VLOOKUP(A951, [1]orders!A:B,2,FALSE)</f>
        <v>1333</v>
      </c>
      <c r="J951" s="14" t="str">
        <f>VLOOKUP(A951, [1]orders!A:I,9,FALSE)</f>
        <v>omega.huff@aol.com</v>
      </c>
      <c r="K951" s="14">
        <f>VLOOKUP(A951, [1]orders!A:J,10,FALSE)</f>
        <v>90403</v>
      </c>
      <c r="L951" s="2" t="str">
        <f>IFERROR(VLOOKUP(C951, [5]stores!A:B, 2, FALSE), "Unknown")</f>
        <v>Santa Cruz Bikes</v>
      </c>
      <c r="M951" s="2" t="str">
        <f>VLOOKUP(D951,[3]products!A:B,2,FALSE)</f>
        <v>Surly Straggler - 2016</v>
      </c>
      <c r="N951" s="2" t="str">
        <f>VLOOKUP(D951, [3]products!A:H, 8, FALSE)</f>
        <v>Surly</v>
      </c>
      <c r="O951" s="21">
        <f>VLOOKUP(A951, [1]orders!A:D, 4, FALSE)</f>
        <v>42579</v>
      </c>
      <c r="P951" s="2">
        <v>1</v>
      </c>
      <c r="Q951" s="2">
        <v>1549</v>
      </c>
      <c r="R951" s="27">
        <v>7.0000000000000007E-2</v>
      </c>
      <c r="S951" s="2">
        <f t="shared" si="14"/>
        <v>1549</v>
      </c>
    </row>
    <row r="952" spans="1:19" x14ac:dyDescent="0.3">
      <c r="A952" s="2">
        <v>338</v>
      </c>
      <c r="B952" s="2">
        <v>3</v>
      </c>
      <c r="C952" s="2">
        <f>VLOOKUP(A952, [1]orders!A:G, 7, FALSE)</f>
        <v>1</v>
      </c>
      <c r="D952" s="2">
        <v>22</v>
      </c>
      <c r="E952" s="2">
        <f>VLOOKUP(C952, [2]staffs!A:G,1,FALSE)</f>
        <v>1</v>
      </c>
      <c r="F952" s="2" t="str">
        <f>VLOOKUP(E952, [2]staffs!A:D,4,FALSE)</f>
        <v>fabiola.jackson@bikes.shop</v>
      </c>
      <c r="G952" s="2">
        <f>VLOOKUP(D952, [3]products!$A:$D, 4, FALSE)</f>
        <v>1</v>
      </c>
      <c r="H952" s="2" t="str">
        <f>VLOOKUP(G952, [4]categories!A:B, 2, FALSE)</f>
        <v>Children Bicycles</v>
      </c>
      <c r="I952" s="14">
        <f>VLOOKUP(A952, [1]orders!A:B,2,FALSE)</f>
        <v>1333</v>
      </c>
      <c r="J952" s="14" t="str">
        <f>VLOOKUP(A952, [1]orders!A:I,9,FALSE)</f>
        <v>omega.huff@aol.com</v>
      </c>
      <c r="K952" s="14">
        <f>VLOOKUP(A952, [1]orders!A:J,10,FALSE)</f>
        <v>90403</v>
      </c>
      <c r="L952" s="2" t="str">
        <f>IFERROR(VLOOKUP(C952, [5]stores!A:B, 2, FALSE), "Unknown")</f>
        <v>Santa Cruz Bikes</v>
      </c>
      <c r="M952" s="2" t="str">
        <f>VLOOKUP(D952,[3]products!A:B,2,FALSE)</f>
        <v>Electra Girl's Hawaii 1 (16-inch) - 2015/2016</v>
      </c>
      <c r="N952" s="2" t="str">
        <f>VLOOKUP(D952, [3]products!A:H, 8, FALSE)</f>
        <v>Electra</v>
      </c>
      <c r="O952" s="21">
        <f>VLOOKUP(A952, [1]orders!A:D, 4, FALSE)</f>
        <v>42579</v>
      </c>
      <c r="P952" s="2">
        <v>1</v>
      </c>
      <c r="Q952" s="2">
        <v>269.99</v>
      </c>
      <c r="R952" s="27">
        <v>0.1</v>
      </c>
      <c r="S952" s="2">
        <f t="shared" si="14"/>
        <v>269.99</v>
      </c>
    </row>
    <row r="953" spans="1:19" x14ac:dyDescent="0.3">
      <c r="A953" s="2">
        <v>338</v>
      </c>
      <c r="B953" s="2">
        <v>4</v>
      </c>
      <c r="C953" s="2">
        <f>VLOOKUP(A953, [1]orders!A:G, 7, FALSE)</f>
        <v>1</v>
      </c>
      <c r="D953" s="2">
        <v>11</v>
      </c>
      <c r="E953" s="2">
        <f>VLOOKUP(C953, [2]staffs!A:G,1,FALSE)</f>
        <v>1</v>
      </c>
      <c r="F953" s="2" t="str">
        <f>VLOOKUP(E953, [2]staffs!A:D,4,FALSE)</f>
        <v>fabiola.jackson@bikes.shop</v>
      </c>
      <c r="G953" s="2">
        <f>VLOOKUP(D953, [3]products!$A:$D, 4, FALSE)</f>
        <v>4</v>
      </c>
      <c r="H953" s="2" t="str">
        <f>VLOOKUP(G953, [4]categories!A:B, 2, FALSE)</f>
        <v>Cyclocross Bicycles</v>
      </c>
      <c r="I953" s="14">
        <f>VLOOKUP(A953, [1]orders!A:B,2,FALSE)</f>
        <v>1333</v>
      </c>
      <c r="J953" s="14" t="str">
        <f>VLOOKUP(A953, [1]orders!A:I,9,FALSE)</f>
        <v>omega.huff@aol.com</v>
      </c>
      <c r="K953" s="14">
        <f>VLOOKUP(A953, [1]orders!A:J,10,FALSE)</f>
        <v>90403</v>
      </c>
      <c r="L953" s="2" t="str">
        <f>IFERROR(VLOOKUP(C953, [5]stores!A:B, 2, FALSE), "Unknown")</f>
        <v>Santa Cruz Bikes</v>
      </c>
      <c r="M953" s="2" t="str">
        <f>VLOOKUP(D953,[3]products!A:B,2,FALSE)</f>
        <v>Surly Straggler 650b - 2016</v>
      </c>
      <c r="N953" s="2" t="str">
        <f>VLOOKUP(D953, [3]products!A:H, 8, FALSE)</f>
        <v>Surly</v>
      </c>
      <c r="O953" s="21">
        <f>VLOOKUP(A953, [1]orders!A:D, 4, FALSE)</f>
        <v>42579</v>
      </c>
      <c r="P953" s="2">
        <v>2</v>
      </c>
      <c r="Q953" s="2">
        <v>1680.99</v>
      </c>
      <c r="R953" s="27">
        <v>7.0000000000000007E-2</v>
      </c>
      <c r="S953" s="2">
        <f t="shared" si="14"/>
        <v>3361.98</v>
      </c>
    </row>
    <row r="954" spans="1:19" x14ac:dyDescent="0.3">
      <c r="A954" s="2">
        <v>338</v>
      </c>
      <c r="B954" s="2">
        <v>5</v>
      </c>
      <c r="C954" s="2">
        <f>VLOOKUP(A954, [1]orders!A:G, 7, FALSE)</f>
        <v>1</v>
      </c>
      <c r="D954" s="2">
        <v>9</v>
      </c>
      <c r="E954" s="2">
        <f>VLOOKUP(C954, [2]staffs!A:G,1,FALSE)</f>
        <v>1</v>
      </c>
      <c r="F954" s="2" t="str">
        <f>VLOOKUP(E954, [2]staffs!A:D,4,FALSE)</f>
        <v>fabiola.jackson@bikes.shop</v>
      </c>
      <c r="G954" s="2">
        <f>VLOOKUP(D954, [3]products!$A:$D, 4, FALSE)</f>
        <v>5</v>
      </c>
      <c r="H954" s="2" t="str">
        <f>VLOOKUP(G954, [4]categories!A:B, 2, FALSE)</f>
        <v>Electric Bikes</v>
      </c>
      <c r="I954" s="14">
        <f>VLOOKUP(A954, [1]orders!A:B,2,FALSE)</f>
        <v>1333</v>
      </c>
      <c r="J954" s="14" t="str">
        <f>VLOOKUP(A954, [1]orders!A:I,9,FALSE)</f>
        <v>omega.huff@aol.com</v>
      </c>
      <c r="K954" s="14">
        <f>VLOOKUP(A954, [1]orders!A:J,10,FALSE)</f>
        <v>90403</v>
      </c>
      <c r="L954" s="2" t="str">
        <f>IFERROR(VLOOKUP(C954, [5]stores!A:B, 2, FALSE), "Unknown")</f>
        <v>Santa Cruz Bikes</v>
      </c>
      <c r="M954" s="2" t="str">
        <f>VLOOKUP(D954,[3]products!A:B,2,FALSE)</f>
        <v>Trek Conduit+ - 2016</v>
      </c>
      <c r="N954" s="2" t="str">
        <f>VLOOKUP(D954, [3]products!A:H, 8, FALSE)</f>
        <v>Trek</v>
      </c>
      <c r="O954" s="21">
        <f>VLOOKUP(A954, [1]orders!A:D, 4, FALSE)</f>
        <v>42579</v>
      </c>
      <c r="P954" s="2">
        <v>1</v>
      </c>
      <c r="Q954" s="2">
        <v>2999.99</v>
      </c>
      <c r="R954" s="27">
        <v>0.05</v>
      </c>
      <c r="S954" s="2">
        <f t="shared" si="14"/>
        <v>2999.99</v>
      </c>
    </row>
    <row r="955" spans="1:19" x14ac:dyDescent="0.3">
      <c r="A955" s="2">
        <v>339</v>
      </c>
      <c r="B955" s="2">
        <v>1</v>
      </c>
      <c r="C955" s="2">
        <f>VLOOKUP(A955, [1]orders!A:G, 7, FALSE)</f>
        <v>2</v>
      </c>
      <c r="D955" s="2">
        <v>13</v>
      </c>
      <c r="E955" s="2">
        <f>VLOOKUP(C955, [2]staffs!A:G,1,FALSE)</f>
        <v>2</v>
      </c>
      <c r="F955" s="2" t="str">
        <f>VLOOKUP(E955, [2]staffs!A:D,4,FALSE)</f>
        <v>mireya.copeland@bikes.shop</v>
      </c>
      <c r="G955" s="2">
        <f>VLOOKUP(D955, [3]products!$A:$D, 4, FALSE)</f>
        <v>3</v>
      </c>
      <c r="H955" s="2" t="str">
        <f>VLOOKUP(G955, [4]categories!A:B, 2, FALSE)</f>
        <v>Cruisers Bicycles</v>
      </c>
      <c r="I955" s="14">
        <f>VLOOKUP(A955, [1]orders!A:B,2,FALSE)</f>
        <v>1110</v>
      </c>
      <c r="J955" s="14" t="str">
        <f>VLOOKUP(A955, [1]orders!A:I,9,FALSE)</f>
        <v>shirely.cantrell@aol.com</v>
      </c>
      <c r="K955" s="14">
        <f>VLOOKUP(A955, [1]orders!A:J,10,FALSE)</f>
        <v>11552</v>
      </c>
      <c r="L955" s="2" t="str">
        <f>IFERROR(VLOOKUP(C955, [5]stores!A:B, 2, FALSE), "Unknown")</f>
        <v>Baldwin Bikes</v>
      </c>
      <c r="M955" s="2" t="str">
        <f>VLOOKUP(D955,[3]products!A:B,2,FALSE)</f>
        <v>Electra Cruiser 1 (24-Inch) - 2016</v>
      </c>
      <c r="N955" s="2" t="str">
        <f>VLOOKUP(D955, [3]products!A:H, 8, FALSE)</f>
        <v>Electra</v>
      </c>
      <c r="O955" s="21">
        <f>VLOOKUP(A955, [1]orders!A:D, 4, FALSE)</f>
        <v>42579</v>
      </c>
      <c r="P955" s="2">
        <v>1</v>
      </c>
      <c r="Q955" s="2">
        <v>269.99</v>
      </c>
      <c r="R955" s="27">
        <v>0.1</v>
      </c>
      <c r="S955" s="2">
        <f t="shared" si="14"/>
        <v>269.99</v>
      </c>
    </row>
    <row r="956" spans="1:19" x14ac:dyDescent="0.3">
      <c r="A956" s="2">
        <v>339</v>
      </c>
      <c r="B956" s="2">
        <v>2</v>
      </c>
      <c r="C956" s="2">
        <f>VLOOKUP(A956, [1]orders!A:G, 7, FALSE)</f>
        <v>2</v>
      </c>
      <c r="D956" s="2">
        <v>15</v>
      </c>
      <c r="E956" s="2">
        <f>VLOOKUP(C956, [2]staffs!A:G,1,FALSE)</f>
        <v>2</v>
      </c>
      <c r="F956" s="2" t="str">
        <f>VLOOKUP(E956, [2]staffs!A:D,4,FALSE)</f>
        <v>mireya.copeland@bikes.shop</v>
      </c>
      <c r="G956" s="2">
        <f>VLOOKUP(D956, [3]products!$A:$D, 4, FALSE)</f>
        <v>3</v>
      </c>
      <c r="H956" s="2" t="str">
        <f>VLOOKUP(G956, [4]categories!A:B, 2, FALSE)</f>
        <v>Cruisers Bicycles</v>
      </c>
      <c r="I956" s="14">
        <f>VLOOKUP(A956, [1]orders!A:B,2,FALSE)</f>
        <v>1110</v>
      </c>
      <c r="J956" s="14" t="str">
        <f>VLOOKUP(A956, [1]orders!A:I,9,FALSE)</f>
        <v>shirely.cantrell@aol.com</v>
      </c>
      <c r="K956" s="14">
        <f>VLOOKUP(A956, [1]orders!A:J,10,FALSE)</f>
        <v>11552</v>
      </c>
      <c r="L956" s="2" t="str">
        <f>IFERROR(VLOOKUP(C956, [5]stores!A:B, 2, FALSE), "Unknown")</f>
        <v>Baldwin Bikes</v>
      </c>
      <c r="M956" s="2" t="str">
        <f>VLOOKUP(D956,[3]products!A:B,2,FALSE)</f>
        <v>Electra Moto 1 - 2016</v>
      </c>
      <c r="N956" s="2" t="str">
        <f>VLOOKUP(D956, [3]products!A:H, 8, FALSE)</f>
        <v>Electra</v>
      </c>
      <c r="O956" s="21">
        <f>VLOOKUP(A956, [1]orders!A:D, 4, FALSE)</f>
        <v>42579</v>
      </c>
      <c r="P956" s="2">
        <v>2</v>
      </c>
      <c r="Q956" s="2">
        <v>529.99</v>
      </c>
      <c r="R956" s="27">
        <v>0.05</v>
      </c>
      <c r="S956" s="2">
        <f t="shared" si="14"/>
        <v>1059.98</v>
      </c>
    </row>
    <row r="957" spans="1:19" x14ac:dyDescent="0.3">
      <c r="A957" s="2">
        <v>340</v>
      </c>
      <c r="B957" s="2">
        <v>1</v>
      </c>
      <c r="C957" s="2">
        <f>VLOOKUP(A957, [1]orders!A:G, 7, FALSE)</f>
        <v>2</v>
      </c>
      <c r="D957" s="2">
        <v>11</v>
      </c>
      <c r="E957" s="2">
        <f>VLOOKUP(C957, [2]staffs!A:G,1,FALSE)</f>
        <v>2</v>
      </c>
      <c r="F957" s="2" t="str">
        <f>VLOOKUP(E957, [2]staffs!A:D,4,FALSE)</f>
        <v>mireya.copeland@bikes.shop</v>
      </c>
      <c r="G957" s="2">
        <f>VLOOKUP(D957, [3]products!$A:$D, 4, FALSE)</f>
        <v>4</v>
      </c>
      <c r="H957" s="2" t="str">
        <f>VLOOKUP(G957, [4]categories!A:B, 2, FALSE)</f>
        <v>Cyclocross Bicycles</v>
      </c>
      <c r="I957" s="14">
        <f>VLOOKUP(A957, [1]orders!A:B,2,FALSE)</f>
        <v>963</v>
      </c>
      <c r="J957" s="14" t="str">
        <f>VLOOKUP(A957, [1]orders!A:I,9,FALSE)</f>
        <v>anisha.lang@aol.com</v>
      </c>
      <c r="K957" s="14">
        <f>VLOOKUP(A957, [1]orders!A:J,10,FALSE)</f>
        <v>13440</v>
      </c>
      <c r="L957" s="2" t="str">
        <f>IFERROR(VLOOKUP(C957, [5]stores!A:B, 2, FALSE), "Unknown")</f>
        <v>Baldwin Bikes</v>
      </c>
      <c r="M957" s="2" t="str">
        <f>VLOOKUP(D957,[3]products!A:B,2,FALSE)</f>
        <v>Surly Straggler 650b - 2016</v>
      </c>
      <c r="N957" s="2" t="str">
        <f>VLOOKUP(D957, [3]products!A:H, 8, FALSE)</f>
        <v>Surly</v>
      </c>
      <c r="O957" s="21">
        <f>VLOOKUP(A957, [1]orders!A:D, 4, FALSE)</f>
        <v>42580</v>
      </c>
      <c r="P957" s="2">
        <v>1</v>
      </c>
      <c r="Q957" s="2">
        <v>1680.99</v>
      </c>
      <c r="R957" s="27">
        <v>0.05</v>
      </c>
      <c r="S957" s="2">
        <f t="shared" si="14"/>
        <v>1680.99</v>
      </c>
    </row>
    <row r="958" spans="1:19" x14ac:dyDescent="0.3">
      <c r="A958" s="2">
        <v>340</v>
      </c>
      <c r="B958" s="2">
        <v>2</v>
      </c>
      <c r="C958" s="2">
        <f>VLOOKUP(A958, [1]orders!A:G, 7, FALSE)</f>
        <v>2</v>
      </c>
      <c r="D958" s="2">
        <v>24</v>
      </c>
      <c r="E958" s="2">
        <f>VLOOKUP(C958, [2]staffs!A:G,1,FALSE)</f>
        <v>2</v>
      </c>
      <c r="F958" s="2" t="str">
        <f>VLOOKUP(E958, [2]staffs!A:D,4,FALSE)</f>
        <v>mireya.copeland@bikes.shop</v>
      </c>
      <c r="G958" s="2">
        <f>VLOOKUP(D958, [3]products!$A:$D, 4, FALSE)</f>
        <v>2</v>
      </c>
      <c r="H958" s="2" t="str">
        <f>VLOOKUP(G958, [4]categories!A:B, 2, FALSE)</f>
        <v>Comfort Bicycles</v>
      </c>
      <c r="I958" s="14">
        <f>VLOOKUP(A958, [1]orders!A:B,2,FALSE)</f>
        <v>963</v>
      </c>
      <c r="J958" s="14" t="str">
        <f>VLOOKUP(A958, [1]orders!A:I,9,FALSE)</f>
        <v>anisha.lang@aol.com</v>
      </c>
      <c r="K958" s="14">
        <f>VLOOKUP(A958, [1]orders!A:J,10,FALSE)</f>
        <v>13440</v>
      </c>
      <c r="L958" s="2" t="str">
        <f>IFERROR(VLOOKUP(C958, [5]stores!A:B, 2, FALSE), "Unknown")</f>
        <v>Baldwin Bikes</v>
      </c>
      <c r="M958" s="2" t="str">
        <f>VLOOKUP(D958,[3]products!A:B,2,FALSE)</f>
        <v>Electra Townie Original 21D - 2016</v>
      </c>
      <c r="N958" s="2" t="str">
        <f>VLOOKUP(D958, [3]products!A:H, 8, FALSE)</f>
        <v>Electra</v>
      </c>
      <c r="O958" s="21">
        <f>VLOOKUP(A958, [1]orders!A:D, 4, FALSE)</f>
        <v>42580</v>
      </c>
      <c r="P958" s="2">
        <v>1</v>
      </c>
      <c r="Q958" s="2">
        <v>549.99</v>
      </c>
      <c r="R958" s="27">
        <v>0.05</v>
      </c>
      <c r="S958" s="2">
        <f t="shared" si="14"/>
        <v>549.99</v>
      </c>
    </row>
    <row r="959" spans="1:19" x14ac:dyDescent="0.3">
      <c r="A959" s="2">
        <v>340</v>
      </c>
      <c r="B959" s="2">
        <v>3</v>
      </c>
      <c r="C959" s="2">
        <f>VLOOKUP(A959, [1]orders!A:G, 7, FALSE)</f>
        <v>2</v>
      </c>
      <c r="D959" s="2">
        <v>13</v>
      </c>
      <c r="E959" s="2">
        <f>VLOOKUP(C959, [2]staffs!A:G,1,FALSE)</f>
        <v>2</v>
      </c>
      <c r="F959" s="2" t="str">
        <f>VLOOKUP(E959, [2]staffs!A:D,4,FALSE)</f>
        <v>mireya.copeland@bikes.shop</v>
      </c>
      <c r="G959" s="2">
        <f>VLOOKUP(D959, [3]products!$A:$D, 4, FALSE)</f>
        <v>3</v>
      </c>
      <c r="H959" s="2" t="str">
        <f>VLOOKUP(G959, [4]categories!A:B, 2, FALSE)</f>
        <v>Cruisers Bicycles</v>
      </c>
      <c r="I959" s="14">
        <f>VLOOKUP(A959, [1]orders!A:B,2,FALSE)</f>
        <v>963</v>
      </c>
      <c r="J959" s="14" t="str">
        <f>VLOOKUP(A959, [1]orders!A:I,9,FALSE)</f>
        <v>anisha.lang@aol.com</v>
      </c>
      <c r="K959" s="14">
        <f>VLOOKUP(A959, [1]orders!A:J,10,FALSE)</f>
        <v>13440</v>
      </c>
      <c r="L959" s="2" t="str">
        <f>IFERROR(VLOOKUP(C959, [5]stores!A:B, 2, FALSE), "Unknown")</f>
        <v>Baldwin Bikes</v>
      </c>
      <c r="M959" s="2" t="str">
        <f>VLOOKUP(D959,[3]products!A:B,2,FALSE)</f>
        <v>Electra Cruiser 1 (24-Inch) - 2016</v>
      </c>
      <c r="N959" s="2" t="str">
        <f>VLOOKUP(D959, [3]products!A:H, 8, FALSE)</f>
        <v>Electra</v>
      </c>
      <c r="O959" s="21">
        <f>VLOOKUP(A959, [1]orders!A:D, 4, FALSE)</f>
        <v>42580</v>
      </c>
      <c r="P959" s="2">
        <v>2</v>
      </c>
      <c r="Q959" s="2">
        <v>269.99</v>
      </c>
      <c r="R959" s="27">
        <v>0.1</v>
      </c>
      <c r="S959" s="2">
        <f t="shared" si="14"/>
        <v>539.98</v>
      </c>
    </row>
    <row r="960" spans="1:19" x14ac:dyDescent="0.3">
      <c r="A960" s="2">
        <v>340</v>
      </c>
      <c r="B960" s="2">
        <v>4</v>
      </c>
      <c r="C960" s="2">
        <f>VLOOKUP(A960, [1]orders!A:G, 7, FALSE)</f>
        <v>2</v>
      </c>
      <c r="D960" s="2">
        <v>12</v>
      </c>
      <c r="E960" s="2">
        <f>VLOOKUP(C960, [2]staffs!A:G,1,FALSE)</f>
        <v>2</v>
      </c>
      <c r="F960" s="2" t="str">
        <f>VLOOKUP(E960, [2]staffs!A:D,4,FALSE)</f>
        <v>mireya.copeland@bikes.shop</v>
      </c>
      <c r="G960" s="2">
        <f>VLOOKUP(D960, [3]products!$A:$D, 4, FALSE)</f>
        <v>3</v>
      </c>
      <c r="H960" s="2" t="str">
        <f>VLOOKUP(G960, [4]categories!A:B, 2, FALSE)</f>
        <v>Cruisers Bicycles</v>
      </c>
      <c r="I960" s="14">
        <f>VLOOKUP(A960, [1]orders!A:B,2,FALSE)</f>
        <v>963</v>
      </c>
      <c r="J960" s="14" t="str">
        <f>VLOOKUP(A960, [1]orders!A:I,9,FALSE)</f>
        <v>anisha.lang@aol.com</v>
      </c>
      <c r="K960" s="14">
        <f>VLOOKUP(A960, [1]orders!A:J,10,FALSE)</f>
        <v>13440</v>
      </c>
      <c r="L960" s="2" t="str">
        <f>IFERROR(VLOOKUP(C960, [5]stores!A:B, 2, FALSE), "Unknown")</f>
        <v>Baldwin Bikes</v>
      </c>
      <c r="M960" s="2" t="str">
        <f>VLOOKUP(D960,[3]products!A:B,2,FALSE)</f>
        <v>Electra Townie Original 21D - 2016</v>
      </c>
      <c r="N960" s="2" t="str">
        <f>VLOOKUP(D960, [3]products!A:H, 8, FALSE)</f>
        <v>Electra</v>
      </c>
      <c r="O960" s="21">
        <f>VLOOKUP(A960, [1]orders!A:D, 4, FALSE)</f>
        <v>42580</v>
      </c>
      <c r="P960" s="2">
        <v>2</v>
      </c>
      <c r="Q960" s="2">
        <v>549.99</v>
      </c>
      <c r="R960" s="27">
        <v>7.0000000000000007E-2</v>
      </c>
      <c r="S960" s="2">
        <f t="shared" si="14"/>
        <v>1099.98</v>
      </c>
    </row>
    <row r="961" spans="1:19" x14ac:dyDescent="0.3">
      <c r="A961" s="2">
        <v>340</v>
      </c>
      <c r="B961" s="2">
        <v>5</v>
      </c>
      <c r="C961" s="2">
        <f>VLOOKUP(A961, [1]orders!A:G, 7, FALSE)</f>
        <v>2</v>
      </c>
      <c r="D961" s="2">
        <v>10</v>
      </c>
      <c r="E961" s="2">
        <f>VLOOKUP(C961, [2]staffs!A:G,1,FALSE)</f>
        <v>2</v>
      </c>
      <c r="F961" s="2" t="str">
        <f>VLOOKUP(E961, [2]staffs!A:D,4,FALSE)</f>
        <v>mireya.copeland@bikes.shop</v>
      </c>
      <c r="G961" s="2">
        <f>VLOOKUP(D961, [3]products!$A:$D, 4, FALSE)</f>
        <v>4</v>
      </c>
      <c r="H961" s="2" t="str">
        <f>VLOOKUP(G961, [4]categories!A:B, 2, FALSE)</f>
        <v>Cyclocross Bicycles</v>
      </c>
      <c r="I961" s="14">
        <f>VLOOKUP(A961, [1]orders!A:B,2,FALSE)</f>
        <v>963</v>
      </c>
      <c r="J961" s="14" t="str">
        <f>VLOOKUP(A961, [1]orders!A:I,9,FALSE)</f>
        <v>anisha.lang@aol.com</v>
      </c>
      <c r="K961" s="14">
        <f>VLOOKUP(A961, [1]orders!A:J,10,FALSE)</f>
        <v>13440</v>
      </c>
      <c r="L961" s="2" t="str">
        <f>IFERROR(VLOOKUP(C961, [5]stores!A:B, 2, FALSE), "Unknown")</f>
        <v>Baldwin Bikes</v>
      </c>
      <c r="M961" s="2" t="str">
        <f>VLOOKUP(D961,[3]products!A:B,2,FALSE)</f>
        <v>Surly Straggler - 2016</v>
      </c>
      <c r="N961" s="2" t="str">
        <f>VLOOKUP(D961, [3]products!A:H, 8, FALSE)</f>
        <v>Surly</v>
      </c>
      <c r="O961" s="21">
        <f>VLOOKUP(A961, [1]orders!A:D, 4, FALSE)</f>
        <v>42580</v>
      </c>
      <c r="P961" s="2">
        <v>2</v>
      </c>
      <c r="Q961" s="2">
        <v>1549</v>
      </c>
      <c r="R961" s="27">
        <v>0.1</v>
      </c>
      <c r="S961" s="2">
        <f t="shared" si="14"/>
        <v>3098</v>
      </c>
    </row>
    <row r="962" spans="1:19" x14ac:dyDescent="0.3">
      <c r="A962" s="2">
        <v>341</v>
      </c>
      <c r="B962" s="2">
        <v>1</v>
      </c>
      <c r="C962" s="2">
        <f>VLOOKUP(A962, [1]orders!A:G, 7, FALSE)</f>
        <v>1</v>
      </c>
      <c r="D962" s="2">
        <v>23</v>
      </c>
      <c r="E962" s="2">
        <f>VLOOKUP(C962, [2]staffs!A:G,1,FALSE)</f>
        <v>1</v>
      </c>
      <c r="F962" s="2" t="str">
        <f>VLOOKUP(E962, [2]staffs!A:D,4,FALSE)</f>
        <v>fabiola.jackson@bikes.shop</v>
      </c>
      <c r="G962" s="2">
        <f>VLOOKUP(D962, [3]products!$A:$D, 4, FALSE)</f>
        <v>1</v>
      </c>
      <c r="H962" s="2" t="str">
        <f>VLOOKUP(G962, [4]categories!A:B, 2, FALSE)</f>
        <v>Children Bicycles</v>
      </c>
      <c r="I962" s="14">
        <f>VLOOKUP(A962, [1]orders!A:B,2,FALSE)</f>
        <v>1357</v>
      </c>
      <c r="J962" s="14" t="str">
        <f>VLOOKUP(A962, [1]orders!A:I,9,FALSE)</f>
        <v>karren.lamb@aol.com</v>
      </c>
      <c r="K962" s="14">
        <f>VLOOKUP(A962, [1]orders!A:J,10,FALSE)</f>
        <v>93706</v>
      </c>
      <c r="L962" s="2" t="str">
        <f>IFERROR(VLOOKUP(C962, [5]stores!A:B, 2, FALSE), "Unknown")</f>
        <v>Santa Cruz Bikes</v>
      </c>
      <c r="M962" s="2" t="str">
        <f>VLOOKUP(D962,[3]products!A:B,2,FALSE)</f>
        <v>Electra Girl's Hawaii 1 (20-inch) - 2015/2016</v>
      </c>
      <c r="N962" s="2" t="str">
        <f>VLOOKUP(D962, [3]products!A:H, 8, FALSE)</f>
        <v>Electra</v>
      </c>
      <c r="O962" s="21">
        <f>VLOOKUP(A962, [1]orders!A:D, 4, FALSE)</f>
        <v>42582</v>
      </c>
      <c r="P962" s="2">
        <v>2</v>
      </c>
      <c r="Q962" s="2">
        <v>299.99</v>
      </c>
      <c r="R962" s="27">
        <v>0.05</v>
      </c>
      <c r="S962" s="2">
        <f t="shared" si="14"/>
        <v>599.98</v>
      </c>
    </row>
    <row r="963" spans="1:19" x14ac:dyDescent="0.3">
      <c r="A963" s="2">
        <v>342</v>
      </c>
      <c r="B963" s="2">
        <v>1</v>
      </c>
      <c r="C963" s="2">
        <f>VLOOKUP(A963, [1]orders!A:G, 7, FALSE)</f>
        <v>2</v>
      </c>
      <c r="D963" s="2">
        <v>26</v>
      </c>
      <c r="E963" s="2">
        <f>VLOOKUP(C963, [2]staffs!A:G,1,FALSE)</f>
        <v>2</v>
      </c>
      <c r="F963" s="2" t="str">
        <f>VLOOKUP(E963, [2]staffs!A:D,4,FALSE)</f>
        <v>mireya.copeland@bikes.shop</v>
      </c>
      <c r="G963" s="2">
        <f>VLOOKUP(D963, [3]products!$A:$D, 4, FALSE)</f>
        <v>2</v>
      </c>
      <c r="H963" s="2" t="str">
        <f>VLOOKUP(G963, [4]categories!A:B, 2, FALSE)</f>
        <v>Comfort Bicycles</v>
      </c>
      <c r="I963" s="14">
        <f>VLOOKUP(A963, [1]orders!A:B,2,FALSE)</f>
        <v>806</v>
      </c>
      <c r="J963" s="14" t="str">
        <f>VLOOKUP(A963, [1]orders!A:I,9,FALSE)</f>
        <v>reyes.merritt@yahoo.com</v>
      </c>
      <c r="K963" s="14">
        <f>VLOOKUP(A963, [1]orders!A:J,10,FALSE)</f>
        <v>10301</v>
      </c>
      <c r="L963" s="2" t="str">
        <f>IFERROR(VLOOKUP(C963, [5]stores!A:B, 2, FALSE), "Unknown")</f>
        <v>Baldwin Bikes</v>
      </c>
      <c r="M963" s="2" t="str">
        <f>VLOOKUP(D963,[3]products!A:B,2,FALSE)</f>
        <v>Electra Townie Original 7D EQ - 2016</v>
      </c>
      <c r="N963" s="2" t="str">
        <f>VLOOKUP(D963, [3]products!A:H, 8, FALSE)</f>
        <v>Electra</v>
      </c>
      <c r="O963" s="21">
        <f>VLOOKUP(A963, [1]orders!A:D, 4, FALSE)</f>
        <v>42582</v>
      </c>
      <c r="P963" s="2">
        <v>1</v>
      </c>
      <c r="Q963" s="2">
        <v>599.99</v>
      </c>
      <c r="R963" s="27">
        <v>7.0000000000000007E-2</v>
      </c>
      <c r="S963" s="2">
        <f t="shared" ref="S963:S1026" si="15">P963*Q963</f>
        <v>599.99</v>
      </c>
    </row>
    <row r="964" spans="1:19" x14ac:dyDescent="0.3">
      <c r="A964" s="2">
        <v>342</v>
      </c>
      <c r="B964" s="2">
        <v>2</v>
      </c>
      <c r="C964" s="2">
        <f>VLOOKUP(A964, [1]orders!A:G, 7, FALSE)</f>
        <v>2</v>
      </c>
      <c r="D964" s="2">
        <v>9</v>
      </c>
      <c r="E964" s="2">
        <f>VLOOKUP(C964, [2]staffs!A:G,1,FALSE)</f>
        <v>2</v>
      </c>
      <c r="F964" s="2" t="str">
        <f>VLOOKUP(E964, [2]staffs!A:D,4,FALSE)</f>
        <v>mireya.copeland@bikes.shop</v>
      </c>
      <c r="G964" s="2">
        <f>VLOOKUP(D964, [3]products!$A:$D, 4, FALSE)</f>
        <v>5</v>
      </c>
      <c r="H964" s="2" t="str">
        <f>VLOOKUP(G964, [4]categories!A:B, 2, FALSE)</f>
        <v>Electric Bikes</v>
      </c>
      <c r="I964" s="14">
        <f>VLOOKUP(A964, [1]orders!A:B,2,FALSE)</f>
        <v>806</v>
      </c>
      <c r="J964" s="14" t="str">
        <f>VLOOKUP(A964, [1]orders!A:I,9,FALSE)</f>
        <v>reyes.merritt@yahoo.com</v>
      </c>
      <c r="K964" s="14">
        <f>VLOOKUP(A964, [1]orders!A:J,10,FALSE)</f>
        <v>10301</v>
      </c>
      <c r="L964" s="2" t="str">
        <f>IFERROR(VLOOKUP(C964, [5]stores!A:B, 2, FALSE), "Unknown")</f>
        <v>Baldwin Bikes</v>
      </c>
      <c r="M964" s="2" t="str">
        <f>VLOOKUP(D964,[3]products!A:B,2,FALSE)</f>
        <v>Trek Conduit+ - 2016</v>
      </c>
      <c r="N964" s="2" t="str">
        <f>VLOOKUP(D964, [3]products!A:H, 8, FALSE)</f>
        <v>Trek</v>
      </c>
      <c r="O964" s="21">
        <f>VLOOKUP(A964, [1]orders!A:D, 4, FALSE)</f>
        <v>42582</v>
      </c>
      <c r="P964" s="2">
        <v>1</v>
      </c>
      <c r="Q964" s="2">
        <v>2999.99</v>
      </c>
      <c r="R964" s="27">
        <v>0.2</v>
      </c>
      <c r="S964" s="2">
        <f t="shared" si="15"/>
        <v>2999.99</v>
      </c>
    </row>
    <row r="965" spans="1:19" x14ac:dyDescent="0.3">
      <c r="A965" s="2">
        <v>342</v>
      </c>
      <c r="B965" s="2">
        <v>3</v>
      </c>
      <c r="C965" s="2">
        <f>VLOOKUP(A965, [1]orders!A:G, 7, FALSE)</f>
        <v>2</v>
      </c>
      <c r="D965" s="2">
        <v>16</v>
      </c>
      <c r="E965" s="2">
        <f>VLOOKUP(C965, [2]staffs!A:G,1,FALSE)</f>
        <v>2</v>
      </c>
      <c r="F965" s="2" t="str">
        <f>VLOOKUP(E965, [2]staffs!A:D,4,FALSE)</f>
        <v>mireya.copeland@bikes.shop</v>
      </c>
      <c r="G965" s="2">
        <f>VLOOKUP(D965, [3]products!$A:$D, 4, FALSE)</f>
        <v>3</v>
      </c>
      <c r="H965" s="2" t="str">
        <f>VLOOKUP(G965, [4]categories!A:B, 2, FALSE)</f>
        <v>Cruisers Bicycles</v>
      </c>
      <c r="I965" s="14">
        <f>VLOOKUP(A965, [1]orders!A:B,2,FALSE)</f>
        <v>806</v>
      </c>
      <c r="J965" s="14" t="str">
        <f>VLOOKUP(A965, [1]orders!A:I,9,FALSE)</f>
        <v>reyes.merritt@yahoo.com</v>
      </c>
      <c r="K965" s="14">
        <f>VLOOKUP(A965, [1]orders!A:J,10,FALSE)</f>
        <v>10301</v>
      </c>
      <c r="L965" s="2" t="str">
        <f>IFERROR(VLOOKUP(C965, [5]stores!A:B, 2, FALSE), "Unknown")</f>
        <v>Baldwin Bikes</v>
      </c>
      <c r="M965" s="2" t="str">
        <f>VLOOKUP(D965,[3]products!A:B,2,FALSE)</f>
        <v>Electra Townie Original 7D EQ - 2016</v>
      </c>
      <c r="N965" s="2" t="str">
        <f>VLOOKUP(D965, [3]products!A:H, 8, FALSE)</f>
        <v>Electra</v>
      </c>
      <c r="O965" s="21">
        <f>VLOOKUP(A965, [1]orders!A:D, 4, FALSE)</f>
        <v>42582</v>
      </c>
      <c r="P965" s="2">
        <v>2</v>
      </c>
      <c r="Q965" s="2">
        <v>599.99</v>
      </c>
      <c r="R965" s="27">
        <v>0.1</v>
      </c>
      <c r="S965" s="2">
        <f t="shared" si="15"/>
        <v>1199.98</v>
      </c>
    </row>
    <row r="966" spans="1:19" x14ac:dyDescent="0.3">
      <c r="A966" s="2">
        <v>343</v>
      </c>
      <c r="B966" s="2">
        <v>1</v>
      </c>
      <c r="C966" s="2">
        <f>VLOOKUP(A966, [1]orders!A:G, 7, FALSE)</f>
        <v>2</v>
      </c>
      <c r="D966" s="2">
        <v>20</v>
      </c>
      <c r="E966" s="2">
        <f>VLOOKUP(C966, [2]staffs!A:G,1,FALSE)</f>
        <v>2</v>
      </c>
      <c r="F966" s="2" t="str">
        <f>VLOOKUP(E966, [2]staffs!A:D,4,FALSE)</f>
        <v>mireya.copeland@bikes.shop</v>
      </c>
      <c r="G966" s="2">
        <f>VLOOKUP(D966, [3]products!$A:$D, 4, FALSE)</f>
        <v>3</v>
      </c>
      <c r="H966" s="2" t="str">
        <f>VLOOKUP(G966, [4]categories!A:B, 2, FALSE)</f>
        <v>Cruisers Bicycles</v>
      </c>
      <c r="I966" s="14">
        <f>VLOOKUP(A966, [1]orders!A:B,2,FALSE)</f>
        <v>961</v>
      </c>
      <c r="J966" s="14" t="str">
        <f>VLOOKUP(A966, [1]orders!A:I,9,FALSE)</f>
        <v>iva.wilcox@aol.com</v>
      </c>
      <c r="K966" s="14">
        <f>VLOOKUP(A966, [1]orders!A:J,10,FALSE)</f>
        <v>12401</v>
      </c>
      <c r="L966" s="2" t="str">
        <f>IFERROR(VLOOKUP(C966, [5]stores!A:B, 2, FALSE), "Unknown")</f>
        <v>Baldwin Bikes</v>
      </c>
      <c r="M966" s="2" t="str">
        <f>VLOOKUP(D966,[3]products!A:B,2,FALSE)</f>
        <v>Electra Townie Original 7D EQ - Women's - 2016</v>
      </c>
      <c r="N966" s="2" t="str">
        <f>VLOOKUP(D966, [3]products!A:H, 8, FALSE)</f>
        <v>Electra</v>
      </c>
      <c r="O966" s="21">
        <f>VLOOKUP(A966, [1]orders!A:D, 4, FALSE)</f>
        <v>42582</v>
      </c>
      <c r="P966" s="2">
        <v>2</v>
      </c>
      <c r="Q966" s="2">
        <v>599.99</v>
      </c>
      <c r="R966" s="27">
        <v>0.2</v>
      </c>
      <c r="S966" s="2">
        <f t="shared" si="15"/>
        <v>1199.98</v>
      </c>
    </row>
    <row r="967" spans="1:19" x14ac:dyDescent="0.3">
      <c r="A967" s="2">
        <v>343</v>
      </c>
      <c r="B967" s="2">
        <v>2</v>
      </c>
      <c r="C967" s="2">
        <f>VLOOKUP(A967, [1]orders!A:G, 7, FALSE)</f>
        <v>2</v>
      </c>
      <c r="D967" s="2">
        <v>25</v>
      </c>
      <c r="E967" s="2">
        <f>VLOOKUP(C967, [2]staffs!A:G,1,FALSE)</f>
        <v>2</v>
      </c>
      <c r="F967" s="2" t="str">
        <f>VLOOKUP(E967, [2]staffs!A:D,4,FALSE)</f>
        <v>mireya.copeland@bikes.shop</v>
      </c>
      <c r="G967" s="2">
        <f>VLOOKUP(D967, [3]products!$A:$D, 4, FALSE)</f>
        <v>2</v>
      </c>
      <c r="H967" s="2" t="str">
        <f>VLOOKUP(G967, [4]categories!A:B, 2, FALSE)</f>
        <v>Comfort Bicycles</v>
      </c>
      <c r="I967" s="14">
        <f>VLOOKUP(A967, [1]orders!A:B,2,FALSE)</f>
        <v>961</v>
      </c>
      <c r="J967" s="14" t="str">
        <f>VLOOKUP(A967, [1]orders!A:I,9,FALSE)</f>
        <v>iva.wilcox@aol.com</v>
      </c>
      <c r="K967" s="14">
        <f>VLOOKUP(A967, [1]orders!A:J,10,FALSE)</f>
        <v>12401</v>
      </c>
      <c r="L967" s="2" t="str">
        <f>IFERROR(VLOOKUP(C967, [5]stores!A:B, 2, FALSE), "Unknown")</f>
        <v>Baldwin Bikes</v>
      </c>
      <c r="M967" s="2" t="str">
        <f>VLOOKUP(D967,[3]products!A:B,2,FALSE)</f>
        <v>Electra Townie Original 7D - 2015/2016</v>
      </c>
      <c r="N967" s="2" t="str">
        <f>VLOOKUP(D967, [3]products!A:H, 8, FALSE)</f>
        <v>Electra</v>
      </c>
      <c r="O967" s="21">
        <f>VLOOKUP(A967, [1]orders!A:D, 4, FALSE)</f>
        <v>42582</v>
      </c>
      <c r="P967" s="2">
        <v>1</v>
      </c>
      <c r="Q967" s="2">
        <v>499.99</v>
      </c>
      <c r="R967" s="27">
        <v>0.05</v>
      </c>
      <c r="S967" s="2">
        <f t="shared" si="15"/>
        <v>499.99</v>
      </c>
    </row>
    <row r="968" spans="1:19" x14ac:dyDescent="0.3">
      <c r="A968" s="2">
        <v>343</v>
      </c>
      <c r="B968" s="2">
        <v>3</v>
      </c>
      <c r="C968" s="2">
        <f>VLOOKUP(A968, [1]orders!A:G, 7, FALSE)</f>
        <v>2</v>
      </c>
      <c r="D968" s="2">
        <v>5</v>
      </c>
      <c r="E968" s="2">
        <f>VLOOKUP(C968, [2]staffs!A:G,1,FALSE)</f>
        <v>2</v>
      </c>
      <c r="F968" s="2" t="str">
        <f>VLOOKUP(E968, [2]staffs!A:D,4,FALSE)</f>
        <v>mireya.copeland@bikes.shop</v>
      </c>
      <c r="G968" s="2">
        <f>VLOOKUP(D968, [3]products!$A:$D, 4, FALSE)</f>
        <v>6</v>
      </c>
      <c r="H968" s="2" t="str">
        <f>VLOOKUP(G968, [4]categories!A:B, 2, FALSE)</f>
        <v>Mountain Bikes</v>
      </c>
      <c r="I968" s="14">
        <f>VLOOKUP(A968, [1]orders!A:B,2,FALSE)</f>
        <v>961</v>
      </c>
      <c r="J968" s="14" t="str">
        <f>VLOOKUP(A968, [1]orders!A:I,9,FALSE)</f>
        <v>iva.wilcox@aol.com</v>
      </c>
      <c r="K968" s="14">
        <f>VLOOKUP(A968, [1]orders!A:J,10,FALSE)</f>
        <v>12401</v>
      </c>
      <c r="L968" s="2" t="str">
        <f>IFERROR(VLOOKUP(C968, [5]stores!A:B, 2, FALSE), "Unknown")</f>
        <v>Baldwin Bikes</v>
      </c>
      <c r="M968" s="2" t="str">
        <f>VLOOKUP(D968,[3]products!A:B,2,FALSE)</f>
        <v>Heller Shagamaw Frame - 2016</v>
      </c>
      <c r="N968" s="2" t="str">
        <f>VLOOKUP(D968, [3]products!A:H, 8, FALSE)</f>
        <v>Heller</v>
      </c>
      <c r="O968" s="21">
        <f>VLOOKUP(A968, [1]orders!A:D, 4, FALSE)</f>
        <v>42582</v>
      </c>
      <c r="P968" s="2">
        <v>2</v>
      </c>
      <c r="Q968" s="2">
        <v>1320.99</v>
      </c>
      <c r="R968" s="27">
        <v>0.05</v>
      </c>
      <c r="S968" s="2">
        <f t="shared" si="15"/>
        <v>2641.98</v>
      </c>
    </row>
    <row r="969" spans="1:19" x14ac:dyDescent="0.3">
      <c r="A969" s="2">
        <v>343</v>
      </c>
      <c r="B969" s="2">
        <v>4</v>
      </c>
      <c r="C969" s="2">
        <f>VLOOKUP(A969, [1]orders!A:G, 7, FALSE)</f>
        <v>2</v>
      </c>
      <c r="D969" s="2">
        <v>10</v>
      </c>
      <c r="E969" s="2">
        <f>VLOOKUP(C969, [2]staffs!A:G,1,FALSE)</f>
        <v>2</v>
      </c>
      <c r="F969" s="2" t="str">
        <f>VLOOKUP(E969, [2]staffs!A:D,4,FALSE)</f>
        <v>mireya.copeland@bikes.shop</v>
      </c>
      <c r="G969" s="2">
        <f>VLOOKUP(D969, [3]products!$A:$D, 4, FALSE)</f>
        <v>4</v>
      </c>
      <c r="H969" s="2" t="str">
        <f>VLOOKUP(G969, [4]categories!A:B, 2, FALSE)</f>
        <v>Cyclocross Bicycles</v>
      </c>
      <c r="I969" s="14">
        <f>VLOOKUP(A969, [1]orders!A:B,2,FALSE)</f>
        <v>961</v>
      </c>
      <c r="J969" s="14" t="str">
        <f>VLOOKUP(A969, [1]orders!A:I,9,FALSE)</f>
        <v>iva.wilcox@aol.com</v>
      </c>
      <c r="K969" s="14">
        <f>VLOOKUP(A969, [1]orders!A:J,10,FALSE)</f>
        <v>12401</v>
      </c>
      <c r="L969" s="2" t="str">
        <f>IFERROR(VLOOKUP(C969, [5]stores!A:B, 2, FALSE), "Unknown")</f>
        <v>Baldwin Bikes</v>
      </c>
      <c r="M969" s="2" t="str">
        <f>VLOOKUP(D969,[3]products!A:B,2,FALSE)</f>
        <v>Surly Straggler - 2016</v>
      </c>
      <c r="N969" s="2" t="str">
        <f>VLOOKUP(D969, [3]products!A:H, 8, FALSE)</f>
        <v>Surly</v>
      </c>
      <c r="O969" s="21">
        <f>VLOOKUP(A969, [1]orders!A:D, 4, FALSE)</f>
        <v>42582</v>
      </c>
      <c r="P969" s="2">
        <v>1</v>
      </c>
      <c r="Q969" s="2">
        <v>1549</v>
      </c>
      <c r="R969" s="27">
        <v>0.1</v>
      </c>
      <c r="S969" s="2">
        <f t="shared" si="15"/>
        <v>1549</v>
      </c>
    </row>
    <row r="970" spans="1:19" x14ac:dyDescent="0.3">
      <c r="A970" s="2">
        <v>344</v>
      </c>
      <c r="B970" s="2">
        <v>1</v>
      </c>
      <c r="C970" s="2">
        <f>VLOOKUP(A970, [1]orders!A:G, 7, FALSE)</f>
        <v>2</v>
      </c>
      <c r="D970" s="2">
        <v>22</v>
      </c>
      <c r="E970" s="2">
        <f>VLOOKUP(C970, [2]staffs!A:G,1,FALSE)</f>
        <v>2</v>
      </c>
      <c r="F970" s="2" t="str">
        <f>VLOOKUP(E970, [2]staffs!A:D,4,FALSE)</f>
        <v>mireya.copeland@bikes.shop</v>
      </c>
      <c r="G970" s="2">
        <f>VLOOKUP(D970, [3]products!$A:$D, 4, FALSE)</f>
        <v>1</v>
      </c>
      <c r="H970" s="2" t="str">
        <f>VLOOKUP(G970, [4]categories!A:B, 2, FALSE)</f>
        <v>Children Bicycles</v>
      </c>
      <c r="I970" s="14">
        <f>VLOOKUP(A970, [1]orders!A:B,2,FALSE)</f>
        <v>750</v>
      </c>
      <c r="J970" s="14" t="str">
        <f>VLOOKUP(A970, [1]orders!A:I,9,FALSE)</f>
        <v>romaine.salazar@yahoo.com</v>
      </c>
      <c r="K970" s="14">
        <f>VLOOKUP(A970, [1]orders!A:J,10,FALSE)</f>
        <v>10952</v>
      </c>
      <c r="L970" s="2" t="str">
        <f>IFERROR(VLOOKUP(C970, [5]stores!A:B, 2, FALSE), "Unknown")</f>
        <v>Baldwin Bikes</v>
      </c>
      <c r="M970" s="2" t="str">
        <f>VLOOKUP(D970,[3]products!A:B,2,FALSE)</f>
        <v>Electra Girl's Hawaii 1 (16-inch) - 2015/2016</v>
      </c>
      <c r="N970" s="2" t="str">
        <f>VLOOKUP(D970, [3]products!A:H, 8, FALSE)</f>
        <v>Electra</v>
      </c>
      <c r="O970" s="21">
        <f>VLOOKUP(A970, [1]orders!A:D, 4, FALSE)</f>
        <v>42583</v>
      </c>
      <c r="P970" s="2">
        <v>1</v>
      </c>
      <c r="Q970" s="2">
        <v>269.99</v>
      </c>
      <c r="R970" s="27">
        <v>0.05</v>
      </c>
      <c r="S970" s="2">
        <f t="shared" si="15"/>
        <v>269.99</v>
      </c>
    </row>
    <row r="971" spans="1:19" x14ac:dyDescent="0.3">
      <c r="A971" s="2">
        <v>344</v>
      </c>
      <c r="B971" s="2">
        <v>2</v>
      </c>
      <c r="C971" s="2">
        <f>VLOOKUP(A971, [1]orders!A:G, 7, FALSE)</f>
        <v>2</v>
      </c>
      <c r="D971" s="2">
        <v>18</v>
      </c>
      <c r="E971" s="2">
        <f>VLOOKUP(C971, [2]staffs!A:G,1,FALSE)</f>
        <v>2</v>
      </c>
      <c r="F971" s="2" t="str">
        <f>VLOOKUP(E971, [2]staffs!A:D,4,FALSE)</f>
        <v>mireya.copeland@bikes.shop</v>
      </c>
      <c r="G971" s="2">
        <f>VLOOKUP(D971, [3]products!$A:$D, 4, FALSE)</f>
        <v>3</v>
      </c>
      <c r="H971" s="2" t="str">
        <f>VLOOKUP(G971, [4]categories!A:B, 2, FALSE)</f>
        <v>Cruisers Bicycles</v>
      </c>
      <c r="I971" s="14">
        <f>VLOOKUP(A971, [1]orders!A:B,2,FALSE)</f>
        <v>750</v>
      </c>
      <c r="J971" s="14" t="str">
        <f>VLOOKUP(A971, [1]orders!A:I,9,FALSE)</f>
        <v>romaine.salazar@yahoo.com</v>
      </c>
      <c r="K971" s="14">
        <f>VLOOKUP(A971, [1]orders!A:J,10,FALSE)</f>
        <v>10952</v>
      </c>
      <c r="L971" s="2" t="str">
        <f>IFERROR(VLOOKUP(C971, [5]stores!A:B, 2, FALSE), "Unknown")</f>
        <v>Baldwin Bikes</v>
      </c>
      <c r="M971" s="2" t="str">
        <f>VLOOKUP(D971,[3]products!A:B,2,FALSE)</f>
        <v>Pure Cycles Western 3-Speed - Women's - 2015/2016</v>
      </c>
      <c r="N971" s="2" t="str">
        <f>VLOOKUP(D971, [3]products!A:H, 8, FALSE)</f>
        <v>Pure Cycles</v>
      </c>
      <c r="O971" s="21">
        <f>VLOOKUP(A971, [1]orders!A:D, 4, FALSE)</f>
        <v>42583</v>
      </c>
      <c r="P971" s="2">
        <v>2</v>
      </c>
      <c r="Q971" s="2">
        <v>449</v>
      </c>
      <c r="R971" s="27">
        <v>7.0000000000000007E-2</v>
      </c>
      <c r="S971" s="2">
        <f t="shared" si="15"/>
        <v>898</v>
      </c>
    </row>
    <row r="972" spans="1:19" x14ac:dyDescent="0.3">
      <c r="A972" s="2">
        <v>344</v>
      </c>
      <c r="B972" s="2">
        <v>3</v>
      </c>
      <c r="C972" s="2">
        <f>VLOOKUP(A972, [1]orders!A:G, 7, FALSE)</f>
        <v>2</v>
      </c>
      <c r="D972" s="2">
        <v>14</v>
      </c>
      <c r="E972" s="2">
        <f>VLOOKUP(C972, [2]staffs!A:G,1,FALSE)</f>
        <v>2</v>
      </c>
      <c r="F972" s="2" t="str">
        <f>VLOOKUP(E972, [2]staffs!A:D,4,FALSE)</f>
        <v>mireya.copeland@bikes.shop</v>
      </c>
      <c r="G972" s="2">
        <f>VLOOKUP(D972, [3]products!$A:$D, 4, FALSE)</f>
        <v>3</v>
      </c>
      <c r="H972" s="2" t="str">
        <f>VLOOKUP(G972, [4]categories!A:B, 2, FALSE)</f>
        <v>Cruisers Bicycles</v>
      </c>
      <c r="I972" s="14">
        <f>VLOOKUP(A972, [1]orders!A:B,2,FALSE)</f>
        <v>750</v>
      </c>
      <c r="J972" s="14" t="str">
        <f>VLOOKUP(A972, [1]orders!A:I,9,FALSE)</f>
        <v>romaine.salazar@yahoo.com</v>
      </c>
      <c r="K972" s="14">
        <f>VLOOKUP(A972, [1]orders!A:J,10,FALSE)</f>
        <v>10952</v>
      </c>
      <c r="L972" s="2" t="str">
        <f>IFERROR(VLOOKUP(C972, [5]stores!A:B, 2, FALSE), "Unknown")</f>
        <v>Baldwin Bikes</v>
      </c>
      <c r="M972" s="2" t="str">
        <f>VLOOKUP(D972,[3]products!A:B,2,FALSE)</f>
        <v>Electra Girl's Hawaii 1 (16-inch) - 2015/2016</v>
      </c>
      <c r="N972" s="2" t="str">
        <f>VLOOKUP(D972, [3]products!A:H, 8, FALSE)</f>
        <v>Electra</v>
      </c>
      <c r="O972" s="21">
        <f>VLOOKUP(A972, [1]orders!A:D, 4, FALSE)</f>
        <v>42583</v>
      </c>
      <c r="P972" s="2">
        <v>1</v>
      </c>
      <c r="Q972" s="2">
        <v>269.99</v>
      </c>
      <c r="R972" s="27">
        <v>0.2</v>
      </c>
      <c r="S972" s="2">
        <f t="shared" si="15"/>
        <v>269.99</v>
      </c>
    </row>
    <row r="973" spans="1:19" x14ac:dyDescent="0.3">
      <c r="A973" s="2">
        <v>345</v>
      </c>
      <c r="B973" s="2">
        <v>1</v>
      </c>
      <c r="C973" s="2">
        <f>VLOOKUP(A973, [1]orders!A:G, 7, FALSE)</f>
        <v>2</v>
      </c>
      <c r="D973" s="2">
        <v>18</v>
      </c>
      <c r="E973" s="2">
        <f>VLOOKUP(C973, [2]staffs!A:G,1,FALSE)</f>
        <v>2</v>
      </c>
      <c r="F973" s="2" t="str">
        <f>VLOOKUP(E973, [2]staffs!A:D,4,FALSE)</f>
        <v>mireya.copeland@bikes.shop</v>
      </c>
      <c r="G973" s="2">
        <f>VLOOKUP(D973, [3]products!$A:$D, 4, FALSE)</f>
        <v>3</v>
      </c>
      <c r="H973" s="2" t="str">
        <f>VLOOKUP(G973, [4]categories!A:B, 2, FALSE)</f>
        <v>Cruisers Bicycles</v>
      </c>
      <c r="I973" s="14">
        <f>VLOOKUP(A973, [1]orders!A:B,2,FALSE)</f>
        <v>1299</v>
      </c>
      <c r="J973" s="14" t="str">
        <f>VLOOKUP(A973, [1]orders!A:I,9,FALSE)</f>
        <v>shauna.edwards@msn.com</v>
      </c>
      <c r="K973" s="14">
        <f>VLOOKUP(A973, [1]orders!A:J,10,FALSE)</f>
        <v>10598</v>
      </c>
      <c r="L973" s="2" t="str">
        <f>IFERROR(VLOOKUP(C973, [5]stores!A:B, 2, FALSE), "Unknown")</f>
        <v>Baldwin Bikes</v>
      </c>
      <c r="M973" s="2" t="str">
        <f>VLOOKUP(D973,[3]products!A:B,2,FALSE)</f>
        <v>Pure Cycles Western 3-Speed - Women's - 2015/2016</v>
      </c>
      <c r="N973" s="2" t="str">
        <f>VLOOKUP(D973, [3]products!A:H, 8, FALSE)</f>
        <v>Pure Cycles</v>
      </c>
      <c r="O973" s="21">
        <f>VLOOKUP(A973, [1]orders!A:D, 4, FALSE)</f>
        <v>42583</v>
      </c>
      <c r="P973" s="2">
        <v>2</v>
      </c>
      <c r="Q973" s="2">
        <v>449</v>
      </c>
      <c r="R973" s="27">
        <v>0.1</v>
      </c>
      <c r="S973" s="2">
        <f t="shared" si="15"/>
        <v>898</v>
      </c>
    </row>
    <row r="974" spans="1:19" x14ac:dyDescent="0.3">
      <c r="A974" s="2">
        <v>345</v>
      </c>
      <c r="B974" s="2">
        <v>2</v>
      </c>
      <c r="C974" s="2">
        <f>VLOOKUP(A974, [1]orders!A:G, 7, FALSE)</f>
        <v>2</v>
      </c>
      <c r="D974" s="2">
        <v>24</v>
      </c>
      <c r="E974" s="2">
        <f>VLOOKUP(C974, [2]staffs!A:G,1,FALSE)</f>
        <v>2</v>
      </c>
      <c r="F974" s="2" t="str">
        <f>VLOOKUP(E974, [2]staffs!A:D,4,FALSE)</f>
        <v>mireya.copeland@bikes.shop</v>
      </c>
      <c r="G974" s="2">
        <f>VLOOKUP(D974, [3]products!$A:$D, 4, FALSE)</f>
        <v>2</v>
      </c>
      <c r="H974" s="2" t="str">
        <f>VLOOKUP(G974, [4]categories!A:B, 2, FALSE)</f>
        <v>Comfort Bicycles</v>
      </c>
      <c r="I974" s="14">
        <f>VLOOKUP(A974, [1]orders!A:B,2,FALSE)</f>
        <v>1299</v>
      </c>
      <c r="J974" s="14" t="str">
        <f>VLOOKUP(A974, [1]orders!A:I,9,FALSE)</f>
        <v>shauna.edwards@msn.com</v>
      </c>
      <c r="K974" s="14">
        <f>VLOOKUP(A974, [1]orders!A:J,10,FALSE)</f>
        <v>10598</v>
      </c>
      <c r="L974" s="2" t="str">
        <f>IFERROR(VLOOKUP(C974, [5]stores!A:B, 2, FALSE), "Unknown")</f>
        <v>Baldwin Bikes</v>
      </c>
      <c r="M974" s="2" t="str">
        <f>VLOOKUP(D974,[3]products!A:B,2,FALSE)</f>
        <v>Electra Townie Original 21D - 2016</v>
      </c>
      <c r="N974" s="2" t="str">
        <f>VLOOKUP(D974, [3]products!A:H, 8, FALSE)</f>
        <v>Electra</v>
      </c>
      <c r="O974" s="21">
        <f>VLOOKUP(A974, [1]orders!A:D, 4, FALSE)</f>
        <v>42583</v>
      </c>
      <c r="P974" s="2">
        <v>2</v>
      </c>
      <c r="Q974" s="2">
        <v>549.99</v>
      </c>
      <c r="R974" s="27">
        <v>7.0000000000000007E-2</v>
      </c>
      <c r="S974" s="2">
        <f t="shared" si="15"/>
        <v>1099.98</v>
      </c>
    </row>
    <row r="975" spans="1:19" x14ac:dyDescent="0.3">
      <c r="A975" s="2">
        <v>346</v>
      </c>
      <c r="B975" s="2">
        <v>1</v>
      </c>
      <c r="C975" s="2">
        <f>VLOOKUP(A975, [1]orders!A:G, 7, FALSE)</f>
        <v>3</v>
      </c>
      <c r="D975" s="2">
        <v>13</v>
      </c>
      <c r="E975" s="2">
        <f>VLOOKUP(C975, [2]staffs!A:G,1,FALSE)</f>
        <v>3</v>
      </c>
      <c r="F975" s="2" t="str">
        <f>VLOOKUP(E975, [2]staffs!A:D,4,FALSE)</f>
        <v>genna.serrano@bikes.shop</v>
      </c>
      <c r="G975" s="2">
        <f>VLOOKUP(D975, [3]products!$A:$D, 4, FALSE)</f>
        <v>3</v>
      </c>
      <c r="H975" s="2" t="str">
        <f>VLOOKUP(G975, [4]categories!A:B, 2, FALSE)</f>
        <v>Cruisers Bicycles</v>
      </c>
      <c r="I975" s="14">
        <f>VLOOKUP(A975, [1]orders!A:B,2,FALSE)</f>
        <v>584</v>
      </c>
      <c r="J975" s="14" t="str">
        <f>VLOOKUP(A975, [1]orders!A:I,9,FALSE)</f>
        <v>lynne.anderson@msn.com</v>
      </c>
      <c r="K975" s="14">
        <f>VLOOKUP(A975, [1]orders!A:J,10,FALSE)</f>
        <v>79930</v>
      </c>
      <c r="L975" s="2" t="str">
        <f>IFERROR(VLOOKUP(C975, [5]stores!A:B, 2, FALSE), "Unknown")</f>
        <v>Rowlett Bikes</v>
      </c>
      <c r="M975" s="2" t="str">
        <f>VLOOKUP(D975,[3]products!A:B,2,FALSE)</f>
        <v>Electra Cruiser 1 (24-Inch) - 2016</v>
      </c>
      <c r="N975" s="2" t="str">
        <f>VLOOKUP(D975, [3]products!A:H, 8, FALSE)</f>
        <v>Electra</v>
      </c>
      <c r="O975" s="21">
        <f>VLOOKUP(A975, [1]orders!A:D, 4, FALSE)</f>
        <v>42583</v>
      </c>
      <c r="P975" s="2">
        <v>1</v>
      </c>
      <c r="Q975" s="2">
        <v>269.99</v>
      </c>
      <c r="R975" s="27">
        <v>7.0000000000000007E-2</v>
      </c>
      <c r="S975" s="2">
        <f t="shared" si="15"/>
        <v>269.99</v>
      </c>
    </row>
    <row r="976" spans="1:19" x14ac:dyDescent="0.3">
      <c r="A976" s="2">
        <v>346</v>
      </c>
      <c r="B976" s="2">
        <v>2</v>
      </c>
      <c r="C976" s="2">
        <f>VLOOKUP(A976, [1]orders!A:G, 7, FALSE)</f>
        <v>3</v>
      </c>
      <c r="D976" s="2">
        <v>23</v>
      </c>
      <c r="E976" s="2">
        <f>VLOOKUP(C976, [2]staffs!A:G,1,FALSE)</f>
        <v>3</v>
      </c>
      <c r="F976" s="2" t="str">
        <f>VLOOKUP(E976, [2]staffs!A:D,4,FALSE)</f>
        <v>genna.serrano@bikes.shop</v>
      </c>
      <c r="G976" s="2">
        <f>VLOOKUP(D976, [3]products!$A:$D, 4, FALSE)</f>
        <v>1</v>
      </c>
      <c r="H976" s="2" t="str">
        <f>VLOOKUP(G976, [4]categories!A:B, 2, FALSE)</f>
        <v>Children Bicycles</v>
      </c>
      <c r="I976" s="14">
        <f>VLOOKUP(A976, [1]orders!A:B,2,FALSE)</f>
        <v>584</v>
      </c>
      <c r="J976" s="14" t="str">
        <f>VLOOKUP(A976, [1]orders!A:I,9,FALSE)</f>
        <v>lynne.anderson@msn.com</v>
      </c>
      <c r="K976" s="14">
        <f>VLOOKUP(A976, [1]orders!A:J,10,FALSE)</f>
        <v>79930</v>
      </c>
      <c r="L976" s="2" t="str">
        <f>IFERROR(VLOOKUP(C976, [5]stores!A:B, 2, FALSE), "Unknown")</f>
        <v>Rowlett Bikes</v>
      </c>
      <c r="M976" s="2" t="str">
        <f>VLOOKUP(D976,[3]products!A:B,2,FALSE)</f>
        <v>Electra Girl's Hawaii 1 (20-inch) - 2015/2016</v>
      </c>
      <c r="N976" s="2" t="str">
        <f>VLOOKUP(D976, [3]products!A:H, 8, FALSE)</f>
        <v>Electra</v>
      </c>
      <c r="O976" s="21">
        <f>VLOOKUP(A976, [1]orders!A:D, 4, FALSE)</f>
        <v>42583</v>
      </c>
      <c r="P976" s="2">
        <v>1</v>
      </c>
      <c r="Q976" s="2">
        <v>299.99</v>
      </c>
      <c r="R976" s="27">
        <v>0.2</v>
      </c>
      <c r="S976" s="2">
        <f t="shared" si="15"/>
        <v>299.99</v>
      </c>
    </row>
    <row r="977" spans="1:19" x14ac:dyDescent="0.3">
      <c r="A977" s="2">
        <v>346</v>
      </c>
      <c r="B977" s="2">
        <v>3</v>
      </c>
      <c r="C977" s="2">
        <f>VLOOKUP(A977, [1]orders!A:G, 7, FALSE)</f>
        <v>3</v>
      </c>
      <c r="D977" s="2">
        <v>21</v>
      </c>
      <c r="E977" s="2">
        <f>VLOOKUP(C977, [2]staffs!A:G,1,FALSE)</f>
        <v>3</v>
      </c>
      <c r="F977" s="2" t="str">
        <f>VLOOKUP(E977, [2]staffs!A:D,4,FALSE)</f>
        <v>genna.serrano@bikes.shop</v>
      </c>
      <c r="G977" s="2">
        <f>VLOOKUP(D977, [3]products!$A:$D, 4, FALSE)</f>
        <v>1</v>
      </c>
      <c r="H977" s="2" t="str">
        <f>VLOOKUP(G977, [4]categories!A:B, 2, FALSE)</f>
        <v>Children Bicycles</v>
      </c>
      <c r="I977" s="14">
        <f>VLOOKUP(A977, [1]orders!A:B,2,FALSE)</f>
        <v>584</v>
      </c>
      <c r="J977" s="14" t="str">
        <f>VLOOKUP(A977, [1]orders!A:I,9,FALSE)</f>
        <v>lynne.anderson@msn.com</v>
      </c>
      <c r="K977" s="14">
        <f>VLOOKUP(A977, [1]orders!A:J,10,FALSE)</f>
        <v>79930</v>
      </c>
      <c r="L977" s="2" t="str">
        <f>IFERROR(VLOOKUP(C977, [5]stores!A:B, 2, FALSE), "Unknown")</f>
        <v>Rowlett Bikes</v>
      </c>
      <c r="M977" s="2" t="str">
        <f>VLOOKUP(D977,[3]products!A:B,2,FALSE)</f>
        <v>Electra Cruiser 1 (24-Inch) - 2016</v>
      </c>
      <c r="N977" s="2" t="str">
        <f>VLOOKUP(D977, [3]products!A:H, 8, FALSE)</f>
        <v>Electra</v>
      </c>
      <c r="O977" s="21">
        <f>VLOOKUP(A977, [1]orders!A:D, 4, FALSE)</f>
        <v>42583</v>
      </c>
      <c r="P977" s="2">
        <v>1</v>
      </c>
      <c r="Q977" s="2">
        <v>269.99</v>
      </c>
      <c r="R977" s="27">
        <v>0.1</v>
      </c>
      <c r="S977" s="2">
        <f t="shared" si="15"/>
        <v>269.99</v>
      </c>
    </row>
    <row r="978" spans="1:19" x14ac:dyDescent="0.3">
      <c r="A978" s="2">
        <v>346</v>
      </c>
      <c r="B978" s="2">
        <v>4</v>
      </c>
      <c r="C978" s="2">
        <f>VLOOKUP(A978, [1]orders!A:G, 7, FALSE)</f>
        <v>3</v>
      </c>
      <c r="D978" s="2">
        <v>15</v>
      </c>
      <c r="E978" s="2">
        <f>VLOOKUP(C978, [2]staffs!A:G,1,FALSE)</f>
        <v>3</v>
      </c>
      <c r="F978" s="2" t="str">
        <f>VLOOKUP(E978, [2]staffs!A:D,4,FALSE)</f>
        <v>genna.serrano@bikes.shop</v>
      </c>
      <c r="G978" s="2">
        <f>VLOOKUP(D978, [3]products!$A:$D, 4, FALSE)</f>
        <v>3</v>
      </c>
      <c r="H978" s="2" t="str">
        <f>VLOOKUP(G978, [4]categories!A:B, 2, FALSE)</f>
        <v>Cruisers Bicycles</v>
      </c>
      <c r="I978" s="14">
        <f>VLOOKUP(A978, [1]orders!A:B,2,FALSE)</f>
        <v>584</v>
      </c>
      <c r="J978" s="14" t="str">
        <f>VLOOKUP(A978, [1]orders!A:I,9,FALSE)</f>
        <v>lynne.anderson@msn.com</v>
      </c>
      <c r="K978" s="14">
        <f>VLOOKUP(A978, [1]orders!A:J,10,FALSE)</f>
        <v>79930</v>
      </c>
      <c r="L978" s="2" t="str">
        <f>IFERROR(VLOOKUP(C978, [5]stores!A:B, 2, FALSE), "Unknown")</f>
        <v>Rowlett Bikes</v>
      </c>
      <c r="M978" s="2" t="str">
        <f>VLOOKUP(D978,[3]products!A:B,2,FALSE)</f>
        <v>Electra Moto 1 - 2016</v>
      </c>
      <c r="N978" s="2" t="str">
        <f>VLOOKUP(D978, [3]products!A:H, 8, FALSE)</f>
        <v>Electra</v>
      </c>
      <c r="O978" s="21">
        <f>VLOOKUP(A978, [1]orders!A:D, 4, FALSE)</f>
        <v>42583</v>
      </c>
      <c r="P978" s="2">
        <v>1</v>
      </c>
      <c r="Q978" s="2">
        <v>529.99</v>
      </c>
      <c r="R978" s="27">
        <v>0.05</v>
      </c>
      <c r="S978" s="2">
        <f t="shared" si="15"/>
        <v>529.99</v>
      </c>
    </row>
    <row r="979" spans="1:19" x14ac:dyDescent="0.3">
      <c r="A979" s="2">
        <v>346</v>
      </c>
      <c r="B979" s="2">
        <v>5</v>
      </c>
      <c r="C979" s="2">
        <f>VLOOKUP(A979, [1]orders!A:G, 7, FALSE)</f>
        <v>3</v>
      </c>
      <c r="D979" s="2">
        <v>18</v>
      </c>
      <c r="E979" s="2">
        <f>VLOOKUP(C979, [2]staffs!A:G,1,FALSE)</f>
        <v>3</v>
      </c>
      <c r="F979" s="2" t="str">
        <f>VLOOKUP(E979, [2]staffs!A:D,4,FALSE)</f>
        <v>genna.serrano@bikes.shop</v>
      </c>
      <c r="G979" s="2">
        <f>VLOOKUP(D979, [3]products!$A:$D, 4, FALSE)</f>
        <v>3</v>
      </c>
      <c r="H979" s="2" t="str">
        <f>VLOOKUP(G979, [4]categories!A:B, 2, FALSE)</f>
        <v>Cruisers Bicycles</v>
      </c>
      <c r="I979" s="14">
        <f>VLOOKUP(A979, [1]orders!A:B,2,FALSE)</f>
        <v>584</v>
      </c>
      <c r="J979" s="14" t="str">
        <f>VLOOKUP(A979, [1]orders!A:I,9,FALSE)</f>
        <v>lynne.anderson@msn.com</v>
      </c>
      <c r="K979" s="14">
        <f>VLOOKUP(A979, [1]orders!A:J,10,FALSE)</f>
        <v>79930</v>
      </c>
      <c r="L979" s="2" t="str">
        <f>IFERROR(VLOOKUP(C979, [5]stores!A:B, 2, FALSE), "Unknown")</f>
        <v>Rowlett Bikes</v>
      </c>
      <c r="M979" s="2" t="str">
        <f>VLOOKUP(D979,[3]products!A:B,2,FALSE)</f>
        <v>Pure Cycles Western 3-Speed - Women's - 2015/2016</v>
      </c>
      <c r="N979" s="2" t="str">
        <f>VLOOKUP(D979, [3]products!A:H, 8, FALSE)</f>
        <v>Pure Cycles</v>
      </c>
      <c r="O979" s="21">
        <f>VLOOKUP(A979, [1]orders!A:D, 4, FALSE)</f>
        <v>42583</v>
      </c>
      <c r="P979" s="2">
        <v>2</v>
      </c>
      <c r="Q979" s="2">
        <v>449</v>
      </c>
      <c r="R979" s="27">
        <v>0.05</v>
      </c>
      <c r="S979" s="2">
        <f t="shared" si="15"/>
        <v>898</v>
      </c>
    </row>
    <row r="980" spans="1:19" x14ac:dyDescent="0.3">
      <c r="A980" s="2">
        <v>347</v>
      </c>
      <c r="B980" s="2">
        <v>1</v>
      </c>
      <c r="C980" s="2">
        <f>VLOOKUP(A980, [1]orders!A:G, 7, FALSE)</f>
        <v>2</v>
      </c>
      <c r="D980" s="2">
        <v>23</v>
      </c>
      <c r="E980" s="2">
        <f>VLOOKUP(C980, [2]staffs!A:G,1,FALSE)</f>
        <v>2</v>
      </c>
      <c r="F980" s="2" t="str">
        <f>VLOOKUP(E980, [2]staffs!A:D,4,FALSE)</f>
        <v>mireya.copeland@bikes.shop</v>
      </c>
      <c r="G980" s="2">
        <f>VLOOKUP(D980, [3]products!$A:$D, 4, FALSE)</f>
        <v>1</v>
      </c>
      <c r="H980" s="2" t="str">
        <f>VLOOKUP(G980, [4]categories!A:B, 2, FALSE)</f>
        <v>Children Bicycles</v>
      </c>
      <c r="I980" s="14">
        <f>VLOOKUP(A980, [1]orders!A:B,2,FALSE)</f>
        <v>1004</v>
      </c>
      <c r="J980" s="14" t="str">
        <f>VLOOKUP(A980, [1]orders!A:I,9,FALSE)</f>
        <v>jerald.blackwell@hotmail.com</v>
      </c>
      <c r="K980" s="14">
        <f>VLOOKUP(A980, [1]orders!A:J,10,FALSE)</f>
        <v>11369</v>
      </c>
      <c r="L980" s="2" t="str">
        <f>IFERROR(VLOOKUP(C980, [5]stores!A:B, 2, FALSE), "Unknown")</f>
        <v>Baldwin Bikes</v>
      </c>
      <c r="M980" s="2" t="str">
        <f>VLOOKUP(D980,[3]products!A:B,2,FALSE)</f>
        <v>Electra Girl's Hawaii 1 (20-inch) - 2015/2016</v>
      </c>
      <c r="N980" s="2" t="str">
        <f>VLOOKUP(D980, [3]products!A:H, 8, FALSE)</f>
        <v>Electra</v>
      </c>
      <c r="O980" s="21">
        <f>VLOOKUP(A980, [1]orders!A:D, 4, FALSE)</f>
        <v>42584</v>
      </c>
      <c r="P980" s="2">
        <v>1</v>
      </c>
      <c r="Q980" s="2">
        <v>299.99</v>
      </c>
      <c r="R980" s="27">
        <v>7.0000000000000007E-2</v>
      </c>
      <c r="S980" s="2">
        <f t="shared" si="15"/>
        <v>299.99</v>
      </c>
    </row>
    <row r="981" spans="1:19" x14ac:dyDescent="0.3">
      <c r="A981" s="2">
        <v>348</v>
      </c>
      <c r="B981" s="2">
        <v>1</v>
      </c>
      <c r="C981" s="2">
        <f>VLOOKUP(A981, [1]orders!A:G, 7, FALSE)</f>
        <v>3</v>
      </c>
      <c r="D981" s="2">
        <v>5</v>
      </c>
      <c r="E981" s="2">
        <f>VLOOKUP(C981, [2]staffs!A:G,1,FALSE)</f>
        <v>3</v>
      </c>
      <c r="F981" s="2" t="str">
        <f>VLOOKUP(E981, [2]staffs!A:D,4,FALSE)</f>
        <v>genna.serrano@bikes.shop</v>
      </c>
      <c r="G981" s="2">
        <f>VLOOKUP(D981, [3]products!$A:$D, 4, FALSE)</f>
        <v>6</v>
      </c>
      <c r="H981" s="2" t="str">
        <f>VLOOKUP(G981, [4]categories!A:B, 2, FALSE)</f>
        <v>Mountain Bikes</v>
      </c>
      <c r="I981" s="14">
        <f>VLOOKUP(A981, [1]orders!A:B,2,FALSE)</f>
        <v>907</v>
      </c>
      <c r="J981" s="14" t="str">
        <f>VLOOKUP(A981, [1]orders!A:I,9,FALSE)</f>
        <v>daina.sampson@msn.com</v>
      </c>
      <c r="K981" s="14">
        <f>VLOOKUP(A981, [1]orders!A:J,10,FALSE)</f>
        <v>75604</v>
      </c>
      <c r="L981" s="2" t="str">
        <f>IFERROR(VLOOKUP(C981, [5]stores!A:B, 2, FALSE), "Unknown")</f>
        <v>Rowlett Bikes</v>
      </c>
      <c r="M981" s="2" t="str">
        <f>VLOOKUP(D981,[3]products!A:B,2,FALSE)</f>
        <v>Heller Shagamaw Frame - 2016</v>
      </c>
      <c r="N981" s="2" t="str">
        <f>VLOOKUP(D981, [3]products!A:H, 8, FALSE)</f>
        <v>Heller</v>
      </c>
      <c r="O981" s="21">
        <f>VLOOKUP(A981, [1]orders!A:D, 4, FALSE)</f>
        <v>42584</v>
      </c>
      <c r="P981" s="2">
        <v>2</v>
      </c>
      <c r="Q981" s="2">
        <v>1320.99</v>
      </c>
      <c r="R981" s="27">
        <v>0.05</v>
      </c>
      <c r="S981" s="2">
        <f t="shared" si="15"/>
        <v>2641.98</v>
      </c>
    </row>
    <row r="982" spans="1:19" x14ac:dyDescent="0.3">
      <c r="A982" s="2">
        <v>348</v>
      </c>
      <c r="B982" s="2">
        <v>2</v>
      </c>
      <c r="C982" s="2">
        <f>VLOOKUP(A982, [1]orders!A:G, 7, FALSE)</f>
        <v>3</v>
      </c>
      <c r="D982" s="2">
        <v>15</v>
      </c>
      <c r="E982" s="2">
        <f>VLOOKUP(C982, [2]staffs!A:G,1,FALSE)</f>
        <v>3</v>
      </c>
      <c r="F982" s="2" t="str">
        <f>VLOOKUP(E982, [2]staffs!A:D,4,FALSE)</f>
        <v>genna.serrano@bikes.shop</v>
      </c>
      <c r="G982" s="2">
        <f>VLOOKUP(D982, [3]products!$A:$D, 4, FALSE)</f>
        <v>3</v>
      </c>
      <c r="H982" s="2" t="str">
        <f>VLOOKUP(G982, [4]categories!A:B, 2, FALSE)</f>
        <v>Cruisers Bicycles</v>
      </c>
      <c r="I982" s="14">
        <f>VLOOKUP(A982, [1]orders!A:B,2,FALSE)</f>
        <v>907</v>
      </c>
      <c r="J982" s="14" t="str">
        <f>VLOOKUP(A982, [1]orders!A:I,9,FALSE)</f>
        <v>daina.sampson@msn.com</v>
      </c>
      <c r="K982" s="14">
        <f>VLOOKUP(A982, [1]orders!A:J,10,FALSE)</f>
        <v>75604</v>
      </c>
      <c r="L982" s="2" t="str">
        <f>IFERROR(VLOOKUP(C982, [5]stores!A:B, 2, FALSE), "Unknown")</f>
        <v>Rowlett Bikes</v>
      </c>
      <c r="M982" s="2" t="str">
        <f>VLOOKUP(D982,[3]products!A:B,2,FALSE)</f>
        <v>Electra Moto 1 - 2016</v>
      </c>
      <c r="N982" s="2" t="str">
        <f>VLOOKUP(D982, [3]products!A:H, 8, FALSE)</f>
        <v>Electra</v>
      </c>
      <c r="O982" s="21">
        <f>VLOOKUP(A982, [1]orders!A:D, 4, FALSE)</f>
        <v>42584</v>
      </c>
      <c r="P982" s="2">
        <v>2</v>
      </c>
      <c r="Q982" s="2">
        <v>529.99</v>
      </c>
      <c r="R982" s="27">
        <v>7.0000000000000007E-2</v>
      </c>
      <c r="S982" s="2">
        <f t="shared" si="15"/>
        <v>1059.98</v>
      </c>
    </row>
    <row r="983" spans="1:19" x14ac:dyDescent="0.3">
      <c r="A983" s="2">
        <v>349</v>
      </c>
      <c r="B983" s="2">
        <v>1</v>
      </c>
      <c r="C983" s="2">
        <f>VLOOKUP(A983, [1]orders!A:G, 7, FALSE)</f>
        <v>1</v>
      </c>
      <c r="D983" s="2">
        <v>20</v>
      </c>
      <c r="E983" s="2">
        <f>VLOOKUP(C983, [2]staffs!A:G,1,FALSE)</f>
        <v>1</v>
      </c>
      <c r="F983" s="2" t="str">
        <f>VLOOKUP(E983, [2]staffs!A:D,4,FALSE)</f>
        <v>fabiola.jackson@bikes.shop</v>
      </c>
      <c r="G983" s="2">
        <f>VLOOKUP(D983, [3]products!$A:$D, 4, FALSE)</f>
        <v>3</v>
      </c>
      <c r="H983" s="2" t="str">
        <f>VLOOKUP(G983, [4]categories!A:B, 2, FALSE)</f>
        <v>Cruisers Bicycles</v>
      </c>
      <c r="I983" s="14">
        <f>VLOOKUP(A983, [1]orders!A:B,2,FALSE)</f>
        <v>30</v>
      </c>
      <c r="J983" s="14" t="str">
        <f>VLOOKUP(A983, [1]orders!A:I,9,FALSE)</f>
        <v>jamaal.albert@gmail.com</v>
      </c>
      <c r="K983" s="14">
        <f>VLOOKUP(A983, [1]orders!A:J,10,FALSE)</f>
        <v>90505</v>
      </c>
      <c r="L983" s="2" t="str">
        <f>IFERROR(VLOOKUP(C983, [5]stores!A:B, 2, FALSE), "Unknown")</f>
        <v>Santa Cruz Bikes</v>
      </c>
      <c r="M983" s="2" t="str">
        <f>VLOOKUP(D983,[3]products!A:B,2,FALSE)</f>
        <v>Electra Townie Original 7D EQ - Women's - 2016</v>
      </c>
      <c r="N983" s="2" t="str">
        <f>VLOOKUP(D983, [3]products!A:H, 8, FALSE)</f>
        <v>Electra</v>
      </c>
      <c r="O983" s="21">
        <f>VLOOKUP(A983, [1]orders!A:D, 4, FALSE)</f>
        <v>42585</v>
      </c>
      <c r="P983" s="2">
        <v>2</v>
      </c>
      <c r="Q983" s="2">
        <v>599.99</v>
      </c>
      <c r="R983" s="27">
        <v>0.2</v>
      </c>
      <c r="S983" s="2">
        <f t="shared" si="15"/>
        <v>1199.98</v>
      </c>
    </row>
    <row r="984" spans="1:19" x14ac:dyDescent="0.3">
      <c r="A984" s="2">
        <v>350</v>
      </c>
      <c r="B984" s="2">
        <v>1</v>
      </c>
      <c r="C984" s="2">
        <f>VLOOKUP(A984, [1]orders!A:G, 7, FALSE)</f>
        <v>1</v>
      </c>
      <c r="D984" s="2">
        <v>6</v>
      </c>
      <c r="E984" s="2">
        <f>VLOOKUP(C984, [2]staffs!A:G,1,FALSE)</f>
        <v>1</v>
      </c>
      <c r="F984" s="2" t="str">
        <f>VLOOKUP(E984, [2]staffs!A:D,4,FALSE)</f>
        <v>fabiola.jackson@bikes.shop</v>
      </c>
      <c r="G984" s="2">
        <f>VLOOKUP(D984, [3]products!$A:$D, 4, FALSE)</f>
        <v>6</v>
      </c>
      <c r="H984" s="2" t="str">
        <f>VLOOKUP(G984, [4]categories!A:B, 2, FALSE)</f>
        <v>Mountain Bikes</v>
      </c>
      <c r="I984" s="14">
        <f>VLOOKUP(A984, [1]orders!A:B,2,FALSE)</f>
        <v>31</v>
      </c>
      <c r="J984" s="14" t="str">
        <f>VLOOKUP(A984, [1]orders!A:I,9,FALSE)</f>
        <v>williemae.holloway@msn.com</v>
      </c>
      <c r="K984" s="14">
        <f>VLOOKUP(A984, [1]orders!A:J,10,FALSE)</f>
        <v>94603</v>
      </c>
      <c r="L984" s="2" t="str">
        <f>IFERROR(VLOOKUP(C984, [5]stores!A:B, 2, FALSE), "Unknown")</f>
        <v>Santa Cruz Bikes</v>
      </c>
      <c r="M984" s="2" t="str">
        <f>VLOOKUP(D984,[3]products!A:B,2,FALSE)</f>
        <v>Surly Ice Cream Truck Frameset - 2016</v>
      </c>
      <c r="N984" s="2" t="str">
        <f>VLOOKUP(D984, [3]products!A:H, 8, FALSE)</f>
        <v>Surly</v>
      </c>
      <c r="O984" s="21">
        <f>VLOOKUP(A984, [1]orders!A:D, 4, FALSE)</f>
        <v>42585</v>
      </c>
      <c r="P984" s="2">
        <v>2</v>
      </c>
      <c r="Q984" s="2">
        <v>469.99</v>
      </c>
      <c r="R984" s="27">
        <v>0.05</v>
      </c>
      <c r="S984" s="2">
        <f t="shared" si="15"/>
        <v>939.98</v>
      </c>
    </row>
    <row r="985" spans="1:19" x14ac:dyDescent="0.3">
      <c r="A985" s="2">
        <v>350</v>
      </c>
      <c r="B985" s="2">
        <v>2</v>
      </c>
      <c r="C985" s="2">
        <f>VLOOKUP(A985, [1]orders!A:G, 7, FALSE)</f>
        <v>1</v>
      </c>
      <c r="D985" s="2">
        <v>20</v>
      </c>
      <c r="E985" s="2">
        <f>VLOOKUP(C985, [2]staffs!A:G,1,FALSE)</f>
        <v>1</v>
      </c>
      <c r="F985" s="2" t="str">
        <f>VLOOKUP(E985, [2]staffs!A:D,4,FALSE)</f>
        <v>fabiola.jackson@bikes.shop</v>
      </c>
      <c r="G985" s="2">
        <f>VLOOKUP(D985, [3]products!$A:$D, 4, FALSE)</f>
        <v>3</v>
      </c>
      <c r="H985" s="2" t="str">
        <f>VLOOKUP(G985, [4]categories!A:B, 2, FALSE)</f>
        <v>Cruisers Bicycles</v>
      </c>
      <c r="I985" s="14">
        <f>VLOOKUP(A985, [1]orders!A:B,2,FALSE)</f>
        <v>31</v>
      </c>
      <c r="J985" s="14" t="str">
        <f>VLOOKUP(A985, [1]orders!A:I,9,FALSE)</f>
        <v>williemae.holloway@msn.com</v>
      </c>
      <c r="K985" s="14">
        <f>VLOOKUP(A985, [1]orders!A:J,10,FALSE)</f>
        <v>94603</v>
      </c>
      <c r="L985" s="2" t="str">
        <f>IFERROR(VLOOKUP(C985, [5]stores!A:B, 2, FALSE), "Unknown")</f>
        <v>Santa Cruz Bikes</v>
      </c>
      <c r="M985" s="2" t="str">
        <f>VLOOKUP(D985,[3]products!A:B,2,FALSE)</f>
        <v>Electra Townie Original 7D EQ - Women's - 2016</v>
      </c>
      <c r="N985" s="2" t="str">
        <f>VLOOKUP(D985, [3]products!A:H, 8, FALSE)</f>
        <v>Electra</v>
      </c>
      <c r="O985" s="21">
        <f>VLOOKUP(A985, [1]orders!A:D, 4, FALSE)</f>
        <v>42585</v>
      </c>
      <c r="P985" s="2">
        <v>1</v>
      </c>
      <c r="Q985" s="2">
        <v>599.99</v>
      </c>
      <c r="R985" s="27">
        <v>7.0000000000000007E-2</v>
      </c>
      <c r="S985" s="2">
        <f t="shared" si="15"/>
        <v>599.99</v>
      </c>
    </row>
    <row r="986" spans="1:19" x14ac:dyDescent="0.3">
      <c r="A986" s="2">
        <v>350</v>
      </c>
      <c r="B986" s="2">
        <v>3</v>
      </c>
      <c r="C986" s="2">
        <f>VLOOKUP(A986, [1]orders!A:G, 7, FALSE)</f>
        <v>1</v>
      </c>
      <c r="D986" s="2">
        <v>3</v>
      </c>
      <c r="E986" s="2">
        <f>VLOOKUP(C986, [2]staffs!A:G,1,FALSE)</f>
        <v>1</v>
      </c>
      <c r="F986" s="2" t="str">
        <f>VLOOKUP(E986, [2]staffs!A:D,4,FALSE)</f>
        <v>fabiola.jackson@bikes.shop</v>
      </c>
      <c r="G986" s="2">
        <f>VLOOKUP(D986, [3]products!$A:$D, 4, FALSE)</f>
        <v>6</v>
      </c>
      <c r="H986" s="2" t="str">
        <f>VLOOKUP(G986, [4]categories!A:B, 2, FALSE)</f>
        <v>Mountain Bikes</v>
      </c>
      <c r="I986" s="14">
        <f>VLOOKUP(A986, [1]orders!A:B,2,FALSE)</f>
        <v>31</v>
      </c>
      <c r="J986" s="14" t="str">
        <f>VLOOKUP(A986, [1]orders!A:I,9,FALSE)</f>
        <v>williemae.holloway@msn.com</v>
      </c>
      <c r="K986" s="14">
        <f>VLOOKUP(A986, [1]orders!A:J,10,FALSE)</f>
        <v>94603</v>
      </c>
      <c r="L986" s="2" t="str">
        <f>IFERROR(VLOOKUP(C986, [5]stores!A:B, 2, FALSE), "Unknown")</f>
        <v>Santa Cruz Bikes</v>
      </c>
      <c r="M986" s="2" t="str">
        <f>VLOOKUP(D986,[3]products!A:B,2,FALSE)</f>
        <v>Surly Wednesday Frameset - 2016</v>
      </c>
      <c r="N986" s="2" t="str">
        <f>VLOOKUP(D986, [3]products!A:H, 8, FALSE)</f>
        <v>Surly</v>
      </c>
      <c r="O986" s="21">
        <f>VLOOKUP(A986, [1]orders!A:D, 4, FALSE)</f>
        <v>42585</v>
      </c>
      <c r="P986" s="2">
        <v>1</v>
      </c>
      <c r="Q986" s="2">
        <v>999.99</v>
      </c>
      <c r="R986" s="27">
        <v>7.0000000000000007E-2</v>
      </c>
      <c r="S986" s="2">
        <f t="shared" si="15"/>
        <v>999.99</v>
      </c>
    </row>
    <row r="987" spans="1:19" x14ac:dyDescent="0.3">
      <c r="A987" s="2">
        <v>351</v>
      </c>
      <c r="B987" s="2">
        <v>1</v>
      </c>
      <c r="C987" s="2">
        <f>VLOOKUP(A987, [1]orders!A:G, 7, FALSE)</f>
        <v>1</v>
      </c>
      <c r="D987" s="2">
        <v>4</v>
      </c>
      <c r="E987" s="2">
        <f>VLOOKUP(C987, [2]staffs!A:G,1,FALSE)</f>
        <v>1</v>
      </c>
      <c r="F987" s="2" t="str">
        <f>VLOOKUP(E987, [2]staffs!A:D,4,FALSE)</f>
        <v>fabiola.jackson@bikes.shop</v>
      </c>
      <c r="G987" s="2">
        <f>VLOOKUP(D987, [3]products!$A:$D, 4, FALSE)</f>
        <v>6</v>
      </c>
      <c r="H987" s="2" t="str">
        <f>VLOOKUP(G987, [4]categories!A:B, 2, FALSE)</f>
        <v>Mountain Bikes</v>
      </c>
      <c r="I987" s="14">
        <f>VLOOKUP(A987, [1]orders!A:B,2,FALSE)</f>
        <v>1307</v>
      </c>
      <c r="J987" s="14" t="str">
        <f>VLOOKUP(A987, [1]orders!A:I,9,FALSE)</f>
        <v>cinda.rocha@hotmail.com</v>
      </c>
      <c r="K987" s="14">
        <f>VLOOKUP(A987, [1]orders!A:J,10,FALSE)</f>
        <v>93635</v>
      </c>
      <c r="L987" s="2" t="str">
        <f>IFERROR(VLOOKUP(C987, [5]stores!A:B, 2, FALSE), "Unknown")</f>
        <v>Santa Cruz Bikes</v>
      </c>
      <c r="M987" s="2" t="str">
        <f>VLOOKUP(D987,[3]products!A:B,2,FALSE)</f>
        <v>Trek Fuel EX 8 29 - 2016</v>
      </c>
      <c r="N987" s="2" t="str">
        <f>VLOOKUP(D987, [3]products!A:H, 8, FALSE)</f>
        <v>Trek</v>
      </c>
      <c r="O987" s="21">
        <f>VLOOKUP(A987, [1]orders!A:D, 4, FALSE)</f>
        <v>42585</v>
      </c>
      <c r="P987" s="2">
        <v>2</v>
      </c>
      <c r="Q987" s="2">
        <v>2899.99</v>
      </c>
      <c r="R987" s="27">
        <v>0.05</v>
      </c>
      <c r="S987" s="2">
        <f t="shared" si="15"/>
        <v>5799.98</v>
      </c>
    </row>
    <row r="988" spans="1:19" x14ac:dyDescent="0.3">
      <c r="A988" s="2">
        <v>351</v>
      </c>
      <c r="B988" s="2">
        <v>2</v>
      </c>
      <c r="C988" s="2">
        <f>VLOOKUP(A988, [1]orders!A:G, 7, FALSE)</f>
        <v>1</v>
      </c>
      <c r="D988" s="2">
        <v>24</v>
      </c>
      <c r="E988" s="2">
        <f>VLOOKUP(C988, [2]staffs!A:G,1,FALSE)</f>
        <v>1</v>
      </c>
      <c r="F988" s="2" t="str">
        <f>VLOOKUP(E988, [2]staffs!A:D,4,FALSE)</f>
        <v>fabiola.jackson@bikes.shop</v>
      </c>
      <c r="G988" s="2">
        <f>VLOOKUP(D988, [3]products!$A:$D, 4, FALSE)</f>
        <v>2</v>
      </c>
      <c r="H988" s="2" t="str">
        <f>VLOOKUP(G988, [4]categories!A:B, 2, FALSE)</f>
        <v>Comfort Bicycles</v>
      </c>
      <c r="I988" s="14">
        <f>VLOOKUP(A988, [1]orders!A:B,2,FALSE)</f>
        <v>1307</v>
      </c>
      <c r="J988" s="14" t="str">
        <f>VLOOKUP(A988, [1]orders!A:I,9,FALSE)</f>
        <v>cinda.rocha@hotmail.com</v>
      </c>
      <c r="K988" s="14">
        <f>VLOOKUP(A988, [1]orders!A:J,10,FALSE)</f>
        <v>93635</v>
      </c>
      <c r="L988" s="2" t="str">
        <f>IFERROR(VLOOKUP(C988, [5]stores!A:B, 2, FALSE), "Unknown")</f>
        <v>Santa Cruz Bikes</v>
      </c>
      <c r="M988" s="2" t="str">
        <f>VLOOKUP(D988,[3]products!A:B,2,FALSE)</f>
        <v>Electra Townie Original 21D - 2016</v>
      </c>
      <c r="N988" s="2" t="str">
        <f>VLOOKUP(D988, [3]products!A:H, 8, FALSE)</f>
        <v>Electra</v>
      </c>
      <c r="O988" s="21">
        <f>VLOOKUP(A988, [1]orders!A:D, 4, FALSE)</f>
        <v>42585</v>
      </c>
      <c r="P988" s="2">
        <v>2</v>
      </c>
      <c r="Q988" s="2">
        <v>549.99</v>
      </c>
      <c r="R988" s="27">
        <v>0.1</v>
      </c>
      <c r="S988" s="2">
        <f t="shared" si="15"/>
        <v>1099.98</v>
      </c>
    </row>
    <row r="989" spans="1:19" x14ac:dyDescent="0.3">
      <c r="A989" s="2">
        <v>351</v>
      </c>
      <c r="B989" s="2">
        <v>3</v>
      </c>
      <c r="C989" s="2">
        <f>VLOOKUP(A989, [1]orders!A:G, 7, FALSE)</f>
        <v>1</v>
      </c>
      <c r="D989" s="2">
        <v>20</v>
      </c>
      <c r="E989" s="2">
        <f>VLOOKUP(C989, [2]staffs!A:G,1,FALSE)</f>
        <v>1</v>
      </c>
      <c r="F989" s="2" t="str">
        <f>VLOOKUP(E989, [2]staffs!A:D,4,FALSE)</f>
        <v>fabiola.jackson@bikes.shop</v>
      </c>
      <c r="G989" s="2">
        <f>VLOOKUP(D989, [3]products!$A:$D, 4, FALSE)</f>
        <v>3</v>
      </c>
      <c r="H989" s="2" t="str">
        <f>VLOOKUP(G989, [4]categories!A:B, 2, FALSE)</f>
        <v>Cruisers Bicycles</v>
      </c>
      <c r="I989" s="14">
        <f>VLOOKUP(A989, [1]orders!A:B,2,FALSE)</f>
        <v>1307</v>
      </c>
      <c r="J989" s="14" t="str">
        <f>VLOOKUP(A989, [1]orders!A:I,9,FALSE)</f>
        <v>cinda.rocha@hotmail.com</v>
      </c>
      <c r="K989" s="14">
        <f>VLOOKUP(A989, [1]orders!A:J,10,FALSE)</f>
        <v>93635</v>
      </c>
      <c r="L989" s="2" t="str">
        <f>IFERROR(VLOOKUP(C989, [5]stores!A:B, 2, FALSE), "Unknown")</f>
        <v>Santa Cruz Bikes</v>
      </c>
      <c r="M989" s="2" t="str">
        <f>VLOOKUP(D989,[3]products!A:B,2,FALSE)</f>
        <v>Electra Townie Original 7D EQ - Women's - 2016</v>
      </c>
      <c r="N989" s="2" t="str">
        <f>VLOOKUP(D989, [3]products!A:H, 8, FALSE)</f>
        <v>Electra</v>
      </c>
      <c r="O989" s="21">
        <f>VLOOKUP(A989, [1]orders!A:D, 4, FALSE)</f>
        <v>42585</v>
      </c>
      <c r="P989" s="2">
        <v>1</v>
      </c>
      <c r="Q989" s="2">
        <v>599.99</v>
      </c>
      <c r="R989" s="27">
        <v>0.2</v>
      </c>
      <c r="S989" s="2">
        <f t="shared" si="15"/>
        <v>599.99</v>
      </c>
    </row>
    <row r="990" spans="1:19" x14ac:dyDescent="0.3">
      <c r="A990" s="2">
        <v>351</v>
      </c>
      <c r="B990" s="2">
        <v>4</v>
      </c>
      <c r="C990" s="2">
        <f>VLOOKUP(A990, [1]orders!A:G, 7, FALSE)</f>
        <v>1</v>
      </c>
      <c r="D990" s="2">
        <v>22</v>
      </c>
      <c r="E990" s="2">
        <f>VLOOKUP(C990, [2]staffs!A:G,1,FALSE)</f>
        <v>1</v>
      </c>
      <c r="F990" s="2" t="str">
        <f>VLOOKUP(E990, [2]staffs!A:D,4,FALSE)</f>
        <v>fabiola.jackson@bikes.shop</v>
      </c>
      <c r="G990" s="2">
        <f>VLOOKUP(D990, [3]products!$A:$D, 4, FALSE)</f>
        <v>1</v>
      </c>
      <c r="H990" s="2" t="str">
        <f>VLOOKUP(G990, [4]categories!A:B, 2, FALSE)</f>
        <v>Children Bicycles</v>
      </c>
      <c r="I990" s="14">
        <f>VLOOKUP(A990, [1]orders!A:B,2,FALSE)</f>
        <v>1307</v>
      </c>
      <c r="J990" s="14" t="str">
        <f>VLOOKUP(A990, [1]orders!A:I,9,FALSE)</f>
        <v>cinda.rocha@hotmail.com</v>
      </c>
      <c r="K990" s="14">
        <f>VLOOKUP(A990, [1]orders!A:J,10,FALSE)</f>
        <v>93635</v>
      </c>
      <c r="L990" s="2" t="str">
        <f>IFERROR(VLOOKUP(C990, [5]stores!A:B, 2, FALSE), "Unknown")</f>
        <v>Santa Cruz Bikes</v>
      </c>
      <c r="M990" s="2" t="str">
        <f>VLOOKUP(D990,[3]products!A:B,2,FALSE)</f>
        <v>Electra Girl's Hawaii 1 (16-inch) - 2015/2016</v>
      </c>
      <c r="N990" s="2" t="str">
        <f>VLOOKUP(D990, [3]products!A:H, 8, FALSE)</f>
        <v>Electra</v>
      </c>
      <c r="O990" s="21">
        <f>VLOOKUP(A990, [1]orders!A:D, 4, FALSE)</f>
        <v>42585</v>
      </c>
      <c r="P990" s="2">
        <v>2</v>
      </c>
      <c r="Q990" s="2">
        <v>269.99</v>
      </c>
      <c r="R990" s="27">
        <v>7.0000000000000007E-2</v>
      </c>
      <c r="S990" s="2">
        <f t="shared" si="15"/>
        <v>539.98</v>
      </c>
    </row>
    <row r="991" spans="1:19" x14ac:dyDescent="0.3">
      <c r="A991" s="2">
        <v>352</v>
      </c>
      <c r="B991" s="2">
        <v>1</v>
      </c>
      <c r="C991" s="2">
        <f>VLOOKUP(A991, [1]orders!A:G, 7, FALSE)</f>
        <v>2</v>
      </c>
      <c r="D991" s="2">
        <v>11</v>
      </c>
      <c r="E991" s="2">
        <f>VLOOKUP(C991, [2]staffs!A:G,1,FALSE)</f>
        <v>2</v>
      </c>
      <c r="F991" s="2" t="str">
        <f>VLOOKUP(E991, [2]staffs!A:D,4,FALSE)</f>
        <v>mireya.copeland@bikes.shop</v>
      </c>
      <c r="G991" s="2">
        <f>VLOOKUP(D991, [3]products!$A:$D, 4, FALSE)</f>
        <v>4</v>
      </c>
      <c r="H991" s="2" t="str">
        <f>VLOOKUP(G991, [4]categories!A:B, 2, FALSE)</f>
        <v>Cyclocross Bicycles</v>
      </c>
      <c r="I991" s="14">
        <f>VLOOKUP(A991, [1]orders!A:B,2,FALSE)</f>
        <v>16</v>
      </c>
      <c r="J991" s="14" t="str">
        <f>VLOOKUP(A991, [1]orders!A:I,9,FALSE)</f>
        <v>emmitt.sanchez@hotmail.com</v>
      </c>
      <c r="K991" s="14">
        <f>VLOOKUP(A991, [1]orders!A:J,10,FALSE)</f>
        <v>10002</v>
      </c>
      <c r="L991" s="2" t="str">
        <f>IFERROR(VLOOKUP(C991, [5]stores!A:B, 2, FALSE), "Unknown")</f>
        <v>Baldwin Bikes</v>
      </c>
      <c r="M991" s="2" t="str">
        <f>VLOOKUP(D991,[3]products!A:B,2,FALSE)</f>
        <v>Surly Straggler 650b - 2016</v>
      </c>
      <c r="N991" s="2" t="str">
        <f>VLOOKUP(D991, [3]products!A:H, 8, FALSE)</f>
        <v>Surly</v>
      </c>
      <c r="O991" s="21">
        <f>VLOOKUP(A991, [1]orders!A:D, 4, FALSE)</f>
        <v>42585</v>
      </c>
      <c r="P991" s="2">
        <v>1</v>
      </c>
      <c r="Q991" s="2">
        <v>1680.99</v>
      </c>
      <c r="R991" s="27">
        <v>0.2</v>
      </c>
      <c r="S991" s="2">
        <f t="shared" si="15"/>
        <v>1680.99</v>
      </c>
    </row>
    <row r="992" spans="1:19" x14ac:dyDescent="0.3">
      <c r="A992" s="2">
        <v>352</v>
      </c>
      <c r="B992" s="2">
        <v>2</v>
      </c>
      <c r="C992" s="2">
        <f>VLOOKUP(A992, [1]orders!A:G, 7, FALSE)</f>
        <v>2</v>
      </c>
      <c r="D992" s="2">
        <v>14</v>
      </c>
      <c r="E992" s="2">
        <f>VLOOKUP(C992, [2]staffs!A:G,1,FALSE)</f>
        <v>2</v>
      </c>
      <c r="F992" s="2" t="str">
        <f>VLOOKUP(E992, [2]staffs!A:D,4,FALSE)</f>
        <v>mireya.copeland@bikes.shop</v>
      </c>
      <c r="G992" s="2">
        <f>VLOOKUP(D992, [3]products!$A:$D, 4, FALSE)</f>
        <v>3</v>
      </c>
      <c r="H992" s="2" t="str">
        <f>VLOOKUP(G992, [4]categories!A:B, 2, FALSE)</f>
        <v>Cruisers Bicycles</v>
      </c>
      <c r="I992" s="14">
        <f>VLOOKUP(A992, [1]orders!A:B,2,FALSE)</f>
        <v>16</v>
      </c>
      <c r="J992" s="14" t="str">
        <f>VLOOKUP(A992, [1]orders!A:I,9,FALSE)</f>
        <v>emmitt.sanchez@hotmail.com</v>
      </c>
      <c r="K992" s="14">
        <f>VLOOKUP(A992, [1]orders!A:J,10,FALSE)</f>
        <v>10002</v>
      </c>
      <c r="L992" s="2" t="str">
        <f>IFERROR(VLOOKUP(C992, [5]stores!A:B, 2, FALSE), "Unknown")</f>
        <v>Baldwin Bikes</v>
      </c>
      <c r="M992" s="2" t="str">
        <f>VLOOKUP(D992,[3]products!A:B,2,FALSE)</f>
        <v>Electra Girl's Hawaii 1 (16-inch) - 2015/2016</v>
      </c>
      <c r="N992" s="2" t="str">
        <f>VLOOKUP(D992, [3]products!A:H, 8, FALSE)</f>
        <v>Electra</v>
      </c>
      <c r="O992" s="21">
        <f>VLOOKUP(A992, [1]orders!A:D, 4, FALSE)</f>
        <v>42585</v>
      </c>
      <c r="P992" s="2">
        <v>1</v>
      </c>
      <c r="Q992" s="2">
        <v>269.99</v>
      </c>
      <c r="R992" s="27">
        <v>0.2</v>
      </c>
      <c r="S992" s="2">
        <f t="shared" si="15"/>
        <v>269.99</v>
      </c>
    </row>
    <row r="993" spans="1:19" x14ac:dyDescent="0.3">
      <c r="A993" s="2">
        <v>353</v>
      </c>
      <c r="B993" s="2">
        <v>1</v>
      </c>
      <c r="C993" s="2">
        <f>VLOOKUP(A993, [1]orders!A:G, 7, FALSE)</f>
        <v>2</v>
      </c>
      <c r="D993" s="2">
        <v>2</v>
      </c>
      <c r="E993" s="2">
        <f>VLOOKUP(C993, [2]staffs!A:G,1,FALSE)</f>
        <v>2</v>
      </c>
      <c r="F993" s="2" t="str">
        <f>VLOOKUP(E993, [2]staffs!A:D,4,FALSE)</f>
        <v>mireya.copeland@bikes.shop</v>
      </c>
      <c r="G993" s="2">
        <f>VLOOKUP(D993, [3]products!$A:$D, 4, FALSE)</f>
        <v>6</v>
      </c>
      <c r="H993" s="2" t="str">
        <f>VLOOKUP(G993, [4]categories!A:B, 2, FALSE)</f>
        <v>Mountain Bikes</v>
      </c>
      <c r="I993" s="14">
        <f>VLOOKUP(A993, [1]orders!A:B,2,FALSE)</f>
        <v>1387</v>
      </c>
      <c r="J993" s="14" t="str">
        <f>VLOOKUP(A993, [1]orders!A:I,9,FALSE)</f>
        <v>phylicia.stout@aol.com</v>
      </c>
      <c r="K993" s="14">
        <f>VLOOKUP(A993, [1]orders!A:J,10,FALSE)</f>
        <v>14424</v>
      </c>
      <c r="L993" s="2" t="str">
        <f>IFERROR(VLOOKUP(C993, [5]stores!A:B, 2, FALSE), "Unknown")</f>
        <v>Baldwin Bikes</v>
      </c>
      <c r="M993" s="2" t="str">
        <f>VLOOKUP(D993,[3]products!A:B,2,FALSE)</f>
        <v>Ritchey Timberwolf Frameset - 2016</v>
      </c>
      <c r="N993" s="2" t="str">
        <f>VLOOKUP(D993, [3]products!A:H, 8, FALSE)</f>
        <v>Ritchey</v>
      </c>
      <c r="O993" s="21">
        <f>VLOOKUP(A993, [1]orders!A:D, 4, FALSE)</f>
        <v>42585</v>
      </c>
      <c r="P993" s="2">
        <v>2</v>
      </c>
      <c r="Q993" s="2">
        <v>749.99</v>
      </c>
      <c r="R993" s="27">
        <v>0.2</v>
      </c>
      <c r="S993" s="2">
        <f t="shared" si="15"/>
        <v>1499.98</v>
      </c>
    </row>
    <row r="994" spans="1:19" x14ac:dyDescent="0.3">
      <c r="A994" s="2">
        <v>354</v>
      </c>
      <c r="B994" s="2">
        <v>1</v>
      </c>
      <c r="C994" s="2">
        <f>VLOOKUP(A994, [1]orders!A:G, 7, FALSE)</f>
        <v>3</v>
      </c>
      <c r="D994" s="2">
        <v>21</v>
      </c>
      <c r="E994" s="2">
        <f>VLOOKUP(C994, [2]staffs!A:G,1,FALSE)</f>
        <v>3</v>
      </c>
      <c r="F994" s="2" t="str">
        <f>VLOOKUP(E994, [2]staffs!A:D,4,FALSE)</f>
        <v>genna.serrano@bikes.shop</v>
      </c>
      <c r="G994" s="2">
        <f>VLOOKUP(D994, [3]products!$A:$D, 4, FALSE)</f>
        <v>1</v>
      </c>
      <c r="H994" s="2" t="str">
        <f>VLOOKUP(G994, [4]categories!A:B, 2, FALSE)</f>
        <v>Children Bicycles</v>
      </c>
      <c r="I994" s="14">
        <f>VLOOKUP(A994, [1]orders!A:B,2,FALSE)</f>
        <v>551</v>
      </c>
      <c r="J994" s="14" t="str">
        <f>VLOOKUP(A994, [1]orders!A:I,9,FALSE)</f>
        <v>jenine.crane@msn.com</v>
      </c>
      <c r="K994" s="14">
        <f>VLOOKUP(A994, [1]orders!A:J,10,FALSE)</f>
        <v>76110</v>
      </c>
      <c r="L994" s="2" t="str">
        <f>IFERROR(VLOOKUP(C994, [5]stores!A:B, 2, FALSE), "Unknown")</f>
        <v>Rowlett Bikes</v>
      </c>
      <c r="M994" s="2" t="str">
        <f>VLOOKUP(D994,[3]products!A:B,2,FALSE)</f>
        <v>Electra Cruiser 1 (24-Inch) - 2016</v>
      </c>
      <c r="N994" s="2" t="str">
        <f>VLOOKUP(D994, [3]products!A:H, 8, FALSE)</f>
        <v>Electra</v>
      </c>
      <c r="O994" s="21">
        <f>VLOOKUP(A994, [1]orders!A:D, 4, FALSE)</f>
        <v>42585</v>
      </c>
      <c r="P994" s="2">
        <v>1</v>
      </c>
      <c r="Q994" s="2">
        <v>269.99</v>
      </c>
      <c r="R994" s="27">
        <v>0.2</v>
      </c>
      <c r="S994" s="2">
        <f t="shared" si="15"/>
        <v>269.99</v>
      </c>
    </row>
    <row r="995" spans="1:19" x14ac:dyDescent="0.3">
      <c r="A995" s="2">
        <v>354</v>
      </c>
      <c r="B995" s="2">
        <v>2</v>
      </c>
      <c r="C995" s="2">
        <f>VLOOKUP(A995, [1]orders!A:G, 7, FALSE)</f>
        <v>3</v>
      </c>
      <c r="D995" s="2">
        <v>19</v>
      </c>
      <c r="E995" s="2">
        <f>VLOOKUP(C995, [2]staffs!A:G,1,FALSE)</f>
        <v>3</v>
      </c>
      <c r="F995" s="2" t="str">
        <f>VLOOKUP(E995, [2]staffs!A:D,4,FALSE)</f>
        <v>genna.serrano@bikes.shop</v>
      </c>
      <c r="G995" s="2">
        <f>VLOOKUP(D995, [3]products!$A:$D, 4, FALSE)</f>
        <v>3</v>
      </c>
      <c r="H995" s="2" t="str">
        <f>VLOOKUP(G995, [4]categories!A:B, 2, FALSE)</f>
        <v>Cruisers Bicycles</v>
      </c>
      <c r="I995" s="14">
        <f>VLOOKUP(A995, [1]orders!A:B,2,FALSE)</f>
        <v>551</v>
      </c>
      <c r="J995" s="14" t="str">
        <f>VLOOKUP(A995, [1]orders!A:I,9,FALSE)</f>
        <v>jenine.crane@msn.com</v>
      </c>
      <c r="K995" s="14">
        <f>VLOOKUP(A995, [1]orders!A:J,10,FALSE)</f>
        <v>76110</v>
      </c>
      <c r="L995" s="2" t="str">
        <f>IFERROR(VLOOKUP(C995, [5]stores!A:B, 2, FALSE), "Unknown")</f>
        <v>Rowlett Bikes</v>
      </c>
      <c r="M995" s="2" t="str">
        <f>VLOOKUP(D995,[3]products!A:B,2,FALSE)</f>
        <v>Pure Cycles William 3-Speed - 2016</v>
      </c>
      <c r="N995" s="2" t="str">
        <f>VLOOKUP(D995, [3]products!A:H, 8, FALSE)</f>
        <v>Pure Cycles</v>
      </c>
      <c r="O995" s="21">
        <f>VLOOKUP(A995, [1]orders!A:D, 4, FALSE)</f>
        <v>42585</v>
      </c>
      <c r="P995" s="2">
        <v>1</v>
      </c>
      <c r="Q995" s="2">
        <v>449</v>
      </c>
      <c r="R995" s="27">
        <v>0.05</v>
      </c>
      <c r="S995" s="2">
        <f t="shared" si="15"/>
        <v>449</v>
      </c>
    </row>
    <row r="996" spans="1:19" x14ac:dyDescent="0.3">
      <c r="A996" s="2">
        <v>355</v>
      </c>
      <c r="B996" s="2">
        <v>1</v>
      </c>
      <c r="C996" s="2">
        <f>VLOOKUP(A996, [1]orders!A:G, 7, FALSE)</f>
        <v>3</v>
      </c>
      <c r="D996" s="2">
        <v>16</v>
      </c>
      <c r="E996" s="2">
        <f>VLOOKUP(C996, [2]staffs!A:G,1,FALSE)</f>
        <v>3</v>
      </c>
      <c r="F996" s="2" t="str">
        <f>VLOOKUP(E996, [2]staffs!A:D,4,FALSE)</f>
        <v>genna.serrano@bikes.shop</v>
      </c>
      <c r="G996" s="2">
        <f>VLOOKUP(D996, [3]products!$A:$D, 4, FALSE)</f>
        <v>3</v>
      </c>
      <c r="H996" s="2" t="str">
        <f>VLOOKUP(G996, [4]categories!A:B, 2, FALSE)</f>
        <v>Cruisers Bicycles</v>
      </c>
      <c r="I996" s="14">
        <f>VLOOKUP(A996, [1]orders!A:B,2,FALSE)</f>
        <v>1011</v>
      </c>
      <c r="J996" s="14" t="str">
        <f>VLOOKUP(A996, [1]orders!A:I,9,FALSE)</f>
        <v>sebrina.gross@yahoo.com</v>
      </c>
      <c r="K996" s="14">
        <f>VLOOKUP(A996, [1]orders!A:J,10,FALSE)</f>
        <v>75043</v>
      </c>
      <c r="L996" s="2" t="str">
        <f>IFERROR(VLOOKUP(C996, [5]stores!A:B, 2, FALSE), "Unknown")</f>
        <v>Rowlett Bikes</v>
      </c>
      <c r="M996" s="2" t="str">
        <f>VLOOKUP(D996,[3]products!A:B,2,FALSE)</f>
        <v>Electra Townie Original 7D EQ - 2016</v>
      </c>
      <c r="N996" s="2" t="str">
        <f>VLOOKUP(D996, [3]products!A:H, 8, FALSE)</f>
        <v>Electra</v>
      </c>
      <c r="O996" s="21">
        <f>VLOOKUP(A996, [1]orders!A:D, 4, FALSE)</f>
        <v>42585</v>
      </c>
      <c r="P996" s="2">
        <v>1</v>
      </c>
      <c r="Q996" s="2">
        <v>599.99</v>
      </c>
      <c r="R996" s="27">
        <v>0.1</v>
      </c>
      <c r="S996" s="2">
        <f t="shared" si="15"/>
        <v>599.99</v>
      </c>
    </row>
    <row r="997" spans="1:19" x14ac:dyDescent="0.3">
      <c r="A997" s="2">
        <v>355</v>
      </c>
      <c r="B997" s="2">
        <v>2</v>
      </c>
      <c r="C997" s="2">
        <f>VLOOKUP(A997, [1]orders!A:G, 7, FALSE)</f>
        <v>3</v>
      </c>
      <c r="D997" s="2">
        <v>14</v>
      </c>
      <c r="E997" s="2">
        <f>VLOOKUP(C997, [2]staffs!A:G,1,FALSE)</f>
        <v>3</v>
      </c>
      <c r="F997" s="2" t="str">
        <f>VLOOKUP(E997, [2]staffs!A:D,4,FALSE)</f>
        <v>genna.serrano@bikes.shop</v>
      </c>
      <c r="G997" s="2">
        <f>VLOOKUP(D997, [3]products!$A:$D, 4, FALSE)</f>
        <v>3</v>
      </c>
      <c r="H997" s="2" t="str">
        <f>VLOOKUP(G997, [4]categories!A:B, 2, FALSE)</f>
        <v>Cruisers Bicycles</v>
      </c>
      <c r="I997" s="14">
        <f>VLOOKUP(A997, [1]orders!A:B,2,FALSE)</f>
        <v>1011</v>
      </c>
      <c r="J997" s="14" t="str">
        <f>VLOOKUP(A997, [1]orders!A:I,9,FALSE)</f>
        <v>sebrina.gross@yahoo.com</v>
      </c>
      <c r="K997" s="14">
        <f>VLOOKUP(A997, [1]orders!A:J,10,FALSE)</f>
        <v>75043</v>
      </c>
      <c r="L997" s="2" t="str">
        <f>IFERROR(VLOOKUP(C997, [5]stores!A:B, 2, FALSE), "Unknown")</f>
        <v>Rowlett Bikes</v>
      </c>
      <c r="M997" s="2" t="str">
        <f>VLOOKUP(D997,[3]products!A:B,2,FALSE)</f>
        <v>Electra Girl's Hawaii 1 (16-inch) - 2015/2016</v>
      </c>
      <c r="N997" s="2" t="str">
        <f>VLOOKUP(D997, [3]products!A:H, 8, FALSE)</f>
        <v>Electra</v>
      </c>
      <c r="O997" s="21">
        <f>VLOOKUP(A997, [1]orders!A:D, 4, FALSE)</f>
        <v>42585</v>
      </c>
      <c r="P997" s="2">
        <v>2</v>
      </c>
      <c r="Q997" s="2">
        <v>269.99</v>
      </c>
      <c r="R997" s="27">
        <v>7.0000000000000007E-2</v>
      </c>
      <c r="S997" s="2">
        <f t="shared" si="15"/>
        <v>539.98</v>
      </c>
    </row>
    <row r="998" spans="1:19" x14ac:dyDescent="0.3">
      <c r="A998" s="2">
        <v>356</v>
      </c>
      <c r="B998" s="2">
        <v>1</v>
      </c>
      <c r="C998" s="2">
        <f>VLOOKUP(A998, [1]orders!A:G, 7, FALSE)</f>
        <v>2</v>
      </c>
      <c r="D998" s="2">
        <v>23</v>
      </c>
      <c r="E998" s="2">
        <f>VLOOKUP(C998, [2]staffs!A:G,1,FALSE)</f>
        <v>2</v>
      </c>
      <c r="F998" s="2" t="str">
        <f>VLOOKUP(E998, [2]staffs!A:D,4,FALSE)</f>
        <v>mireya.copeland@bikes.shop</v>
      </c>
      <c r="G998" s="2">
        <f>VLOOKUP(D998, [3]products!$A:$D, 4, FALSE)</f>
        <v>1</v>
      </c>
      <c r="H998" s="2" t="str">
        <f>VLOOKUP(G998, [4]categories!A:B, 2, FALSE)</f>
        <v>Children Bicycles</v>
      </c>
      <c r="I998" s="14">
        <f>VLOOKUP(A998, [1]orders!A:B,2,FALSE)</f>
        <v>1189</v>
      </c>
      <c r="J998" s="14" t="str">
        <f>VLOOKUP(A998, [1]orders!A:I,9,FALSE)</f>
        <v>sheila.goodman@msn.com</v>
      </c>
      <c r="K998" s="14">
        <f>VLOOKUP(A998, [1]orders!A:J,10,FALSE)</f>
        <v>11553</v>
      </c>
      <c r="L998" s="2" t="str">
        <f>IFERROR(VLOOKUP(C998, [5]stores!A:B, 2, FALSE), "Unknown")</f>
        <v>Baldwin Bikes</v>
      </c>
      <c r="M998" s="2" t="str">
        <f>VLOOKUP(D998,[3]products!A:B,2,FALSE)</f>
        <v>Electra Girl's Hawaii 1 (20-inch) - 2015/2016</v>
      </c>
      <c r="N998" s="2" t="str">
        <f>VLOOKUP(D998, [3]products!A:H, 8, FALSE)</f>
        <v>Electra</v>
      </c>
      <c r="O998" s="21">
        <f>VLOOKUP(A998, [1]orders!A:D, 4, FALSE)</f>
        <v>42586</v>
      </c>
      <c r="P998" s="2">
        <v>2</v>
      </c>
      <c r="Q998" s="2">
        <v>299.99</v>
      </c>
      <c r="R998" s="27">
        <v>0.05</v>
      </c>
      <c r="S998" s="2">
        <f t="shared" si="15"/>
        <v>599.98</v>
      </c>
    </row>
    <row r="999" spans="1:19" x14ac:dyDescent="0.3">
      <c r="A999" s="2">
        <v>356</v>
      </c>
      <c r="B999" s="2">
        <v>2</v>
      </c>
      <c r="C999" s="2">
        <f>VLOOKUP(A999, [1]orders!A:G, 7, FALSE)</f>
        <v>2</v>
      </c>
      <c r="D999" s="2">
        <v>4</v>
      </c>
      <c r="E999" s="2">
        <f>VLOOKUP(C999, [2]staffs!A:G,1,FALSE)</f>
        <v>2</v>
      </c>
      <c r="F999" s="2" t="str">
        <f>VLOOKUP(E999, [2]staffs!A:D,4,FALSE)</f>
        <v>mireya.copeland@bikes.shop</v>
      </c>
      <c r="G999" s="2">
        <f>VLOOKUP(D999, [3]products!$A:$D, 4, FALSE)</f>
        <v>6</v>
      </c>
      <c r="H999" s="2" t="str">
        <f>VLOOKUP(G999, [4]categories!A:B, 2, FALSE)</f>
        <v>Mountain Bikes</v>
      </c>
      <c r="I999" s="14">
        <f>VLOOKUP(A999, [1]orders!A:B,2,FALSE)</f>
        <v>1189</v>
      </c>
      <c r="J999" s="14" t="str">
        <f>VLOOKUP(A999, [1]orders!A:I,9,FALSE)</f>
        <v>sheila.goodman@msn.com</v>
      </c>
      <c r="K999" s="14">
        <f>VLOOKUP(A999, [1]orders!A:J,10,FALSE)</f>
        <v>11553</v>
      </c>
      <c r="L999" s="2" t="str">
        <f>IFERROR(VLOOKUP(C999, [5]stores!A:B, 2, FALSE), "Unknown")</f>
        <v>Baldwin Bikes</v>
      </c>
      <c r="M999" s="2" t="str">
        <f>VLOOKUP(D999,[3]products!A:B,2,FALSE)</f>
        <v>Trek Fuel EX 8 29 - 2016</v>
      </c>
      <c r="N999" s="2" t="str">
        <f>VLOOKUP(D999, [3]products!A:H, 8, FALSE)</f>
        <v>Trek</v>
      </c>
      <c r="O999" s="21">
        <f>VLOOKUP(A999, [1]orders!A:D, 4, FALSE)</f>
        <v>42586</v>
      </c>
      <c r="P999" s="2">
        <v>1</v>
      </c>
      <c r="Q999" s="2">
        <v>2899.99</v>
      </c>
      <c r="R999" s="27">
        <v>0.05</v>
      </c>
      <c r="S999" s="2">
        <f t="shared" si="15"/>
        <v>2899.99</v>
      </c>
    </row>
    <row r="1000" spans="1:19" x14ac:dyDescent="0.3">
      <c r="A1000" s="2">
        <v>356</v>
      </c>
      <c r="B1000" s="2">
        <v>3</v>
      </c>
      <c r="C1000" s="2">
        <f>VLOOKUP(A1000, [1]orders!A:G, 7, FALSE)</f>
        <v>2</v>
      </c>
      <c r="D1000" s="2">
        <v>13</v>
      </c>
      <c r="E1000" s="2">
        <f>VLOOKUP(C1000, [2]staffs!A:G,1,FALSE)</f>
        <v>2</v>
      </c>
      <c r="F1000" s="2" t="str">
        <f>VLOOKUP(E1000, [2]staffs!A:D,4,FALSE)</f>
        <v>mireya.copeland@bikes.shop</v>
      </c>
      <c r="G1000" s="2">
        <f>VLOOKUP(D1000, [3]products!$A:$D, 4, FALSE)</f>
        <v>3</v>
      </c>
      <c r="H1000" s="2" t="str">
        <f>VLOOKUP(G1000, [4]categories!A:B, 2, FALSE)</f>
        <v>Cruisers Bicycles</v>
      </c>
      <c r="I1000" s="14">
        <f>VLOOKUP(A1000, [1]orders!A:B,2,FALSE)</f>
        <v>1189</v>
      </c>
      <c r="J1000" s="14" t="str">
        <f>VLOOKUP(A1000, [1]orders!A:I,9,FALSE)</f>
        <v>sheila.goodman@msn.com</v>
      </c>
      <c r="K1000" s="14">
        <f>VLOOKUP(A1000, [1]orders!A:J,10,FALSE)</f>
        <v>11553</v>
      </c>
      <c r="L1000" s="2" t="str">
        <f>IFERROR(VLOOKUP(C1000, [5]stores!A:B, 2, FALSE), "Unknown")</f>
        <v>Baldwin Bikes</v>
      </c>
      <c r="M1000" s="2" t="str">
        <f>VLOOKUP(D1000,[3]products!A:B,2,FALSE)</f>
        <v>Electra Cruiser 1 (24-Inch) - 2016</v>
      </c>
      <c r="N1000" s="2" t="str">
        <f>VLOOKUP(D1000, [3]products!A:H, 8, FALSE)</f>
        <v>Electra</v>
      </c>
      <c r="O1000" s="21">
        <f>VLOOKUP(A1000, [1]orders!A:D, 4, FALSE)</f>
        <v>42586</v>
      </c>
      <c r="P1000" s="2">
        <v>1</v>
      </c>
      <c r="Q1000" s="2">
        <v>269.99</v>
      </c>
      <c r="R1000" s="27">
        <v>0.05</v>
      </c>
      <c r="S1000" s="2">
        <f t="shared" si="15"/>
        <v>269.99</v>
      </c>
    </row>
    <row r="1001" spans="1:19" x14ac:dyDescent="0.3">
      <c r="A1001" s="2">
        <v>357</v>
      </c>
      <c r="B1001" s="2">
        <v>1</v>
      </c>
      <c r="C1001" s="2">
        <f>VLOOKUP(A1001, [1]orders!A:G, 7, FALSE)</f>
        <v>3</v>
      </c>
      <c r="D1001" s="2">
        <v>17</v>
      </c>
      <c r="E1001" s="2">
        <f>VLOOKUP(C1001, [2]staffs!A:G,1,FALSE)</f>
        <v>3</v>
      </c>
      <c r="F1001" s="2" t="str">
        <f>VLOOKUP(E1001, [2]staffs!A:D,4,FALSE)</f>
        <v>genna.serrano@bikes.shop</v>
      </c>
      <c r="G1001" s="2">
        <f>VLOOKUP(D1001, [3]products!$A:$D, 4, FALSE)</f>
        <v>3</v>
      </c>
      <c r="H1001" s="2" t="str">
        <f>VLOOKUP(G1001, [4]categories!A:B, 2, FALSE)</f>
        <v>Cruisers Bicycles</v>
      </c>
      <c r="I1001" s="14">
        <f>VLOOKUP(A1001, [1]orders!A:B,2,FALSE)</f>
        <v>14</v>
      </c>
      <c r="J1001" s="14" t="str">
        <f>VLOOKUP(A1001, [1]orders!A:I,9,FALSE)</f>
        <v>garry.espinoza@hotmail.com</v>
      </c>
      <c r="K1001" s="14">
        <f>VLOOKUP(A1001, [1]orders!A:J,10,FALSE)</f>
        <v>75126</v>
      </c>
      <c r="L1001" s="2" t="str">
        <f>IFERROR(VLOOKUP(C1001, [5]stores!A:B, 2, FALSE), "Unknown")</f>
        <v>Rowlett Bikes</v>
      </c>
      <c r="M1001" s="2" t="str">
        <f>VLOOKUP(D1001,[3]products!A:B,2,FALSE)</f>
        <v>Pure Cycles Vine 8-Speed - 2016</v>
      </c>
      <c r="N1001" s="2" t="str">
        <f>VLOOKUP(D1001, [3]products!A:H, 8, FALSE)</f>
        <v>Pure Cycles</v>
      </c>
      <c r="O1001" s="21">
        <f>VLOOKUP(A1001, [1]orders!A:D, 4, FALSE)</f>
        <v>42587</v>
      </c>
      <c r="P1001" s="2">
        <v>2</v>
      </c>
      <c r="Q1001" s="2">
        <v>429</v>
      </c>
      <c r="R1001" s="27">
        <v>0.05</v>
      </c>
      <c r="S1001" s="2">
        <f t="shared" si="15"/>
        <v>858</v>
      </c>
    </row>
    <row r="1002" spans="1:19" x14ac:dyDescent="0.3">
      <c r="A1002" s="2">
        <v>357</v>
      </c>
      <c r="B1002" s="2">
        <v>2</v>
      </c>
      <c r="C1002" s="2">
        <f>VLOOKUP(A1002, [1]orders!A:G, 7, FALSE)</f>
        <v>3</v>
      </c>
      <c r="D1002" s="2">
        <v>21</v>
      </c>
      <c r="E1002" s="2">
        <f>VLOOKUP(C1002, [2]staffs!A:G,1,FALSE)</f>
        <v>3</v>
      </c>
      <c r="F1002" s="2" t="str">
        <f>VLOOKUP(E1002, [2]staffs!A:D,4,FALSE)</f>
        <v>genna.serrano@bikes.shop</v>
      </c>
      <c r="G1002" s="2">
        <f>VLOOKUP(D1002, [3]products!$A:$D, 4, FALSE)</f>
        <v>1</v>
      </c>
      <c r="H1002" s="2" t="str">
        <f>VLOOKUP(G1002, [4]categories!A:B, 2, FALSE)</f>
        <v>Children Bicycles</v>
      </c>
      <c r="I1002" s="14">
        <f>VLOOKUP(A1002, [1]orders!A:B,2,FALSE)</f>
        <v>14</v>
      </c>
      <c r="J1002" s="14" t="str">
        <f>VLOOKUP(A1002, [1]orders!A:I,9,FALSE)</f>
        <v>garry.espinoza@hotmail.com</v>
      </c>
      <c r="K1002" s="14">
        <f>VLOOKUP(A1002, [1]orders!A:J,10,FALSE)</f>
        <v>75126</v>
      </c>
      <c r="L1002" s="2" t="str">
        <f>IFERROR(VLOOKUP(C1002, [5]stores!A:B, 2, FALSE), "Unknown")</f>
        <v>Rowlett Bikes</v>
      </c>
      <c r="M1002" s="2" t="str">
        <f>VLOOKUP(D1002,[3]products!A:B,2,FALSE)</f>
        <v>Electra Cruiser 1 (24-Inch) - 2016</v>
      </c>
      <c r="N1002" s="2" t="str">
        <f>VLOOKUP(D1002, [3]products!A:H, 8, FALSE)</f>
        <v>Electra</v>
      </c>
      <c r="O1002" s="21">
        <f>VLOOKUP(A1002, [1]orders!A:D, 4, FALSE)</f>
        <v>42587</v>
      </c>
      <c r="P1002" s="2">
        <v>2</v>
      </c>
      <c r="Q1002" s="2">
        <v>269.99</v>
      </c>
      <c r="R1002" s="27">
        <v>7.0000000000000007E-2</v>
      </c>
      <c r="S1002" s="2">
        <f t="shared" si="15"/>
        <v>539.98</v>
      </c>
    </row>
    <row r="1003" spans="1:19" x14ac:dyDescent="0.3">
      <c r="A1003" s="2">
        <v>357</v>
      </c>
      <c r="B1003" s="2">
        <v>3</v>
      </c>
      <c r="C1003" s="2">
        <f>VLOOKUP(A1003, [1]orders!A:G, 7, FALSE)</f>
        <v>3</v>
      </c>
      <c r="D1003" s="2">
        <v>24</v>
      </c>
      <c r="E1003" s="2">
        <f>VLOOKUP(C1003, [2]staffs!A:G,1,FALSE)</f>
        <v>3</v>
      </c>
      <c r="F1003" s="2" t="str">
        <f>VLOOKUP(E1003, [2]staffs!A:D,4,FALSE)</f>
        <v>genna.serrano@bikes.shop</v>
      </c>
      <c r="G1003" s="2">
        <f>VLOOKUP(D1003, [3]products!$A:$D, 4, FALSE)</f>
        <v>2</v>
      </c>
      <c r="H1003" s="2" t="str">
        <f>VLOOKUP(G1003, [4]categories!A:B, 2, FALSE)</f>
        <v>Comfort Bicycles</v>
      </c>
      <c r="I1003" s="14">
        <f>VLOOKUP(A1003, [1]orders!A:B,2,FALSE)</f>
        <v>14</v>
      </c>
      <c r="J1003" s="14" t="str">
        <f>VLOOKUP(A1003, [1]orders!A:I,9,FALSE)</f>
        <v>garry.espinoza@hotmail.com</v>
      </c>
      <c r="K1003" s="14">
        <f>VLOOKUP(A1003, [1]orders!A:J,10,FALSE)</f>
        <v>75126</v>
      </c>
      <c r="L1003" s="2" t="str">
        <f>IFERROR(VLOOKUP(C1003, [5]stores!A:B, 2, FALSE), "Unknown")</f>
        <v>Rowlett Bikes</v>
      </c>
      <c r="M1003" s="2" t="str">
        <f>VLOOKUP(D1003,[3]products!A:B,2,FALSE)</f>
        <v>Electra Townie Original 21D - 2016</v>
      </c>
      <c r="N1003" s="2" t="str">
        <f>VLOOKUP(D1003, [3]products!A:H, 8, FALSE)</f>
        <v>Electra</v>
      </c>
      <c r="O1003" s="21">
        <f>VLOOKUP(A1003, [1]orders!A:D, 4, FALSE)</f>
        <v>42587</v>
      </c>
      <c r="P1003" s="2">
        <v>1</v>
      </c>
      <c r="Q1003" s="2">
        <v>549.99</v>
      </c>
      <c r="R1003" s="27">
        <v>7.0000000000000007E-2</v>
      </c>
      <c r="S1003" s="2">
        <f t="shared" si="15"/>
        <v>549.99</v>
      </c>
    </row>
    <row r="1004" spans="1:19" x14ac:dyDescent="0.3">
      <c r="A1004" s="2">
        <v>357</v>
      </c>
      <c r="B1004" s="2">
        <v>4</v>
      </c>
      <c r="C1004" s="2">
        <f>VLOOKUP(A1004, [1]orders!A:G, 7, FALSE)</f>
        <v>3</v>
      </c>
      <c r="D1004" s="2">
        <v>9</v>
      </c>
      <c r="E1004" s="2">
        <f>VLOOKUP(C1004, [2]staffs!A:G,1,FALSE)</f>
        <v>3</v>
      </c>
      <c r="F1004" s="2" t="str">
        <f>VLOOKUP(E1004, [2]staffs!A:D,4,FALSE)</f>
        <v>genna.serrano@bikes.shop</v>
      </c>
      <c r="G1004" s="2">
        <f>VLOOKUP(D1004, [3]products!$A:$D, 4, FALSE)</f>
        <v>5</v>
      </c>
      <c r="H1004" s="2" t="str">
        <f>VLOOKUP(G1004, [4]categories!A:B, 2, FALSE)</f>
        <v>Electric Bikes</v>
      </c>
      <c r="I1004" s="14">
        <f>VLOOKUP(A1004, [1]orders!A:B,2,FALSE)</f>
        <v>14</v>
      </c>
      <c r="J1004" s="14" t="str">
        <f>VLOOKUP(A1004, [1]orders!A:I,9,FALSE)</f>
        <v>garry.espinoza@hotmail.com</v>
      </c>
      <c r="K1004" s="14">
        <f>VLOOKUP(A1004, [1]orders!A:J,10,FALSE)</f>
        <v>75126</v>
      </c>
      <c r="L1004" s="2" t="str">
        <f>IFERROR(VLOOKUP(C1004, [5]stores!A:B, 2, FALSE), "Unknown")</f>
        <v>Rowlett Bikes</v>
      </c>
      <c r="M1004" s="2" t="str">
        <f>VLOOKUP(D1004,[3]products!A:B,2,FALSE)</f>
        <v>Trek Conduit+ - 2016</v>
      </c>
      <c r="N1004" s="2" t="str">
        <f>VLOOKUP(D1004, [3]products!A:H, 8, FALSE)</f>
        <v>Trek</v>
      </c>
      <c r="O1004" s="21">
        <f>VLOOKUP(A1004, [1]orders!A:D, 4, FALSE)</f>
        <v>42587</v>
      </c>
      <c r="P1004" s="2">
        <v>1</v>
      </c>
      <c r="Q1004" s="2">
        <v>2999.99</v>
      </c>
      <c r="R1004" s="27">
        <v>0.05</v>
      </c>
      <c r="S1004" s="2">
        <f t="shared" si="15"/>
        <v>2999.99</v>
      </c>
    </row>
    <row r="1005" spans="1:19" x14ac:dyDescent="0.3">
      <c r="A1005" s="2">
        <v>358</v>
      </c>
      <c r="B1005" s="2">
        <v>1</v>
      </c>
      <c r="C1005" s="2">
        <f>VLOOKUP(A1005, [1]orders!A:G, 7, FALSE)</f>
        <v>2</v>
      </c>
      <c r="D1005" s="2">
        <v>21</v>
      </c>
      <c r="E1005" s="2">
        <f>VLOOKUP(C1005, [2]staffs!A:G,1,FALSE)</f>
        <v>2</v>
      </c>
      <c r="F1005" s="2" t="str">
        <f>VLOOKUP(E1005, [2]staffs!A:D,4,FALSE)</f>
        <v>mireya.copeland@bikes.shop</v>
      </c>
      <c r="G1005" s="2">
        <f>VLOOKUP(D1005, [3]products!$A:$D, 4, FALSE)</f>
        <v>1</v>
      </c>
      <c r="H1005" s="2" t="str">
        <f>VLOOKUP(G1005, [4]categories!A:B, 2, FALSE)</f>
        <v>Children Bicycles</v>
      </c>
      <c r="I1005" s="14">
        <f>VLOOKUP(A1005, [1]orders!A:B,2,FALSE)</f>
        <v>1042</v>
      </c>
      <c r="J1005" s="14" t="str">
        <f>VLOOKUP(A1005, [1]orders!A:I,9,FALSE)</f>
        <v>larissa.hays@aol.com</v>
      </c>
      <c r="K1005" s="14">
        <f>VLOOKUP(A1005, [1]orders!A:J,10,FALSE)</f>
        <v>11003</v>
      </c>
      <c r="L1005" s="2" t="str">
        <f>IFERROR(VLOOKUP(C1005, [5]stores!A:B, 2, FALSE), "Unknown")</f>
        <v>Baldwin Bikes</v>
      </c>
      <c r="M1005" s="2" t="str">
        <f>VLOOKUP(D1005,[3]products!A:B,2,FALSE)</f>
        <v>Electra Cruiser 1 (24-Inch) - 2016</v>
      </c>
      <c r="N1005" s="2" t="str">
        <f>VLOOKUP(D1005, [3]products!A:H, 8, FALSE)</f>
        <v>Electra</v>
      </c>
      <c r="O1005" s="21">
        <f>VLOOKUP(A1005, [1]orders!A:D, 4, FALSE)</f>
        <v>42587</v>
      </c>
      <c r="P1005" s="2">
        <v>2</v>
      </c>
      <c r="Q1005" s="2">
        <v>269.99</v>
      </c>
      <c r="R1005" s="27">
        <v>0.1</v>
      </c>
      <c r="S1005" s="2">
        <f t="shared" si="15"/>
        <v>539.98</v>
      </c>
    </row>
    <row r="1006" spans="1:19" x14ac:dyDescent="0.3">
      <c r="A1006" s="2">
        <v>358</v>
      </c>
      <c r="B1006" s="2">
        <v>2</v>
      </c>
      <c r="C1006" s="2">
        <f>VLOOKUP(A1006, [1]orders!A:G, 7, FALSE)</f>
        <v>2</v>
      </c>
      <c r="D1006" s="2">
        <v>6</v>
      </c>
      <c r="E1006" s="2">
        <f>VLOOKUP(C1006, [2]staffs!A:G,1,FALSE)</f>
        <v>2</v>
      </c>
      <c r="F1006" s="2" t="str">
        <f>VLOOKUP(E1006, [2]staffs!A:D,4,FALSE)</f>
        <v>mireya.copeland@bikes.shop</v>
      </c>
      <c r="G1006" s="2">
        <f>VLOOKUP(D1006, [3]products!$A:$D, 4, FALSE)</f>
        <v>6</v>
      </c>
      <c r="H1006" s="2" t="str">
        <f>VLOOKUP(G1006, [4]categories!A:B, 2, FALSE)</f>
        <v>Mountain Bikes</v>
      </c>
      <c r="I1006" s="14">
        <f>VLOOKUP(A1006, [1]orders!A:B,2,FALSE)</f>
        <v>1042</v>
      </c>
      <c r="J1006" s="14" t="str">
        <f>VLOOKUP(A1006, [1]orders!A:I,9,FALSE)</f>
        <v>larissa.hays@aol.com</v>
      </c>
      <c r="K1006" s="14">
        <f>VLOOKUP(A1006, [1]orders!A:J,10,FALSE)</f>
        <v>11003</v>
      </c>
      <c r="L1006" s="2" t="str">
        <f>IFERROR(VLOOKUP(C1006, [5]stores!A:B, 2, FALSE), "Unknown")</f>
        <v>Baldwin Bikes</v>
      </c>
      <c r="M1006" s="2" t="str">
        <f>VLOOKUP(D1006,[3]products!A:B,2,FALSE)</f>
        <v>Surly Ice Cream Truck Frameset - 2016</v>
      </c>
      <c r="N1006" s="2" t="str">
        <f>VLOOKUP(D1006, [3]products!A:H, 8, FALSE)</f>
        <v>Surly</v>
      </c>
      <c r="O1006" s="21">
        <f>VLOOKUP(A1006, [1]orders!A:D, 4, FALSE)</f>
        <v>42587</v>
      </c>
      <c r="P1006" s="2">
        <v>2</v>
      </c>
      <c r="Q1006" s="2">
        <v>469.99</v>
      </c>
      <c r="R1006" s="27">
        <v>7.0000000000000007E-2</v>
      </c>
      <c r="S1006" s="2">
        <f t="shared" si="15"/>
        <v>939.98</v>
      </c>
    </row>
    <row r="1007" spans="1:19" x14ac:dyDescent="0.3">
      <c r="A1007" s="2">
        <v>358</v>
      </c>
      <c r="B1007" s="2">
        <v>3</v>
      </c>
      <c r="C1007" s="2">
        <f>VLOOKUP(A1007, [1]orders!A:G, 7, FALSE)</f>
        <v>2</v>
      </c>
      <c r="D1007" s="2">
        <v>8</v>
      </c>
      <c r="E1007" s="2">
        <f>VLOOKUP(C1007, [2]staffs!A:G,1,FALSE)</f>
        <v>2</v>
      </c>
      <c r="F1007" s="2" t="str">
        <f>VLOOKUP(E1007, [2]staffs!A:D,4,FALSE)</f>
        <v>mireya.copeland@bikes.shop</v>
      </c>
      <c r="G1007" s="2">
        <f>VLOOKUP(D1007, [3]products!$A:$D, 4, FALSE)</f>
        <v>6</v>
      </c>
      <c r="H1007" s="2" t="str">
        <f>VLOOKUP(G1007, [4]categories!A:B, 2, FALSE)</f>
        <v>Mountain Bikes</v>
      </c>
      <c r="I1007" s="14">
        <f>VLOOKUP(A1007, [1]orders!A:B,2,FALSE)</f>
        <v>1042</v>
      </c>
      <c r="J1007" s="14" t="str">
        <f>VLOOKUP(A1007, [1]orders!A:I,9,FALSE)</f>
        <v>larissa.hays@aol.com</v>
      </c>
      <c r="K1007" s="14">
        <f>VLOOKUP(A1007, [1]orders!A:J,10,FALSE)</f>
        <v>11003</v>
      </c>
      <c r="L1007" s="2" t="str">
        <f>IFERROR(VLOOKUP(C1007, [5]stores!A:B, 2, FALSE), "Unknown")</f>
        <v>Baldwin Bikes</v>
      </c>
      <c r="M1007" s="2" t="str">
        <f>VLOOKUP(D1007,[3]products!A:B,2,FALSE)</f>
        <v>Trek Remedy 29 Carbon Frameset - 2016</v>
      </c>
      <c r="N1007" s="2" t="str">
        <f>VLOOKUP(D1007, [3]products!A:H, 8, FALSE)</f>
        <v>Trek</v>
      </c>
      <c r="O1007" s="21">
        <f>VLOOKUP(A1007, [1]orders!A:D, 4, FALSE)</f>
        <v>42587</v>
      </c>
      <c r="P1007" s="2">
        <v>2</v>
      </c>
      <c r="Q1007" s="2">
        <v>1799.99</v>
      </c>
      <c r="R1007" s="27">
        <v>0.05</v>
      </c>
      <c r="S1007" s="2">
        <f t="shared" si="15"/>
        <v>3599.98</v>
      </c>
    </row>
    <row r="1008" spans="1:19" x14ac:dyDescent="0.3">
      <c r="A1008" s="2">
        <v>358</v>
      </c>
      <c r="B1008" s="2">
        <v>4</v>
      </c>
      <c r="C1008" s="2">
        <f>VLOOKUP(A1008, [1]orders!A:G, 7, FALSE)</f>
        <v>2</v>
      </c>
      <c r="D1008" s="2">
        <v>18</v>
      </c>
      <c r="E1008" s="2">
        <f>VLOOKUP(C1008, [2]staffs!A:G,1,FALSE)</f>
        <v>2</v>
      </c>
      <c r="F1008" s="2" t="str">
        <f>VLOOKUP(E1008, [2]staffs!A:D,4,FALSE)</f>
        <v>mireya.copeland@bikes.shop</v>
      </c>
      <c r="G1008" s="2">
        <f>VLOOKUP(D1008, [3]products!$A:$D, 4, FALSE)</f>
        <v>3</v>
      </c>
      <c r="H1008" s="2" t="str">
        <f>VLOOKUP(G1008, [4]categories!A:B, 2, FALSE)</f>
        <v>Cruisers Bicycles</v>
      </c>
      <c r="I1008" s="14">
        <f>VLOOKUP(A1008, [1]orders!A:B,2,FALSE)</f>
        <v>1042</v>
      </c>
      <c r="J1008" s="14" t="str">
        <f>VLOOKUP(A1008, [1]orders!A:I,9,FALSE)</f>
        <v>larissa.hays@aol.com</v>
      </c>
      <c r="K1008" s="14">
        <f>VLOOKUP(A1008, [1]orders!A:J,10,FALSE)</f>
        <v>11003</v>
      </c>
      <c r="L1008" s="2" t="str">
        <f>IFERROR(VLOOKUP(C1008, [5]stores!A:B, 2, FALSE), "Unknown")</f>
        <v>Baldwin Bikes</v>
      </c>
      <c r="M1008" s="2" t="str">
        <f>VLOOKUP(D1008,[3]products!A:B,2,FALSE)</f>
        <v>Pure Cycles Western 3-Speed - Women's - 2015/2016</v>
      </c>
      <c r="N1008" s="2" t="str">
        <f>VLOOKUP(D1008, [3]products!A:H, 8, FALSE)</f>
        <v>Pure Cycles</v>
      </c>
      <c r="O1008" s="21">
        <f>VLOOKUP(A1008, [1]orders!A:D, 4, FALSE)</f>
        <v>42587</v>
      </c>
      <c r="P1008" s="2">
        <v>2</v>
      </c>
      <c r="Q1008" s="2">
        <v>449</v>
      </c>
      <c r="R1008" s="27">
        <v>0.1</v>
      </c>
      <c r="S1008" s="2">
        <f t="shared" si="15"/>
        <v>898</v>
      </c>
    </row>
    <row r="1009" spans="1:19" x14ac:dyDescent="0.3">
      <c r="A1009" s="2">
        <v>359</v>
      </c>
      <c r="B1009" s="2">
        <v>1</v>
      </c>
      <c r="C1009" s="2">
        <f>VLOOKUP(A1009, [1]orders!A:G, 7, FALSE)</f>
        <v>2</v>
      </c>
      <c r="D1009" s="2">
        <v>15</v>
      </c>
      <c r="E1009" s="2">
        <f>VLOOKUP(C1009, [2]staffs!A:G,1,FALSE)</f>
        <v>2</v>
      </c>
      <c r="F1009" s="2" t="str">
        <f>VLOOKUP(E1009, [2]staffs!A:D,4,FALSE)</f>
        <v>mireya.copeland@bikes.shop</v>
      </c>
      <c r="G1009" s="2">
        <f>VLOOKUP(D1009, [3]products!$A:$D, 4, FALSE)</f>
        <v>3</v>
      </c>
      <c r="H1009" s="2" t="str">
        <f>VLOOKUP(G1009, [4]categories!A:B, 2, FALSE)</f>
        <v>Cruisers Bicycles</v>
      </c>
      <c r="I1009" s="14">
        <f>VLOOKUP(A1009, [1]orders!A:B,2,FALSE)</f>
        <v>441</v>
      </c>
      <c r="J1009" s="14" t="str">
        <f>VLOOKUP(A1009, [1]orders!A:I,9,FALSE)</f>
        <v>dorthea.walker@aol.com</v>
      </c>
      <c r="K1009" s="14">
        <f>VLOOKUP(A1009, [1]orders!A:J,10,FALSE)</f>
        <v>11050</v>
      </c>
      <c r="L1009" s="2" t="str">
        <f>IFERROR(VLOOKUP(C1009, [5]stores!A:B, 2, FALSE), "Unknown")</f>
        <v>Baldwin Bikes</v>
      </c>
      <c r="M1009" s="2" t="str">
        <f>VLOOKUP(D1009,[3]products!A:B,2,FALSE)</f>
        <v>Electra Moto 1 - 2016</v>
      </c>
      <c r="N1009" s="2" t="str">
        <f>VLOOKUP(D1009, [3]products!A:H, 8, FALSE)</f>
        <v>Electra</v>
      </c>
      <c r="O1009" s="21">
        <f>VLOOKUP(A1009, [1]orders!A:D, 4, FALSE)</f>
        <v>42589</v>
      </c>
      <c r="P1009" s="2">
        <v>2</v>
      </c>
      <c r="Q1009" s="2">
        <v>529.99</v>
      </c>
      <c r="R1009" s="27">
        <v>7.0000000000000007E-2</v>
      </c>
      <c r="S1009" s="2">
        <f t="shared" si="15"/>
        <v>1059.98</v>
      </c>
    </row>
    <row r="1010" spans="1:19" x14ac:dyDescent="0.3">
      <c r="A1010" s="2">
        <v>359</v>
      </c>
      <c r="B1010" s="2">
        <v>2</v>
      </c>
      <c r="C1010" s="2">
        <f>VLOOKUP(A1010, [1]orders!A:G, 7, FALSE)</f>
        <v>2</v>
      </c>
      <c r="D1010" s="2">
        <v>9</v>
      </c>
      <c r="E1010" s="2">
        <f>VLOOKUP(C1010, [2]staffs!A:G,1,FALSE)</f>
        <v>2</v>
      </c>
      <c r="F1010" s="2" t="str">
        <f>VLOOKUP(E1010, [2]staffs!A:D,4,FALSE)</f>
        <v>mireya.copeland@bikes.shop</v>
      </c>
      <c r="G1010" s="2">
        <f>VLOOKUP(D1010, [3]products!$A:$D, 4, FALSE)</f>
        <v>5</v>
      </c>
      <c r="H1010" s="2" t="str">
        <f>VLOOKUP(G1010, [4]categories!A:B, 2, FALSE)</f>
        <v>Electric Bikes</v>
      </c>
      <c r="I1010" s="14">
        <f>VLOOKUP(A1010, [1]orders!A:B,2,FALSE)</f>
        <v>441</v>
      </c>
      <c r="J1010" s="14" t="str">
        <f>VLOOKUP(A1010, [1]orders!A:I,9,FALSE)</f>
        <v>dorthea.walker@aol.com</v>
      </c>
      <c r="K1010" s="14">
        <f>VLOOKUP(A1010, [1]orders!A:J,10,FALSE)</f>
        <v>11050</v>
      </c>
      <c r="L1010" s="2" t="str">
        <f>IFERROR(VLOOKUP(C1010, [5]stores!A:B, 2, FALSE), "Unknown")</f>
        <v>Baldwin Bikes</v>
      </c>
      <c r="M1010" s="2" t="str">
        <f>VLOOKUP(D1010,[3]products!A:B,2,FALSE)</f>
        <v>Trek Conduit+ - 2016</v>
      </c>
      <c r="N1010" s="2" t="str">
        <f>VLOOKUP(D1010, [3]products!A:H, 8, FALSE)</f>
        <v>Trek</v>
      </c>
      <c r="O1010" s="21">
        <f>VLOOKUP(A1010, [1]orders!A:D, 4, FALSE)</f>
        <v>42589</v>
      </c>
      <c r="P1010" s="2">
        <v>2</v>
      </c>
      <c r="Q1010" s="2">
        <v>2999.99</v>
      </c>
      <c r="R1010" s="27">
        <v>7.0000000000000007E-2</v>
      </c>
      <c r="S1010" s="2">
        <f t="shared" si="15"/>
        <v>5999.98</v>
      </c>
    </row>
    <row r="1011" spans="1:19" x14ac:dyDescent="0.3">
      <c r="A1011" s="2">
        <v>359</v>
      </c>
      <c r="B1011" s="2">
        <v>3</v>
      </c>
      <c r="C1011" s="2">
        <f>VLOOKUP(A1011, [1]orders!A:G, 7, FALSE)</f>
        <v>2</v>
      </c>
      <c r="D1011" s="2">
        <v>7</v>
      </c>
      <c r="E1011" s="2">
        <f>VLOOKUP(C1011, [2]staffs!A:G,1,FALSE)</f>
        <v>2</v>
      </c>
      <c r="F1011" s="2" t="str">
        <f>VLOOKUP(E1011, [2]staffs!A:D,4,FALSE)</f>
        <v>mireya.copeland@bikes.shop</v>
      </c>
      <c r="G1011" s="2">
        <f>VLOOKUP(D1011, [3]products!$A:$D, 4, FALSE)</f>
        <v>6</v>
      </c>
      <c r="H1011" s="2" t="str">
        <f>VLOOKUP(G1011, [4]categories!A:B, 2, FALSE)</f>
        <v>Mountain Bikes</v>
      </c>
      <c r="I1011" s="14">
        <f>VLOOKUP(A1011, [1]orders!A:B,2,FALSE)</f>
        <v>441</v>
      </c>
      <c r="J1011" s="14" t="str">
        <f>VLOOKUP(A1011, [1]orders!A:I,9,FALSE)</f>
        <v>dorthea.walker@aol.com</v>
      </c>
      <c r="K1011" s="14">
        <f>VLOOKUP(A1011, [1]orders!A:J,10,FALSE)</f>
        <v>11050</v>
      </c>
      <c r="L1011" s="2" t="str">
        <f>IFERROR(VLOOKUP(C1011, [5]stores!A:B, 2, FALSE), "Unknown")</f>
        <v>Baldwin Bikes</v>
      </c>
      <c r="M1011" s="2" t="str">
        <f>VLOOKUP(D1011,[3]products!A:B,2,FALSE)</f>
        <v>Trek Slash 8 27.5 - 2016</v>
      </c>
      <c r="N1011" s="2" t="str">
        <f>VLOOKUP(D1011, [3]products!A:H, 8, FALSE)</f>
        <v>Trek</v>
      </c>
      <c r="O1011" s="21">
        <f>VLOOKUP(A1011, [1]orders!A:D, 4, FALSE)</f>
        <v>42589</v>
      </c>
      <c r="P1011" s="2">
        <v>2</v>
      </c>
      <c r="Q1011" s="2">
        <v>3999.99</v>
      </c>
      <c r="R1011" s="27">
        <v>0.2</v>
      </c>
      <c r="S1011" s="2">
        <f t="shared" si="15"/>
        <v>7999.98</v>
      </c>
    </row>
    <row r="1012" spans="1:19" x14ac:dyDescent="0.3">
      <c r="A1012" s="2">
        <v>360</v>
      </c>
      <c r="B1012" s="2">
        <v>1</v>
      </c>
      <c r="C1012" s="2">
        <f>VLOOKUP(A1012, [1]orders!A:G, 7, FALSE)</f>
        <v>2</v>
      </c>
      <c r="D1012" s="2">
        <v>26</v>
      </c>
      <c r="E1012" s="2">
        <f>VLOOKUP(C1012, [2]staffs!A:G,1,FALSE)</f>
        <v>2</v>
      </c>
      <c r="F1012" s="2" t="str">
        <f>VLOOKUP(E1012, [2]staffs!A:D,4,FALSE)</f>
        <v>mireya.copeland@bikes.shop</v>
      </c>
      <c r="G1012" s="2">
        <f>VLOOKUP(D1012, [3]products!$A:$D, 4, FALSE)</f>
        <v>2</v>
      </c>
      <c r="H1012" s="2" t="str">
        <f>VLOOKUP(G1012, [4]categories!A:B, 2, FALSE)</f>
        <v>Comfort Bicycles</v>
      </c>
      <c r="I1012" s="14">
        <f>VLOOKUP(A1012, [1]orders!A:B,2,FALSE)</f>
        <v>1300</v>
      </c>
      <c r="J1012" s="14" t="str">
        <f>VLOOKUP(A1012, [1]orders!A:I,9,FALSE)</f>
        <v>clorinda.donovan@msn.com</v>
      </c>
      <c r="K1012" s="14">
        <f>VLOOKUP(A1012, [1]orders!A:J,10,FALSE)</f>
        <v>14701</v>
      </c>
      <c r="L1012" s="2" t="str">
        <f>IFERROR(VLOOKUP(C1012, [5]stores!A:B, 2, FALSE), "Unknown")</f>
        <v>Baldwin Bikes</v>
      </c>
      <c r="M1012" s="2" t="str">
        <f>VLOOKUP(D1012,[3]products!A:B,2,FALSE)</f>
        <v>Electra Townie Original 7D EQ - 2016</v>
      </c>
      <c r="N1012" s="2" t="str">
        <f>VLOOKUP(D1012, [3]products!A:H, 8, FALSE)</f>
        <v>Electra</v>
      </c>
      <c r="O1012" s="21">
        <f>VLOOKUP(A1012, [1]orders!A:D, 4, FALSE)</f>
        <v>42589</v>
      </c>
      <c r="P1012" s="2">
        <v>1</v>
      </c>
      <c r="Q1012" s="2">
        <v>599.99</v>
      </c>
      <c r="R1012" s="27">
        <v>0.05</v>
      </c>
      <c r="S1012" s="2">
        <f t="shared" si="15"/>
        <v>599.99</v>
      </c>
    </row>
    <row r="1013" spans="1:19" x14ac:dyDescent="0.3">
      <c r="A1013" s="2">
        <v>360</v>
      </c>
      <c r="B1013" s="2">
        <v>2</v>
      </c>
      <c r="C1013" s="2">
        <f>VLOOKUP(A1013, [1]orders!A:G, 7, FALSE)</f>
        <v>2</v>
      </c>
      <c r="D1013" s="2">
        <v>7</v>
      </c>
      <c r="E1013" s="2">
        <f>VLOOKUP(C1013, [2]staffs!A:G,1,FALSE)</f>
        <v>2</v>
      </c>
      <c r="F1013" s="2" t="str">
        <f>VLOOKUP(E1013, [2]staffs!A:D,4,FALSE)</f>
        <v>mireya.copeland@bikes.shop</v>
      </c>
      <c r="G1013" s="2">
        <f>VLOOKUP(D1013, [3]products!$A:$D, 4, FALSE)</f>
        <v>6</v>
      </c>
      <c r="H1013" s="2" t="str">
        <f>VLOOKUP(G1013, [4]categories!A:B, 2, FALSE)</f>
        <v>Mountain Bikes</v>
      </c>
      <c r="I1013" s="14">
        <f>VLOOKUP(A1013, [1]orders!A:B,2,FALSE)</f>
        <v>1300</v>
      </c>
      <c r="J1013" s="14" t="str">
        <f>VLOOKUP(A1013, [1]orders!A:I,9,FALSE)</f>
        <v>clorinda.donovan@msn.com</v>
      </c>
      <c r="K1013" s="14">
        <f>VLOOKUP(A1013, [1]orders!A:J,10,FALSE)</f>
        <v>14701</v>
      </c>
      <c r="L1013" s="2" t="str">
        <f>IFERROR(VLOOKUP(C1013, [5]stores!A:B, 2, FALSE), "Unknown")</f>
        <v>Baldwin Bikes</v>
      </c>
      <c r="M1013" s="2" t="str">
        <f>VLOOKUP(D1013,[3]products!A:B,2,FALSE)</f>
        <v>Trek Slash 8 27.5 - 2016</v>
      </c>
      <c r="N1013" s="2" t="str">
        <f>VLOOKUP(D1013, [3]products!A:H, 8, FALSE)</f>
        <v>Trek</v>
      </c>
      <c r="O1013" s="21">
        <f>VLOOKUP(A1013, [1]orders!A:D, 4, FALSE)</f>
        <v>42589</v>
      </c>
      <c r="P1013" s="2">
        <v>2</v>
      </c>
      <c r="Q1013" s="2">
        <v>3999.99</v>
      </c>
      <c r="R1013" s="27">
        <v>0.2</v>
      </c>
      <c r="S1013" s="2">
        <f t="shared" si="15"/>
        <v>7999.98</v>
      </c>
    </row>
    <row r="1014" spans="1:19" x14ac:dyDescent="0.3">
      <c r="A1014" s="2">
        <v>360</v>
      </c>
      <c r="B1014" s="2">
        <v>3</v>
      </c>
      <c r="C1014" s="2">
        <f>VLOOKUP(A1014, [1]orders!A:G, 7, FALSE)</f>
        <v>2</v>
      </c>
      <c r="D1014" s="2">
        <v>13</v>
      </c>
      <c r="E1014" s="2">
        <f>VLOOKUP(C1014, [2]staffs!A:G,1,FALSE)</f>
        <v>2</v>
      </c>
      <c r="F1014" s="2" t="str">
        <f>VLOOKUP(E1014, [2]staffs!A:D,4,FALSE)</f>
        <v>mireya.copeland@bikes.shop</v>
      </c>
      <c r="G1014" s="2">
        <f>VLOOKUP(D1014, [3]products!$A:$D, 4, FALSE)</f>
        <v>3</v>
      </c>
      <c r="H1014" s="2" t="str">
        <f>VLOOKUP(G1014, [4]categories!A:B, 2, FALSE)</f>
        <v>Cruisers Bicycles</v>
      </c>
      <c r="I1014" s="14">
        <f>VLOOKUP(A1014, [1]orders!A:B,2,FALSE)</f>
        <v>1300</v>
      </c>
      <c r="J1014" s="14" t="str">
        <f>VLOOKUP(A1014, [1]orders!A:I,9,FALSE)</f>
        <v>clorinda.donovan@msn.com</v>
      </c>
      <c r="K1014" s="14">
        <f>VLOOKUP(A1014, [1]orders!A:J,10,FALSE)</f>
        <v>14701</v>
      </c>
      <c r="L1014" s="2" t="str">
        <f>IFERROR(VLOOKUP(C1014, [5]stores!A:B, 2, FALSE), "Unknown")</f>
        <v>Baldwin Bikes</v>
      </c>
      <c r="M1014" s="2" t="str">
        <f>VLOOKUP(D1014,[3]products!A:B,2,FALSE)</f>
        <v>Electra Cruiser 1 (24-Inch) - 2016</v>
      </c>
      <c r="N1014" s="2" t="str">
        <f>VLOOKUP(D1014, [3]products!A:H, 8, FALSE)</f>
        <v>Electra</v>
      </c>
      <c r="O1014" s="21">
        <f>VLOOKUP(A1014, [1]orders!A:D, 4, FALSE)</f>
        <v>42589</v>
      </c>
      <c r="P1014" s="2">
        <v>2</v>
      </c>
      <c r="Q1014" s="2">
        <v>269.99</v>
      </c>
      <c r="R1014" s="27">
        <v>0.05</v>
      </c>
      <c r="S1014" s="2">
        <f t="shared" si="15"/>
        <v>539.98</v>
      </c>
    </row>
    <row r="1015" spans="1:19" x14ac:dyDescent="0.3">
      <c r="A1015" s="2">
        <v>360</v>
      </c>
      <c r="B1015" s="2">
        <v>4</v>
      </c>
      <c r="C1015" s="2">
        <f>VLOOKUP(A1015, [1]orders!A:G, 7, FALSE)</f>
        <v>2</v>
      </c>
      <c r="D1015" s="2">
        <v>25</v>
      </c>
      <c r="E1015" s="2">
        <f>VLOOKUP(C1015, [2]staffs!A:G,1,FALSE)</f>
        <v>2</v>
      </c>
      <c r="F1015" s="2" t="str">
        <f>VLOOKUP(E1015, [2]staffs!A:D,4,FALSE)</f>
        <v>mireya.copeland@bikes.shop</v>
      </c>
      <c r="G1015" s="2">
        <f>VLOOKUP(D1015, [3]products!$A:$D, 4, FALSE)</f>
        <v>2</v>
      </c>
      <c r="H1015" s="2" t="str">
        <f>VLOOKUP(G1015, [4]categories!A:B, 2, FALSE)</f>
        <v>Comfort Bicycles</v>
      </c>
      <c r="I1015" s="14">
        <f>VLOOKUP(A1015, [1]orders!A:B,2,FALSE)</f>
        <v>1300</v>
      </c>
      <c r="J1015" s="14" t="str">
        <f>VLOOKUP(A1015, [1]orders!A:I,9,FALSE)</f>
        <v>clorinda.donovan@msn.com</v>
      </c>
      <c r="K1015" s="14">
        <f>VLOOKUP(A1015, [1]orders!A:J,10,FALSE)</f>
        <v>14701</v>
      </c>
      <c r="L1015" s="2" t="str">
        <f>IFERROR(VLOOKUP(C1015, [5]stores!A:B, 2, FALSE), "Unknown")</f>
        <v>Baldwin Bikes</v>
      </c>
      <c r="M1015" s="2" t="str">
        <f>VLOOKUP(D1015,[3]products!A:B,2,FALSE)</f>
        <v>Electra Townie Original 7D - 2015/2016</v>
      </c>
      <c r="N1015" s="2" t="str">
        <f>VLOOKUP(D1015, [3]products!A:H, 8, FALSE)</f>
        <v>Electra</v>
      </c>
      <c r="O1015" s="21">
        <f>VLOOKUP(A1015, [1]orders!A:D, 4, FALSE)</f>
        <v>42589</v>
      </c>
      <c r="P1015" s="2">
        <v>1</v>
      </c>
      <c r="Q1015" s="2">
        <v>499.99</v>
      </c>
      <c r="R1015" s="27">
        <v>0.1</v>
      </c>
      <c r="S1015" s="2">
        <f t="shared" si="15"/>
        <v>499.99</v>
      </c>
    </row>
    <row r="1016" spans="1:19" x14ac:dyDescent="0.3">
      <c r="A1016" s="2">
        <v>361</v>
      </c>
      <c r="B1016" s="2">
        <v>1</v>
      </c>
      <c r="C1016" s="2">
        <f>VLOOKUP(A1016, [1]orders!A:G, 7, FALSE)</f>
        <v>2</v>
      </c>
      <c r="D1016" s="2">
        <v>24</v>
      </c>
      <c r="E1016" s="2">
        <f>VLOOKUP(C1016, [2]staffs!A:G,1,FALSE)</f>
        <v>2</v>
      </c>
      <c r="F1016" s="2" t="str">
        <f>VLOOKUP(E1016, [2]staffs!A:D,4,FALSE)</f>
        <v>mireya.copeland@bikes.shop</v>
      </c>
      <c r="G1016" s="2">
        <f>VLOOKUP(D1016, [3]products!$A:$D, 4, FALSE)</f>
        <v>2</v>
      </c>
      <c r="H1016" s="2" t="str">
        <f>VLOOKUP(G1016, [4]categories!A:B, 2, FALSE)</f>
        <v>Comfort Bicycles</v>
      </c>
      <c r="I1016" s="14">
        <f>VLOOKUP(A1016, [1]orders!A:B,2,FALSE)</f>
        <v>994</v>
      </c>
      <c r="J1016" s="14" t="str">
        <f>VLOOKUP(A1016, [1]orders!A:I,9,FALSE)</f>
        <v>demarcus.reese@gmail.com</v>
      </c>
      <c r="K1016" s="14">
        <f>VLOOKUP(A1016, [1]orders!A:J,10,FALSE)</f>
        <v>10598</v>
      </c>
      <c r="L1016" s="2" t="str">
        <f>IFERROR(VLOOKUP(C1016, [5]stores!A:B, 2, FALSE), "Unknown")</f>
        <v>Baldwin Bikes</v>
      </c>
      <c r="M1016" s="2" t="str">
        <f>VLOOKUP(D1016,[3]products!A:B,2,FALSE)</f>
        <v>Electra Townie Original 21D - 2016</v>
      </c>
      <c r="N1016" s="2" t="str">
        <f>VLOOKUP(D1016, [3]products!A:H, 8, FALSE)</f>
        <v>Electra</v>
      </c>
      <c r="O1016" s="21">
        <f>VLOOKUP(A1016, [1]orders!A:D, 4, FALSE)</f>
        <v>42590</v>
      </c>
      <c r="P1016" s="2">
        <v>2</v>
      </c>
      <c r="Q1016" s="2">
        <v>549.99</v>
      </c>
      <c r="R1016" s="27">
        <v>0.05</v>
      </c>
      <c r="S1016" s="2">
        <f t="shared" si="15"/>
        <v>1099.98</v>
      </c>
    </row>
    <row r="1017" spans="1:19" x14ac:dyDescent="0.3">
      <c r="A1017" s="2">
        <v>361</v>
      </c>
      <c r="B1017" s="2">
        <v>2</v>
      </c>
      <c r="C1017" s="2">
        <f>VLOOKUP(A1017, [1]orders!A:G, 7, FALSE)</f>
        <v>2</v>
      </c>
      <c r="D1017" s="2">
        <v>6</v>
      </c>
      <c r="E1017" s="2">
        <f>VLOOKUP(C1017, [2]staffs!A:G,1,FALSE)</f>
        <v>2</v>
      </c>
      <c r="F1017" s="2" t="str">
        <f>VLOOKUP(E1017, [2]staffs!A:D,4,FALSE)</f>
        <v>mireya.copeland@bikes.shop</v>
      </c>
      <c r="G1017" s="2">
        <f>VLOOKUP(D1017, [3]products!$A:$D, 4, FALSE)</f>
        <v>6</v>
      </c>
      <c r="H1017" s="2" t="str">
        <f>VLOOKUP(G1017, [4]categories!A:B, 2, FALSE)</f>
        <v>Mountain Bikes</v>
      </c>
      <c r="I1017" s="14">
        <f>VLOOKUP(A1017, [1]orders!A:B,2,FALSE)</f>
        <v>994</v>
      </c>
      <c r="J1017" s="14" t="str">
        <f>VLOOKUP(A1017, [1]orders!A:I,9,FALSE)</f>
        <v>demarcus.reese@gmail.com</v>
      </c>
      <c r="K1017" s="14">
        <f>VLOOKUP(A1017, [1]orders!A:J,10,FALSE)</f>
        <v>10598</v>
      </c>
      <c r="L1017" s="2" t="str">
        <f>IFERROR(VLOOKUP(C1017, [5]stores!A:B, 2, FALSE), "Unknown")</f>
        <v>Baldwin Bikes</v>
      </c>
      <c r="M1017" s="2" t="str">
        <f>VLOOKUP(D1017,[3]products!A:B,2,FALSE)</f>
        <v>Surly Ice Cream Truck Frameset - 2016</v>
      </c>
      <c r="N1017" s="2" t="str">
        <f>VLOOKUP(D1017, [3]products!A:H, 8, FALSE)</f>
        <v>Surly</v>
      </c>
      <c r="O1017" s="21">
        <f>VLOOKUP(A1017, [1]orders!A:D, 4, FALSE)</f>
        <v>42590</v>
      </c>
      <c r="P1017" s="2">
        <v>2</v>
      </c>
      <c r="Q1017" s="2">
        <v>469.99</v>
      </c>
      <c r="R1017" s="27">
        <v>0.1</v>
      </c>
      <c r="S1017" s="2">
        <f t="shared" si="15"/>
        <v>939.98</v>
      </c>
    </row>
    <row r="1018" spans="1:19" x14ac:dyDescent="0.3">
      <c r="A1018" s="2">
        <v>361</v>
      </c>
      <c r="B1018" s="2">
        <v>3</v>
      </c>
      <c r="C1018" s="2">
        <f>VLOOKUP(A1018, [1]orders!A:G, 7, FALSE)</f>
        <v>2</v>
      </c>
      <c r="D1018" s="2">
        <v>11</v>
      </c>
      <c r="E1018" s="2">
        <f>VLOOKUP(C1018, [2]staffs!A:G,1,FALSE)</f>
        <v>2</v>
      </c>
      <c r="F1018" s="2" t="str">
        <f>VLOOKUP(E1018, [2]staffs!A:D,4,FALSE)</f>
        <v>mireya.copeland@bikes.shop</v>
      </c>
      <c r="G1018" s="2">
        <f>VLOOKUP(D1018, [3]products!$A:$D, 4, FALSE)</f>
        <v>4</v>
      </c>
      <c r="H1018" s="2" t="str">
        <f>VLOOKUP(G1018, [4]categories!A:B, 2, FALSE)</f>
        <v>Cyclocross Bicycles</v>
      </c>
      <c r="I1018" s="14">
        <f>VLOOKUP(A1018, [1]orders!A:B,2,FALSE)</f>
        <v>994</v>
      </c>
      <c r="J1018" s="14" t="str">
        <f>VLOOKUP(A1018, [1]orders!A:I,9,FALSE)</f>
        <v>demarcus.reese@gmail.com</v>
      </c>
      <c r="K1018" s="14">
        <f>VLOOKUP(A1018, [1]orders!A:J,10,FALSE)</f>
        <v>10598</v>
      </c>
      <c r="L1018" s="2" t="str">
        <f>IFERROR(VLOOKUP(C1018, [5]stores!A:B, 2, FALSE), "Unknown")</f>
        <v>Baldwin Bikes</v>
      </c>
      <c r="M1018" s="2" t="str">
        <f>VLOOKUP(D1018,[3]products!A:B,2,FALSE)</f>
        <v>Surly Straggler 650b - 2016</v>
      </c>
      <c r="N1018" s="2" t="str">
        <f>VLOOKUP(D1018, [3]products!A:H, 8, FALSE)</f>
        <v>Surly</v>
      </c>
      <c r="O1018" s="21">
        <f>VLOOKUP(A1018, [1]orders!A:D, 4, FALSE)</f>
        <v>42590</v>
      </c>
      <c r="P1018" s="2">
        <v>1</v>
      </c>
      <c r="Q1018" s="2">
        <v>1680.99</v>
      </c>
      <c r="R1018" s="27">
        <v>0.1</v>
      </c>
      <c r="S1018" s="2">
        <f t="shared" si="15"/>
        <v>1680.99</v>
      </c>
    </row>
    <row r="1019" spans="1:19" x14ac:dyDescent="0.3">
      <c r="A1019" s="2">
        <v>362</v>
      </c>
      <c r="B1019" s="2">
        <v>1</v>
      </c>
      <c r="C1019" s="2">
        <f>VLOOKUP(A1019, [1]orders!A:G, 7, FALSE)</f>
        <v>1</v>
      </c>
      <c r="D1019" s="2">
        <v>2</v>
      </c>
      <c r="E1019" s="2">
        <f>VLOOKUP(C1019, [2]staffs!A:G,1,FALSE)</f>
        <v>1</v>
      </c>
      <c r="F1019" s="2" t="str">
        <f>VLOOKUP(E1019, [2]staffs!A:D,4,FALSE)</f>
        <v>fabiola.jackson@bikes.shop</v>
      </c>
      <c r="G1019" s="2">
        <f>VLOOKUP(D1019, [3]products!$A:$D, 4, FALSE)</f>
        <v>6</v>
      </c>
      <c r="H1019" s="2" t="str">
        <f>VLOOKUP(G1019, [4]categories!A:B, 2, FALSE)</f>
        <v>Mountain Bikes</v>
      </c>
      <c r="I1019" s="14">
        <f>VLOOKUP(A1019, [1]orders!A:B,2,FALSE)</f>
        <v>187</v>
      </c>
      <c r="J1019" s="14" t="str">
        <f>VLOOKUP(A1019, [1]orders!A:I,9,FALSE)</f>
        <v>hedwig.paul@msn.com</v>
      </c>
      <c r="K1019" s="14">
        <f>VLOOKUP(A1019, [1]orders!A:J,10,FALSE)</f>
        <v>92307</v>
      </c>
      <c r="L1019" s="2" t="str">
        <f>IFERROR(VLOOKUP(C1019, [5]stores!A:B, 2, FALSE), "Unknown")</f>
        <v>Santa Cruz Bikes</v>
      </c>
      <c r="M1019" s="2" t="str">
        <f>VLOOKUP(D1019,[3]products!A:B,2,FALSE)</f>
        <v>Ritchey Timberwolf Frameset - 2016</v>
      </c>
      <c r="N1019" s="2" t="str">
        <f>VLOOKUP(D1019, [3]products!A:H, 8, FALSE)</f>
        <v>Ritchey</v>
      </c>
      <c r="O1019" s="21">
        <f>VLOOKUP(A1019, [1]orders!A:D, 4, FALSE)</f>
        <v>42591</v>
      </c>
      <c r="P1019" s="2">
        <v>1</v>
      </c>
      <c r="Q1019" s="2">
        <v>749.99</v>
      </c>
      <c r="R1019" s="27">
        <v>7.0000000000000007E-2</v>
      </c>
      <c r="S1019" s="2">
        <f t="shared" si="15"/>
        <v>749.99</v>
      </c>
    </row>
    <row r="1020" spans="1:19" x14ac:dyDescent="0.3">
      <c r="A1020" s="2">
        <v>363</v>
      </c>
      <c r="B1020" s="2">
        <v>1</v>
      </c>
      <c r="C1020" s="2">
        <f>VLOOKUP(A1020, [1]orders!A:G, 7, FALSE)</f>
        <v>3</v>
      </c>
      <c r="D1020" s="2">
        <v>21</v>
      </c>
      <c r="E1020" s="2">
        <f>VLOOKUP(C1020, [2]staffs!A:G,1,FALSE)</f>
        <v>3</v>
      </c>
      <c r="F1020" s="2" t="str">
        <f>VLOOKUP(E1020, [2]staffs!A:D,4,FALSE)</f>
        <v>genna.serrano@bikes.shop</v>
      </c>
      <c r="G1020" s="2">
        <f>VLOOKUP(D1020, [3]products!$A:$D, 4, FALSE)</f>
        <v>1</v>
      </c>
      <c r="H1020" s="2" t="str">
        <f>VLOOKUP(G1020, [4]categories!A:B, 2, FALSE)</f>
        <v>Children Bicycles</v>
      </c>
      <c r="I1020" s="14">
        <f>VLOOKUP(A1020, [1]orders!A:B,2,FALSE)</f>
        <v>834</v>
      </c>
      <c r="J1020" s="14" t="str">
        <f>VLOOKUP(A1020, [1]orders!A:I,9,FALSE)</f>
        <v>brain.skinner@hotmail.com</v>
      </c>
      <c r="K1020" s="14">
        <f>VLOOKUP(A1020, [1]orders!A:J,10,FALSE)</f>
        <v>76039</v>
      </c>
      <c r="L1020" s="2" t="str">
        <f>IFERROR(VLOOKUP(C1020, [5]stores!A:B, 2, FALSE), "Unknown")</f>
        <v>Rowlett Bikes</v>
      </c>
      <c r="M1020" s="2" t="str">
        <f>VLOOKUP(D1020,[3]products!A:B,2,FALSE)</f>
        <v>Electra Cruiser 1 (24-Inch) - 2016</v>
      </c>
      <c r="N1020" s="2" t="str">
        <f>VLOOKUP(D1020, [3]products!A:H, 8, FALSE)</f>
        <v>Electra</v>
      </c>
      <c r="O1020" s="21">
        <f>VLOOKUP(A1020, [1]orders!A:D, 4, FALSE)</f>
        <v>42593</v>
      </c>
      <c r="P1020" s="2">
        <v>2</v>
      </c>
      <c r="Q1020" s="2">
        <v>269.99</v>
      </c>
      <c r="R1020" s="27">
        <v>0.1</v>
      </c>
      <c r="S1020" s="2">
        <f t="shared" si="15"/>
        <v>539.98</v>
      </c>
    </row>
    <row r="1021" spans="1:19" x14ac:dyDescent="0.3">
      <c r="A1021" s="2">
        <v>363</v>
      </c>
      <c r="B1021" s="2">
        <v>2</v>
      </c>
      <c r="C1021" s="2">
        <f>VLOOKUP(A1021, [1]orders!A:G, 7, FALSE)</f>
        <v>3</v>
      </c>
      <c r="D1021" s="2">
        <v>14</v>
      </c>
      <c r="E1021" s="2">
        <f>VLOOKUP(C1021, [2]staffs!A:G,1,FALSE)</f>
        <v>3</v>
      </c>
      <c r="F1021" s="2" t="str">
        <f>VLOOKUP(E1021, [2]staffs!A:D,4,FALSE)</f>
        <v>genna.serrano@bikes.shop</v>
      </c>
      <c r="G1021" s="2">
        <f>VLOOKUP(D1021, [3]products!$A:$D, 4, FALSE)</f>
        <v>3</v>
      </c>
      <c r="H1021" s="2" t="str">
        <f>VLOOKUP(G1021, [4]categories!A:B, 2, FALSE)</f>
        <v>Cruisers Bicycles</v>
      </c>
      <c r="I1021" s="14">
        <f>VLOOKUP(A1021, [1]orders!A:B,2,FALSE)</f>
        <v>834</v>
      </c>
      <c r="J1021" s="14" t="str">
        <f>VLOOKUP(A1021, [1]orders!A:I,9,FALSE)</f>
        <v>brain.skinner@hotmail.com</v>
      </c>
      <c r="K1021" s="14">
        <f>VLOOKUP(A1021, [1]orders!A:J,10,FALSE)</f>
        <v>76039</v>
      </c>
      <c r="L1021" s="2" t="str">
        <f>IFERROR(VLOOKUP(C1021, [5]stores!A:B, 2, FALSE), "Unknown")</f>
        <v>Rowlett Bikes</v>
      </c>
      <c r="M1021" s="2" t="str">
        <f>VLOOKUP(D1021,[3]products!A:B,2,FALSE)</f>
        <v>Electra Girl's Hawaii 1 (16-inch) - 2015/2016</v>
      </c>
      <c r="N1021" s="2" t="str">
        <f>VLOOKUP(D1021, [3]products!A:H, 8, FALSE)</f>
        <v>Electra</v>
      </c>
      <c r="O1021" s="21">
        <f>VLOOKUP(A1021, [1]orders!A:D, 4, FALSE)</f>
        <v>42593</v>
      </c>
      <c r="P1021" s="2">
        <v>1</v>
      </c>
      <c r="Q1021" s="2">
        <v>269.99</v>
      </c>
      <c r="R1021" s="27">
        <v>7.0000000000000007E-2</v>
      </c>
      <c r="S1021" s="2">
        <f t="shared" si="15"/>
        <v>269.99</v>
      </c>
    </row>
    <row r="1022" spans="1:19" x14ac:dyDescent="0.3">
      <c r="A1022" s="2">
        <v>363</v>
      </c>
      <c r="B1022" s="2">
        <v>3</v>
      </c>
      <c r="C1022" s="2">
        <f>VLOOKUP(A1022, [1]orders!A:G, 7, FALSE)</f>
        <v>3</v>
      </c>
      <c r="D1022" s="2">
        <v>15</v>
      </c>
      <c r="E1022" s="2">
        <f>VLOOKUP(C1022, [2]staffs!A:G,1,FALSE)</f>
        <v>3</v>
      </c>
      <c r="F1022" s="2" t="str">
        <f>VLOOKUP(E1022, [2]staffs!A:D,4,FALSE)</f>
        <v>genna.serrano@bikes.shop</v>
      </c>
      <c r="G1022" s="2">
        <f>VLOOKUP(D1022, [3]products!$A:$D, 4, FALSE)</f>
        <v>3</v>
      </c>
      <c r="H1022" s="2" t="str">
        <f>VLOOKUP(G1022, [4]categories!A:B, 2, FALSE)</f>
        <v>Cruisers Bicycles</v>
      </c>
      <c r="I1022" s="14">
        <f>VLOOKUP(A1022, [1]orders!A:B,2,FALSE)</f>
        <v>834</v>
      </c>
      <c r="J1022" s="14" t="str">
        <f>VLOOKUP(A1022, [1]orders!A:I,9,FALSE)</f>
        <v>brain.skinner@hotmail.com</v>
      </c>
      <c r="K1022" s="14">
        <f>VLOOKUP(A1022, [1]orders!A:J,10,FALSE)</f>
        <v>76039</v>
      </c>
      <c r="L1022" s="2" t="str">
        <f>IFERROR(VLOOKUP(C1022, [5]stores!A:B, 2, FALSE), "Unknown")</f>
        <v>Rowlett Bikes</v>
      </c>
      <c r="M1022" s="2" t="str">
        <f>VLOOKUP(D1022,[3]products!A:B,2,FALSE)</f>
        <v>Electra Moto 1 - 2016</v>
      </c>
      <c r="N1022" s="2" t="str">
        <f>VLOOKUP(D1022, [3]products!A:H, 8, FALSE)</f>
        <v>Electra</v>
      </c>
      <c r="O1022" s="21">
        <f>VLOOKUP(A1022, [1]orders!A:D, 4, FALSE)</f>
        <v>42593</v>
      </c>
      <c r="P1022" s="2">
        <v>1</v>
      </c>
      <c r="Q1022" s="2">
        <v>529.99</v>
      </c>
      <c r="R1022" s="27">
        <v>0.1</v>
      </c>
      <c r="S1022" s="2">
        <f t="shared" si="15"/>
        <v>529.99</v>
      </c>
    </row>
    <row r="1023" spans="1:19" x14ac:dyDescent="0.3">
      <c r="A1023" s="2">
        <v>363</v>
      </c>
      <c r="B1023" s="2">
        <v>4</v>
      </c>
      <c r="C1023" s="2">
        <f>VLOOKUP(A1023, [1]orders!A:G, 7, FALSE)</f>
        <v>3</v>
      </c>
      <c r="D1023" s="2">
        <v>20</v>
      </c>
      <c r="E1023" s="2">
        <f>VLOOKUP(C1023, [2]staffs!A:G,1,FALSE)</f>
        <v>3</v>
      </c>
      <c r="F1023" s="2" t="str">
        <f>VLOOKUP(E1023, [2]staffs!A:D,4,FALSE)</f>
        <v>genna.serrano@bikes.shop</v>
      </c>
      <c r="G1023" s="2">
        <f>VLOOKUP(D1023, [3]products!$A:$D, 4, FALSE)</f>
        <v>3</v>
      </c>
      <c r="H1023" s="2" t="str">
        <f>VLOOKUP(G1023, [4]categories!A:B, 2, FALSE)</f>
        <v>Cruisers Bicycles</v>
      </c>
      <c r="I1023" s="14">
        <f>VLOOKUP(A1023, [1]orders!A:B,2,FALSE)</f>
        <v>834</v>
      </c>
      <c r="J1023" s="14" t="str">
        <f>VLOOKUP(A1023, [1]orders!A:I,9,FALSE)</f>
        <v>brain.skinner@hotmail.com</v>
      </c>
      <c r="K1023" s="14">
        <f>VLOOKUP(A1023, [1]orders!A:J,10,FALSE)</f>
        <v>76039</v>
      </c>
      <c r="L1023" s="2" t="str">
        <f>IFERROR(VLOOKUP(C1023, [5]stores!A:B, 2, FALSE), "Unknown")</f>
        <v>Rowlett Bikes</v>
      </c>
      <c r="M1023" s="2" t="str">
        <f>VLOOKUP(D1023,[3]products!A:B,2,FALSE)</f>
        <v>Electra Townie Original 7D EQ - Women's - 2016</v>
      </c>
      <c r="N1023" s="2" t="str">
        <f>VLOOKUP(D1023, [3]products!A:H, 8, FALSE)</f>
        <v>Electra</v>
      </c>
      <c r="O1023" s="21">
        <f>VLOOKUP(A1023, [1]orders!A:D, 4, FALSE)</f>
        <v>42593</v>
      </c>
      <c r="P1023" s="2">
        <v>1</v>
      </c>
      <c r="Q1023" s="2">
        <v>599.99</v>
      </c>
      <c r="R1023" s="27">
        <v>0.2</v>
      </c>
      <c r="S1023" s="2">
        <f t="shared" si="15"/>
        <v>599.99</v>
      </c>
    </row>
    <row r="1024" spans="1:19" x14ac:dyDescent="0.3">
      <c r="A1024" s="2">
        <v>364</v>
      </c>
      <c r="B1024" s="2">
        <v>1</v>
      </c>
      <c r="C1024" s="2">
        <f>VLOOKUP(A1024, [1]orders!A:G, 7, FALSE)</f>
        <v>2</v>
      </c>
      <c r="D1024" s="2">
        <v>25</v>
      </c>
      <c r="E1024" s="2">
        <f>VLOOKUP(C1024, [2]staffs!A:G,1,FALSE)</f>
        <v>2</v>
      </c>
      <c r="F1024" s="2" t="str">
        <f>VLOOKUP(E1024, [2]staffs!A:D,4,FALSE)</f>
        <v>mireya.copeland@bikes.shop</v>
      </c>
      <c r="G1024" s="2">
        <f>VLOOKUP(D1024, [3]products!$A:$D, 4, FALSE)</f>
        <v>2</v>
      </c>
      <c r="H1024" s="2" t="str">
        <f>VLOOKUP(G1024, [4]categories!A:B, 2, FALSE)</f>
        <v>Comfort Bicycles</v>
      </c>
      <c r="I1024" s="14">
        <f>VLOOKUP(A1024, [1]orders!A:B,2,FALSE)</f>
        <v>373</v>
      </c>
      <c r="J1024" s="14" t="str">
        <f>VLOOKUP(A1024, [1]orders!A:I,9,FALSE)</f>
        <v>mariette.trevino@aol.com</v>
      </c>
      <c r="K1024" s="14">
        <f>VLOOKUP(A1024, [1]orders!A:J,10,FALSE)</f>
        <v>13501</v>
      </c>
      <c r="L1024" s="2" t="str">
        <f>IFERROR(VLOOKUP(C1024, [5]stores!A:B, 2, FALSE), "Unknown")</f>
        <v>Baldwin Bikes</v>
      </c>
      <c r="M1024" s="2" t="str">
        <f>VLOOKUP(D1024,[3]products!A:B,2,FALSE)</f>
        <v>Electra Townie Original 7D - 2015/2016</v>
      </c>
      <c r="N1024" s="2" t="str">
        <f>VLOOKUP(D1024, [3]products!A:H, 8, FALSE)</f>
        <v>Electra</v>
      </c>
      <c r="O1024" s="21">
        <f>VLOOKUP(A1024, [1]orders!A:D, 4, FALSE)</f>
        <v>42594</v>
      </c>
      <c r="P1024" s="2">
        <v>2</v>
      </c>
      <c r="Q1024" s="2">
        <v>499.99</v>
      </c>
      <c r="R1024" s="27">
        <v>0.05</v>
      </c>
      <c r="S1024" s="2">
        <f t="shared" si="15"/>
        <v>999.98</v>
      </c>
    </row>
    <row r="1025" spans="1:19" x14ac:dyDescent="0.3">
      <c r="A1025" s="2">
        <v>365</v>
      </c>
      <c r="B1025" s="2">
        <v>1</v>
      </c>
      <c r="C1025" s="2">
        <f>VLOOKUP(A1025, [1]orders!A:G, 7, FALSE)</f>
        <v>2</v>
      </c>
      <c r="D1025" s="2">
        <v>24</v>
      </c>
      <c r="E1025" s="2">
        <f>VLOOKUP(C1025, [2]staffs!A:G,1,FALSE)</f>
        <v>2</v>
      </c>
      <c r="F1025" s="2" t="str">
        <f>VLOOKUP(E1025, [2]staffs!A:D,4,FALSE)</f>
        <v>mireya.copeland@bikes.shop</v>
      </c>
      <c r="G1025" s="2">
        <f>VLOOKUP(D1025, [3]products!$A:$D, 4, FALSE)</f>
        <v>2</v>
      </c>
      <c r="H1025" s="2" t="str">
        <f>VLOOKUP(G1025, [4]categories!A:B, 2, FALSE)</f>
        <v>Comfort Bicycles</v>
      </c>
      <c r="I1025" s="14">
        <f>VLOOKUP(A1025, [1]orders!A:B,2,FALSE)</f>
        <v>981</v>
      </c>
      <c r="J1025" s="14" t="str">
        <f>VLOOKUP(A1025, [1]orders!A:I,9,FALSE)</f>
        <v>christel.cardenas@aol.com</v>
      </c>
      <c r="K1025" s="14">
        <f>VLOOKUP(A1025, [1]orders!A:J,10,FALSE)</f>
        <v>11561</v>
      </c>
      <c r="L1025" s="2" t="str">
        <f>IFERROR(VLOOKUP(C1025, [5]stores!A:B, 2, FALSE), "Unknown")</f>
        <v>Baldwin Bikes</v>
      </c>
      <c r="M1025" s="2" t="str">
        <f>VLOOKUP(D1025,[3]products!A:B,2,FALSE)</f>
        <v>Electra Townie Original 21D - 2016</v>
      </c>
      <c r="N1025" s="2" t="str">
        <f>VLOOKUP(D1025, [3]products!A:H, 8, FALSE)</f>
        <v>Electra</v>
      </c>
      <c r="O1025" s="21">
        <f>VLOOKUP(A1025, [1]orders!A:D, 4, FALSE)</f>
        <v>42595</v>
      </c>
      <c r="P1025" s="2">
        <v>2</v>
      </c>
      <c r="Q1025" s="2">
        <v>549.99</v>
      </c>
      <c r="R1025" s="27">
        <v>7.0000000000000007E-2</v>
      </c>
      <c r="S1025" s="2">
        <f t="shared" si="15"/>
        <v>1099.98</v>
      </c>
    </row>
    <row r="1026" spans="1:19" x14ac:dyDescent="0.3">
      <c r="A1026" s="2">
        <v>366</v>
      </c>
      <c r="B1026" s="2">
        <v>1</v>
      </c>
      <c r="C1026" s="2">
        <f>VLOOKUP(A1026, [1]orders!A:G, 7, FALSE)</f>
        <v>3</v>
      </c>
      <c r="D1026" s="2">
        <v>21</v>
      </c>
      <c r="E1026" s="2">
        <f>VLOOKUP(C1026, [2]staffs!A:G,1,FALSE)</f>
        <v>3</v>
      </c>
      <c r="F1026" s="2" t="str">
        <f>VLOOKUP(E1026, [2]staffs!A:D,4,FALSE)</f>
        <v>genna.serrano@bikes.shop</v>
      </c>
      <c r="G1026" s="2">
        <f>VLOOKUP(D1026, [3]products!$A:$D, 4, FALSE)</f>
        <v>1</v>
      </c>
      <c r="H1026" s="2" t="str">
        <f>VLOOKUP(G1026, [4]categories!A:B, 2, FALSE)</f>
        <v>Children Bicycles</v>
      </c>
      <c r="I1026" s="14">
        <f>VLOOKUP(A1026, [1]orders!A:B,2,FALSE)</f>
        <v>1054</v>
      </c>
      <c r="J1026" s="14" t="str">
        <f>VLOOKUP(A1026, [1]orders!A:I,9,FALSE)</f>
        <v>arielle.levine@yahoo.com</v>
      </c>
      <c r="K1026" s="14">
        <f>VLOOKUP(A1026, [1]orders!A:J,10,FALSE)</f>
        <v>75043</v>
      </c>
      <c r="L1026" s="2" t="str">
        <f>IFERROR(VLOOKUP(C1026, [5]stores!A:B, 2, FALSE), "Unknown")</f>
        <v>Rowlett Bikes</v>
      </c>
      <c r="M1026" s="2" t="str">
        <f>VLOOKUP(D1026,[3]products!A:B,2,FALSE)</f>
        <v>Electra Cruiser 1 (24-Inch) - 2016</v>
      </c>
      <c r="N1026" s="2" t="str">
        <f>VLOOKUP(D1026, [3]products!A:H, 8, FALSE)</f>
        <v>Electra</v>
      </c>
      <c r="O1026" s="21">
        <f>VLOOKUP(A1026, [1]orders!A:D, 4, FALSE)</f>
        <v>42595</v>
      </c>
      <c r="P1026" s="2">
        <v>1</v>
      </c>
      <c r="Q1026" s="2">
        <v>269.99</v>
      </c>
      <c r="R1026" s="27">
        <v>0.1</v>
      </c>
      <c r="S1026" s="2">
        <f t="shared" si="15"/>
        <v>269.99</v>
      </c>
    </row>
    <row r="1027" spans="1:19" x14ac:dyDescent="0.3">
      <c r="A1027" s="2">
        <v>366</v>
      </c>
      <c r="B1027" s="2">
        <v>2</v>
      </c>
      <c r="C1027" s="2">
        <f>VLOOKUP(A1027, [1]orders!A:G, 7, FALSE)</f>
        <v>3</v>
      </c>
      <c r="D1027" s="2">
        <v>4</v>
      </c>
      <c r="E1027" s="2">
        <f>VLOOKUP(C1027, [2]staffs!A:G,1,FALSE)</f>
        <v>3</v>
      </c>
      <c r="F1027" s="2" t="str">
        <f>VLOOKUP(E1027, [2]staffs!A:D,4,FALSE)</f>
        <v>genna.serrano@bikes.shop</v>
      </c>
      <c r="G1027" s="2">
        <f>VLOOKUP(D1027, [3]products!$A:$D, 4, FALSE)</f>
        <v>6</v>
      </c>
      <c r="H1027" s="2" t="str">
        <f>VLOOKUP(G1027, [4]categories!A:B, 2, FALSE)</f>
        <v>Mountain Bikes</v>
      </c>
      <c r="I1027" s="14">
        <f>VLOOKUP(A1027, [1]orders!A:B,2,FALSE)</f>
        <v>1054</v>
      </c>
      <c r="J1027" s="14" t="str">
        <f>VLOOKUP(A1027, [1]orders!A:I,9,FALSE)</f>
        <v>arielle.levine@yahoo.com</v>
      </c>
      <c r="K1027" s="14">
        <f>VLOOKUP(A1027, [1]orders!A:J,10,FALSE)</f>
        <v>75043</v>
      </c>
      <c r="L1027" s="2" t="str">
        <f>IFERROR(VLOOKUP(C1027, [5]stores!A:B, 2, FALSE), "Unknown")</f>
        <v>Rowlett Bikes</v>
      </c>
      <c r="M1027" s="2" t="str">
        <f>VLOOKUP(D1027,[3]products!A:B,2,FALSE)</f>
        <v>Trek Fuel EX 8 29 - 2016</v>
      </c>
      <c r="N1027" s="2" t="str">
        <f>VLOOKUP(D1027, [3]products!A:H, 8, FALSE)</f>
        <v>Trek</v>
      </c>
      <c r="O1027" s="21">
        <f>VLOOKUP(A1027, [1]orders!A:D, 4, FALSE)</f>
        <v>42595</v>
      </c>
      <c r="P1027" s="2">
        <v>1</v>
      </c>
      <c r="Q1027" s="2">
        <v>2899.99</v>
      </c>
      <c r="R1027" s="27">
        <v>7.0000000000000007E-2</v>
      </c>
      <c r="S1027" s="2">
        <f t="shared" ref="S1027:S1090" si="16">P1027*Q1027</f>
        <v>2899.99</v>
      </c>
    </row>
    <row r="1028" spans="1:19" x14ac:dyDescent="0.3">
      <c r="A1028" s="2">
        <v>366</v>
      </c>
      <c r="B1028" s="2">
        <v>3</v>
      </c>
      <c r="C1028" s="2">
        <f>VLOOKUP(A1028, [1]orders!A:G, 7, FALSE)</f>
        <v>3</v>
      </c>
      <c r="D1028" s="2">
        <v>16</v>
      </c>
      <c r="E1028" s="2">
        <f>VLOOKUP(C1028, [2]staffs!A:G,1,FALSE)</f>
        <v>3</v>
      </c>
      <c r="F1028" s="2" t="str">
        <f>VLOOKUP(E1028, [2]staffs!A:D,4,FALSE)</f>
        <v>genna.serrano@bikes.shop</v>
      </c>
      <c r="G1028" s="2">
        <f>VLOOKUP(D1028, [3]products!$A:$D, 4, FALSE)</f>
        <v>3</v>
      </c>
      <c r="H1028" s="2" t="str">
        <f>VLOOKUP(G1028, [4]categories!A:B, 2, FALSE)</f>
        <v>Cruisers Bicycles</v>
      </c>
      <c r="I1028" s="14">
        <f>VLOOKUP(A1028, [1]orders!A:B,2,FALSE)</f>
        <v>1054</v>
      </c>
      <c r="J1028" s="14" t="str">
        <f>VLOOKUP(A1028, [1]orders!A:I,9,FALSE)</f>
        <v>arielle.levine@yahoo.com</v>
      </c>
      <c r="K1028" s="14">
        <f>VLOOKUP(A1028, [1]orders!A:J,10,FALSE)</f>
        <v>75043</v>
      </c>
      <c r="L1028" s="2" t="str">
        <f>IFERROR(VLOOKUP(C1028, [5]stores!A:B, 2, FALSE), "Unknown")</f>
        <v>Rowlett Bikes</v>
      </c>
      <c r="M1028" s="2" t="str">
        <f>VLOOKUP(D1028,[3]products!A:B,2,FALSE)</f>
        <v>Electra Townie Original 7D EQ - 2016</v>
      </c>
      <c r="N1028" s="2" t="str">
        <f>VLOOKUP(D1028, [3]products!A:H, 8, FALSE)</f>
        <v>Electra</v>
      </c>
      <c r="O1028" s="21">
        <f>VLOOKUP(A1028, [1]orders!A:D, 4, FALSE)</f>
        <v>42595</v>
      </c>
      <c r="P1028" s="2">
        <v>2</v>
      </c>
      <c r="Q1028" s="2">
        <v>599.99</v>
      </c>
      <c r="R1028" s="27">
        <v>0.2</v>
      </c>
      <c r="S1028" s="2">
        <f t="shared" si="16"/>
        <v>1199.98</v>
      </c>
    </row>
    <row r="1029" spans="1:19" x14ac:dyDescent="0.3">
      <c r="A1029" s="2">
        <v>367</v>
      </c>
      <c r="B1029" s="2">
        <v>1</v>
      </c>
      <c r="C1029" s="2">
        <f>VLOOKUP(A1029, [1]orders!A:G, 7, FALSE)</f>
        <v>2</v>
      </c>
      <c r="D1029" s="2">
        <v>26</v>
      </c>
      <c r="E1029" s="2">
        <f>VLOOKUP(C1029, [2]staffs!A:G,1,FALSE)</f>
        <v>2</v>
      </c>
      <c r="F1029" s="2" t="str">
        <f>VLOOKUP(E1029, [2]staffs!A:D,4,FALSE)</f>
        <v>mireya.copeland@bikes.shop</v>
      </c>
      <c r="G1029" s="2">
        <f>VLOOKUP(D1029, [3]products!$A:$D, 4, FALSE)</f>
        <v>2</v>
      </c>
      <c r="H1029" s="2" t="str">
        <f>VLOOKUP(G1029, [4]categories!A:B, 2, FALSE)</f>
        <v>Comfort Bicycles</v>
      </c>
      <c r="I1029" s="14">
        <f>VLOOKUP(A1029, [1]orders!A:B,2,FALSE)</f>
        <v>527</v>
      </c>
      <c r="J1029" s="14" t="str">
        <f>VLOOKUP(A1029, [1]orders!A:I,9,FALSE)</f>
        <v>afton.juarez@gmail.com</v>
      </c>
      <c r="K1029" s="14">
        <f>VLOOKUP(A1029, [1]orders!A:J,10,FALSE)</f>
        <v>11727</v>
      </c>
      <c r="L1029" s="2" t="str">
        <f>IFERROR(VLOOKUP(C1029, [5]stores!A:B, 2, FALSE), "Unknown")</f>
        <v>Baldwin Bikes</v>
      </c>
      <c r="M1029" s="2" t="str">
        <f>VLOOKUP(D1029,[3]products!A:B,2,FALSE)</f>
        <v>Electra Townie Original 7D EQ - 2016</v>
      </c>
      <c r="N1029" s="2" t="str">
        <f>VLOOKUP(D1029, [3]products!A:H, 8, FALSE)</f>
        <v>Electra</v>
      </c>
      <c r="O1029" s="21">
        <f>VLOOKUP(A1029, [1]orders!A:D, 4, FALSE)</f>
        <v>42596</v>
      </c>
      <c r="P1029" s="2">
        <v>2</v>
      </c>
      <c r="Q1029" s="2">
        <v>599.99</v>
      </c>
      <c r="R1029" s="27">
        <v>0.1</v>
      </c>
      <c r="S1029" s="2">
        <f t="shared" si="16"/>
        <v>1199.98</v>
      </c>
    </row>
    <row r="1030" spans="1:19" x14ac:dyDescent="0.3">
      <c r="A1030" s="2">
        <v>367</v>
      </c>
      <c r="B1030" s="2">
        <v>2</v>
      </c>
      <c r="C1030" s="2">
        <f>VLOOKUP(A1030, [1]orders!A:G, 7, FALSE)</f>
        <v>2</v>
      </c>
      <c r="D1030" s="2">
        <v>14</v>
      </c>
      <c r="E1030" s="2">
        <f>VLOOKUP(C1030, [2]staffs!A:G,1,FALSE)</f>
        <v>2</v>
      </c>
      <c r="F1030" s="2" t="str">
        <f>VLOOKUP(E1030, [2]staffs!A:D,4,FALSE)</f>
        <v>mireya.copeland@bikes.shop</v>
      </c>
      <c r="G1030" s="2">
        <f>VLOOKUP(D1030, [3]products!$A:$D, 4, FALSE)</f>
        <v>3</v>
      </c>
      <c r="H1030" s="2" t="str">
        <f>VLOOKUP(G1030, [4]categories!A:B, 2, FALSE)</f>
        <v>Cruisers Bicycles</v>
      </c>
      <c r="I1030" s="14">
        <f>VLOOKUP(A1030, [1]orders!A:B,2,FALSE)</f>
        <v>527</v>
      </c>
      <c r="J1030" s="14" t="str">
        <f>VLOOKUP(A1030, [1]orders!A:I,9,FALSE)</f>
        <v>afton.juarez@gmail.com</v>
      </c>
      <c r="K1030" s="14">
        <f>VLOOKUP(A1030, [1]orders!A:J,10,FALSE)</f>
        <v>11727</v>
      </c>
      <c r="L1030" s="2" t="str">
        <f>IFERROR(VLOOKUP(C1030, [5]stores!A:B, 2, FALSE), "Unknown")</f>
        <v>Baldwin Bikes</v>
      </c>
      <c r="M1030" s="2" t="str">
        <f>VLOOKUP(D1030,[3]products!A:B,2,FALSE)</f>
        <v>Electra Girl's Hawaii 1 (16-inch) - 2015/2016</v>
      </c>
      <c r="N1030" s="2" t="str">
        <f>VLOOKUP(D1030, [3]products!A:H, 8, FALSE)</f>
        <v>Electra</v>
      </c>
      <c r="O1030" s="21">
        <f>VLOOKUP(A1030, [1]orders!A:D, 4, FALSE)</f>
        <v>42596</v>
      </c>
      <c r="P1030" s="2">
        <v>1</v>
      </c>
      <c r="Q1030" s="2">
        <v>269.99</v>
      </c>
      <c r="R1030" s="27">
        <v>0.05</v>
      </c>
      <c r="S1030" s="2">
        <f t="shared" si="16"/>
        <v>269.99</v>
      </c>
    </row>
    <row r="1031" spans="1:19" x14ac:dyDescent="0.3">
      <c r="A1031" s="2">
        <v>367</v>
      </c>
      <c r="B1031" s="2">
        <v>3</v>
      </c>
      <c r="C1031" s="2">
        <f>VLOOKUP(A1031, [1]orders!A:G, 7, FALSE)</f>
        <v>2</v>
      </c>
      <c r="D1031" s="2">
        <v>10</v>
      </c>
      <c r="E1031" s="2">
        <f>VLOOKUP(C1031, [2]staffs!A:G,1,FALSE)</f>
        <v>2</v>
      </c>
      <c r="F1031" s="2" t="str">
        <f>VLOOKUP(E1031, [2]staffs!A:D,4,FALSE)</f>
        <v>mireya.copeland@bikes.shop</v>
      </c>
      <c r="G1031" s="2">
        <f>VLOOKUP(D1031, [3]products!$A:$D, 4, FALSE)</f>
        <v>4</v>
      </c>
      <c r="H1031" s="2" t="str">
        <f>VLOOKUP(G1031, [4]categories!A:B, 2, FALSE)</f>
        <v>Cyclocross Bicycles</v>
      </c>
      <c r="I1031" s="14">
        <f>VLOOKUP(A1031, [1]orders!A:B,2,FALSE)</f>
        <v>527</v>
      </c>
      <c r="J1031" s="14" t="str">
        <f>VLOOKUP(A1031, [1]orders!A:I,9,FALSE)</f>
        <v>afton.juarez@gmail.com</v>
      </c>
      <c r="K1031" s="14">
        <f>VLOOKUP(A1031, [1]orders!A:J,10,FALSE)</f>
        <v>11727</v>
      </c>
      <c r="L1031" s="2" t="str">
        <f>IFERROR(VLOOKUP(C1031, [5]stores!A:B, 2, FALSE), "Unknown")</f>
        <v>Baldwin Bikes</v>
      </c>
      <c r="M1031" s="2" t="str">
        <f>VLOOKUP(D1031,[3]products!A:B,2,FALSE)</f>
        <v>Surly Straggler - 2016</v>
      </c>
      <c r="N1031" s="2" t="str">
        <f>VLOOKUP(D1031, [3]products!A:H, 8, FALSE)</f>
        <v>Surly</v>
      </c>
      <c r="O1031" s="21">
        <f>VLOOKUP(A1031, [1]orders!A:D, 4, FALSE)</f>
        <v>42596</v>
      </c>
      <c r="P1031" s="2">
        <v>2</v>
      </c>
      <c r="Q1031" s="2">
        <v>1549</v>
      </c>
      <c r="R1031" s="27">
        <v>0.05</v>
      </c>
      <c r="S1031" s="2">
        <f t="shared" si="16"/>
        <v>3098</v>
      </c>
    </row>
    <row r="1032" spans="1:19" x14ac:dyDescent="0.3">
      <c r="A1032" s="2">
        <v>368</v>
      </c>
      <c r="B1032" s="2">
        <v>1</v>
      </c>
      <c r="C1032" s="2">
        <f>VLOOKUP(A1032, [1]orders!A:G, 7, FALSE)</f>
        <v>2</v>
      </c>
      <c r="D1032" s="2">
        <v>5</v>
      </c>
      <c r="E1032" s="2">
        <f>VLOOKUP(C1032, [2]staffs!A:G,1,FALSE)</f>
        <v>2</v>
      </c>
      <c r="F1032" s="2" t="str">
        <f>VLOOKUP(E1032, [2]staffs!A:D,4,FALSE)</f>
        <v>mireya.copeland@bikes.shop</v>
      </c>
      <c r="G1032" s="2">
        <f>VLOOKUP(D1032, [3]products!$A:$D, 4, FALSE)</f>
        <v>6</v>
      </c>
      <c r="H1032" s="2" t="str">
        <f>VLOOKUP(G1032, [4]categories!A:B, 2, FALSE)</f>
        <v>Mountain Bikes</v>
      </c>
      <c r="I1032" s="14">
        <f>VLOOKUP(A1032, [1]orders!A:B,2,FALSE)</f>
        <v>995</v>
      </c>
      <c r="J1032" s="14" t="str">
        <f>VLOOKUP(A1032, [1]orders!A:I,9,FALSE)</f>
        <v>amina.salazar@aol.com</v>
      </c>
      <c r="K1032" s="14">
        <f>VLOOKUP(A1032, [1]orders!A:J,10,FALSE)</f>
        <v>14424</v>
      </c>
      <c r="L1032" s="2" t="str">
        <f>IFERROR(VLOOKUP(C1032, [5]stores!A:B, 2, FALSE), "Unknown")</f>
        <v>Baldwin Bikes</v>
      </c>
      <c r="M1032" s="2" t="str">
        <f>VLOOKUP(D1032,[3]products!A:B,2,FALSE)</f>
        <v>Heller Shagamaw Frame - 2016</v>
      </c>
      <c r="N1032" s="2" t="str">
        <f>VLOOKUP(D1032, [3]products!A:H, 8, FALSE)</f>
        <v>Heller</v>
      </c>
      <c r="O1032" s="21">
        <f>VLOOKUP(A1032, [1]orders!A:D, 4, FALSE)</f>
        <v>42596</v>
      </c>
      <c r="P1032" s="2">
        <v>1</v>
      </c>
      <c r="Q1032" s="2">
        <v>1320.99</v>
      </c>
      <c r="R1032" s="27">
        <v>0.2</v>
      </c>
      <c r="S1032" s="2">
        <f t="shared" si="16"/>
        <v>1320.99</v>
      </c>
    </row>
    <row r="1033" spans="1:19" x14ac:dyDescent="0.3">
      <c r="A1033" s="2">
        <v>368</v>
      </c>
      <c r="B1033" s="2">
        <v>2</v>
      </c>
      <c r="C1033" s="2">
        <f>VLOOKUP(A1033, [1]orders!A:G, 7, FALSE)</f>
        <v>2</v>
      </c>
      <c r="D1033" s="2">
        <v>10</v>
      </c>
      <c r="E1033" s="2">
        <f>VLOOKUP(C1033, [2]staffs!A:G,1,FALSE)</f>
        <v>2</v>
      </c>
      <c r="F1033" s="2" t="str">
        <f>VLOOKUP(E1033, [2]staffs!A:D,4,FALSE)</f>
        <v>mireya.copeland@bikes.shop</v>
      </c>
      <c r="G1033" s="2">
        <f>VLOOKUP(D1033, [3]products!$A:$D, 4, FALSE)</f>
        <v>4</v>
      </c>
      <c r="H1033" s="2" t="str">
        <f>VLOOKUP(G1033, [4]categories!A:B, 2, FALSE)</f>
        <v>Cyclocross Bicycles</v>
      </c>
      <c r="I1033" s="14">
        <f>VLOOKUP(A1033, [1]orders!A:B,2,FALSE)</f>
        <v>995</v>
      </c>
      <c r="J1033" s="14" t="str">
        <f>VLOOKUP(A1033, [1]orders!A:I,9,FALSE)</f>
        <v>amina.salazar@aol.com</v>
      </c>
      <c r="K1033" s="14">
        <f>VLOOKUP(A1033, [1]orders!A:J,10,FALSE)</f>
        <v>14424</v>
      </c>
      <c r="L1033" s="2" t="str">
        <f>IFERROR(VLOOKUP(C1033, [5]stores!A:B, 2, FALSE), "Unknown")</f>
        <v>Baldwin Bikes</v>
      </c>
      <c r="M1033" s="2" t="str">
        <f>VLOOKUP(D1033,[3]products!A:B,2,FALSE)</f>
        <v>Surly Straggler - 2016</v>
      </c>
      <c r="N1033" s="2" t="str">
        <f>VLOOKUP(D1033, [3]products!A:H, 8, FALSE)</f>
        <v>Surly</v>
      </c>
      <c r="O1033" s="21">
        <f>VLOOKUP(A1033, [1]orders!A:D, 4, FALSE)</f>
        <v>42596</v>
      </c>
      <c r="P1033" s="2">
        <v>2</v>
      </c>
      <c r="Q1033" s="2">
        <v>1549</v>
      </c>
      <c r="R1033" s="27">
        <v>0.2</v>
      </c>
      <c r="S1033" s="2">
        <f t="shared" si="16"/>
        <v>3098</v>
      </c>
    </row>
    <row r="1034" spans="1:19" x14ac:dyDescent="0.3">
      <c r="A1034" s="2">
        <v>368</v>
      </c>
      <c r="B1034" s="2">
        <v>3</v>
      </c>
      <c r="C1034" s="2">
        <f>VLOOKUP(A1034, [1]orders!A:G, 7, FALSE)</f>
        <v>2</v>
      </c>
      <c r="D1034" s="2">
        <v>21</v>
      </c>
      <c r="E1034" s="2">
        <f>VLOOKUP(C1034, [2]staffs!A:G,1,FALSE)</f>
        <v>2</v>
      </c>
      <c r="F1034" s="2" t="str">
        <f>VLOOKUP(E1034, [2]staffs!A:D,4,FALSE)</f>
        <v>mireya.copeland@bikes.shop</v>
      </c>
      <c r="G1034" s="2">
        <f>VLOOKUP(D1034, [3]products!$A:$D, 4, FALSE)</f>
        <v>1</v>
      </c>
      <c r="H1034" s="2" t="str">
        <f>VLOOKUP(G1034, [4]categories!A:B, 2, FALSE)</f>
        <v>Children Bicycles</v>
      </c>
      <c r="I1034" s="14">
        <f>VLOOKUP(A1034, [1]orders!A:B,2,FALSE)</f>
        <v>995</v>
      </c>
      <c r="J1034" s="14" t="str">
        <f>VLOOKUP(A1034, [1]orders!A:I,9,FALSE)</f>
        <v>amina.salazar@aol.com</v>
      </c>
      <c r="K1034" s="14">
        <f>VLOOKUP(A1034, [1]orders!A:J,10,FALSE)</f>
        <v>14424</v>
      </c>
      <c r="L1034" s="2" t="str">
        <f>IFERROR(VLOOKUP(C1034, [5]stores!A:B, 2, FALSE), "Unknown")</f>
        <v>Baldwin Bikes</v>
      </c>
      <c r="M1034" s="2" t="str">
        <f>VLOOKUP(D1034,[3]products!A:B,2,FALSE)</f>
        <v>Electra Cruiser 1 (24-Inch) - 2016</v>
      </c>
      <c r="N1034" s="2" t="str">
        <f>VLOOKUP(D1034, [3]products!A:H, 8, FALSE)</f>
        <v>Electra</v>
      </c>
      <c r="O1034" s="21">
        <f>VLOOKUP(A1034, [1]orders!A:D, 4, FALSE)</f>
        <v>42596</v>
      </c>
      <c r="P1034" s="2">
        <v>2</v>
      </c>
      <c r="Q1034" s="2">
        <v>269.99</v>
      </c>
      <c r="R1034" s="27">
        <v>0.1</v>
      </c>
      <c r="S1034" s="2">
        <f t="shared" si="16"/>
        <v>539.98</v>
      </c>
    </row>
    <row r="1035" spans="1:19" x14ac:dyDescent="0.3">
      <c r="A1035" s="2">
        <v>368</v>
      </c>
      <c r="B1035" s="2">
        <v>4</v>
      </c>
      <c r="C1035" s="2">
        <f>VLOOKUP(A1035, [1]orders!A:G, 7, FALSE)</f>
        <v>2</v>
      </c>
      <c r="D1035" s="2">
        <v>19</v>
      </c>
      <c r="E1035" s="2">
        <f>VLOOKUP(C1035, [2]staffs!A:G,1,FALSE)</f>
        <v>2</v>
      </c>
      <c r="F1035" s="2" t="str">
        <f>VLOOKUP(E1035, [2]staffs!A:D,4,FALSE)</f>
        <v>mireya.copeland@bikes.shop</v>
      </c>
      <c r="G1035" s="2">
        <f>VLOOKUP(D1035, [3]products!$A:$D, 4, FALSE)</f>
        <v>3</v>
      </c>
      <c r="H1035" s="2" t="str">
        <f>VLOOKUP(G1035, [4]categories!A:B, 2, FALSE)</f>
        <v>Cruisers Bicycles</v>
      </c>
      <c r="I1035" s="14">
        <f>VLOOKUP(A1035, [1]orders!A:B,2,FALSE)</f>
        <v>995</v>
      </c>
      <c r="J1035" s="14" t="str">
        <f>VLOOKUP(A1035, [1]orders!A:I,9,FALSE)</f>
        <v>amina.salazar@aol.com</v>
      </c>
      <c r="K1035" s="14">
        <f>VLOOKUP(A1035, [1]orders!A:J,10,FALSE)</f>
        <v>14424</v>
      </c>
      <c r="L1035" s="2" t="str">
        <f>IFERROR(VLOOKUP(C1035, [5]stores!A:B, 2, FALSE), "Unknown")</f>
        <v>Baldwin Bikes</v>
      </c>
      <c r="M1035" s="2" t="str">
        <f>VLOOKUP(D1035,[3]products!A:B,2,FALSE)</f>
        <v>Pure Cycles William 3-Speed - 2016</v>
      </c>
      <c r="N1035" s="2" t="str">
        <f>VLOOKUP(D1035, [3]products!A:H, 8, FALSE)</f>
        <v>Pure Cycles</v>
      </c>
      <c r="O1035" s="21">
        <f>VLOOKUP(A1035, [1]orders!A:D, 4, FALSE)</f>
        <v>42596</v>
      </c>
      <c r="P1035" s="2">
        <v>1</v>
      </c>
      <c r="Q1035" s="2">
        <v>449</v>
      </c>
      <c r="R1035" s="27">
        <v>0.05</v>
      </c>
      <c r="S1035" s="2">
        <f t="shared" si="16"/>
        <v>449</v>
      </c>
    </row>
    <row r="1036" spans="1:19" x14ac:dyDescent="0.3">
      <c r="A1036" s="2">
        <v>369</v>
      </c>
      <c r="B1036" s="2">
        <v>1</v>
      </c>
      <c r="C1036" s="2">
        <f>VLOOKUP(A1036, [1]orders!A:G, 7, FALSE)</f>
        <v>1</v>
      </c>
      <c r="D1036" s="2">
        <v>10</v>
      </c>
      <c r="E1036" s="2">
        <f>VLOOKUP(C1036, [2]staffs!A:G,1,FALSE)</f>
        <v>1</v>
      </c>
      <c r="F1036" s="2" t="str">
        <f>VLOOKUP(E1036, [2]staffs!A:D,4,FALSE)</f>
        <v>fabiola.jackson@bikes.shop</v>
      </c>
      <c r="G1036" s="2">
        <f>VLOOKUP(D1036, [3]products!$A:$D, 4, FALSE)</f>
        <v>4</v>
      </c>
      <c r="H1036" s="2" t="str">
        <f>VLOOKUP(G1036, [4]categories!A:B, 2, FALSE)</f>
        <v>Cyclocross Bicycles</v>
      </c>
      <c r="I1036" s="14">
        <f>VLOOKUP(A1036, [1]orders!A:B,2,FALSE)</f>
        <v>1285</v>
      </c>
      <c r="J1036" s="14" t="str">
        <f>VLOOKUP(A1036, [1]orders!A:I,9,FALSE)</f>
        <v>garth.huff@yahoo.com</v>
      </c>
      <c r="K1036" s="14">
        <f>VLOOKUP(A1036, [1]orders!A:J,10,FALSE)</f>
        <v>91740</v>
      </c>
      <c r="L1036" s="2" t="str">
        <f>IFERROR(VLOOKUP(C1036, [5]stores!A:B, 2, FALSE), "Unknown")</f>
        <v>Santa Cruz Bikes</v>
      </c>
      <c r="M1036" s="2" t="str">
        <f>VLOOKUP(D1036,[3]products!A:B,2,FALSE)</f>
        <v>Surly Straggler - 2016</v>
      </c>
      <c r="N1036" s="2" t="str">
        <f>VLOOKUP(D1036, [3]products!A:H, 8, FALSE)</f>
        <v>Surly</v>
      </c>
      <c r="O1036" s="21">
        <f>VLOOKUP(A1036, [1]orders!A:D, 4, FALSE)</f>
        <v>42597</v>
      </c>
      <c r="P1036" s="2">
        <v>2</v>
      </c>
      <c r="Q1036" s="2">
        <v>1549</v>
      </c>
      <c r="R1036" s="27">
        <v>7.0000000000000007E-2</v>
      </c>
      <c r="S1036" s="2">
        <f t="shared" si="16"/>
        <v>3098</v>
      </c>
    </row>
    <row r="1037" spans="1:19" x14ac:dyDescent="0.3">
      <c r="A1037" s="2">
        <v>370</v>
      </c>
      <c r="B1037" s="2">
        <v>1</v>
      </c>
      <c r="C1037" s="2">
        <f>VLOOKUP(A1037, [1]orders!A:G, 7, FALSE)</f>
        <v>2</v>
      </c>
      <c r="D1037" s="2">
        <v>25</v>
      </c>
      <c r="E1037" s="2">
        <f>VLOOKUP(C1037, [2]staffs!A:G,1,FALSE)</f>
        <v>2</v>
      </c>
      <c r="F1037" s="2" t="str">
        <f>VLOOKUP(E1037, [2]staffs!A:D,4,FALSE)</f>
        <v>mireya.copeland@bikes.shop</v>
      </c>
      <c r="G1037" s="2">
        <f>VLOOKUP(D1037, [3]products!$A:$D, 4, FALSE)</f>
        <v>2</v>
      </c>
      <c r="H1037" s="2" t="str">
        <f>VLOOKUP(G1037, [4]categories!A:B, 2, FALSE)</f>
        <v>Comfort Bicycles</v>
      </c>
      <c r="I1037" s="14">
        <f>VLOOKUP(A1037, [1]orders!A:B,2,FALSE)</f>
        <v>758</v>
      </c>
      <c r="J1037" s="14" t="str">
        <f>VLOOKUP(A1037, [1]orders!A:I,9,FALSE)</f>
        <v>raymonde.garcia@aol.com</v>
      </c>
      <c r="K1037" s="14">
        <f>VLOOKUP(A1037, [1]orders!A:J,10,FALSE)</f>
        <v>12804</v>
      </c>
      <c r="L1037" s="2" t="str">
        <f>IFERROR(VLOOKUP(C1037, [5]stores!A:B, 2, FALSE), "Unknown")</f>
        <v>Baldwin Bikes</v>
      </c>
      <c r="M1037" s="2" t="str">
        <f>VLOOKUP(D1037,[3]products!A:B,2,FALSE)</f>
        <v>Electra Townie Original 7D - 2015/2016</v>
      </c>
      <c r="N1037" s="2" t="str">
        <f>VLOOKUP(D1037, [3]products!A:H, 8, FALSE)</f>
        <v>Electra</v>
      </c>
      <c r="O1037" s="21">
        <f>VLOOKUP(A1037, [1]orders!A:D, 4, FALSE)</f>
        <v>42597</v>
      </c>
      <c r="P1037" s="2">
        <v>2</v>
      </c>
      <c r="Q1037" s="2">
        <v>499.99</v>
      </c>
      <c r="R1037" s="27">
        <v>0.05</v>
      </c>
      <c r="S1037" s="2">
        <f t="shared" si="16"/>
        <v>999.98</v>
      </c>
    </row>
    <row r="1038" spans="1:19" x14ac:dyDescent="0.3">
      <c r="A1038" s="2">
        <v>370</v>
      </c>
      <c r="B1038" s="2">
        <v>2</v>
      </c>
      <c r="C1038" s="2">
        <f>VLOOKUP(A1038, [1]orders!A:G, 7, FALSE)</f>
        <v>2</v>
      </c>
      <c r="D1038" s="2">
        <v>4</v>
      </c>
      <c r="E1038" s="2">
        <f>VLOOKUP(C1038, [2]staffs!A:G,1,FALSE)</f>
        <v>2</v>
      </c>
      <c r="F1038" s="2" t="str">
        <f>VLOOKUP(E1038, [2]staffs!A:D,4,FALSE)</f>
        <v>mireya.copeland@bikes.shop</v>
      </c>
      <c r="G1038" s="2">
        <f>VLOOKUP(D1038, [3]products!$A:$D, 4, FALSE)</f>
        <v>6</v>
      </c>
      <c r="H1038" s="2" t="str">
        <f>VLOOKUP(G1038, [4]categories!A:B, 2, FALSE)</f>
        <v>Mountain Bikes</v>
      </c>
      <c r="I1038" s="14">
        <f>VLOOKUP(A1038, [1]orders!A:B,2,FALSE)</f>
        <v>758</v>
      </c>
      <c r="J1038" s="14" t="str">
        <f>VLOOKUP(A1038, [1]orders!A:I,9,FALSE)</f>
        <v>raymonde.garcia@aol.com</v>
      </c>
      <c r="K1038" s="14">
        <f>VLOOKUP(A1038, [1]orders!A:J,10,FALSE)</f>
        <v>12804</v>
      </c>
      <c r="L1038" s="2" t="str">
        <f>IFERROR(VLOOKUP(C1038, [5]stores!A:B, 2, FALSE), "Unknown")</f>
        <v>Baldwin Bikes</v>
      </c>
      <c r="M1038" s="2" t="str">
        <f>VLOOKUP(D1038,[3]products!A:B,2,FALSE)</f>
        <v>Trek Fuel EX 8 29 - 2016</v>
      </c>
      <c r="N1038" s="2" t="str">
        <f>VLOOKUP(D1038, [3]products!A:H, 8, FALSE)</f>
        <v>Trek</v>
      </c>
      <c r="O1038" s="21">
        <f>VLOOKUP(A1038, [1]orders!A:D, 4, FALSE)</f>
        <v>42597</v>
      </c>
      <c r="P1038" s="2">
        <v>2</v>
      </c>
      <c r="Q1038" s="2">
        <v>2899.99</v>
      </c>
      <c r="R1038" s="27">
        <v>0.1</v>
      </c>
      <c r="S1038" s="2">
        <f t="shared" si="16"/>
        <v>5799.98</v>
      </c>
    </row>
    <row r="1039" spans="1:19" x14ac:dyDescent="0.3">
      <c r="A1039" s="2">
        <v>371</v>
      </c>
      <c r="B1039" s="2">
        <v>1</v>
      </c>
      <c r="C1039" s="2">
        <f>VLOOKUP(A1039, [1]orders!A:G, 7, FALSE)</f>
        <v>2</v>
      </c>
      <c r="D1039" s="2">
        <v>14</v>
      </c>
      <c r="E1039" s="2">
        <f>VLOOKUP(C1039, [2]staffs!A:G,1,FALSE)</f>
        <v>2</v>
      </c>
      <c r="F1039" s="2" t="str">
        <f>VLOOKUP(E1039, [2]staffs!A:D,4,FALSE)</f>
        <v>mireya.copeland@bikes.shop</v>
      </c>
      <c r="G1039" s="2">
        <f>VLOOKUP(D1039, [3]products!$A:$D, 4, FALSE)</f>
        <v>3</v>
      </c>
      <c r="H1039" s="2" t="str">
        <f>VLOOKUP(G1039, [4]categories!A:B, 2, FALSE)</f>
        <v>Cruisers Bicycles</v>
      </c>
      <c r="I1039" s="14">
        <f>VLOOKUP(A1039, [1]orders!A:B,2,FALSE)</f>
        <v>891</v>
      </c>
      <c r="J1039" s="14" t="str">
        <f>VLOOKUP(A1039, [1]orders!A:I,9,FALSE)</f>
        <v>ashlie.parrish@hotmail.com</v>
      </c>
      <c r="K1039" s="14">
        <f>VLOOKUP(A1039, [1]orders!A:J,10,FALSE)</f>
        <v>10952</v>
      </c>
      <c r="L1039" s="2" t="str">
        <f>IFERROR(VLOOKUP(C1039, [5]stores!A:B, 2, FALSE), "Unknown")</f>
        <v>Baldwin Bikes</v>
      </c>
      <c r="M1039" s="2" t="str">
        <f>VLOOKUP(D1039,[3]products!A:B,2,FALSE)</f>
        <v>Electra Girl's Hawaii 1 (16-inch) - 2015/2016</v>
      </c>
      <c r="N1039" s="2" t="str">
        <f>VLOOKUP(D1039, [3]products!A:H, 8, FALSE)</f>
        <v>Electra</v>
      </c>
      <c r="O1039" s="21">
        <f>VLOOKUP(A1039, [1]orders!A:D, 4, FALSE)</f>
        <v>42597</v>
      </c>
      <c r="P1039" s="2">
        <v>1</v>
      </c>
      <c r="Q1039" s="2">
        <v>269.99</v>
      </c>
      <c r="R1039" s="27">
        <v>0.2</v>
      </c>
      <c r="S1039" s="2">
        <f t="shared" si="16"/>
        <v>269.99</v>
      </c>
    </row>
    <row r="1040" spans="1:19" x14ac:dyDescent="0.3">
      <c r="A1040" s="2">
        <v>371</v>
      </c>
      <c r="B1040" s="2">
        <v>2</v>
      </c>
      <c r="C1040" s="2">
        <f>VLOOKUP(A1040, [1]orders!A:G, 7, FALSE)</f>
        <v>2</v>
      </c>
      <c r="D1040" s="2">
        <v>12</v>
      </c>
      <c r="E1040" s="2">
        <f>VLOOKUP(C1040, [2]staffs!A:G,1,FALSE)</f>
        <v>2</v>
      </c>
      <c r="F1040" s="2" t="str">
        <f>VLOOKUP(E1040, [2]staffs!A:D,4,FALSE)</f>
        <v>mireya.copeland@bikes.shop</v>
      </c>
      <c r="G1040" s="2">
        <f>VLOOKUP(D1040, [3]products!$A:$D, 4, FALSE)</f>
        <v>3</v>
      </c>
      <c r="H1040" s="2" t="str">
        <f>VLOOKUP(G1040, [4]categories!A:B, 2, FALSE)</f>
        <v>Cruisers Bicycles</v>
      </c>
      <c r="I1040" s="14">
        <f>VLOOKUP(A1040, [1]orders!A:B,2,FALSE)</f>
        <v>891</v>
      </c>
      <c r="J1040" s="14" t="str">
        <f>VLOOKUP(A1040, [1]orders!A:I,9,FALSE)</f>
        <v>ashlie.parrish@hotmail.com</v>
      </c>
      <c r="K1040" s="14">
        <f>VLOOKUP(A1040, [1]orders!A:J,10,FALSE)</f>
        <v>10952</v>
      </c>
      <c r="L1040" s="2" t="str">
        <f>IFERROR(VLOOKUP(C1040, [5]stores!A:B, 2, FALSE), "Unknown")</f>
        <v>Baldwin Bikes</v>
      </c>
      <c r="M1040" s="2" t="str">
        <f>VLOOKUP(D1040,[3]products!A:B,2,FALSE)</f>
        <v>Electra Townie Original 21D - 2016</v>
      </c>
      <c r="N1040" s="2" t="str">
        <f>VLOOKUP(D1040, [3]products!A:H, 8, FALSE)</f>
        <v>Electra</v>
      </c>
      <c r="O1040" s="21">
        <f>VLOOKUP(A1040, [1]orders!A:D, 4, FALSE)</f>
        <v>42597</v>
      </c>
      <c r="P1040" s="2">
        <v>1</v>
      </c>
      <c r="Q1040" s="2">
        <v>549.99</v>
      </c>
      <c r="R1040" s="27">
        <v>0.2</v>
      </c>
      <c r="S1040" s="2">
        <f t="shared" si="16"/>
        <v>549.99</v>
      </c>
    </row>
    <row r="1041" spans="1:19" x14ac:dyDescent="0.3">
      <c r="A1041" s="2">
        <v>372</v>
      </c>
      <c r="B1041" s="2">
        <v>1</v>
      </c>
      <c r="C1041" s="2">
        <f>VLOOKUP(A1041, [1]orders!A:G, 7, FALSE)</f>
        <v>2</v>
      </c>
      <c r="D1041" s="2">
        <v>11</v>
      </c>
      <c r="E1041" s="2">
        <f>VLOOKUP(C1041, [2]staffs!A:G,1,FALSE)</f>
        <v>2</v>
      </c>
      <c r="F1041" s="2" t="str">
        <f>VLOOKUP(E1041, [2]staffs!A:D,4,FALSE)</f>
        <v>mireya.copeland@bikes.shop</v>
      </c>
      <c r="G1041" s="2">
        <f>VLOOKUP(D1041, [3]products!$A:$D, 4, FALSE)</f>
        <v>4</v>
      </c>
      <c r="H1041" s="2" t="str">
        <f>VLOOKUP(G1041, [4]categories!A:B, 2, FALSE)</f>
        <v>Cyclocross Bicycles</v>
      </c>
      <c r="I1041" s="14">
        <f>VLOOKUP(A1041, [1]orders!A:B,2,FALSE)</f>
        <v>132</v>
      </c>
      <c r="J1041" s="14" t="str">
        <f>VLOOKUP(A1041, [1]orders!A:I,9,FALSE)</f>
        <v>boyd.irwin@hotmail.com</v>
      </c>
      <c r="K1041" s="14">
        <f>VLOOKUP(A1041, [1]orders!A:J,10,FALSE)</f>
        <v>14075</v>
      </c>
      <c r="L1041" s="2" t="str">
        <f>IFERROR(VLOOKUP(C1041, [5]stores!A:B, 2, FALSE), "Unknown")</f>
        <v>Baldwin Bikes</v>
      </c>
      <c r="M1041" s="2" t="str">
        <f>VLOOKUP(D1041,[3]products!A:B,2,FALSE)</f>
        <v>Surly Straggler 650b - 2016</v>
      </c>
      <c r="N1041" s="2" t="str">
        <f>VLOOKUP(D1041, [3]products!A:H, 8, FALSE)</f>
        <v>Surly</v>
      </c>
      <c r="O1041" s="21">
        <f>VLOOKUP(A1041, [1]orders!A:D, 4, FALSE)</f>
        <v>42598</v>
      </c>
      <c r="P1041" s="2">
        <v>1</v>
      </c>
      <c r="Q1041" s="2">
        <v>1680.99</v>
      </c>
      <c r="R1041" s="27">
        <v>0.05</v>
      </c>
      <c r="S1041" s="2">
        <f t="shared" si="16"/>
        <v>1680.99</v>
      </c>
    </row>
    <row r="1042" spans="1:19" x14ac:dyDescent="0.3">
      <c r="A1042" s="2">
        <v>372</v>
      </c>
      <c r="B1042" s="2">
        <v>2</v>
      </c>
      <c r="C1042" s="2">
        <f>VLOOKUP(A1042, [1]orders!A:G, 7, FALSE)</f>
        <v>2</v>
      </c>
      <c r="D1042" s="2">
        <v>14</v>
      </c>
      <c r="E1042" s="2">
        <f>VLOOKUP(C1042, [2]staffs!A:G,1,FALSE)</f>
        <v>2</v>
      </c>
      <c r="F1042" s="2" t="str">
        <f>VLOOKUP(E1042, [2]staffs!A:D,4,FALSE)</f>
        <v>mireya.copeland@bikes.shop</v>
      </c>
      <c r="G1042" s="2">
        <f>VLOOKUP(D1042, [3]products!$A:$D, 4, FALSE)</f>
        <v>3</v>
      </c>
      <c r="H1042" s="2" t="str">
        <f>VLOOKUP(G1042, [4]categories!A:B, 2, FALSE)</f>
        <v>Cruisers Bicycles</v>
      </c>
      <c r="I1042" s="14">
        <f>VLOOKUP(A1042, [1]orders!A:B,2,FALSE)</f>
        <v>132</v>
      </c>
      <c r="J1042" s="14" t="str">
        <f>VLOOKUP(A1042, [1]orders!A:I,9,FALSE)</f>
        <v>boyd.irwin@hotmail.com</v>
      </c>
      <c r="K1042" s="14">
        <f>VLOOKUP(A1042, [1]orders!A:J,10,FALSE)</f>
        <v>14075</v>
      </c>
      <c r="L1042" s="2" t="str">
        <f>IFERROR(VLOOKUP(C1042, [5]stores!A:B, 2, FALSE), "Unknown")</f>
        <v>Baldwin Bikes</v>
      </c>
      <c r="M1042" s="2" t="str">
        <f>VLOOKUP(D1042,[3]products!A:B,2,FALSE)</f>
        <v>Electra Girl's Hawaii 1 (16-inch) - 2015/2016</v>
      </c>
      <c r="N1042" s="2" t="str">
        <f>VLOOKUP(D1042, [3]products!A:H, 8, FALSE)</f>
        <v>Electra</v>
      </c>
      <c r="O1042" s="21">
        <f>VLOOKUP(A1042, [1]orders!A:D, 4, FALSE)</f>
        <v>42598</v>
      </c>
      <c r="P1042" s="2">
        <v>2</v>
      </c>
      <c r="Q1042" s="2">
        <v>269.99</v>
      </c>
      <c r="R1042" s="27">
        <v>0.1</v>
      </c>
      <c r="S1042" s="2">
        <f t="shared" si="16"/>
        <v>539.98</v>
      </c>
    </row>
    <row r="1043" spans="1:19" x14ac:dyDescent="0.3">
      <c r="A1043" s="2">
        <v>372</v>
      </c>
      <c r="B1043" s="2">
        <v>3</v>
      </c>
      <c r="C1043" s="2">
        <f>VLOOKUP(A1043, [1]orders!A:G, 7, FALSE)</f>
        <v>2</v>
      </c>
      <c r="D1043" s="2">
        <v>5</v>
      </c>
      <c r="E1043" s="2">
        <f>VLOOKUP(C1043, [2]staffs!A:G,1,FALSE)</f>
        <v>2</v>
      </c>
      <c r="F1043" s="2" t="str">
        <f>VLOOKUP(E1043, [2]staffs!A:D,4,FALSE)</f>
        <v>mireya.copeland@bikes.shop</v>
      </c>
      <c r="G1043" s="2">
        <f>VLOOKUP(D1043, [3]products!$A:$D, 4, FALSE)</f>
        <v>6</v>
      </c>
      <c r="H1043" s="2" t="str">
        <f>VLOOKUP(G1043, [4]categories!A:B, 2, FALSE)</f>
        <v>Mountain Bikes</v>
      </c>
      <c r="I1043" s="14">
        <f>VLOOKUP(A1043, [1]orders!A:B,2,FALSE)</f>
        <v>132</v>
      </c>
      <c r="J1043" s="14" t="str">
        <f>VLOOKUP(A1043, [1]orders!A:I,9,FALSE)</f>
        <v>boyd.irwin@hotmail.com</v>
      </c>
      <c r="K1043" s="14">
        <f>VLOOKUP(A1043, [1]orders!A:J,10,FALSE)</f>
        <v>14075</v>
      </c>
      <c r="L1043" s="2" t="str">
        <f>IFERROR(VLOOKUP(C1043, [5]stores!A:B, 2, FALSE), "Unknown")</f>
        <v>Baldwin Bikes</v>
      </c>
      <c r="M1043" s="2" t="str">
        <f>VLOOKUP(D1043,[3]products!A:B,2,FALSE)</f>
        <v>Heller Shagamaw Frame - 2016</v>
      </c>
      <c r="N1043" s="2" t="str">
        <f>VLOOKUP(D1043, [3]products!A:H, 8, FALSE)</f>
        <v>Heller</v>
      </c>
      <c r="O1043" s="21">
        <f>VLOOKUP(A1043, [1]orders!A:D, 4, FALSE)</f>
        <v>42598</v>
      </c>
      <c r="P1043" s="2">
        <v>1</v>
      </c>
      <c r="Q1043" s="2">
        <v>1320.99</v>
      </c>
      <c r="R1043" s="27">
        <v>0.1</v>
      </c>
      <c r="S1043" s="2">
        <f t="shared" si="16"/>
        <v>1320.99</v>
      </c>
    </row>
    <row r="1044" spans="1:19" x14ac:dyDescent="0.3">
      <c r="A1044" s="2">
        <v>373</v>
      </c>
      <c r="B1044" s="2">
        <v>1</v>
      </c>
      <c r="C1044" s="2">
        <f>VLOOKUP(A1044, [1]orders!A:G, 7, FALSE)</f>
        <v>2</v>
      </c>
      <c r="D1044" s="2">
        <v>8</v>
      </c>
      <c r="E1044" s="2">
        <f>VLOOKUP(C1044, [2]staffs!A:G,1,FALSE)</f>
        <v>2</v>
      </c>
      <c r="F1044" s="2" t="str">
        <f>VLOOKUP(E1044, [2]staffs!A:D,4,FALSE)</f>
        <v>mireya.copeland@bikes.shop</v>
      </c>
      <c r="G1044" s="2">
        <f>VLOOKUP(D1044, [3]products!$A:$D, 4, FALSE)</f>
        <v>6</v>
      </c>
      <c r="H1044" s="2" t="str">
        <f>VLOOKUP(G1044, [4]categories!A:B, 2, FALSE)</f>
        <v>Mountain Bikes</v>
      </c>
      <c r="I1044" s="14">
        <f>VLOOKUP(A1044, [1]orders!A:B,2,FALSE)</f>
        <v>337</v>
      </c>
      <c r="J1044" s="14" t="str">
        <f>VLOOKUP(A1044, [1]orders!A:I,9,FALSE)</f>
        <v>majorie.wyatt@yahoo.com</v>
      </c>
      <c r="K1044" s="14">
        <f>VLOOKUP(A1044, [1]orders!A:J,10,FALSE)</f>
        <v>11420</v>
      </c>
      <c r="L1044" s="2" t="str">
        <f>IFERROR(VLOOKUP(C1044, [5]stores!A:B, 2, FALSE), "Unknown")</f>
        <v>Baldwin Bikes</v>
      </c>
      <c r="M1044" s="2" t="str">
        <f>VLOOKUP(D1044,[3]products!A:B,2,FALSE)</f>
        <v>Trek Remedy 29 Carbon Frameset - 2016</v>
      </c>
      <c r="N1044" s="2" t="str">
        <f>VLOOKUP(D1044, [3]products!A:H, 8, FALSE)</f>
        <v>Trek</v>
      </c>
      <c r="O1044" s="21">
        <f>VLOOKUP(A1044, [1]orders!A:D, 4, FALSE)</f>
        <v>42598</v>
      </c>
      <c r="P1044" s="2">
        <v>2</v>
      </c>
      <c r="Q1044" s="2">
        <v>1799.99</v>
      </c>
      <c r="R1044" s="27">
        <v>0.05</v>
      </c>
      <c r="S1044" s="2">
        <f t="shared" si="16"/>
        <v>3599.98</v>
      </c>
    </row>
    <row r="1045" spans="1:19" x14ac:dyDescent="0.3">
      <c r="A1045" s="2">
        <v>373</v>
      </c>
      <c r="B1045" s="2">
        <v>2</v>
      </c>
      <c r="C1045" s="2">
        <f>VLOOKUP(A1045, [1]orders!A:G, 7, FALSE)</f>
        <v>2</v>
      </c>
      <c r="D1045" s="2">
        <v>22</v>
      </c>
      <c r="E1045" s="2">
        <f>VLOOKUP(C1045, [2]staffs!A:G,1,FALSE)</f>
        <v>2</v>
      </c>
      <c r="F1045" s="2" t="str">
        <f>VLOOKUP(E1045, [2]staffs!A:D,4,FALSE)</f>
        <v>mireya.copeland@bikes.shop</v>
      </c>
      <c r="G1045" s="2">
        <f>VLOOKUP(D1045, [3]products!$A:$D, 4, FALSE)</f>
        <v>1</v>
      </c>
      <c r="H1045" s="2" t="str">
        <f>VLOOKUP(G1045, [4]categories!A:B, 2, FALSE)</f>
        <v>Children Bicycles</v>
      </c>
      <c r="I1045" s="14">
        <f>VLOOKUP(A1045, [1]orders!A:B,2,FALSE)</f>
        <v>337</v>
      </c>
      <c r="J1045" s="14" t="str">
        <f>VLOOKUP(A1045, [1]orders!A:I,9,FALSE)</f>
        <v>majorie.wyatt@yahoo.com</v>
      </c>
      <c r="K1045" s="14">
        <f>VLOOKUP(A1045, [1]orders!A:J,10,FALSE)</f>
        <v>11420</v>
      </c>
      <c r="L1045" s="2" t="str">
        <f>IFERROR(VLOOKUP(C1045, [5]stores!A:B, 2, FALSE), "Unknown")</f>
        <v>Baldwin Bikes</v>
      </c>
      <c r="M1045" s="2" t="str">
        <f>VLOOKUP(D1045,[3]products!A:B,2,FALSE)</f>
        <v>Electra Girl's Hawaii 1 (16-inch) - 2015/2016</v>
      </c>
      <c r="N1045" s="2" t="str">
        <f>VLOOKUP(D1045, [3]products!A:H, 8, FALSE)</f>
        <v>Electra</v>
      </c>
      <c r="O1045" s="21">
        <f>VLOOKUP(A1045, [1]orders!A:D, 4, FALSE)</f>
        <v>42598</v>
      </c>
      <c r="P1045" s="2">
        <v>1</v>
      </c>
      <c r="Q1045" s="2">
        <v>269.99</v>
      </c>
      <c r="R1045" s="27">
        <v>0.1</v>
      </c>
      <c r="S1045" s="2">
        <f t="shared" si="16"/>
        <v>269.99</v>
      </c>
    </row>
    <row r="1046" spans="1:19" x14ac:dyDescent="0.3">
      <c r="A1046" s="2">
        <v>373</v>
      </c>
      <c r="B1046" s="2">
        <v>3</v>
      </c>
      <c r="C1046" s="2">
        <f>VLOOKUP(A1046, [1]orders!A:G, 7, FALSE)</f>
        <v>2</v>
      </c>
      <c r="D1046" s="2">
        <v>19</v>
      </c>
      <c r="E1046" s="2">
        <f>VLOOKUP(C1046, [2]staffs!A:G,1,FALSE)</f>
        <v>2</v>
      </c>
      <c r="F1046" s="2" t="str">
        <f>VLOOKUP(E1046, [2]staffs!A:D,4,FALSE)</f>
        <v>mireya.copeland@bikes.shop</v>
      </c>
      <c r="G1046" s="2">
        <f>VLOOKUP(D1046, [3]products!$A:$D, 4, FALSE)</f>
        <v>3</v>
      </c>
      <c r="H1046" s="2" t="str">
        <f>VLOOKUP(G1046, [4]categories!A:B, 2, FALSE)</f>
        <v>Cruisers Bicycles</v>
      </c>
      <c r="I1046" s="14">
        <f>VLOOKUP(A1046, [1]orders!A:B,2,FALSE)</f>
        <v>337</v>
      </c>
      <c r="J1046" s="14" t="str">
        <f>VLOOKUP(A1046, [1]orders!A:I,9,FALSE)</f>
        <v>majorie.wyatt@yahoo.com</v>
      </c>
      <c r="K1046" s="14">
        <f>VLOOKUP(A1046, [1]orders!A:J,10,FALSE)</f>
        <v>11420</v>
      </c>
      <c r="L1046" s="2" t="str">
        <f>IFERROR(VLOOKUP(C1046, [5]stores!A:B, 2, FALSE), "Unknown")</f>
        <v>Baldwin Bikes</v>
      </c>
      <c r="M1046" s="2" t="str">
        <f>VLOOKUP(D1046,[3]products!A:B,2,FALSE)</f>
        <v>Pure Cycles William 3-Speed - 2016</v>
      </c>
      <c r="N1046" s="2" t="str">
        <f>VLOOKUP(D1046, [3]products!A:H, 8, FALSE)</f>
        <v>Pure Cycles</v>
      </c>
      <c r="O1046" s="21">
        <f>VLOOKUP(A1046, [1]orders!A:D, 4, FALSE)</f>
        <v>42598</v>
      </c>
      <c r="P1046" s="2">
        <v>2</v>
      </c>
      <c r="Q1046" s="2">
        <v>449</v>
      </c>
      <c r="R1046" s="27">
        <v>0.2</v>
      </c>
      <c r="S1046" s="2">
        <f t="shared" si="16"/>
        <v>898</v>
      </c>
    </row>
    <row r="1047" spans="1:19" x14ac:dyDescent="0.3">
      <c r="A1047" s="2">
        <v>373</v>
      </c>
      <c r="B1047" s="2">
        <v>4</v>
      </c>
      <c r="C1047" s="2">
        <f>VLOOKUP(A1047, [1]orders!A:G, 7, FALSE)</f>
        <v>2</v>
      </c>
      <c r="D1047" s="2">
        <v>12</v>
      </c>
      <c r="E1047" s="2">
        <f>VLOOKUP(C1047, [2]staffs!A:G,1,FALSE)</f>
        <v>2</v>
      </c>
      <c r="F1047" s="2" t="str">
        <f>VLOOKUP(E1047, [2]staffs!A:D,4,FALSE)</f>
        <v>mireya.copeland@bikes.shop</v>
      </c>
      <c r="G1047" s="2">
        <f>VLOOKUP(D1047, [3]products!$A:$D, 4, FALSE)</f>
        <v>3</v>
      </c>
      <c r="H1047" s="2" t="str">
        <f>VLOOKUP(G1047, [4]categories!A:B, 2, FALSE)</f>
        <v>Cruisers Bicycles</v>
      </c>
      <c r="I1047" s="14">
        <f>VLOOKUP(A1047, [1]orders!A:B,2,FALSE)</f>
        <v>337</v>
      </c>
      <c r="J1047" s="14" t="str">
        <f>VLOOKUP(A1047, [1]orders!A:I,9,FALSE)</f>
        <v>majorie.wyatt@yahoo.com</v>
      </c>
      <c r="K1047" s="14">
        <f>VLOOKUP(A1047, [1]orders!A:J,10,FALSE)</f>
        <v>11420</v>
      </c>
      <c r="L1047" s="2" t="str">
        <f>IFERROR(VLOOKUP(C1047, [5]stores!A:B, 2, FALSE), "Unknown")</f>
        <v>Baldwin Bikes</v>
      </c>
      <c r="M1047" s="2" t="str">
        <f>VLOOKUP(D1047,[3]products!A:B,2,FALSE)</f>
        <v>Electra Townie Original 21D - 2016</v>
      </c>
      <c r="N1047" s="2" t="str">
        <f>VLOOKUP(D1047, [3]products!A:H, 8, FALSE)</f>
        <v>Electra</v>
      </c>
      <c r="O1047" s="21">
        <f>VLOOKUP(A1047, [1]orders!A:D, 4, FALSE)</f>
        <v>42598</v>
      </c>
      <c r="P1047" s="2">
        <v>1</v>
      </c>
      <c r="Q1047" s="2">
        <v>549.99</v>
      </c>
      <c r="R1047" s="27">
        <v>0.1</v>
      </c>
      <c r="S1047" s="2">
        <f t="shared" si="16"/>
        <v>549.99</v>
      </c>
    </row>
    <row r="1048" spans="1:19" x14ac:dyDescent="0.3">
      <c r="A1048" s="2">
        <v>373</v>
      </c>
      <c r="B1048" s="2">
        <v>5</v>
      </c>
      <c r="C1048" s="2">
        <f>VLOOKUP(A1048, [1]orders!A:G, 7, FALSE)</f>
        <v>2</v>
      </c>
      <c r="D1048" s="2">
        <v>13</v>
      </c>
      <c r="E1048" s="2">
        <f>VLOOKUP(C1048, [2]staffs!A:G,1,FALSE)</f>
        <v>2</v>
      </c>
      <c r="F1048" s="2" t="str">
        <f>VLOOKUP(E1048, [2]staffs!A:D,4,FALSE)</f>
        <v>mireya.copeland@bikes.shop</v>
      </c>
      <c r="G1048" s="2">
        <f>VLOOKUP(D1048, [3]products!$A:$D, 4, FALSE)</f>
        <v>3</v>
      </c>
      <c r="H1048" s="2" t="str">
        <f>VLOOKUP(G1048, [4]categories!A:B, 2, FALSE)</f>
        <v>Cruisers Bicycles</v>
      </c>
      <c r="I1048" s="14">
        <f>VLOOKUP(A1048, [1]orders!A:B,2,FALSE)</f>
        <v>337</v>
      </c>
      <c r="J1048" s="14" t="str">
        <f>VLOOKUP(A1048, [1]orders!A:I,9,FALSE)</f>
        <v>majorie.wyatt@yahoo.com</v>
      </c>
      <c r="K1048" s="14">
        <f>VLOOKUP(A1048, [1]orders!A:J,10,FALSE)</f>
        <v>11420</v>
      </c>
      <c r="L1048" s="2" t="str">
        <f>IFERROR(VLOOKUP(C1048, [5]stores!A:B, 2, FALSE), "Unknown")</f>
        <v>Baldwin Bikes</v>
      </c>
      <c r="M1048" s="2" t="str">
        <f>VLOOKUP(D1048,[3]products!A:B,2,FALSE)</f>
        <v>Electra Cruiser 1 (24-Inch) - 2016</v>
      </c>
      <c r="N1048" s="2" t="str">
        <f>VLOOKUP(D1048, [3]products!A:H, 8, FALSE)</f>
        <v>Electra</v>
      </c>
      <c r="O1048" s="21">
        <f>VLOOKUP(A1048, [1]orders!A:D, 4, FALSE)</f>
        <v>42598</v>
      </c>
      <c r="P1048" s="2">
        <v>1</v>
      </c>
      <c r="Q1048" s="2">
        <v>269.99</v>
      </c>
      <c r="R1048" s="27">
        <v>0.1</v>
      </c>
      <c r="S1048" s="2">
        <f t="shared" si="16"/>
        <v>269.99</v>
      </c>
    </row>
    <row r="1049" spans="1:19" x14ac:dyDescent="0.3">
      <c r="A1049" s="2">
        <v>374</v>
      </c>
      <c r="B1049" s="2">
        <v>1</v>
      </c>
      <c r="C1049" s="2">
        <f>VLOOKUP(A1049, [1]orders!A:G, 7, FALSE)</f>
        <v>1</v>
      </c>
      <c r="D1049" s="2">
        <v>10</v>
      </c>
      <c r="E1049" s="2">
        <f>VLOOKUP(C1049, [2]staffs!A:G,1,FALSE)</f>
        <v>1</v>
      </c>
      <c r="F1049" s="2" t="str">
        <f>VLOOKUP(E1049, [2]staffs!A:D,4,FALSE)</f>
        <v>fabiola.jackson@bikes.shop</v>
      </c>
      <c r="G1049" s="2">
        <f>VLOOKUP(D1049, [3]products!$A:$D, 4, FALSE)</f>
        <v>4</v>
      </c>
      <c r="H1049" s="2" t="str">
        <f>VLOOKUP(G1049, [4]categories!A:B, 2, FALSE)</f>
        <v>Cyclocross Bicycles</v>
      </c>
      <c r="I1049" s="14">
        <f>VLOOKUP(A1049, [1]orders!A:B,2,FALSE)</f>
        <v>1313</v>
      </c>
      <c r="J1049" s="14" t="str">
        <f>VLOOKUP(A1049, [1]orders!A:I,9,FALSE)</f>
        <v>dante.grimes@yahoo.com</v>
      </c>
      <c r="K1049" s="14">
        <f>VLOOKUP(A1049, [1]orders!A:J,10,FALSE)</f>
        <v>91010</v>
      </c>
      <c r="L1049" s="2" t="str">
        <f>IFERROR(VLOOKUP(C1049, [5]stores!A:B, 2, FALSE), "Unknown")</f>
        <v>Santa Cruz Bikes</v>
      </c>
      <c r="M1049" s="2" t="str">
        <f>VLOOKUP(D1049,[3]products!A:B,2,FALSE)</f>
        <v>Surly Straggler - 2016</v>
      </c>
      <c r="N1049" s="2" t="str">
        <f>VLOOKUP(D1049, [3]products!A:H, 8, FALSE)</f>
        <v>Surly</v>
      </c>
      <c r="O1049" s="21">
        <f>VLOOKUP(A1049, [1]orders!A:D, 4, FALSE)</f>
        <v>42599</v>
      </c>
      <c r="P1049" s="2">
        <v>1</v>
      </c>
      <c r="Q1049" s="2">
        <v>1549</v>
      </c>
      <c r="R1049" s="27">
        <v>0.1</v>
      </c>
      <c r="S1049" s="2">
        <f t="shared" si="16"/>
        <v>1549</v>
      </c>
    </row>
    <row r="1050" spans="1:19" x14ac:dyDescent="0.3">
      <c r="A1050" s="2">
        <v>374</v>
      </c>
      <c r="B1050" s="2">
        <v>2</v>
      </c>
      <c r="C1050" s="2">
        <f>VLOOKUP(A1050, [1]orders!A:G, 7, FALSE)</f>
        <v>1</v>
      </c>
      <c r="D1050" s="2">
        <v>7</v>
      </c>
      <c r="E1050" s="2">
        <f>VLOOKUP(C1050, [2]staffs!A:G,1,FALSE)</f>
        <v>1</v>
      </c>
      <c r="F1050" s="2" t="str">
        <f>VLOOKUP(E1050, [2]staffs!A:D,4,FALSE)</f>
        <v>fabiola.jackson@bikes.shop</v>
      </c>
      <c r="G1050" s="2">
        <f>VLOOKUP(D1050, [3]products!$A:$D, 4, FALSE)</f>
        <v>6</v>
      </c>
      <c r="H1050" s="2" t="str">
        <f>VLOOKUP(G1050, [4]categories!A:B, 2, FALSE)</f>
        <v>Mountain Bikes</v>
      </c>
      <c r="I1050" s="14">
        <f>VLOOKUP(A1050, [1]orders!A:B,2,FALSE)</f>
        <v>1313</v>
      </c>
      <c r="J1050" s="14" t="str">
        <f>VLOOKUP(A1050, [1]orders!A:I,9,FALSE)</f>
        <v>dante.grimes@yahoo.com</v>
      </c>
      <c r="K1050" s="14">
        <f>VLOOKUP(A1050, [1]orders!A:J,10,FALSE)</f>
        <v>91010</v>
      </c>
      <c r="L1050" s="2" t="str">
        <f>IFERROR(VLOOKUP(C1050, [5]stores!A:B, 2, FALSE), "Unknown")</f>
        <v>Santa Cruz Bikes</v>
      </c>
      <c r="M1050" s="2" t="str">
        <f>VLOOKUP(D1050,[3]products!A:B,2,FALSE)</f>
        <v>Trek Slash 8 27.5 - 2016</v>
      </c>
      <c r="N1050" s="2" t="str">
        <f>VLOOKUP(D1050, [3]products!A:H, 8, FALSE)</f>
        <v>Trek</v>
      </c>
      <c r="O1050" s="21">
        <f>VLOOKUP(A1050, [1]orders!A:D, 4, FALSE)</f>
        <v>42599</v>
      </c>
      <c r="P1050" s="2">
        <v>1</v>
      </c>
      <c r="Q1050" s="2">
        <v>3999.99</v>
      </c>
      <c r="R1050" s="27">
        <v>7.0000000000000007E-2</v>
      </c>
      <c r="S1050" s="2">
        <f t="shared" si="16"/>
        <v>3999.99</v>
      </c>
    </row>
    <row r="1051" spans="1:19" x14ac:dyDescent="0.3">
      <c r="A1051" s="2">
        <v>375</v>
      </c>
      <c r="B1051" s="2">
        <v>1</v>
      </c>
      <c r="C1051" s="2">
        <f>VLOOKUP(A1051, [1]orders!A:G, 7, FALSE)</f>
        <v>2</v>
      </c>
      <c r="D1051" s="2">
        <v>21</v>
      </c>
      <c r="E1051" s="2">
        <f>VLOOKUP(C1051, [2]staffs!A:G,1,FALSE)</f>
        <v>2</v>
      </c>
      <c r="F1051" s="2" t="str">
        <f>VLOOKUP(E1051, [2]staffs!A:D,4,FALSE)</f>
        <v>mireya.copeland@bikes.shop</v>
      </c>
      <c r="G1051" s="2">
        <f>VLOOKUP(D1051, [3]products!$A:$D, 4, FALSE)</f>
        <v>1</v>
      </c>
      <c r="H1051" s="2" t="str">
        <f>VLOOKUP(G1051, [4]categories!A:B, 2, FALSE)</f>
        <v>Children Bicycles</v>
      </c>
      <c r="I1051" s="14">
        <f>VLOOKUP(A1051, [1]orders!A:B,2,FALSE)</f>
        <v>536</v>
      </c>
      <c r="J1051" s="14" t="str">
        <f>VLOOKUP(A1051, [1]orders!A:I,9,FALSE)</f>
        <v>christiane.bradford@gmail.com</v>
      </c>
      <c r="K1051" s="14">
        <f>VLOOKUP(A1051, [1]orders!A:J,10,FALSE)</f>
        <v>14127</v>
      </c>
      <c r="L1051" s="2" t="str">
        <f>IFERROR(VLOOKUP(C1051, [5]stores!A:B, 2, FALSE), "Unknown")</f>
        <v>Baldwin Bikes</v>
      </c>
      <c r="M1051" s="2" t="str">
        <f>VLOOKUP(D1051,[3]products!A:B,2,FALSE)</f>
        <v>Electra Cruiser 1 (24-Inch) - 2016</v>
      </c>
      <c r="N1051" s="2" t="str">
        <f>VLOOKUP(D1051, [3]products!A:H, 8, FALSE)</f>
        <v>Electra</v>
      </c>
      <c r="O1051" s="21">
        <f>VLOOKUP(A1051, [1]orders!A:D, 4, FALSE)</f>
        <v>42599</v>
      </c>
      <c r="P1051" s="2">
        <v>2</v>
      </c>
      <c r="Q1051" s="2">
        <v>269.99</v>
      </c>
      <c r="R1051" s="27">
        <v>0.05</v>
      </c>
      <c r="S1051" s="2">
        <f t="shared" si="16"/>
        <v>539.98</v>
      </c>
    </row>
    <row r="1052" spans="1:19" x14ac:dyDescent="0.3">
      <c r="A1052" s="2">
        <v>375</v>
      </c>
      <c r="B1052" s="2">
        <v>2</v>
      </c>
      <c r="C1052" s="2">
        <f>VLOOKUP(A1052, [1]orders!A:G, 7, FALSE)</f>
        <v>2</v>
      </c>
      <c r="D1052" s="2">
        <v>2</v>
      </c>
      <c r="E1052" s="2">
        <f>VLOOKUP(C1052, [2]staffs!A:G,1,FALSE)</f>
        <v>2</v>
      </c>
      <c r="F1052" s="2" t="str">
        <f>VLOOKUP(E1052, [2]staffs!A:D,4,FALSE)</f>
        <v>mireya.copeland@bikes.shop</v>
      </c>
      <c r="G1052" s="2">
        <f>VLOOKUP(D1052, [3]products!$A:$D, 4, FALSE)</f>
        <v>6</v>
      </c>
      <c r="H1052" s="2" t="str">
        <f>VLOOKUP(G1052, [4]categories!A:B, 2, FALSE)</f>
        <v>Mountain Bikes</v>
      </c>
      <c r="I1052" s="14">
        <f>VLOOKUP(A1052, [1]orders!A:B,2,FALSE)</f>
        <v>536</v>
      </c>
      <c r="J1052" s="14" t="str">
        <f>VLOOKUP(A1052, [1]orders!A:I,9,FALSE)</f>
        <v>christiane.bradford@gmail.com</v>
      </c>
      <c r="K1052" s="14">
        <f>VLOOKUP(A1052, [1]orders!A:J,10,FALSE)</f>
        <v>14127</v>
      </c>
      <c r="L1052" s="2" t="str">
        <f>IFERROR(VLOOKUP(C1052, [5]stores!A:B, 2, FALSE), "Unknown")</f>
        <v>Baldwin Bikes</v>
      </c>
      <c r="M1052" s="2" t="str">
        <f>VLOOKUP(D1052,[3]products!A:B,2,FALSE)</f>
        <v>Ritchey Timberwolf Frameset - 2016</v>
      </c>
      <c r="N1052" s="2" t="str">
        <f>VLOOKUP(D1052, [3]products!A:H, 8, FALSE)</f>
        <v>Ritchey</v>
      </c>
      <c r="O1052" s="21">
        <f>VLOOKUP(A1052, [1]orders!A:D, 4, FALSE)</f>
        <v>42599</v>
      </c>
      <c r="P1052" s="2">
        <v>2</v>
      </c>
      <c r="Q1052" s="2">
        <v>749.99</v>
      </c>
      <c r="R1052" s="27">
        <v>0.05</v>
      </c>
      <c r="S1052" s="2">
        <f t="shared" si="16"/>
        <v>1499.98</v>
      </c>
    </row>
    <row r="1053" spans="1:19" x14ac:dyDescent="0.3">
      <c r="A1053" s="2">
        <v>375</v>
      </c>
      <c r="B1053" s="2">
        <v>3</v>
      </c>
      <c r="C1053" s="2">
        <f>VLOOKUP(A1053, [1]orders!A:G, 7, FALSE)</f>
        <v>2</v>
      </c>
      <c r="D1053" s="2">
        <v>4</v>
      </c>
      <c r="E1053" s="2">
        <f>VLOOKUP(C1053, [2]staffs!A:G,1,FALSE)</f>
        <v>2</v>
      </c>
      <c r="F1053" s="2" t="str">
        <f>VLOOKUP(E1053, [2]staffs!A:D,4,FALSE)</f>
        <v>mireya.copeland@bikes.shop</v>
      </c>
      <c r="G1053" s="2">
        <f>VLOOKUP(D1053, [3]products!$A:$D, 4, FALSE)</f>
        <v>6</v>
      </c>
      <c r="H1053" s="2" t="str">
        <f>VLOOKUP(G1053, [4]categories!A:B, 2, FALSE)</f>
        <v>Mountain Bikes</v>
      </c>
      <c r="I1053" s="14">
        <f>VLOOKUP(A1053, [1]orders!A:B,2,FALSE)</f>
        <v>536</v>
      </c>
      <c r="J1053" s="14" t="str">
        <f>VLOOKUP(A1053, [1]orders!A:I,9,FALSE)</f>
        <v>christiane.bradford@gmail.com</v>
      </c>
      <c r="K1053" s="14">
        <f>VLOOKUP(A1053, [1]orders!A:J,10,FALSE)</f>
        <v>14127</v>
      </c>
      <c r="L1053" s="2" t="str">
        <f>IFERROR(VLOOKUP(C1053, [5]stores!A:B, 2, FALSE), "Unknown")</f>
        <v>Baldwin Bikes</v>
      </c>
      <c r="M1053" s="2" t="str">
        <f>VLOOKUP(D1053,[3]products!A:B,2,FALSE)</f>
        <v>Trek Fuel EX 8 29 - 2016</v>
      </c>
      <c r="N1053" s="2" t="str">
        <f>VLOOKUP(D1053, [3]products!A:H, 8, FALSE)</f>
        <v>Trek</v>
      </c>
      <c r="O1053" s="21">
        <f>VLOOKUP(A1053, [1]orders!A:D, 4, FALSE)</f>
        <v>42599</v>
      </c>
      <c r="P1053" s="2">
        <v>2</v>
      </c>
      <c r="Q1053" s="2">
        <v>2899.99</v>
      </c>
      <c r="R1053" s="27">
        <v>7.0000000000000007E-2</v>
      </c>
      <c r="S1053" s="2">
        <f t="shared" si="16"/>
        <v>5799.98</v>
      </c>
    </row>
    <row r="1054" spans="1:19" x14ac:dyDescent="0.3">
      <c r="A1054" s="2">
        <v>375</v>
      </c>
      <c r="B1054" s="2">
        <v>4</v>
      </c>
      <c r="C1054" s="2">
        <f>VLOOKUP(A1054, [1]orders!A:G, 7, FALSE)</f>
        <v>2</v>
      </c>
      <c r="D1054" s="2">
        <v>12</v>
      </c>
      <c r="E1054" s="2">
        <f>VLOOKUP(C1054, [2]staffs!A:G,1,FALSE)</f>
        <v>2</v>
      </c>
      <c r="F1054" s="2" t="str">
        <f>VLOOKUP(E1054, [2]staffs!A:D,4,FALSE)</f>
        <v>mireya.copeland@bikes.shop</v>
      </c>
      <c r="G1054" s="2">
        <f>VLOOKUP(D1054, [3]products!$A:$D, 4, FALSE)</f>
        <v>3</v>
      </c>
      <c r="H1054" s="2" t="str">
        <f>VLOOKUP(G1054, [4]categories!A:B, 2, FALSE)</f>
        <v>Cruisers Bicycles</v>
      </c>
      <c r="I1054" s="14">
        <f>VLOOKUP(A1054, [1]orders!A:B,2,FALSE)</f>
        <v>536</v>
      </c>
      <c r="J1054" s="14" t="str">
        <f>VLOOKUP(A1054, [1]orders!A:I,9,FALSE)</f>
        <v>christiane.bradford@gmail.com</v>
      </c>
      <c r="K1054" s="14">
        <f>VLOOKUP(A1054, [1]orders!A:J,10,FALSE)</f>
        <v>14127</v>
      </c>
      <c r="L1054" s="2" t="str">
        <f>IFERROR(VLOOKUP(C1054, [5]stores!A:B, 2, FALSE), "Unknown")</f>
        <v>Baldwin Bikes</v>
      </c>
      <c r="M1054" s="2" t="str">
        <f>VLOOKUP(D1054,[3]products!A:B,2,FALSE)</f>
        <v>Electra Townie Original 21D - 2016</v>
      </c>
      <c r="N1054" s="2" t="str">
        <f>VLOOKUP(D1054, [3]products!A:H, 8, FALSE)</f>
        <v>Electra</v>
      </c>
      <c r="O1054" s="21">
        <f>VLOOKUP(A1054, [1]orders!A:D, 4, FALSE)</f>
        <v>42599</v>
      </c>
      <c r="P1054" s="2">
        <v>2</v>
      </c>
      <c r="Q1054" s="2">
        <v>549.99</v>
      </c>
      <c r="R1054" s="27">
        <v>0.05</v>
      </c>
      <c r="S1054" s="2">
        <f t="shared" si="16"/>
        <v>1099.98</v>
      </c>
    </row>
    <row r="1055" spans="1:19" x14ac:dyDescent="0.3">
      <c r="A1055" s="2">
        <v>376</v>
      </c>
      <c r="B1055" s="2">
        <v>1</v>
      </c>
      <c r="C1055" s="2">
        <f>VLOOKUP(A1055, [1]orders!A:G, 7, FALSE)</f>
        <v>2</v>
      </c>
      <c r="D1055" s="2">
        <v>2</v>
      </c>
      <c r="E1055" s="2">
        <f>VLOOKUP(C1055, [2]staffs!A:G,1,FALSE)</f>
        <v>2</v>
      </c>
      <c r="F1055" s="2" t="str">
        <f>VLOOKUP(E1055, [2]staffs!A:D,4,FALSE)</f>
        <v>mireya.copeland@bikes.shop</v>
      </c>
      <c r="G1055" s="2">
        <f>VLOOKUP(D1055, [3]products!$A:$D, 4, FALSE)</f>
        <v>6</v>
      </c>
      <c r="H1055" s="2" t="str">
        <f>VLOOKUP(G1055, [4]categories!A:B, 2, FALSE)</f>
        <v>Mountain Bikes</v>
      </c>
      <c r="I1055" s="14">
        <f>VLOOKUP(A1055, [1]orders!A:B,2,FALSE)</f>
        <v>825</v>
      </c>
      <c r="J1055" s="14" t="str">
        <f>VLOOKUP(A1055, [1]orders!A:I,9,FALSE)</f>
        <v>kristel.byrd@hotmail.com</v>
      </c>
      <c r="K1055" s="14">
        <f>VLOOKUP(A1055, [1]orders!A:J,10,FALSE)</f>
        <v>11801</v>
      </c>
      <c r="L1055" s="2" t="str">
        <f>IFERROR(VLOOKUP(C1055, [5]stores!A:B, 2, FALSE), "Unknown")</f>
        <v>Baldwin Bikes</v>
      </c>
      <c r="M1055" s="2" t="str">
        <f>VLOOKUP(D1055,[3]products!A:B,2,FALSE)</f>
        <v>Ritchey Timberwolf Frameset - 2016</v>
      </c>
      <c r="N1055" s="2" t="str">
        <f>VLOOKUP(D1055, [3]products!A:H, 8, FALSE)</f>
        <v>Ritchey</v>
      </c>
      <c r="O1055" s="21">
        <f>VLOOKUP(A1055, [1]orders!A:D, 4, FALSE)</f>
        <v>42599</v>
      </c>
      <c r="P1055" s="2">
        <v>2</v>
      </c>
      <c r="Q1055" s="2">
        <v>749.99</v>
      </c>
      <c r="R1055" s="27">
        <v>7.0000000000000007E-2</v>
      </c>
      <c r="S1055" s="2">
        <f t="shared" si="16"/>
        <v>1499.98</v>
      </c>
    </row>
    <row r="1056" spans="1:19" x14ac:dyDescent="0.3">
      <c r="A1056" s="2">
        <v>376</v>
      </c>
      <c r="B1056" s="2">
        <v>2</v>
      </c>
      <c r="C1056" s="2">
        <f>VLOOKUP(A1056, [1]orders!A:G, 7, FALSE)</f>
        <v>2</v>
      </c>
      <c r="D1056" s="2">
        <v>23</v>
      </c>
      <c r="E1056" s="2">
        <f>VLOOKUP(C1056, [2]staffs!A:G,1,FALSE)</f>
        <v>2</v>
      </c>
      <c r="F1056" s="2" t="str">
        <f>VLOOKUP(E1056, [2]staffs!A:D,4,FALSE)</f>
        <v>mireya.copeland@bikes.shop</v>
      </c>
      <c r="G1056" s="2">
        <f>VLOOKUP(D1056, [3]products!$A:$D, 4, FALSE)</f>
        <v>1</v>
      </c>
      <c r="H1056" s="2" t="str">
        <f>VLOOKUP(G1056, [4]categories!A:B, 2, FALSE)</f>
        <v>Children Bicycles</v>
      </c>
      <c r="I1056" s="14">
        <f>VLOOKUP(A1056, [1]orders!A:B,2,FALSE)</f>
        <v>825</v>
      </c>
      <c r="J1056" s="14" t="str">
        <f>VLOOKUP(A1056, [1]orders!A:I,9,FALSE)</f>
        <v>kristel.byrd@hotmail.com</v>
      </c>
      <c r="K1056" s="14">
        <f>VLOOKUP(A1056, [1]orders!A:J,10,FALSE)</f>
        <v>11801</v>
      </c>
      <c r="L1056" s="2" t="str">
        <f>IFERROR(VLOOKUP(C1056, [5]stores!A:B, 2, FALSE), "Unknown")</f>
        <v>Baldwin Bikes</v>
      </c>
      <c r="M1056" s="2" t="str">
        <f>VLOOKUP(D1056,[3]products!A:B,2,FALSE)</f>
        <v>Electra Girl's Hawaii 1 (20-inch) - 2015/2016</v>
      </c>
      <c r="N1056" s="2" t="str">
        <f>VLOOKUP(D1056, [3]products!A:H, 8, FALSE)</f>
        <v>Electra</v>
      </c>
      <c r="O1056" s="21">
        <f>VLOOKUP(A1056, [1]orders!A:D, 4, FALSE)</f>
        <v>42599</v>
      </c>
      <c r="P1056" s="2">
        <v>2</v>
      </c>
      <c r="Q1056" s="2">
        <v>299.99</v>
      </c>
      <c r="R1056" s="27">
        <v>0.1</v>
      </c>
      <c r="S1056" s="2">
        <f t="shared" si="16"/>
        <v>599.98</v>
      </c>
    </row>
    <row r="1057" spans="1:19" x14ac:dyDescent="0.3">
      <c r="A1057" s="2">
        <v>377</v>
      </c>
      <c r="B1057" s="2">
        <v>1</v>
      </c>
      <c r="C1057" s="2">
        <f>VLOOKUP(A1057, [1]orders!A:G, 7, FALSE)</f>
        <v>2</v>
      </c>
      <c r="D1057" s="2">
        <v>8</v>
      </c>
      <c r="E1057" s="2">
        <f>VLOOKUP(C1057, [2]staffs!A:G,1,FALSE)</f>
        <v>2</v>
      </c>
      <c r="F1057" s="2" t="str">
        <f>VLOOKUP(E1057, [2]staffs!A:D,4,FALSE)</f>
        <v>mireya.copeland@bikes.shop</v>
      </c>
      <c r="G1057" s="2">
        <f>VLOOKUP(D1057, [3]products!$A:$D, 4, FALSE)</f>
        <v>6</v>
      </c>
      <c r="H1057" s="2" t="str">
        <f>VLOOKUP(G1057, [4]categories!A:B, 2, FALSE)</f>
        <v>Mountain Bikes</v>
      </c>
      <c r="I1057" s="14">
        <f>VLOOKUP(A1057, [1]orders!A:B,2,FALSE)</f>
        <v>1355</v>
      </c>
      <c r="J1057" s="14" t="str">
        <f>VLOOKUP(A1057, [1]orders!A:I,9,FALSE)</f>
        <v>thad.gilliam@hotmail.com</v>
      </c>
      <c r="K1057" s="14">
        <f>VLOOKUP(A1057, [1]orders!A:J,10,FALSE)</f>
        <v>11756</v>
      </c>
      <c r="L1057" s="2" t="str">
        <f>IFERROR(VLOOKUP(C1057, [5]stores!A:B, 2, FALSE), "Unknown")</f>
        <v>Baldwin Bikes</v>
      </c>
      <c r="M1057" s="2" t="str">
        <f>VLOOKUP(D1057,[3]products!A:B,2,FALSE)</f>
        <v>Trek Remedy 29 Carbon Frameset - 2016</v>
      </c>
      <c r="N1057" s="2" t="str">
        <f>VLOOKUP(D1057, [3]products!A:H, 8, FALSE)</f>
        <v>Trek</v>
      </c>
      <c r="O1057" s="21">
        <f>VLOOKUP(A1057, [1]orders!A:D, 4, FALSE)</f>
        <v>42599</v>
      </c>
      <c r="P1057" s="2">
        <v>1</v>
      </c>
      <c r="Q1057" s="2">
        <v>1799.99</v>
      </c>
      <c r="R1057" s="27">
        <v>0.05</v>
      </c>
      <c r="S1057" s="2">
        <f t="shared" si="16"/>
        <v>1799.99</v>
      </c>
    </row>
    <row r="1058" spans="1:19" x14ac:dyDescent="0.3">
      <c r="A1058" s="2">
        <v>377</v>
      </c>
      <c r="B1058" s="2">
        <v>2</v>
      </c>
      <c r="C1058" s="2">
        <f>VLOOKUP(A1058, [1]orders!A:G, 7, FALSE)</f>
        <v>2</v>
      </c>
      <c r="D1058" s="2">
        <v>14</v>
      </c>
      <c r="E1058" s="2">
        <f>VLOOKUP(C1058, [2]staffs!A:G,1,FALSE)</f>
        <v>2</v>
      </c>
      <c r="F1058" s="2" t="str">
        <f>VLOOKUP(E1058, [2]staffs!A:D,4,FALSE)</f>
        <v>mireya.copeland@bikes.shop</v>
      </c>
      <c r="G1058" s="2">
        <f>VLOOKUP(D1058, [3]products!$A:$D, 4, FALSE)</f>
        <v>3</v>
      </c>
      <c r="H1058" s="2" t="str">
        <f>VLOOKUP(G1058, [4]categories!A:B, 2, FALSE)</f>
        <v>Cruisers Bicycles</v>
      </c>
      <c r="I1058" s="14">
        <f>VLOOKUP(A1058, [1]orders!A:B,2,FALSE)</f>
        <v>1355</v>
      </c>
      <c r="J1058" s="14" t="str">
        <f>VLOOKUP(A1058, [1]orders!A:I,9,FALSE)</f>
        <v>thad.gilliam@hotmail.com</v>
      </c>
      <c r="K1058" s="14">
        <f>VLOOKUP(A1058, [1]orders!A:J,10,FALSE)</f>
        <v>11756</v>
      </c>
      <c r="L1058" s="2" t="str">
        <f>IFERROR(VLOOKUP(C1058, [5]stores!A:B, 2, FALSE), "Unknown")</f>
        <v>Baldwin Bikes</v>
      </c>
      <c r="M1058" s="2" t="str">
        <f>VLOOKUP(D1058,[3]products!A:B,2,FALSE)</f>
        <v>Electra Girl's Hawaii 1 (16-inch) - 2015/2016</v>
      </c>
      <c r="N1058" s="2" t="str">
        <f>VLOOKUP(D1058, [3]products!A:H, 8, FALSE)</f>
        <v>Electra</v>
      </c>
      <c r="O1058" s="21">
        <f>VLOOKUP(A1058, [1]orders!A:D, 4, FALSE)</f>
        <v>42599</v>
      </c>
      <c r="P1058" s="2">
        <v>1</v>
      </c>
      <c r="Q1058" s="2">
        <v>269.99</v>
      </c>
      <c r="R1058" s="27">
        <v>7.0000000000000007E-2</v>
      </c>
      <c r="S1058" s="2">
        <f t="shared" si="16"/>
        <v>269.99</v>
      </c>
    </row>
    <row r="1059" spans="1:19" x14ac:dyDescent="0.3">
      <c r="A1059" s="2">
        <v>378</v>
      </c>
      <c r="B1059" s="2">
        <v>1</v>
      </c>
      <c r="C1059" s="2">
        <f>VLOOKUP(A1059, [1]orders!A:G, 7, FALSE)</f>
        <v>3</v>
      </c>
      <c r="D1059" s="2">
        <v>26</v>
      </c>
      <c r="E1059" s="2">
        <f>VLOOKUP(C1059, [2]staffs!A:G,1,FALSE)</f>
        <v>3</v>
      </c>
      <c r="F1059" s="2" t="str">
        <f>VLOOKUP(E1059, [2]staffs!A:D,4,FALSE)</f>
        <v>genna.serrano@bikes.shop</v>
      </c>
      <c r="G1059" s="2">
        <f>VLOOKUP(D1059, [3]products!$A:$D, 4, FALSE)</f>
        <v>2</v>
      </c>
      <c r="H1059" s="2" t="str">
        <f>VLOOKUP(G1059, [4]categories!A:B, 2, FALSE)</f>
        <v>Comfort Bicycles</v>
      </c>
      <c r="I1059" s="14">
        <f>VLOOKUP(A1059, [1]orders!A:B,2,FALSE)</f>
        <v>475</v>
      </c>
      <c r="J1059" s="14" t="str">
        <f>VLOOKUP(A1059, [1]orders!A:I,9,FALSE)</f>
        <v>alec.peck@hotmail.com</v>
      </c>
      <c r="K1059" s="14">
        <f>VLOOKUP(A1059, [1]orders!A:J,10,FALSE)</f>
        <v>77904</v>
      </c>
      <c r="L1059" s="2" t="str">
        <f>IFERROR(VLOOKUP(C1059, [5]stores!A:B, 2, FALSE), "Unknown")</f>
        <v>Rowlett Bikes</v>
      </c>
      <c r="M1059" s="2" t="str">
        <f>VLOOKUP(D1059,[3]products!A:B,2,FALSE)</f>
        <v>Electra Townie Original 7D EQ - 2016</v>
      </c>
      <c r="N1059" s="2" t="str">
        <f>VLOOKUP(D1059, [3]products!A:H, 8, FALSE)</f>
        <v>Electra</v>
      </c>
      <c r="O1059" s="21">
        <f>VLOOKUP(A1059, [1]orders!A:D, 4, FALSE)</f>
        <v>42599</v>
      </c>
      <c r="P1059" s="2">
        <v>2</v>
      </c>
      <c r="Q1059" s="2">
        <v>599.99</v>
      </c>
      <c r="R1059" s="27">
        <v>0.05</v>
      </c>
      <c r="S1059" s="2">
        <f t="shared" si="16"/>
        <v>1199.98</v>
      </c>
    </row>
    <row r="1060" spans="1:19" x14ac:dyDescent="0.3">
      <c r="A1060" s="2">
        <v>379</v>
      </c>
      <c r="B1060" s="2">
        <v>1</v>
      </c>
      <c r="C1060" s="2">
        <f>VLOOKUP(A1060, [1]orders!A:G, 7, FALSE)</f>
        <v>2</v>
      </c>
      <c r="D1060" s="2">
        <v>9</v>
      </c>
      <c r="E1060" s="2">
        <f>VLOOKUP(C1060, [2]staffs!A:G,1,FALSE)</f>
        <v>2</v>
      </c>
      <c r="F1060" s="2" t="str">
        <f>VLOOKUP(E1060, [2]staffs!A:D,4,FALSE)</f>
        <v>mireya.copeland@bikes.shop</v>
      </c>
      <c r="G1060" s="2">
        <f>VLOOKUP(D1060, [3]products!$A:$D, 4, FALSE)</f>
        <v>5</v>
      </c>
      <c r="H1060" s="2" t="str">
        <f>VLOOKUP(G1060, [4]categories!A:B, 2, FALSE)</f>
        <v>Electric Bikes</v>
      </c>
      <c r="I1060" s="14">
        <f>VLOOKUP(A1060, [1]orders!A:B,2,FALSE)</f>
        <v>954</v>
      </c>
      <c r="J1060" s="14" t="str">
        <f>VLOOKUP(A1060, [1]orders!A:I,9,FALSE)</f>
        <v>hassan.nash@yahoo.com</v>
      </c>
      <c r="K1060" s="14">
        <f>VLOOKUP(A1060, [1]orders!A:J,10,FALSE)</f>
        <v>11801</v>
      </c>
      <c r="L1060" s="2" t="str">
        <f>IFERROR(VLOOKUP(C1060, [5]stores!A:B, 2, FALSE), "Unknown")</f>
        <v>Baldwin Bikes</v>
      </c>
      <c r="M1060" s="2" t="str">
        <f>VLOOKUP(D1060,[3]products!A:B,2,FALSE)</f>
        <v>Trek Conduit+ - 2016</v>
      </c>
      <c r="N1060" s="2" t="str">
        <f>VLOOKUP(D1060, [3]products!A:H, 8, FALSE)</f>
        <v>Trek</v>
      </c>
      <c r="O1060" s="21">
        <f>VLOOKUP(A1060, [1]orders!A:D, 4, FALSE)</f>
        <v>42600</v>
      </c>
      <c r="P1060" s="2">
        <v>1</v>
      </c>
      <c r="Q1060" s="2">
        <v>2999.99</v>
      </c>
      <c r="R1060" s="27">
        <v>7.0000000000000007E-2</v>
      </c>
      <c r="S1060" s="2">
        <f t="shared" si="16"/>
        <v>2999.99</v>
      </c>
    </row>
    <row r="1061" spans="1:19" x14ac:dyDescent="0.3">
      <c r="A1061" s="2">
        <v>379</v>
      </c>
      <c r="B1061" s="2">
        <v>2</v>
      </c>
      <c r="C1061" s="2">
        <f>VLOOKUP(A1061, [1]orders!A:G, 7, FALSE)</f>
        <v>2</v>
      </c>
      <c r="D1061" s="2">
        <v>16</v>
      </c>
      <c r="E1061" s="2">
        <f>VLOOKUP(C1061, [2]staffs!A:G,1,FALSE)</f>
        <v>2</v>
      </c>
      <c r="F1061" s="2" t="str">
        <f>VLOOKUP(E1061, [2]staffs!A:D,4,FALSE)</f>
        <v>mireya.copeland@bikes.shop</v>
      </c>
      <c r="G1061" s="2">
        <f>VLOOKUP(D1061, [3]products!$A:$D, 4, FALSE)</f>
        <v>3</v>
      </c>
      <c r="H1061" s="2" t="str">
        <f>VLOOKUP(G1061, [4]categories!A:B, 2, FALSE)</f>
        <v>Cruisers Bicycles</v>
      </c>
      <c r="I1061" s="14">
        <f>VLOOKUP(A1061, [1]orders!A:B,2,FALSE)</f>
        <v>954</v>
      </c>
      <c r="J1061" s="14" t="str">
        <f>VLOOKUP(A1061, [1]orders!A:I,9,FALSE)</f>
        <v>hassan.nash@yahoo.com</v>
      </c>
      <c r="K1061" s="14">
        <f>VLOOKUP(A1061, [1]orders!A:J,10,FALSE)</f>
        <v>11801</v>
      </c>
      <c r="L1061" s="2" t="str">
        <f>IFERROR(VLOOKUP(C1061, [5]stores!A:B, 2, FALSE), "Unknown")</f>
        <v>Baldwin Bikes</v>
      </c>
      <c r="M1061" s="2" t="str">
        <f>VLOOKUP(D1061,[3]products!A:B,2,FALSE)</f>
        <v>Electra Townie Original 7D EQ - 2016</v>
      </c>
      <c r="N1061" s="2" t="str">
        <f>VLOOKUP(D1061, [3]products!A:H, 8, FALSE)</f>
        <v>Electra</v>
      </c>
      <c r="O1061" s="21">
        <f>VLOOKUP(A1061, [1]orders!A:D, 4, FALSE)</f>
        <v>42600</v>
      </c>
      <c r="P1061" s="2">
        <v>1</v>
      </c>
      <c r="Q1061" s="2">
        <v>599.99</v>
      </c>
      <c r="R1061" s="27">
        <v>0.2</v>
      </c>
      <c r="S1061" s="2">
        <f t="shared" si="16"/>
        <v>599.99</v>
      </c>
    </row>
    <row r="1062" spans="1:19" x14ac:dyDescent="0.3">
      <c r="A1062" s="2">
        <v>380</v>
      </c>
      <c r="B1062" s="2">
        <v>1</v>
      </c>
      <c r="C1062" s="2">
        <f>VLOOKUP(A1062, [1]orders!A:G, 7, FALSE)</f>
        <v>2</v>
      </c>
      <c r="D1062" s="2">
        <v>16</v>
      </c>
      <c r="E1062" s="2">
        <f>VLOOKUP(C1062, [2]staffs!A:G,1,FALSE)</f>
        <v>2</v>
      </c>
      <c r="F1062" s="2" t="str">
        <f>VLOOKUP(E1062, [2]staffs!A:D,4,FALSE)</f>
        <v>mireya.copeland@bikes.shop</v>
      </c>
      <c r="G1062" s="2">
        <f>VLOOKUP(D1062, [3]products!$A:$D, 4, FALSE)</f>
        <v>3</v>
      </c>
      <c r="H1062" s="2" t="str">
        <f>VLOOKUP(G1062, [4]categories!A:B, 2, FALSE)</f>
        <v>Cruisers Bicycles</v>
      </c>
      <c r="I1062" s="14">
        <f>VLOOKUP(A1062, [1]orders!A:B,2,FALSE)</f>
        <v>1156</v>
      </c>
      <c r="J1062" s="14" t="str">
        <f>VLOOKUP(A1062, [1]orders!A:I,9,FALSE)</f>
        <v>han.wade@hotmail.com</v>
      </c>
      <c r="K1062" s="14">
        <f>VLOOKUP(A1062, [1]orders!A:J,10,FALSE)</f>
        <v>11414</v>
      </c>
      <c r="L1062" s="2" t="str">
        <f>IFERROR(VLOOKUP(C1062, [5]stores!A:B, 2, FALSE), "Unknown")</f>
        <v>Baldwin Bikes</v>
      </c>
      <c r="M1062" s="2" t="str">
        <f>VLOOKUP(D1062,[3]products!A:B,2,FALSE)</f>
        <v>Electra Townie Original 7D EQ - 2016</v>
      </c>
      <c r="N1062" s="2" t="str">
        <f>VLOOKUP(D1062, [3]products!A:H, 8, FALSE)</f>
        <v>Electra</v>
      </c>
      <c r="O1062" s="21">
        <f>VLOOKUP(A1062, [1]orders!A:D, 4, FALSE)</f>
        <v>42601</v>
      </c>
      <c r="P1062" s="2">
        <v>1</v>
      </c>
      <c r="Q1062" s="2">
        <v>599.99</v>
      </c>
      <c r="R1062" s="27">
        <v>0.05</v>
      </c>
      <c r="S1062" s="2">
        <f t="shared" si="16"/>
        <v>599.99</v>
      </c>
    </row>
    <row r="1063" spans="1:19" x14ac:dyDescent="0.3">
      <c r="A1063" s="2">
        <v>380</v>
      </c>
      <c r="B1063" s="2">
        <v>2</v>
      </c>
      <c r="C1063" s="2">
        <f>VLOOKUP(A1063, [1]orders!A:G, 7, FALSE)</f>
        <v>2</v>
      </c>
      <c r="D1063" s="2">
        <v>11</v>
      </c>
      <c r="E1063" s="2">
        <f>VLOOKUP(C1063, [2]staffs!A:G,1,FALSE)</f>
        <v>2</v>
      </c>
      <c r="F1063" s="2" t="str">
        <f>VLOOKUP(E1063, [2]staffs!A:D,4,FALSE)</f>
        <v>mireya.copeland@bikes.shop</v>
      </c>
      <c r="G1063" s="2">
        <f>VLOOKUP(D1063, [3]products!$A:$D, 4, FALSE)</f>
        <v>4</v>
      </c>
      <c r="H1063" s="2" t="str">
        <f>VLOOKUP(G1063, [4]categories!A:B, 2, FALSE)</f>
        <v>Cyclocross Bicycles</v>
      </c>
      <c r="I1063" s="14">
        <f>VLOOKUP(A1063, [1]orders!A:B,2,FALSE)</f>
        <v>1156</v>
      </c>
      <c r="J1063" s="14" t="str">
        <f>VLOOKUP(A1063, [1]orders!A:I,9,FALSE)</f>
        <v>han.wade@hotmail.com</v>
      </c>
      <c r="K1063" s="14">
        <f>VLOOKUP(A1063, [1]orders!A:J,10,FALSE)</f>
        <v>11414</v>
      </c>
      <c r="L1063" s="2" t="str">
        <f>IFERROR(VLOOKUP(C1063, [5]stores!A:B, 2, FALSE), "Unknown")</f>
        <v>Baldwin Bikes</v>
      </c>
      <c r="M1063" s="2" t="str">
        <f>VLOOKUP(D1063,[3]products!A:B,2,FALSE)</f>
        <v>Surly Straggler 650b - 2016</v>
      </c>
      <c r="N1063" s="2" t="str">
        <f>VLOOKUP(D1063, [3]products!A:H, 8, FALSE)</f>
        <v>Surly</v>
      </c>
      <c r="O1063" s="21">
        <f>VLOOKUP(A1063, [1]orders!A:D, 4, FALSE)</f>
        <v>42601</v>
      </c>
      <c r="P1063" s="2">
        <v>2</v>
      </c>
      <c r="Q1063" s="2">
        <v>1680.99</v>
      </c>
      <c r="R1063" s="27">
        <v>0.05</v>
      </c>
      <c r="S1063" s="2">
        <f t="shared" si="16"/>
        <v>3361.98</v>
      </c>
    </row>
    <row r="1064" spans="1:19" x14ac:dyDescent="0.3">
      <c r="A1064" s="2">
        <v>381</v>
      </c>
      <c r="B1064" s="2">
        <v>1</v>
      </c>
      <c r="C1064" s="2">
        <f>VLOOKUP(A1064, [1]orders!A:G, 7, FALSE)</f>
        <v>2</v>
      </c>
      <c r="D1064" s="2">
        <v>21</v>
      </c>
      <c r="E1064" s="2">
        <f>VLOOKUP(C1064, [2]staffs!A:G,1,FALSE)</f>
        <v>2</v>
      </c>
      <c r="F1064" s="2" t="str">
        <f>VLOOKUP(E1064, [2]staffs!A:D,4,FALSE)</f>
        <v>mireya.copeland@bikes.shop</v>
      </c>
      <c r="G1064" s="2">
        <f>VLOOKUP(D1064, [3]products!$A:$D, 4, FALSE)</f>
        <v>1</v>
      </c>
      <c r="H1064" s="2" t="str">
        <f>VLOOKUP(G1064, [4]categories!A:B, 2, FALSE)</f>
        <v>Children Bicycles</v>
      </c>
      <c r="I1064" s="14">
        <f>VLOOKUP(A1064, [1]orders!A:B,2,FALSE)</f>
        <v>1297</v>
      </c>
      <c r="J1064" s="14" t="str">
        <f>VLOOKUP(A1064, [1]orders!A:I,9,FALSE)</f>
        <v>vanessa.west@gmail.com</v>
      </c>
      <c r="K1064" s="14">
        <f>VLOOKUP(A1064, [1]orders!A:J,10,FALSE)</f>
        <v>10801</v>
      </c>
      <c r="L1064" s="2" t="str">
        <f>IFERROR(VLOOKUP(C1064, [5]stores!A:B, 2, FALSE), "Unknown")</f>
        <v>Baldwin Bikes</v>
      </c>
      <c r="M1064" s="2" t="str">
        <f>VLOOKUP(D1064,[3]products!A:B,2,FALSE)</f>
        <v>Electra Cruiser 1 (24-Inch) - 2016</v>
      </c>
      <c r="N1064" s="2" t="str">
        <f>VLOOKUP(D1064, [3]products!A:H, 8, FALSE)</f>
        <v>Electra</v>
      </c>
      <c r="O1064" s="21">
        <f>VLOOKUP(A1064, [1]orders!A:D, 4, FALSE)</f>
        <v>42601</v>
      </c>
      <c r="P1064" s="2">
        <v>2</v>
      </c>
      <c r="Q1064" s="2">
        <v>269.99</v>
      </c>
      <c r="R1064" s="27">
        <v>7.0000000000000007E-2</v>
      </c>
      <c r="S1064" s="2">
        <f t="shared" si="16"/>
        <v>539.98</v>
      </c>
    </row>
    <row r="1065" spans="1:19" x14ac:dyDescent="0.3">
      <c r="A1065" s="2">
        <v>382</v>
      </c>
      <c r="B1065" s="2">
        <v>1</v>
      </c>
      <c r="C1065" s="2">
        <f>VLOOKUP(A1065, [1]orders!A:G, 7, FALSE)</f>
        <v>2</v>
      </c>
      <c r="D1065" s="2">
        <v>8</v>
      </c>
      <c r="E1065" s="2">
        <f>VLOOKUP(C1065, [2]staffs!A:G,1,FALSE)</f>
        <v>2</v>
      </c>
      <c r="F1065" s="2" t="str">
        <f>VLOOKUP(E1065, [2]staffs!A:D,4,FALSE)</f>
        <v>mireya.copeland@bikes.shop</v>
      </c>
      <c r="G1065" s="2">
        <f>VLOOKUP(D1065, [3]products!$A:$D, 4, FALSE)</f>
        <v>6</v>
      </c>
      <c r="H1065" s="2" t="str">
        <f>VLOOKUP(G1065, [4]categories!A:B, 2, FALSE)</f>
        <v>Mountain Bikes</v>
      </c>
      <c r="I1065" s="14">
        <f>VLOOKUP(A1065, [1]orders!A:B,2,FALSE)</f>
        <v>199</v>
      </c>
      <c r="J1065" s="14" t="str">
        <f>VLOOKUP(A1065, [1]orders!A:I,9,FALSE)</f>
        <v>clelia.workman@yahoo.com</v>
      </c>
      <c r="K1065" s="14">
        <f>VLOOKUP(A1065, [1]orders!A:J,10,FALSE)</f>
        <v>12553</v>
      </c>
      <c r="L1065" s="2" t="str">
        <f>IFERROR(VLOOKUP(C1065, [5]stores!A:B, 2, FALSE), "Unknown")</f>
        <v>Baldwin Bikes</v>
      </c>
      <c r="M1065" s="2" t="str">
        <f>VLOOKUP(D1065,[3]products!A:B,2,FALSE)</f>
        <v>Trek Remedy 29 Carbon Frameset - 2016</v>
      </c>
      <c r="N1065" s="2" t="str">
        <f>VLOOKUP(D1065, [3]products!A:H, 8, FALSE)</f>
        <v>Trek</v>
      </c>
      <c r="O1065" s="21">
        <f>VLOOKUP(A1065, [1]orders!A:D, 4, FALSE)</f>
        <v>42602</v>
      </c>
      <c r="P1065" s="2">
        <v>1</v>
      </c>
      <c r="Q1065" s="2">
        <v>1799.99</v>
      </c>
      <c r="R1065" s="27">
        <v>0.1</v>
      </c>
      <c r="S1065" s="2">
        <f t="shared" si="16"/>
        <v>1799.99</v>
      </c>
    </row>
    <row r="1066" spans="1:19" x14ac:dyDescent="0.3">
      <c r="A1066" s="2">
        <v>382</v>
      </c>
      <c r="B1066" s="2">
        <v>2</v>
      </c>
      <c r="C1066" s="2">
        <f>VLOOKUP(A1066, [1]orders!A:G, 7, FALSE)</f>
        <v>2</v>
      </c>
      <c r="D1066" s="2">
        <v>9</v>
      </c>
      <c r="E1066" s="2">
        <f>VLOOKUP(C1066, [2]staffs!A:G,1,FALSE)</f>
        <v>2</v>
      </c>
      <c r="F1066" s="2" t="str">
        <f>VLOOKUP(E1066, [2]staffs!A:D,4,FALSE)</f>
        <v>mireya.copeland@bikes.shop</v>
      </c>
      <c r="G1066" s="2">
        <f>VLOOKUP(D1066, [3]products!$A:$D, 4, FALSE)</f>
        <v>5</v>
      </c>
      <c r="H1066" s="2" t="str">
        <f>VLOOKUP(G1066, [4]categories!A:B, 2, FALSE)</f>
        <v>Electric Bikes</v>
      </c>
      <c r="I1066" s="14">
        <f>VLOOKUP(A1066, [1]orders!A:B,2,FALSE)</f>
        <v>199</v>
      </c>
      <c r="J1066" s="14" t="str">
        <f>VLOOKUP(A1066, [1]orders!A:I,9,FALSE)</f>
        <v>clelia.workman@yahoo.com</v>
      </c>
      <c r="K1066" s="14">
        <f>VLOOKUP(A1066, [1]orders!A:J,10,FALSE)</f>
        <v>12553</v>
      </c>
      <c r="L1066" s="2" t="str">
        <f>IFERROR(VLOOKUP(C1066, [5]stores!A:B, 2, FALSE), "Unknown")</f>
        <v>Baldwin Bikes</v>
      </c>
      <c r="M1066" s="2" t="str">
        <f>VLOOKUP(D1066,[3]products!A:B,2,FALSE)</f>
        <v>Trek Conduit+ - 2016</v>
      </c>
      <c r="N1066" s="2" t="str">
        <f>VLOOKUP(D1066, [3]products!A:H, 8, FALSE)</f>
        <v>Trek</v>
      </c>
      <c r="O1066" s="21">
        <f>VLOOKUP(A1066, [1]orders!A:D, 4, FALSE)</f>
        <v>42602</v>
      </c>
      <c r="P1066" s="2">
        <v>1</v>
      </c>
      <c r="Q1066" s="2">
        <v>2999.99</v>
      </c>
      <c r="R1066" s="27">
        <v>0.1</v>
      </c>
      <c r="S1066" s="2">
        <f t="shared" si="16"/>
        <v>2999.99</v>
      </c>
    </row>
    <row r="1067" spans="1:19" x14ac:dyDescent="0.3">
      <c r="A1067" s="2">
        <v>382</v>
      </c>
      <c r="B1067" s="2">
        <v>3</v>
      </c>
      <c r="C1067" s="2">
        <f>VLOOKUP(A1067, [1]orders!A:G, 7, FALSE)</f>
        <v>2</v>
      </c>
      <c r="D1067" s="2">
        <v>13</v>
      </c>
      <c r="E1067" s="2">
        <f>VLOOKUP(C1067, [2]staffs!A:G,1,FALSE)</f>
        <v>2</v>
      </c>
      <c r="F1067" s="2" t="str">
        <f>VLOOKUP(E1067, [2]staffs!A:D,4,FALSE)</f>
        <v>mireya.copeland@bikes.shop</v>
      </c>
      <c r="G1067" s="2">
        <f>VLOOKUP(D1067, [3]products!$A:$D, 4, FALSE)</f>
        <v>3</v>
      </c>
      <c r="H1067" s="2" t="str">
        <f>VLOOKUP(G1067, [4]categories!A:B, 2, FALSE)</f>
        <v>Cruisers Bicycles</v>
      </c>
      <c r="I1067" s="14">
        <f>VLOOKUP(A1067, [1]orders!A:B,2,FALSE)</f>
        <v>199</v>
      </c>
      <c r="J1067" s="14" t="str">
        <f>VLOOKUP(A1067, [1]orders!A:I,9,FALSE)</f>
        <v>clelia.workman@yahoo.com</v>
      </c>
      <c r="K1067" s="14">
        <f>VLOOKUP(A1067, [1]orders!A:J,10,FALSE)</f>
        <v>12553</v>
      </c>
      <c r="L1067" s="2" t="str">
        <f>IFERROR(VLOOKUP(C1067, [5]stores!A:B, 2, FALSE), "Unknown")</f>
        <v>Baldwin Bikes</v>
      </c>
      <c r="M1067" s="2" t="str">
        <f>VLOOKUP(D1067,[3]products!A:B,2,FALSE)</f>
        <v>Electra Cruiser 1 (24-Inch) - 2016</v>
      </c>
      <c r="N1067" s="2" t="str">
        <f>VLOOKUP(D1067, [3]products!A:H, 8, FALSE)</f>
        <v>Electra</v>
      </c>
      <c r="O1067" s="21">
        <f>VLOOKUP(A1067, [1]orders!A:D, 4, FALSE)</f>
        <v>42602</v>
      </c>
      <c r="P1067" s="2">
        <v>1</v>
      </c>
      <c r="Q1067" s="2">
        <v>269.99</v>
      </c>
      <c r="R1067" s="27">
        <v>7.0000000000000007E-2</v>
      </c>
      <c r="S1067" s="2">
        <f t="shared" si="16"/>
        <v>269.99</v>
      </c>
    </row>
    <row r="1068" spans="1:19" x14ac:dyDescent="0.3">
      <c r="A1068" s="2">
        <v>383</v>
      </c>
      <c r="B1068" s="2">
        <v>1</v>
      </c>
      <c r="C1068" s="2">
        <f>VLOOKUP(A1068, [1]orders!A:G, 7, FALSE)</f>
        <v>2</v>
      </c>
      <c r="D1068" s="2">
        <v>19</v>
      </c>
      <c r="E1068" s="2">
        <f>VLOOKUP(C1068, [2]staffs!A:G,1,FALSE)</f>
        <v>2</v>
      </c>
      <c r="F1068" s="2" t="str">
        <f>VLOOKUP(E1068, [2]staffs!A:D,4,FALSE)</f>
        <v>mireya.copeland@bikes.shop</v>
      </c>
      <c r="G1068" s="2">
        <f>VLOOKUP(D1068, [3]products!$A:$D, 4, FALSE)</f>
        <v>3</v>
      </c>
      <c r="H1068" s="2" t="str">
        <f>VLOOKUP(G1068, [4]categories!A:B, 2, FALSE)</f>
        <v>Cruisers Bicycles</v>
      </c>
      <c r="I1068" s="14">
        <f>VLOOKUP(A1068, [1]orders!A:B,2,FALSE)</f>
        <v>331</v>
      </c>
      <c r="J1068" s="14" t="str">
        <f>VLOOKUP(A1068, [1]orders!A:I,9,FALSE)</f>
        <v>aleta.mack@yahoo.com</v>
      </c>
      <c r="K1068" s="14">
        <f>VLOOKUP(A1068, [1]orders!A:J,10,FALSE)</f>
        <v>11706</v>
      </c>
      <c r="L1068" s="2" t="str">
        <f>IFERROR(VLOOKUP(C1068, [5]stores!A:B, 2, FALSE), "Unknown")</f>
        <v>Baldwin Bikes</v>
      </c>
      <c r="M1068" s="2" t="str">
        <f>VLOOKUP(D1068,[3]products!A:B,2,FALSE)</f>
        <v>Pure Cycles William 3-Speed - 2016</v>
      </c>
      <c r="N1068" s="2" t="str">
        <f>VLOOKUP(D1068, [3]products!A:H, 8, FALSE)</f>
        <v>Pure Cycles</v>
      </c>
      <c r="O1068" s="21">
        <f>VLOOKUP(A1068, [1]orders!A:D, 4, FALSE)</f>
        <v>42602</v>
      </c>
      <c r="P1068" s="2">
        <v>1</v>
      </c>
      <c r="Q1068" s="2">
        <v>449</v>
      </c>
      <c r="R1068" s="27">
        <v>7.0000000000000007E-2</v>
      </c>
      <c r="S1068" s="2">
        <f t="shared" si="16"/>
        <v>449</v>
      </c>
    </row>
    <row r="1069" spans="1:19" x14ac:dyDescent="0.3">
      <c r="A1069" s="2">
        <v>383</v>
      </c>
      <c r="B1069" s="2">
        <v>2</v>
      </c>
      <c r="C1069" s="2">
        <f>VLOOKUP(A1069, [1]orders!A:G, 7, FALSE)</f>
        <v>2</v>
      </c>
      <c r="D1069" s="2">
        <v>22</v>
      </c>
      <c r="E1069" s="2">
        <f>VLOOKUP(C1069, [2]staffs!A:G,1,FALSE)</f>
        <v>2</v>
      </c>
      <c r="F1069" s="2" t="str">
        <f>VLOOKUP(E1069, [2]staffs!A:D,4,FALSE)</f>
        <v>mireya.copeland@bikes.shop</v>
      </c>
      <c r="G1069" s="2">
        <f>VLOOKUP(D1069, [3]products!$A:$D, 4, FALSE)</f>
        <v>1</v>
      </c>
      <c r="H1069" s="2" t="str">
        <f>VLOOKUP(G1069, [4]categories!A:B, 2, FALSE)</f>
        <v>Children Bicycles</v>
      </c>
      <c r="I1069" s="14">
        <f>VLOOKUP(A1069, [1]orders!A:B,2,FALSE)</f>
        <v>331</v>
      </c>
      <c r="J1069" s="14" t="str">
        <f>VLOOKUP(A1069, [1]orders!A:I,9,FALSE)</f>
        <v>aleta.mack@yahoo.com</v>
      </c>
      <c r="K1069" s="14">
        <f>VLOOKUP(A1069, [1]orders!A:J,10,FALSE)</f>
        <v>11706</v>
      </c>
      <c r="L1069" s="2" t="str">
        <f>IFERROR(VLOOKUP(C1069, [5]stores!A:B, 2, FALSE), "Unknown")</f>
        <v>Baldwin Bikes</v>
      </c>
      <c r="M1069" s="2" t="str">
        <f>VLOOKUP(D1069,[3]products!A:B,2,FALSE)</f>
        <v>Electra Girl's Hawaii 1 (16-inch) - 2015/2016</v>
      </c>
      <c r="N1069" s="2" t="str">
        <f>VLOOKUP(D1069, [3]products!A:H, 8, FALSE)</f>
        <v>Electra</v>
      </c>
      <c r="O1069" s="21">
        <f>VLOOKUP(A1069, [1]orders!A:D, 4, FALSE)</f>
        <v>42602</v>
      </c>
      <c r="P1069" s="2">
        <v>2</v>
      </c>
      <c r="Q1069" s="2">
        <v>269.99</v>
      </c>
      <c r="R1069" s="27">
        <v>0.05</v>
      </c>
      <c r="S1069" s="2">
        <f t="shared" si="16"/>
        <v>539.98</v>
      </c>
    </row>
    <row r="1070" spans="1:19" x14ac:dyDescent="0.3">
      <c r="A1070" s="2">
        <v>383</v>
      </c>
      <c r="B1070" s="2">
        <v>3</v>
      </c>
      <c r="C1070" s="2">
        <f>VLOOKUP(A1070, [1]orders!A:G, 7, FALSE)</f>
        <v>2</v>
      </c>
      <c r="D1070" s="2">
        <v>13</v>
      </c>
      <c r="E1070" s="2">
        <f>VLOOKUP(C1070, [2]staffs!A:G,1,FALSE)</f>
        <v>2</v>
      </c>
      <c r="F1070" s="2" t="str">
        <f>VLOOKUP(E1070, [2]staffs!A:D,4,FALSE)</f>
        <v>mireya.copeland@bikes.shop</v>
      </c>
      <c r="G1070" s="2">
        <f>VLOOKUP(D1070, [3]products!$A:$D, 4, FALSE)</f>
        <v>3</v>
      </c>
      <c r="H1070" s="2" t="str">
        <f>VLOOKUP(G1070, [4]categories!A:B, 2, FALSE)</f>
        <v>Cruisers Bicycles</v>
      </c>
      <c r="I1070" s="14">
        <f>VLOOKUP(A1070, [1]orders!A:B,2,FALSE)</f>
        <v>331</v>
      </c>
      <c r="J1070" s="14" t="str">
        <f>VLOOKUP(A1070, [1]orders!A:I,9,FALSE)</f>
        <v>aleta.mack@yahoo.com</v>
      </c>
      <c r="K1070" s="14">
        <f>VLOOKUP(A1070, [1]orders!A:J,10,FALSE)</f>
        <v>11706</v>
      </c>
      <c r="L1070" s="2" t="str">
        <f>IFERROR(VLOOKUP(C1070, [5]stores!A:B, 2, FALSE), "Unknown")</f>
        <v>Baldwin Bikes</v>
      </c>
      <c r="M1070" s="2" t="str">
        <f>VLOOKUP(D1070,[3]products!A:B,2,FALSE)</f>
        <v>Electra Cruiser 1 (24-Inch) - 2016</v>
      </c>
      <c r="N1070" s="2" t="str">
        <f>VLOOKUP(D1070, [3]products!A:H, 8, FALSE)</f>
        <v>Electra</v>
      </c>
      <c r="O1070" s="21">
        <f>VLOOKUP(A1070, [1]orders!A:D, 4, FALSE)</f>
        <v>42602</v>
      </c>
      <c r="P1070" s="2">
        <v>1</v>
      </c>
      <c r="Q1070" s="2">
        <v>269.99</v>
      </c>
      <c r="R1070" s="27">
        <v>0.1</v>
      </c>
      <c r="S1070" s="2">
        <f t="shared" si="16"/>
        <v>269.99</v>
      </c>
    </row>
    <row r="1071" spans="1:19" x14ac:dyDescent="0.3">
      <c r="A1071" s="2">
        <v>383</v>
      </c>
      <c r="B1071" s="2">
        <v>4</v>
      </c>
      <c r="C1071" s="2">
        <f>VLOOKUP(A1071, [1]orders!A:G, 7, FALSE)</f>
        <v>2</v>
      </c>
      <c r="D1071" s="2">
        <v>21</v>
      </c>
      <c r="E1071" s="2">
        <f>VLOOKUP(C1071, [2]staffs!A:G,1,FALSE)</f>
        <v>2</v>
      </c>
      <c r="F1071" s="2" t="str">
        <f>VLOOKUP(E1071, [2]staffs!A:D,4,FALSE)</f>
        <v>mireya.copeland@bikes.shop</v>
      </c>
      <c r="G1071" s="2">
        <f>VLOOKUP(D1071, [3]products!$A:$D, 4, FALSE)</f>
        <v>1</v>
      </c>
      <c r="H1071" s="2" t="str">
        <f>VLOOKUP(G1071, [4]categories!A:B, 2, FALSE)</f>
        <v>Children Bicycles</v>
      </c>
      <c r="I1071" s="14">
        <f>VLOOKUP(A1071, [1]orders!A:B,2,FALSE)</f>
        <v>331</v>
      </c>
      <c r="J1071" s="14" t="str">
        <f>VLOOKUP(A1071, [1]orders!A:I,9,FALSE)</f>
        <v>aleta.mack@yahoo.com</v>
      </c>
      <c r="K1071" s="14">
        <f>VLOOKUP(A1071, [1]orders!A:J,10,FALSE)</f>
        <v>11706</v>
      </c>
      <c r="L1071" s="2" t="str">
        <f>IFERROR(VLOOKUP(C1071, [5]stores!A:B, 2, FALSE), "Unknown")</f>
        <v>Baldwin Bikes</v>
      </c>
      <c r="M1071" s="2" t="str">
        <f>VLOOKUP(D1071,[3]products!A:B,2,FALSE)</f>
        <v>Electra Cruiser 1 (24-Inch) - 2016</v>
      </c>
      <c r="N1071" s="2" t="str">
        <f>VLOOKUP(D1071, [3]products!A:H, 8, FALSE)</f>
        <v>Electra</v>
      </c>
      <c r="O1071" s="21">
        <f>VLOOKUP(A1071, [1]orders!A:D, 4, FALSE)</f>
        <v>42602</v>
      </c>
      <c r="P1071" s="2">
        <v>2</v>
      </c>
      <c r="Q1071" s="2">
        <v>269.99</v>
      </c>
      <c r="R1071" s="27">
        <v>0.05</v>
      </c>
      <c r="S1071" s="2">
        <f t="shared" si="16"/>
        <v>539.98</v>
      </c>
    </row>
    <row r="1072" spans="1:19" x14ac:dyDescent="0.3">
      <c r="A1072" s="2">
        <v>383</v>
      </c>
      <c r="B1072" s="2">
        <v>5</v>
      </c>
      <c r="C1072" s="2">
        <f>VLOOKUP(A1072, [1]orders!A:G, 7, FALSE)</f>
        <v>2</v>
      </c>
      <c r="D1072" s="2">
        <v>14</v>
      </c>
      <c r="E1072" s="2">
        <f>VLOOKUP(C1072, [2]staffs!A:G,1,FALSE)</f>
        <v>2</v>
      </c>
      <c r="F1072" s="2" t="str">
        <f>VLOOKUP(E1072, [2]staffs!A:D,4,FALSE)</f>
        <v>mireya.copeland@bikes.shop</v>
      </c>
      <c r="G1072" s="2">
        <f>VLOOKUP(D1072, [3]products!$A:$D, 4, FALSE)</f>
        <v>3</v>
      </c>
      <c r="H1072" s="2" t="str">
        <f>VLOOKUP(G1072, [4]categories!A:B, 2, FALSE)</f>
        <v>Cruisers Bicycles</v>
      </c>
      <c r="I1072" s="14">
        <f>VLOOKUP(A1072, [1]orders!A:B,2,FALSE)</f>
        <v>331</v>
      </c>
      <c r="J1072" s="14" t="str">
        <f>VLOOKUP(A1072, [1]orders!A:I,9,FALSE)</f>
        <v>aleta.mack@yahoo.com</v>
      </c>
      <c r="K1072" s="14">
        <f>VLOOKUP(A1072, [1]orders!A:J,10,FALSE)</f>
        <v>11706</v>
      </c>
      <c r="L1072" s="2" t="str">
        <f>IFERROR(VLOOKUP(C1072, [5]stores!A:B, 2, FALSE), "Unknown")</f>
        <v>Baldwin Bikes</v>
      </c>
      <c r="M1072" s="2" t="str">
        <f>VLOOKUP(D1072,[3]products!A:B,2,FALSE)</f>
        <v>Electra Girl's Hawaii 1 (16-inch) - 2015/2016</v>
      </c>
      <c r="N1072" s="2" t="str">
        <f>VLOOKUP(D1072, [3]products!A:H, 8, FALSE)</f>
        <v>Electra</v>
      </c>
      <c r="O1072" s="21">
        <f>VLOOKUP(A1072, [1]orders!A:D, 4, FALSE)</f>
        <v>42602</v>
      </c>
      <c r="P1072" s="2">
        <v>1</v>
      </c>
      <c r="Q1072" s="2">
        <v>269.99</v>
      </c>
      <c r="R1072" s="27">
        <v>0.1</v>
      </c>
      <c r="S1072" s="2">
        <f t="shared" si="16"/>
        <v>269.99</v>
      </c>
    </row>
    <row r="1073" spans="1:19" x14ac:dyDescent="0.3">
      <c r="A1073" s="2">
        <v>384</v>
      </c>
      <c r="B1073" s="2">
        <v>1</v>
      </c>
      <c r="C1073" s="2">
        <f>VLOOKUP(A1073, [1]orders!A:G, 7, FALSE)</f>
        <v>2</v>
      </c>
      <c r="D1073" s="2">
        <v>20</v>
      </c>
      <c r="E1073" s="2">
        <f>VLOOKUP(C1073, [2]staffs!A:G,1,FALSE)</f>
        <v>2</v>
      </c>
      <c r="F1073" s="2" t="str">
        <f>VLOOKUP(E1073, [2]staffs!A:D,4,FALSE)</f>
        <v>mireya.copeland@bikes.shop</v>
      </c>
      <c r="G1073" s="2">
        <f>VLOOKUP(D1073, [3]products!$A:$D, 4, FALSE)</f>
        <v>3</v>
      </c>
      <c r="H1073" s="2" t="str">
        <f>VLOOKUP(G1073, [4]categories!A:B, 2, FALSE)</f>
        <v>Cruisers Bicycles</v>
      </c>
      <c r="I1073" s="14">
        <f>VLOOKUP(A1073, [1]orders!A:B,2,FALSE)</f>
        <v>410</v>
      </c>
      <c r="J1073" s="14" t="str">
        <f>VLOOKUP(A1073, [1]orders!A:I,9,FALSE)</f>
        <v>conception.slater@gmail.com</v>
      </c>
      <c r="K1073" s="14">
        <f>VLOOKUP(A1073, [1]orders!A:J,10,FALSE)</f>
        <v>11710</v>
      </c>
      <c r="L1073" s="2" t="str">
        <f>IFERROR(VLOOKUP(C1073, [5]stores!A:B, 2, FALSE), "Unknown")</f>
        <v>Baldwin Bikes</v>
      </c>
      <c r="M1073" s="2" t="str">
        <f>VLOOKUP(D1073,[3]products!A:B,2,FALSE)</f>
        <v>Electra Townie Original 7D EQ - Women's - 2016</v>
      </c>
      <c r="N1073" s="2" t="str">
        <f>VLOOKUP(D1073, [3]products!A:H, 8, FALSE)</f>
        <v>Electra</v>
      </c>
      <c r="O1073" s="21">
        <f>VLOOKUP(A1073, [1]orders!A:D, 4, FALSE)</f>
        <v>42602</v>
      </c>
      <c r="P1073" s="2">
        <v>1</v>
      </c>
      <c r="Q1073" s="2">
        <v>599.99</v>
      </c>
      <c r="R1073" s="27">
        <v>0.1</v>
      </c>
      <c r="S1073" s="2">
        <f t="shared" si="16"/>
        <v>599.99</v>
      </c>
    </row>
    <row r="1074" spans="1:19" x14ac:dyDescent="0.3">
      <c r="A1074" s="2">
        <v>384</v>
      </c>
      <c r="B1074" s="2">
        <v>2</v>
      </c>
      <c r="C1074" s="2">
        <f>VLOOKUP(A1074, [1]orders!A:G, 7, FALSE)</f>
        <v>2</v>
      </c>
      <c r="D1074" s="2">
        <v>21</v>
      </c>
      <c r="E1074" s="2">
        <f>VLOOKUP(C1074, [2]staffs!A:G,1,FALSE)</f>
        <v>2</v>
      </c>
      <c r="F1074" s="2" t="str">
        <f>VLOOKUP(E1074, [2]staffs!A:D,4,FALSE)</f>
        <v>mireya.copeland@bikes.shop</v>
      </c>
      <c r="G1074" s="2">
        <f>VLOOKUP(D1074, [3]products!$A:$D, 4, FALSE)</f>
        <v>1</v>
      </c>
      <c r="H1074" s="2" t="str">
        <f>VLOOKUP(G1074, [4]categories!A:B, 2, FALSE)</f>
        <v>Children Bicycles</v>
      </c>
      <c r="I1074" s="14">
        <f>VLOOKUP(A1074, [1]orders!A:B,2,FALSE)</f>
        <v>410</v>
      </c>
      <c r="J1074" s="14" t="str">
        <f>VLOOKUP(A1074, [1]orders!A:I,9,FALSE)</f>
        <v>conception.slater@gmail.com</v>
      </c>
      <c r="K1074" s="14">
        <f>VLOOKUP(A1074, [1]orders!A:J,10,FALSE)</f>
        <v>11710</v>
      </c>
      <c r="L1074" s="2" t="str">
        <f>IFERROR(VLOOKUP(C1074, [5]stores!A:B, 2, FALSE), "Unknown")</f>
        <v>Baldwin Bikes</v>
      </c>
      <c r="M1074" s="2" t="str">
        <f>VLOOKUP(D1074,[3]products!A:B,2,FALSE)</f>
        <v>Electra Cruiser 1 (24-Inch) - 2016</v>
      </c>
      <c r="N1074" s="2" t="str">
        <f>VLOOKUP(D1074, [3]products!A:H, 8, FALSE)</f>
        <v>Electra</v>
      </c>
      <c r="O1074" s="21">
        <f>VLOOKUP(A1074, [1]orders!A:D, 4, FALSE)</f>
        <v>42602</v>
      </c>
      <c r="P1074" s="2">
        <v>2</v>
      </c>
      <c r="Q1074" s="2">
        <v>269.99</v>
      </c>
      <c r="R1074" s="27">
        <v>0.2</v>
      </c>
      <c r="S1074" s="2">
        <f t="shared" si="16"/>
        <v>539.98</v>
      </c>
    </row>
    <row r="1075" spans="1:19" x14ac:dyDescent="0.3">
      <c r="A1075" s="2">
        <v>384</v>
      </c>
      <c r="B1075" s="2">
        <v>3</v>
      </c>
      <c r="C1075" s="2">
        <f>VLOOKUP(A1075, [1]orders!A:G, 7, FALSE)</f>
        <v>2</v>
      </c>
      <c r="D1075" s="2">
        <v>8</v>
      </c>
      <c r="E1075" s="2">
        <f>VLOOKUP(C1075, [2]staffs!A:G,1,FALSE)</f>
        <v>2</v>
      </c>
      <c r="F1075" s="2" t="str">
        <f>VLOOKUP(E1075, [2]staffs!A:D,4,FALSE)</f>
        <v>mireya.copeland@bikes.shop</v>
      </c>
      <c r="G1075" s="2">
        <f>VLOOKUP(D1075, [3]products!$A:$D, 4, FALSE)</f>
        <v>6</v>
      </c>
      <c r="H1075" s="2" t="str">
        <f>VLOOKUP(G1075, [4]categories!A:B, 2, FALSE)</f>
        <v>Mountain Bikes</v>
      </c>
      <c r="I1075" s="14">
        <f>VLOOKUP(A1075, [1]orders!A:B,2,FALSE)</f>
        <v>410</v>
      </c>
      <c r="J1075" s="14" t="str">
        <f>VLOOKUP(A1075, [1]orders!A:I,9,FALSE)</f>
        <v>conception.slater@gmail.com</v>
      </c>
      <c r="K1075" s="14">
        <f>VLOOKUP(A1075, [1]orders!A:J,10,FALSE)</f>
        <v>11710</v>
      </c>
      <c r="L1075" s="2" t="str">
        <f>IFERROR(VLOOKUP(C1075, [5]stores!A:B, 2, FALSE), "Unknown")</f>
        <v>Baldwin Bikes</v>
      </c>
      <c r="M1075" s="2" t="str">
        <f>VLOOKUP(D1075,[3]products!A:B,2,FALSE)</f>
        <v>Trek Remedy 29 Carbon Frameset - 2016</v>
      </c>
      <c r="N1075" s="2" t="str">
        <f>VLOOKUP(D1075, [3]products!A:H, 8, FALSE)</f>
        <v>Trek</v>
      </c>
      <c r="O1075" s="21">
        <f>VLOOKUP(A1075, [1]orders!A:D, 4, FALSE)</f>
        <v>42602</v>
      </c>
      <c r="P1075" s="2">
        <v>1</v>
      </c>
      <c r="Q1075" s="2">
        <v>1799.99</v>
      </c>
      <c r="R1075" s="27">
        <v>0.05</v>
      </c>
      <c r="S1075" s="2">
        <f t="shared" si="16"/>
        <v>1799.99</v>
      </c>
    </row>
    <row r="1076" spans="1:19" x14ac:dyDescent="0.3">
      <c r="A1076" s="2">
        <v>384</v>
      </c>
      <c r="B1076" s="2">
        <v>4</v>
      </c>
      <c r="C1076" s="2">
        <f>VLOOKUP(A1076, [1]orders!A:G, 7, FALSE)</f>
        <v>2</v>
      </c>
      <c r="D1076" s="2">
        <v>15</v>
      </c>
      <c r="E1076" s="2">
        <f>VLOOKUP(C1076, [2]staffs!A:G,1,FALSE)</f>
        <v>2</v>
      </c>
      <c r="F1076" s="2" t="str">
        <f>VLOOKUP(E1076, [2]staffs!A:D,4,FALSE)</f>
        <v>mireya.copeland@bikes.shop</v>
      </c>
      <c r="G1076" s="2">
        <f>VLOOKUP(D1076, [3]products!$A:$D, 4, FALSE)</f>
        <v>3</v>
      </c>
      <c r="H1076" s="2" t="str">
        <f>VLOOKUP(G1076, [4]categories!A:B, 2, FALSE)</f>
        <v>Cruisers Bicycles</v>
      </c>
      <c r="I1076" s="14">
        <f>VLOOKUP(A1076, [1]orders!A:B,2,FALSE)</f>
        <v>410</v>
      </c>
      <c r="J1076" s="14" t="str">
        <f>VLOOKUP(A1076, [1]orders!A:I,9,FALSE)</f>
        <v>conception.slater@gmail.com</v>
      </c>
      <c r="K1076" s="14">
        <f>VLOOKUP(A1076, [1]orders!A:J,10,FALSE)</f>
        <v>11710</v>
      </c>
      <c r="L1076" s="2" t="str">
        <f>IFERROR(VLOOKUP(C1076, [5]stores!A:B, 2, FALSE), "Unknown")</f>
        <v>Baldwin Bikes</v>
      </c>
      <c r="M1076" s="2" t="str">
        <f>VLOOKUP(D1076,[3]products!A:B,2,FALSE)</f>
        <v>Electra Moto 1 - 2016</v>
      </c>
      <c r="N1076" s="2" t="str">
        <f>VLOOKUP(D1076, [3]products!A:H, 8, FALSE)</f>
        <v>Electra</v>
      </c>
      <c r="O1076" s="21">
        <f>VLOOKUP(A1076, [1]orders!A:D, 4, FALSE)</f>
        <v>42602</v>
      </c>
      <c r="P1076" s="2">
        <v>1</v>
      </c>
      <c r="Q1076" s="2">
        <v>529.99</v>
      </c>
      <c r="R1076" s="27">
        <v>0.1</v>
      </c>
      <c r="S1076" s="2">
        <f t="shared" si="16"/>
        <v>529.99</v>
      </c>
    </row>
    <row r="1077" spans="1:19" x14ac:dyDescent="0.3">
      <c r="A1077" s="2">
        <v>384</v>
      </c>
      <c r="B1077" s="2">
        <v>5</v>
      </c>
      <c r="C1077" s="2">
        <f>VLOOKUP(A1077, [1]orders!A:G, 7, FALSE)</f>
        <v>2</v>
      </c>
      <c r="D1077" s="2">
        <v>4</v>
      </c>
      <c r="E1077" s="2">
        <f>VLOOKUP(C1077, [2]staffs!A:G,1,FALSE)</f>
        <v>2</v>
      </c>
      <c r="F1077" s="2" t="str">
        <f>VLOOKUP(E1077, [2]staffs!A:D,4,FALSE)</f>
        <v>mireya.copeland@bikes.shop</v>
      </c>
      <c r="G1077" s="2">
        <f>VLOOKUP(D1077, [3]products!$A:$D, 4, FALSE)</f>
        <v>6</v>
      </c>
      <c r="H1077" s="2" t="str">
        <f>VLOOKUP(G1077, [4]categories!A:B, 2, FALSE)</f>
        <v>Mountain Bikes</v>
      </c>
      <c r="I1077" s="14">
        <f>VLOOKUP(A1077, [1]orders!A:B,2,FALSE)</f>
        <v>410</v>
      </c>
      <c r="J1077" s="14" t="str">
        <f>VLOOKUP(A1077, [1]orders!A:I,9,FALSE)</f>
        <v>conception.slater@gmail.com</v>
      </c>
      <c r="K1077" s="14">
        <f>VLOOKUP(A1077, [1]orders!A:J,10,FALSE)</f>
        <v>11710</v>
      </c>
      <c r="L1077" s="2" t="str">
        <f>IFERROR(VLOOKUP(C1077, [5]stores!A:B, 2, FALSE), "Unknown")</f>
        <v>Baldwin Bikes</v>
      </c>
      <c r="M1077" s="2" t="str">
        <f>VLOOKUP(D1077,[3]products!A:B,2,FALSE)</f>
        <v>Trek Fuel EX 8 29 - 2016</v>
      </c>
      <c r="N1077" s="2" t="str">
        <f>VLOOKUP(D1077, [3]products!A:H, 8, FALSE)</f>
        <v>Trek</v>
      </c>
      <c r="O1077" s="21">
        <f>VLOOKUP(A1077, [1]orders!A:D, 4, FALSE)</f>
        <v>42602</v>
      </c>
      <c r="P1077" s="2">
        <v>1</v>
      </c>
      <c r="Q1077" s="2">
        <v>2899.99</v>
      </c>
      <c r="R1077" s="27">
        <v>0.2</v>
      </c>
      <c r="S1077" s="2">
        <f t="shared" si="16"/>
        <v>2899.99</v>
      </c>
    </row>
    <row r="1078" spans="1:19" x14ac:dyDescent="0.3">
      <c r="A1078" s="2">
        <v>385</v>
      </c>
      <c r="B1078" s="2">
        <v>1</v>
      </c>
      <c r="C1078" s="2">
        <f>VLOOKUP(A1078, [1]orders!A:G, 7, FALSE)</f>
        <v>2</v>
      </c>
      <c r="D1078" s="2">
        <v>21</v>
      </c>
      <c r="E1078" s="2">
        <f>VLOOKUP(C1078, [2]staffs!A:G,1,FALSE)</f>
        <v>2</v>
      </c>
      <c r="F1078" s="2" t="str">
        <f>VLOOKUP(E1078, [2]staffs!A:D,4,FALSE)</f>
        <v>mireya.copeland@bikes.shop</v>
      </c>
      <c r="G1078" s="2">
        <f>VLOOKUP(D1078, [3]products!$A:$D, 4, FALSE)</f>
        <v>1</v>
      </c>
      <c r="H1078" s="2" t="str">
        <f>VLOOKUP(G1078, [4]categories!A:B, 2, FALSE)</f>
        <v>Children Bicycles</v>
      </c>
      <c r="I1078" s="14">
        <f>VLOOKUP(A1078, [1]orders!A:B,2,FALSE)</f>
        <v>1274</v>
      </c>
      <c r="J1078" s="14" t="str">
        <f>VLOOKUP(A1078, [1]orders!A:I,9,FALSE)</f>
        <v>odette.moses@gmail.com</v>
      </c>
      <c r="K1078" s="14">
        <f>VLOOKUP(A1078, [1]orders!A:J,10,FALSE)</f>
        <v>12550</v>
      </c>
      <c r="L1078" s="2" t="str">
        <f>IFERROR(VLOOKUP(C1078, [5]stores!A:B, 2, FALSE), "Unknown")</f>
        <v>Baldwin Bikes</v>
      </c>
      <c r="M1078" s="2" t="str">
        <f>VLOOKUP(D1078,[3]products!A:B,2,FALSE)</f>
        <v>Electra Cruiser 1 (24-Inch) - 2016</v>
      </c>
      <c r="N1078" s="2" t="str">
        <f>VLOOKUP(D1078, [3]products!A:H, 8, FALSE)</f>
        <v>Electra</v>
      </c>
      <c r="O1078" s="21">
        <f>VLOOKUP(A1078, [1]orders!A:D, 4, FALSE)</f>
        <v>42602</v>
      </c>
      <c r="P1078" s="2">
        <v>1</v>
      </c>
      <c r="Q1078" s="2">
        <v>269.99</v>
      </c>
      <c r="R1078" s="27">
        <v>7.0000000000000007E-2</v>
      </c>
      <c r="S1078" s="2">
        <f t="shared" si="16"/>
        <v>269.99</v>
      </c>
    </row>
    <row r="1079" spans="1:19" x14ac:dyDescent="0.3">
      <c r="A1079" s="2">
        <v>385</v>
      </c>
      <c r="B1079" s="2">
        <v>2</v>
      </c>
      <c r="C1079" s="2">
        <f>VLOOKUP(A1079, [1]orders!A:G, 7, FALSE)</f>
        <v>2</v>
      </c>
      <c r="D1079" s="2">
        <v>7</v>
      </c>
      <c r="E1079" s="2">
        <f>VLOOKUP(C1079, [2]staffs!A:G,1,FALSE)</f>
        <v>2</v>
      </c>
      <c r="F1079" s="2" t="str">
        <f>VLOOKUP(E1079, [2]staffs!A:D,4,FALSE)</f>
        <v>mireya.copeland@bikes.shop</v>
      </c>
      <c r="G1079" s="2">
        <f>VLOOKUP(D1079, [3]products!$A:$D, 4, FALSE)</f>
        <v>6</v>
      </c>
      <c r="H1079" s="2" t="str">
        <f>VLOOKUP(G1079, [4]categories!A:B, 2, FALSE)</f>
        <v>Mountain Bikes</v>
      </c>
      <c r="I1079" s="14">
        <f>VLOOKUP(A1079, [1]orders!A:B,2,FALSE)</f>
        <v>1274</v>
      </c>
      <c r="J1079" s="14" t="str">
        <f>VLOOKUP(A1079, [1]orders!A:I,9,FALSE)</f>
        <v>odette.moses@gmail.com</v>
      </c>
      <c r="K1079" s="14">
        <f>VLOOKUP(A1079, [1]orders!A:J,10,FALSE)</f>
        <v>12550</v>
      </c>
      <c r="L1079" s="2" t="str">
        <f>IFERROR(VLOOKUP(C1079, [5]stores!A:B, 2, FALSE), "Unknown")</f>
        <v>Baldwin Bikes</v>
      </c>
      <c r="M1079" s="2" t="str">
        <f>VLOOKUP(D1079,[3]products!A:B,2,FALSE)</f>
        <v>Trek Slash 8 27.5 - 2016</v>
      </c>
      <c r="N1079" s="2" t="str">
        <f>VLOOKUP(D1079, [3]products!A:H, 8, FALSE)</f>
        <v>Trek</v>
      </c>
      <c r="O1079" s="21">
        <f>VLOOKUP(A1079, [1]orders!A:D, 4, FALSE)</f>
        <v>42602</v>
      </c>
      <c r="P1079" s="2">
        <v>2</v>
      </c>
      <c r="Q1079" s="2">
        <v>3999.99</v>
      </c>
      <c r="R1079" s="27">
        <v>0.2</v>
      </c>
      <c r="S1079" s="2">
        <f t="shared" si="16"/>
        <v>7999.98</v>
      </c>
    </row>
    <row r="1080" spans="1:19" x14ac:dyDescent="0.3">
      <c r="A1080" s="2">
        <v>385</v>
      </c>
      <c r="B1080" s="2">
        <v>3</v>
      </c>
      <c r="C1080" s="2">
        <f>VLOOKUP(A1080, [1]orders!A:G, 7, FALSE)</f>
        <v>2</v>
      </c>
      <c r="D1080" s="2">
        <v>26</v>
      </c>
      <c r="E1080" s="2">
        <f>VLOOKUP(C1080, [2]staffs!A:G,1,FALSE)</f>
        <v>2</v>
      </c>
      <c r="F1080" s="2" t="str">
        <f>VLOOKUP(E1080, [2]staffs!A:D,4,FALSE)</f>
        <v>mireya.copeland@bikes.shop</v>
      </c>
      <c r="G1080" s="2">
        <f>VLOOKUP(D1080, [3]products!$A:$D, 4, FALSE)</f>
        <v>2</v>
      </c>
      <c r="H1080" s="2" t="str">
        <f>VLOOKUP(G1080, [4]categories!A:B, 2, FALSE)</f>
        <v>Comfort Bicycles</v>
      </c>
      <c r="I1080" s="14">
        <f>VLOOKUP(A1080, [1]orders!A:B,2,FALSE)</f>
        <v>1274</v>
      </c>
      <c r="J1080" s="14" t="str">
        <f>VLOOKUP(A1080, [1]orders!A:I,9,FALSE)</f>
        <v>odette.moses@gmail.com</v>
      </c>
      <c r="K1080" s="14">
        <f>VLOOKUP(A1080, [1]orders!A:J,10,FALSE)</f>
        <v>12550</v>
      </c>
      <c r="L1080" s="2" t="str">
        <f>IFERROR(VLOOKUP(C1080, [5]stores!A:B, 2, FALSE), "Unknown")</f>
        <v>Baldwin Bikes</v>
      </c>
      <c r="M1080" s="2" t="str">
        <f>VLOOKUP(D1080,[3]products!A:B,2,FALSE)</f>
        <v>Electra Townie Original 7D EQ - 2016</v>
      </c>
      <c r="N1080" s="2" t="str">
        <f>VLOOKUP(D1080, [3]products!A:H, 8, FALSE)</f>
        <v>Electra</v>
      </c>
      <c r="O1080" s="21">
        <f>VLOOKUP(A1080, [1]orders!A:D, 4, FALSE)</f>
        <v>42602</v>
      </c>
      <c r="P1080" s="2">
        <v>2</v>
      </c>
      <c r="Q1080" s="2">
        <v>599.99</v>
      </c>
      <c r="R1080" s="27">
        <v>0.05</v>
      </c>
      <c r="S1080" s="2">
        <f t="shared" si="16"/>
        <v>1199.98</v>
      </c>
    </row>
    <row r="1081" spans="1:19" x14ac:dyDescent="0.3">
      <c r="A1081" s="2">
        <v>386</v>
      </c>
      <c r="B1081" s="2">
        <v>1</v>
      </c>
      <c r="C1081" s="2">
        <f>VLOOKUP(A1081, [1]orders!A:G, 7, FALSE)</f>
        <v>2</v>
      </c>
      <c r="D1081" s="2">
        <v>8</v>
      </c>
      <c r="E1081" s="2">
        <f>VLOOKUP(C1081, [2]staffs!A:G,1,FALSE)</f>
        <v>2</v>
      </c>
      <c r="F1081" s="2" t="str">
        <f>VLOOKUP(E1081, [2]staffs!A:D,4,FALSE)</f>
        <v>mireya.copeland@bikes.shop</v>
      </c>
      <c r="G1081" s="2">
        <f>VLOOKUP(D1081, [3]products!$A:$D, 4, FALSE)</f>
        <v>6</v>
      </c>
      <c r="H1081" s="2" t="str">
        <f>VLOOKUP(G1081, [4]categories!A:B, 2, FALSE)</f>
        <v>Mountain Bikes</v>
      </c>
      <c r="I1081" s="14">
        <f>VLOOKUP(A1081, [1]orders!A:B,2,FALSE)</f>
        <v>1362</v>
      </c>
      <c r="J1081" s="14" t="str">
        <f>VLOOKUP(A1081, [1]orders!A:I,9,FALSE)</f>
        <v>christiana.gross@yahoo.com</v>
      </c>
      <c r="K1081" s="14">
        <f>VLOOKUP(A1081, [1]orders!A:J,10,FALSE)</f>
        <v>14127</v>
      </c>
      <c r="L1081" s="2" t="str">
        <f>IFERROR(VLOOKUP(C1081, [5]stores!A:B, 2, FALSE), "Unknown")</f>
        <v>Baldwin Bikes</v>
      </c>
      <c r="M1081" s="2" t="str">
        <f>VLOOKUP(D1081,[3]products!A:B,2,FALSE)</f>
        <v>Trek Remedy 29 Carbon Frameset - 2016</v>
      </c>
      <c r="N1081" s="2" t="str">
        <f>VLOOKUP(D1081, [3]products!A:H, 8, FALSE)</f>
        <v>Trek</v>
      </c>
      <c r="O1081" s="21">
        <f>VLOOKUP(A1081, [1]orders!A:D, 4, FALSE)</f>
        <v>42602</v>
      </c>
      <c r="P1081" s="2">
        <v>1</v>
      </c>
      <c r="Q1081" s="2">
        <v>1799.99</v>
      </c>
      <c r="R1081" s="27">
        <v>0.2</v>
      </c>
      <c r="S1081" s="2">
        <f t="shared" si="16"/>
        <v>1799.99</v>
      </c>
    </row>
    <row r="1082" spans="1:19" x14ac:dyDescent="0.3">
      <c r="A1082" s="2">
        <v>386</v>
      </c>
      <c r="B1082" s="2">
        <v>2</v>
      </c>
      <c r="C1082" s="2">
        <f>VLOOKUP(A1082, [1]orders!A:G, 7, FALSE)</f>
        <v>2</v>
      </c>
      <c r="D1082" s="2">
        <v>3</v>
      </c>
      <c r="E1082" s="2">
        <f>VLOOKUP(C1082, [2]staffs!A:G,1,FALSE)</f>
        <v>2</v>
      </c>
      <c r="F1082" s="2" t="str">
        <f>VLOOKUP(E1082, [2]staffs!A:D,4,FALSE)</f>
        <v>mireya.copeland@bikes.shop</v>
      </c>
      <c r="G1082" s="2">
        <f>VLOOKUP(D1082, [3]products!$A:$D, 4, FALSE)</f>
        <v>6</v>
      </c>
      <c r="H1082" s="2" t="str">
        <f>VLOOKUP(G1082, [4]categories!A:B, 2, FALSE)</f>
        <v>Mountain Bikes</v>
      </c>
      <c r="I1082" s="14">
        <f>VLOOKUP(A1082, [1]orders!A:B,2,FALSE)</f>
        <v>1362</v>
      </c>
      <c r="J1082" s="14" t="str">
        <f>VLOOKUP(A1082, [1]orders!A:I,9,FALSE)</f>
        <v>christiana.gross@yahoo.com</v>
      </c>
      <c r="K1082" s="14">
        <f>VLOOKUP(A1082, [1]orders!A:J,10,FALSE)</f>
        <v>14127</v>
      </c>
      <c r="L1082" s="2" t="str">
        <f>IFERROR(VLOOKUP(C1082, [5]stores!A:B, 2, FALSE), "Unknown")</f>
        <v>Baldwin Bikes</v>
      </c>
      <c r="M1082" s="2" t="str">
        <f>VLOOKUP(D1082,[3]products!A:B,2,FALSE)</f>
        <v>Surly Wednesday Frameset - 2016</v>
      </c>
      <c r="N1082" s="2" t="str">
        <f>VLOOKUP(D1082, [3]products!A:H, 8, FALSE)</f>
        <v>Surly</v>
      </c>
      <c r="O1082" s="21">
        <f>VLOOKUP(A1082, [1]orders!A:D, 4, FALSE)</f>
        <v>42602</v>
      </c>
      <c r="P1082" s="2">
        <v>2</v>
      </c>
      <c r="Q1082" s="2">
        <v>999.99</v>
      </c>
      <c r="R1082" s="27">
        <v>0.05</v>
      </c>
      <c r="S1082" s="2">
        <f t="shared" si="16"/>
        <v>1999.98</v>
      </c>
    </row>
    <row r="1083" spans="1:19" x14ac:dyDescent="0.3">
      <c r="A1083" s="2">
        <v>386</v>
      </c>
      <c r="B1083" s="2">
        <v>3</v>
      </c>
      <c r="C1083" s="2">
        <f>VLOOKUP(A1083, [1]orders!A:G, 7, FALSE)</f>
        <v>2</v>
      </c>
      <c r="D1083" s="2">
        <v>16</v>
      </c>
      <c r="E1083" s="2">
        <f>VLOOKUP(C1083, [2]staffs!A:G,1,FALSE)</f>
        <v>2</v>
      </c>
      <c r="F1083" s="2" t="str">
        <f>VLOOKUP(E1083, [2]staffs!A:D,4,FALSE)</f>
        <v>mireya.copeland@bikes.shop</v>
      </c>
      <c r="G1083" s="2">
        <f>VLOOKUP(D1083, [3]products!$A:$D, 4, FALSE)</f>
        <v>3</v>
      </c>
      <c r="H1083" s="2" t="str">
        <f>VLOOKUP(G1083, [4]categories!A:B, 2, FALSE)</f>
        <v>Cruisers Bicycles</v>
      </c>
      <c r="I1083" s="14">
        <f>VLOOKUP(A1083, [1]orders!A:B,2,FALSE)</f>
        <v>1362</v>
      </c>
      <c r="J1083" s="14" t="str">
        <f>VLOOKUP(A1083, [1]orders!A:I,9,FALSE)</f>
        <v>christiana.gross@yahoo.com</v>
      </c>
      <c r="K1083" s="14">
        <f>VLOOKUP(A1083, [1]orders!A:J,10,FALSE)</f>
        <v>14127</v>
      </c>
      <c r="L1083" s="2" t="str">
        <f>IFERROR(VLOOKUP(C1083, [5]stores!A:B, 2, FALSE), "Unknown")</f>
        <v>Baldwin Bikes</v>
      </c>
      <c r="M1083" s="2" t="str">
        <f>VLOOKUP(D1083,[3]products!A:B,2,FALSE)</f>
        <v>Electra Townie Original 7D EQ - 2016</v>
      </c>
      <c r="N1083" s="2" t="str">
        <f>VLOOKUP(D1083, [3]products!A:H, 8, FALSE)</f>
        <v>Electra</v>
      </c>
      <c r="O1083" s="21">
        <f>VLOOKUP(A1083, [1]orders!A:D, 4, FALSE)</f>
        <v>42602</v>
      </c>
      <c r="P1083" s="2">
        <v>2</v>
      </c>
      <c r="Q1083" s="2">
        <v>599.99</v>
      </c>
      <c r="R1083" s="27">
        <v>0.2</v>
      </c>
      <c r="S1083" s="2">
        <f t="shared" si="16"/>
        <v>1199.98</v>
      </c>
    </row>
    <row r="1084" spans="1:19" x14ac:dyDescent="0.3">
      <c r="A1084" s="2">
        <v>387</v>
      </c>
      <c r="B1084" s="2">
        <v>1</v>
      </c>
      <c r="C1084" s="2">
        <f>VLOOKUP(A1084, [1]orders!A:G, 7, FALSE)</f>
        <v>3</v>
      </c>
      <c r="D1084" s="2">
        <v>18</v>
      </c>
      <c r="E1084" s="2">
        <f>VLOOKUP(C1084, [2]staffs!A:G,1,FALSE)</f>
        <v>3</v>
      </c>
      <c r="F1084" s="2" t="str">
        <f>VLOOKUP(E1084, [2]staffs!A:D,4,FALSE)</f>
        <v>genna.serrano@bikes.shop</v>
      </c>
      <c r="G1084" s="2">
        <f>VLOOKUP(D1084, [3]products!$A:$D, 4, FALSE)</f>
        <v>3</v>
      </c>
      <c r="H1084" s="2" t="str">
        <f>VLOOKUP(G1084, [4]categories!A:B, 2, FALSE)</f>
        <v>Cruisers Bicycles</v>
      </c>
      <c r="I1084" s="14">
        <f>VLOOKUP(A1084, [1]orders!A:B,2,FALSE)</f>
        <v>451</v>
      </c>
      <c r="J1084" s="14" t="str">
        <f>VLOOKUP(A1084, [1]orders!A:I,9,FALSE)</f>
        <v>jennette.wooten@msn.com</v>
      </c>
      <c r="K1084" s="14">
        <f>VLOOKUP(A1084, [1]orders!A:J,10,FALSE)</f>
        <v>75088</v>
      </c>
      <c r="L1084" s="2" t="str">
        <f>IFERROR(VLOOKUP(C1084, [5]stores!A:B, 2, FALSE), "Unknown")</f>
        <v>Rowlett Bikes</v>
      </c>
      <c r="M1084" s="2" t="str">
        <f>VLOOKUP(D1084,[3]products!A:B,2,FALSE)</f>
        <v>Pure Cycles Western 3-Speed - Women's - 2015/2016</v>
      </c>
      <c r="N1084" s="2" t="str">
        <f>VLOOKUP(D1084, [3]products!A:H, 8, FALSE)</f>
        <v>Pure Cycles</v>
      </c>
      <c r="O1084" s="21">
        <f>VLOOKUP(A1084, [1]orders!A:D, 4, FALSE)</f>
        <v>42602</v>
      </c>
      <c r="P1084" s="2">
        <v>1</v>
      </c>
      <c r="Q1084" s="2">
        <v>449</v>
      </c>
      <c r="R1084" s="27">
        <v>0.2</v>
      </c>
      <c r="S1084" s="2">
        <f t="shared" si="16"/>
        <v>449</v>
      </c>
    </row>
    <row r="1085" spans="1:19" x14ac:dyDescent="0.3">
      <c r="A1085" s="2">
        <v>388</v>
      </c>
      <c r="B1085" s="2">
        <v>1</v>
      </c>
      <c r="C1085" s="2">
        <f>VLOOKUP(A1085, [1]orders!A:G, 7, FALSE)</f>
        <v>3</v>
      </c>
      <c r="D1085" s="2">
        <v>19</v>
      </c>
      <c r="E1085" s="2">
        <f>VLOOKUP(C1085, [2]staffs!A:G,1,FALSE)</f>
        <v>3</v>
      </c>
      <c r="F1085" s="2" t="str">
        <f>VLOOKUP(E1085, [2]staffs!A:D,4,FALSE)</f>
        <v>genna.serrano@bikes.shop</v>
      </c>
      <c r="G1085" s="2">
        <f>VLOOKUP(D1085, [3]products!$A:$D, 4, FALSE)</f>
        <v>3</v>
      </c>
      <c r="H1085" s="2" t="str">
        <f>VLOOKUP(G1085, [4]categories!A:B, 2, FALSE)</f>
        <v>Cruisers Bicycles</v>
      </c>
      <c r="I1085" s="14">
        <f>VLOOKUP(A1085, [1]orders!A:B,2,FALSE)</f>
        <v>1080</v>
      </c>
      <c r="J1085" s="14" t="str">
        <f>VLOOKUP(A1085, [1]orders!A:I,9,FALSE)</f>
        <v>mirella.duffy@yahoo.com</v>
      </c>
      <c r="K1085" s="14">
        <f>VLOOKUP(A1085, [1]orders!A:J,10,FALSE)</f>
        <v>75604</v>
      </c>
      <c r="L1085" s="2" t="str">
        <f>IFERROR(VLOOKUP(C1085, [5]stores!A:B, 2, FALSE), "Unknown")</f>
        <v>Rowlett Bikes</v>
      </c>
      <c r="M1085" s="2" t="str">
        <f>VLOOKUP(D1085,[3]products!A:B,2,FALSE)</f>
        <v>Pure Cycles William 3-Speed - 2016</v>
      </c>
      <c r="N1085" s="2" t="str">
        <f>VLOOKUP(D1085, [3]products!A:H, 8, FALSE)</f>
        <v>Pure Cycles</v>
      </c>
      <c r="O1085" s="21">
        <f>VLOOKUP(A1085, [1]orders!A:D, 4, FALSE)</f>
        <v>42603</v>
      </c>
      <c r="P1085" s="2">
        <v>2</v>
      </c>
      <c r="Q1085" s="2">
        <v>449</v>
      </c>
      <c r="R1085" s="27">
        <v>0.2</v>
      </c>
      <c r="S1085" s="2">
        <f t="shared" si="16"/>
        <v>898</v>
      </c>
    </row>
    <row r="1086" spans="1:19" x14ac:dyDescent="0.3">
      <c r="A1086" s="2">
        <v>388</v>
      </c>
      <c r="B1086" s="2">
        <v>2</v>
      </c>
      <c r="C1086" s="2">
        <f>VLOOKUP(A1086, [1]orders!A:G, 7, FALSE)</f>
        <v>3</v>
      </c>
      <c r="D1086" s="2">
        <v>13</v>
      </c>
      <c r="E1086" s="2">
        <f>VLOOKUP(C1086, [2]staffs!A:G,1,FALSE)</f>
        <v>3</v>
      </c>
      <c r="F1086" s="2" t="str">
        <f>VLOOKUP(E1086, [2]staffs!A:D,4,FALSE)</f>
        <v>genna.serrano@bikes.shop</v>
      </c>
      <c r="G1086" s="2">
        <f>VLOOKUP(D1086, [3]products!$A:$D, 4, FALSE)</f>
        <v>3</v>
      </c>
      <c r="H1086" s="2" t="str">
        <f>VLOOKUP(G1086, [4]categories!A:B, 2, FALSE)</f>
        <v>Cruisers Bicycles</v>
      </c>
      <c r="I1086" s="14">
        <f>VLOOKUP(A1086, [1]orders!A:B,2,FALSE)</f>
        <v>1080</v>
      </c>
      <c r="J1086" s="14" t="str">
        <f>VLOOKUP(A1086, [1]orders!A:I,9,FALSE)</f>
        <v>mirella.duffy@yahoo.com</v>
      </c>
      <c r="K1086" s="14">
        <f>VLOOKUP(A1086, [1]orders!A:J,10,FALSE)</f>
        <v>75604</v>
      </c>
      <c r="L1086" s="2" t="str">
        <f>IFERROR(VLOOKUP(C1086, [5]stores!A:B, 2, FALSE), "Unknown")</f>
        <v>Rowlett Bikes</v>
      </c>
      <c r="M1086" s="2" t="str">
        <f>VLOOKUP(D1086,[3]products!A:B,2,FALSE)</f>
        <v>Electra Cruiser 1 (24-Inch) - 2016</v>
      </c>
      <c r="N1086" s="2" t="str">
        <f>VLOOKUP(D1086, [3]products!A:H, 8, FALSE)</f>
        <v>Electra</v>
      </c>
      <c r="O1086" s="21">
        <f>VLOOKUP(A1086, [1]orders!A:D, 4, FALSE)</f>
        <v>42603</v>
      </c>
      <c r="P1086" s="2">
        <v>2</v>
      </c>
      <c r="Q1086" s="2">
        <v>269.99</v>
      </c>
      <c r="R1086" s="27">
        <v>7.0000000000000007E-2</v>
      </c>
      <c r="S1086" s="2">
        <f t="shared" si="16"/>
        <v>539.98</v>
      </c>
    </row>
    <row r="1087" spans="1:19" x14ac:dyDescent="0.3">
      <c r="A1087" s="2">
        <v>388</v>
      </c>
      <c r="B1087" s="2">
        <v>3</v>
      </c>
      <c r="C1087" s="2">
        <f>VLOOKUP(A1087, [1]orders!A:G, 7, FALSE)</f>
        <v>3</v>
      </c>
      <c r="D1087" s="2">
        <v>2</v>
      </c>
      <c r="E1087" s="2">
        <f>VLOOKUP(C1087, [2]staffs!A:G,1,FALSE)</f>
        <v>3</v>
      </c>
      <c r="F1087" s="2" t="str">
        <f>VLOOKUP(E1087, [2]staffs!A:D,4,FALSE)</f>
        <v>genna.serrano@bikes.shop</v>
      </c>
      <c r="G1087" s="2">
        <f>VLOOKUP(D1087, [3]products!$A:$D, 4, FALSE)</f>
        <v>6</v>
      </c>
      <c r="H1087" s="2" t="str">
        <f>VLOOKUP(G1087, [4]categories!A:B, 2, FALSE)</f>
        <v>Mountain Bikes</v>
      </c>
      <c r="I1087" s="14">
        <f>VLOOKUP(A1087, [1]orders!A:B,2,FALSE)</f>
        <v>1080</v>
      </c>
      <c r="J1087" s="14" t="str">
        <f>VLOOKUP(A1087, [1]orders!A:I,9,FALSE)</f>
        <v>mirella.duffy@yahoo.com</v>
      </c>
      <c r="K1087" s="14">
        <f>VLOOKUP(A1087, [1]orders!A:J,10,FALSE)</f>
        <v>75604</v>
      </c>
      <c r="L1087" s="2" t="str">
        <f>IFERROR(VLOOKUP(C1087, [5]stores!A:B, 2, FALSE), "Unknown")</f>
        <v>Rowlett Bikes</v>
      </c>
      <c r="M1087" s="2" t="str">
        <f>VLOOKUP(D1087,[3]products!A:B,2,FALSE)</f>
        <v>Ritchey Timberwolf Frameset - 2016</v>
      </c>
      <c r="N1087" s="2" t="str">
        <f>VLOOKUP(D1087, [3]products!A:H, 8, FALSE)</f>
        <v>Ritchey</v>
      </c>
      <c r="O1087" s="21">
        <f>VLOOKUP(A1087, [1]orders!A:D, 4, FALSE)</f>
        <v>42603</v>
      </c>
      <c r="P1087" s="2">
        <v>1</v>
      </c>
      <c r="Q1087" s="2">
        <v>749.99</v>
      </c>
      <c r="R1087" s="27">
        <v>7.0000000000000007E-2</v>
      </c>
      <c r="S1087" s="2">
        <f t="shared" si="16"/>
        <v>749.99</v>
      </c>
    </row>
    <row r="1088" spans="1:19" x14ac:dyDescent="0.3">
      <c r="A1088" s="2">
        <v>388</v>
      </c>
      <c r="B1088" s="2">
        <v>4</v>
      </c>
      <c r="C1088" s="2">
        <f>VLOOKUP(A1088, [1]orders!A:G, 7, FALSE)</f>
        <v>3</v>
      </c>
      <c r="D1088" s="2">
        <v>11</v>
      </c>
      <c r="E1088" s="2">
        <f>VLOOKUP(C1088, [2]staffs!A:G,1,FALSE)</f>
        <v>3</v>
      </c>
      <c r="F1088" s="2" t="str">
        <f>VLOOKUP(E1088, [2]staffs!A:D,4,FALSE)</f>
        <v>genna.serrano@bikes.shop</v>
      </c>
      <c r="G1088" s="2">
        <f>VLOOKUP(D1088, [3]products!$A:$D, 4, FALSE)</f>
        <v>4</v>
      </c>
      <c r="H1088" s="2" t="str">
        <f>VLOOKUP(G1088, [4]categories!A:B, 2, FALSE)</f>
        <v>Cyclocross Bicycles</v>
      </c>
      <c r="I1088" s="14">
        <f>VLOOKUP(A1088, [1]orders!A:B,2,FALSE)</f>
        <v>1080</v>
      </c>
      <c r="J1088" s="14" t="str">
        <f>VLOOKUP(A1088, [1]orders!A:I,9,FALSE)</f>
        <v>mirella.duffy@yahoo.com</v>
      </c>
      <c r="K1088" s="14">
        <f>VLOOKUP(A1088, [1]orders!A:J,10,FALSE)</f>
        <v>75604</v>
      </c>
      <c r="L1088" s="2" t="str">
        <f>IFERROR(VLOOKUP(C1088, [5]stores!A:B, 2, FALSE), "Unknown")</f>
        <v>Rowlett Bikes</v>
      </c>
      <c r="M1088" s="2" t="str">
        <f>VLOOKUP(D1088,[3]products!A:B,2,FALSE)</f>
        <v>Surly Straggler 650b - 2016</v>
      </c>
      <c r="N1088" s="2" t="str">
        <f>VLOOKUP(D1088, [3]products!A:H, 8, FALSE)</f>
        <v>Surly</v>
      </c>
      <c r="O1088" s="21">
        <f>VLOOKUP(A1088, [1]orders!A:D, 4, FALSE)</f>
        <v>42603</v>
      </c>
      <c r="P1088" s="2">
        <v>1</v>
      </c>
      <c r="Q1088" s="2">
        <v>1680.99</v>
      </c>
      <c r="R1088" s="27">
        <v>0.1</v>
      </c>
      <c r="S1088" s="2">
        <f t="shared" si="16"/>
        <v>1680.99</v>
      </c>
    </row>
    <row r="1089" spans="1:19" x14ac:dyDescent="0.3">
      <c r="A1089" s="2">
        <v>389</v>
      </c>
      <c r="B1089" s="2">
        <v>1</v>
      </c>
      <c r="C1089" s="2">
        <f>VLOOKUP(A1089, [1]orders!A:G, 7, FALSE)</f>
        <v>1</v>
      </c>
      <c r="D1089" s="2">
        <v>2</v>
      </c>
      <c r="E1089" s="2">
        <f>VLOOKUP(C1089, [2]staffs!A:G,1,FALSE)</f>
        <v>1</v>
      </c>
      <c r="F1089" s="2" t="str">
        <f>VLOOKUP(E1089, [2]staffs!A:D,4,FALSE)</f>
        <v>fabiola.jackson@bikes.shop</v>
      </c>
      <c r="G1089" s="2">
        <f>VLOOKUP(D1089, [3]products!$A:$D, 4, FALSE)</f>
        <v>6</v>
      </c>
      <c r="H1089" s="2" t="str">
        <f>VLOOKUP(G1089, [4]categories!A:B, 2, FALSE)</f>
        <v>Mountain Bikes</v>
      </c>
      <c r="I1089" s="14">
        <f>VLOOKUP(A1089, [1]orders!A:B,2,FALSE)</f>
        <v>53</v>
      </c>
      <c r="J1089" s="14" t="str">
        <f>VLOOKUP(A1089, [1]orders!A:I,9,FALSE)</f>
        <v>saturnina.garner@gmail.com</v>
      </c>
      <c r="K1089" s="14">
        <f>VLOOKUP(A1089, [1]orders!A:J,10,FALSE)</f>
        <v>91740</v>
      </c>
      <c r="L1089" s="2" t="str">
        <f>IFERROR(VLOOKUP(C1089, [5]stores!A:B, 2, FALSE), "Unknown")</f>
        <v>Santa Cruz Bikes</v>
      </c>
      <c r="M1089" s="2" t="str">
        <f>VLOOKUP(D1089,[3]products!A:B,2,FALSE)</f>
        <v>Ritchey Timberwolf Frameset - 2016</v>
      </c>
      <c r="N1089" s="2" t="str">
        <f>VLOOKUP(D1089, [3]products!A:H, 8, FALSE)</f>
        <v>Ritchey</v>
      </c>
      <c r="O1089" s="21">
        <f>VLOOKUP(A1089, [1]orders!A:D, 4, FALSE)</f>
        <v>42604</v>
      </c>
      <c r="P1089" s="2">
        <v>1</v>
      </c>
      <c r="Q1089" s="2">
        <v>749.99</v>
      </c>
      <c r="R1089" s="27">
        <v>7.0000000000000007E-2</v>
      </c>
      <c r="S1089" s="2">
        <f t="shared" si="16"/>
        <v>749.99</v>
      </c>
    </row>
    <row r="1090" spans="1:19" x14ac:dyDescent="0.3">
      <c r="A1090" s="2">
        <v>389</v>
      </c>
      <c r="B1090" s="2">
        <v>2</v>
      </c>
      <c r="C1090" s="2">
        <f>VLOOKUP(A1090, [1]orders!A:G, 7, FALSE)</f>
        <v>1</v>
      </c>
      <c r="D1090" s="2">
        <v>15</v>
      </c>
      <c r="E1090" s="2">
        <f>VLOOKUP(C1090, [2]staffs!A:G,1,FALSE)</f>
        <v>1</v>
      </c>
      <c r="F1090" s="2" t="str">
        <f>VLOOKUP(E1090, [2]staffs!A:D,4,FALSE)</f>
        <v>fabiola.jackson@bikes.shop</v>
      </c>
      <c r="G1090" s="2">
        <f>VLOOKUP(D1090, [3]products!$A:$D, 4, FALSE)</f>
        <v>3</v>
      </c>
      <c r="H1090" s="2" t="str">
        <f>VLOOKUP(G1090, [4]categories!A:B, 2, FALSE)</f>
        <v>Cruisers Bicycles</v>
      </c>
      <c r="I1090" s="14">
        <f>VLOOKUP(A1090, [1]orders!A:B,2,FALSE)</f>
        <v>53</v>
      </c>
      <c r="J1090" s="14" t="str">
        <f>VLOOKUP(A1090, [1]orders!A:I,9,FALSE)</f>
        <v>saturnina.garner@gmail.com</v>
      </c>
      <c r="K1090" s="14">
        <f>VLOOKUP(A1090, [1]orders!A:J,10,FALSE)</f>
        <v>91740</v>
      </c>
      <c r="L1090" s="2" t="str">
        <f>IFERROR(VLOOKUP(C1090, [5]stores!A:B, 2, FALSE), "Unknown")</f>
        <v>Santa Cruz Bikes</v>
      </c>
      <c r="M1090" s="2" t="str">
        <f>VLOOKUP(D1090,[3]products!A:B,2,FALSE)</f>
        <v>Electra Moto 1 - 2016</v>
      </c>
      <c r="N1090" s="2" t="str">
        <f>VLOOKUP(D1090, [3]products!A:H, 8, FALSE)</f>
        <v>Electra</v>
      </c>
      <c r="O1090" s="21">
        <f>VLOOKUP(A1090, [1]orders!A:D, 4, FALSE)</f>
        <v>42604</v>
      </c>
      <c r="P1090" s="2">
        <v>2</v>
      </c>
      <c r="Q1090" s="2">
        <v>529.99</v>
      </c>
      <c r="R1090" s="27">
        <v>7.0000000000000007E-2</v>
      </c>
      <c r="S1090" s="2">
        <f t="shared" si="16"/>
        <v>1059.98</v>
      </c>
    </row>
    <row r="1091" spans="1:19" x14ac:dyDescent="0.3">
      <c r="A1091" s="2">
        <v>389</v>
      </c>
      <c r="B1091" s="2">
        <v>3</v>
      </c>
      <c r="C1091" s="2">
        <f>VLOOKUP(A1091, [1]orders!A:G, 7, FALSE)</f>
        <v>1</v>
      </c>
      <c r="D1091" s="2">
        <v>10</v>
      </c>
      <c r="E1091" s="2">
        <f>VLOOKUP(C1091, [2]staffs!A:G,1,FALSE)</f>
        <v>1</v>
      </c>
      <c r="F1091" s="2" t="str">
        <f>VLOOKUP(E1091, [2]staffs!A:D,4,FALSE)</f>
        <v>fabiola.jackson@bikes.shop</v>
      </c>
      <c r="G1091" s="2">
        <f>VLOOKUP(D1091, [3]products!$A:$D, 4, FALSE)</f>
        <v>4</v>
      </c>
      <c r="H1091" s="2" t="str">
        <f>VLOOKUP(G1091, [4]categories!A:B, 2, FALSE)</f>
        <v>Cyclocross Bicycles</v>
      </c>
      <c r="I1091" s="14">
        <f>VLOOKUP(A1091, [1]orders!A:B,2,FALSE)</f>
        <v>53</v>
      </c>
      <c r="J1091" s="14" t="str">
        <f>VLOOKUP(A1091, [1]orders!A:I,9,FALSE)</f>
        <v>saturnina.garner@gmail.com</v>
      </c>
      <c r="K1091" s="14">
        <f>VLOOKUP(A1091, [1]orders!A:J,10,FALSE)</f>
        <v>91740</v>
      </c>
      <c r="L1091" s="2" t="str">
        <f>IFERROR(VLOOKUP(C1091, [5]stores!A:B, 2, FALSE), "Unknown")</f>
        <v>Santa Cruz Bikes</v>
      </c>
      <c r="M1091" s="2" t="str">
        <f>VLOOKUP(D1091,[3]products!A:B,2,FALSE)</f>
        <v>Surly Straggler - 2016</v>
      </c>
      <c r="N1091" s="2" t="str">
        <f>VLOOKUP(D1091, [3]products!A:H, 8, FALSE)</f>
        <v>Surly</v>
      </c>
      <c r="O1091" s="21">
        <f>VLOOKUP(A1091, [1]orders!A:D, 4, FALSE)</f>
        <v>42604</v>
      </c>
      <c r="P1091" s="2">
        <v>2</v>
      </c>
      <c r="Q1091" s="2">
        <v>1549</v>
      </c>
      <c r="R1091" s="27">
        <v>0.05</v>
      </c>
      <c r="S1091" s="2">
        <f t="shared" ref="S1091:S1154" si="17">P1091*Q1091</f>
        <v>3098</v>
      </c>
    </row>
    <row r="1092" spans="1:19" x14ac:dyDescent="0.3">
      <c r="A1092" s="2">
        <v>389</v>
      </c>
      <c r="B1092" s="2">
        <v>4</v>
      </c>
      <c r="C1092" s="2">
        <f>VLOOKUP(A1092, [1]orders!A:G, 7, FALSE)</f>
        <v>1</v>
      </c>
      <c r="D1092" s="2">
        <v>5</v>
      </c>
      <c r="E1092" s="2">
        <f>VLOOKUP(C1092, [2]staffs!A:G,1,FALSE)</f>
        <v>1</v>
      </c>
      <c r="F1092" s="2" t="str">
        <f>VLOOKUP(E1092, [2]staffs!A:D,4,FALSE)</f>
        <v>fabiola.jackson@bikes.shop</v>
      </c>
      <c r="G1092" s="2">
        <f>VLOOKUP(D1092, [3]products!$A:$D, 4, FALSE)</f>
        <v>6</v>
      </c>
      <c r="H1092" s="2" t="str">
        <f>VLOOKUP(G1092, [4]categories!A:B, 2, FALSE)</f>
        <v>Mountain Bikes</v>
      </c>
      <c r="I1092" s="14">
        <f>VLOOKUP(A1092, [1]orders!A:B,2,FALSE)</f>
        <v>53</v>
      </c>
      <c r="J1092" s="14" t="str">
        <f>VLOOKUP(A1092, [1]orders!A:I,9,FALSE)</f>
        <v>saturnina.garner@gmail.com</v>
      </c>
      <c r="K1092" s="14">
        <f>VLOOKUP(A1092, [1]orders!A:J,10,FALSE)</f>
        <v>91740</v>
      </c>
      <c r="L1092" s="2" t="str">
        <f>IFERROR(VLOOKUP(C1092, [5]stores!A:B, 2, FALSE), "Unknown")</f>
        <v>Santa Cruz Bikes</v>
      </c>
      <c r="M1092" s="2" t="str">
        <f>VLOOKUP(D1092,[3]products!A:B,2,FALSE)</f>
        <v>Heller Shagamaw Frame - 2016</v>
      </c>
      <c r="N1092" s="2" t="str">
        <f>VLOOKUP(D1092, [3]products!A:H, 8, FALSE)</f>
        <v>Heller</v>
      </c>
      <c r="O1092" s="21">
        <f>VLOOKUP(A1092, [1]orders!A:D, 4, FALSE)</f>
        <v>42604</v>
      </c>
      <c r="P1092" s="2">
        <v>1</v>
      </c>
      <c r="Q1092" s="2">
        <v>1320.99</v>
      </c>
      <c r="R1092" s="27">
        <v>0.05</v>
      </c>
      <c r="S1092" s="2">
        <f t="shared" si="17"/>
        <v>1320.99</v>
      </c>
    </row>
    <row r="1093" spans="1:19" x14ac:dyDescent="0.3">
      <c r="A1093" s="2">
        <v>389</v>
      </c>
      <c r="B1093" s="2">
        <v>5</v>
      </c>
      <c r="C1093" s="2">
        <f>VLOOKUP(A1093, [1]orders!A:G, 7, FALSE)</f>
        <v>1</v>
      </c>
      <c r="D1093" s="2">
        <v>9</v>
      </c>
      <c r="E1093" s="2">
        <f>VLOOKUP(C1093, [2]staffs!A:G,1,FALSE)</f>
        <v>1</v>
      </c>
      <c r="F1093" s="2" t="str">
        <f>VLOOKUP(E1093, [2]staffs!A:D,4,FALSE)</f>
        <v>fabiola.jackson@bikes.shop</v>
      </c>
      <c r="G1093" s="2">
        <f>VLOOKUP(D1093, [3]products!$A:$D, 4, FALSE)</f>
        <v>5</v>
      </c>
      <c r="H1093" s="2" t="str">
        <f>VLOOKUP(G1093, [4]categories!A:B, 2, FALSE)</f>
        <v>Electric Bikes</v>
      </c>
      <c r="I1093" s="14">
        <f>VLOOKUP(A1093, [1]orders!A:B,2,FALSE)</f>
        <v>53</v>
      </c>
      <c r="J1093" s="14" t="str">
        <f>VLOOKUP(A1093, [1]orders!A:I,9,FALSE)</f>
        <v>saturnina.garner@gmail.com</v>
      </c>
      <c r="K1093" s="14">
        <f>VLOOKUP(A1093, [1]orders!A:J,10,FALSE)</f>
        <v>91740</v>
      </c>
      <c r="L1093" s="2" t="str">
        <f>IFERROR(VLOOKUP(C1093, [5]stores!A:B, 2, FALSE), "Unknown")</f>
        <v>Santa Cruz Bikes</v>
      </c>
      <c r="M1093" s="2" t="str">
        <f>VLOOKUP(D1093,[3]products!A:B,2,FALSE)</f>
        <v>Trek Conduit+ - 2016</v>
      </c>
      <c r="N1093" s="2" t="str">
        <f>VLOOKUP(D1093, [3]products!A:H, 8, FALSE)</f>
        <v>Trek</v>
      </c>
      <c r="O1093" s="21">
        <f>VLOOKUP(A1093, [1]orders!A:D, 4, FALSE)</f>
        <v>42604</v>
      </c>
      <c r="P1093" s="2">
        <v>1</v>
      </c>
      <c r="Q1093" s="2">
        <v>2999.99</v>
      </c>
      <c r="R1093" s="27">
        <v>0.2</v>
      </c>
      <c r="S1093" s="2">
        <f t="shared" si="17"/>
        <v>2999.99</v>
      </c>
    </row>
    <row r="1094" spans="1:19" x14ac:dyDescent="0.3">
      <c r="A1094" s="2">
        <v>390</v>
      </c>
      <c r="B1094" s="2">
        <v>1</v>
      </c>
      <c r="C1094" s="2">
        <f>VLOOKUP(A1094, [1]orders!A:G, 7, FALSE)</f>
        <v>3</v>
      </c>
      <c r="D1094" s="2">
        <v>23</v>
      </c>
      <c r="E1094" s="2">
        <f>VLOOKUP(C1094, [2]staffs!A:G,1,FALSE)</f>
        <v>3</v>
      </c>
      <c r="F1094" s="2" t="str">
        <f>VLOOKUP(E1094, [2]staffs!A:D,4,FALSE)</f>
        <v>genna.serrano@bikes.shop</v>
      </c>
      <c r="G1094" s="2">
        <f>VLOOKUP(D1094, [3]products!$A:$D, 4, FALSE)</f>
        <v>1</v>
      </c>
      <c r="H1094" s="2" t="str">
        <f>VLOOKUP(G1094, [4]categories!A:B, 2, FALSE)</f>
        <v>Children Bicycles</v>
      </c>
      <c r="I1094" s="14">
        <f>VLOOKUP(A1094, [1]orders!A:B,2,FALSE)</f>
        <v>576</v>
      </c>
      <c r="J1094" s="14" t="str">
        <f>VLOOKUP(A1094, [1]orders!A:I,9,FALSE)</f>
        <v>shirely.stanley@gmail.com</v>
      </c>
      <c r="K1094" s="14">
        <f>VLOOKUP(A1094, [1]orders!A:J,10,FALSE)</f>
        <v>79930</v>
      </c>
      <c r="L1094" s="2" t="str">
        <f>IFERROR(VLOOKUP(C1094, [5]stores!A:B, 2, FALSE), "Unknown")</f>
        <v>Rowlett Bikes</v>
      </c>
      <c r="M1094" s="2" t="str">
        <f>VLOOKUP(D1094,[3]products!A:B,2,FALSE)</f>
        <v>Electra Girl's Hawaii 1 (20-inch) - 2015/2016</v>
      </c>
      <c r="N1094" s="2" t="str">
        <f>VLOOKUP(D1094, [3]products!A:H, 8, FALSE)</f>
        <v>Electra</v>
      </c>
      <c r="O1094" s="21">
        <f>VLOOKUP(A1094, [1]orders!A:D, 4, FALSE)</f>
        <v>42604</v>
      </c>
      <c r="P1094" s="2">
        <v>1</v>
      </c>
      <c r="Q1094" s="2">
        <v>299.99</v>
      </c>
      <c r="R1094" s="27">
        <v>0.05</v>
      </c>
      <c r="S1094" s="2">
        <f t="shared" si="17"/>
        <v>299.99</v>
      </c>
    </row>
    <row r="1095" spans="1:19" x14ac:dyDescent="0.3">
      <c r="A1095" s="2">
        <v>390</v>
      </c>
      <c r="B1095" s="2">
        <v>2</v>
      </c>
      <c r="C1095" s="2">
        <f>VLOOKUP(A1095, [1]orders!A:G, 7, FALSE)</f>
        <v>3</v>
      </c>
      <c r="D1095" s="2">
        <v>7</v>
      </c>
      <c r="E1095" s="2">
        <f>VLOOKUP(C1095, [2]staffs!A:G,1,FALSE)</f>
        <v>3</v>
      </c>
      <c r="F1095" s="2" t="str">
        <f>VLOOKUP(E1095, [2]staffs!A:D,4,FALSE)</f>
        <v>genna.serrano@bikes.shop</v>
      </c>
      <c r="G1095" s="2">
        <f>VLOOKUP(D1095, [3]products!$A:$D, 4, FALSE)</f>
        <v>6</v>
      </c>
      <c r="H1095" s="2" t="str">
        <f>VLOOKUP(G1095, [4]categories!A:B, 2, FALSE)</f>
        <v>Mountain Bikes</v>
      </c>
      <c r="I1095" s="14">
        <f>VLOOKUP(A1095, [1]orders!A:B,2,FALSE)</f>
        <v>576</v>
      </c>
      <c r="J1095" s="14" t="str">
        <f>VLOOKUP(A1095, [1]orders!A:I,9,FALSE)</f>
        <v>shirely.stanley@gmail.com</v>
      </c>
      <c r="K1095" s="14">
        <f>VLOOKUP(A1095, [1]orders!A:J,10,FALSE)</f>
        <v>79930</v>
      </c>
      <c r="L1095" s="2" t="str">
        <f>IFERROR(VLOOKUP(C1095, [5]stores!A:B, 2, FALSE), "Unknown")</f>
        <v>Rowlett Bikes</v>
      </c>
      <c r="M1095" s="2" t="str">
        <f>VLOOKUP(D1095,[3]products!A:B,2,FALSE)</f>
        <v>Trek Slash 8 27.5 - 2016</v>
      </c>
      <c r="N1095" s="2" t="str">
        <f>VLOOKUP(D1095, [3]products!A:H, 8, FALSE)</f>
        <v>Trek</v>
      </c>
      <c r="O1095" s="21">
        <f>VLOOKUP(A1095, [1]orders!A:D, 4, FALSE)</f>
        <v>42604</v>
      </c>
      <c r="P1095" s="2">
        <v>2</v>
      </c>
      <c r="Q1095" s="2">
        <v>3999.99</v>
      </c>
      <c r="R1095" s="27">
        <v>7.0000000000000007E-2</v>
      </c>
      <c r="S1095" s="2">
        <f t="shared" si="17"/>
        <v>7999.98</v>
      </c>
    </row>
    <row r="1096" spans="1:19" x14ac:dyDescent="0.3">
      <c r="A1096" s="2">
        <v>390</v>
      </c>
      <c r="B1096" s="2">
        <v>3</v>
      </c>
      <c r="C1096" s="2">
        <f>VLOOKUP(A1096, [1]orders!A:G, 7, FALSE)</f>
        <v>3</v>
      </c>
      <c r="D1096" s="2">
        <v>9</v>
      </c>
      <c r="E1096" s="2">
        <f>VLOOKUP(C1096, [2]staffs!A:G,1,FALSE)</f>
        <v>3</v>
      </c>
      <c r="F1096" s="2" t="str">
        <f>VLOOKUP(E1096, [2]staffs!A:D,4,FALSE)</f>
        <v>genna.serrano@bikes.shop</v>
      </c>
      <c r="G1096" s="2">
        <f>VLOOKUP(D1096, [3]products!$A:$D, 4, FALSE)</f>
        <v>5</v>
      </c>
      <c r="H1096" s="2" t="str">
        <f>VLOOKUP(G1096, [4]categories!A:B, 2, FALSE)</f>
        <v>Electric Bikes</v>
      </c>
      <c r="I1096" s="14">
        <f>VLOOKUP(A1096, [1]orders!A:B,2,FALSE)</f>
        <v>576</v>
      </c>
      <c r="J1096" s="14" t="str">
        <f>VLOOKUP(A1096, [1]orders!A:I,9,FALSE)</f>
        <v>shirely.stanley@gmail.com</v>
      </c>
      <c r="K1096" s="14">
        <f>VLOOKUP(A1096, [1]orders!A:J,10,FALSE)</f>
        <v>79930</v>
      </c>
      <c r="L1096" s="2" t="str">
        <f>IFERROR(VLOOKUP(C1096, [5]stores!A:B, 2, FALSE), "Unknown")</f>
        <v>Rowlett Bikes</v>
      </c>
      <c r="M1096" s="2" t="str">
        <f>VLOOKUP(D1096,[3]products!A:B,2,FALSE)</f>
        <v>Trek Conduit+ - 2016</v>
      </c>
      <c r="N1096" s="2" t="str">
        <f>VLOOKUP(D1096, [3]products!A:H, 8, FALSE)</f>
        <v>Trek</v>
      </c>
      <c r="O1096" s="21">
        <f>VLOOKUP(A1096, [1]orders!A:D, 4, FALSE)</f>
        <v>42604</v>
      </c>
      <c r="P1096" s="2">
        <v>1</v>
      </c>
      <c r="Q1096" s="2">
        <v>2999.99</v>
      </c>
      <c r="R1096" s="27">
        <v>0.05</v>
      </c>
      <c r="S1096" s="2">
        <f t="shared" si="17"/>
        <v>2999.99</v>
      </c>
    </row>
    <row r="1097" spans="1:19" x14ac:dyDescent="0.3">
      <c r="A1097" s="2">
        <v>391</v>
      </c>
      <c r="B1097" s="2">
        <v>1</v>
      </c>
      <c r="C1097" s="2">
        <f>VLOOKUP(A1097, [1]orders!A:G, 7, FALSE)</f>
        <v>3</v>
      </c>
      <c r="D1097" s="2">
        <v>8</v>
      </c>
      <c r="E1097" s="2">
        <f>VLOOKUP(C1097, [2]staffs!A:G,1,FALSE)</f>
        <v>3</v>
      </c>
      <c r="F1097" s="2" t="str">
        <f>VLOOKUP(E1097, [2]staffs!A:D,4,FALSE)</f>
        <v>genna.serrano@bikes.shop</v>
      </c>
      <c r="G1097" s="2">
        <f>VLOOKUP(D1097, [3]products!$A:$D, 4, FALSE)</f>
        <v>6</v>
      </c>
      <c r="H1097" s="2" t="str">
        <f>VLOOKUP(G1097, [4]categories!A:B, 2, FALSE)</f>
        <v>Mountain Bikes</v>
      </c>
      <c r="I1097" s="14">
        <f>VLOOKUP(A1097, [1]orders!A:B,2,FALSE)</f>
        <v>61</v>
      </c>
      <c r="J1097" s="14" t="str">
        <f>VLOOKUP(A1097, [1]orders!A:I,9,FALSE)</f>
        <v>elinore.aguilar@msn.com</v>
      </c>
      <c r="K1097" s="14">
        <f>VLOOKUP(A1097, [1]orders!A:J,10,FALSE)</f>
        <v>76901</v>
      </c>
      <c r="L1097" s="2" t="str">
        <f>IFERROR(VLOOKUP(C1097, [5]stores!A:B, 2, FALSE), "Unknown")</f>
        <v>Rowlett Bikes</v>
      </c>
      <c r="M1097" s="2" t="str">
        <f>VLOOKUP(D1097,[3]products!A:B,2,FALSE)</f>
        <v>Trek Remedy 29 Carbon Frameset - 2016</v>
      </c>
      <c r="N1097" s="2" t="str">
        <f>VLOOKUP(D1097, [3]products!A:H, 8, FALSE)</f>
        <v>Trek</v>
      </c>
      <c r="O1097" s="21">
        <f>VLOOKUP(A1097, [1]orders!A:D, 4, FALSE)</f>
        <v>42605</v>
      </c>
      <c r="P1097" s="2">
        <v>1</v>
      </c>
      <c r="Q1097" s="2">
        <v>1799.99</v>
      </c>
      <c r="R1097" s="27">
        <v>7.0000000000000007E-2</v>
      </c>
      <c r="S1097" s="2">
        <f t="shared" si="17"/>
        <v>1799.99</v>
      </c>
    </row>
    <row r="1098" spans="1:19" x14ac:dyDescent="0.3">
      <c r="A1098" s="2">
        <v>391</v>
      </c>
      <c r="B1098" s="2">
        <v>2</v>
      </c>
      <c r="C1098" s="2">
        <f>VLOOKUP(A1098, [1]orders!A:G, 7, FALSE)</f>
        <v>3</v>
      </c>
      <c r="D1098" s="2">
        <v>5</v>
      </c>
      <c r="E1098" s="2">
        <f>VLOOKUP(C1098, [2]staffs!A:G,1,FALSE)</f>
        <v>3</v>
      </c>
      <c r="F1098" s="2" t="str">
        <f>VLOOKUP(E1098, [2]staffs!A:D,4,FALSE)</f>
        <v>genna.serrano@bikes.shop</v>
      </c>
      <c r="G1098" s="2">
        <f>VLOOKUP(D1098, [3]products!$A:$D, 4, FALSE)</f>
        <v>6</v>
      </c>
      <c r="H1098" s="2" t="str">
        <f>VLOOKUP(G1098, [4]categories!A:B, 2, FALSE)</f>
        <v>Mountain Bikes</v>
      </c>
      <c r="I1098" s="14">
        <f>VLOOKUP(A1098, [1]orders!A:B,2,FALSE)</f>
        <v>61</v>
      </c>
      <c r="J1098" s="14" t="str">
        <f>VLOOKUP(A1098, [1]orders!A:I,9,FALSE)</f>
        <v>elinore.aguilar@msn.com</v>
      </c>
      <c r="K1098" s="14">
        <f>VLOOKUP(A1098, [1]orders!A:J,10,FALSE)</f>
        <v>76901</v>
      </c>
      <c r="L1098" s="2" t="str">
        <f>IFERROR(VLOOKUP(C1098, [5]stores!A:B, 2, FALSE), "Unknown")</f>
        <v>Rowlett Bikes</v>
      </c>
      <c r="M1098" s="2" t="str">
        <f>VLOOKUP(D1098,[3]products!A:B,2,FALSE)</f>
        <v>Heller Shagamaw Frame - 2016</v>
      </c>
      <c r="N1098" s="2" t="str">
        <f>VLOOKUP(D1098, [3]products!A:H, 8, FALSE)</f>
        <v>Heller</v>
      </c>
      <c r="O1098" s="21">
        <f>VLOOKUP(A1098, [1]orders!A:D, 4, FALSE)</f>
        <v>42605</v>
      </c>
      <c r="P1098" s="2">
        <v>2</v>
      </c>
      <c r="Q1098" s="2">
        <v>1320.99</v>
      </c>
      <c r="R1098" s="27">
        <v>0.2</v>
      </c>
      <c r="S1098" s="2">
        <f t="shared" si="17"/>
        <v>2641.98</v>
      </c>
    </row>
    <row r="1099" spans="1:19" x14ac:dyDescent="0.3">
      <c r="A1099" s="2">
        <v>391</v>
      </c>
      <c r="B1099" s="2">
        <v>3</v>
      </c>
      <c r="C1099" s="2">
        <f>VLOOKUP(A1099, [1]orders!A:G, 7, FALSE)</f>
        <v>3</v>
      </c>
      <c r="D1099" s="2">
        <v>24</v>
      </c>
      <c r="E1099" s="2">
        <f>VLOOKUP(C1099, [2]staffs!A:G,1,FALSE)</f>
        <v>3</v>
      </c>
      <c r="F1099" s="2" t="str">
        <f>VLOOKUP(E1099, [2]staffs!A:D,4,FALSE)</f>
        <v>genna.serrano@bikes.shop</v>
      </c>
      <c r="G1099" s="2">
        <f>VLOOKUP(D1099, [3]products!$A:$D, 4, FALSE)</f>
        <v>2</v>
      </c>
      <c r="H1099" s="2" t="str">
        <f>VLOOKUP(G1099, [4]categories!A:B, 2, FALSE)</f>
        <v>Comfort Bicycles</v>
      </c>
      <c r="I1099" s="14">
        <f>VLOOKUP(A1099, [1]orders!A:B,2,FALSE)</f>
        <v>61</v>
      </c>
      <c r="J1099" s="14" t="str">
        <f>VLOOKUP(A1099, [1]orders!A:I,9,FALSE)</f>
        <v>elinore.aguilar@msn.com</v>
      </c>
      <c r="K1099" s="14">
        <f>VLOOKUP(A1099, [1]orders!A:J,10,FALSE)</f>
        <v>76901</v>
      </c>
      <c r="L1099" s="2" t="str">
        <f>IFERROR(VLOOKUP(C1099, [5]stores!A:B, 2, FALSE), "Unknown")</f>
        <v>Rowlett Bikes</v>
      </c>
      <c r="M1099" s="2" t="str">
        <f>VLOOKUP(D1099,[3]products!A:B,2,FALSE)</f>
        <v>Electra Townie Original 21D - 2016</v>
      </c>
      <c r="N1099" s="2" t="str">
        <f>VLOOKUP(D1099, [3]products!A:H, 8, FALSE)</f>
        <v>Electra</v>
      </c>
      <c r="O1099" s="21">
        <f>VLOOKUP(A1099, [1]orders!A:D, 4, FALSE)</f>
        <v>42605</v>
      </c>
      <c r="P1099" s="2">
        <v>2</v>
      </c>
      <c r="Q1099" s="2">
        <v>549.99</v>
      </c>
      <c r="R1099" s="27">
        <v>7.0000000000000007E-2</v>
      </c>
      <c r="S1099" s="2">
        <f t="shared" si="17"/>
        <v>1099.98</v>
      </c>
    </row>
    <row r="1100" spans="1:19" x14ac:dyDescent="0.3">
      <c r="A1100" s="2">
        <v>392</v>
      </c>
      <c r="B1100" s="2">
        <v>1</v>
      </c>
      <c r="C1100" s="2">
        <f>VLOOKUP(A1100, [1]orders!A:G, 7, FALSE)</f>
        <v>1</v>
      </c>
      <c r="D1100" s="2">
        <v>14</v>
      </c>
      <c r="E1100" s="2">
        <f>VLOOKUP(C1100, [2]staffs!A:G,1,FALSE)</f>
        <v>1</v>
      </c>
      <c r="F1100" s="2" t="str">
        <f>VLOOKUP(E1100, [2]staffs!A:D,4,FALSE)</f>
        <v>fabiola.jackson@bikes.shop</v>
      </c>
      <c r="G1100" s="2">
        <f>VLOOKUP(D1100, [3]products!$A:$D, 4, FALSE)</f>
        <v>3</v>
      </c>
      <c r="H1100" s="2" t="str">
        <f>VLOOKUP(G1100, [4]categories!A:B, 2, FALSE)</f>
        <v>Cruisers Bicycles</v>
      </c>
      <c r="I1100" s="14">
        <f>VLOOKUP(A1100, [1]orders!A:B,2,FALSE)</f>
        <v>176</v>
      </c>
      <c r="J1100" s="14" t="str">
        <f>VLOOKUP(A1100, [1]orders!A:I,9,FALSE)</f>
        <v>carley.reynolds@gmail.com</v>
      </c>
      <c r="K1100" s="14">
        <f>VLOOKUP(A1100, [1]orders!A:J,10,FALSE)</f>
        <v>91733</v>
      </c>
      <c r="L1100" s="2" t="str">
        <f>IFERROR(VLOOKUP(C1100, [5]stores!A:B, 2, FALSE), "Unknown")</f>
        <v>Santa Cruz Bikes</v>
      </c>
      <c r="M1100" s="2" t="str">
        <f>VLOOKUP(D1100,[3]products!A:B,2,FALSE)</f>
        <v>Electra Girl's Hawaii 1 (16-inch) - 2015/2016</v>
      </c>
      <c r="N1100" s="2" t="str">
        <f>VLOOKUP(D1100, [3]products!A:H, 8, FALSE)</f>
        <v>Electra</v>
      </c>
      <c r="O1100" s="21">
        <f>VLOOKUP(A1100, [1]orders!A:D, 4, FALSE)</f>
        <v>42605</v>
      </c>
      <c r="P1100" s="2">
        <v>2</v>
      </c>
      <c r="Q1100" s="2">
        <v>269.99</v>
      </c>
      <c r="R1100" s="27">
        <v>0.1</v>
      </c>
      <c r="S1100" s="2">
        <f t="shared" si="17"/>
        <v>539.98</v>
      </c>
    </row>
    <row r="1101" spans="1:19" x14ac:dyDescent="0.3">
      <c r="A1101" s="2">
        <v>392</v>
      </c>
      <c r="B1101" s="2">
        <v>2</v>
      </c>
      <c r="C1101" s="2">
        <f>VLOOKUP(A1101, [1]orders!A:G, 7, FALSE)</f>
        <v>1</v>
      </c>
      <c r="D1101" s="2">
        <v>3</v>
      </c>
      <c r="E1101" s="2">
        <f>VLOOKUP(C1101, [2]staffs!A:G,1,FALSE)</f>
        <v>1</v>
      </c>
      <c r="F1101" s="2" t="str">
        <f>VLOOKUP(E1101, [2]staffs!A:D,4,FALSE)</f>
        <v>fabiola.jackson@bikes.shop</v>
      </c>
      <c r="G1101" s="2">
        <f>VLOOKUP(D1101, [3]products!$A:$D, 4, FALSE)</f>
        <v>6</v>
      </c>
      <c r="H1101" s="2" t="str">
        <f>VLOOKUP(G1101, [4]categories!A:B, 2, FALSE)</f>
        <v>Mountain Bikes</v>
      </c>
      <c r="I1101" s="14">
        <f>VLOOKUP(A1101, [1]orders!A:B,2,FALSE)</f>
        <v>176</v>
      </c>
      <c r="J1101" s="14" t="str">
        <f>VLOOKUP(A1101, [1]orders!A:I,9,FALSE)</f>
        <v>carley.reynolds@gmail.com</v>
      </c>
      <c r="K1101" s="14">
        <f>VLOOKUP(A1101, [1]orders!A:J,10,FALSE)</f>
        <v>91733</v>
      </c>
      <c r="L1101" s="2" t="str">
        <f>IFERROR(VLOOKUP(C1101, [5]stores!A:B, 2, FALSE), "Unknown")</f>
        <v>Santa Cruz Bikes</v>
      </c>
      <c r="M1101" s="2" t="str">
        <f>VLOOKUP(D1101,[3]products!A:B,2,FALSE)</f>
        <v>Surly Wednesday Frameset - 2016</v>
      </c>
      <c r="N1101" s="2" t="str">
        <f>VLOOKUP(D1101, [3]products!A:H, 8, FALSE)</f>
        <v>Surly</v>
      </c>
      <c r="O1101" s="21">
        <f>VLOOKUP(A1101, [1]orders!A:D, 4, FALSE)</f>
        <v>42605</v>
      </c>
      <c r="P1101" s="2">
        <v>2</v>
      </c>
      <c r="Q1101" s="2">
        <v>999.99</v>
      </c>
      <c r="R1101" s="27">
        <v>0.05</v>
      </c>
      <c r="S1101" s="2">
        <f t="shared" si="17"/>
        <v>1999.98</v>
      </c>
    </row>
    <row r="1102" spans="1:19" x14ac:dyDescent="0.3">
      <c r="A1102" s="2">
        <v>393</v>
      </c>
      <c r="B1102" s="2">
        <v>1</v>
      </c>
      <c r="C1102" s="2">
        <f>VLOOKUP(A1102, [1]orders!A:G, 7, FALSE)</f>
        <v>2</v>
      </c>
      <c r="D1102" s="2">
        <v>6</v>
      </c>
      <c r="E1102" s="2">
        <f>VLOOKUP(C1102, [2]staffs!A:G,1,FALSE)</f>
        <v>2</v>
      </c>
      <c r="F1102" s="2" t="str">
        <f>VLOOKUP(E1102, [2]staffs!A:D,4,FALSE)</f>
        <v>mireya.copeland@bikes.shop</v>
      </c>
      <c r="G1102" s="2">
        <f>VLOOKUP(D1102, [3]products!$A:$D, 4, FALSE)</f>
        <v>6</v>
      </c>
      <c r="H1102" s="2" t="str">
        <f>VLOOKUP(G1102, [4]categories!A:B, 2, FALSE)</f>
        <v>Mountain Bikes</v>
      </c>
      <c r="I1102" s="14">
        <f>VLOOKUP(A1102, [1]orders!A:B,2,FALSE)</f>
        <v>368</v>
      </c>
      <c r="J1102" s="14" t="str">
        <f>VLOOKUP(A1102, [1]orders!A:I,9,FALSE)</f>
        <v>alysha.powers@msn.com</v>
      </c>
      <c r="K1102" s="14">
        <f>VLOOKUP(A1102, [1]orders!A:J,10,FALSE)</f>
        <v>11375</v>
      </c>
      <c r="L1102" s="2" t="str">
        <f>IFERROR(VLOOKUP(C1102, [5]stores!A:B, 2, FALSE), "Unknown")</f>
        <v>Baldwin Bikes</v>
      </c>
      <c r="M1102" s="2" t="str">
        <f>VLOOKUP(D1102,[3]products!A:B,2,FALSE)</f>
        <v>Surly Ice Cream Truck Frameset - 2016</v>
      </c>
      <c r="N1102" s="2" t="str">
        <f>VLOOKUP(D1102, [3]products!A:H, 8, FALSE)</f>
        <v>Surly</v>
      </c>
      <c r="O1102" s="21">
        <f>VLOOKUP(A1102, [1]orders!A:D, 4, FALSE)</f>
        <v>42607</v>
      </c>
      <c r="P1102" s="2">
        <v>2</v>
      </c>
      <c r="Q1102" s="2">
        <v>469.99</v>
      </c>
      <c r="R1102" s="27">
        <v>0.2</v>
      </c>
      <c r="S1102" s="2">
        <f t="shared" si="17"/>
        <v>939.98</v>
      </c>
    </row>
    <row r="1103" spans="1:19" x14ac:dyDescent="0.3">
      <c r="A1103" s="2">
        <v>394</v>
      </c>
      <c r="B1103" s="2">
        <v>1</v>
      </c>
      <c r="C1103" s="2">
        <f>VLOOKUP(A1103, [1]orders!A:G, 7, FALSE)</f>
        <v>1</v>
      </c>
      <c r="D1103" s="2">
        <v>23</v>
      </c>
      <c r="E1103" s="2">
        <f>VLOOKUP(C1103, [2]staffs!A:G,1,FALSE)</f>
        <v>1</v>
      </c>
      <c r="F1103" s="2" t="str">
        <f>VLOOKUP(E1103, [2]staffs!A:D,4,FALSE)</f>
        <v>fabiola.jackson@bikes.shop</v>
      </c>
      <c r="G1103" s="2">
        <f>VLOOKUP(D1103, [3]products!$A:$D, 4, FALSE)</f>
        <v>1</v>
      </c>
      <c r="H1103" s="2" t="str">
        <f>VLOOKUP(G1103, [4]categories!A:B, 2, FALSE)</f>
        <v>Children Bicycles</v>
      </c>
      <c r="I1103" s="14">
        <f>VLOOKUP(A1103, [1]orders!A:B,2,FALSE)</f>
        <v>522</v>
      </c>
      <c r="J1103" s="14" t="str">
        <f>VLOOKUP(A1103, [1]orders!A:I,9,FALSE)</f>
        <v>tammera.fischer@hotmail.com</v>
      </c>
      <c r="K1103" s="14">
        <f>VLOOKUP(A1103, [1]orders!A:J,10,FALSE)</f>
        <v>94603</v>
      </c>
      <c r="L1103" s="2" t="str">
        <f>IFERROR(VLOOKUP(C1103, [5]stores!A:B, 2, FALSE), "Unknown")</f>
        <v>Santa Cruz Bikes</v>
      </c>
      <c r="M1103" s="2" t="str">
        <f>VLOOKUP(D1103,[3]products!A:B,2,FALSE)</f>
        <v>Electra Girl's Hawaii 1 (20-inch) - 2015/2016</v>
      </c>
      <c r="N1103" s="2" t="str">
        <f>VLOOKUP(D1103, [3]products!A:H, 8, FALSE)</f>
        <v>Electra</v>
      </c>
      <c r="O1103" s="21">
        <f>VLOOKUP(A1103, [1]orders!A:D, 4, FALSE)</f>
        <v>42608</v>
      </c>
      <c r="P1103" s="2">
        <v>1</v>
      </c>
      <c r="Q1103" s="2">
        <v>299.99</v>
      </c>
      <c r="R1103" s="27">
        <v>0.05</v>
      </c>
      <c r="S1103" s="2">
        <f t="shared" si="17"/>
        <v>299.99</v>
      </c>
    </row>
    <row r="1104" spans="1:19" x14ac:dyDescent="0.3">
      <c r="A1104" s="2">
        <v>394</v>
      </c>
      <c r="B1104" s="2">
        <v>2</v>
      </c>
      <c r="C1104" s="2">
        <f>VLOOKUP(A1104, [1]orders!A:G, 7, FALSE)</f>
        <v>1</v>
      </c>
      <c r="D1104" s="2">
        <v>16</v>
      </c>
      <c r="E1104" s="2">
        <f>VLOOKUP(C1104, [2]staffs!A:G,1,FALSE)</f>
        <v>1</v>
      </c>
      <c r="F1104" s="2" t="str">
        <f>VLOOKUP(E1104, [2]staffs!A:D,4,FALSE)</f>
        <v>fabiola.jackson@bikes.shop</v>
      </c>
      <c r="G1104" s="2">
        <f>VLOOKUP(D1104, [3]products!$A:$D, 4, FALSE)</f>
        <v>3</v>
      </c>
      <c r="H1104" s="2" t="str">
        <f>VLOOKUP(G1104, [4]categories!A:B, 2, FALSE)</f>
        <v>Cruisers Bicycles</v>
      </c>
      <c r="I1104" s="14">
        <f>VLOOKUP(A1104, [1]orders!A:B,2,FALSE)</f>
        <v>522</v>
      </c>
      <c r="J1104" s="14" t="str">
        <f>VLOOKUP(A1104, [1]orders!A:I,9,FALSE)</f>
        <v>tammera.fischer@hotmail.com</v>
      </c>
      <c r="K1104" s="14">
        <f>VLOOKUP(A1104, [1]orders!A:J,10,FALSE)</f>
        <v>94603</v>
      </c>
      <c r="L1104" s="2" t="str">
        <f>IFERROR(VLOOKUP(C1104, [5]stores!A:B, 2, FALSE), "Unknown")</f>
        <v>Santa Cruz Bikes</v>
      </c>
      <c r="M1104" s="2" t="str">
        <f>VLOOKUP(D1104,[3]products!A:B,2,FALSE)</f>
        <v>Electra Townie Original 7D EQ - 2016</v>
      </c>
      <c r="N1104" s="2" t="str">
        <f>VLOOKUP(D1104, [3]products!A:H, 8, FALSE)</f>
        <v>Electra</v>
      </c>
      <c r="O1104" s="21">
        <f>VLOOKUP(A1104, [1]orders!A:D, 4, FALSE)</f>
        <v>42608</v>
      </c>
      <c r="P1104" s="2">
        <v>1</v>
      </c>
      <c r="Q1104" s="2">
        <v>599.99</v>
      </c>
      <c r="R1104" s="27">
        <v>0.2</v>
      </c>
      <c r="S1104" s="2">
        <f t="shared" si="17"/>
        <v>599.99</v>
      </c>
    </row>
    <row r="1105" spans="1:19" x14ac:dyDescent="0.3">
      <c r="A1105" s="2">
        <v>394</v>
      </c>
      <c r="B1105" s="2">
        <v>3</v>
      </c>
      <c r="C1105" s="2">
        <f>VLOOKUP(A1105, [1]orders!A:G, 7, FALSE)</f>
        <v>1</v>
      </c>
      <c r="D1105" s="2">
        <v>14</v>
      </c>
      <c r="E1105" s="2">
        <f>VLOOKUP(C1105, [2]staffs!A:G,1,FALSE)</f>
        <v>1</v>
      </c>
      <c r="F1105" s="2" t="str">
        <f>VLOOKUP(E1105, [2]staffs!A:D,4,FALSE)</f>
        <v>fabiola.jackson@bikes.shop</v>
      </c>
      <c r="G1105" s="2">
        <f>VLOOKUP(D1105, [3]products!$A:$D, 4, FALSE)</f>
        <v>3</v>
      </c>
      <c r="H1105" s="2" t="str">
        <f>VLOOKUP(G1105, [4]categories!A:B, 2, FALSE)</f>
        <v>Cruisers Bicycles</v>
      </c>
      <c r="I1105" s="14">
        <f>VLOOKUP(A1105, [1]orders!A:B,2,FALSE)</f>
        <v>522</v>
      </c>
      <c r="J1105" s="14" t="str">
        <f>VLOOKUP(A1105, [1]orders!A:I,9,FALSE)</f>
        <v>tammera.fischer@hotmail.com</v>
      </c>
      <c r="K1105" s="14">
        <f>VLOOKUP(A1105, [1]orders!A:J,10,FALSE)</f>
        <v>94603</v>
      </c>
      <c r="L1105" s="2" t="str">
        <f>IFERROR(VLOOKUP(C1105, [5]stores!A:B, 2, FALSE), "Unknown")</f>
        <v>Santa Cruz Bikes</v>
      </c>
      <c r="M1105" s="2" t="str">
        <f>VLOOKUP(D1105,[3]products!A:B,2,FALSE)</f>
        <v>Electra Girl's Hawaii 1 (16-inch) - 2015/2016</v>
      </c>
      <c r="N1105" s="2" t="str">
        <f>VLOOKUP(D1105, [3]products!A:H, 8, FALSE)</f>
        <v>Electra</v>
      </c>
      <c r="O1105" s="21">
        <f>VLOOKUP(A1105, [1]orders!A:D, 4, FALSE)</f>
        <v>42608</v>
      </c>
      <c r="P1105" s="2">
        <v>2</v>
      </c>
      <c r="Q1105" s="2">
        <v>269.99</v>
      </c>
      <c r="R1105" s="27">
        <v>0.2</v>
      </c>
      <c r="S1105" s="2">
        <f t="shared" si="17"/>
        <v>539.98</v>
      </c>
    </row>
    <row r="1106" spans="1:19" x14ac:dyDescent="0.3">
      <c r="A1106" s="2">
        <v>395</v>
      </c>
      <c r="B1106" s="2">
        <v>1</v>
      </c>
      <c r="C1106" s="2">
        <f>VLOOKUP(A1106, [1]orders!A:G, 7, FALSE)</f>
        <v>2</v>
      </c>
      <c r="D1106" s="2">
        <v>14</v>
      </c>
      <c r="E1106" s="2">
        <f>VLOOKUP(C1106, [2]staffs!A:G,1,FALSE)</f>
        <v>2</v>
      </c>
      <c r="F1106" s="2" t="str">
        <f>VLOOKUP(E1106, [2]staffs!A:D,4,FALSE)</f>
        <v>mireya.copeland@bikes.shop</v>
      </c>
      <c r="G1106" s="2">
        <f>VLOOKUP(D1106, [3]products!$A:$D, 4, FALSE)</f>
        <v>3</v>
      </c>
      <c r="H1106" s="2" t="str">
        <f>VLOOKUP(G1106, [4]categories!A:B, 2, FALSE)</f>
        <v>Cruisers Bicycles</v>
      </c>
      <c r="I1106" s="14">
        <f>VLOOKUP(A1106, [1]orders!A:B,2,FALSE)</f>
        <v>144</v>
      </c>
      <c r="J1106" s="14" t="str">
        <f>VLOOKUP(A1106, [1]orders!A:I,9,FALSE)</f>
        <v>hans.price@hotmail.com</v>
      </c>
      <c r="K1106" s="14">
        <f>VLOOKUP(A1106, [1]orders!A:J,10,FALSE)</f>
        <v>10573</v>
      </c>
      <c r="L1106" s="2" t="str">
        <f>IFERROR(VLOOKUP(C1106, [5]stores!A:B, 2, FALSE), "Unknown")</f>
        <v>Baldwin Bikes</v>
      </c>
      <c r="M1106" s="2" t="str">
        <f>VLOOKUP(D1106,[3]products!A:B,2,FALSE)</f>
        <v>Electra Girl's Hawaii 1 (16-inch) - 2015/2016</v>
      </c>
      <c r="N1106" s="2" t="str">
        <f>VLOOKUP(D1106, [3]products!A:H, 8, FALSE)</f>
        <v>Electra</v>
      </c>
      <c r="O1106" s="21">
        <f>VLOOKUP(A1106, [1]orders!A:D, 4, FALSE)</f>
        <v>42608</v>
      </c>
      <c r="P1106" s="2">
        <v>1</v>
      </c>
      <c r="Q1106" s="2">
        <v>269.99</v>
      </c>
      <c r="R1106" s="27">
        <v>0.05</v>
      </c>
      <c r="S1106" s="2">
        <f t="shared" si="17"/>
        <v>269.99</v>
      </c>
    </row>
    <row r="1107" spans="1:19" x14ac:dyDescent="0.3">
      <c r="A1107" s="2">
        <v>396</v>
      </c>
      <c r="B1107" s="2">
        <v>1</v>
      </c>
      <c r="C1107" s="2">
        <f>VLOOKUP(A1107, [1]orders!A:G, 7, FALSE)</f>
        <v>2</v>
      </c>
      <c r="D1107" s="2">
        <v>12</v>
      </c>
      <c r="E1107" s="2">
        <f>VLOOKUP(C1107, [2]staffs!A:G,1,FALSE)</f>
        <v>2</v>
      </c>
      <c r="F1107" s="2" t="str">
        <f>VLOOKUP(E1107, [2]staffs!A:D,4,FALSE)</f>
        <v>mireya.copeland@bikes.shop</v>
      </c>
      <c r="G1107" s="2">
        <f>VLOOKUP(D1107, [3]products!$A:$D, 4, FALSE)</f>
        <v>3</v>
      </c>
      <c r="H1107" s="2" t="str">
        <f>VLOOKUP(G1107, [4]categories!A:B, 2, FALSE)</f>
        <v>Cruisers Bicycles</v>
      </c>
      <c r="I1107" s="14">
        <f>VLOOKUP(A1107, [1]orders!A:B,2,FALSE)</f>
        <v>542</v>
      </c>
      <c r="J1107" s="14" t="str">
        <f>VLOOKUP(A1107, [1]orders!A:I,9,FALSE)</f>
        <v>timothy.byers@msn.com</v>
      </c>
      <c r="K1107" s="14">
        <f>VLOOKUP(A1107, [1]orders!A:J,10,FALSE)</f>
        <v>11779</v>
      </c>
      <c r="L1107" s="2" t="str">
        <f>IFERROR(VLOOKUP(C1107, [5]stores!A:B, 2, FALSE), "Unknown")</f>
        <v>Baldwin Bikes</v>
      </c>
      <c r="M1107" s="2" t="str">
        <f>VLOOKUP(D1107,[3]products!A:B,2,FALSE)</f>
        <v>Electra Townie Original 21D - 2016</v>
      </c>
      <c r="N1107" s="2" t="str">
        <f>VLOOKUP(D1107, [3]products!A:H, 8, FALSE)</f>
        <v>Electra</v>
      </c>
      <c r="O1107" s="21">
        <f>VLOOKUP(A1107, [1]orders!A:D, 4, FALSE)</f>
        <v>42609</v>
      </c>
      <c r="P1107" s="2">
        <v>1</v>
      </c>
      <c r="Q1107" s="2">
        <v>549.99</v>
      </c>
      <c r="R1107" s="27">
        <v>0.1</v>
      </c>
      <c r="S1107" s="2">
        <f t="shared" si="17"/>
        <v>549.99</v>
      </c>
    </row>
    <row r="1108" spans="1:19" x14ac:dyDescent="0.3">
      <c r="A1108" s="2">
        <v>396</v>
      </c>
      <c r="B1108" s="2">
        <v>2</v>
      </c>
      <c r="C1108" s="2">
        <f>VLOOKUP(A1108, [1]orders!A:G, 7, FALSE)</f>
        <v>2</v>
      </c>
      <c r="D1108" s="2">
        <v>25</v>
      </c>
      <c r="E1108" s="2">
        <f>VLOOKUP(C1108, [2]staffs!A:G,1,FALSE)</f>
        <v>2</v>
      </c>
      <c r="F1108" s="2" t="str">
        <f>VLOOKUP(E1108, [2]staffs!A:D,4,FALSE)</f>
        <v>mireya.copeland@bikes.shop</v>
      </c>
      <c r="G1108" s="2">
        <f>VLOOKUP(D1108, [3]products!$A:$D, 4, FALSE)</f>
        <v>2</v>
      </c>
      <c r="H1108" s="2" t="str">
        <f>VLOOKUP(G1108, [4]categories!A:B, 2, FALSE)</f>
        <v>Comfort Bicycles</v>
      </c>
      <c r="I1108" s="14">
        <f>VLOOKUP(A1108, [1]orders!A:B,2,FALSE)</f>
        <v>542</v>
      </c>
      <c r="J1108" s="14" t="str">
        <f>VLOOKUP(A1108, [1]orders!A:I,9,FALSE)</f>
        <v>timothy.byers@msn.com</v>
      </c>
      <c r="K1108" s="14">
        <f>VLOOKUP(A1108, [1]orders!A:J,10,FALSE)</f>
        <v>11779</v>
      </c>
      <c r="L1108" s="2" t="str">
        <f>IFERROR(VLOOKUP(C1108, [5]stores!A:B, 2, FALSE), "Unknown")</f>
        <v>Baldwin Bikes</v>
      </c>
      <c r="M1108" s="2" t="str">
        <f>VLOOKUP(D1108,[3]products!A:B,2,FALSE)</f>
        <v>Electra Townie Original 7D - 2015/2016</v>
      </c>
      <c r="N1108" s="2" t="str">
        <f>VLOOKUP(D1108, [3]products!A:H, 8, FALSE)</f>
        <v>Electra</v>
      </c>
      <c r="O1108" s="21">
        <f>VLOOKUP(A1108, [1]orders!A:D, 4, FALSE)</f>
        <v>42609</v>
      </c>
      <c r="P1108" s="2">
        <v>2</v>
      </c>
      <c r="Q1108" s="2">
        <v>499.99</v>
      </c>
      <c r="R1108" s="27">
        <v>0.05</v>
      </c>
      <c r="S1108" s="2">
        <f t="shared" si="17"/>
        <v>999.98</v>
      </c>
    </row>
    <row r="1109" spans="1:19" x14ac:dyDescent="0.3">
      <c r="A1109" s="2">
        <v>396</v>
      </c>
      <c r="B1109" s="2">
        <v>3</v>
      </c>
      <c r="C1109" s="2">
        <f>VLOOKUP(A1109, [1]orders!A:G, 7, FALSE)</f>
        <v>2</v>
      </c>
      <c r="D1109" s="2">
        <v>5</v>
      </c>
      <c r="E1109" s="2">
        <f>VLOOKUP(C1109, [2]staffs!A:G,1,FALSE)</f>
        <v>2</v>
      </c>
      <c r="F1109" s="2" t="str">
        <f>VLOOKUP(E1109, [2]staffs!A:D,4,FALSE)</f>
        <v>mireya.copeland@bikes.shop</v>
      </c>
      <c r="G1109" s="2">
        <f>VLOOKUP(D1109, [3]products!$A:$D, 4, FALSE)</f>
        <v>6</v>
      </c>
      <c r="H1109" s="2" t="str">
        <f>VLOOKUP(G1109, [4]categories!A:B, 2, FALSE)</f>
        <v>Mountain Bikes</v>
      </c>
      <c r="I1109" s="14">
        <f>VLOOKUP(A1109, [1]orders!A:B,2,FALSE)</f>
        <v>542</v>
      </c>
      <c r="J1109" s="14" t="str">
        <f>VLOOKUP(A1109, [1]orders!A:I,9,FALSE)</f>
        <v>timothy.byers@msn.com</v>
      </c>
      <c r="K1109" s="14">
        <f>VLOOKUP(A1109, [1]orders!A:J,10,FALSE)</f>
        <v>11779</v>
      </c>
      <c r="L1109" s="2" t="str">
        <f>IFERROR(VLOOKUP(C1109, [5]stores!A:B, 2, FALSE), "Unknown")</f>
        <v>Baldwin Bikes</v>
      </c>
      <c r="M1109" s="2" t="str">
        <f>VLOOKUP(D1109,[3]products!A:B,2,FALSE)</f>
        <v>Heller Shagamaw Frame - 2016</v>
      </c>
      <c r="N1109" s="2" t="str">
        <f>VLOOKUP(D1109, [3]products!A:H, 8, FALSE)</f>
        <v>Heller</v>
      </c>
      <c r="O1109" s="21">
        <f>VLOOKUP(A1109, [1]orders!A:D, 4, FALSE)</f>
        <v>42609</v>
      </c>
      <c r="P1109" s="2">
        <v>1</v>
      </c>
      <c r="Q1109" s="2">
        <v>1320.99</v>
      </c>
      <c r="R1109" s="27">
        <v>0.2</v>
      </c>
      <c r="S1109" s="2">
        <f t="shared" si="17"/>
        <v>1320.99</v>
      </c>
    </row>
    <row r="1110" spans="1:19" x14ac:dyDescent="0.3">
      <c r="A1110" s="2">
        <v>397</v>
      </c>
      <c r="B1110" s="2">
        <v>1</v>
      </c>
      <c r="C1110" s="2">
        <f>VLOOKUP(A1110, [1]orders!A:G, 7, FALSE)</f>
        <v>2</v>
      </c>
      <c r="D1110" s="2">
        <v>7</v>
      </c>
      <c r="E1110" s="2">
        <f>VLOOKUP(C1110, [2]staffs!A:G,1,FALSE)</f>
        <v>2</v>
      </c>
      <c r="F1110" s="2" t="str">
        <f>VLOOKUP(E1110, [2]staffs!A:D,4,FALSE)</f>
        <v>mireya.copeland@bikes.shop</v>
      </c>
      <c r="G1110" s="2">
        <f>VLOOKUP(D1110, [3]products!$A:$D, 4, FALSE)</f>
        <v>6</v>
      </c>
      <c r="H1110" s="2" t="str">
        <f>VLOOKUP(G1110, [4]categories!A:B, 2, FALSE)</f>
        <v>Mountain Bikes</v>
      </c>
      <c r="I1110" s="14">
        <f>VLOOKUP(A1110, [1]orders!A:B,2,FALSE)</f>
        <v>1437</v>
      </c>
      <c r="J1110" s="14" t="str">
        <f>VLOOKUP(A1110, [1]orders!A:I,9,FALSE)</f>
        <v>son.warner@hotmail.com</v>
      </c>
      <c r="K1110" s="14">
        <f>VLOOKUP(A1110, [1]orders!A:J,10,FALSE)</f>
        <v>11570</v>
      </c>
      <c r="L1110" s="2" t="str">
        <f>IFERROR(VLOOKUP(C1110, [5]stores!A:B, 2, FALSE), "Unknown")</f>
        <v>Baldwin Bikes</v>
      </c>
      <c r="M1110" s="2" t="str">
        <f>VLOOKUP(D1110,[3]products!A:B,2,FALSE)</f>
        <v>Trek Slash 8 27.5 - 2016</v>
      </c>
      <c r="N1110" s="2" t="str">
        <f>VLOOKUP(D1110, [3]products!A:H, 8, FALSE)</f>
        <v>Trek</v>
      </c>
      <c r="O1110" s="21">
        <f>VLOOKUP(A1110, [1]orders!A:D, 4, FALSE)</f>
        <v>42610</v>
      </c>
      <c r="P1110" s="2">
        <v>1</v>
      </c>
      <c r="Q1110" s="2">
        <v>3999.99</v>
      </c>
      <c r="R1110" s="27">
        <v>0.05</v>
      </c>
      <c r="S1110" s="2">
        <f t="shared" si="17"/>
        <v>3999.99</v>
      </c>
    </row>
    <row r="1111" spans="1:19" x14ac:dyDescent="0.3">
      <c r="A1111" s="2">
        <v>398</v>
      </c>
      <c r="B1111" s="2">
        <v>1</v>
      </c>
      <c r="C1111" s="2">
        <f>VLOOKUP(A1111, [1]orders!A:G, 7, FALSE)</f>
        <v>1</v>
      </c>
      <c r="D1111" s="2">
        <v>8</v>
      </c>
      <c r="E1111" s="2">
        <f>VLOOKUP(C1111, [2]staffs!A:G,1,FALSE)</f>
        <v>1</v>
      </c>
      <c r="F1111" s="2" t="str">
        <f>VLOOKUP(E1111, [2]staffs!A:D,4,FALSE)</f>
        <v>fabiola.jackson@bikes.shop</v>
      </c>
      <c r="G1111" s="2">
        <f>VLOOKUP(D1111, [3]products!$A:$D, 4, FALSE)</f>
        <v>6</v>
      </c>
      <c r="H1111" s="2" t="str">
        <f>VLOOKUP(G1111, [4]categories!A:B, 2, FALSE)</f>
        <v>Mountain Bikes</v>
      </c>
      <c r="I1111" s="14">
        <f>VLOOKUP(A1111, [1]orders!A:B,2,FALSE)</f>
        <v>447</v>
      </c>
      <c r="J1111" s="14" t="str">
        <f>VLOOKUP(A1111, [1]orders!A:I,9,FALSE)</f>
        <v>chasidy.tran@msn.com</v>
      </c>
      <c r="K1111" s="14">
        <f>VLOOKUP(A1111, [1]orders!A:J,10,FALSE)</f>
        <v>92083</v>
      </c>
      <c r="L1111" s="2" t="str">
        <f>IFERROR(VLOOKUP(C1111, [5]stores!A:B, 2, FALSE), "Unknown")</f>
        <v>Santa Cruz Bikes</v>
      </c>
      <c r="M1111" s="2" t="str">
        <f>VLOOKUP(D1111,[3]products!A:B,2,FALSE)</f>
        <v>Trek Remedy 29 Carbon Frameset - 2016</v>
      </c>
      <c r="N1111" s="2" t="str">
        <f>VLOOKUP(D1111, [3]products!A:H, 8, FALSE)</f>
        <v>Trek</v>
      </c>
      <c r="O1111" s="21">
        <f>VLOOKUP(A1111, [1]orders!A:D, 4, FALSE)</f>
        <v>42611</v>
      </c>
      <c r="P1111" s="2">
        <v>2</v>
      </c>
      <c r="Q1111" s="2">
        <v>1799.99</v>
      </c>
      <c r="R1111" s="27">
        <v>0.05</v>
      </c>
      <c r="S1111" s="2">
        <f t="shared" si="17"/>
        <v>3599.98</v>
      </c>
    </row>
    <row r="1112" spans="1:19" x14ac:dyDescent="0.3">
      <c r="A1112" s="2">
        <v>398</v>
      </c>
      <c r="B1112" s="2">
        <v>2</v>
      </c>
      <c r="C1112" s="2">
        <f>VLOOKUP(A1112, [1]orders!A:G, 7, FALSE)</f>
        <v>1</v>
      </c>
      <c r="D1112" s="2">
        <v>18</v>
      </c>
      <c r="E1112" s="2">
        <f>VLOOKUP(C1112, [2]staffs!A:G,1,FALSE)</f>
        <v>1</v>
      </c>
      <c r="F1112" s="2" t="str">
        <f>VLOOKUP(E1112, [2]staffs!A:D,4,FALSE)</f>
        <v>fabiola.jackson@bikes.shop</v>
      </c>
      <c r="G1112" s="2">
        <f>VLOOKUP(D1112, [3]products!$A:$D, 4, FALSE)</f>
        <v>3</v>
      </c>
      <c r="H1112" s="2" t="str">
        <f>VLOOKUP(G1112, [4]categories!A:B, 2, FALSE)</f>
        <v>Cruisers Bicycles</v>
      </c>
      <c r="I1112" s="14">
        <f>VLOOKUP(A1112, [1]orders!A:B,2,FALSE)</f>
        <v>447</v>
      </c>
      <c r="J1112" s="14" t="str">
        <f>VLOOKUP(A1112, [1]orders!A:I,9,FALSE)</f>
        <v>chasidy.tran@msn.com</v>
      </c>
      <c r="K1112" s="14">
        <f>VLOOKUP(A1112, [1]orders!A:J,10,FALSE)</f>
        <v>92083</v>
      </c>
      <c r="L1112" s="2" t="str">
        <f>IFERROR(VLOOKUP(C1112, [5]stores!A:B, 2, FALSE), "Unknown")</f>
        <v>Santa Cruz Bikes</v>
      </c>
      <c r="M1112" s="2" t="str">
        <f>VLOOKUP(D1112,[3]products!A:B,2,FALSE)</f>
        <v>Pure Cycles Western 3-Speed - Women's - 2015/2016</v>
      </c>
      <c r="N1112" s="2" t="str">
        <f>VLOOKUP(D1112, [3]products!A:H, 8, FALSE)</f>
        <v>Pure Cycles</v>
      </c>
      <c r="O1112" s="21">
        <f>VLOOKUP(A1112, [1]orders!A:D, 4, FALSE)</f>
        <v>42611</v>
      </c>
      <c r="P1112" s="2">
        <v>2</v>
      </c>
      <c r="Q1112" s="2">
        <v>449</v>
      </c>
      <c r="R1112" s="27">
        <v>0.05</v>
      </c>
      <c r="S1112" s="2">
        <f t="shared" si="17"/>
        <v>898</v>
      </c>
    </row>
    <row r="1113" spans="1:19" x14ac:dyDescent="0.3">
      <c r="A1113" s="2">
        <v>398</v>
      </c>
      <c r="B1113" s="2">
        <v>3</v>
      </c>
      <c r="C1113" s="2">
        <f>VLOOKUP(A1113, [1]orders!A:G, 7, FALSE)</f>
        <v>1</v>
      </c>
      <c r="D1113" s="2">
        <v>25</v>
      </c>
      <c r="E1113" s="2">
        <f>VLOOKUP(C1113, [2]staffs!A:G,1,FALSE)</f>
        <v>1</v>
      </c>
      <c r="F1113" s="2" t="str">
        <f>VLOOKUP(E1113, [2]staffs!A:D,4,FALSE)</f>
        <v>fabiola.jackson@bikes.shop</v>
      </c>
      <c r="G1113" s="2">
        <f>VLOOKUP(D1113, [3]products!$A:$D, 4, FALSE)</f>
        <v>2</v>
      </c>
      <c r="H1113" s="2" t="str">
        <f>VLOOKUP(G1113, [4]categories!A:B, 2, FALSE)</f>
        <v>Comfort Bicycles</v>
      </c>
      <c r="I1113" s="14">
        <f>VLOOKUP(A1113, [1]orders!A:B,2,FALSE)</f>
        <v>447</v>
      </c>
      <c r="J1113" s="14" t="str">
        <f>VLOOKUP(A1113, [1]orders!A:I,9,FALSE)</f>
        <v>chasidy.tran@msn.com</v>
      </c>
      <c r="K1113" s="14">
        <f>VLOOKUP(A1113, [1]orders!A:J,10,FALSE)</f>
        <v>92083</v>
      </c>
      <c r="L1113" s="2" t="str">
        <f>IFERROR(VLOOKUP(C1113, [5]stores!A:B, 2, FALSE), "Unknown")</f>
        <v>Santa Cruz Bikes</v>
      </c>
      <c r="M1113" s="2" t="str">
        <f>VLOOKUP(D1113,[3]products!A:B,2,FALSE)</f>
        <v>Electra Townie Original 7D - 2015/2016</v>
      </c>
      <c r="N1113" s="2" t="str">
        <f>VLOOKUP(D1113, [3]products!A:H, 8, FALSE)</f>
        <v>Electra</v>
      </c>
      <c r="O1113" s="21">
        <f>VLOOKUP(A1113, [1]orders!A:D, 4, FALSE)</f>
        <v>42611</v>
      </c>
      <c r="P1113" s="2">
        <v>1</v>
      </c>
      <c r="Q1113" s="2">
        <v>499.99</v>
      </c>
      <c r="R1113" s="27">
        <v>0.2</v>
      </c>
      <c r="S1113" s="2">
        <f t="shared" si="17"/>
        <v>499.99</v>
      </c>
    </row>
    <row r="1114" spans="1:19" x14ac:dyDescent="0.3">
      <c r="A1114" s="2">
        <v>398</v>
      </c>
      <c r="B1114" s="2">
        <v>4</v>
      </c>
      <c r="C1114" s="2">
        <f>VLOOKUP(A1114, [1]orders!A:G, 7, FALSE)</f>
        <v>1</v>
      </c>
      <c r="D1114" s="2">
        <v>17</v>
      </c>
      <c r="E1114" s="2">
        <f>VLOOKUP(C1114, [2]staffs!A:G,1,FALSE)</f>
        <v>1</v>
      </c>
      <c r="F1114" s="2" t="str">
        <f>VLOOKUP(E1114, [2]staffs!A:D,4,FALSE)</f>
        <v>fabiola.jackson@bikes.shop</v>
      </c>
      <c r="G1114" s="2">
        <f>VLOOKUP(D1114, [3]products!$A:$D, 4, FALSE)</f>
        <v>3</v>
      </c>
      <c r="H1114" s="2" t="str">
        <f>VLOOKUP(G1114, [4]categories!A:B, 2, FALSE)</f>
        <v>Cruisers Bicycles</v>
      </c>
      <c r="I1114" s="14">
        <f>VLOOKUP(A1114, [1]orders!A:B,2,FALSE)</f>
        <v>447</v>
      </c>
      <c r="J1114" s="14" t="str">
        <f>VLOOKUP(A1114, [1]orders!A:I,9,FALSE)</f>
        <v>chasidy.tran@msn.com</v>
      </c>
      <c r="K1114" s="14">
        <f>VLOOKUP(A1114, [1]orders!A:J,10,FALSE)</f>
        <v>92083</v>
      </c>
      <c r="L1114" s="2" t="str">
        <f>IFERROR(VLOOKUP(C1114, [5]stores!A:B, 2, FALSE), "Unknown")</f>
        <v>Santa Cruz Bikes</v>
      </c>
      <c r="M1114" s="2" t="str">
        <f>VLOOKUP(D1114,[3]products!A:B,2,FALSE)</f>
        <v>Pure Cycles Vine 8-Speed - 2016</v>
      </c>
      <c r="N1114" s="2" t="str">
        <f>VLOOKUP(D1114, [3]products!A:H, 8, FALSE)</f>
        <v>Pure Cycles</v>
      </c>
      <c r="O1114" s="21">
        <f>VLOOKUP(A1114, [1]orders!A:D, 4, FALSE)</f>
        <v>42611</v>
      </c>
      <c r="P1114" s="2">
        <v>1</v>
      </c>
      <c r="Q1114" s="2">
        <v>429</v>
      </c>
      <c r="R1114" s="27">
        <v>0.05</v>
      </c>
      <c r="S1114" s="2">
        <f t="shared" si="17"/>
        <v>429</v>
      </c>
    </row>
    <row r="1115" spans="1:19" x14ac:dyDescent="0.3">
      <c r="A1115" s="2">
        <v>399</v>
      </c>
      <c r="B1115" s="2">
        <v>1</v>
      </c>
      <c r="C1115" s="2">
        <f>VLOOKUP(A1115, [1]orders!A:G, 7, FALSE)</f>
        <v>2</v>
      </c>
      <c r="D1115" s="2">
        <v>25</v>
      </c>
      <c r="E1115" s="2">
        <f>VLOOKUP(C1115, [2]staffs!A:G,1,FALSE)</f>
        <v>2</v>
      </c>
      <c r="F1115" s="2" t="str">
        <f>VLOOKUP(E1115, [2]staffs!A:D,4,FALSE)</f>
        <v>mireya.copeland@bikes.shop</v>
      </c>
      <c r="G1115" s="2">
        <f>VLOOKUP(D1115, [3]products!$A:$D, 4, FALSE)</f>
        <v>2</v>
      </c>
      <c r="H1115" s="2" t="str">
        <f>VLOOKUP(G1115, [4]categories!A:B, 2, FALSE)</f>
        <v>Comfort Bicycles</v>
      </c>
      <c r="I1115" s="14">
        <f>VLOOKUP(A1115, [1]orders!A:B,2,FALSE)</f>
        <v>1001</v>
      </c>
      <c r="J1115" s="14" t="str">
        <f>VLOOKUP(A1115, [1]orders!A:I,9,FALSE)</f>
        <v>lee.roman@gmail.com</v>
      </c>
      <c r="K1115" s="14">
        <f>VLOOKUP(A1115, [1]orders!A:J,10,FALSE)</f>
        <v>11717</v>
      </c>
      <c r="L1115" s="2" t="str">
        <f>IFERROR(VLOOKUP(C1115, [5]stores!A:B, 2, FALSE), "Unknown")</f>
        <v>Baldwin Bikes</v>
      </c>
      <c r="M1115" s="2" t="str">
        <f>VLOOKUP(D1115,[3]products!A:B,2,FALSE)</f>
        <v>Electra Townie Original 7D - 2015/2016</v>
      </c>
      <c r="N1115" s="2" t="str">
        <f>VLOOKUP(D1115, [3]products!A:H, 8, FALSE)</f>
        <v>Electra</v>
      </c>
      <c r="O1115" s="21">
        <f>VLOOKUP(A1115, [1]orders!A:D, 4, FALSE)</f>
        <v>42611</v>
      </c>
      <c r="P1115" s="2">
        <v>1</v>
      </c>
      <c r="Q1115" s="2">
        <v>499.99</v>
      </c>
      <c r="R1115" s="27">
        <v>0.05</v>
      </c>
      <c r="S1115" s="2">
        <f t="shared" si="17"/>
        <v>499.99</v>
      </c>
    </row>
    <row r="1116" spans="1:19" x14ac:dyDescent="0.3">
      <c r="A1116" s="2">
        <v>399</v>
      </c>
      <c r="B1116" s="2">
        <v>2</v>
      </c>
      <c r="C1116" s="2">
        <f>VLOOKUP(A1116, [1]orders!A:G, 7, FALSE)</f>
        <v>2</v>
      </c>
      <c r="D1116" s="2">
        <v>11</v>
      </c>
      <c r="E1116" s="2">
        <f>VLOOKUP(C1116, [2]staffs!A:G,1,FALSE)</f>
        <v>2</v>
      </c>
      <c r="F1116" s="2" t="str">
        <f>VLOOKUP(E1116, [2]staffs!A:D,4,FALSE)</f>
        <v>mireya.copeland@bikes.shop</v>
      </c>
      <c r="G1116" s="2">
        <f>VLOOKUP(D1116, [3]products!$A:$D, 4, FALSE)</f>
        <v>4</v>
      </c>
      <c r="H1116" s="2" t="str">
        <f>VLOOKUP(G1116, [4]categories!A:B, 2, FALSE)</f>
        <v>Cyclocross Bicycles</v>
      </c>
      <c r="I1116" s="14">
        <f>VLOOKUP(A1116, [1]orders!A:B,2,FALSE)</f>
        <v>1001</v>
      </c>
      <c r="J1116" s="14" t="str">
        <f>VLOOKUP(A1116, [1]orders!A:I,9,FALSE)</f>
        <v>lee.roman@gmail.com</v>
      </c>
      <c r="K1116" s="14">
        <f>VLOOKUP(A1116, [1]orders!A:J,10,FALSE)</f>
        <v>11717</v>
      </c>
      <c r="L1116" s="2" t="str">
        <f>IFERROR(VLOOKUP(C1116, [5]stores!A:B, 2, FALSE), "Unknown")</f>
        <v>Baldwin Bikes</v>
      </c>
      <c r="M1116" s="2" t="str">
        <f>VLOOKUP(D1116,[3]products!A:B,2,FALSE)</f>
        <v>Surly Straggler 650b - 2016</v>
      </c>
      <c r="N1116" s="2" t="str">
        <f>VLOOKUP(D1116, [3]products!A:H, 8, FALSE)</f>
        <v>Surly</v>
      </c>
      <c r="O1116" s="21">
        <f>VLOOKUP(A1116, [1]orders!A:D, 4, FALSE)</f>
        <v>42611</v>
      </c>
      <c r="P1116" s="2">
        <v>2</v>
      </c>
      <c r="Q1116" s="2">
        <v>1680.99</v>
      </c>
      <c r="R1116" s="27">
        <v>0.05</v>
      </c>
      <c r="S1116" s="2">
        <f t="shared" si="17"/>
        <v>3361.98</v>
      </c>
    </row>
    <row r="1117" spans="1:19" x14ac:dyDescent="0.3">
      <c r="A1117" s="2">
        <v>399</v>
      </c>
      <c r="B1117" s="2">
        <v>3</v>
      </c>
      <c r="C1117" s="2">
        <f>VLOOKUP(A1117, [1]orders!A:G, 7, FALSE)</f>
        <v>2</v>
      </c>
      <c r="D1117" s="2">
        <v>14</v>
      </c>
      <c r="E1117" s="2">
        <f>VLOOKUP(C1117, [2]staffs!A:G,1,FALSE)</f>
        <v>2</v>
      </c>
      <c r="F1117" s="2" t="str">
        <f>VLOOKUP(E1117, [2]staffs!A:D,4,FALSE)</f>
        <v>mireya.copeland@bikes.shop</v>
      </c>
      <c r="G1117" s="2">
        <f>VLOOKUP(D1117, [3]products!$A:$D, 4, FALSE)</f>
        <v>3</v>
      </c>
      <c r="H1117" s="2" t="str">
        <f>VLOOKUP(G1117, [4]categories!A:B, 2, FALSE)</f>
        <v>Cruisers Bicycles</v>
      </c>
      <c r="I1117" s="14">
        <f>VLOOKUP(A1117, [1]orders!A:B,2,FALSE)</f>
        <v>1001</v>
      </c>
      <c r="J1117" s="14" t="str">
        <f>VLOOKUP(A1117, [1]orders!A:I,9,FALSE)</f>
        <v>lee.roman@gmail.com</v>
      </c>
      <c r="K1117" s="14">
        <f>VLOOKUP(A1117, [1]orders!A:J,10,FALSE)</f>
        <v>11717</v>
      </c>
      <c r="L1117" s="2" t="str">
        <f>IFERROR(VLOOKUP(C1117, [5]stores!A:B, 2, FALSE), "Unknown")</f>
        <v>Baldwin Bikes</v>
      </c>
      <c r="M1117" s="2" t="str">
        <f>VLOOKUP(D1117,[3]products!A:B,2,FALSE)</f>
        <v>Electra Girl's Hawaii 1 (16-inch) - 2015/2016</v>
      </c>
      <c r="N1117" s="2" t="str">
        <f>VLOOKUP(D1117, [3]products!A:H, 8, FALSE)</f>
        <v>Electra</v>
      </c>
      <c r="O1117" s="21">
        <f>VLOOKUP(A1117, [1]orders!A:D, 4, FALSE)</f>
        <v>42611</v>
      </c>
      <c r="P1117" s="2">
        <v>1</v>
      </c>
      <c r="Q1117" s="2">
        <v>269.99</v>
      </c>
      <c r="R1117" s="27">
        <v>0.1</v>
      </c>
      <c r="S1117" s="2">
        <f t="shared" si="17"/>
        <v>269.99</v>
      </c>
    </row>
    <row r="1118" spans="1:19" x14ac:dyDescent="0.3">
      <c r="A1118" s="2">
        <v>400</v>
      </c>
      <c r="B1118" s="2">
        <v>1</v>
      </c>
      <c r="C1118" s="2">
        <f>VLOOKUP(A1118, [1]orders!A:G, 7, FALSE)</f>
        <v>2</v>
      </c>
      <c r="D1118" s="2">
        <v>24</v>
      </c>
      <c r="E1118" s="2">
        <f>VLOOKUP(C1118, [2]staffs!A:G,1,FALSE)</f>
        <v>2</v>
      </c>
      <c r="F1118" s="2" t="str">
        <f>VLOOKUP(E1118, [2]staffs!A:D,4,FALSE)</f>
        <v>mireya.copeland@bikes.shop</v>
      </c>
      <c r="G1118" s="2">
        <f>VLOOKUP(D1118, [3]products!$A:$D, 4, FALSE)</f>
        <v>2</v>
      </c>
      <c r="H1118" s="2" t="str">
        <f>VLOOKUP(G1118, [4]categories!A:B, 2, FALSE)</f>
        <v>Comfort Bicycles</v>
      </c>
      <c r="I1118" s="14">
        <f>VLOOKUP(A1118, [1]orders!A:B,2,FALSE)</f>
        <v>1295</v>
      </c>
      <c r="J1118" s="14" t="str">
        <f>VLOOKUP(A1118, [1]orders!A:I,9,FALSE)</f>
        <v>alline.beasley@yahoo.com</v>
      </c>
      <c r="K1118" s="14">
        <f>VLOOKUP(A1118, [1]orders!A:J,10,FALSE)</f>
        <v>14120</v>
      </c>
      <c r="L1118" s="2" t="str">
        <f>IFERROR(VLOOKUP(C1118, [5]stores!A:B, 2, FALSE), "Unknown")</f>
        <v>Baldwin Bikes</v>
      </c>
      <c r="M1118" s="2" t="str">
        <f>VLOOKUP(D1118,[3]products!A:B,2,FALSE)</f>
        <v>Electra Townie Original 21D - 2016</v>
      </c>
      <c r="N1118" s="2" t="str">
        <f>VLOOKUP(D1118, [3]products!A:H, 8, FALSE)</f>
        <v>Electra</v>
      </c>
      <c r="O1118" s="21">
        <f>VLOOKUP(A1118, [1]orders!A:D, 4, FALSE)</f>
        <v>42611</v>
      </c>
      <c r="P1118" s="2">
        <v>2</v>
      </c>
      <c r="Q1118" s="2">
        <v>549.99</v>
      </c>
      <c r="R1118" s="27">
        <v>7.0000000000000007E-2</v>
      </c>
      <c r="S1118" s="2">
        <f t="shared" si="17"/>
        <v>1099.98</v>
      </c>
    </row>
    <row r="1119" spans="1:19" x14ac:dyDescent="0.3">
      <c r="A1119" s="2">
        <v>400</v>
      </c>
      <c r="B1119" s="2">
        <v>2</v>
      </c>
      <c r="C1119" s="2">
        <f>VLOOKUP(A1119, [1]orders!A:G, 7, FALSE)</f>
        <v>2</v>
      </c>
      <c r="D1119" s="2">
        <v>9</v>
      </c>
      <c r="E1119" s="2">
        <f>VLOOKUP(C1119, [2]staffs!A:G,1,FALSE)</f>
        <v>2</v>
      </c>
      <c r="F1119" s="2" t="str">
        <f>VLOOKUP(E1119, [2]staffs!A:D,4,FALSE)</f>
        <v>mireya.copeland@bikes.shop</v>
      </c>
      <c r="G1119" s="2">
        <f>VLOOKUP(D1119, [3]products!$A:$D, 4, FALSE)</f>
        <v>5</v>
      </c>
      <c r="H1119" s="2" t="str">
        <f>VLOOKUP(G1119, [4]categories!A:B, 2, FALSE)</f>
        <v>Electric Bikes</v>
      </c>
      <c r="I1119" s="14">
        <f>VLOOKUP(A1119, [1]orders!A:B,2,FALSE)</f>
        <v>1295</v>
      </c>
      <c r="J1119" s="14" t="str">
        <f>VLOOKUP(A1119, [1]orders!A:I,9,FALSE)</f>
        <v>alline.beasley@yahoo.com</v>
      </c>
      <c r="K1119" s="14">
        <f>VLOOKUP(A1119, [1]orders!A:J,10,FALSE)</f>
        <v>14120</v>
      </c>
      <c r="L1119" s="2" t="str">
        <f>IFERROR(VLOOKUP(C1119, [5]stores!A:B, 2, FALSE), "Unknown")</f>
        <v>Baldwin Bikes</v>
      </c>
      <c r="M1119" s="2" t="str">
        <f>VLOOKUP(D1119,[3]products!A:B,2,FALSE)</f>
        <v>Trek Conduit+ - 2016</v>
      </c>
      <c r="N1119" s="2" t="str">
        <f>VLOOKUP(D1119, [3]products!A:H, 8, FALSE)</f>
        <v>Trek</v>
      </c>
      <c r="O1119" s="21">
        <f>VLOOKUP(A1119, [1]orders!A:D, 4, FALSE)</f>
        <v>42611</v>
      </c>
      <c r="P1119" s="2">
        <v>1</v>
      </c>
      <c r="Q1119" s="2">
        <v>2999.99</v>
      </c>
      <c r="R1119" s="27">
        <v>0.2</v>
      </c>
      <c r="S1119" s="2">
        <f t="shared" si="17"/>
        <v>2999.99</v>
      </c>
    </row>
    <row r="1120" spans="1:19" x14ac:dyDescent="0.3">
      <c r="A1120" s="2">
        <v>400</v>
      </c>
      <c r="B1120" s="2">
        <v>3</v>
      </c>
      <c r="C1120" s="2">
        <f>VLOOKUP(A1120, [1]orders!A:G, 7, FALSE)</f>
        <v>2</v>
      </c>
      <c r="D1120" s="2">
        <v>3</v>
      </c>
      <c r="E1120" s="2">
        <f>VLOOKUP(C1120, [2]staffs!A:G,1,FALSE)</f>
        <v>2</v>
      </c>
      <c r="F1120" s="2" t="str">
        <f>VLOOKUP(E1120, [2]staffs!A:D,4,FALSE)</f>
        <v>mireya.copeland@bikes.shop</v>
      </c>
      <c r="G1120" s="2">
        <f>VLOOKUP(D1120, [3]products!$A:$D, 4, FALSE)</f>
        <v>6</v>
      </c>
      <c r="H1120" s="2" t="str">
        <f>VLOOKUP(G1120, [4]categories!A:B, 2, FALSE)</f>
        <v>Mountain Bikes</v>
      </c>
      <c r="I1120" s="14">
        <f>VLOOKUP(A1120, [1]orders!A:B,2,FALSE)</f>
        <v>1295</v>
      </c>
      <c r="J1120" s="14" t="str">
        <f>VLOOKUP(A1120, [1]orders!A:I,9,FALSE)</f>
        <v>alline.beasley@yahoo.com</v>
      </c>
      <c r="K1120" s="14">
        <f>VLOOKUP(A1120, [1]orders!A:J,10,FALSE)</f>
        <v>14120</v>
      </c>
      <c r="L1120" s="2" t="str">
        <f>IFERROR(VLOOKUP(C1120, [5]stores!A:B, 2, FALSE), "Unknown")</f>
        <v>Baldwin Bikes</v>
      </c>
      <c r="M1120" s="2" t="str">
        <f>VLOOKUP(D1120,[3]products!A:B,2,FALSE)</f>
        <v>Surly Wednesday Frameset - 2016</v>
      </c>
      <c r="N1120" s="2" t="str">
        <f>VLOOKUP(D1120, [3]products!A:H, 8, FALSE)</f>
        <v>Surly</v>
      </c>
      <c r="O1120" s="21">
        <f>VLOOKUP(A1120, [1]orders!A:D, 4, FALSE)</f>
        <v>42611</v>
      </c>
      <c r="P1120" s="2">
        <v>2</v>
      </c>
      <c r="Q1120" s="2">
        <v>999.99</v>
      </c>
      <c r="R1120" s="27">
        <v>0.2</v>
      </c>
      <c r="S1120" s="2">
        <f t="shared" si="17"/>
        <v>1999.98</v>
      </c>
    </row>
    <row r="1121" spans="1:19" x14ac:dyDescent="0.3">
      <c r="A1121" s="2">
        <v>401</v>
      </c>
      <c r="B1121" s="2">
        <v>1</v>
      </c>
      <c r="C1121" s="2">
        <f>VLOOKUP(A1121, [1]orders!A:G, 7, FALSE)</f>
        <v>2</v>
      </c>
      <c r="D1121" s="2">
        <v>23</v>
      </c>
      <c r="E1121" s="2">
        <f>VLOOKUP(C1121, [2]staffs!A:G,1,FALSE)</f>
        <v>2</v>
      </c>
      <c r="F1121" s="2" t="str">
        <f>VLOOKUP(E1121, [2]staffs!A:D,4,FALSE)</f>
        <v>mireya.copeland@bikes.shop</v>
      </c>
      <c r="G1121" s="2">
        <f>VLOOKUP(D1121, [3]products!$A:$D, 4, FALSE)</f>
        <v>1</v>
      </c>
      <c r="H1121" s="2" t="str">
        <f>VLOOKUP(G1121, [4]categories!A:B, 2, FALSE)</f>
        <v>Children Bicycles</v>
      </c>
      <c r="I1121" s="14">
        <f>VLOOKUP(A1121, [1]orders!A:B,2,FALSE)</f>
        <v>103</v>
      </c>
      <c r="J1121" s="14" t="str">
        <f>VLOOKUP(A1121, [1]orders!A:I,9,FALSE)</f>
        <v>sylvie.wilkerson@yahoo.com</v>
      </c>
      <c r="K1121" s="14">
        <f>VLOOKUP(A1121, [1]orders!A:J,10,FALSE)</f>
        <v>11791</v>
      </c>
      <c r="L1121" s="2" t="str">
        <f>IFERROR(VLOOKUP(C1121, [5]stores!A:B, 2, FALSE), "Unknown")</f>
        <v>Baldwin Bikes</v>
      </c>
      <c r="M1121" s="2" t="str">
        <f>VLOOKUP(D1121,[3]products!A:B,2,FALSE)</f>
        <v>Electra Girl's Hawaii 1 (20-inch) - 2015/2016</v>
      </c>
      <c r="N1121" s="2" t="str">
        <f>VLOOKUP(D1121, [3]products!A:H, 8, FALSE)</f>
        <v>Electra</v>
      </c>
      <c r="O1121" s="21">
        <f>VLOOKUP(A1121, [1]orders!A:D, 4, FALSE)</f>
        <v>42612</v>
      </c>
      <c r="P1121" s="2">
        <v>1</v>
      </c>
      <c r="Q1121" s="2">
        <v>299.99</v>
      </c>
      <c r="R1121" s="27">
        <v>0.2</v>
      </c>
      <c r="S1121" s="2">
        <f t="shared" si="17"/>
        <v>299.99</v>
      </c>
    </row>
    <row r="1122" spans="1:19" x14ac:dyDescent="0.3">
      <c r="A1122" s="2">
        <v>401</v>
      </c>
      <c r="B1122" s="2">
        <v>2</v>
      </c>
      <c r="C1122" s="2">
        <f>VLOOKUP(A1122, [1]orders!A:G, 7, FALSE)</f>
        <v>2</v>
      </c>
      <c r="D1122" s="2">
        <v>10</v>
      </c>
      <c r="E1122" s="2">
        <f>VLOOKUP(C1122, [2]staffs!A:G,1,FALSE)</f>
        <v>2</v>
      </c>
      <c r="F1122" s="2" t="str">
        <f>VLOOKUP(E1122, [2]staffs!A:D,4,FALSE)</f>
        <v>mireya.copeland@bikes.shop</v>
      </c>
      <c r="G1122" s="2">
        <f>VLOOKUP(D1122, [3]products!$A:$D, 4, FALSE)</f>
        <v>4</v>
      </c>
      <c r="H1122" s="2" t="str">
        <f>VLOOKUP(G1122, [4]categories!A:B, 2, FALSE)</f>
        <v>Cyclocross Bicycles</v>
      </c>
      <c r="I1122" s="14">
        <f>VLOOKUP(A1122, [1]orders!A:B,2,FALSE)</f>
        <v>103</v>
      </c>
      <c r="J1122" s="14" t="str">
        <f>VLOOKUP(A1122, [1]orders!A:I,9,FALSE)</f>
        <v>sylvie.wilkerson@yahoo.com</v>
      </c>
      <c r="K1122" s="14">
        <f>VLOOKUP(A1122, [1]orders!A:J,10,FALSE)</f>
        <v>11791</v>
      </c>
      <c r="L1122" s="2" t="str">
        <f>IFERROR(VLOOKUP(C1122, [5]stores!A:B, 2, FALSE), "Unknown")</f>
        <v>Baldwin Bikes</v>
      </c>
      <c r="M1122" s="2" t="str">
        <f>VLOOKUP(D1122,[3]products!A:B,2,FALSE)</f>
        <v>Surly Straggler - 2016</v>
      </c>
      <c r="N1122" s="2" t="str">
        <f>VLOOKUP(D1122, [3]products!A:H, 8, FALSE)</f>
        <v>Surly</v>
      </c>
      <c r="O1122" s="21">
        <f>VLOOKUP(A1122, [1]orders!A:D, 4, FALSE)</f>
        <v>42612</v>
      </c>
      <c r="P1122" s="2">
        <v>2</v>
      </c>
      <c r="Q1122" s="2">
        <v>1549</v>
      </c>
      <c r="R1122" s="27">
        <v>0.2</v>
      </c>
      <c r="S1122" s="2">
        <f t="shared" si="17"/>
        <v>3098</v>
      </c>
    </row>
    <row r="1123" spans="1:19" x14ac:dyDescent="0.3">
      <c r="A1123" s="2">
        <v>402</v>
      </c>
      <c r="B1123" s="2">
        <v>1</v>
      </c>
      <c r="C1123" s="2">
        <f>VLOOKUP(A1123, [1]orders!A:G, 7, FALSE)</f>
        <v>2</v>
      </c>
      <c r="D1123" s="2">
        <v>6</v>
      </c>
      <c r="E1123" s="2">
        <f>VLOOKUP(C1123, [2]staffs!A:G,1,FALSE)</f>
        <v>2</v>
      </c>
      <c r="F1123" s="2" t="str">
        <f>VLOOKUP(E1123, [2]staffs!A:D,4,FALSE)</f>
        <v>mireya.copeland@bikes.shop</v>
      </c>
      <c r="G1123" s="2">
        <f>VLOOKUP(D1123, [3]products!$A:$D, 4, FALSE)</f>
        <v>6</v>
      </c>
      <c r="H1123" s="2" t="str">
        <f>VLOOKUP(G1123, [4]categories!A:B, 2, FALSE)</f>
        <v>Mountain Bikes</v>
      </c>
      <c r="I1123" s="14">
        <f>VLOOKUP(A1123, [1]orders!A:B,2,FALSE)</f>
        <v>1335</v>
      </c>
      <c r="J1123" s="14" t="str">
        <f>VLOOKUP(A1123, [1]orders!A:I,9,FALSE)</f>
        <v>corina.lynch@msn.com</v>
      </c>
      <c r="K1123" s="14">
        <f>VLOOKUP(A1123, [1]orders!A:J,10,FALSE)</f>
        <v>11422</v>
      </c>
      <c r="L1123" s="2" t="str">
        <f>IFERROR(VLOOKUP(C1123, [5]stores!A:B, 2, FALSE), "Unknown")</f>
        <v>Baldwin Bikes</v>
      </c>
      <c r="M1123" s="2" t="str">
        <f>VLOOKUP(D1123,[3]products!A:B,2,FALSE)</f>
        <v>Surly Ice Cream Truck Frameset - 2016</v>
      </c>
      <c r="N1123" s="2" t="str">
        <f>VLOOKUP(D1123, [3]products!A:H, 8, FALSE)</f>
        <v>Surly</v>
      </c>
      <c r="O1123" s="21">
        <f>VLOOKUP(A1123, [1]orders!A:D, 4, FALSE)</f>
        <v>42612</v>
      </c>
      <c r="P1123" s="2">
        <v>2</v>
      </c>
      <c r="Q1123" s="2">
        <v>469.99</v>
      </c>
      <c r="R1123" s="27">
        <v>7.0000000000000007E-2</v>
      </c>
      <c r="S1123" s="2">
        <f t="shared" si="17"/>
        <v>939.98</v>
      </c>
    </row>
    <row r="1124" spans="1:19" x14ac:dyDescent="0.3">
      <c r="A1124" s="2">
        <v>402</v>
      </c>
      <c r="B1124" s="2">
        <v>2</v>
      </c>
      <c r="C1124" s="2">
        <f>VLOOKUP(A1124, [1]orders!A:G, 7, FALSE)</f>
        <v>2</v>
      </c>
      <c r="D1124" s="2">
        <v>5</v>
      </c>
      <c r="E1124" s="2">
        <f>VLOOKUP(C1124, [2]staffs!A:G,1,FALSE)</f>
        <v>2</v>
      </c>
      <c r="F1124" s="2" t="str">
        <f>VLOOKUP(E1124, [2]staffs!A:D,4,FALSE)</f>
        <v>mireya.copeland@bikes.shop</v>
      </c>
      <c r="G1124" s="2">
        <f>VLOOKUP(D1124, [3]products!$A:$D, 4, FALSE)</f>
        <v>6</v>
      </c>
      <c r="H1124" s="2" t="str">
        <f>VLOOKUP(G1124, [4]categories!A:B, 2, FALSE)</f>
        <v>Mountain Bikes</v>
      </c>
      <c r="I1124" s="14">
        <f>VLOOKUP(A1124, [1]orders!A:B,2,FALSE)</f>
        <v>1335</v>
      </c>
      <c r="J1124" s="14" t="str">
        <f>VLOOKUP(A1124, [1]orders!A:I,9,FALSE)</f>
        <v>corina.lynch@msn.com</v>
      </c>
      <c r="K1124" s="14">
        <f>VLOOKUP(A1124, [1]orders!A:J,10,FALSE)</f>
        <v>11422</v>
      </c>
      <c r="L1124" s="2" t="str">
        <f>IFERROR(VLOOKUP(C1124, [5]stores!A:B, 2, FALSE), "Unknown")</f>
        <v>Baldwin Bikes</v>
      </c>
      <c r="M1124" s="2" t="str">
        <f>VLOOKUP(D1124,[3]products!A:B,2,FALSE)</f>
        <v>Heller Shagamaw Frame - 2016</v>
      </c>
      <c r="N1124" s="2" t="str">
        <f>VLOOKUP(D1124, [3]products!A:H, 8, FALSE)</f>
        <v>Heller</v>
      </c>
      <c r="O1124" s="21">
        <f>VLOOKUP(A1124, [1]orders!A:D, 4, FALSE)</f>
        <v>42612</v>
      </c>
      <c r="P1124" s="2">
        <v>1</v>
      </c>
      <c r="Q1124" s="2">
        <v>1320.99</v>
      </c>
      <c r="R1124" s="27">
        <v>7.0000000000000007E-2</v>
      </c>
      <c r="S1124" s="2">
        <f t="shared" si="17"/>
        <v>1320.99</v>
      </c>
    </row>
    <row r="1125" spans="1:19" x14ac:dyDescent="0.3">
      <c r="A1125" s="2">
        <v>402</v>
      </c>
      <c r="B1125" s="2">
        <v>3</v>
      </c>
      <c r="C1125" s="2">
        <f>VLOOKUP(A1125, [1]orders!A:G, 7, FALSE)</f>
        <v>2</v>
      </c>
      <c r="D1125" s="2">
        <v>26</v>
      </c>
      <c r="E1125" s="2">
        <f>VLOOKUP(C1125, [2]staffs!A:G,1,FALSE)</f>
        <v>2</v>
      </c>
      <c r="F1125" s="2" t="str">
        <f>VLOOKUP(E1125, [2]staffs!A:D,4,FALSE)</f>
        <v>mireya.copeland@bikes.shop</v>
      </c>
      <c r="G1125" s="2">
        <f>VLOOKUP(D1125, [3]products!$A:$D, 4, FALSE)</f>
        <v>2</v>
      </c>
      <c r="H1125" s="2" t="str">
        <f>VLOOKUP(G1125, [4]categories!A:B, 2, FALSE)</f>
        <v>Comfort Bicycles</v>
      </c>
      <c r="I1125" s="14">
        <f>VLOOKUP(A1125, [1]orders!A:B,2,FALSE)</f>
        <v>1335</v>
      </c>
      <c r="J1125" s="14" t="str">
        <f>VLOOKUP(A1125, [1]orders!A:I,9,FALSE)</f>
        <v>corina.lynch@msn.com</v>
      </c>
      <c r="K1125" s="14">
        <f>VLOOKUP(A1125, [1]orders!A:J,10,FALSE)</f>
        <v>11422</v>
      </c>
      <c r="L1125" s="2" t="str">
        <f>IFERROR(VLOOKUP(C1125, [5]stores!A:B, 2, FALSE), "Unknown")</f>
        <v>Baldwin Bikes</v>
      </c>
      <c r="M1125" s="2" t="str">
        <f>VLOOKUP(D1125,[3]products!A:B,2,FALSE)</f>
        <v>Electra Townie Original 7D EQ - 2016</v>
      </c>
      <c r="N1125" s="2" t="str">
        <f>VLOOKUP(D1125, [3]products!A:H, 8, FALSE)</f>
        <v>Electra</v>
      </c>
      <c r="O1125" s="21">
        <f>VLOOKUP(A1125, [1]orders!A:D, 4, FALSE)</f>
        <v>42612</v>
      </c>
      <c r="P1125" s="2">
        <v>1</v>
      </c>
      <c r="Q1125" s="2">
        <v>599.99</v>
      </c>
      <c r="R1125" s="27">
        <v>0.05</v>
      </c>
      <c r="S1125" s="2">
        <f t="shared" si="17"/>
        <v>599.99</v>
      </c>
    </row>
    <row r="1126" spans="1:19" x14ac:dyDescent="0.3">
      <c r="A1126" s="2">
        <v>403</v>
      </c>
      <c r="B1126" s="2">
        <v>1</v>
      </c>
      <c r="C1126" s="2">
        <f>VLOOKUP(A1126, [1]orders!A:G, 7, FALSE)</f>
        <v>1</v>
      </c>
      <c r="D1126" s="2">
        <v>12</v>
      </c>
      <c r="E1126" s="2">
        <f>VLOOKUP(C1126, [2]staffs!A:G,1,FALSE)</f>
        <v>1</v>
      </c>
      <c r="F1126" s="2" t="str">
        <f>VLOOKUP(E1126, [2]staffs!A:D,4,FALSE)</f>
        <v>fabiola.jackson@bikes.shop</v>
      </c>
      <c r="G1126" s="2">
        <f>VLOOKUP(D1126, [3]products!$A:$D, 4, FALSE)</f>
        <v>3</v>
      </c>
      <c r="H1126" s="2" t="str">
        <f>VLOOKUP(G1126, [4]categories!A:B, 2, FALSE)</f>
        <v>Cruisers Bicycles</v>
      </c>
      <c r="I1126" s="14">
        <f>VLOOKUP(A1126, [1]orders!A:B,2,FALSE)</f>
        <v>578</v>
      </c>
      <c r="J1126" s="14" t="str">
        <f>VLOOKUP(A1126, [1]orders!A:I,9,FALSE)</f>
        <v>salena.day@msn.com</v>
      </c>
      <c r="K1126" s="14">
        <f>VLOOKUP(A1126, [1]orders!A:J,10,FALSE)</f>
        <v>94580</v>
      </c>
      <c r="L1126" s="2" t="str">
        <f>IFERROR(VLOOKUP(C1126, [5]stores!A:B, 2, FALSE), "Unknown")</f>
        <v>Santa Cruz Bikes</v>
      </c>
      <c r="M1126" s="2" t="str">
        <f>VLOOKUP(D1126,[3]products!A:B,2,FALSE)</f>
        <v>Electra Townie Original 21D - 2016</v>
      </c>
      <c r="N1126" s="2" t="str">
        <f>VLOOKUP(D1126, [3]products!A:H, 8, FALSE)</f>
        <v>Electra</v>
      </c>
      <c r="O1126" s="21">
        <f>VLOOKUP(A1126, [1]orders!A:D, 4, FALSE)</f>
        <v>42613</v>
      </c>
      <c r="P1126" s="2">
        <v>2</v>
      </c>
      <c r="Q1126" s="2">
        <v>549.99</v>
      </c>
      <c r="R1126" s="27">
        <v>0.1</v>
      </c>
      <c r="S1126" s="2">
        <f t="shared" si="17"/>
        <v>1099.98</v>
      </c>
    </row>
    <row r="1127" spans="1:19" x14ac:dyDescent="0.3">
      <c r="A1127" s="2">
        <v>403</v>
      </c>
      <c r="B1127" s="2">
        <v>2</v>
      </c>
      <c r="C1127" s="2">
        <f>VLOOKUP(A1127, [1]orders!A:G, 7, FALSE)</f>
        <v>1</v>
      </c>
      <c r="D1127" s="2">
        <v>7</v>
      </c>
      <c r="E1127" s="2">
        <f>VLOOKUP(C1127, [2]staffs!A:G,1,FALSE)</f>
        <v>1</v>
      </c>
      <c r="F1127" s="2" t="str">
        <f>VLOOKUP(E1127, [2]staffs!A:D,4,FALSE)</f>
        <v>fabiola.jackson@bikes.shop</v>
      </c>
      <c r="G1127" s="2">
        <f>VLOOKUP(D1127, [3]products!$A:$D, 4, FALSE)</f>
        <v>6</v>
      </c>
      <c r="H1127" s="2" t="str">
        <f>VLOOKUP(G1127, [4]categories!A:B, 2, FALSE)</f>
        <v>Mountain Bikes</v>
      </c>
      <c r="I1127" s="14">
        <f>VLOOKUP(A1127, [1]orders!A:B,2,FALSE)</f>
        <v>578</v>
      </c>
      <c r="J1127" s="14" t="str">
        <f>VLOOKUP(A1127, [1]orders!A:I,9,FALSE)</f>
        <v>salena.day@msn.com</v>
      </c>
      <c r="K1127" s="14">
        <f>VLOOKUP(A1127, [1]orders!A:J,10,FALSE)</f>
        <v>94580</v>
      </c>
      <c r="L1127" s="2" t="str">
        <f>IFERROR(VLOOKUP(C1127, [5]stores!A:B, 2, FALSE), "Unknown")</f>
        <v>Santa Cruz Bikes</v>
      </c>
      <c r="M1127" s="2" t="str">
        <f>VLOOKUP(D1127,[3]products!A:B,2,FALSE)</f>
        <v>Trek Slash 8 27.5 - 2016</v>
      </c>
      <c r="N1127" s="2" t="str">
        <f>VLOOKUP(D1127, [3]products!A:H, 8, FALSE)</f>
        <v>Trek</v>
      </c>
      <c r="O1127" s="21">
        <f>VLOOKUP(A1127, [1]orders!A:D, 4, FALSE)</f>
        <v>42613</v>
      </c>
      <c r="P1127" s="2">
        <v>2</v>
      </c>
      <c r="Q1127" s="2">
        <v>3999.99</v>
      </c>
      <c r="R1127" s="27">
        <v>0.2</v>
      </c>
      <c r="S1127" s="2">
        <f t="shared" si="17"/>
        <v>7999.98</v>
      </c>
    </row>
    <row r="1128" spans="1:19" x14ac:dyDescent="0.3">
      <c r="A1128" s="2">
        <v>403</v>
      </c>
      <c r="B1128" s="2">
        <v>3</v>
      </c>
      <c r="C1128" s="2">
        <f>VLOOKUP(A1128, [1]orders!A:G, 7, FALSE)</f>
        <v>1</v>
      </c>
      <c r="D1128" s="2">
        <v>22</v>
      </c>
      <c r="E1128" s="2">
        <f>VLOOKUP(C1128, [2]staffs!A:G,1,FALSE)</f>
        <v>1</v>
      </c>
      <c r="F1128" s="2" t="str">
        <f>VLOOKUP(E1128, [2]staffs!A:D,4,FALSE)</f>
        <v>fabiola.jackson@bikes.shop</v>
      </c>
      <c r="G1128" s="2">
        <f>VLOOKUP(D1128, [3]products!$A:$D, 4, FALSE)</f>
        <v>1</v>
      </c>
      <c r="H1128" s="2" t="str">
        <f>VLOOKUP(G1128, [4]categories!A:B, 2, FALSE)</f>
        <v>Children Bicycles</v>
      </c>
      <c r="I1128" s="14">
        <f>VLOOKUP(A1128, [1]orders!A:B,2,FALSE)</f>
        <v>578</v>
      </c>
      <c r="J1128" s="14" t="str">
        <f>VLOOKUP(A1128, [1]orders!A:I,9,FALSE)</f>
        <v>salena.day@msn.com</v>
      </c>
      <c r="K1128" s="14">
        <f>VLOOKUP(A1128, [1]orders!A:J,10,FALSE)</f>
        <v>94580</v>
      </c>
      <c r="L1128" s="2" t="str">
        <f>IFERROR(VLOOKUP(C1128, [5]stores!A:B, 2, FALSE), "Unknown")</f>
        <v>Santa Cruz Bikes</v>
      </c>
      <c r="M1128" s="2" t="str">
        <f>VLOOKUP(D1128,[3]products!A:B,2,FALSE)</f>
        <v>Electra Girl's Hawaii 1 (16-inch) - 2015/2016</v>
      </c>
      <c r="N1128" s="2" t="str">
        <f>VLOOKUP(D1128, [3]products!A:H, 8, FALSE)</f>
        <v>Electra</v>
      </c>
      <c r="O1128" s="21">
        <f>VLOOKUP(A1128, [1]orders!A:D, 4, FALSE)</f>
        <v>42613</v>
      </c>
      <c r="P1128" s="2">
        <v>2</v>
      </c>
      <c r="Q1128" s="2">
        <v>269.99</v>
      </c>
      <c r="R1128" s="27">
        <v>0.05</v>
      </c>
      <c r="S1128" s="2">
        <f t="shared" si="17"/>
        <v>539.98</v>
      </c>
    </row>
    <row r="1129" spans="1:19" x14ac:dyDescent="0.3">
      <c r="A1129" s="2">
        <v>403</v>
      </c>
      <c r="B1129" s="2">
        <v>4</v>
      </c>
      <c r="C1129" s="2">
        <f>VLOOKUP(A1129, [1]orders!A:G, 7, FALSE)</f>
        <v>1</v>
      </c>
      <c r="D1129" s="2">
        <v>24</v>
      </c>
      <c r="E1129" s="2">
        <f>VLOOKUP(C1129, [2]staffs!A:G,1,FALSE)</f>
        <v>1</v>
      </c>
      <c r="F1129" s="2" t="str">
        <f>VLOOKUP(E1129, [2]staffs!A:D,4,FALSE)</f>
        <v>fabiola.jackson@bikes.shop</v>
      </c>
      <c r="G1129" s="2">
        <f>VLOOKUP(D1129, [3]products!$A:$D, 4, FALSE)</f>
        <v>2</v>
      </c>
      <c r="H1129" s="2" t="str">
        <f>VLOOKUP(G1129, [4]categories!A:B, 2, FALSE)</f>
        <v>Comfort Bicycles</v>
      </c>
      <c r="I1129" s="14">
        <f>VLOOKUP(A1129, [1]orders!A:B,2,FALSE)</f>
        <v>578</v>
      </c>
      <c r="J1129" s="14" t="str">
        <f>VLOOKUP(A1129, [1]orders!A:I,9,FALSE)</f>
        <v>salena.day@msn.com</v>
      </c>
      <c r="K1129" s="14">
        <f>VLOOKUP(A1129, [1]orders!A:J,10,FALSE)</f>
        <v>94580</v>
      </c>
      <c r="L1129" s="2" t="str">
        <f>IFERROR(VLOOKUP(C1129, [5]stores!A:B, 2, FALSE), "Unknown")</f>
        <v>Santa Cruz Bikes</v>
      </c>
      <c r="M1129" s="2" t="str">
        <f>VLOOKUP(D1129,[3]products!A:B,2,FALSE)</f>
        <v>Electra Townie Original 21D - 2016</v>
      </c>
      <c r="N1129" s="2" t="str">
        <f>VLOOKUP(D1129, [3]products!A:H, 8, FALSE)</f>
        <v>Electra</v>
      </c>
      <c r="O1129" s="21">
        <f>VLOOKUP(A1129, [1]orders!A:D, 4, FALSE)</f>
        <v>42613</v>
      </c>
      <c r="P1129" s="2">
        <v>1</v>
      </c>
      <c r="Q1129" s="2">
        <v>549.99</v>
      </c>
      <c r="R1129" s="27">
        <v>0.2</v>
      </c>
      <c r="S1129" s="2">
        <f t="shared" si="17"/>
        <v>549.99</v>
      </c>
    </row>
    <row r="1130" spans="1:19" x14ac:dyDescent="0.3">
      <c r="A1130" s="2">
        <v>404</v>
      </c>
      <c r="B1130" s="2">
        <v>1</v>
      </c>
      <c r="C1130" s="2">
        <f>VLOOKUP(A1130, [1]orders!A:G, 7, FALSE)</f>
        <v>2</v>
      </c>
      <c r="D1130" s="2">
        <v>9</v>
      </c>
      <c r="E1130" s="2">
        <f>VLOOKUP(C1130, [2]staffs!A:G,1,FALSE)</f>
        <v>2</v>
      </c>
      <c r="F1130" s="2" t="str">
        <f>VLOOKUP(E1130, [2]staffs!A:D,4,FALSE)</f>
        <v>mireya.copeland@bikes.shop</v>
      </c>
      <c r="G1130" s="2">
        <f>VLOOKUP(D1130, [3]products!$A:$D, 4, FALSE)</f>
        <v>5</v>
      </c>
      <c r="H1130" s="2" t="str">
        <f>VLOOKUP(G1130, [4]categories!A:B, 2, FALSE)</f>
        <v>Electric Bikes</v>
      </c>
      <c r="I1130" s="14">
        <f>VLOOKUP(A1130, [1]orders!A:B,2,FALSE)</f>
        <v>396</v>
      </c>
      <c r="J1130" s="14" t="str">
        <f>VLOOKUP(A1130, [1]orders!A:I,9,FALSE)</f>
        <v>laverna.hernandez@hotmail.com</v>
      </c>
      <c r="K1130" s="14">
        <f>VLOOKUP(A1130, [1]orders!A:J,10,FALSE)</f>
        <v>14304</v>
      </c>
      <c r="L1130" s="2" t="str">
        <f>IFERROR(VLOOKUP(C1130, [5]stores!A:B, 2, FALSE), "Unknown")</f>
        <v>Baldwin Bikes</v>
      </c>
      <c r="M1130" s="2" t="str">
        <f>VLOOKUP(D1130,[3]products!A:B,2,FALSE)</f>
        <v>Trek Conduit+ - 2016</v>
      </c>
      <c r="N1130" s="2" t="str">
        <f>VLOOKUP(D1130, [3]products!A:H, 8, FALSE)</f>
        <v>Trek</v>
      </c>
      <c r="O1130" s="21">
        <f>VLOOKUP(A1130, [1]orders!A:D, 4, FALSE)</f>
        <v>42613</v>
      </c>
      <c r="P1130" s="2">
        <v>1</v>
      </c>
      <c r="Q1130" s="2">
        <v>2999.99</v>
      </c>
      <c r="R1130" s="27">
        <v>7.0000000000000007E-2</v>
      </c>
      <c r="S1130" s="2">
        <f t="shared" si="17"/>
        <v>2999.99</v>
      </c>
    </row>
    <row r="1131" spans="1:19" x14ac:dyDescent="0.3">
      <c r="A1131" s="2">
        <v>404</v>
      </c>
      <c r="B1131" s="2">
        <v>2</v>
      </c>
      <c r="C1131" s="2">
        <f>VLOOKUP(A1131, [1]orders!A:G, 7, FALSE)</f>
        <v>2</v>
      </c>
      <c r="D1131" s="2">
        <v>25</v>
      </c>
      <c r="E1131" s="2">
        <f>VLOOKUP(C1131, [2]staffs!A:G,1,FALSE)</f>
        <v>2</v>
      </c>
      <c r="F1131" s="2" t="str">
        <f>VLOOKUP(E1131, [2]staffs!A:D,4,FALSE)</f>
        <v>mireya.copeland@bikes.shop</v>
      </c>
      <c r="G1131" s="2">
        <f>VLOOKUP(D1131, [3]products!$A:$D, 4, FALSE)</f>
        <v>2</v>
      </c>
      <c r="H1131" s="2" t="str">
        <f>VLOOKUP(G1131, [4]categories!A:B, 2, FALSE)</f>
        <v>Comfort Bicycles</v>
      </c>
      <c r="I1131" s="14">
        <f>VLOOKUP(A1131, [1]orders!A:B,2,FALSE)</f>
        <v>396</v>
      </c>
      <c r="J1131" s="14" t="str">
        <f>VLOOKUP(A1131, [1]orders!A:I,9,FALSE)</f>
        <v>laverna.hernandez@hotmail.com</v>
      </c>
      <c r="K1131" s="14">
        <f>VLOOKUP(A1131, [1]orders!A:J,10,FALSE)</f>
        <v>14304</v>
      </c>
      <c r="L1131" s="2" t="str">
        <f>IFERROR(VLOOKUP(C1131, [5]stores!A:B, 2, FALSE), "Unknown")</f>
        <v>Baldwin Bikes</v>
      </c>
      <c r="M1131" s="2" t="str">
        <f>VLOOKUP(D1131,[3]products!A:B,2,FALSE)</f>
        <v>Electra Townie Original 7D - 2015/2016</v>
      </c>
      <c r="N1131" s="2" t="str">
        <f>VLOOKUP(D1131, [3]products!A:H, 8, FALSE)</f>
        <v>Electra</v>
      </c>
      <c r="O1131" s="21">
        <f>VLOOKUP(A1131, [1]orders!A:D, 4, FALSE)</f>
        <v>42613</v>
      </c>
      <c r="P1131" s="2">
        <v>2</v>
      </c>
      <c r="Q1131" s="2">
        <v>499.99</v>
      </c>
      <c r="R1131" s="27">
        <v>0.05</v>
      </c>
      <c r="S1131" s="2">
        <f t="shared" si="17"/>
        <v>999.98</v>
      </c>
    </row>
    <row r="1132" spans="1:19" x14ac:dyDescent="0.3">
      <c r="A1132" s="2">
        <v>404</v>
      </c>
      <c r="B1132" s="2">
        <v>3</v>
      </c>
      <c r="C1132" s="2">
        <f>VLOOKUP(A1132, [1]orders!A:G, 7, FALSE)</f>
        <v>2</v>
      </c>
      <c r="D1132" s="2">
        <v>16</v>
      </c>
      <c r="E1132" s="2">
        <f>VLOOKUP(C1132, [2]staffs!A:G,1,FALSE)</f>
        <v>2</v>
      </c>
      <c r="F1132" s="2" t="str">
        <f>VLOOKUP(E1132, [2]staffs!A:D,4,FALSE)</f>
        <v>mireya.copeland@bikes.shop</v>
      </c>
      <c r="G1132" s="2">
        <f>VLOOKUP(D1132, [3]products!$A:$D, 4, FALSE)</f>
        <v>3</v>
      </c>
      <c r="H1132" s="2" t="str">
        <f>VLOOKUP(G1132, [4]categories!A:B, 2, FALSE)</f>
        <v>Cruisers Bicycles</v>
      </c>
      <c r="I1132" s="14">
        <f>VLOOKUP(A1132, [1]orders!A:B,2,FALSE)</f>
        <v>396</v>
      </c>
      <c r="J1132" s="14" t="str">
        <f>VLOOKUP(A1132, [1]orders!A:I,9,FALSE)</f>
        <v>laverna.hernandez@hotmail.com</v>
      </c>
      <c r="K1132" s="14">
        <f>VLOOKUP(A1132, [1]orders!A:J,10,FALSE)</f>
        <v>14304</v>
      </c>
      <c r="L1132" s="2" t="str">
        <f>IFERROR(VLOOKUP(C1132, [5]stores!A:B, 2, FALSE), "Unknown")</f>
        <v>Baldwin Bikes</v>
      </c>
      <c r="M1132" s="2" t="str">
        <f>VLOOKUP(D1132,[3]products!A:B,2,FALSE)</f>
        <v>Electra Townie Original 7D EQ - 2016</v>
      </c>
      <c r="N1132" s="2" t="str">
        <f>VLOOKUP(D1132, [3]products!A:H, 8, FALSE)</f>
        <v>Electra</v>
      </c>
      <c r="O1132" s="21">
        <f>VLOOKUP(A1132, [1]orders!A:D, 4, FALSE)</f>
        <v>42613</v>
      </c>
      <c r="P1132" s="2">
        <v>2</v>
      </c>
      <c r="Q1132" s="2">
        <v>599.99</v>
      </c>
      <c r="R1132" s="27">
        <v>0.2</v>
      </c>
      <c r="S1132" s="2">
        <f t="shared" si="17"/>
        <v>1199.98</v>
      </c>
    </row>
    <row r="1133" spans="1:19" x14ac:dyDescent="0.3">
      <c r="A1133" s="2">
        <v>405</v>
      </c>
      <c r="B1133" s="2">
        <v>1</v>
      </c>
      <c r="C1133" s="2">
        <f>VLOOKUP(A1133, [1]orders!A:G, 7, FALSE)</f>
        <v>2</v>
      </c>
      <c r="D1133" s="2">
        <v>3</v>
      </c>
      <c r="E1133" s="2">
        <f>VLOOKUP(C1133, [2]staffs!A:G,1,FALSE)</f>
        <v>2</v>
      </c>
      <c r="F1133" s="2" t="str">
        <f>VLOOKUP(E1133, [2]staffs!A:D,4,FALSE)</f>
        <v>mireya.copeland@bikes.shop</v>
      </c>
      <c r="G1133" s="2">
        <f>VLOOKUP(D1133, [3]products!$A:$D, 4, FALSE)</f>
        <v>6</v>
      </c>
      <c r="H1133" s="2" t="str">
        <f>VLOOKUP(G1133, [4]categories!A:B, 2, FALSE)</f>
        <v>Mountain Bikes</v>
      </c>
      <c r="I1133" s="14">
        <f>VLOOKUP(A1133, [1]orders!A:B,2,FALSE)</f>
        <v>603</v>
      </c>
      <c r="J1133" s="14" t="str">
        <f>VLOOKUP(A1133, [1]orders!A:I,9,FALSE)</f>
        <v>genevieve.juarez@gmail.com</v>
      </c>
      <c r="K1133" s="14">
        <f>VLOOKUP(A1133, [1]orders!A:J,10,FALSE)</f>
        <v>11040</v>
      </c>
      <c r="L1133" s="2" t="str">
        <f>IFERROR(VLOOKUP(C1133, [5]stores!A:B, 2, FALSE), "Unknown")</f>
        <v>Baldwin Bikes</v>
      </c>
      <c r="M1133" s="2" t="str">
        <f>VLOOKUP(D1133,[3]products!A:B,2,FALSE)</f>
        <v>Surly Wednesday Frameset - 2016</v>
      </c>
      <c r="N1133" s="2" t="str">
        <f>VLOOKUP(D1133, [3]products!A:H, 8, FALSE)</f>
        <v>Surly</v>
      </c>
      <c r="O1133" s="21">
        <f>VLOOKUP(A1133, [1]orders!A:D, 4, FALSE)</f>
        <v>42613</v>
      </c>
      <c r="P1133" s="2">
        <v>2</v>
      </c>
      <c r="Q1133" s="2">
        <v>999.99</v>
      </c>
      <c r="R1133" s="27">
        <v>0.2</v>
      </c>
      <c r="S1133" s="2">
        <f t="shared" si="17"/>
        <v>1999.98</v>
      </c>
    </row>
    <row r="1134" spans="1:19" x14ac:dyDescent="0.3">
      <c r="A1134" s="2">
        <v>405</v>
      </c>
      <c r="B1134" s="2">
        <v>2</v>
      </c>
      <c r="C1134" s="2">
        <f>VLOOKUP(A1134, [1]orders!A:G, 7, FALSE)</f>
        <v>2</v>
      </c>
      <c r="D1134" s="2">
        <v>10</v>
      </c>
      <c r="E1134" s="2">
        <f>VLOOKUP(C1134, [2]staffs!A:G,1,FALSE)</f>
        <v>2</v>
      </c>
      <c r="F1134" s="2" t="str">
        <f>VLOOKUP(E1134, [2]staffs!A:D,4,FALSE)</f>
        <v>mireya.copeland@bikes.shop</v>
      </c>
      <c r="G1134" s="2">
        <f>VLOOKUP(D1134, [3]products!$A:$D, 4, FALSE)</f>
        <v>4</v>
      </c>
      <c r="H1134" s="2" t="str">
        <f>VLOOKUP(G1134, [4]categories!A:B, 2, FALSE)</f>
        <v>Cyclocross Bicycles</v>
      </c>
      <c r="I1134" s="14">
        <f>VLOOKUP(A1134, [1]orders!A:B,2,FALSE)</f>
        <v>603</v>
      </c>
      <c r="J1134" s="14" t="str">
        <f>VLOOKUP(A1134, [1]orders!A:I,9,FALSE)</f>
        <v>genevieve.juarez@gmail.com</v>
      </c>
      <c r="K1134" s="14">
        <f>VLOOKUP(A1134, [1]orders!A:J,10,FALSE)</f>
        <v>11040</v>
      </c>
      <c r="L1134" s="2" t="str">
        <f>IFERROR(VLOOKUP(C1134, [5]stores!A:B, 2, FALSE), "Unknown")</f>
        <v>Baldwin Bikes</v>
      </c>
      <c r="M1134" s="2" t="str">
        <f>VLOOKUP(D1134,[3]products!A:B,2,FALSE)</f>
        <v>Surly Straggler - 2016</v>
      </c>
      <c r="N1134" s="2" t="str">
        <f>VLOOKUP(D1134, [3]products!A:H, 8, FALSE)</f>
        <v>Surly</v>
      </c>
      <c r="O1134" s="21">
        <f>VLOOKUP(A1134, [1]orders!A:D, 4, FALSE)</f>
        <v>42613</v>
      </c>
      <c r="P1134" s="2">
        <v>2</v>
      </c>
      <c r="Q1134" s="2">
        <v>1549</v>
      </c>
      <c r="R1134" s="27">
        <v>0.1</v>
      </c>
      <c r="S1134" s="2">
        <f t="shared" si="17"/>
        <v>3098</v>
      </c>
    </row>
    <row r="1135" spans="1:19" x14ac:dyDescent="0.3">
      <c r="A1135" s="2">
        <v>405</v>
      </c>
      <c r="B1135" s="2">
        <v>3</v>
      </c>
      <c r="C1135" s="2">
        <f>VLOOKUP(A1135, [1]orders!A:G, 7, FALSE)</f>
        <v>2</v>
      </c>
      <c r="D1135" s="2">
        <v>14</v>
      </c>
      <c r="E1135" s="2">
        <f>VLOOKUP(C1135, [2]staffs!A:G,1,FALSE)</f>
        <v>2</v>
      </c>
      <c r="F1135" s="2" t="str">
        <f>VLOOKUP(E1135, [2]staffs!A:D,4,FALSE)</f>
        <v>mireya.copeland@bikes.shop</v>
      </c>
      <c r="G1135" s="2">
        <f>VLOOKUP(D1135, [3]products!$A:$D, 4, FALSE)</f>
        <v>3</v>
      </c>
      <c r="H1135" s="2" t="str">
        <f>VLOOKUP(G1135, [4]categories!A:B, 2, FALSE)</f>
        <v>Cruisers Bicycles</v>
      </c>
      <c r="I1135" s="14">
        <f>VLOOKUP(A1135, [1]orders!A:B,2,FALSE)</f>
        <v>603</v>
      </c>
      <c r="J1135" s="14" t="str">
        <f>VLOOKUP(A1135, [1]orders!A:I,9,FALSE)</f>
        <v>genevieve.juarez@gmail.com</v>
      </c>
      <c r="K1135" s="14">
        <f>VLOOKUP(A1135, [1]orders!A:J,10,FALSE)</f>
        <v>11040</v>
      </c>
      <c r="L1135" s="2" t="str">
        <f>IFERROR(VLOOKUP(C1135, [5]stores!A:B, 2, FALSE), "Unknown")</f>
        <v>Baldwin Bikes</v>
      </c>
      <c r="M1135" s="2" t="str">
        <f>VLOOKUP(D1135,[3]products!A:B,2,FALSE)</f>
        <v>Electra Girl's Hawaii 1 (16-inch) - 2015/2016</v>
      </c>
      <c r="N1135" s="2" t="str">
        <f>VLOOKUP(D1135, [3]products!A:H, 8, FALSE)</f>
        <v>Electra</v>
      </c>
      <c r="O1135" s="21">
        <f>VLOOKUP(A1135, [1]orders!A:D, 4, FALSE)</f>
        <v>42613</v>
      </c>
      <c r="P1135" s="2">
        <v>2</v>
      </c>
      <c r="Q1135" s="2">
        <v>269.99</v>
      </c>
      <c r="R1135" s="27">
        <v>7.0000000000000007E-2</v>
      </c>
      <c r="S1135" s="2">
        <f t="shared" si="17"/>
        <v>539.98</v>
      </c>
    </row>
    <row r="1136" spans="1:19" x14ac:dyDescent="0.3">
      <c r="A1136" s="2">
        <v>406</v>
      </c>
      <c r="B1136" s="2">
        <v>1</v>
      </c>
      <c r="C1136" s="2">
        <f>VLOOKUP(A1136, [1]orders!A:G, 7, FALSE)</f>
        <v>2</v>
      </c>
      <c r="D1136" s="2">
        <v>4</v>
      </c>
      <c r="E1136" s="2">
        <f>VLOOKUP(C1136, [2]staffs!A:G,1,FALSE)</f>
        <v>2</v>
      </c>
      <c r="F1136" s="2" t="str">
        <f>VLOOKUP(E1136, [2]staffs!A:D,4,FALSE)</f>
        <v>mireya.copeland@bikes.shop</v>
      </c>
      <c r="G1136" s="2">
        <f>VLOOKUP(D1136, [3]products!$A:$D, 4, FALSE)</f>
        <v>6</v>
      </c>
      <c r="H1136" s="2" t="str">
        <f>VLOOKUP(G1136, [4]categories!A:B, 2, FALSE)</f>
        <v>Mountain Bikes</v>
      </c>
      <c r="I1136" s="14">
        <f>VLOOKUP(A1136, [1]orders!A:B,2,FALSE)</f>
        <v>1380</v>
      </c>
      <c r="J1136" s="14" t="str">
        <f>VLOOKUP(A1136, [1]orders!A:I,9,FALSE)</f>
        <v>eliz.lynch@hotmail.com</v>
      </c>
      <c r="K1136" s="14">
        <f>VLOOKUP(A1136, [1]orders!A:J,10,FALSE)</f>
        <v>11553</v>
      </c>
      <c r="L1136" s="2" t="str">
        <f>IFERROR(VLOOKUP(C1136, [5]stores!A:B, 2, FALSE), "Unknown")</f>
        <v>Baldwin Bikes</v>
      </c>
      <c r="M1136" s="2" t="str">
        <f>VLOOKUP(D1136,[3]products!A:B,2,FALSE)</f>
        <v>Trek Fuel EX 8 29 - 2016</v>
      </c>
      <c r="N1136" s="2" t="str">
        <f>VLOOKUP(D1136, [3]products!A:H, 8, FALSE)</f>
        <v>Trek</v>
      </c>
      <c r="O1136" s="21">
        <f>VLOOKUP(A1136, [1]orders!A:D, 4, FALSE)</f>
        <v>42613</v>
      </c>
      <c r="P1136" s="2">
        <v>1</v>
      </c>
      <c r="Q1136" s="2">
        <v>2899.99</v>
      </c>
      <c r="R1136" s="27">
        <v>0.2</v>
      </c>
      <c r="S1136" s="2">
        <f t="shared" si="17"/>
        <v>2899.99</v>
      </c>
    </row>
    <row r="1137" spans="1:19" x14ac:dyDescent="0.3">
      <c r="A1137" s="2">
        <v>407</v>
      </c>
      <c r="B1137" s="2">
        <v>1</v>
      </c>
      <c r="C1137" s="2">
        <f>VLOOKUP(A1137, [1]orders!A:G, 7, FALSE)</f>
        <v>3</v>
      </c>
      <c r="D1137" s="2">
        <v>20</v>
      </c>
      <c r="E1137" s="2">
        <f>VLOOKUP(C1137, [2]staffs!A:G,1,FALSE)</f>
        <v>3</v>
      </c>
      <c r="F1137" s="2" t="str">
        <f>VLOOKUP(E1137, [2]staffs!A:D,4,FALSE)</f>
        <v>genna.serrano@bikes.shop</v>
      </c>
      <c r="G1137" s="2">
        <f>VLOOKUP(D1137, [3]products!$A:$D, 4, FALSE)</f>
        <v>3</v>
      </c>
      <c r="H1137" s="2" t="str">
        <f>VLOOKUP(G1137, [4]categories!A:B, 2, FALSE)</f>
        <v>Cruisers Bicycles</v>
      </c>
      <c r="I1137" s="14">
        <f>VLOOKUP(A1137, [1]orders!A:B,2,FALSE)</f>
        <v>77</v>
      </c>
      <c r="J1137" s="14" t="str">
        <f>VLOOKUP(A1137, [1]orders!A:I,9,FALSE)</f>
        <v>keri.bridges@gmail.com</v>
      </c>
      <c r="K1137" s="14">
        <f>VLOOKUP(A1137, [1]orders!A:J,10,FALSE)</f>
        <v>75080</v>
      </c>
      <c r="L1137" s="2" t="str">
        <f>IFERROR(VLOOKUP(C1137, [5]stores!A:B, 2, FALSE), "Unknown")</f>
        <v>Rowlett Bikes</v>
      </c>
      <c r="M1137" s="2" t="str">
        <f>VLOOKUP(D1137,[3]products!A:B,2,FALSE)</f>
        <v>Electra Townie Original 7D EQ - Women's - 2016</v>
      </c>
      <c r="N1137" s="2" t="str">
        <f>VLOOKUP(D1137, [3]products!A:H, 8, FALSE)</f>
        <v>Electra</v>
      </c>
      <c r="O1137" s="21">
        <f>VLOOKUP(A1137, [1]orders!A:D, 4, FALSE)</f>
        <v>42614</v>
      </c>
      <c r="P1137" s="2">
        <v>1</v>
      </c>
      <c r="Q1137" s="2">
        <v>599.99</v>
      </c>
      <c r="R1137" s="27">
        <v>0.2</v>
      </c>
      <c r="S1137" s="2">
        <f t="shared" si="17"/>
        <v>599.99</v>
      </c>
    </row>
    <row r="1138" spans="1:19" x14ac:dyDescent="0.3">
      <c r="A1138" s="2">
        <v>407</v>
      </c>
      <c r="B1138" s="2">
        <v>2</v>
      </c>
      <c r="C1138" s="2">
        <f>VLOOKUP(A1138, [1]orders!A:G, 7, FALSE)</f>
        <v>3</v>
      </c>
      <c r="D1138" s="2">
        <v>5</v>
      </c>
      <c r="E1138" s="2">
        <f>VLOOKUP(C1138, [2]staffs!A:G,1,FALSE)</f>
        <v>3</v>
      </c>
      <c r="F1138" s="2" t="str">
        <f>VLOOKUP(E1138, [2]staffs!A:D,4,FALSE)</f>
        <v>genna.serrano@bikes.shop</v>
      </c>
      <c r="G1138" s="2">
        <f>VLOOKUP(D1138, [3]products!$A:$D, 4, FALSE)</f>
        <v>6</v>
      </c>
      <c r="H1138" s="2" t="str">
        <f>VLOOKUP(G1138, [4]categories!A:B, 2, FALSE)</f>
        <v>Mountain Bikes</v>
      </c>
      <c r="I1138" s="14">
        <f>VLOOKUP(A1138, [1]orders!A:B,2,FALSE)</f>
        <v>77</v>
      </c>
      <c r="J1138" s="14" t="str">
        <f>VLOOKUP(A1138, [1]orders!A:I,9,FALSE)</f>
        <v>keri.bridges@gmail.com</v>
      </c>
      <c r="K1138" s="14">
        <f>VLOOKUP(A1138, [1]orders!A:J,10,FALSE)</f>
        <v>75080</v>
      </c>
      <c r="L1138" s="2" t="str">
        <f>IFERROR(VLOOKUP(C1138, [5]stores!A:B, 2, FALSE), "Unknown")</f>
        <v>Rowlett Bikes</v>
      </c>
      <c r="M1138" s="2" t="str">
        <f>VLOOKUP(D1138,[3]products!A:B,2,FALSE)</f>
        <v>Heller Shagamaw Frame - 2016</v>
      </c>
      <c r="N1138" s="2" t="str">
        <f>VLOOKUP(D1138, [3]products!A:H, 8, FALSE)</f>
        <v>Heller</v>
      </c>
      <c r="O1138" s="21">
        <f>VLOOKUP(A1138, [1]orders!A:D, 4, FALSE)</f>
        <v>42614</v>
      </c>
      <c r="P1138" s="2">
        <v>1</v>
      </c>
      <c r="Q1138" s="2">
        <v>1320.99</v>
      </c>
      <c r="R1138" s="27">
        <v>0.05</v>
      </c>
      <c r="S1138" s="2">
        <f t="shared" si="17"/>
        <v>1320.99</v>
      </c>
    </row>
    <row r="1139" spans="1:19" x14ac:dyDescent="0.3">
      <c r="A1139" s="2">
        <v>408</v>
      </c>
      <c r="B1139" s="2">
        <v>1</v>
      </c>
      <c r="C1139" s="2">
        <f>VLOOKUP(A1139, [1]orders!A:G, 7, FALSE)</f>
        <v>1</v>
      </c>
      <c r="D1139" s="2">
        <v>18</v>
      </c>
      <c r="E1139" s="2">
        <f>VLOOKUP(C1139, [2]staffs!A:G,1,FALSE)</f>
        <v>1</v>
      </c>
      <c r="F1139" s="2" t="str">
        <f>VLOOKUP(E1139, [2]staffs!A:D,4,FALSE)</f>
        <v>fabiola.jackson@bikes.shop</v>
      </c>
      <c r="G1139" s="2">
        <f>VLOOKUP(D1139, [3]products!$A:$D, 4, FALSE)</f>
        <v>3</v>
      </c>
      <c r="H1139" s="2" t="str">
        <f>VLOOKUP(G1139, [4]categories!A:B, 2, FALSE)</f>
        <v>Cruisers Bicycles</v>
      </c>
      <c r="I1139" s="14">
        <f>VLOOKUP(A1139, [1]orders!A:B,2,FALSE)</f>
        <v>1071</v>
      </c>
      <c r="J1139" s="14" t="str">
        <f>VLOOKUP(A1139, [1]orders!A:I,9,FALSE)</f>
        <v>shemeka.lyons@msn.com</v>
      </c>
      <c r="K1139" s="14">
        <f>VLOOKUP(A1139, [1]orders!A:J,10,FALSE)</f>
        <v>91768</v>
      </c>
      <c r="L1139" s="2" t="str">
        <f>IFERROR(VLOOKUP(C1139, [5]stores!A:B, 2, FALSE), "Unknown")</f>
        <v>Santa Cruz Bikes</v>
      </c>
      <c r="M1139" s="2" t="str">
        <f>VLOOKUP(D1139,[3]products!A:B,2,FALSE)</f>
        <v>Pure Cycles Western 3-Speed - Women's - 2015/2016</v>
      </c>
      <c r="N1139" s="2" t="str">
        <f>VLOOKUP(D1139, [3]products!A:H, 8, FALSE)</f>
        <v>Pure Cycles</v>
      </c>
      <c r="O1139" s="21">
        <f>VLOOKUP(A1139, [1]orders!A:D, 4, FALSE)</f>
        <v>42614</v>
      </c>
      <c r="P1139" s="2">
        <v>1</v>
      </c>
      <c r="Q1139" s="2">
        <v>449</v>
      </c>
      <c r="R1139" s="27">
        <v>0.2</v>
      </c>
      <c r="S1139" s="2">
        <f t="shared" si="17"/>
        <v>449</v>
      </c>
    </row>
    <row r="1140" spans="1:19" x14ac:dyDescent="0.3">
      <c r="A1140" s="2">
        <v>408</v>
      </c>
      <c r="B1140" s="2">
        <v>2</v>
      </c>
      <c r="C1140" s="2">
        <f>VLOOKUP(A1140, [1]orders!A:G, 7, FALSE)</f>
        <v>1</v>
      </c>
      <c r="D1140" s="2">
        <v>3</v>
      </c>
      <c r="E1140" s="2">
        <f>VLOOKUP(C1140, [2]staffs!A:G,1,FALSE)</f>
        <v>1</v>
      </c>
      <c r="F1140" s="2" t="str">
        <f>VLOOKUP(E1140, [2]staffs!A:D,4,FALSE)</f>
        <v>fabiola.jackson@bikes.shop</v>
      </c>
      <c r="G1140" s="2">
        <f>VLOOKUP(D1140, [3]products!$A:$D, 4, FALSE)</f>
        <v>6</v>
      </c>
      <c r="H1140" s="2" t="str">
        <f>VLOOKUP(G1140, [4]categories!A:B, 2, FALSE)</f>
        <v>Mountain Bikes</v>
      </c>
      <c r="I1140" s="14">
        <f>VLOOKUP(A1140, [1]orders!A:B,2,FALSE)</f>
        <v>1071</v>
      </c>
      <c r="J1140" s="14" t="str">
        <f>VLOOKUP(A1140, [1]orders!A:I,9,FALSE)</f>
        <v>shemeka.lyons@msn.com</v>
      </c>
      <c r="K1140" s="14">
        <f>VLOOKUP(A1140, [1]orders!A:J,10,FALSE)</f>
        <v>91768</v>
      </c>
      <c r="L1140" s="2" t="str">
        <f>IFERROR(VLOOKUP(C1140, [5]stores!A:B, 2, FALSE), "Unknown")</f>
        <v>Santa Cruz Bikes</v>
      </c>
      <c r="M1140" s="2" t="str">
        <f>VLOOKUP(D1140,[3]products!A:B,2,FALSE)</f>
        <v>Surly Wednesday Frameset - 2016</v>
      </c>
      <c r="N1140" s="2" t="str">
        <f>VLOOKUP(D1140, [3]products!A:H, 8, FALSE)</f>
        <v>Surly</v>
      </c>
      <c r="O1140" s="21">
        <f>VLOOKUP(A1140, [1]orders!A:D, 4, FALSE)</f>
        <v>42614</v>
      </c>
      <c r="P1140" s="2">
        <v>1</v>
      </c>
      <c r="Q1140" s="2">
        <v>999.99</v>
      </c>
      <c r="R1140" s="27">
        <v>7.0000000000000007E-2</v>
      </c>
      <c r="S1140" s="2">
        <f t="shared" si="17"/>
        <v>999.99</v>
      </c>
    </row>
    <row r="1141" spans="1:19" x14ac:dyDescent="0.3">
      <c r="A1141" s="2">
        <v>408</v>
      </c>
      <c r="B1141" s="2">
        <v>3</v>
      </c>
      <c r="C1141" s="2">
        <f>VLOOKUP(A1141, [1]orders!A:G, 7, FALSE)</f>
        <v>1</v>
      </c>
      <c r="D1141" s="2">
        <v>2</v>
      </c>
      <c r="E1141" s="2">
        <f>VLOOKUP(C1141, [2]staffs!A:G,1,FALSE)</f>
        <v>1</v>
      </c>
      <c r="F1141" s="2" t="str">
        <f>VLOOKUP(E1141, [2]staffs!A:D,4,FALSE)</f>
        <v>fabiola.jackson@bikes.shop</v>
      </c>
      <c r="G1141" s="2">
        <f>VLOOKUP(D1141, [3]products!$A:$D, 4, FALSE)</f>
        <v>6</v>
      </c>
      <c r="H1141" s="2" t="str">
        <f>VLOOKUP(G1141, [4]categories!A:B, 2, FALSE)</f>
        <v>Mountain Bikes</v>
      </c>
      <c r="I1141" s="14">
        <f>VLOOKUP(A1141, [1]orders!A:B,2,FALSE)</f>
        <v>1071</v>
      </c>
      <c r="J1141" s="14" t="str">
        <f>VLOOKUP(A1141, [1]orders!A:I,9,FALSE)</f>
        <v>shemeka.lyons@msn.com</v>
      </c>
      <c r="K1141" s="14">
        <f>VLOOKUP(A1141, [1]orders!A:J,10,FALSE)</f>
        <v>91768</v>
      </c>
      <c r="L1141" s="2" t="str">
        <f>IFERROR(VLOOKUP(C1141, [5]stores!A:B, 2, FALSE), "Unknown")</f>
        <v>Santa Cruz Bikes</v>
      </c>
      <c r="M1141" s="2" t="str">
        <f>VLOOKUP(D1141,[3]products!A:B,2,FALSE)</f>
        <v>Ritchey Timberwolf Frameset - 2016</v>
      </c>
      <c r="N1141" s="2" t="str">
        <f>VLOOKUP(D1141, [3]products!A:H, 8, FALSE)</f>
        <v>Ritchey</v>
      </c>
      <c r="O1141" s="21">
        <f>VLOOKUP(A1141, [1]orders!A:D, 4, FALSE)</f>
        <v>42614</v>
      </c>
      <c r="P1141" s="2">
        <v>2</v>
      </c>
      <c r="Q1141" s="2">
        <v>749.99</v>
      </c>
      <c r="R1141" s="27">
        <v>7.0000000000000007E-2</v>
      </c>
      <c r="S1141" s="2">
        <f t="shared" si="17"/>
        <v>1499.98</v>
      </c>
    </row>
    <row r="1142" spans="1:19" x14ac:dyDescent="0.3">
      <c r="A1142" s="2">
        <v>408</v>
      </c>
      <c r="B1142" s="2">
        <v>4</v>
      </c>
      <c r="C1142" s="2">
        <f>VLOOKUP(A1142, [1]orders!A:G, 7, FALSE)</f>
        <v>1</v>
      </c>
      <c r="D1142" s="2">
        <v>17</v>
      </c>
      <c r="E1142" s="2">
        <f>VLOOKUP(C1142, [2]staffs!A:G,1,FALSE)</f>
        <v>1</v>
      </c>
      <c r="F1142" s="2" t="str">
        <f>VLOOKUP(E1142, [2]staffs!A:D,4,FALSE)</f>
        <v>fabiola.jackson@bikes.shop</v>
      </c>
      <c r="G1142" s="2">
        <f>VLOOKUP(D1142, [3]products!$A:$D, 4, FALSE)</f>
        <v>3</v>
      </c>
      <c r="H1142" s="2" t="str">
        <f>VLOOKUP(G1142, [4]categories!A:B, 2, FALSE)</f>
        <v>Cruisers Bicycles</v>
      </c>
      <c r="I1142" s="14">
        <f>VLOOKUP(A1142, [1]orders!A:B,2,FALSE)</f>
        <v>1071</v>
      </c>
      <c r="J1142" s="14" t="str">
        <f>VLOOKUP(A1142, [1]orders!A:I,9,FALSE)</f>
        <v>shemeka.lyons@msn.com</v>
      </c>
      <c r="K1142" s="14">
        <f>VLOOKUP(A1142, [1]orders!A:J,10,FALSE)</f>
        <v>91768</v>
      </c>
      <c r="L1142" s="2" t="str">
        <f>IFERROR(VLOOKUP(C1142, [5]stores!A:B, 2, FALSE), "Unknown")</f>
        <v>Santa Cruz Bikes</v>
      </c>
      <c r="M1142" s="2" t="str">
        <f>VLOOKUP(D1142,[3]products!A:B,2,FALSE)</f>
        <v>Pure Cycles Vine 8-Speed - 2016</v>
      </c>
      <c r="N1142" s="2" t="str">
        <f>VLOOKUP(D1142, [3]products!A:H, 8, FALSE)</f>
        <v>Pure Cycles</v>
      </c>
      <c r="O1142" s="21">
        <f>VLOOKUP(A1142, [1]orders!A:D, 4, FALSE)</f>
        <v>42614</v>
      </c>
      <c r="P1142" s="2">
        <v>2</v>
      </c>
      <c r="Q1142" s="2">
        <v>429</v>
      </c>
      <c r="R1142" s="27">
        <v>0.2</v>
      </c>
      <c r="S1142" s="2">
        <f t="shared" si="17"/>
        <v>858</v>
      </c>
    </row>
    <row r="1143" spans="1:19" x14ac:dyDescent="0.3">
      <c r="A1143" s="2">
        <v>409</v>
      </c>
      <c r="B1143" s="2">
        <v>1</v>
      </c>
      <c r="C1143" s="2">
        <f>VLOOKUP(A1143, [1]orders!A:G, 7, FALSE)</f>
        <v>2</v>
      </c>
      <c r="D1143" s="2">
        <v>15</v>
      </c>
      <c r="E1143" s="2">
        <f>VLOOKUP(C1143, [2]staffs!A:G,1,FALSE)</f>
        <v>2</v>
      </c>
      <c r="F1143" s="2" t="str">
        <f>VLOOKUP(E1143, [2]staffs!A:D,4,FALSE)</f>
        <v>mireya.copeland@bikes.shop</v>
      </c>
      <c r="G1143" s="2">
        <f>VLOOKUP(D1143, [3]products!$A:$D, 4, FALSE)</f>
        <v>3</v>
      </c>
      <c r="H1143" s="2" t="str">
        <f>VLOOKUP(G1143, [4]categories!A:B, 2, FALSE)</f>
        <v>Cruisers Bicycles</v>
      </c>
      <c r="I1143" s="14">
        <f>VLOOKUP(A1143, [1]orders!A:B,2,FALSE)</f>
        <v>416</v>
      </c>
      <c r="J1143" s="14" t="str">
        <f>VLOOKUP(A1143, [1]orders!A:I,9,FALSE)</f>
        <v>luke.fuller@hotmail.com</v>
      </c>
      <c r="K1143" s="14">
        <f>VLOOKUP(A1143, [1]orders!A:J,10,FALSE)</f>
        <v>11550</v>
      </c>
      <c r="L1143" s="2" t="str">
        <f>IFERROR(VLOOKUP(C1143, [5]stores!A:B, 2, FALSE), "Unknown")</f>
        <v>Baldwin Bikes</v>
      </c>
      <c r="M1143" s="2" t="str">
        <f>VLOOKUP(D1143,[3]products!A:B,2,FALSE)</f>
        <v>Electra Moto 1 - 2016</v>
      </c>
      <c r="N1143" s="2" t="str">
        <f>VLOOKUP(D1143, [3]products!A:H, 8, FALSE)</f>
        <v>Electra</v>
      </c>
      <c r="O1143" s="21">
        <f>VLOOKUP(A1143, [1]orders!A:D, 4, FALSE)</f>
        <v>42614</v>
      </c>
      <c r="P1143" s="2">
        <v>1</v>
      </c>
      <c r="Q1143" s="2">
        <v>529.99</v>
      </c>
      <c r="R1143" s="27">
        <v>7.0000000000000007E-2</v>
      </c>
      <c r="S1143" s="2">
        <f t="shared" si="17"/>
        <v>529.99</v>
      </c>
    </row>
    <row r="1144" spans="1:19" x14ac:dyDescent="0.3">
      <c r="A1144" s="2">
        <v>409</v>
      </c>
      <c r="B1144" s="2">
        <v>2</v>
      </c>
      <c r="C1144" s="2">
        <f>VLOOKUP(A1144, [1]orders!A:G, 7, FALSE)</f>
        <v>2</v>
      </c>
      <c r="D1144" s="2">
        <v>16</v>
      </c>
      <c r="E1144" s="2">
        <f>VLOOKUP(C1144, [2]staffs!A:G,1,FALSE)</f>
        <v>2</v>
      </c>
      <c r="F1144" s="2" t="str">
        <f>VLOOKUP(E1144, [2]staffs!A:D,4,FALSE)</f>
        <v>mireya.copeland@bikes.shop</v>
      </c>
      <c r="G1144" s="2">
        <f>VLOOKUP(D1144, [3]products!$A:$D, 4, FALSE)</f>
        <v>3</v>
      </c>
      <c r="H1144" s="2" t="str">
        <f>VLOOKUP(G1144, [4]categories!A:B, 2, FALSE)</f>
        <v>Cruisers Bicycles</v>
      </c>
      <c r="I1144" s="14">
        <f>VLOOKUP(A1144, [1]orders!A:B,2,FALSE)</f>
        <v>416</v>
      </c>
      <c r="J1144" s="14" t="str">
        <f>VLOOKUP(A1144, [1]orders!A:I,9,FALSE)</f>
        <v>luke.fuller@hotmail.com</v>
      </c>
      <c r="K1144" s="14">
        <f>VLOOKUP(A1144, [1]orders!A:J,10,FALSE)</f>
        <v>11550</v>
      </c>
      <c r="L1144" s="2" t="str">
        <f>IFERROR(VLOOKUP(C1144, [5]stores!A:B, 2, FALSE), "Unknown")</f>
        <v>Baldwin Bikes</v>
      </c>
      <c r="M1144" s="2" t="str">
        <f>VLOOKUP(D1144,[3]products!A:B,2,FALSE)</f>
        <v>Electra Townie Original 7D EQ - 2016</v>
      </c>
      <c r="N1144" s="2" t="str">
        <f>VLOOKUP(D1144, [3]products!A:H, 8, FALSE)</f>
        <v>Electra</v>
      </c>
      <c r="O1144" s="21">
        <f>VLOOKUP(A1144, [1]orders!A:D, 4, FALSE)</f>
        <v>42614</v>
      </c>
      <c r="P1144" s="2">
        <v>2</v>
      </c>
      <c r="Q1144" s="2">
        <v>599.99</v>
      </c>
      <c r="R1144" s="27">
        <v>0.2</v>
      </c>
      <c r="S1144" s="2">
        <f t="shared" si="17"/>
        <v>1199.98</v>
      </c>
    </row>
    <row r="1145" spans="1:19" x14ac:dyDescent="0.3">
      <c r="A1145" s="2">
        <v>409</v>
      </c>
      <c r="B1145" s="2">
        <v>3</v>
      </c>
      <c r="C1145" s="2">
        <f>VLOOKUP(A1145, [1]orders!A:G, 7, FALSE)</f>
        <v>2</v>
      </c>
      <c r="D1145" s="2">
        <v>21</v>
      </c>
      <c r="E1145" s="2">
        <f>VLOOKUP(C1145, [2]staffs!A:G,1,FALSE)</f>
        <v>2</v>
      </c>
      <c r="F1145" s="2" t="str">
        <f>VLOOKUP(E1145, [2]staffs!A:D,4,FALSE)</f>
        <v>mireya.copeland@bikes.shop</v>
      </c>
      <c r="G1145" s="2">
        <f>VLOOKUP(D1145, [3]products!$A:$D, 4, FALSE)</f>
        <v>1</v>
      </c>
      <c r="H1145" s="2" t="str">
        <f>VLOOKUP(G1145, [4]categories!A:B, 2, FALSE)</f>
        <v>Children Bicycles</v>
      </c>
      <c r="I1145" s="14">
        <f>VLOOKUP(A1145, [1]orders!A:B,2,FALSE)</f>
        <v>416</v>
      </c>
      <c r="J1145" s="14" t="str">
        <f>VLOOKUP(A1145, [1]orders!A:I,9,FALSE)</f>
        <v>luke.fuller@hotmail.com</v>
      </c>
      <c r="K1145" s="14">
        <f>VLOOKUP(A1145, [1]orders!A:J,10,FALSE)</f>
        <v>11550</v>
      </c>
      <c r="L1145" s="2" t="str">
        <f>IFERROR(VLOOKUP(C1145, [5]stores!A:B, 2, FALSE), "Unknown")</f>
        <v>Baldwin Bikes</v>
      </c>
      <c r="M1145" s="2" t="str">
        <f>VLOOKUP(D1145,[3]products!A:B,2,FALSE)</f>
        <v>Electra Cruiser 1 (24-Inch) - 2016</v>
      </c>
      <c r="N1145" s="2" t="str">
        <f>VLOOKUP(D1145, [3]products!A:H, 8, FALSE)</f>
        <v>Electra</v>
      </c>
      <c r="O1145" s="21">
        <f>VLOOKUP(A1145, [1]orders!A:D, 4, FALSE)</f>
        <v>42614</v>
      </c>
      <c r="P1145" s="2">
        <v>1</v>
      </c>
      <c r="Q1145" s="2">
        <v>269.99</v>
      </c>
      <c r="R1145" s="27">
        <v>0.05</v>
      </c>
      <c r="S1145" s="2">
        <f t="shared" si="17"/>
        <v>269.99</v>
      </c>
    </row>
    <row r="1146" spans="1:19" x14ac:dyDescent="0.3">
      <c r="A1146" s="2">
        <v>410</v>
      </c>
      <c r="B1146" s="2">
        <v>1</v>
      </c>
      <c r="C1146" s="2">
        <f>VLOOKUP(A1146, [1]orders!A:G, 7, FALSE)</f>
        <v>2</v>
      </c>
      <c r="D1146" s="2">
        <v>25</v>
      </c>
      <c r="E1146" s="2">
        <f>VLOOKUP(C1146, [2]staffs!A:G,1,FALSE)</f>
        <v>2</v>
      </c>
      <c r="F1146" s="2" t="str">
        <f>VLOOKUP(E1146, [2]staffs!A:D,4,FALSE)</f>
        <v>mireya.copeland@bikes.shop</v>
      </c>
      <c r="G1146" s="2">
        <f>VLOOKUP(D1146, [3]products!$A:$D, 4, FALSE)</f>
        <v>2</v>
      </c>
      <c r="H1146" s="2" t="str">
        <f>VLOOKUP(G1146, [4]categories!A:B, 2, FALSE)</f>
        <v>Comfort Bicycles</v>
      </c>
      <c r="I1146" s="14">
        <f>VLOOKUP(A1146, [1]orders!A:B,2,FALSE)</f>
        <v>1151</v>
      </c>
      <c r="J1146" s="14" t="str">
        <f>VLOOKUP(A1146, [1]orders!A:I,9,FALSE)</f>
        <v>herminia.reyes@gmail.com</v>
      </c>
      <c r="K1146" s="14">
        <f>VLOOKUP(A1146, [1]orders!A:J,10,FALSE)</f>
        <v>11720</v>
      </c>
      <c r="L1146" s="2" t="str">
        <f>IFERROR(VLOOKUP(C1146, [5]stores!A:B, 2, FALSE), "Unknown")</f>
        <v>Baldwin Bikes</v>
      </c>
      <c r="M1146" s="2" t="str">
        <f>VLOOKUP(D1146,[3]products!A:B,2,FALSE)</f>
        <v>Electra Townie Original 7D - 2015/2016</v>
      </c>
      <c r="N1146" s="2" t="str">
        <f>VLOOKUP(D1146, [3]products!A:H, 8, FALSE)</f>
        <v>Electra</v>
      </c>
      <c r="O1146" s="21">
        <f>VLOOKUP(A1146, [1]orders!A:D, 4, FALSE)</f>
        <v>42614</v>
      </c>
      <c r="P1146" s="2">
        <v>1</v>
      </c>
      <c r="Q1146" s="2">
        <v>499.99</v>
      </c>
      <c r="R1146" s="27">
        <v>0.1</v>
      </c>
      <c r="S1146" s="2">
        <f t="shared" si="17"/>
        <v>499.99</v>
      </c>
    </row>
    <row r="1147" spans="1:19" x14ac:dyDescent="0.3">
      <c r="A1147" s="2">
        <v>410</v>
      </c>
      <c r="B1147" s="2">
        <v>2</v>
      </c>
      <c r="C1147" s="2">
        <f>VLOOKUP(A1147, [1]orders!A:G, 7, FALSE)</f>
        <v>2</v>
      </c>
      <c r="D1147" s="2">
        <v>9</v>
      </c>
      <c r="E1147" s="2">
        <f>VLOOKUP(C1147, [2]staffs!A:G,1,FALSE)</f>
        <v>2</v>
      </c>
      <c r="F1147" s="2" t="str">
        <f>VLOOKUP(E1147, [2]staffs!A:D,4,FALSE)</f>
        <v>mireya.copeland@bikes.shop</v>
      </c>
      <c r="G1147" s="2">
        <f>VLOOKUP(D1147, [3]products!$A:$D, 4, FALSE)</f>
        <v>5</v>
      </c>
      <c r="H1147" s="2" t="str">
        <f>VLOOKUP(G1147, [4]categories!A:B, 2, FALSE)</f>
        <v>Electric Bikes</v>
      </c>
      <c r="I1147" s="14">
        <f>VLOOKUP(A1147, [1]orders!A:B,2,FALSE)</f>
        <v>1151</v>
      </c>
      <c r="J1147" s="14" t="str">
        <f>VLOOKUP(A1147, [1]orders!A:I,9,FALSE)</f>
        <v>herminia.reyes@gmail.com</v>
      </c>
      <c r="K1147" s="14">
        <f>VLOOKUP(A1147, [1]orders!A:J,10,FALSE)</f>
        <v>11720</v>
      </c>
      <c r="L1147" s="2" t="str">
        <f>IFERROR(VLOOKUP(C1147, [5]stores!A:B, 2, FALSE), "Unknown")</f>
        <v>Baldwin Bikes</v>
      </c>
      <c r="M1147" s="2" t="str">
        <f>VLOOKUP(D1147,[3]products!A:B,2,FALSE)</f>
        <v>Trek Conduit+ - 2016</v>
      </c>
      <c r="N1147" s="2" t="str">
        <f>VLOOKUP(D1147, [3]products!A:H, 8, FALSE)</f>
        <v>Trek</v>
      </c>
      <c r="O1147" s="21">
        <f>VLOOKUP(A1147, [1]orders!A:D, 4, FALSE)</f>
        <v>42614</v>
      </c>
      <c r="P1147" s="2">
        <v>2</v>
      </c>
      <c r="Q1147" s="2">
        <v>2999.99</v>
      </c>
      <c r="R1147" s="27">
        <v>0.05</v>
      </c>
      <c r="S1147" s="2">
        <f t="shared" si="17"/>
        <v>5999.98</v>
      </c>
    </row>
    <row r="1148" spans="1:19" x14ac:dyDescent="0.3">
      <c r="A1148" s="2">
        <v>410</v>
      </c>
      <c r="B1148" s="2">
        <v>3</v>
      </c>
      <c r="C1148" s="2">
        <f>VLOOKUP(A1148, [1]orders!A:G, 7, FALSE)</f>
        <v>2</v>
      </c>
      <c r="D1148" s="2">
        <v>24</v>
      </c>
      <c r="E1148" s="2">
        <f>VLOOKUP(C1148, [2]staffs!A:G,1,FALSE)</f>
        <v>2</v>
      </c>
      <c r="F1148" s="2" t="str">
        <f>VLOOKUP(E1148, [2]staffs!A:D,4,FALSE)</f>
        <v>mireya.copeland@bikes.shop</v>
      </c>
      <c r="G1148" s="2">
        <f>VLOOKUP(D1148, [3]products!$A:$D, 4, FALSE)</f>
        <v>2</v>
      </c>
      <c r="H1148" s="2" t="str">
        <f>VLOOKUP(G1148, [4]categories!A:B, 2, FALSE)</f>
        <v>Comfort Bicycles</v>
      </c>
      <c r="I1148" s="14">
        <f>VLOOKUP(A1148, [1]orders!A:B,2,FALSE)</f>
        <v>1151</v>
      </c>
      <c r="J1148" s="14" t="str">
        <f>VLOOKUP(A1148, [1]orders!A:I,9,FALSE)</f>
        <v>herminia.reyes@gmail.com</v>
      </c>
      <c r="K1148" s="14">
        <f>VLOOKUP(A1148, [1]orders!A:J,10,FALSE)</f>
        <v>11720</v>
      </c>
      <c r="L1148" s="2" t="str">
        <f>IFERROR(VLOOKUP(C1148, [5]stores!A:B, 2, FALSE), "Unknown")</f>
        <v>Baldwin Bikes</v>
      </c>
      <c r="M1148" s="2" t="str">
        <f>VLOOKUP(D1148,[3]products!A:B,2,FALSE)</f>
        <v>Electra Townie Original 21D - 2016</v>
      </c>
      <c r="N1148" s="2" t="str">
        <f>VLOOKUP(D1148, [3]products!A:H, 8, FALSE)</f>
        <v>Electra</v>
      </c>
      <c r="O1148" s="21">
        <f>VLOOKUP(A1148, [1]orders!A:D, 4, FALSE)</f>
        <v>42614</v>
      </c>
      <c r="P1148" s="2">
        <v>2</v>
      </c>
      <c r="Q1148" s="2">
        <v>549.99</v>
      </c>
      <c r="R1148" s="27">
        <v>0.1</v>
      </c>
      <c r="S1148" s="2">
        <f t="shared" si="17"/>
        <v>1099.98</v>
      </c>
    </row>
    <row r="1149" spans="1:19" x14ac:dyDescent="0.3">
      <c r="A1149" s="2">
        <v>411</v>
      </c>
      <c r="B1149" s="2">
        <v>1</v>
      </c>
      <c r="C1149" s="2">
        <f>VLOOKUP(A1149, [1]orders!A:G, 7, FALSE)</f>
        <v>1</v>
      </c>
      <c r="D1149" s="2">
        <v>2</v>
      </c>
      <c r="E1149" s="2">
        <f>VLOOKUP(C1149, [2]staffs!A:G,1,FALSE)</f>
        <v>1</v>
      </c>
      <c r="F1149" s="2" t="str">
        <f>VLOOKUP(E1149, [2]staffs!A:D,4,FALSE)</f>
        <v>fabiola.jackson@bikes.shop</v>
      </c>
      <c r="G1149" s="2">
        <f>VLOOKUP(D1149, [3]products!$A:$D, 4, FALSE)</f>
        <v>6</v>
      </c>
      <c r="H1149" s="2" t="str">
        <f>VLOOKUP(G1149, [4]categories!A:B, 2, FALSE)</f>
        <v>Mountain Bikes</v>
      </c>
      <c r="I1149" s="14">
        <f>VLOOKUP(A1149, [1]orders!A:B,2,FALSE)</f>
        <v>261</v>
      </c>
      <c r="J1149" s="14" t="str">
        <f>VLOOKUP(A1149, [1]orders!A:I,9,FALSE)</f>
        <v>ferne.kline@hotmail.com</v>
      </c>
      <c r="K1149" s="14">
        <f>VLOOKUP(A1149, [1]orders!A:J,10,FALSE)</f>
        <v>92831</v>
      </c>
      <c r="L1149" s="2" t="str">
        <f>IFERROR(VLOOKUP(C1149, [5]stores!A:B, 2, FALSE), "Unknown")</f>
        <v>Santa Cruz Bikes</v>
      </c>
      <c r="M1149" s="2" t="str">
        <f>VLOOKUP(D1149,[3]products!A:B,2,FALSE)</f>
        <v>Ritchey Timberwolf Frameset - 2016</v>
      </c>
      <c r="N1149" s="2" t="str">
        <f>VLOOKUP(D1149, [3]products!A:H, 8, FALSE)</f>
        <v>Ritchey</v>
      </c>
      <c r="O1149" s="21">
        <f>VLOOKUP(A1149, [1]orders!A:D, 4, FALSE)</f>
        <v>42615</v>
      </c>
      <c r="P1149" s="2">
        <v>1</v>
      </c>
      <c r="Q1149" s="2">
        <v>749.99</v>
      </c>
      <c r="R1149" s="27">
        <v>7.0000000000000007E-2</v>
      </c>
      <c r="S1149" s="2">
        <f t="shared" si="17"/>
        <v>749.99</v>
      </c>
    </row>
    <row r="1150" spans="1:19" x14ac:dyDescent="0.3">
      <c r="A1150" s="2">
        <v>411</v>
      </c>
      <c r="B1150" s="2">
        <v>2</v>
      </c>
      <c r="C1150" s="2">
        <f>VLOOKUP(A1150, [1]orders!A:G, 7, FALSE)</f>
        <v>1</v>
      </c>
      <c r="D1150" s="2">
        <v>26</v>
      </c>
      <c r="E1150" s="2">
        <f>VLOOKUP(C1150, [2]staffs!A:G,1,FALSE)</f>
        <v>1</v>
      </c>
      <c r="F1150" s="2" t="str">
        <f>VLOOKUP(E1150, [2]staffs!A:D,4,FALSE)</f>
        <v>fabiola.jackson@bikes.shop</v>
      </c>
      <c r="G1150" s="2">
        <f>VLOOKUP(D1150, [3]products!$A:$D, 4, FALSE)</f>
        <v>2</v>
      </c>
      <c r="H1150" s="2" t="str">
        <f>VLOOKUP(G1150, [4]categories!A:B, 2, FALSE)</f>
        <v>Comfort Bicycles</v>
      </c>
      <c r="I1150" s="14">
        <f>VLOOKUP(A1150, [1]orders!A:B,2,FALSE)</f>
        <v>261</v>
      </c>
      <c r="J1150" s="14" t="str">
        <f>VLOOKUP(A1150, [1]orders!A:I,9,FALSE)</f>
        <v>ferne.kline@hotmail.com</v>
      </c>
      <c r="K1150" s="14">
        <f>VLOOKUP(A1150, [1]orders!A:J,10,FALSE)</f>
        <v>92831</v>
      </c>
      <c r="L1150" s="2" t="str">
        <f>IFERROR(VLOOKUP(C1150, [5]stores!A:B, 2, FALSE), "Unknown")</f>
        <v>Santa Cruz Bikes</v>
      </c>
      <c r="M1150" s="2" t="str">
        <f>VLOOKUP(D1150,[3]products!A:B,2,FALSE)</f>
        <v>Electra Townie Original 7D EQ - 2016</v>
      </c>
      <c r="N1150" s="2" t="str">
        <f>VLOOKUP(D1150, [3]products!A:H, 8, FALSE)</f>
        <v>Electra</v>
      </c>
      <c r="O1150" s="21">
        <f>VLOOKUP(A1150, [1]orders!A:D, 4, FALSE)</f>
        <v>42615</v>
      </c>
      <c r="P1150" s="2">
        <v>2</v>
      </c>
      <c r="Q1150" s="2">
        <v>599.99</v>
      </c>
      <c r="R1150" s="27">
        <v>0.05</v>
      </c>
      <c r="S1150" s="2">
        <f t="shared" si="17"/>
        <v>1199.98</v>
      </c>
    </row>
    <row r="1151" spans="1:19" x14ac:dyDescent="0.3">
      <c r="A1151" s="2">
        <v>412</v>
      </c>
      <c r="B1151" s="2">
        <v>1</v>
      </c>
      <c r="C1151" s="2">
        <f>VLOOKUP(A1151, [1]orders!A:G, 7, FALSE)</f>
        <v>1</v>
      </c>
      <c r="D1151" s="2">
        <v>7</v>
      </c>
      <c r="E1151" s="2">
        <f>VLOOKUP(C1151, [2]staffs!A:G,1,FALSE)</f>
        <v>1</v>
      </c>
      <c r="F1151" s="2" t="str">
        <f>VLOOKUP(E1151, [2]staffs!A:D,4,FALSE)</f>
        <v>fabiola.jackson@bikes.shop</v>
      </c>
      <c r="G1151" s="2">
        <f>VLOOKUP(D1151, [3]products!$A:$D, 4, FALSE)</f>
        <v>6</v>
      </c>
      <c r="H1151" s="2" t="str">
        <f>VLOOKUP(G1151, [4]categories!A:B, 2, FALSE)</f>
        <v>Mountain Bikes</v>
      </c>
      <c r="I1151" s="14">
        <f>VLOOKUP(A1151, [1]orders!A:B,2,FALSE)</f>
        <v>1202</v>
      </c>
      <c r="J1151" s="14" t="str">
        <f>VLOOKUP(A1151, [1]orders!A:I,9,FALSE)</f>
        <v>carmina.emerson@hotmail.com</v>
      </c>
      <c r="K1151" s="14">
        <f>VLOOKUP(A1151, [1]orders!A:J,10,FALSE)</f>
        <v>92220</v>
      </c>
      <c r="L1151" s="2" t="str">
        <f>IFERROR(VLOOKUP(C1151, [5]stores!A:B, 2, FALSE), "Unknown")</f>
        <v>Santa Cruz Bikes</v>
      </c>
      <c r="M1151" s="2" t="str">
        <f>VLOOKUP(D1151,[3]products!A:B,2,FALSE)</f>
        <v>Trek Slash 8 27.5 - 2016</v>
      </c>
      <c r="N1151" s="2" t="str">
        <f>VLOOKUP(D1151, [3]products!A:H, 8, FALSE)</f>
        <v>Trek</v>
      </c>
      <c r="O1151" s="21">
        <f>VLOOKUP(A1151, [1]orders!A:D, 4, FALSE)</f>
        <v>42615</v>
      </c>
      <c r="P1151" s="2">
        <v>1</v>
      </c>
      <c r="Q1151" s="2">
        <v>3999.99</v>
      </c>
      <c r="R1151" s="27">
        <v>0.1</v>
      </c>
      <c r="S1151" s="2">
        <f t="shared" si="17"/>
        <v>3999.99</v>
      </c>
    </row>
    <row r="1152" spans="1:19" x14ac:dyDescent="0.3">
      <c r="A1152" s="2">
        <v>412</v>
      </c>
      <c r="B1152" s="2">
        <v>2</v>
      </c>
      <c r="C1152" s="2">
        <f>VLOOKUP(A1152, [1]orders!A:G, 7, FALSE)</f>
        <v>1</v>
      </c>
      <c r="D1152" s="2">
        <v>24</v>
      </c>
      <c r="E1152" s="2">
        <f>VLOOKUP(C1152, [2]staffs!A:G,1,FALSE)</f>
        <v>1</v>
      </c>
      <c r="F1152" s="2" t="str">
        <f>VLOOKUP(E1152, [2]staffs!A:D,4,FALSE)</f>
        <v>fabiola.jackson@bikes.shop</v>
      </c>
      <c r="G1152" s="2">
        <f>VLOOKUP(D1152, [3]products!$A:$D, 4, FALSE)</f>
        <v>2</v>
      </c>
      <c r="H1152" s="2" t="str">
        <f>VLOOKUP(G1152, [4]categories!A:B, 2, FALSE)</f>
        <v>Comfort Bicycles</v>
      </c>
      <c r="I1152" s="14">
        <f>VLOOKUP(A1152, [1]orders!A:B,2,FALSE)</f>
        <v>1202</v>
      </c>
      <c r="J1152" s="14" t="str">
        <f>VLOOKUP(A1152, [1]orders!A:I,9,FALSE)</f>
        <v>carmina.emerson@hotmail.com</v>
      </c>
      <c r="K1152" s="14">
        <f>VLOOKUP(A1152, [1]orders!A:J,10,FALSE)</f>
        <v>92220</v>
      </c>
      <c r="L1152" s="2" t="str">
        <f>IFERROR(VLOOKUP(C1152, [5]stores!A:B, 2, FALSE), "Unknown")</f>
        <v>Santa Cruz Bikes</v>
      </c>
      <c r="M1152" s="2" t="str">
        <f>VLOOKUP(D1152,[3]products!A:B,2,FALSE)</f>
        <v>Electra Townie Original 21D - 2016</v>
      </c>
      <c r="N1152" s="2" t="str">
        <f>VLOOKUP(D1152, [3]products!A:H, 8, FALSE)</f>
        <v>Electra</v>
      </c>
      <c r="O1152" s="21">
        <f>VLOOKUP(A1152, [1]orders!A:D, 4, FALSE)</f>
        <v>42615</v>
      </c>
      <c r="P1152" s="2">
        <v>1</v>
      </c>
      <c r="Q1152" s="2">
        <v>549.99</v>
      </c>
      <c r="R1152" s="27">
        <v>7.0000000000000007E-2</v>
      </c>
      <c r="S1152" s="2">
        <f t="shared" si="17"/>
        <v>549.99</v>
      </c>
    </row>
    <row r="1153" spans="1:19" x14ac:dyDescent="0.3">
      <c r="A1153" s="2">
        <v>412</v>
      </c>
      <c r="B1153" s="2">
        <v>3</v>
      </c>
      <c r="C1153" s="2">
        <f>VLOOKUP(A1153, [1]orders!A:G, 7, FALSE)</f>
        <v>1</v>
      </c>
      <c r="D1153" s="2">
        <v>17</v>
      </c>
      <c r="E1153" s="2">
        <f>VLOOKUP(C1153, [2]staffs!A:G,1,FALSE)</f>
        <v>1</v>
      </c>
      <c r="F1153" s="2" t="str">
        <f>VLOOKUP(E1153, [2]staffs!A:D,4,FALSE)</f>
        <v>fabiola.jackson@bikes.shop</v>
      </c>
      <c r="G1153" s="2">
        <f>VLOOKUP(D1153, [3]products!$A:$D, 4, FALSE)</f>
        <v>3</v>
      </c>
      <c r="H1153" s="2" t="str">
        <f>VLOOKUP(G1153, [4]categories!A:B, 2, FALSE)</f>
        <v>Cruisers Bicycles</v>
      </c>
      <c r="I1153" s="14">
        <f>VLOOKUP(A1153, [1]orders!A:B,2,FALSE)</f>
        <v>1202</v>
      </c>
      <c r="J1153" s="14" t="str">
        <f>VLOOKUP(A1153, [1]orders!A:I,9,FALSE)</f>
        <v>carmina.emerson@hotmail.com</v>
      </c>
      <c r="K1153" s="14">
        <f>VLOOKUP(A1153, [1]orders!A:J,10,FALSE)</f>
        <v>92220</v>
      </c>
      <c r="L1153" s="2" t="str">
        <f>IFERROR(VLOOKUP(C1153, [5]stores!A:B, 2, FALSE), "Unknown")</f>
        <v>Santa Cruz Bikes</v>
      </c>
      <c r="M1153" s="2" t="str">
        <f>VLOOKUP(D1153,[3]products!A:B,2,FALSE)</f>
        <v>Pure Cycles Vine 8-Speed - 2016</v>
      </c>
      <c r="N1153" s="2" t="str">
        <f>VLOOKUP(D1153, [3]products!A:H, 8, FALSE)</f>
        <v>Pure Cycles</v>
      </c>
      <c r="O1153" s="21">
        <f>VLOOKUP(A1153, [1]orders!A:D, 4, FALSE)</f>
        <v>42615</v>
      </c>
      <c r="P1153" s="2">
        <v>1</v>
      </c>
      <c r="Q1153" s="2">
        <v>429</v>
      </c>
      <c r="R1153" s="27">
        <v>0.1</v>
      </c>
      <c r="S1153" s="2">
        <f t="shared" si="17"/>
        <v>429</v>
      </c>
    </row>
    <row r="1154" spans="1:19" x14ac:dyDescent="0.3">
      <c r="A1154" s="2">
        <v>413</v>
      </c>
      <c r="B1154" s="2">
        <v>1</v>
      </c>
      <c r="C1154" s="2">
        <f>VLOOKUP(A1154, [1]orders!A:G, 7, FALSE)</f>
        <v>2</v>
      </c>
      <c r="D1154" s="2">
        <v>8</v>
      </c>
      <c r="E1154" s="2">
        <f>VLOOKUP(C1154, [2]staffs!A:G,1,FALSE)</f>
        <v>2</v>
      </c>
      <c r="F1154" s="2" t="str">
        <f>VLOOKUP(E1154, [2]staffs!A:D,4,FALSE)</f>
        <v>mireya.copeland@bikes.shop</v>
      </c>
      <c r="G1154" s="2">
        <f>VLOOKUP(D1154, [3]products!$A:$D, 4, FALSE)</f>
        <v>6</v>
      </c>
      <c r="H1154" s="2" t="str">
        <f>VLOOKUP(G1154, [4]categories!A:B, 2, FALSE)</f>
        <v>Mountain Bikes</v>
      </c>
      <c r="I1154" s="14">
        <f>VLOOKUP(A1154, [1]orders!A:B,2,FALSE)</f>
        <v>717</v>
      </c>
      <c r="J1154" s="14" t="str">
        <f>VLOOKUP(A1154, [1]orders!A:I,9,FALSE)</f>
        <v>kristofer.craig@yahoo.com</v>
      </c>
      <c r="K1154" s="14">
        <f>VLOOKUP(A1154, [1]orders!A:J,10,FALSE)</f>
        <v>11803</v>
      </c>
      <c r="L1154" s="2" t="str">
        <f>IFERROR(VLOOKUP(C1154, [5]stores!A:B, 2, FALSE), "Unknown")</f>
        <v>Baldwin Bikes</v>
      </c>
      <c r="M1154" s="2" t="str">
        <f>VLOOKUP(D1154,[3]products!A:B,2,FALSE)</f>
        <v>Trek Remedy 29 Carbon Frameset - 2016</v>
      </c>
      <c r="N1154" s="2" t="str">
        <f>VLOOKUP(D1154, [3]products!A:H, 8, FALSE)</f>
        <v>Trek</v>
      </c>
      <c r="O1154" s="21">
        <f>VLOOKUP(A1154, [1]orders!A:D, 4, FALSE)</f>
        <v>42615</v>
      </c>
      <c r="P1154" s="2">
        <v>2</v>
      </c>
      <c r="Q1154" s="2">
        <v>1799.99</v>
      </c>
      <c r="R1154" s="27">
        <v>0.05</v>
      </c>
      <c r="S1154" s="2">
        <f t="shared" si="17"/>
        <v>3599.98</v>
      </c>
    </row>
    <row r="1155" spans="1:19" x14ac:dyDescent="0.3">
      <c r="A1155" s="2">
        <v>413</v>
      </c>
      <c r="B1155" s="2">
        <v>2</v>
      </c>
      <c r="C1155" s="2">
        <f>VLOOKUP(A1155, [1]orders!A:G, 7, FALSE)</f>
        <v>2</v>
      </c>
      <c r="D1155" s="2">
        <v>25</v>
      </c>
      <c r="E1155" s="2">
        <f>VLOOKUP(C1155, [2]staffs!A:G,1,FALSE)</f>
        <v>2</v>
      </c>
      <c r="F1155" s="2" t="str">
        <f>VLOOKUP(E1155, [2]staffs!A:D,4,FALSE)</f>
        <v>mireya.copeland@bikes.shop</v>
      </c>
      <c r="G1155" s="2">
        <f>VLOOKUP(D1155, [3]products!$A:$D, 4, FALSE)</f>
        <v>2</v>
      </c>
      <c r="H1155" s="2" t="str">
        <f>VLOOKUP(G1155, [4]categories!A:B, 2, FALSE)</f>
        <v>Comfort Bicycles</v>
      </c>
      <c r="I1155" s="14">
        <f>VLOOKUP(A1155, [1]orders!A:B,2,FALSE)</f>
        <v>717</v>
      </c>
      <c r="J1155" s="14" t="str">
        <f>VLOOKUP(A1155, [1]orders!A:I,9,FALSE)</f>
        <v>kristofer.craig@yahoo.com</v>
      </c>
      <c r="K1155" s="14">
        <f>VLOOKUP(A1155, [1]orders!A:J,10,FALSE)</f>
        <v>11803</v>
      </c>
      <c r="L1155" s="2" t="str">
        <f>IFERROR(VLOOKUP(C1155, [5]stores!A:B, 2, FALSE), "Unknown")</f>
        <v>Baldwin Bikes</v>
      </c>
      <c r="M1155" s="2" t="str">
        <f>VLOOKUP(D1155,[3]products!A:B,2,FALSE)</f>
        <v>Electra Townie Original 7D - 2015/2016</v>
      </c>
      <c r="N1155" s="2" t="str">
        <f>VLOOKUP(D1155, [3]products!A:H, 8, FALSE)</f>
        <v>Electra</v>
      </c>
      <c r="O1155" s="21">
        <f>VLOOKUP(A1155, [1]orders!A:D, 4, FALSE)</f>
        <v>42615</v>
      </c>
      <c r="P1155" s="2">
        <v>1</v>
      </c>
      <c r="Q1155" s="2">
        <v>499.99</v>
      </c>
      <c r="R1155" s="27">
        <v>0.1</v>
      </c>
      <c r="S1155" s="2">
        <f t="shared" ref="S1155:S1218" si="18">P1155*Q1155</f>
        <v>499.99</v>
      </c>
    </row>
    <row r="1156" spans="1:19" x14ac:dyDescent="0.3">
      <c r="A1156" s="2">
        <v>413</v>
      </c>
      <c r="B1156" s="2">
        <v>3</v>
      </c>
      <c r="C1156" s="2">
        <f>VLOOKUP(A1156, [1]orders!A:G, 7, FALSE)</f>
        <v>2</v>
      </c>
      <c r="D1156" s="2">
        <v>9</v>
      </c>
      <c r="E1156" s="2">
        <f>VLOOKUP(C1156, [2]staffs!A:G,1,FALSE)</f>
        <v>2</v>
      </c>
      <c r="F1156" s="2" t="str">
        <f>VLOOKUP(E1156, [2]staffs!A:D,4,FALSE)</f>
        <v>mireya.copeland@bikes.shop</v>
      </c>
      <c r="G1156" s="2">
        <f>VLOOKUP(D1156, [3]products!$A:$D, 4, FALSE)</f>
        <v>5</v>
      </c>
      <c r="H1156" s="2" t="str">
        <f>VLOOKUP(G1156, [4]categories!A:B, 2, FALSE)</f>
        <v>Electric Bikes</v>
      </c>
      <c r="I1156" s="14">
        <f>VLOOKUP(A1156, [1]orders!A:B,2,FALSE)</f>
        <v>717</v>
      </c>
      <c r="J1156" s="14" t="str">
        <f>VLOOKUP(A1156, [1]orders!A:I,9,FALSE)</f>
        <v>kristofer.craig@yahoo.com</v>
      </c>
      <c r="K1156" s="14">
        <f>VLOOKUP(A1156, [1]orders!A:J,10,FALSE)</f>
        <v>11803</v>
      </c>
      <c r="L1156" s="2" t="str">
        <f>IFERROR(VLOOKUP(C1156, [5]stores!A:B, 2, FALSE), "Unknown")</f>
        <v>Baldwin Bikes</v>
      </c>
      <c r="M1156" s="2" t="str">
        <f>VLOOKUP(D1156,[3]products!A:B,2,FALSE)</f>
        <v>Trek Conduit+ - 2016</v>
      </c>
      <c r="N1156" s="2" t="str">
        <f>VLOOKUP(D1156, [3]products!A:H, 8, FALSE)</f>
        <v>Trek</v>
      </c>
      <c r="O1156" s="21">
        <f>VLOOKUP(A1156, [1]orders!A:D, 4, FALSE)</f>
        <v>42615</v>
      </c>
      <c r="P1156" s="2">
        <v>1</v>
      </c>
      <c r="Q1156" s="2">
        <v>2999.99</v>
      </c>
      <c r="R1156" s="27">
        <v>7.0000000000000007E-2</v>
      </c>
      <c r="S1156" s="2">
        <f t="shared" si="18"/>
        <v>2999.99</v>
      </c>
    </row>
    <row r="1157" spans="1:19" x14ac:dyDescent="0.3">
      <c r="A1157" s="2">
        <v>414</v>
      </c>
      <c r="B1157" s="2">
        <v>1</v>
      </c>
      <c r="C1157" s="2">
        <f>VLOOKUP(A1157, [1]orders!A:G, 7, FALSE)</f>
        <v>2</v>
      </c>
      <c r="D1157" s="2">
        <v>4</v>
      </c>
      <c r="E1157" s="2">
        <f>VLOOKUP(C1157, [2]staffs!A:G,1,FALSE)</f>
        <v>2</v>
      </c>
      <c r="F1157" s="2" t="str">
        <f>VLOOKUP(E1157, [2]staffs!A:D,4,FALSE)</f>
        <v>mireya.copeland@bikes.shop</v>
      </c>
      <c r="G1157" s="2">
        <f>VLOOKUP(D1157, [3]products!$A:$D, 4, FALSE)</f>
        <v>6</v>
      </c>
      <c r="H1157" s="2" t="str">
        <f>VLOOKUP(G1157, [4]categories!A:B, 2, FALSE)</f>
        <v>Mountain Bikes</v>
      </c>
      <c r="I1157" s="14">
        <f>VLOOKUP(A1157, [1]orders!A:B,2,FALSE)</f>
        <v>917</v>
      </c>
      <c r="J1157" s="14" t="str">
        <f>VLOOKUP(A1157, [1]orders!A:I,9,FALSE)</f>
        <v>vernia.madden@aol.com</v>
      </c>
      <c r="K1157" s="14">
        <f>VLOOKUP(A1157, [1]orders!A:J,10,FALSE)</f>
        <v>12180</v>
      </c>
      <c r="L1157" s="2" t="str">
        <f>IFERROR(VLOOKUP(C1157, [5]stores!A:B, 2, FALSE), "Unknown")</f>
        <v>Baldwin Bikes</v>
      </c>
      <c r="M1157" s="2" t="str">
        <f>VLOOKUP(D1157,[3]products!A:B,2,FALSE)</f>
        <v>Trek Fuel EX 8 29 - 2016</v>
      </c>
      <c r="N1157" s="2" t="str">
        <f>VLOOKUP(D1157, [3]products!A:H, 8, FALSE)</f>
        <v>Trek</v>
      </c>
      <c r="O1157" s="21">
        <f>VLOOKUP(A1157, [1]orders!A:D, 4, FALSE)</f>
        <v>42616</v>
      </c>
      <c r="P1157" s="2">
        <v>2</v>
      </c>
      <c r="Q1157" s="2">
        <v>2899.99</v>
      </c>
      <c r="R1157" s="27">
        <v>0.1</v>
      </c>
      <c r="S1157" s="2">
        <f t="shared" si="18"/>
        <v>5799.98</v>
      </c>
    </row>
    <row r="1158" spans="1:19" x14ac:dyDescent="0.3">
      <c r="A1158" s="2">
        <v>415</v>
      </c>
      <c r="B1158" s="2">
        <v>1</v>
      </c>
      <c r="C1158" s="2">
        <f>VLOOKUP(A1158, [1]orders!A:G, 7, FALSE)</f>
        <v>2</v>
      </c>
      <c r="D1158" s="2">
        <v>3</v>
      </c>
      <c r="E1158" s="2">
        <f>VLOOKUP(C1158, [2]staffs!A:G,1,FALSE)</f>
        <v>2</v>
      </c>
      <c r="F1158" s="2" t="str">
        <f>VLOOKUP(E1158, [2]staffs!A:D,4,FALSE)</f>
        <v>mireya.copeland@bikes.shop</v>
      </c>
      <c r="G1158" s="2">
        <f>VLOOKUP(D1158, [3]products!$A:$D, 4, FALSE)</f>
        <v>6</v>
      </c>
      <c r="H1158" s="2" t="str">
        <f>VLOOKUP(G1158, [4]categories!A:B, 2, FALSE)</f>
        <v>Mountain Bikes</v>
      </c>
      <c r="I1158" s="14">
        <f>VLOOKUP(A1158, [1]orders!A:B,2,FALSE)</f>
        <v>1265</v>
      </c>
      <c r="J1158" s="14" t="str">
        <f>VLOOKUP(A1158, [1]orders!A:I,9,FALSE)</f>
        <v>bonita.marshall@msn.com</v>
      </c>
      <c r="K1158" s="14">
        <f>VLOOKUP(A1158, [1]orders!A:J,10,FALSE)</f>
        <v>13760</v>
      </c>
      <c r="L1158" s="2" t="str">
        <f>IFERROR(VLOOKUP(C1158, [5]stores!A:B, 2, FALSE), "Unknown")</f>
        <v>Baldwin Bikes</v>
      </c>
      <c r="M1158" s="2" t="str">
        <f>VLOOKUP(D1158,[3]products!A:B,2,FALSE)</f>
        <v>Surly Wednesday Frameset - 2016</v>
      </c>
      <c r="N1158" s="2" t="str">
        <f>VLOOKUP(D1158, [3]products!A:H, 8, FALSE)</f>
        <v>Surly</v>
      </c>
      <c r="O1158" s="21">
        <f>VLOOKUP(A1158, [1]orders!A:D, 4, FALSE)</f>
        <v>42616</v>
      </c>
      <c r="P1158" s="2">
        <v>1</v>
      </c>
      <c r="Q1158" s="2">
        <v>999.99</v>
      </c>
      <c r="R1158" s="27">
        <v>7.0000000000000007E-2</v>
      </c>
      <c r="S1158" s="2">
        <f t="shared" si="18"/>
        <v>999.99</v>
      </c>
    </row>
    <row r="1159" spans="1:19" x14ac:dyDescent="0.3">
      <c r="A1159" s="2">
        <v>415</v>
      </c>
      <c r="B1159" s="2">
        <v>2</v>
      </c>
      <c r="C1159" s="2">
        <f>VLOOKUP(A1159, [1]orders!A:G, 7, FALSE)</f>
        <v>2</v>
      </c>
      <c r="D1159" s="2">
        <v>23</v>
      </c>
      <c r="E1159" s="2">
        <f>VLOOKUP(C1159, [2]staffs!A:G,1,FALSE)</f>
        <v>2</v>
      </c>
      <c r="F1159" s="2" t="str">
        <f>VLOOKUP(E1159, [2]staffs!A:D,4,FALSE)</f>
        <v>mireya.copeland@bikes.shop</v>
      </c>
      <c r="G1159" s="2">
        <f>VLOOKUP(D1159, [3]products!$A:$D, 4, FALSE)</f>
        <v>1</v>
      </c>
      <c r="H1159" s="2" t="str">
        <f>VLOOKUP(G1159, [4]categories!A:B, 2, FALSE)</f>
        <v>Children Bicycles</v>
      </c>
      <c r="I1159" s="14">
        <f>VLOOKUP(A1159, [1]orders!A:B,2,FALSE)</f>
        <v>1265</v>
      </c>
      <c r="J1159" s="14" t="str">
        <f>VLOOKUP(A1159, [1]orders!A:I,9,FALSE)</f>
        <v>bonita.marshall@msn.com</v>
      </c>
      <c r="K1159" s="14">
        <f>VLOOKUP(A1159, [1]orders!A:J,10,FALSE)</f>
        <v>13760</v>
      </c>
      <c r="L1159" s="2" t="str">
        <f>IFERROR(VLOOKUP(C1159, [5]stores!A:B, 2, FALSE), "Unknown")</f>
        <v>Baldwin Bikes</v>
      </c>
      <c r="M1159" s="2" t="str">
        <f>VLOOKUP(D1159,[3]products!A:B,2,FALSE)</f>
        <v>Electra Girl's Hawaii 1 (20-inch) - 2015/2016</v>
      </c>
      <c r="N1159" s="2" t="str">
        <f>VLOOKUP(D1159, [3]products!A:H, 8, FALSE)</f>
        <v>Electra</v>
      </c>
      <c r="O1159" s="21">
        <f>VLOOKUP(A1159, [1]orders!A:D, 4, FALSE)</f>
        <v>42616</v>
      </c>
      <c r="P1159" s="2">
        <v>2</v>
      </c>
      <c r="Q1159" s="2">
        <v>299.99</v>
      </c>
      <c r="R1159" s="27">
        <v>0.2</v>
      </c>
      <c r="S1159" s="2">
        <f t="shared" si="18"/>
        <v>599.98</v>
      </c>
    </row>
    <row r="1160" spans="1:19" x14ac:dyDescent="0.3">
      <c r="A1160" s="2">
        <v>415</v>
      </c>
      <c r="B1160" s="2">
        <v>3</v>
      </c>
      <c r="C1160" s="2">
        <f>VLOOKUP(A1160, [1]orders!A:G, 7, FALSE)</f>
        <v>2</v>
      </c>
      <c r="D1160" s="2">
        <v>5</v>
      </c>
      <c r="E1160" s="2">
        <f>VLOOKUP(C1160, [2]staffs!A:G,1,FALSE)</f>
        <v>2</v>
      </c>
      <c r="F1160" s="2" t="str">
        <f>VLOOKUP(E1160, [2]staffs!A:D,4,FALSE)</f>
        <v>mireya.copeland@bikes.shop</v>
      </c>
      <c r="G1160" s="2">
        <f>VLOOKUP(D1160, [3]products!$A:$D, 4, FALSE)</f>
        <v>6</v>
      </c>
      <c r="H1160" s="2" t="str">
        <f>VLOOKUP(G1160, [4]categories!A:B, 2, FALSE)</f>
        <v>Mountain Bikes</v>
      </c>
      <c r="I1160" s="14">
        <f>VLOOKUP(A1160, [1]orders!A:B,2,FALSE)</f>
        <v>1265</v>
      </c>
      <c r="J1160" s="14" t="str">
        <f>VLOOKUP(A1160, [1]orders!A:I,9,FALSE)</f>
        <v>bonita.marshall@msn.com</v>
      </c>
      <c r="K1160" s="14">
        <f>VLOOKUP(A1160, [1]orders!A:J,10,FALSE)</f>
        <v>13760</v>
      </c>
      <c r="L1160" s="2" t="str">
        <f>IFERROR(VLOOKUP(C1160, [5]stores!A:B, 2, FALSE), "Unknown")</f>
        <v>Baldwin Bikes</v>
      </c>
      <c r="M1160" s="2" t="str">
        <f>VLOOKUP(D1160,[3]products!A:B,2,FALSE)</f>
        <v>Heller Shagamaw Frame - 2016</v>
      </c>
      <c r="N1160" s="2" t="str">
        <f>VLOOKUP(D1160, [3]products!A:H, 8, FALSE)</f>
        <v>Heller</v>
      </c>
      <c r="O1160" s="21">
        <f>VLOOKUP(A1160, [1]orders!A:D, 4, FALSE)</f>
        <v>42616</v>
      </c>
      <c r="P1160" s="2">
        <v>1</v>
      </c>
      <c r="Q1160" s="2">
        <v>1320.99</v>
      </c>
      <c r="R1160" s="27">
        <v>0.2</v>
      </c>
      <c r="S1160" s="2">
        <f t="shared" si="18"/>
        <v>1320.99</v>
      </c>
    </row>
    <row r="1161" spans="1:19" x14ac:dyDescent="0.3">
      <c r="A1161" s="2">
        <v>415</v>
      </c>
      <c r="B1161" s="2">
        <v>4</v>
      </c>
      <c r="C1161" s="2">
        <f>VLOOKUP(A1161, [1]orders!A:G, 7, FALSE)</f>
        <v>2</v>
      </c>
      <c r="D1161" s="2">
        <v>6</v>
      </c>
      <c r="E1161" s="2">
        <f>VLOOKUP(C1161, [2]staffs!A:G,1,FALSE)</f>
        <v>2</v>
      </c>
      <c r="F1161" s="2" t="str">
        <f>VLOOKUP(E1161, [2]staffs!A:D,4,FALSE)</f>
        <v>mireya.copeland@bikes.shop</v>
      </c>
      <c r="G1161" s="2">
        <f>VLOOKUP(D1161, [3]products!$A:$D, 4, FALSE)</f>
        <v>6</v>
      </c>
      <c r="H1161" s="2" t="str">
        <f>VLOOKUP(G1161, [4]categories!A:B, 2, FALSE)</f>
        <v>Mountain Bikes</v>
      </c>
      <c r="I1161" s="14">
        <f>VLOOKUP(A1161, [1]orders!A:B,2,FALSE)</f>
        <v>1265</v>
      </c>
      <c r="J1161" s="14" t="str">
        <f>VLOOKUP(A1161, [1]orders!A:I,9,FALSE)</f>
        <v>bonita.marshall@msn.com</v>
      </c>
      <c r="K1161" s="14">
        <f>VLOOKUP(A1161, [1]orders!A:J,10,FALSE)</f>
        <v>13760</v>
      </c>
      <c r="L1161" s="2" t="str">
        <f>IFERROR(VLOOKUP(C1161, [5]stores!A:B, 2, FALSE), "Unknown")</f>
        <v>Baldwin Bikes</v>
      </c>
      <c r="M1161" s="2" t="str">
        <f>VLOOKUP(D1161,[3]products!A:B,2,FALSE)</f>
        <v>Surly Ice Cream Truck Frameset - 2016</v>
      </c>
      <c r="N1161" s="2" t="str">
        <f>VLOOKUP(D1161, [3]products!A:H, 8, FALSE)</f>
        <v>Surly</v>
      </c>
      <c r="O1161" s="21">
        <f>VLOOKUP(A1161, [1]orders!A:D, 4, FALSE)</f>
        <v>42616</v>
      </c>
      <c r="P1161" s="2">
        <v>2</v>
      </c>
      <c r="Q1161" s="2">
        <v>469.99</v>
      </c>
      <c r="R1161" s="27">
        <v>0.05</v>
      </c>
      <c r="S1161" s="2">
        <f t="shared" si="18"/>
        <v>939.98</v>
      </c>
    </row>
    <row r="1162" spans="1:19" x14ac:dyDescent="0.3">
      <c r="A1162" s="2">
        <v>416</v>
      </c>
      <c r="B1162" s="2">
        <v>1</v>
      </c>
      <c r="C1162" s="2">
        <f>VLOOKUP(A1162, [1]orders!A:G, 7, FALSE)</f>
        <v>2</v>
      </c>
      <c r="D1162" s="2">
        <v>22</v>
      </c>
      <c r="E1162" s="2">
        <f>VLOOKUP(C1162, [2]staffs!A:G,1,FALSE)</f>
        <v>2</v>
      </c>
      <c r="F1162" s="2" t="str">
        <f>VLOOKUP(E1162, [2]staffs!A:D,4,FALSE)</f>
        <v>mireya.copeland@bikes.shop</v>
      </c>
      <c r="G1162" s="2">
        <f>VLOOKUP(D1162, [3]products!$A:$D, 4, FALSE)</f>
        <v>1</v>
      </c>
      <c r="H1162" s="2" t="str">
        <f>VLOOKUP(G1162, [4]categories!A:B, 2, FALSE)</f>
        <v>Children Bicycles</v>
      </c>
      <c r="I1162" s="14">
        <f>VLOOKUP(A1162, [1]orders!A:B,2,FALSE)</f>
        <v>1377</v>
      </c>
      <c r="J1162" s="14" t="str">
        <f>VLOOKUP(A1162, [1]orders!A:I,9,FALSE)</f>
        <v>johana.jacobson@gmail.com</v>
      </c>
      <c r="K1162" s="14">
        <f>VLOOKUP(A1162, [1]orders!A:J,10,FALSE)</f>
        <v>14606</v>
      </c>
      <c r="L1162" s="2" t="str">
        <f>IFERROR(VLOOKUP(C1162, [5]stores!A:B, 2, FALSE), "Unknown")</f>
        <v>Baldwin Bikes</v>
      </c>
      <c r="M1162" s="2" t="str">
        <f>VLOOKUP(D1162,[3]products!A:B,2,FALSE)</f>
        <v>Electra Girl's Hawaii 1 (16-inch) - 2015/2016</v>
      </c>
      <c r="N1162" s="2" t="str">
        <f>VLOOKUP(D1162, [3]products!A:H, 8, FALSE)</f>
        <v>Electra</v>
      </c>
      <c r="O1162" s="21">
        <f>VLOOKUP(A1162, [1]orders!A:D, 4, FALSE)</f>
        <v>42616</v>
      </c>
      <c r="P1162" s="2">
        <v>1</v>
      </c>
      <c r="Q1162" s="2">
        <v>269.99</v>
      </c>
      <c r="R1162" s="27">
        <v>7.0000000000000007E-2</v>
      </c>
      <c r="S1162" s="2">
        <f t="shared" si="18"/>
        <v>269.99</v>
      </c>
    </row>
    <row r="1163" spans="1:19" x14ac:dyDescent="0.3">
      <c r="A1163" s="2">
        <v>416</v>
      </c>
      <c r="B1163" s="2">
        <v>2</v>
      </c>
      <c r="C1163" s="2">
        <f>VLOOKUP(A1163, [1]orders!A:G, 7, FALSE)</f>
        <v>2</v>
      </c>
      <c r="D1163" s="2">
        <v>14</v>
      </c>
      <c r="E1163" s="2">
        <f>VLOOKUP(C1163, [2]staffs!A:G,1,FALSE)</f>
        <v>2</v>
      </c>
      <c r="F1163" s="2" t="str">
        <f>VLOOKUP(E1163, [2]staffs!A:D,4,FALSE)</f>
        <v>mireya.copeland@bikes.shop</v>
      </c>
      <c r="G1163" s="2">
        <f>VLOOKUP(D1163, [3]products!$A:$D, 4, FALSE)</f>
        <v>3</v>
      </c>
      <c r="H1163" s="2" t="str">
        <f>VLOOKUP(G1163, [4]categories!A:B, 2, FALSE)</f>
        <v>Cruisers Bicycles</v>
      </c>
      <c r="I1163" s="14">
        <f>VLOOKUP(A1163, [1]orders!A:B,2,FALSE)</f>
        <v>1377</v>
      </c>
      <c r="J1163" s="14" t="str">
        <f>VLOOKUP(A1163, [1]orders!A:I,9,FALSE)</f>
        <v>johana.jacobson@gmail.com</v>
      </c>
      <c r="K1163" s="14">
        <f>VLOOKUP(A1163, [1]orders!A:J,10,FALSE)</f>
        <v>14606</v>
      </c>
      <c r="L1163" s="2" t="str">
        <f>IFERROR(VLOOKUP(C1163, [5]stores!A:B, 2, FALSE), "Unknown")</f>
        <v>Baldwin Bikes</v>
      </c>
      <c r="M1163" s="2" t="str">
        <f>VLOOKUP(D1163,[3]products!A:B,2,FALSE)</f>
        <v>Electra Girl's Hawaii 1 (16-inch) - 2015/2016</v>
      </c>
      <c r="N1163" s="2" t="str">
        <f>VLOOKUP(D1163, [3]products!A:H, 8, FALSE)</f>
        <v>Electra</v>
      </c>
      <c r="O1163" s="21">
        <f>VLOOKUP(A1163, [1]orders!A:D, 4, FALSE)</f>
        <v>42616</v>
      </c>
      <c r="P1163" s="2">
        <v>1</v>
      </c>
      <c r="Q1163" s="2">
        <v>269.99</v>
      </c>
      <c r="R1163" s="27">
        <v>7.0000000000000007E-2</v>
      </c>
      <c r="S1163" s="2">
        <f t="shared" si="18"/>
        <v>269.99</v>
      </c>
    </row>
    <row r="1164" spans="1:19" x14ac:dyDescent="0.3">
      <c r="A1164" s="2">
        <v>416</v>
      </c>
      <c r="B1164" s="2">
        <v>3</v>
      </c>
      <c r="C1164" s="2">
        <f>VLOOKUP(A1164, [1]orders!A:G, 7, FALSE)</f>
        <v>2</v>
      </c>
      <c r="D1164" s="2">
        <v>24</v>
      </c>
      <c r="E1164" s="2">
        <f>VLOOKUP(C1164, [2]staffs!A:G,1,FALSE)</f>
        <v>2</v>
      </c>
      <c r="F1164" s="2" t="str">
        <f>VLOOKUP(E1164, [2]staffs!A:D,4,FALSE)</f>
        <v>mireya.copeland@bikes.shop</v>
      </c>
      <c r="G1164" s="2">
        <f>VLOOKUP(D1164, [3]products!$A:$D, 4, FALSE)</f>
        <v>2</v>
      </c>
      <c r="H1164" s="2" t="str">
        <f>VLOOKUP(G1164, [4]categories!A:B, 2, FALSE)</f>
        <v>Comfort Bicycles</v>
      </c>
      <c r="I1164" s="14">
        <f>VLOOKUP(A1164, [1]orders!A:B,2,FALSE)</f>
        <v>1377</v>
      </c>
      <c r="J1164" s="14" t="str">
        <f>VLOOKUP(A1164, [1]orders!A:I,9,FALSE)</f>
        <v>johana.jacobson@gmail.com</v>
      </c>
      <c r="K1164" s="14">
        <f>VLOOKUP(A1164, [1]orders!A:J,10,FALSE)</f>
        <v>14606</v>
      </c>
      <c r="L1164" s="2" t="str">
        <f>IFERROR(VLOOKUP(C1164, [5]stores!A:B, 2, FALSE), "Unknown")</f>
        <v>Baldwin Bikes</v>
      </c>
      <c r="M1164" s="2" t="str">
        <f>VLOOKUP(D1164,[3]products!A:B,2,FALSE)</f>
        <v>Electra Townie Original 21D - 2016</v>
      </c>
      <c r="N1164" s="2" t="str">
        <f>VLOOKUP(D1164, [3]products!A:H, 8, FALSE)</f>
        <v>Electra</v>
      </c>
      <c r="O1164" s="21">
        <f>VLOOKUP(A1164, [1]orders!A:D, 4, FALSE)</f>
        <v>42616</v>
      </c>
      <c r="P1164" s="2">
        <v>1</v>
      </c>
      <c r="Q1164" s="2">
        <v>549.99</v>
      </c>
      <c r="R1164" s="27">
        <v>0.1</v>
      </c>
      <c r="S1164" s="2">
        <f t="shared" si="18"/>
        <v>549.99</v>
      </c>
    </row>
    <row r="1165" spans="1:19" x14ac:dyDescent="0.3">
      <c r="A1165" s="2">
        <v>417</v>
      </c>
      <c r="B1165" s="2">
        <v>1</v>
      </c>
      <c r="C1165" s="2">
        <f>VLOOKUP(A1165, [1]orders!A:G, 7, FALSE)</f>
        <v>1</v>
      </c>
      <c r="D1165" s="2">
        <v>26</v>
      </c>
      <c r="E1165" s="2">
        <f>VLOOKUP(C1165, [2]staffs!A:G,1,FALSE)</f>
        <v>1</v>
      </c>
      <c r="F1165" s="2" t="str">
        <f>VLOOKUP(E1165, [2]staffs!A:D,4,FALSE)</f>
        <v>fabiola.jackson@bikes.shop</v>
      </c>
      <c r="G1165" s="2">
        <f>VLOOKUP(D1165, [3]products!$A:$D, 4, FALSE)</f>
        <v>2</v>
      </c>
      <c r="H1165" s="2" t="str">
        <f>VLOOKUP(G1165, [4]categories!A:B, 2, FALSE)</f>
        <v>Comfort Bicycles</v>
      </c>
      <c r="I1165" s="14">
        <f>VLOOKUP(A1165, [1]orders!A:B,2,FALSE)</f>
        <v>359</v>
      </c>
      <c r="J1165" s="14" t="str">
        <f>VLOOKUP(A1165, [1]orders!A:I,9,FALSE)</f>
        <v>angie.powers@aol.com</v>
      </c>
      <c r="K1165" s="14">
        <f>VLOOKUP(A1165, [1]orders!A:J,10,FALSE)</f>
        <v>91768</v>
      </c>
      <c r="L1165" s="2" t="str">
        <f>IFERROR(VLOOKUP(C1165, [5]stores!A:B, 2, FALSE), "Unknown")</f>
        <v>Santa Cruz Bikes</v>
      </c>
      <c r="M1165" s="2" t="str">
        <f>VLOOKUP(D1165,[3]products!A:B,2,FALSE)</f>
        <v>Electra Townie Original 7D EQ - 2016</v>
      </c>
      <c r="N1165" s="2" t="str">
        <f>VLOOKUP(D1165, [3]products!A:H, 8, FALSE)</f>
        <v>Electra</v>
      </c>
      <c r="O1165" s="21">
        <f>VLOOKUP(A1165, [1]orders!A:D, 4, FALSE)</f>
        <v>42617</v>
      </c>
      <c r="P1165" s="2">
        <v>2</v>
      </c>
      <c r="Q1165" s="2">
        <v>599.99</v>
      </c>
      <c r="R1165" s="27">
        <v>7.0000000000000007E-2</v>
      </c>
      <c r="S1165" s="2">
        <f t="shared" si="18"/>
        <v>1199.98</v>
      </c>
    </row>
    <row r="1166" spans="1:19" x14ac:dyDescent="0.3">
      <c r="A1166" s="2">
        <v>417</v>
      </c>
      <c r="B1166" s="2">
        <v>2</v>
      </c>
      <c r="C1166" s="2">
        <f>VLOOKUP(A1166, [1]orders!A:G, 7, FALSE)</f>
        <v>1</v>
      </c>
      <c r="D1166" s="2">
        <v>6</v>
      </c>
      <c r="E1166" s="2">
        <f>VLOOKUP(C1166, [2]staffs!A:G,1,FALSE)</f>
        <v>1</v>
      </c>
      <c r="F1166" s="2" t="str">
        <f>VLOOKUP(E1166, [2]staffs!A:D,4,FALSE)</f>
        <v>fabiola.jackson@bikes.shop</v>
      </c>
      <c r="G1166" s="2">
        <f>VLOOKUP(D1166, [3]products!$A:$D, 4, FALSE)</f>
        <v>6</v>
      </c>
      <c r="H1166" s="2" t="str">
        <f>VLOOKUP(G1166, [4]categories!A:B, 2, FALSE)</f>
        <v>Mountain Bikes</v>
      </c>
      <c r="I1166" s="14">
        <f>VLOOKUP(A1166, [1]orders!A:B,2,FALSE)</f>
        <v>359</v>
      </c>
      <c r="J1166" s="14" t="str">
        <f>VLOOKUP(A1166, [1]orders!A:I,9,FALSE)</f>
        <v>angie.powers@aol.com</v>
      </c>
      <c r="K1166" s="14">
        <f>VLOOKUP(A1166, [1]orders!A:J,10,FALSE)</f>
        <v>91768</v>
      </c>
      <c r="L1166" s="2" t="str">
        <f>IFERROR(VLOOKUP(C1166, [5]stores!A:B, 2, FALSE), "Unknown")</f>
        <v>Santa Cruz Bikes</v>
      </c>
      <c r="M1166" s="2" t="str">
        <f>VLOOKUP(D1166,[3]products!A:B,2,FALSE)</f>
        <v>Surly Ice Cream Truck Frameset - 2016</v>
      </c>
      <c r="N1166" s="2" t="str">
        <f>VLOOKUP(D1166, [3]products!A:H, 8, FALSE)</f>
        <v>Surly</v>
      </c>
      <c r="O1166" s="21">
        <f>VLOOKUP(A1166, [1]orders!A:D, 4, FALSE)</f>
        <v>42617</v>
      </c>
      <c r="P1166" s="2">
        <v>2</v>
      </c>
      <c r="Q1166" s="2">
        <v>469.99</v>
      </c>
      <c r="R1166" s="27">
        <v>7.0000000000000007E-2</v>
      </c>
      <c r="S1166" s="2">
        <f t="shared" si="18"/>
        <v>939.98</v>
      </c>
    </row>
    <row r="1167" spans="1:19" x14ac:dyDescent="0.3">
      <c r="A1167" s="2">
        <v>418</v>
      </c>
      <c r="B1167" s="2">
        <v>1</v>
      </c>
      <c r="C1167" s="2">
        <f>VLOOKUP(A1167, [1]orders!A:G, 7, FALSE)</f>
        <v>2</v>
      </c>
      <c r="D1167" s="2">
        <v>12</v>
      </c>
      <c r="E1167" s="2">
        <f>VLOOKUP(C1167, [2]staffs!A:G,1,FALSE)</f>
        <v>2</v>
      </c>
      <c r="F1167" s="2" t="str">
        <f>VLOOKUP(E1167, [2]staffs!A:D,4,FALSE)</f>
        <v>mireya.copeland@bikes.shop</v>
      </c>
      <c r="G1167" s="2">
        <f>VLOOKUP(D1167, [3]products!$A:$D, 4, FALSE)</f>
        <v>3</v>
      </c>
      <c r="H1167" s="2" t="str">
        <f>VLOOKUP(G1167, [4]categories!A:B, 2, FALSE)</f>
        <v>Cruisers Bicycles</v>
      </c>
      <c r="I1167" s="14">
        <f>VLOOKUP(A1167, [1]orders!A:B,2,FALSE)</f>
        <v>88</v>
      </c>
      <c r="J1167" s="14" t="str">
        <f>VLOOKUP(A1167, [1]orders!A:I,9,FALSE)</f>
        <v>titus.bullock@gmail.com</v>
      </c>
      <c r="K1167" s="14">
        <f>VLOOKUP(A1167, [1]orders!A:J,10,FALSE)</f>
        <v>11423</v>
      </c>
      <c r="L1167" s="2" t="str">
        <f>IFERROR(VLOOKUP(C1167, [5]stores!A:B, 2, FALSE), "Unknown")</f>
        <v>Baldwin Bikes</v>
      </c>
      <c r="M1167" s="2" t="str">
        <f>VLOOKUP(D1167,[3]products!A:B,2,FALSE)</f>
        <v>Electra Townie Original 21D - 2016</v>
      </c>
      <c r="N1167" s="2" t="str">
        <f>VLOOKUP(D1167, [3]products!A:H, 8, FALSE)</f>
        <v>Electra</v>
      </c>
      <c r="O1167" s="21">
        <f>VLOOKUP(A1167, [1]orders!A:D, 4, FALSE)</f>
        <v>42617</v>
      </c>
      <c r="P1167" s="2">
        <v>1</v>
      </c>
      <c r="Q1167" s="2">
        <v>549.99</v>
      </c>
      <c r="R1167" s="27">
        <v>0.05</v>
      </c>
      <c r="S1167" s="2">
        <f t="shared" si="18"/>
        <v>549.99</v>
      </c>
    </row>
    <row r="1168" spans="1:19" x14ac:dyDescent="0.3">
      <c r="A1168" s="2">
        <v>418</v>
      </c>
      <c r="B1168" s="2">
        <v>2</v>
      </c>
      <c r="C1168" s="2">
        <f>VLOOKUP(A1168, [1]orders!A:G, 7, FALSE)</f>
        <v>2</v>
      </c>
      <c r="D1168" s="2">
        <v>20</v>
      </c>
      <c r="E1168" s="2">
        <f>VLOOKUP(C1168, [2]staffs!A:G,1,FALSE)</f>
        <v>2</v>
      </c>
      <c r="F1168" s="2" t="str">
        <f>VLOOKUP(E1168, [2]staffs!A:D,4,FALSE)</f>
        <v>mireya.copeland@bikes.shop</v>
      </c>
      <c r="G1168" s="2">
        <f>VLOOKUP(D1168, [3]products!$A:$D, 4, FALSE)</f>
        <v>3</v>
      </c>
      <c r="H1168" s="2" t="str">
        <f>VLOOKUP(G1168, [4]categories!A:B, 2, FALSE)</f>
        <v>Cruisers Bicycles</v>
      </c>
      <c r="I1168" s="14">
        <f>VLOOKUP(A1168, [1]orders!A:B,2,FALSE)</f>
        <v>88</v>
      </c>
      <c r="J1168" s="14" t="str">
        <f>VLOOKUP(A1168, [1]orders!A:I,9,FALSE)</f>
        <v>titus.bullock@gmail.com</v>
      </c>
      <c r="K1168" s="14">
        <f>VLOOKUP(A1168, [1]orders!A:J,10,FALSE)</f>
        <v>11423</v>
      </c>
      <c r="L1168" s="2" t="str">
        <f>IFERROR(VLOOKUP(C1168, [5]stores!A:B, 2, FALSE), "Unknown")</f>
        <v>Baldwin Bikes</v>
      </c>
      <c r="M1168" s="2" t="str">
        <f>VLOOKUP(D1168,[3]products!A:B,2,FALSE)</f>
        <v>Electra Townie Original 7D EQ - Women's - 2016</v>
      </c>
      <c r="N1168" s="2" t="str">
        <f>VLOOKUP(D1168, [3]products!A:H, 8, FALSE)</f>
        <v>Electra</v>
      </c>
      <c r="O1168" s="21">
        <f>VLOOKUP(A1168, [1]orders!A:D, 4, FALSE)</f>
        <v>42617</v>
      </c>
      <c r="P1168" s="2">
        <v>1</v>
      </c>
      <c r="Q1168" s="2">
        <v>599.99</v>
      </c>
      <c r="R1168" s="27">
        <v>0.05</v>
      </c>
      <c r="S1168" s="2">
        <f t="shared" si="18"/>
        <v>599.99</v>
      </c>
    </row>
    <row r="1169" spans="1:19" x14ac:dyDescent="0.3">
      <c r="A1169" s="2">
        <v>419</v>
      </c>
      <c r="B1169" s="2">
        <v>1</v>
      </c>
      <c r="C1169" s="2">
        <f>VLOOKUP(A1169, [1]orders!A:G, 7, FALSE)</f>
        <v>3</v>
      </c>
      <c r="D1169" s="2">
        <v>9</v>
      </c>
      <c r="E1169" s="2">
        <f>VLOOKUP(C1169, [2]staffs!A:G,1,FALSE)</f>
        <v>3</v>
      </c>
      <c r="F1169" s="2" t="str">
        <f>VLOOKUP(E1169, [2]staffs!A:D,4,FALSE)</f>
        <v>genna.serrano@bikes.shop</v>
      </c>
      <c r="G1169" s="2">
        <f>VLOOKUP(D1169, [3]products!$A:$D, 4, FALSE)</f>
        <v>5</v>
      </c>
      <c r="H1169" s="2" t="str">
        <f>VLOOKUP(G1169, [4]categories!A:B, 2, FALSE)</f>
        <v>Electric Bikes</v>
      </c>
      <c r="I1169" s="14">
        <f>VLOOKUP(A1169, [1]orders!A:B,2,FALSE)</f>
        <v>14</v>
      </c>
      <c r="J1169" s="14" t="str">
        <f>VLOOKUP(A1169, [1]orders!A:I,9,FALSE)</f>
        <v>garry.espinoza@hotmail.com</v>
      </c>
      <c r="K1169" s="14">
        <f>VLOOKUP(A1169, [1]orders!A:J,10,FALSE)</f>
        <v>75126</v>
      </c>
      <c r="L1169" s="2" t="str">
        <f>IFERROR(VLOOKUP(C1169, [5]stores!A:B, 2, FALSE), "Unknown")</f>
        <v>Rowlett Bikes</v>
      </c>
      <c r="M1169" s="2" t="str">
        <f>VLOOKUP(D1169,[3]products!A:B,2,FALSE)</f>
        <v>Trek Conduit+ - 2016</v>
      </c>
      <c r="N1169" s="2" t="str">
        <f>VLOOKUP(D1169, [3]products!A:H, 8, FALSE)</f>
        <v>Trek</v>
      </c>
      <c r="O1169" s="21">
        <f>VLOOKUP(A1169, [1]orders!A:D, 4, FALSE)</f>
        <v>42617</v>
      </c>
      <c r="P1169" s="2">
        <v>1</v>
      </c>
      <c r="Q1169" s="2">
        <v>2999.99</v>
      </c>
      <c r="R1169" s="27">
        <v>0.05</v>
      </c>
      <c r="S1169" s="2">
        <f t="shared" si="18"/>
        <v>2999.99</v>
      </c>
    </row>
    <row r="1170" spans="1:19" x14ac:dyDescent="0.3">
      <c r="A1170" s="2">
        <v>420</v>
      </c>
      <c r="B1170" s="2">
        <v>1</v>
      </c>
      <c r="C1170" s="2">
        <f>VLOOKUP(A1170, [1]orders!A:G, 7, FALSE)</f>
        <v>1</v>
      </c>
      <c r="D1170" s="2">
        <v>17</v>
      </c>
      <c r="E1170" s="2">
        <f>VLOOKUP(C1170, [2]staffs!A:G,1,FALSE)</f>
        <v>1</v>
      </c>
      <c r="F1170" s="2" t="str">
        <f>VLOOKUP(E1170, [2]staffs!A:D,4,FALSE)</f>
        <v>fabiola.jackson@bikes.shop</v>
      </c>
      <c r="G1170" s="2">
        <f>VLOOKUP(D1170, [3]products!$A:$D, 4, FALSE)</f>
        <v>3</v>
      </c>
      <c r="H1170" s="2" t="str">
        <f>VLOOKUP(G1170, [4]categories!A:B, 2, FALSE)</f>
        <v>Cruisers Bicycles</v>
      </c>
      <c r="I1170" s="14">
        <f>VLOOKUP(A1170, [1]orders!A:B,2,FALSE)</f>
        <v>72</v>
      </c>
      <c r="J1170" s="14" t="str">
        <f>VLOOKUP(A1170, [1]orders!A:I,9,FALSE)</f>
        <v>petronila.norris@aol.com</v>
      </c>
      <c r="K1170" s="14">
        <f>VLOOKUP(A1170, [1]orders!A:J,10,FALSE)</f>
        <v>91733</v>
      </c>
      <c r="L1170" s="2" t="str">
        <f>IFERROR(VLOOKUP(C1170, [5]stores!A:B, 2, FALSE), "Unknown")</f>
        <v>Santa Cruz Bikes</v>
      </c>
      <c r="M1170" s="2" t="str">
        <f>VLOOKUP(D1170,[3]products!A:B,2,FALSE)</f>
        <v>Pure Cycles Vine 8-Speed - 2016</v>
      </c>
      <c r="N1170" s="2" t="str">
        <f>VLOOKUP(D1170, [3]products!A:H, 8, FALSE)</f>
        <v>Pure Cycles</v>
      </c>
      <c r="O1170" s="21">
        <f>VLOOKUP(A1170, [1]orders!A:D, 4, FALSE)</f>
        <v>42618</v>
      </c>
      <c r="P1170" s="2">
        <v>2</v>
      </c>
      <c r="Q1170" s="2">
        <v>429</v>
      </c>
      <c r="R1170" s="27">
        <v>0.2</v>
      </c>
      <c r="S1170" s="2">
        <f t="shared" si="18"/>
        <v>858</v>
      </c>
    </row>
    <row r="1171" spans="1:19" x14ac:dyDescent="0.3">
      <c r="A1171" s="2">
        <v>420</v>
      </c>
      <c r="B1171" s="2">
        <v>2</v>
      </c>
      <c r="C1171" s="2">
        <f>VLOOKUP(A1171, [1]orders!A:G, 7, FALSE)</f>
        <v>1</v>
      </c>
      <c r="D1171" s="2">
        <v>15</v>
      </c>
      <c r="E1171" s="2">
        <f>VLOOKUP(C1171, [2]staffs!A:G,1,FALSE)</f>
        <v>1</v>
      </c>
      <c r="F1171" s="2" t="str">
        <f>VLOOKUP(E1171, [2]staffs!A:D,4,FALSE)</f>
        <v>fabiola.jackson@bikes.shop</v>
      </c>
      <c r="G1171" s="2">
        <f>VLOOKUP(D1171, [3]products!$A:$D, 4, FALSE)</f>
        <v>3</v>
      </c>
      <c r="H1171" s="2" t="str">
        <f>VLOOKUP(G1171, [4]categories!A:B, 2, FALSE)</f>
        <v>Cruisers Bicycles</v>
      </c>
      <c r="I1171" s="14">
        <f>VLOOKUP(A1171, [1]orders!A:B,2,FALSE)</f>
        <v>72</v>
      </c>
      <c r="J1171" s="14" t="str">
        <f>VLOOKUP(A1171, [1]orders!A:I,9,FALSE)</f>
        <v>petronila.norris@aol.com</v>
      </c>
      <c r="K1171" s="14">
        <f>VLOOKUP(A1171, [1]orders!A:J,10,FALSE)</f>
        <v>91733</v>
      </c>
      <c r="L1171" s="2" t="str">
        <f>IFERROR(VLOOKUP(C1171, [5]stores!A:B, 2, FALSE), "Unknown")</f>
        <v>Santa Cruz Bikes</v>
      </c>
      <c r="M1171" s="2" t="str">
        <f>VLOOKUP(D1171,[3]products!A:B,2,FALSE)</f>
        <v>Electra Moto 1 - 2016</v>
      </c>
      <c r="N1171" s="2" t="str">
        <f>VLOOKUP(D1171, [3]products!A:H, 8, FALSE)</f>
        <v>Electra</v>
      </c>
      <c r="O1171" s="21">
        <f>VLOOKUP(A1171, [1]orders!A:D, 4, FALSE)</f>
        <v>42618</v>
      </c>
      <c r="P1171" s="2">
        <v>2</v>
      </c>
      <c r="Q1171" s="2">
        <v>529.99</v>
      </c>
      <c r="R1171" s="27">
        <v>0.1</v>
      </c>
      <c r="S1171" s="2">
        <f t="shared" si="18"/>
        <v>1059.98</v>
      </c>
    </row>
    <row r="1172" spans="1:19" x14ac:dyDescent="0.3">
      <c r="A1172" s="2">
        <v>420</v>
      </c>
      <c r="B1172" s="2">
        <v>3</v>
      </c>
      <c r="C1172" s="2">
        <f>VLOOKUP(A1172, [1]orders!A:G, 7, FALSE)</f>
        <v>1</v>
      </c>
      <c r="D1172" s="2">
        <v>3</v>
      </c>
      <c r="E1172" s="2">
        <f>VLOOKUP(C1172, [2]staffs!A:G,1,FALSE)</f>
        <v>1</v>
      </c>
      <c r="F1172" s="2" t="str">
        <f>VLOOKUP(E1172, [2]staffs!A:D,4,FALSE)</f>
        <v>fabiola.jackson@bikes.shop</v>
      </c>
      <c r="G1172" s="2">
        <f>VLOOKUP(D1172, [3]products!$A:$D, 4, FALSE)</f>
        <v>6</v>
      </c>
      <c r="H1172" s="2" t="str">
        <f>VLOOKUP(G1172, [4]categories!A:B, 2, FALSE)</f>
        <v>Mountain Bikes</v>
      </c>
      <c r="I1172" s="14">
        <f>VLOOKUP(A1172, [1]orders!A:B,2,FALSE)</f>
        <v>72</v>
      </c>
      <c r="J1172" s="14" t="str">
        <f>VLOOKUP(A1172, [1]orders!A:I,9,FALSE)</f>
        <v>petronila.norris@aol.com</v>
      </c>
      <c r="K1172" s="14">
        <f>VLOOKUP(A1172, [1]orders!A:J,10,FALSE)</f>
        <v>91733</v>
      </c>
      <c r="L1172" s="2" t="str">
        <f>IFERROR(VLOOKUP(C1172, [5]stores!A:B, 2, FALSE), "Unknown")</f>
        <v>Santa Cruz Bikes</v>
      </c>
      <c r="M1172" s="2" t="str">
        <f>VLOOKUP(D1172,[3]products!A:B,2,FALSE)</f>
        <v>Surly Wednesday Frameset - 2016</v>
      </c>
      <c r="N1172" s="2" t="str">
        <f>VLOOKUP(D1172, [3]products!A:H, 8, FALSE)</f>
        <v>Surly</v>
      </c>
      <c r="O1172" s="21">
        <f>VLOOKUP(A1172, [1]orders!A:D, 4, FALSE)</f>
        <v>42618</v>
      </c>
      <c r="P1172" s="2">
        <v>2</v>
      </c>
      <c r="Q1172" s="2">
        <v>999.99</v>
      </c>
      <c r="R1172" s="27">
        <v>0.05</v>
      </c>
      <c r="S1172" s="2">
        <f t="shared" si="18"/>
        <v>1999.98</v>
      </c>
    </row>
    <row r="1173" spans="1:19" x14ac:dyDescent="0.3">
      <c r="A1173" s="2">
        <v>421</v>
      </c>
      <c r="B1173" s="2">
        <v>1</v>
      </c>
      <c r="C1173" s="2">
        <f>VLOOKUP(A1173, [1]orders!A:G, 7, FALSE)</f>
        <v>1</v>
      </c>
      <c r="D1173" s="2">
        <v>6</v>
      </c>
      <c r="E1173" s="2">
        <f>VLOOKUP(C1173, [2]staffs!A:G,1,FALSE)</f>
        <v>1</v>
      </c>
      <c r="F1173" s="2" t="str">
        <f>VLOOKUP(E1173, [2]staffs!A:D,4,FALSE)</f>
        <v>fabiola.jackson@bikes.shop</v>
      </c>
      <c r="G1173" s="2">
        <f>VLOOKUP(D1173, [3]products!$A:$D, 4, FALSE)</f>
        <v>6</v>
      </c>
      <c r="H1173" s="2" t="str">
        <f>VLOOKUP(G1173, [4]categories!A:B, 2, FALSE)</f>
        <v>Mountain Bikes</v>
      </c>
      <c r="I1173" s="14">
        <f>VLOOKUP(A1173, [1]orders!A:B,2,FALSE)</f>
        <v>240</v>
      </c>
      <c r="J1173" s="14" t="str">
        <f>VLOOKUP(A1173, [1]orders!A:I,9,FALSE)</f>
        <v>le.deleon@msn.com</v>
      </c>
      <c r="K1173" s="14">
        <f>VLOOKUP(A1173, [1]orders!A:J,10,FALSE)</f>
        <v>92220</v>
      </c>
      <c r="L1173" s="2" t="str">
        <f>IFERROR(VLOOKUP(C1173, [5]stores!A:B, 2, FALSE), "Unknown")</f>
        <v>Santa Cruz Bikes</v>
      </c>
      <c r="M1173" s="2" t="str">
        <f>VLOOKUP(D1173,[3]products!A:B,2,FALSE)</f>
        <v>Surly Ice Cream Truck Frameset - 2016</v>
      </c>
      <c r="N1173" s="2" t="str">
        <f>VLOOKUP(D1173, [3]products!A:H, 8, FALSE)</f>
        <v>Surly</v>
      </c>
      <c r="O1173" s="21">
        <f>VLOOKUP(A1173, [1]orders!A:D, 4, FALSE)</f>
        <v>42618</v>
      </c>
      <c r="P1173" s="2">
        <v>2</v>
      </c>
      <c r="Q1173" s="2">
        <v>469.99</v>
      </c>
      <c r="R1173" s="27">
        <v>7.0000000000000007E-2</v>
      </c>
      <c r="S1173" s="2">
        <f t="shared" si="18"/>
        <v>939.98</v>
      </c>
    </row>
    <row r="1174" spans="1:19" x14ac:dyDescent="0.3">
      <c r="A1174" s="2">
        <v>421</v>
      </c>
      <c r="B1174" s="2">
        <v>2</v>
      </c>
      <c r="C1174" s="2">
        <f>VLOOKUP(A1174, [1]orders!A:G, 7, FALSE)</f>
        <v>1</v>
      </c>
      <c r="D1174" s="2">
        <v>3</v>
      </c>
      <c r="E1174" s="2">
        <f>VLOOKUP(C1174, [2]staffs!A:G,1,FALSE)</f>
        <v>1</v>
      </c>
      <c r="F1174" s="2" t="str">
        <f>VLOOKUP(E1174, [2]staffs!A:D,4,FALSE)</f>
        <v>fabiola.jackson@bikes.shop</v>
      </c>
      <c r="G1174" s="2">
        <f>VLOOKUP(D1174, [3]products!$A:$D, 4, FALSE)</f>
        <v>6</v>
      </c>
      <c r="H1174" s="2" t="str">
        <f>VLOOKUP(G1174, [4]categories!A:B, 2, FALSE)</f>
        <v>Mountain Bikes</v>
      </c>
      <c r="I1174" s="14">
        <f>VLOOKUP(A1174, [1]orders!A:B,2,FALSE)</f>
        <v>240</v>
      </c>
      <c r="J1174" s="14" t="str">
        <f>VLOOKUP(A1174, [1]orders!A:I,9,FALSE)</f>
        <v>le.deleon@msn.com</v>
      </c>
      <c r="K1174" s="14">
        <f>VLOOKUP(A1174, [1]orders!A:J,10,FALSE)</f>
        <v>92220</v>
      </c>
      <c r="L1174" s="2" t="str">
        <f>IFERROR(VLOOKUP(C1174, [5]stores!A:B, 2, FALSE), "Unknown")</f>
        <v>Santa Cruz Bikes</v>
      </c>
      <c r="M1174" s="2" t="str">
        <f>VLOOKUP(D1174,[3]products!A:B,2,FALSE)</f>
        <v>Surly Wednesday Frameset - 2016</v>
      </c>
      <c r="N1174" s="2" t="str">
        <f>VLOOKUP(D1174, [3]products!A:H, 8, FALSE)</f>
        <v>Surly</v>
      </c>
      <c r="O1174" s="21">
        <f>VLOOKUP(A1174, [1]orders!A:D, 4, FALSE)</f>
        <v>42618</v>
      </c>
      <c r="P1174" s="2">
        <v>2</v>
      </c>
      <c r="Q1174" s="2">
        <v>999.99</v>
      </c>
      <c r="R1174" s="27">
        <v>0.2</v>
      </c>
      <c r="S1174" s="2">
        <f t="shared" si="18"/>
        <v>1999.98</v>
      </c>
    </row>
    <row r="1175" spans="1:19" x14ac:dyDescent="0.3">
      <c r="A1175" s="2">
        <v>421</v>
      </c>
      <c r="B1175" s="2">
        <v>3</v>
      </c>
      <c r="C1175" s="2">
        <f>VLOOKUP(A1175, [1]orders!A:G, 7, FALSE)</f>
        <v>1</v>
      </c>
      <c r="D1175" s="2">
        <v>20</v>
      </c>
      <c r="E1175" s="2">
        <f>VLOOKUP(C1175, [2]staffs!A:G,1,FALSE)</f>
        <v>1</v>
      </c>
      <c r="F1175" s="2" t="str">
        <f>VLOOKUP(E1175, [2]staffs!A:D,4,FALSE)</f>
        <v>fabiola.jackson@bikes.shop</v>
      </c>
      <c r="G1175" s="2">
        <f>VLOOKUP(D1175, [3]products!$A:$D, 4, FALSE)</f>
        <v>3</v>
      </c>
      <c r="H1175" s="2" t="str">
        <f>VLOOKUP(G1175, [4]categories!A:B, 2, FALSE)</f>
        <v>Cruisers Bicycles</v>
      </c>
      <c r="I1175" s="14">
        <f>VLOOKUP(A1175, [1]orders!A:B,2,FALSE)</f>
        <v>240</v>
      </c>
      <c r="J1175" s="14" t="str">
        <f>VLOOKUP(A1175, [1]orders!A:I,9,FALSE)</f>
        <v>le.deleon@msn.com</v>
      </c>
      <c r="K1175" s="14">
        <f>VLOOKUP(A1175, [1]orders!A:J,10,FALSE)</f>
        <v>92220</v>
      </c>
      <c r="L1175" s="2" t="str">
        <f>IFERROR(VLOOKUP(C1175, [5]stores!A:B, 2, FALSE), "Unknown")</f>
        <v>Santa Cruz Bikes</v>
      </c>
      <c r="M1175" s="2" t="str">
        <f>VLOOKUP(D1175,[3]products!A:B,2,FALSE)</f>
        <v>Electra Townie Original 7D EQ - Women's - 2016</v>
      </c>
      <c r="N1175" s="2" t="str">
        <f>VLOOKUP(D1175, [3]products!A:H, 8, FALSE)</f>
        <v>Electra</v>
      </c>
      <c r="O1175" s="21">
        <f>VLOOKUP(A1175, [1]orders!A:D, 4, FALSE)</f>
        <v>42618</v>
      </c>
      <c r="P1175" s="2">
        <v>2</v>
      </c>
      <c r="Q1175" s="2">
        <v>599.99</v>
      </c>
      <c r="R1175" s="27">
        <v>0.2</v>
      </c>
      <c r="S1175" s="2">
        <f t="shared" si="18"/>
        <v>1199.98</v>
      </c>
    </row>
    <row r="1176" spans="1:19" x14ac:dyDescent="0.3">
      <c r="A1176" s="2">
        <v>421</v>
      </c>
      <c r="B1176" s="2">
        <v>4</v>
      </c>
      <c r="C1176" s="2">
        <f>VLOOKUP(A1176, [1]orders!A:G, 7, FALSE)</f>
        <v>1</v>
      </c>
      <c r="D1176" s="2">
        <v>4</v>
      </c>
      <c r="E1176" s="2">
        <f>VLOOKUP(C1176, [2]staffs!A:G,1,FALSE)</f>
        <v>1</v>
      </c>
      <c r="F1176" s="2" t="str">
        <f>VLOOKUP(E1176, [2]staffs!A:D,4,FALSE)</f>
        <v>fabiola.jackson@bikes.shop</v>
      </c>
      <c r="G1176" s="2">
        <f>VLOOKUP(D1176, [3]products!$A:$D, 4, FALSE)</f>
        <v>6</v>
      </c>
      <c r="H1176" s="2" t="str">
        <f>VLOOKUP(G1176, [4]categories!A:B, 2, FALSE)</f>
        <v>Mountain Bikes</v>
      </c>
      <c r="I1176" s="14">
        <f>VLOOKUP(A1176, [1]orders!A:B,2,FALSE)</f>
        <v>240</v>
      </c>
      <c r="J1176" s="14" t="str">
        <f>VLOOKUP(A1176, [1]orders!A:I,9,FALSE)</f>
        <v>le.deleon@msn.com</v>
      </c>
      <c r="K1176" s="14">
        <f>VLOOKUP(A1176, [1]orders!A:J,10,FALSE)</f>
        <v>92220</v>
      </c>
      <c r="L1176" s="2" t="str">
        <f>IFERROR(VLOOKUP(C1176, [5]stores!A:B, 2, FALSE), "Unknown")</f>
        <v>Santa Cruz Bikes</v>
      </c>
      <c r="M1176" s="2" t="str">
        <f>VLOOKUP(D1176,[3]products!A:B,2,FALSE)</f>
        <v>Trek Fuel EX 8 29 - 2016</v>
      </c>
      <c r="N1176" s="2" t="str">
        <f>VLOOKUP(D1176, [3]products!A:H, 8, FALSE)</f>
        <v>Trek</v>
      </c>
      <c r="O1176" s="21">
        <f>VLOOKUP(A1176, [1]orders!A:D, 4, FALSE)</f>
        <v>42618</v>
      </c>
      <c r="P1176" s="2">
        <v>1</v>
      </c>
      <c r="Q1176" s="2">
        <v>2899.99</v>
      </c>
      <c r="R1176" s="27">
        <v>7.0000000000000007E-2</v>
      </c>
      <c r="S1176" s="2">
        <f t="shared" si="18"/>
        <v>2899.99</v>
      </c>
    </row>
    <row r="1177" spans="1:19" x14ac:dyDescent="0.3">
      <c r="A1177" s="2">
        <v>421</v>
      </c>
      <c r="B1177" s="2">
        <v>5</v>
      </c>
      <c r="C1177" s="2">
        <f>VLOOKUP(A1177, [1]orders!A:G, 7, FALSE)</f>
        <v>1</v>
      </c>
      <c r="D1177" s="2">
        <v>23</v>
      </c>
      <c r="E1177" s="2">
        <f>VLOOKUP(C1177, [2]staffs!A:G,1,FALSE)</f>
        <v>1</v>
      </c>
      <c r="F1177" s="2" t="str">
        <f>VLOOKUP(E1177, [2]staffs!A:D,4,FALSE)</f>
        <v>fabiola.jackson@bikes.shop</v>
      </c>
      <c r="G1177" s="2">
        <f>VLOOKUP(D1177, [3]products!$A:$D, 4, FALSE)</f>
        <v>1</v>
      </c>
      <c r="H1177" s="2" t="str">
        <f>VLOOKUP(G1177, [4]categories!A:B, 2, FALSE)</f>
        <v>Children Bicycles</v>
      </c>
      <c r="I1177" s="14">
        <f>VLOOKUP(A1177, [1]orders!A:B,2,FALSE)</f>
        <v>240</v>
      </c>
      <c r="J1177" s="14" t="str">
        <f>VLOOKUP(A1177, [1]orders!A:I,9,FALSE)</f>
        <v>le.deleon@msn.com</v>
      </c>
      <c r="K1177" s="14">
        <f>VLOOKUP(A1177, [1]orders!A:J,10,FALSE)</f>
        <v>92220</v>
      </c>
      <c r="L1177" s="2" t="str">
        <f>IFERROR(VLOOKUP(C1177, [5]stores!A:B, 2, FALSE), "Unknown")</f>
        <v>Santa Cruz Bikes</v>
      </c>
      <c r="M1177" s="2" t="str">
        <f>VLOOKUP(D1177,[3]products!A:B,2,FALSE)</f>
        <v>Electra Girl's Hawaii 1 (20-inch) - 2015/2016</v>
      </c>
      <c r="N1177" s="2" t="str">
        <f>VLOOKUP(D1177, [3]products!A:H, 8, FALSE)</f>
        <v>Electra</v>
      </c>
      <c r="O1177" s="21">
        <f>VLOOKUP(A1177, [1]orders!A:D, 4, FALSE)</f>
        <v>42618</v>
      </c>
      <c r="P1177" s="2">
        <v>2</v>
      </c>
      <c r="Q1177" s="2">
        <v>299.99</v>
      </c>
      <c r="R1177" s="27">
        <v>0.2</v>
      </c>
      <c r="S1177" s="2">
        <f t="shared" si="18"/>
        <v>599.98</v>
      </c>
    </row>
    <row r="1178" spans="1:19" x14ac:dyDescent="0.3">
      <c r="A1178" s="2">
        <v>422</v>
      </c>
      <c r="B1178" s="2">
        <v>1</v>
      </c>
      <c r="C1178" s="2">
        <f>VLOOKUP(A1178, [1]orders!A:G, 7, FALSE)</f>
        <v>2</v>
      </c>
      <c r="D1178" s="2">
        <v>20</v>
      </c>
      <c r="E1178" s="2">
        <f>VLOOKUP(C1178, [2]staffs!A:G,1,FALSE)</f>
        <v>2</v>
      </c>
      <c r="F1178" s="2" t="str">
        <f>VLOOKUP(E1178, [2]staffs!A:D,4,FALSE)</f>
        <v>mireya.copeland@bikes.shop</v>
      </c>
      <c r="G1178" s="2">
        <f>VLOOKUP(D1178, [3]products!$A:$D, 4, FALSE)</f>
        <v>3</v>
      </c>
      <c r="H1178" s="2" t="str">
        <f>VLOOKUP(G1178, [4]categories!A:B, 2, FALSE)</f>
        <v>Cruisers Bicycles</v>
      </c>
      <c r="I1178" s="14">
        <f>VLOOKUP(A1178, [1]orders!A:B,2,FALSE)</f>
        <v>398</v>
      </c>
      <c r="J1178" s="14" t="str">
        <f>VLOOKUP(A1178, [1]orders!A:I,9,FALSE)</f>
        <v>suellen.mercado@yahoo.com</v>
      </c>
      <c r="K1178" s="14">
        <f>VLOOKUP(A1178, [1]orders!A:J,10,FALSE)</f>
        <v>11104</v>
      </c>
      <c r="L1178" s="2" t="str">
        <f>IFERROR(VLOOKUP(C1178, [5]stores!A:B, 2, FALSE), "Unknown")</f>
        <v>Baldwin Bikes</v>
      </c>
      <c r="M1178" s="2" t="str">
        <f>VLOOKUP(D1178,[3]products!A:B,2,FALSE)</f>
        <v>Electra Townie Original 7D EQ - Women's - 2016</v>
      </c>
      <c r="N1178" s="2" t="str">
        <f>VLOOKUP(D1178, [3]products!A:H, 8, FALSE)</f>
        <v>Electra</v>
      </c>
      <c r="O1178" s="21">
        <f>VLOOKUP(A1178, [1]orders!A:D, 4, FALSE)</f>
        <v>42619</v>
      </c>
      <c r="P1178" s="2">
        <v>2</v>
      </c>
      <c r="Q1178" s="2">
        <v>599.99</v>
      </c>
      <c r="R1178" s="27">
        <v>0.05</v>
      </c>
      <c r="S1178" s="2">
        <f t="shared" si="18"/>
        <v>1199.98</v>
      </c>
    </row>
    <row r="1179" spans="1:19" x14ac:dyDescent="0.3">
      <c r="A1179" s="2">
        <v>423</v>
      </c>
      <c r="B1179" s="2">
        <v>1</v>
      </c>
      <c r="C1179" s="2">
        <f>VLOOKUP(A1179, [1]orders!A:G, 7, FALSE)</f>
        <v>2</v>
      </c>
      <c r="D1179" s="2">
        <v>8</v>
      </c>
      <c r="E1179" s="2">
        <f>VLOOKUP(C1179, [2]staffs!A:G,1,FALSE)</f>
        <v>2</v>
      </c>
      <c r="F1179" s="2" t="str">
        <f>VLOOKUP(E1179, [2]staffs!A:D,4,FALSE)</f>
        <v>mireya.copeland@bikes.shop</v>
      </c>
      <c r="G1179" s="2">
        <f>VLOOKUP(D1179, [3]products!$A:$D, 4, FALSE)</f>
        <v>6</v>
      </c>
      <c r="H1179" s="2" t="str">
        <f>VLOOKUP(G1179, [4]categories!A:B, 2, FALSE)</f>
        <v>Mountain Bikes</v>
      </c>
      <c r="I1179" s="14">
        <f>VLOOKUP(A1179, [1]orders!A:B,2,FALSE)</f>
        <v>1397</v>
      </c>
      <c r="J1179" s="14" t="str">
        <f>VLOOKUP(A1179, [1]orders!A:I,9,FALSE)</f>
        <v>dewayne.herring@aol.com</v>
      </c>
      <c r="K1179" s="14">
        <f>VLOOKUP(A1179, [1]orders!A:J,10,FALSE)</f>
        <v>14580</v>
      </c>
      <c r="L1179" s="2" t="str">
        <f>IFERROR(VLOOKUP(C1179, [5]stores!A:B, 2, FALSE), "Unknown")</f>
        <v>Baldwin Bikes</v>
      </c>
      <c r="M1179" s="2" t="str">
        <f>VLOOKUP(D1179,[3]products!A:B,2,FALSE)</f>
        <v>Trek Remedy 29 Carbon Frameset - 2016</v>
      </c>
      <c r="N1179" s="2" t="str">
        <f>VLOOKUP(D1179, [3]products!A:H, 8, FALSE)</f>
        <v>Trek</v>
      </c>
      <c r="O1179" s="21">
        <f>VLOOKUP(A1179, [1]orders!A:D, 4, FALSE)</f>
        <v>42619</v>
      </c>
      <c r="P1179" s="2">
        <v>2</v>
      </c>
      <c r="Q1179" s="2">
        <v>1799.99</v>
      </c>
      <c r="R1179" s="27">
        <v>0.05</v>
      </c>
      <c r="S1179" s="2">
        <f t="shared" si="18"/>
        <v>3599.98</v>
      </c>
    </row>
    <row r="1180" spans="1:19" x14ac:dyDescent="0.3">
      <c r="A1180" s="2">
        <v>423</v>
      </c>
      <c r="B1180" s="2">
        <v>2</v>
      </c>
      <c r="C1180" s="2">
        <f>VLOOKUP(A1180, [1]orders!A:G, 7, FALSE)</f>
        <v>2</v>
      </c>
      <c r="D1180" s="2">
        <v>17</v>
      </c>
      <c r="E1180" s="2">
        <f>VLOOKUP(C1180, [2]staffs!A:G,1,FALSE)</f>
        <v>2</v>
      </c>
      <c r="F1180" s="2" t="str">
        <f>VLOOKUP(E1180, [2]staffs!A:D,4,FALSE)</f>
        <v>mireya.copeland@bikes.shop</v>
      </c>
      <c r="G1180" s="2">
        <f>VLOOKUP(D1180, [3]products!$A:$D, 4, FALSE)</f>
        <v>3</v>
      </c>
      <c r="H1180" s="2" t="str">
        <f>VLOOKUP(G1180, [4]categories!A:B, 2, FALSE)</f>
        <v>Cruisers Bicycles</v>
      </c>
      <c r="I1180" s="14">
        <f>VLOOKUP(A1180, [1]orders!A:B,2,FALSE)</f>
        <v>1397</v>
      </c>
      <c r="J1180" s="14" t="str">
        <f>VLOOKUP(A1180, [1]orders!A:I,9,FALSE)</f>
        <v>dewayne.herring@aol.com</v>
      </c>
      <c r="K1180" s="14">
        <f>VLOOKUP(A1180, [1]orders!A:J,10,FALSE)</f>
        <v>14580</v>
      </c>
      <c r="L1180" s="2" t="str">
        <f>IFERROR(VLOOKUP(C1180, [5]stores!A:B, 2, FALSE), "Unknown")</f>
        <v>Baldwin Bikes</v>
      </c>
      <c r="M1180" s="2" t="str">
        <f>VLOOKUP(D1180,[3]products!A:B,2,FALSE)</f>
        <v>Pure Cycles Vine 8-Speed - 2016</v>
      </c>
      <c r="N1180" s="2" t="str">
        <f>VLOOKUP(D1180, [3]products!A:H, 8, FALSE)</f>
        <v>Pure Cycles</v>
      </c>
      <c r="O1180" s="21">
        <f>VLOOKUP(A1180, [1]orders!A:D, 4, FALSE)</f>
        <v>42619</v>
      </c>
      <c r="P1180" s="2">
        <v>1</v>
      </c>
      <c r="Q1180" s="2">
        <v>429</v>
      </c>
      <c r="R1180" s="27">
        <v>0.2</v>
      </c>
      <c r="S1180" s="2">
        <f t="shared" si="18"/>
        <v>429</v>
      </c>
    </row>
    <row r="1181" spans="1:19" x14ac:dyDescent="0.3">
      <c r="A1181" s="2">
        <v>423</v>
      </c>
      <c r="B1181" s="2">
        <v>3</v>
      </c>
      <c r="C1181" s="2">
        <f>VLOOKUP(A1181, [1]orders!A:G, 7, FALSE)</f>
        <v>2</v>
      </c>
      <c r="D1181" s="2">
        <v>23</v>
      </c>
      <c r="E1181" s="2">
        <f>VLOOKUP(C1181, [2]staffs!A:G,1,FALSE)</f>
        <v>2</v>
      </c>
      <c r="F1181" s="2" t="str">
        <f>VLOOKUP(E1181, [2]staffs!A:D,4,FALSE)</f>
        <v>mireya.copeland@bikes.shop</v>
      </c>
      <c r="G1181" s="2">
        <f>VLOOKUP(D1181, [3]products!$A:$D, 4, FALSE)</f>
        <v>1</v>
      </c>
      <c r="H1181" s="2" t="str">
        <f>VLOOKUP(G1181, [4]categories!A:B, 2, FALSE)</f>
        <v>Children Bicycles</v>
      </c>
      <c r="I1181" s="14">
        <f>VLOOKUP(A1181, [1]orders!A:B,2,FALSE)</f>
        <v>1397</v>
      </c>
      <c r="J1181" s="14" t="str">
        <f>VLOOKUP(A1181, [1]orders!A:I,9,FALSE)</f>
        <v>dewayne.herring@aol.com</v>
      </c>
      <c r="K1181" s="14">
        <f>VLOOKUP(A1181, [1]orders!A:J,10,FALSE)</f>
        <v>14580</v>
      </c>
      <c r="L1181" s="2" t="str">
        <f>IFERROR(VLOOKUP(C1181, [5]stores!A:B, 2, FALSE), "Unknown")</f>
        <v>Baldwin Bikes</v>
      </c>
      <c r="M1181" s="2" t="str">
        <f>VLOOKUP(D1181,[3]products!A:B,2,FALSE)</f>
        <v>Electra Girl's Hawaii 1 (20-inch) - 2015/2016</v>
      </c>
      <c r="N1181" s="2" t="str">
        <f>VLOOKUP(D1181, [3]products!A:H, 8, FALSE)</f>
        <v>Electra</v>
      </c>
      <c r="O1181" s="21">
        <f>VLOOKUP(A1181, [1]orders!A:D, 4, FALSE)</f>
        <v>42619</v>
      </c>
      <c r="P1181" s="2">
        <v>2</v>
      </c>
      <c r="Q1181" s="2">
        <v>299.99</v>
      </c>
      <c r="R1181" s="27">
        <v>7.0000000000000007E-2</v>
      </c>
      <c r="S1181" s="2">
        <f t="shared" si="18"/>
        <v>599.98</v>
      </c>
    </row>
    <row r="1182" spans="1:19" x14ac:dyDescent="0.3">
      <c r="A1182" s="2">
        <v>423</v>
      </c>
      <c r="B1182" s="2">
        <v>4</v>
      </c>
      <c r="C1182" s="2">
        <f>VLOOKUP(A1182, [1]orders!A:G, 7, FALSE)</f>
        <v>2</v>
      </c>
      <c r="D1182" s="2">
        <v>2</v>
      </c>
      <c r="E1182" s="2">
        <f>VLOOKUP(C1182, [2]staffs!A:G,1,FALSE)</f>
        <v>2</v>
      </c>
      <c r="F1182" s="2" t="str">
        <f>VLOOKUP(E1182, [2]staffs!A:D,4,FALSE)</f>
        <v>mireya.copeland@bikes.shop</v>
      </c>
      <c r="G1182" s="2">
        <f>VLOOKUP(D1182, [3]products!$A:$D, 4, FALSE)</f>
        <v>6</v>
      </c>
      <c r="H1182" s="2" t="str">
        <f>VLOOKUP(G1182, [4]categories!A:B, 2, FALSE)</f>
        <v>Mountain Bikes</v>
      </c>
      <c r="I1182" s="14">
        <f>VLOOKUP(A1182, [1]orders!A:B,2,FALSE)</f>
        <v>1397</v>
      </c>
      <c r="J1182" s="14" t="str">
        <f>VLOOKUP(A1182, [1]orders!A:I,9,FALSE)</f>
        <v>dewayne.herring@aol.com</v>
      </c>
      <c r="K1182" s="14">
        <f>VLOOKUP(A1182, [1]orders!A:J,10,FALSE)</f>
        <v>14580</v>
      </c>
      <c r="L1182" s="2" t="str">
        <f>IFERROR(VLOOKUP(C1182, [5]stores!A:B, 2, FALSE), "Unknown")</f>
        <v>Baldwin Bikes</v>
      </c>
      <c r="M1182" s="2" t="str">
        <f>VLOOKUP(D1182,[3]products!A:B,2,FALSE)</f>
        <v>Ritchey Timberwolf Frameset - 2016</v>
      </c>
      <c r="N1182" s="2" t="str">
        <f>VLOOKUP(D1182, [3]products!A:H, 8, FALSE)</f>
        <v>Ritchey</v>
      </c>
      <c r="O1182" s="21">
        <f>VLOOKUP(A1182, [1]orders!A:D, 4, FALSE)</f>
        <v>42619</v>
      </c>
      <c r="P1182" s="2">
        <v>1</v>
      </c>
      <c r="Q1182" s="2">
        <v>749.99</v>
      </c>
      <c r="R1182" s="27">
        <v>0.2</v>
      </c>
      <c r="S1182" s="2">
        <f t="shared" si="18"/>
        <v>749.99</v>
      </c>
    </row>
    <row r="1183" spans="1:19" x14ac:dyDescent="0.3">
      <c r="A1183" s="2">
        <v>424</v>
      </c>
      <c r="B1183" s="2">
        <v>1</v>
      </c>
      <c r="C1183" s="2">
        <f>VLOOKUP(A1183, [1]orders!A:G, 7, FALSE)</f>
        <v>1</v>
      </c>
      <c r="D1183" s="2">
        <v>22</v>
      </c>
      <c r="E1183" s="2">
        <f>VLOOKUP(C1183, [2]staffs!A:G,1,FALSE)</f>
        <v>1</v>
      </c>
      <c r="F1183" s="2" t="str">
        <f>VLOOKUP(E1183, [2]staffs!A:D,4,FALSE)</f>
        <v>fabiola.jackson@bikes.shop</v>
      </c>
      <c r="G1183" s="2">
        <f>VLOOKUP(D1183, [3]products!$A:$D, 4, FALSE)</f>
        <v>1</v>
      </c>
      <c r="H1183" s="2" t="str">
        <f>VLOOKUP(G1183, [4]categories!A:B, 2, FALSE)</f>
        <v>Children Bicycles</v>
      </c>
      <c r="I1183" s="14">
        <f>VLOOKUP(A1183, [1]orders!A:B,2,FALSE)</f>
        <v>67</v>
      </c>
      <c r="J1183" s="14" t="str">
        <f>VLOOKUP(A1183, [1]orders!A:I,9,FALSE)</f>
        <v>tommie.melton@gmail.com</v>
      </c>
      <c r="K1183" s="14">
        <f>VLOOKUP(A1183, [1]orders!A:J,10,FALSE)</f>
        <v>95820</v>
      </c>
      <c r="L1183" s="2" t="str">
        <f>IFERROR(VLOOKUP(C1183, [5]stores!A:B, 2, FALSE), "Unknown")</f>
        <v>Santa Cruz Bikes</v>
      </c>
      <c r="M1183" s="2" t="str">
        <f>VLOOKUP(D1183,[3]products!A:B,2,FALSE)</f>
        <v>Electra Girl's Hawaii 1 (16-inch) - 2015/2016</v>
      </c>
      <c r="N1183" s="2" t="str">
        <f>VLOOKUP(D1183, [3]products!A:H, 8, FALSE)</f>
        <v>Electra</v>
      </c>
      <c r="O1183" s="21">
        <f>VLOOKUP(A1183, [1]orders!A:D, 4, FALSE)</f>
        <v>42621</v>
      </c>
      <c r="P1183" s="2">
        <v>1</v>
      </c>
      <c r="Q1183" s="2">
        <v>269.99</v>
      </c>
      <c r="R1183" s="27">
        <v>0.1</v>
      </c>
      <c r="S1183" s="2">
        <f t="shared" si="18"/>
        <v>269.99</v>
      </c>
    </row>
    <row r="1184" spans="1:19" x14ac:dyDescent="0.3">
      <c r="A1184" s="2">
        <v>424</v>
      </c>
      <c r="B1184" s="2">
        <v>2</v>
      </c>
      <c r="C1184" s="2">
        <f>VLOOKUP(A1184, [1]orders!A:G, 7, FALSE)</f>
        <v>1</v>
      </c>
      <c r="D1184" s="2">
        <v>6</v>
      </c>
      <c r="E1184" s="2">
        <f>VLOOKUP(C1184, [2]staffs!A:G,1,FALSE)</f>
        <v>1</v>
      </c>
      <c r="F1184" s="2" t="str">
        <f>VLOOKUP(E1184, [2]staffs!A:D,4,FALSE)</f>
        <v>fabiola.jackson@bikes.shop</v>
      </c>
      <c r="G1184" s="2">
        <f>VLOOKUP(D1184, [3]products!$A:$D, 4, FALSE)</f>
        <v>6</v>
      </c>
      <c r="H1184" s="2" t="str">
        <f>VLOOKUP(G1184, [4]categories!A:B, 2, FALSE)</f>
        <v>Mountain Bikes</v>
      </c>
      <c r="I1184" s="14">
        <f>VLOOKUP(A1184, [1]orders!A:B,2,FALSE)</f>
        <v>67</v>
      </c>
      <c r="J1184" s="14" t="str">
        <f>VLOOKUP(A1184, [1]orders!A:I,9,FALSE)</f>
        <v>tommie.melton@gmail.com</v>
      </c>
      <c r="K1184" s="14">
        <f>VLOOKUP(A1184, [1]orders!A:J,10,FALSE)</f>
        <v>95820</v>
      </c>
      <c r="L1184" s="2" t="str">
        <f>IFERROR(VLOOKUP(C1184, [5]stores!A:B, 2, FALSE), "Unknown")</f>
        <v>Santa Cruz Bikes</v>
      </c>
      <c r="M1184" s="2" t="str">
        <f>VLOOKUP(D1184,[3]products!A:B,2,FALSE)</f>
        <v>Surly Ice Cream Truck Frameset - 2016</v>
      </c>
      <c r="N1184" s="2" t="str">
        <f>VLOOKUP(D1184, [3]products!A:H, 8, FALSE)</f>
        <v>Surly</v>
      </c>
      <c r="O1184" s="21">
        <f>VLOOKUP(A1184, [1]orders!A:D, 4, FALSE)</f>
        <v>42621</v>
      </c>
      <c r="P1184" s="2">
        <v>1</v>
      </c>
      <c r="Q1184" s="2">
        <v>469.99</v>
      </c>
      <c r="R1184" s="27">
        <v>0.05</v>
      </c>
      <c r="S1184" s="2">
        <f t="shared" si="18"/>
        <v>469.99</v>
      </c>
    </row>
    <row r="1185" spans="1:19" x14ac:dyDescent="0.3">
      <c r="A1185" s="2">
        <v>425</v>
      </c>
      <c r="B1185" s="2">
        <v>1</v>
      </c>
      <c r="C1185" s="2">
        <f>VLOOKUP(A1185, [1]orders!A:G, 7, FALSE)</f>
        <v>2</v>
      </c>
      <c r="D1185" s="2">
        <v>6</v>
      </c>
      <c r="E1185" s="2">
        <f>VLOOKUP(C1185, [2]staffs!A:G,1,FALSE)</f>
        <v>2</v>
      </c>
      <c r="F1185" s="2" t="str">
        <f>VLOOKUP(E1185, [2]staffs!A:D,4,FALSE)</f>
        <v>mireya.copeland@bikes.shop</v>
      </c>
      <c r="G1185" s="2">
        <f>VLOOKUP(D1185, [3]products!$A:$D, 4, FALSE)</f>
        <v>6</v>
      </c>
      <c r="H1185" s="2" t="str">
        <f>VLOOKUP(G1185, [4]categories!A:B, 2, FALSE)</f>
        <v>Mountain Bikes</v>
      </c>
      <c r="I1185" s="14">
        <f>VLOOKUP(A1185, [1]orders!A:B,2,FALSE)</f>
        <v>843</v>
      </c>
      <c r="J1185" s="14" t="str">
        <f>VLOOKUP(A1185, [1]orders!A:I,9,FALSE)</f>
        <v>tessie.farmer@msn.com</v>
      </c>
      <c r="K1185" s="14">
        <f>VLOOKUP(A1185, [1]orders!A:J,10,FALSE)</f>
        <v>12901</v>
      </c>
      <c r="L1185" s="2" t="str">
        <f>IFERROR(VLOOKUP(C1185, [5]stores!A:B, 2, FALSE), "Unknown")</f>
        <v>Baldwin Bikes</v>
      </c>
      <c r="M1185" s="2" t="str">
        <f>VLOOKUP(D1185,[3]products!A:B,2,FALSE)</f>
        <v>Surly Ice Cream Truck Frameset - 2016</v>
      </c>
      <c r="N1185" s="2" t="str">
        <f>VLOOKUP(D1185, [3]products!A:H, 8, FALSE)</f>
        <v>Surly</v>
      </c>
      <c r="O1185" s="21">
        <f>VLOOKUP(A1185, [1]orders!A:D, 4, FALSE)</f>
        <v>42621</v>
      </c>
      <c r="P1185" s="2">
        <v>1</v>
      </c>
      <c r="Q1185" s="2">
        <v>469.99</v>
      </c>
      <c r="R1185" s="27">
        <v>0.1</v>
      </c>
      <c r="S1185" s="2">
        <f t="shared" si="18"/>
        <v>469.99</v>
      </c>
    </row>
    <row r="1186" spans="1:19" x14ac:dyDescent="0.3">
      <c r="A1186" s="2">
        <v>425</v>
      </c>
      <c r="B1186" s="2">
        <v>2</v>
      </c>
      <c r="C1186" s="2">
        <f>VLOOKUP(A1186, [1]orders!A:G, 7, FALSE)</f>
        <v>2</v>
      </c>
      <c r="D1186" s="2">
        <v>21</v>
      </c>
      <c r="E1186" s="2">
        <f>VLOOKUP(C1186, [2]staffs!A:G,1,FALSE)</f>
        <v>2</v>
      </c>
      <c r="F1186" s="2" t="str">
        <f>VLOOKUP(E1186, [2]staffs!A:D,4,FALSE)</f>
        <v>mireya.copeland@bikes.shop</v>
      </c>
      <c r="G1186" s="2">
        <f>VLOOKUP(D1186, [3]products!$A:$D, 4, FALSE)</f>
        <v>1</v>
      </c>
      <c r="H1186" s="2" t="str">
        <f>VLOOKUP(G1186, [4]categories!A:B, 2, FALSE)</f>
        <v>Children Bicycles</v>
      </c>
      <c r="I1186" s="14">
        <f>VLOOKUP(A1186, [1]orders!A:B,2,FALSE)</f>
        <v>843</v>
      </c>
      <c r="J1186" s="14" t="str">
        <f>VLOOKUP(A1186, [1]orders!A:I,9,FALSE)</f>
        <v>tessie.farmer@msn.com</v>
      </c>
      <c r="K1186" s="14">
        <f>VLOOKUP(A1186, [1]orders!A:J,10,FALSE)</f>
        <v>12901</v>
      </c>
      <c r="L1186" s="2" t="str">
        <f>IFERROR(VLOOKUP(C1186, [5]stores!A:B, 2, FALSE), "Unknown")</f>
        <v>Baldwin Bikes</v>
      </c>
      <c r="M1186" s="2" t="str">
        <f>VLOOKUP(D1186,[3]products!A:B,2,FALSE)</f>
        <v>Electra Cruiser 1 (24-Inch) - 2016</v>
      </c>
      <c r="N1186" s="2" t="str">
        <f>VLOOKUP(D1186, [3]products!A:H, 8, FALSE)</f>
        <v>Electra</v>
      </c>
      <c r="O1186" s="21">
        <f>VLOOKUP(A1186, [1]orders!A:D, 4, FALSE)</f>
        <v>42621</v>
      </c>
      <c r="P1186" s="2">
        <v>2</v>
      </c>
      <c r="Q1186" s="2">
        <v>269.99</v>
      </c>
      <c r="R1186" s="27">
        <v>7.0000000000000007E-2</v>
      </c>
      <c r="S1186" s="2">
        <f t="shared" si="18"/>
        <v>539.98</v>
      </c>
    </row>
    <row r="1187" spans="1:19" x14ac:dyDescent="0.3">
      <c r="A1187" s="2">
        <v>425</v>
      </c>
      <c r="B1187" s="2">
        <v>3</v>
      </c>
      <c r="C1187" s="2">
        <f>VLOOKUP(A1187, [1]orders!A:G, 7, FALSE)</f>
        <v>2</v>
      </c>
      <c r="D1187" s="2">
        <v>19</v>
      </c>
      <c r="E1187" s="2">
        <f>VLOOKUP(C1187, [2]staffs!A:G,1,FALSE)</f>
        <v>2</v>
      </c>
      <c r="F1187" s="2" t="str">
        <f>VLOOKUP(E1187, [2]staffs!A:D,4,FALSE)</f>
        <v>mireya.copeland@bikes.shop</v>
      </c>
      <c r="G1187" s="2">
        <f>VLOOKUP(D1187, [3]products!$A:$D, 4, FALSE)</f>
        <v>3</v>
      </c>
      <c r="H1187" s="2" t="str">
        <f>VLOOKUP(G1187, [4]categories!A:B, 2, FALSE)</f>
        <v>Cruisers Bicycles</v>
      </c>
      <c r="I1187" s="14">
        <f>VLOOKUP(A1187, [1]orders!A:B,2,FALSE)</f>
        <v>843</v>
      </c>
      <c r="J1187" s="14" t="str">
        <f>VLOOKUP(A1187, [1]orders!A:I,9,FALSE)</f>
        <v>tessie.farmer@msn.com</v>
      </c>
      <c r="K1187" s="14">
        <f>VLOOKUP(A1187, [1]orders!A:J,10,FALSE)</f>
        <v>12901</v>
      </c>
      <c r="L1187" s="2" t="str">
        <f>IFERROR(VLOOKUP(C1187, [5]stores!A:B, 2, FALSE), "Unknown")</f>
        <v>Baldwin Bikes</v>
      </c>
      <c r="M1187" s="2" t="str">
        <f>VLOOKUP(D1187,[3]products!A:B,2,FALSE)</f>
        <v>Pure Cycles William 3-Speed - 2016</v>
      </c>
      <c r="N1187" s="2" t="str">
        <f>VLOOKUP(D1187, [3]products!A:H, 8, FALSE)</f>
        <v>Pure Cycles</v>
      </c>
      <c r="O1187" s="21">
        <f>VLOOKUP(A1187, [1]orders!A:D, 4, FALSE)</f>
        <v>42621</v>
      </c>
      <c r="P1187" s="2">
        <v>1</v>
      </c>
      <c r="Q1187" s="2">
        <v>449</v>
      </c>
      <c r="R1187" s="27">
        <v>0.05</v>
      </c>
      <c r="S1187" s="2">
        <f t="shared" si="18"/>
        <v>449</v>
      </c>
    </row>
    <row r="1188" spans="1:19" x14ac:dyDescent="0.3">
      <c r="A1188" s="2">
        <v>426</v>
      </c>
      <c r="B1188" s="2">
        <v>1</v>
      </c>
      <c r="C1188" s="2">
        <f>VLOOKUP(A1188, [1]orders!A:G, 7, FALSE)</f>
        <v>2</v>
      </c>
      <c r="D1188" s="2">
        <v>10</v>
      </c>
      <c r="E1188" s="2">
        <f>VLOOKUP(C1188, [2]staffs!A:G,1,FALSE)</f>
        <v>2</v>
      </c>
      <c r="F1188" s="2" t="str">
        <f>VLOOKUP(E1188, [2]staffs!A:D,4,FALSE)</f>
        <v>mireya.copeland@bikes.shop</v>
      </c>
      <c r="G1188" s="2">
        <f>VLOOKUP(D1188, [3]products!$A:$D, 4, FALSE)</f>
        <v>4</v>
      </c>
      <c r="H1188" s="2" t="str">
        <f>VLOOKUP(G1188, [4]categories!A:B, 2, FALSE)</f>
        <v>Cyclocross Bicycles</v>
      </c>
      <c r="I1188" s="14">
        <f>VLOOKUP(A1188, [1]orders!A:B,2,FALSE)</f>
        <v>944</v>
      </c>
      <c r="J1188" s="14" t="str">
        <f>VLOOKUP(A1188, [1]orders!A:I,9,FALSE)</f>
        <v>tonja.henderson@aol.com</v>
      </c>
      <c r="K1188" s="14">
        <f>VLOOKUP(A1188, [1]orders!A:J,10,FALSE)</f>
        <v>10583</v>
      </c>
      <c r="L1188" s="2" t="str">
        <f>IFERROR(VLOOKUP(C1188, [5]stores!A:B, 2, FALSE), "Unknown")</f>
        <v>Baldwin Bikes</v>
      </c>
      <c r="M1188" s="2" t="str">
        <f>VLOOKUP(D1188,[3]products!A:B,2,FALSE)</f>
        <v>Surly Straggler - 2016</v>
      </c>
      <c r="N1188" s="2" t="str">
        <f>VLOOKUP(D1188, [3]products!A:H, 8, FALSE)</f>
        <v>Surly</v>
      </c>
      <c r="O1188" s="21">
        <f>VLOOKUP(A1188, [1]orders!A:D, 4, FALSE)</f>
        <v>42621</v>
      </c>
      <c r="P1188" s="2">
        <v>1</v>
      </c>
      <c r="Q1188" s="2">
        <v>1549</v>
      </c>
      <c r="R1188" s="27">
        <v>0.1</v>
      </c>
      <c r="S1188" s="2">
        <f t="shared" si="18"/>
        <v>1549</v>
      </c>
    </row>
    <row r="1189" spans="1:19" x14ac:dyDescent="0.3">
      <c r="A1189" s="2">
        <v>426</v>
      </c>
      <c r="B1189" s="2">
        <v>2</v>
      </c>
      <c r="C1189" s="2">
        <f>VLOOKUP(A1189, [1]orders!A:G, 7, FALSE)</f>
        <v>2</v>
      </c>
      <c r="D1189" s="2">
        <v>23</v>
      </c>
      <c r="E1189" s="2">
        <f>VLOOKUP(C1189, [2]staffs!A:G,1,FALSE)</f>
        <v>2</v>
      </c>
      <c r="F1189" s="2" t="str">
        <f>VLOOKUP(E1189, [2]staffs!A:D,4,FALSE)</f>
        <v>mireya.copeland@bikes.shop</v>
      </c>
      <c r="G1189" s="2">
        <f>VLOOKUP(D1189, [3]products!$A:$D, 4, FALSE)</f>
        <v>1</v>
      </c>
      <c r="H1189" s="2" t="str">
        <f>VLOOKUP(G1189, [4]categories!A:B, 2, FALSE)</f>
        <v>Children Bicycles</v>
      </c>
      <c r="I1189" s="14">
        <f>VLOOKUP(A1189, [1]orders!A:B,2,FALSE)</f>
        <v>944</v>
      </c>
      <c r="J1189" s="14" t="str">
        <f>VLOOKUP(A1189, [1]orders!A:I,9,FALSE)</f>
        <v>tonja.henderson@aol.com</v>
      </c>
      <c r="K1189" s="14">
        <f>VLOOKUP(A1189, [1]orders!A:J,10,FALSE)</f>
        <v>10583</v>
      </c>
      <c r="L1189" s="2" t="str">
        <f>IFERROR(VLOOKUP(C1189, [5]stores!A:B, 2, FALSE), "Unknown")</f>
        <v>Baldwin Bikes</v>
      </c>
      <c r="M1189" s="2" t="str">
        <f>VLOOKUP(D1189,[3]products!A:B,2,FALSE)</f>
        <v>Electra Girl's Hawaii 1 (20-inch) - 2015/2016</v>
      </c>
      <c r="N1189" s="2" t="str">
        <f>VLOOKUP(D1189, [3]products!A:H, 8, FALSE)</f>
        <v>Electra</v>
      </c>
      <c r="O1189" s="21">
        <f>VLOOKUP(A1189, [1]orders!A:D, 4, FALSE)</f>
        <v>42621</v>
      </c>
      <c r="P1189" s="2">
        <v>2</v>
      </c>
      <c r="Q1189" s="2">
        <v>299.99</v>
      </c>
      <c r="R1189" s="27">
        <v>0.05</v>
      </c>
      <c r="S1189" s="2">
        <f t="shared" si="18"/>
        <v>599.98</v>
      </c>
    </row>
    <row r="1190" spans="1:19" x14ac:dyDescent="0.3">
      <c r="A1190" s="2">
        <v>427</v>
      </c>
      <c r="B1190" s="2">
        <v>1</v>
      </c>
      <c r="C1190" s="2">
        <f>VLOOKUP(A1190, [1]orders!A:G, 7, FALSE)</f>
        <v>1</v>
      </c>
      <c r="D1190" s="2">
        <v>12</v>
      </c>
      <c r="E1190" s="2">
        <f>VLOOKUP(C1190, [2]staffs!A:G,1,FALSE)</f>
        <v>1</v>
      </c>
      <c r="F1190" s="2" t="str">
        <f>VLOOKUP(E1190, [2]staffs!A:D,4,FALSE)</f>
        <v>fabiola.jackson@bikes.shop</v>
      </c>
      <c r="G1190" s="2">
        <f>VLOOKUP(D1190, [3]products!$A:$D, 4, FALSE)</f>
        <v>3</v>
      </c>
      <c r="H1190" s="2" t="str">
        <f>VLOOKUP(G1190, [4]categories!A:B, 2, FALSE)</f>
        <v>Cruisers Bicycles</v>
      </c>
      <c r="I1190" s="14">
        <f>VLOOKUP(A1190, [1]orders!A:B,2,FALSE)</f>
        <v>434</v>
      </c>
      <c r="J1190" s="14" t="str">
        <f>VLOOKUP(A1190, [1]orders!A:I,9,FALSE)</f>
        <v>douglass.little@hotmail.com</v>
      </c>
      <c r="K1190" s="14">
        <f>VLOOKUP(A1190, [1]orders!A:J,10,FALSE)</f>
        <v>91010</v>
      </c>
      <c r="L1190" s="2" t="str">
        <f>IFERROR(VLOOKUP(C1190, [5]stores!A:B, 2, FALSE), "Unknown")</f>
        <v>Santa Cruz Bikes</v>
      </c>
      <c r="M1190" s="2" t="str">
        <f>VLOOKUP(D1190,[3]products!A:B,2,FALSE)</f>
        <v>Electra Townie Original 21D - 2016</v>
      </c>
      <c r="N1190" s="2" t="str">
        <f>VLOOKUP(D1190, [3]products!A:H, 8, FALSE)</f>
        <v>Electra</v>
      </c>
      <c r="O1190" s="21">
        <f>VLOOKUP(A1190, [1]orders!A:D, 4, FALSE)</f>
        <v>42622</v>
      </c>
      <c r="P1190" s="2">
        <v>2</v>
      </c>
      <c r="Q1190" s="2">
        <v>549.99</v>
      </c>
      <c r="R1190" s="27">
        <v>7.0000000000000007E-2</v>
      </c>
      <c r="S1190" s="2">
        <f t="shared" si="18"/>
        <v>1099.98</v>
      </c>
    </row>
    <row r="1191" spans="1:19" x14ac:dyDescent="0.3">
      <c r="A1191" s="2">
        <v>427</v>
      </c>
      <c r="B1191" s="2">
        <v>2</v>
      </c>
      <c r="C1191" s="2">
        <f>VLOOKUP(A1191, [1]orders!A:G, 7, FALSE)</f>
        <v>1</v>
      </c>
      <c r="D1191" s="2">
        <v>15</v>
      </c>
      <c r="E1191" s="2">
        <f>VLOOKUP(C1191, [2]staffs!A:G,1,FALSE)</f>
        <v>1</v>
      </c>
      <c r="F1191" s="2" t="str">
        <f>VLOOKUP(E1191, [2]staffs!A:D,4,FALSE)</f>
        <v>fabiola.jackson@bikes.shop</v>
      </c>
      <c r="G1191" s="2">
        <f>VLOOKUP(D1191, [3]products!$A:$D, 4, FALSE)</f>
        <v>3</v>
      </c>
      <c r="H1191" s="2" t="str">
        <f>VLOOKUP(G1191, [4]categories!A:B, 2, FALSE)</f>
        <v>Cruisers Bicycles</v>
      </c>
      <c r="I1191" s="14">
        <f>VLOOKUP(A1191, [1]orders!A:B,2,FALSE)</f>
        <v>434</v>
      </c>
      <c r="J1191" s="14" t="str">
        <f>VLOOKUP(A1191, [1]orders!A:I,9,FALSE)</f>
        <v>douglass.little@hotmail.com</v>
      </c>
      <c r="K1191" s="14">
        <f>VLOOKUP(A1191, [1]orders!A:J,10,FALSE)</f>
        <v>91010</v>
      </c>
      <c r="L1191" s="2" t="str">
        <f>IFERROR(VLOOKUP(C1191, [5]stores!A:B, 2, FALSE), "Unknown")</f>
        <v>Santa Cruz Bikes</v>
      </c>
      <c r="M1191" s="2" t="str">
        <f>VLOOKUP(D1191,[3]products!A:B,2,FALSE)</f>
        <v>Electra Moto 1 - 2016</v>
      </c>
      <c r="N1191" s="2" t="str">
        <f>VLOOKUP(D1191, [3]products!A:H, 8, FALSE)</f>
        <v>Electra</v>
      </c>
      <c r="O1191" s="21">
        <f>VLOOKUP(A1191, [1]orders!A:D, 4, FALSE)</f>
        <v>42622</v>
      </c>
      <c r="P1191" s="2">
        <v>2</v>
      </c>
      <c r="Q1191" s="2">
        <v>529.99</v>
      </c>
      <c r="R1191" s="27">
        <v>0.1</v>
      </c>
      <c r="S1191" s="2">
        <f t="shared" si="18"/>
        <v>1059.98</v>
      </c>
    </row>
    <row r="1192" spans="1:19" x14ac:dyDescent="0.3">
      <c r="A1192" s="2">
        <v>427</v>
      </c>
      <c r="B1192" s="2">
        <v>3</v>
      </c>
      <c r="C1192" s="2">
        <f>VLOOKUP(A1192, [1]orders!A:G, 7, FALSE)</f>
        <v>1</v>
      </c>
      <c r="D1192" s="2">
        <v>26</v>
      </c>
      <c r="E1192" s="2">
        <f>VLOOKUP(C1192, [2]staffs!A:G,1,FALSE)</f>
        <v>1</v>
      </c>
      <c r="F1192" s="2" t="str">
        <f>VLOOKUP(E1192, [2]staffs!A:D,4,FALSE)</f>
        <v>fabiola.jackson@bikes.shop</v>
      </c>
      <c r="G1192" s="2">
        <f>VLOOKUP(D1192, [3]products!$A:$D, 4, FALSE)</f>
        <v>2</v>
      </c>
      <c r="H1192" s="2" t="str">
        <f>VLOOKUP(G1192, [4]categories!A:B, 2, FALSE)</f>
        <v>Comfort Bicycles</v>
      </c>
      <c r="I1192" s="14">
        <f>VLOOKUP(A1192, [1]orders!A:B,2,FALSE)</f>
        <v>434</v>
      </c>
      <c r="J1192" s="14" t="str">
        <f>VLOOKUP(A1192, [1]orders!A:I,9,FALSE)</f>
        <v>douglass.little@hotmail.com</v>
      </c>
      <c r="K1192" s="14">
        <f>VLOOKUP(A1192, [1]orders!A:J,10,FALSE)</f>
        <v>91010</v>
      </c>
      <c r="L1192" s="2" t="str">
        <f>IFERROR(VLOOKUP(C1192, [5]stores!A:B, 2, FALSE), "Unknown")</f>
        <v>Santa Cruz Bikes</v>
      </c>
      <c r="M1192" s="2" t="str">
        <f>VLOOKUP(D1192,[3]products!A:B,2,FALSE)</f>
        <v>Electra Townie Original 7D EQ - 2016</v>
      </c>
      <c r="N1192" s="2" t="str">
        <f>VLOOKUP(D1192, [3]products!A:H, 8, FALSE)</f>
        <v>Electra</v>
      </c>
      <c r="O1192" s="21">
        <f>VLOOKUP(A1192, [1]orders!A:D, 4, FALSE)</f>
        <v>42622</v>
      </c>
      <c r="P1192" s="2">
        <v>2</v>
      </c>
      <c r="Q1192" s="2">
        <v>599.99</v>
      </c>
      <c r="R1192" s="27">
        <v>7.0000000000000007E-2</v>
      </c>
      <c r="S1192" s="2">
        <f t="shared" si="18"/>
        <v>1199.98</v>
      </c>
    </row>
    <row r="1193" spans="1:19" x14ac:dyDescent="0.3">
      <c r="A1193" s="2">
        <v>428</v>
      </c>
      <c r="B1193" s="2">
        <v>1</v>
      </c>
      <c r="C1193" s="2">
        <f>VLOOKUP(A1193, [1]orders!A:G, 7, FALSE)</f>
        <v>2</v>
      </c>
      <c r="D1193" s="2">
        <v>5</v>
      </c>
      <c r="E1193" s="2">
        <f>VLOOKUP(C1193, [2]staffs!A:G,1,FALSE)</f>
        <v>2</v>
      </c>
      <c r="F1193" s="2" t="str">
        <f>VLOOKUP(E1193, [2]staffs!A:D,4,FALSE)</f>
        <v>mireya.copeland@bikes.shop</v>
      </c>
      <c r="G1193" s="2">
        <f>VLOOKUP(D1193, [3]products!$A:$D, 4, FALSE)</f>
        <v>6</v>
      </c>
      <c r="H1193" s="2" t="str">
        <f>VLOOKUP(G1193, [4]categories!A:B, 2, FALSE)</f>
        <v>Mountain Bikes</v>
      </c>
      <c r="I1193" s="14">
        <f>VLOOKUP(A1193, [1]orders!A:B,2,FALSE)</f>
        <v>1039</v>
      </c>
      <c r="J1193" s="14" t="str">
        <f>VLOOKUP(A1193, [1]orders!A:I,9,FALSE)</f>
        <v>bee.baker@aol.com</v>
      </c>
      <c r="K1193" s="14">
        <f>VLOOKUP(A1193, [1]orders!A:J,10,FALSE)</f>
        <v>13090</v>
      </c>
      <c r="L1193" s="2" t="str">
        <f>IFERROR(VLOOKUP(C1193, [5]stores!A:B, 2, FALSE), "Unknown")</f>
        <v>Baldwin Bikes</v>
      </c>
      <c r="M1193" s="2" t="str">
        <f>VLOOKUP(D1193,[3]products!A:B,2,FALSE)</f>
        <v>Heller Shagamaw Frame - 2016</v>
      </c>
      <c r="N1193" s="2" t="str">
        <f>VLOOKUP(D1193, [3]products!A:H, 8, FALSE)</f>
        <v>Heller</v>
      </c>
      <c r="O1193" s="21">
        <f>VLOOKUP(A1193, [1]orders!A:D, 4, FALSE)</f>
        <v>42622</v>
      </c>
      <c r="P1193" s="2">
        <v>2</v>
      </c>
      <c r="Q1193" s="2">
        <v>1320.99</v>
      </c>
      <c r="R1193" s="27">
        <v>0.2</v>
      </c>
      <c r="S1193" s="2">
        <f t="shared" si="18"/>
        <v>2641.98</v>
      </c>
    </row>
    <row r="1194" spans="1:19" x14ac:dyDescent="0.3">
      <c r="A1194" s="2">
        <v>428</v>
      </c>
      <c r="B1194" s="2">
        <v>2</v>
      </c>
      <c r="C1194" s="2">
        <f>VLOOKUP(A1194, [1]orders!A:G, 7, FALSE)</f>
        <v>2</v>
      </c>
      <c r="D1194" s="2">
        <v>14</v>
      </c>
      <c r="E1194" s="2">
        <f>VLOOKUP(C1194, [2]staffs!A:G,1,FALSE)</f>
        <v>2</v>
      </c>
      <c r="F1194" s="2" t="str">
        <f>VLOOKUP(E1194, [2]staffs!A:D,4,FALSE)</f>
        <v>mireya.copeland@bikes.shop</v>
      </c>
      <c r="G1194" s="2">
        <f>VLOOKUP(D1194, [3]products!$A:$D, 4, FALSE)</f>
        <v>3</v>
      </c>
      <c r="H1194" s="2" t="str">
        <f>VLOOKUP(G1194, [4]categories!A:B, 2, FALSE)</f>
        <v>Cruisers Bicycles</v>
      </c>
      <c r="I1194" s="14">
        <f>VLOOKUP(A1194, [1]orders!A:B,2,FALSE)</f>
        <v>1039</v>
      </c>
      <c r="J1194" s="14" t="str">
        <f>VLOOKUP(A1194, [1]orders!A:I,9,FALSE)</f>
        <v>bee.baker@aol.com</v>
      </c>
      <c r="K1194" s="14">
        <f>VLOOKUP(A1194, [1]orders!A:J,10,FALSE)</f>
        <v>13090</v>
      </c>
      <c r="L1194" s="2" t="str">
        <f>IFERROR(VLOOKUP(C1194, [5]stores!A:B, 2, FALSE), "Unknown")</f>
        <v>Baldwin Bikes</v>
      </c>
      <c r="M1194" s="2" t="str">
        <f>VLOOKUP(D1194,[3]products!A:B,2,FALSE)</f>
        <v>Electra Girl's Hawaii 1 (16-inch) - 2015/2016</v>
      </c>
      <c r="N1194" s="2" t="str">
        <f>VLOOKUP(D1194, [3]products!A:H, 8, FALSE)</f>
        <v>Electra</v>
      </c>
      <c r="O1194" s="21">
        <f>VLOOKUP(A1194, [1]orders!A:D, 4, FALSE)</f>
        <v>42622</v>
      </c>
      <c r="P1194" s="2">
        <v>1</v>
      </c>
      <c r="Q1194" s="2">
        <v>269.99</v>
      </c>
      <c r="R1194" s="27">
        <v>0.2</v>
      </c>
      <c r="S1194" s="2">
        <f t="shared" si="18"/>
        <v>269.99</v>
      </c>
    </row>
    <row r="1195" spans="1:19" x14ac:dyDescent="0.3">
      <c r="A1195" s="2">
        <v>429</v>
      </c>
      <c r="B1195" s="2">
        <v>1</v>
      </c>
      <c r="C1195" s="2">
        <f>VLOOKUP(A1195, [1]orders!A:G, 7, FALSE)</f>
        <v>3</v>
      </c>
      <c r="D1195" s="2">
        <v>11</v>
      </c>
      <c r="E1195" s="2">
        <f>VLOOKUP(C1195, [2]staffs!A:G,1,FALSE)</f>
        <v>3</v>
      </c>
      <c r="F1195" s="2" t="str">
        <f>VLOOKUP(E1195, [2]staffs!A:D,4,FALSE)</f>
        <v>genna.serrano@bikes.shop</v>
      </c>
      <c r="G1195" s="2">
        <f>VLOOKUP(D1195, [3]products!$A:$D, 4, FALSE)</f>
        <v>4</v>
      </c>
      <c r="H1195" s="2" t="str">
        <f>VLOOKUP(G1195, [4]categories!A:B, 2, FALSE)</f>
        <v>Cyclocross Bicycles</v>
      </c>
      <c r="I1195" s="14">
        <f>VLOOKUP(A1195, [1]orders!A:B,2,FALSE)</f>
        <v>153</v>
      </c>
      <c r="J1195" s="14" t="str">
        <f>VLOOKUP(A1195, [1]orders!A:I,9,FALSE)</f>
        <v>laraine.robbins@yahoo.com</v>
      </c>
      <c r="K1195" s="14">
        <f>VLOOKUP(A1195, [1]orders!A:J,10,FALSE)</f>
        <v>76901</v>
      </c>
      <c r="L1195" s="2" t="str">
        <f>IFERROR(VLOOKUP(C1195, [5]stores!A:B, 2, FALSE), "Unknown")</f>
        <v>Rowlett Bikes</v>
      </c>
      <c r="M1195" s="2" t="str">
        <f>VLOOKUP(D1195,[3]products!A:B,2,FALSE)</f>
        <v>Surly Straggler 650b - 2016</v>
      </c>
      <c r="N1195" s="2" t="str">
        <f>VLOOKUP(D1195, [3]products!A:H, 8, FALSE)</f>
        <v>Surly</v>
      </c>
      <c r="O1195" s="21">
        <f>VLOOKUP(A1195, [1]orders!A:D, 4, FALSE)</f>
        <v>42623</v>
      </c>
      <c r="P1195" s="2">
        <v>1</v>
      </c>
      <c r="Q1195" s="2">
        <v>1680.99</v>
      </c>
      <c r="R1195" s="27">
        <v>0.2</v>
      </c>
      <c r="S1195" s="2">
        <f t="shared" si="18"/>
        <v>1680.99</v>
      </c>
    </row>
    <row r="1196" spans="1:19" x14ac:dyDescent="0.3">
      <c r="A1196" s="2">
        <v>429</v>
      </c>
      <c r="B1196" s="2">
        <v>2</v>
      </c>
      <c r="C1196" s="2">
        <f>VLOOKUP(A1196, [1]orders!A:G, 7, FALSE)</f>
        <v>3</v>
      </c>
      <c r="D1196" s="2">
        <v>4</v>
      </c>
      <c r="E1196" s="2">
        <f>VLOOKUP(C1196, [2]staffs!A:G,1,FALSE)</f>
        <v>3</v>
      </c>
      <c r="F1196" s="2" t="str">
        <f>VLOOKUP(E1196, [2]staffs!A:D,4,FALSE)</f>
        <v>genna.serrano@bikes.shop</v>
      </c>
      <c r="G1196" s="2">
        <f>VLOOKUP(D1196, [3]products!$A:$D, 4, FALSE)</f>
        <v>6</v>
      </c>
      <c r="H1196" s="2" t="str">
        <f>VLOOKUP(G1196, [4]categories!A:B, 2, FALSE)</f>
        <v>Mountain Bikes</v>
      </c>
      <c r="I1196" s="14">
        <f>VLOOKUP(A1196, [1]orders!A:B,2,FALSE)</f>
        <v>153</v>
      </c>
      <c r="J1196" s="14" t="str">
        <f>VLOOKUP(A1196, [1]orders!A:I,9,FALSE)</f>
        <v>laraine.robbins@yahoo.com</v>
      </c>
      <c r="K1196" s="14">
        <f>VLOOKUP(A1196, [1]orders!A:J,10,FALSE)</f>
        <v>76901</v>
      </c>
      <c r="L1196" s="2" t="str">
        <f>IFERROR(VLOOKUP(C1196, [5]stores!A:B, 2, FALSE), "Unknown")</f>
        <v>Rowlett Bikes</v>
      </c>
      <c r="M1196" s="2" t="str">
        <f>VLOOKUP(D1196,[3]products!A:B,2,FALSE)</f>
        <v>Trek Fuel EX 8 29 - 2016</v>
      </c>
      <c r="N1196" s="2" t="str">
        <f>VLOOKUP(D1196, [3]products!A:H, 8, FALSE)</f>
        <v>Trek</v>
      </c>
      <c r="O1196" s="21">
        <f>VLOOKUP(A1196, [1]orders!A:D, 4, FALSE)</f>
        <v>42623</v>
      </c>
      <c r="P1196" s="2">
        <v>2</v>
      </c>
      <c r="Q1196" s="2">
        <v>2899.99</v>
      </c>
      <c r="R1196" s="27">
        <v>0.1</v>
      </c>
      <c r="S1196" s="2">
        <f t="shared" si="18"/>
        <v>5799.98</v>
      </c>
    </row>
    <row r="1197" spans="1:19" x14ac:dyDescent="0.3">
      <c r="A1197" s="2">
        <v>429</v>
      </c>
      <c r="B1197" s="2">
        <v>3</v>
      </c>
      <c r="C1197" s="2">
        <f>VLOOKUP(A1197, [1]orders!A:G, 7, FALSE)</f>
        <v>3</v>
      </c>
      <c r="D1197" s="2">
        <v>5</v>
      </c>
      <c r="E1197" s="2">
        <f>VLOOKUP(C1197, [2]staffs!A:G,1,FALSE)</f>
        <v>3</v>
      </c>
      <c r="F1197" s="2" t="str">
        <f>VLOOKUP(E1197, [2]staffs!A:D,4,FALSE)</f>
        <v>genna.serrano@bikes.shop</v>
      </c>
      <c r="G1197" s="2">
        <f>VLOOKUP(D1197, [3]products!$A:$D, 4, FALSE)</f>
        <v>6</v>
      </c>
      <c r="H1197" s="2" t="str">
        <f>VLOOKUP(G1197, [4]categories!A:B, 2, FALSE)</f>
        <v>Mountain Bikes</v>
      </c>
      <c r="I1197" s="14">
        <f>VLOOKUP(A1197, [1]orders!A:B,2,FALSE)</f>
        <v>153</v>
      </c>
      <c r="J1197" s="14" t="str">
        <f>VLOOKUP(A1197, [1]orders!A:I,9,FALSE)</f>
        <v>laraine.robbins@yahoo.com</v>
      </c>
      <c r="K1197" s="14">
        <f>VLOOKUP(A1197, [1]orders!A:J,10,FALSE)</f>
        <v>76901</v>
      </c>
      <c r="L1197" s="2" t="str">
        <f>IFERROR(VLOOKUP(C1197, [5]stores!A:B, 2, FALSE), "Unknown")</f>
        <v>Rowlett Bikes</v>
      </c>
      <c r="M1197" s="2" t="str">
        <f>VLOOKUP(D1197,[3]products!A:B,2,FALSE)</f>
        <v>Heller Shagamaw Frame - 2016</v>
      </c>
      <c r="N1197" s="2" t="str">
        <f>VLOOKUP(D1197, [3]products!A:H, 8, FALSE)</f>
        <v>Heller</v>
      </c>
      <c r="O1197" s="21">
        <f>VLOOKUP(A1197, [1]orders!A:D, 4, FALSE)</f>
        <v>42623</v>
      </c>
      <c r="P1197" s="2">
        <v>2</v>
      </c>
      <c r="Q1197" s="2">
        <v>1320.99</v>
      </c>
      <c r="R1197" s="27">
        <v>0.05</v>
      </c>
      <c r="S1197" s="2">
        <f t="shared" si="18"/>
        <v>2641.98</v>
      </c>
    </row>
    <row r="1198" spans="1:19" x14ac:dyDescent="0.3">
      <c r="A1198" s="2">
        <v>429</v>
      </c>
      <c r="B1198" s="2">
        <v>4</v>
      </c>
      <c r="C1198" s="2">
        <f>VLOOKUP(A1198, [1]orders!A:G, 7, FALSE)</f>
        <v>3</v>
      </c>
      <c r="D1198" s="2">
        <v>6</v>
      </c>
      <c r="E1198" s="2">
        <f>VLOOKUP(C1198, [2]staffs!A:G,1,FALSE)</f>
        <v>3</v>
      </c>
      <c r="F1198" s="2" t="str">
        <f>VLOOKUP(E1198, [2]staffs!A:D,4,FALSE)</f>
        <v>genna.serrano@bikes.shop</v>
      </c>
      <c r="G1198" s="2">
        <f>VLOOKUP(D1198, [3]products!$A:$D, 4, FALSE)</f>
        <v>6</v>
      </c>
      <c r="H1198" s="2" t="str">
        <f>VLOOKUP(G1198, [4]categories!A:B, 2, FALSE)</f>
        <v>Mountain Bikes</v>
      </c>
      <c r="I1198" s="14">
        <f>VLOOKUP(A1198, [1]orders!A:B,2,FALSE)</f>
        <v>153</v>
      </c>
      <c r="J1198" s="14" t="str">
        <f>VLOOKUP(A1198, [1]orders!A:I,9,FALSE)</f>
        <v>laraine.robbins@yahoo.com</v>
      </c>
      <c r="K1198" s="14">
        <f>VLOOKUP(A1198, [1]orders!A:J,10,FALSE)</f>
        <v>76901</v>
      </c>
      <c r="L1198" s="2" t="str">
        <f>IFERROR(VLOOKUP(C1198, [5]stores!A:B, 2, FALSE), "Unknown")</f>
        <v>Rowlett Bikes</v>
      </c>
      <c r="M1198" s="2" t="str">
        <f>VLOOKUP(D1198,[3]products!A:B,2,FALSE)</f>
        <v>Surly Ice Cream Truck Frameset - 2016</v>
      </c>
      <c r="N1198" s="2" t="str">
        <f>VLOOKUP(D1198, [3]products!A:H, 8, FALSE)</f>
        <v>Surly</v>
      </c>
      <c r="O1198" s="21">
        <f>VLOOKUP(A1198, [1]orders!A:D, 4, FALSE)</f>
        <v>42623</v>
      </c>
      <c r="P1198" s="2">
        <v>1</v>
      </c>
      <c r="Q1198" s="2">
        <v>469.99</v>
      </c>
      <c r="R1198" s="27">
        <v>7.0000000000000007E-2</v>
      </c>
      <c r="S1198" s="2">
        <f t="shared" si="18"/>
        <v>469.99</v>
      </c>
    </row>
    <row r="1199" spans="1:19" x14ac:dyDescent="0.3">
      <c r="A1199" s="2">
        <v>429</v>
      </c>
      <c r="B1199" s="2">
        <v>5</v>
      </c>
      <c r="C1199" s="2">
        <f>VLOOKUP(A1199, [1]orders!A:G, 7, FALSE)</f>
        <v>3</v>
      </c>
      <c r="D1199" s="2">
        <v>2</v>
      </c>
      <c r="E1199" s="2">
        <f>VLOOKUP(C1199, [2]staffs!A:G,1,FALSE)</f>
        <v>3</v>
      </c>
      <c r="F1199" s="2" t="str">
        <f>VLOOKUP(E1199, [2]staffs!A:D,4,FALSE)</f>
        <v>genna.serrano@bikes.shop</v>
      </c>
      <c r="G1199" s="2">
        <f>VLOOKUP(D1199, [3]products!$A:$D, 4, FALSE)</f>
        <v>6</v>
      </c>
      <c r="H1199" s="2" t="str">
        <f>VLOOKUP(G1199, [4]categories!A:B, 2, FALSE)</f>
        <v>Mountain Bikes</v>
      </c>
      <c r="I1199" s="14">
        <f>VLOOKUP(A1199, [1]orders!A:B,2,FALSE)</f>
        <v>153</v>
      </c>
      <c r="J1199" s="14" t="str">
        <f>VLOOKUP(A1199, [1]orders!A:I,9,FALSE)</f>
        <v>laraine.robbins@yahoo.com</v>
      </c>
      <c r="K1199" s="14">
        <f>VLOOKUP(A1199, [1]orders!A:J,10,FALSE)</f>
        <v>76901</v>
      </c>
      <c r="L1199" s="2" t="str">
        <f>IFERROR(VLOOKUP(C1199, [5]stores!A:B, 2, FALSE), "Unknown")</f>
        <v>Rowlett Bikes</v>
      </c>
      <c r="M1199" s="2" t="str">
        <f>VLOOKUP(D1199,[3]products!A:B,2,FALSE)</f>
        <v>Ritchey Timberwolf Frameset - 2016</v>
      </c>
      <c r="N1199" s="2" t="str">
        <f>VLOOKUP(D1199, [3]products!A:H, 8, FALSE)</f>
        <v>Ritchey</v>
      </c>
      <c r="O1199" s="21">
        <f>VLOOKUP(A1199, [1]orders!A:D, 4, FALSE)</f>
        <v>42623</v>
      </c>
      <c r="P1199" s="2">
        <v>1</v>
      </c>
      <c r="Q1199" s="2">
        <v>749.99</v>
      </c>
      <c r="R1199" s="27">
        <v>0.1</v>
      </c>
      <c r="S1199" s="2">
        <f t="shared" si="18"/>
        <v>749.99</v>
      </c>
    </row>
    <row r="1200" spans="1:19" x14ac:dyDescent="0.3">
      <c r="A1200" s="2">
        <v>430</v>
      </c>
      <c r="B1200" s="2">
        <v>1</v>
      </c>
      <c r="C1200" s="2">
        <f>VLOOKUP(A1200, [1]orders!A:G, 7, FALSE)</f>
        <v>2</v>
      </c>
      <c r="D1200" s="2">
        <v>22</v>
      </c>
      <c r="E1200" s="2">
        <f>VLOOKUP(C1200, [2]staffs!A:G,1,FALSE)</f>
        <v>2</v>
      </c>
      <c r="F1200" s="2" t="str">
        <f>VLOOKUP(E1200, [2]staffs!A:D,4,FALSE)</f>
        <v>mireya.copeland@bikes.shop</v>
      </c>
      <c r="G1200" s="2">
        <f>VLOOKUP(D1200, [3]products!$A:$D, 4, FALSE)</f>
        <v>1</v>
      </c>
      <c r="H1200" s="2" t="str">
        <f>VLOOKUP(G1200, [4]categories!A:B, 2, FALSE)</f>
        <v>Children Bicycles</v>
      </c>
      <c r="I1200" s="14">
        <f>VLOOKUP(A1200, [1]orders!A:B,2,FALSE)</f>
        <v>272</v>
      </c>
      <c r="J1200" s="14" t="str">
        <f>VLOOKUP(A1200, [1]orders!A:I,9,FALSE)</f>
        <v>deja.chaney@hotmail.com</v>
      </c>
      <c r="K1200" s="14">
        <f>VLOOKUP(A1200, [1]orders!A:J,10,FALSE)</f>
        <v>11432</v>
      </c>
      <c r="L1200" s="2" t="str">
        <f>IFERROR(VLOOKUP(C1200, [5]stores!A:B, 2, FALSE), "Unknown")</f>
        <v>Baldwin Bikes</v>
      </c>
      <c r="M1200" s="2" t="str">
        <f>VLOOKUP(D1200,[3]products!A:B,2,FALSE)</f>
        <v>Electra Girl's Hawaii 1 (16-inch) - 2015/2016</v>
      </c>
      <c r="N1200" s="2" t="str">
        <f>VLOOKUP(D1200, [3]products!A:H, 8, FALSE)</f>
        <v>Electra</v>
      </c>
      <c r="O1200" s="21">
        <f>VLOOKUP(A1200, [1]orders!A:D, 4, FALSE)</f>
        <v>42624</v>
      </c>
      <c r="P1200" s="2">
        <v>2</v>
      </c>
      <c r="Q1200" s="2">
        <v>269.99</v>
      </c>
      <c r="R1200" s="27">
        <v>0.1</v>
      </c>
      <c r="S1200" s="2">
        <f t="shared" si="18"/>
        <v>539.98</v>
      </c>
    </row>
    <row r="1201" spans="1:19" x14ac:dyDescent="0.3">
      <c r="A1201" s="2">
        <v>430</v>
      </c>
      <c r="B1201" s="2">
        <v>2</v>
      </c>
      <c r="C1201" s="2">
        <f>VLOOKUP(A1201, [1]orders!A:G, 7, FALSE)</f>
        <v>2</v>
      </c>
      <c r="D1201" s="2">
        <v>11</v>
      </c>
      <c r="E1201" s="2">
        <f>VLOOKUP(C1201, [2]staffs!A:G,1,FALSE)</f>
        <v>2</v>
      </c>
      <c r="F1201" s="2" t="str">
        <f>VLOOKUP(E1201, [2]staffs!A:D,4,FALSE)</f>
        <v>mireya.copeland@bikes.shop</v>
      </c>
      <c r="G1201" s="2">
        <f>VLOOKUP(D1201, [3]products!$A:$D, 4, FALSE)</f>
        <v>4</v>
      </c>
      <c r="H1201" s="2" t="str">
        <f>VLOOKUP(G1201, [4]categories!A:B, 2, FALSE)</f>
        <v>Cyclocross Bicycles</v>
      </c>
      <c r="I1201" s="14">
        <f>VLOOKUP(A1201, [1]orders!A:B,2,FALSE)</f>
        <v>272</v>
      </c>
      <c r="J1201" s="14" t="str">
        <f>VLOOKUP(A1201, [1]orders!A:I,9,FALSE)</f>
        <v>deja.chaney@hotmail.com</v>
      </c>
      <c r="K1201" s="14">
        <f>VLOOKUP(A1201, [1]orders!A:J,10,FALSE)</f>
        <v>11432</v>
      </c>
      <c r="L1201" s="2" t="str">
        <f>IFERROR(VLOOKUP(C1201, [5]stores!A:B, 2, FALSE), "Unknown")</f>
        <v>Baldwin Bikes</v>
      </c>
      <c r="M1201" s="2" t="str">
        <f>VLOOKUP(D1201,[3]products!A:B,2,FALSE)</f>
        <v>Surly Straggler 650b - 2016</v>
      </c>
      <c r="N1201" s="2" t="str">
        <f>VLOOKUP(D1201, [3]products!A:H, 8, FALSE)</f>
        <v>Surly</v>
      </c>
      <c r="O1201" s="21">
        <f>VLOOKUP(A1201, [1]orders!A:D, 4, FALSE)</f>
        <v>42624</v>
      </c>
      <c r="P1201" s="2">
        <v>1</v>
      </c>
      <c r="Q1201" s="2">
        <v>1680.99</v>
      </c>
      <c r="R1201" s="27">
        <v>7.0000000000000007E-2</v>
      </c>
      <c r="S1201" s="2">
        <f t="shared" si="18"/>
        <v>1680.99</v>
      </c>
    </row>
    <row r="1202" spans="1:19" x14ac:dyDescent="0.3">
      <c r="A1202" s="2">
        <v>430</v>
      </c>
      <c r="B1202" s="2">
        <v>3</v>
      </c>
      <c r="C1202" s="2">
        <f>VLOOKUP(A1202, [1]orders!A:G, 7, FALSE)</f>
        <v>2</v>
      </c>
      <c r="D1202" s="2">
        <v>4</v>
      </c>
      <c r="E1202" s="2">
        <f>VLOOKUP(C1202, [2]staffs!A:G,1,FALSE)</f>
        <v>2</v>
      </c>
      <c r="F1202" s="2" t="str">
        <f>VLOOKUP(E1202, [2]staffs!A:D,4,FALSE)</f>
        <v>mireya.copeland@bikes.shop</v>
      </c>
      <c r="G1202" s="2">
        <f>VLOOKUP(D1202, [3]products!$A:$D, 4, FALSE)</f>
        <v>6</v>
      </c>
      <c r="H1202" s="2" t="str">
        <f>VLOOKUP(G1202, [4]categories!A:B, 2, FALSE)</f>
        <v>Mountain Bikes</v>
      </c>
      <c r="I1202" s="14">
        <f>VLOOKUP(A1202, [1]orders!A:B,2,FALSE)</f>
        <v>272</v>
      </c>
      <c r="J1202" s="14" t="str">
        <f>VLOOKUP(A1202, [1]orders!A:I,9,FALSE)</f>
        <v>deja.chaney@hotmail.com</v>
      </c>
      <c r="K1202" s="14">
        <f>VLOOKUP(A1202, [1]orders!A:J,10,FALSE)</f>
        <v>11432</v>
      </c>
      <c r="L1202" s="2" t="str">
        <f>IFERROR(VLOOKUP(C1202, [5]stores!A:B, 2, FALSE), "Unknown")</f>
        <v>Baldwin Bikes</v>
      </c>
      <c r="M1202" s="2" t="str">
        <f>VLOOKUP(D1202,[3]products!A:B,2,FALSE)</f>
        <v>Trek Fuel EX 8 29 - 2016</v>
      </c>
      <c r="N1202" s="2" t="str">
        <f>VLOOKUP(D1202, [3]products!A:H, 8, FALSE)</f>
        <v>Trek</v>
      </c>
      <c r="O1202" s="21">
        <f>VLOOKUP(A1202, [1]orders!A:D, 4, FALSE)</f>
        <v>42624</v>
      </c>
      <c r="P1202" s="2">
        <v>2</v>
      </c>
      <c r="Q1202" s="2">
        <v>2899.99</v>
      </c>
      <c r="R1202" s="27">
        <v>0.2</v>
      </c>
      <c r="S1202" s="2">
        <f t="shared" si="18"/>
        <v>5799.98</v>
      </c>
    </row>
    <row r="1203" spans="1:19" x14ac:dyDescent="0.3">
      <c r="A1203" s="2">
        <v>430</v>
      </c>
      <c r="B1203" s="2">
        <v>4</v>
      </c>
      <c r="C1203" s="2">
        <f>VLOOKUP(A1203, [1]orders!A:G, 7, FALSE)</f>
        <v>2</v>
      </c>
      <c r="D1203" s="2">
        <v>13</v>
      </c>
      <c r="E1203" s="2">
        <f>VLOOKUP(C1203, [2]staffs!A:G,1,FALSE)</f>
        <v>2</v>
      </c>
      <c r="F1203" s="2" t="str">
        <f>VLOOKUP(E1203, [2]staffs!A:D,4,FALSE)</f>
        <v>mireya.copeland@bikes.shop</v>
      </c>
      <c r="G1203" s="2">
        <f>VLOOKUP(D1203, [3]products!$A:$D, 4, FALSE)</f>
        <v>3</v>
      </c>
      <c r="H1203" s="2" t="str">
        <f>VLOOKUP(G1203, [4]categories!A:B, 2, FALSE)</f>
        <v>Cruisers Bicycles</v>
      </c>
      <c r="I1203" s="14">
        <f>VLOOKUP(A1203, [1]orders!A:B,2,FALSE)</f>
        <v>272</v>
      </c>
      <c r="J1203" s="14" t="str">
        <f>VLOOKUP(A1203, [1]orders!A:I,9,FALSE)</f>
        <v>deja.chaney@hotmail.com</v>
      </c>
      <c r="K1203" s="14">
        <f>VLOOKUP(A1203, [1]orders!A:J,10,FALSE)</f>
        <v>11432</v>
      </c>
      <c r="L1203" s="2" t="str">
        <f>IFERROR(VLOOKUP(C1203, [5]stores!A:B, 2, FALSE), "Unknown")</f>
        <v>Baldwin Bikes</v>
      </c>
      <c r="M1203" s="2" t="str">
        <f>VLOOKUP(D1203,[3]products!A:B,2,FALSE)</f>
        <v>Electra Cruiser 1 (24-Inch) - 2016</v>
      </c>
      <c r="N1203" s="2" t="str">
        <f>VLOOKUP(D1203, [3]products!A:H, 8, FALSE)</f>
        <v>Electra</v>
      </c>
      <c r="O1203" s="21">
        <f>VLOOKUP(A1203, [1]orders!A:D, 4, FALSE)</f>
        <v>42624</v>
      </c>
      <c r="P1203" s="2">
        <v>2</v>
      </c>
      <c r="Q1203" s="2">
        <v>269.99</v>
      </c>
      <c r="R1203" s="27">
        <v>0.2</v>
      </c>
      <c r="S1203" s="2">
        <f t="shared" si="18"/>
        <v>539.98</v>
      </c>
    </row>
    <row r="1204" spans="1:19" x14ac:dyDescent="0.3">
      <c r="A1204" s="2">
        <v>430</v>
      </c>
      <c r="B1204" s="2">
        <v>5</v>
      </c>
      <c r="C1204" s="2">
        <f>VLOOKUP(A1204, [1]orders!A:G, 7, FALSE)</f>
        <v>2</v>
      </c>
      <c r="D1204" s="2">
        <v>8</v>
      </c>
      <c r="E1204" s="2">
        <f>VLOOKUP(C1204, [2]staffs!A:G,1,FALSE)</f>
        <v>2</v>
      </c>
      <c r="F1204" s="2" t="str">
        <f>VLOOKUP(E1204, [2]staffs!A:D,4,FALSE)</f>
        <v>mireya.copeland@bikes.shop</v>
      </c>
      <c r="G1204" s="2">
        <f>VLOOKUP(D1204, [3]products!$A:$D, 4, FALSE)</f>
        <v>6</v>
      </c>
      <c r="H1204" s="2" t="str">
        <f>VLOOKUP(G1204, [4]categories!A:B, 2, FALSE)</f>
        <v>Mountain Bikes</v>
      </c>
      <c r="I1204" s="14">
        <f>VLOOKUP(A1204, [1]orders!A:B,2,FALSE)</f>
        <v>272</v>
      </c>
      <c r="J1204" s="14" t="str">
        <f>VLOOKUP(A1204, [1]orders!A:I,9,FALSE)</f>
        <v>deja.chaney@hotmail.com</v>
      </c>
      <c r="K1204" s="14">
        <f>VLOOKUP(A1204, [1]orders!A:J,10,FALSE)</f>
        <v>11432</v>
      </c>
      <c r="L1204" s="2" t="str">
        <f>IFERROR(VLOOKUP(C1204, [5]stores!A:B, 2, FALSE), "Unknown")</f>
        <v>Baldwin Bikes</v>
      </c>
      <c r="M1204" s="2" t="str">
        <f>VLOOKUP(D1204,[3]products!A:B,2,FALSE)</f>
        <v>Trek Remedy 29 Carbon Frameset - 2016</v>
      </c>
      <c r="N1204" s="2" t="str">
        <f>VLOOKUP(D1204, [3]products!A:H, 8, FALSE)</f>
        <v>Trek</v>
      </c>
      <c r="O1204" s="21">
        <f>VLOOKUP(A1204, [1]orders!A:D, 4, FALSE)</f>
        <v>42624</v>
      </c>
      <c r="P1204" s="2">
        <v>1</v>
      </c>
      <c r="Q1204" s="2">
        <v>1799.99</v>
      </c>
      <c r="R1204" s="27">
        <v>0.2</v>
      </c>
      <c r="S1204" s="2">
        <f t="shared" si="18"/>
        <v>1799.99</v>
      </c>
    </row>
    <row r="1205" spans="1:19" x14ac:dyDescent="0.3">
      <c r="A1205" s="2">
        <v>431</v>
      </c>
      <c r="B1205" s="2">
        <v>1</v>
      </c>
      <c r="C1205" s="2">
        <f>VLOOKUP(A1205, [1]orders!A:G, 7, FALSE)</f>
        <v>2</v>
      </c>
      <c r="D1205" s="2">
        <v>14</v>
      </c>
      <c r="E1205" s="2">
        <f>VLOOKUP(C1205, [2]staffs!A:G,1,FALSE)</f>
        <v>2</v>
      </c>
      <c r="F1205" s="2" t="str">
        <f>VLOOKUP(E1205, [2]staffs!A:D,4,FALSE)</f>
        <v>mireya.copeland@bikes.shop</v>
      </c>
      <c r="G1205" s="2">
        <f>VLOOKUP(D1205, [3]products!$A:$D, 4, FALSE)</f>
        <v>3</v>
      </c>
      <c r="H1205" s="2" t="str">
        <f>VLOOKUP(G1205, [4]categories!A:B, 2, FALSE)</f>
        <v>Cruisers Bicycles</v>
      </c>
      <c r="I1205" s="14">
        <f>VLOOKUP(A1205, [1]orders!A:B,2,FALSE)</f>
        <v>1217</v>
      </c>
      <c r="J1205" s="14" t="str">
        <f>VLOOKUP(A1205, [1]orders!A:I,9,FALSE)</f>
        <v>carlie.terrell@yahoo.com</v>
      </c>
      <c r="K1205" s="14">
        <f>VLOOKUP(A1205, [1]orders!A:J,10,FALSE)</f>
        <v>10701</v>
      </c>
      <c r="L1205" s="2" t="str">
        <f>IFERROR(VLOOKUP(C1205, [5]stores!A:B, 2, FALSE), "Unknown")</f>
        <v>Baldwin Bikes</v>
      </c>
      <c r="M1205" s="2" t="str">
        <f>VLOOKUP(D1205,[3]products!A:B,2,FALSE)</f>
        <v>Electra Girl's Hawaii 1 (16-inch) - 2015/2016</v>
      </c>
      <c r="N1205" s="2" t="str">
        <f>VLOOKUP(D1205, [3]products!A:H, 8, FALSE)</f>
        <v>Electra</v>
      </c>
      <c r="O1205" s="21">
        <f>VLOOKUP(A1205, [1]orders!A:D, 4, FALSE)</f>
        <v>42624</v>
      </c>
      <c r="P1205" s="2">
        <v>2</v>
      </c>
      <c r="Q1205" s="2">
        <v>269.99</v>
      </c>
      <c r="R1205" s="27">
        <v>0.2</v>
      </c>
      <c r="S1205" s="2">
        <f t="shared" si="18"/>
        <v>539.98</v>
      </c>
    </row>
    <row r="1206" spans="1:19" x14ac:dyDescent="0.3">
      <c r="A1206" s="2">
        <v>431</v>
      </c>
      <c r="B1206" s="2">
        <v>2</v>
      </c>
      <c r="C1206" s="2">
        <f>VLOOKUP(A1206, [1]orders!A:G, 7, FALSE)</f>
        <v>2</v>
      </c>
      <c r="D1206" s="2">
        <v>6</v>
      </c>
      <c r="E1206" s="2">
        <f>VLOOKUP(C1206, [2]staffs!A:G,1,FALSE)</f>
        <v>2</v>
      </c>
      <c r="F1206" s="2" t="str">
        <f>VLOOKUP(E1206, [2]staffs!A:D,4,FALSE)</f>
        <v>mireya.copeland@bikes.shop</v>
      </c>
      <c r="G1206" s="2">
        <f>VLOOKUP(D1206, [3]products!$A:$D, 4, FALSE)</f>
        <v>6</v>
      </c>
      <c r="H1206" s="2" t="str">
        <f>VLOOKUP(G1206, [4]categories!A:B, 2, FALSE)</f>
        <v>Mountain Bikes</v>
      </c>
      <c r="I1206" s="14">
        <f>VLOOKUP(A1206, [1]orders!A:B,2,FALSE)</f>
        <v>1217</v>
      </c>
      <c r="J1206" s="14" t="str">
        <f>VLOOKUP(A1206, [1]orders!A:I,9,FALSE)</f>
        <v>carlie.terrell@yahoo.com</v>
      </c>
      <c r="K1206" s="14">
        <f>VLOOKUP(A1206, [1]orders!A:J,10,FALSE)</f>
        <v>10701</v>
      </c>
      <c r="L1206" s="2" t="str">
        <f>IFERROR(VLOOKUP(C1206, [5]stores!A:B, 2, FALSE), "Unknown")</f>
        <v>Baldwin Bikes</v>
      </c>
      <c r="M1206" s="2" t="str">
        <f>VLOOKUP(D1206,[3]products!A:B,2,FALSE)</f>
        <v>Surly Ice Cream Truck Frameset - 2016</v>
      </c>
      <c r="N1206" s="2" t="str">
        <f>VLOOKUP(D1206, [3]products!A:H, 8, FALSE)</f>
        <v>Surly</v>
      </c>
      <c r="O1206" s="21">
        <f>VLOOKUP(A1206, [1]orders!A:D, 4, FALSE)</f>
        <v>42624</v>
      </c>
      <c r="P1206" s="2">
        <v>1</v>
      </c>
      <c r="Q1206" s="2">
        <v>469.99</v>
      </c>
      <c r="R1206" s="27">
        <v>0.1</v>
      </c>
      <c r="S1206" s="2">
        <f t="shared" si="18"/>
        <v>469.99</v>
      </c>
    </row>
    <row r="1207" spans="1:19" x14ac:dyDescent="0.3">
      <c r="A1207" s="2">
        <v>431</v>
      </c>
      <c r="B1207" s="2">
        <v>3</v>
      </c>
      <c r="C1207" s="2">
        <f>VLOOKUP(A1207, [1]orders!A:G, 7, FALSE)</f>
        <v>2</v>
      </c>
      <c r="D1207" s="2">
        <v>18</v>
      </c>
      <c r="E1207" s="2">
        <f>VLOOKUP(C1207, [2]staffs!A:G,1,FALSE)</f>
        <v>2</v>
      </c>
      <c r="F1207" s="2" t="str">
        <f>VLOOKUP(E1207, [2]staffs!A:D,4,FALSE)</f>
        <v>mireya.copeland@bikes.shop</v>
      </c>
      <c r="G1207" s="2">
        <f>VLOOKUP(D1207, [3]products!$A:$D, 4, FALSE)</f>
        <v>3</v>
      </c>
      <c r="H1207" s="2" t="str">
        <f>VLOOKUP(G1207, [4]categories!A:B, 2, FALSE)</f>
        <v>Cruisers Bicycles</v>
      </c>
      <c r="I1207" s="14">
        <f>VLOOKUP(A1207, [1]orders!A:B,2,FALSE)</f>
        <v>1217</v>
      </c>
      <c r="J1207" s="14" t="str">
        <f>VLOOKUP(A1207, [1]orders!A:I,9,FALSE)</f>
        <v>carlie.terrell@yahoo.com</v>
      </c>
      <c r="K1207" s="14">
        <f>VLOOKUP(A1207, [1]orders!A:J,10,FALSE)</f>
        <v>10701</v>
      </c>
      <c r="L1207" s="2" t="str">
        <f>IFERROR(VLOOKUP(C1207, [5]stores!A:B, 2, FALSE), "Unknown")</f>
        <v>Baldwin Bikes</v>
      </c>
      <c r="M1207" s="2" t="str">
        <f>VLOOKUP(D1207,[3]products!A:B,2,FALSE)</f>
        <v>Pure Cycles Western 3-Speed - Women's - 2015/2016</v>
      </c>
      <c r="N1207" s="2" t="str">
        <f>VLOOKUP(D1207, [3]products!A:H, 8, FALSE)</f>
        <v>Pure Cycles</v>
      </c>
      <c r="O1207" s="21">
        <f>VLOOKUP(A1207, [1]orders!A:D, 4, FALSE)</f>
        <v>42624</v>
      </c>
      <c r="P1207" s="2">
        <v>1</v>
      </c>
      <c r="Q1207" s="2">
        <v>449</v>
      </c>
      <c r="R1207" s="27">
        <v>0.2</v>
      </c>
      <c r="S1207" s="2">
        <f t="shared" si="18"/>
        <v>449</v>
      </c>
    </row>
    <row r="1208" spans="1:19" x14ac:dyDescent="0.3">
      <c r="A1208" s="2">
        <v>431</v>
      </c>
      <c r="B1208" s="2">
        <v>4</v>
      </c>
      <c r="C1208" s="2">
        <f>VLOOKUP(A1208, [1]orders!A:G, 7, FALSE)</f>
        <v>2</v>
      </c>
      <c r="D1208" s="2">
        <v>13</v>
      </c>
      <c r="E1208" s="2">
        <f>VLOOKUP(C1208, [2]staffs!A:G,1,FALSE)</f>
        <v>2</v>
      </c>
      <c r="F1208" s="2" t="str">
        <f>VLOOKUP(E1208, [2]staffs!A:D,4,FALSE)</f>
        <v>mireya.copeland@bikes.shop</v>
      </c>
      <c r="G1208" s="2">
        <f>VLOOKUP(D1208, [3]products!$A:$D, 4, FALSE)</f>
        <v>3</v>
      </c>
      <c r="H1208" s="2" t="str">
        <f>VLOOKUP(G1208, [4]categories!A:B, 2, FALSE)</f>
        <v>Cruisers Bicycles</v>
      </c>
      <c r="I1208" s="14">
        <f>VLOOKUP(A1208, [1]orders!A:B,2,FALSE)</f>
        <v>1217</v>
      </c>
      <c r="J1208" s="14" t="str">
        <f>VLOOKUP(A1208, [1]orders!A:I,9,FALSE)</f>
        <v>carlie.terrell@yahoo.com</v>
      </c>
      <c r="K1208" s="14">
        <f>VLOOKUP(A1208, [1]orders!A:J,10,FALSE)</f>
        <v>10701</v>
      </c>
      <c r="L1208" s="2" t="str">
        <f>IFERROR(VLOOKUP(C1208, [5]stores!A:B, 2, FALSE), "Unknown")</f>
        <v>Baldwin Bikes</v>
      </c>
      <c r="M1208" s="2" t="str">
        <f>VLOOKUP(D1208,[3]products!A:B,2,FALSE)</f>
        <v>Electra Cruiser 1 (24-Inch) - 2016</v>
      </c>
      <c r="N1208" s="2" t="str">
        <f>VLOOKUP(D1208, [3]products!A:H, 8, FALSE)</f>
        <v>Electra</v>
      </c>
      <c r="O1208" s="21">
        <f>VLOOKUP(A1208, [1]orders!A:D, 4, FALSE)</f>
        <v>42624</v>
      </c>
      <c r="P1208" s="2">
        <v>2</v>
      </c>
      <c r="Q1208" s="2">
        <v>269.99</v>
      </c>
      <c r="R1208" s="27">
        <v>7.0000000000000007E-2</v>
      </c>
      <c r="S1208" s="2">
        <f t="shared" si="18"/>
        <v>539.98</v>
      </c>
    </row>
    <row r="1209" spans="1:19" x14ac:dyDescent="0.3">
      <c r="A1209" s="2">
        <v>431</v>
      </c>
      <c r="B1209" s="2">
        <v>5</v>
      </c>
      <c r="C1209" s="2">
        <f>VLOOKUP(A1209, [1]orders!A:G, 7, FALSE)</f>
        <v>2</v>
      </c>
      <c r="D1209" s="2">
        <v>19</v>
      </c>
      <c r="E1209" s="2">
        <f>VLOOKUP(C1209, [2]staffs!A:G,1,FALSE)</f>
        <v>2</v>
      </c>
      <c r="F1209" s="2" t="str">
        <f>VLOOKUP(E1209, [2]staffs!A:D,4,FALSE)</f>
        <v>mireya.copeland@bikes.shop</v>
      </c>
      <c r="G1209" s="2">
        <f>VLOOKUP(D1209, [3]products!$A:$D, 4, FALSE)</f>
        <v>3</v>
      </c>
      <c r="H1209" s="2" t="str">
        <f>VLOOKUP(G1209, [4]categories!A:B, 2, FALSE)</f>
        <v>Cruisers Bicycles</v>
      </c>
      <c r="I1209" s="14">
        <f>VLOOKUP(A1209, [1]orders!A:B,2,FALSE)</f>
        <v>1217</v>
      </c>
      <c r="J1209" s="14" t="str">
        <f>VLOOKUP(A1209, [1]orders!A:I,9,FALSE)</f>
        <v>carlie.terrell@yahoo.com</v>
      </c>
      <c r="K1209" s="14">
        <f>VLOOKUP(A1209, [1]orders!A:J,10,FALSE)</f>
        <v>10701</v>
      </c>
      <c r="L1209" s="2" t="str">
        <f>IFERROR(VLOOKUP(C1209, [5]stores!A:B, 2, FALSE), "Unknown")</f>
        <v>Baldwin Bikes</v>
      </c>
      <c r="M1209" s="2" t="str">
        <f>VLOOKUP(D1209,[3]products!A:B,2,FALSE)</f>
        <v>Pure Cycles William 3-Speed - 2016</v>
      </c>
      <c r="N1209" s="2" t="str">
        <f>VLOOKUP(D1209, [3]products!A:H, 8, FALSE)</f>
        <v>Pure Cycles</v>
      </c>
      <c r="O1209" s="21">
        <f>VLOOKUP(A1209, [1]orders!A:D, 4, FALSE)</f>
        <v>42624</v>
      </c>
      <c r="P1209" s="2">
        <v>1</v>
      </c>
      <c r="Q1209" s="2">
        <v>449</v>
      </c>
      <c r="R1209" s="27">
        <v>7.0000000000000007E-2</v>
      </c>
      <c r="S1209" s="2">
        <f t="shared" si="18"/>
        <v>449</v>
      </c>
    </row>
    <row r="1210" spans="1:19" x14ac:dyDescent="0.3">
      <c r="A1210" s="2">
        <v>432</v>
      </c>
      <c r="B1210" s="2">
        <v>1</v>
      </c>
      <c r="C1210" s="2">
        <f>VLOOKUP(A1210, [1]orders!A:G, 7, FALSE)</f>
        <v>1</v>
      </c>
      <c r="D1210" s="2">
        <v>10</v>
      </c>
      <c r="E1210" s="2">
        <f>VLOOKUP(C1210, [2]staffs!A:G,1,FALSE)</f>
        <v>1</v>
      </c>
      <c r="F1210" s="2" t="str">
        <f>VLOOKUP(E1210, [2]staffs!A:D,4,FALSE)</f>
        <v>fabiola.jackson@bikes.shop</v>
      </c>
      <c r="G1210" s="2">
        <f>VLOOKUP(D1210, [3]products!$A:$D, 4, FALSE)</f>
        <v>4</v>
      </c>
      <c r="H1210" s="2" t="str">
        <f>VLOOKUP(G1210, [4]categories!A:B, 2, FALSE)</f>
        <v>Cyclocross Bicycles</v>
      </c>
      <c r="I1210" s="14">
        <f>VLOOKUP(A1210, [1]orders!A:B,2,FALSE)</f>
        <v>169</v>
      </c>
      <c r="J1210" s="14" t="str">
        <f>VLOOKUP(A1210, [1]orders!A:I,9,FALSE)</f>
        <v>karla.kirk@yahoo.com</v>
      </c>
      <c r="K1210" s="14">
        <f>VLOOKUP(A1210, [1]orders!A:J,10,FALSE)</f>
        <v>90274</v>
      </c>
      <c r="L1210" s="2" t="str">
        <f>IFERROR(VLOOKUP(C1210, [5]stores!A:B, 2, FALSE), "Unknown")</f>
        <v>Santa Cruz Bikes</v>
      </c>
      <c r="M1210" s="2" t="str">
        <f>VLOOKUP(D1210,[3]products!A:B,2,FALSE)</f>
        <v>Surly Straggler - 2016</v>
      </c>
      <c r="N1210" s="2" t="str">
        <f>VLOOKUP(D1210, [3]products!A:H, 8, FALSE)</f>
        <v>Surly</v>
      </c>
      <c r="O1210" s="21">
        <f>VLOOKUP(A1210, [1]orders!A:D, 4, FALSE)</f>
        <v>42625</v>
      </c>
      <c r="P1210" s="2">
        <v>2</v>
      </c>
      <c r="Q1210" s="2">
        <v>1549</v>
      </c>
      <c r="R1210" s="27">
        <v>0.2</v>
      </c>
      <c r="S1210" s="2">
        <f t="shared" si="18"/>
        <v>3098</v>
      </c>
    </row>
    <row r="1211" spans="1:19" x14ac:dyDescent="0.3">
      <c r="A1211" s="2">
        <v>432</v>
      </c>
      <c r="B1211" s="2">
        <v>2</v>
      </c>
      <c r="C1211" s="2">
        <f>VLOOKUP(A1211, [1]orders!A:G, 7, FALSE)</f>
        <v>1</v>
      </c>
      <c r="D1211" s="2">
        <v>7</v>
      </c>
      <c r="E1211" s="2">
        <f>VLOOKUP(C1211, [2]staffs!A:G,1,FALSE)</f>
        <v>1</v>
      </c>
      <c r="F1211" s="2" t="str">
        <f>VLOOKUP(E1211, [2]staffs!A:D,4,FALSE)</f>
        <v>fabiola.jackson@bikes.shop</v>
      </c>
      <c r="G1211" s="2">
        <f>VLOOKUP(D1211, [3]products!$A:$D, 4, FALSE)</f>
        <v>6</v>
      </c>
      <c r="H1211" s="2" t="str">
        <f>VLOOKUP(G1211, [4]categories!A:B, 2, FALSE)</f>
        <v>Mountain Bikes</v>
      </c>
      <c r="I1211" s="14">
        <f>VLOOKUP(A1211, [1]orders!A:B,2,FALSE)</f>
        <v>169</v>
      </c>
      <c r="J1211" s="14" t="str">
        <f>VLOOKUP(A1211, [1]orders!A:I,9,FALSE)</f>
        <v>karla.kirk@yahoo.com</v>
      </c>
      <c r="K1211" s="14">
        <f>VLOOKUP(A1211, [1]orders!A:J,10,FALSE)</f>
        <v>90274</v>
      </c>
      <c r="L1211" s="2" t="str">
        <f>IFERROR(VLOOKUP(C1211, [5]stores!A:B, 2, FALSE), "Unknown")</f>
        <v>Santa Cruz Bikes</v>
      </c>
      <c r="M1211" s="2" t="str">
        <f>VLOOKUP(D1211,[3]products!A:B,2,FALSE)</f>
        <v>Trek Slash 8 27.5 - 2016</v>
      </c>
      <c r="N1211" s="2" t="str">
        <f>VLOOKUP(D1211, [3]products!A:H, 8, FALSE)</f>
        <v>Trek</v>
      </c>
      <c r="O1211" s="21">
        <f>VLOOKUP(A1211, [1]orders!A:D, 4, FALSE)</f>
        <v>42625</v>
      </c>
      <c r="P1211" s="2">
        <v>2</v>
      </c>
      <c r="Q1211" s="2">
        <v>3999.99</v>
      </c>
      <c r="R1211" s="27">
        <v>0.05</v>
      </c>
      <c r="S1211" s="2">
        <f t="shared" si="18"/>
        <v>7999.98</v>
      </c>
    </row>
    <row r="1212" spans="1:19" x14ac:dyDescent="0.3">
      <c r="A1212" s="2">
        <v>433</v>
      </c>
      <c r="B1212" s="2">
        <v>1</v>
      </c>
      <c r="C1212" s="2">
        <f>VLOOKUP(A1212, [1]orders!A:G, 7, FALSE)</f>
        <v>2</v>
      </c>
      <c r="D1212" s="2">
        <v>6</v>
      </c>
      <c r="E1212" s="2">
        <f>VLOOKUP(C1212, [2]staffs!A:G,1,FALSE)</f>
        <v>2</v>
      </c>
      <c r="F1212" s="2" t="str">
        <f>VLOOKUP(E1212, [2]staffs!A:D,4,FALSE)</f>
        <v>mireya.copeland@bikes.shop</v>
      </c>
      <c r="G1212" s="2">
        <f>VLOOKUP(D1212, [3]products!$A:$D, 4, FALSE)</f>
        <v>6</v>
      </c>
      <c r="H1212" s="2" t="str">
        <f>VLOOKUP(G1212, [4]categories!A:B, 2, FALSE)</f>
        <v>Mountain Bikes</v>
      </c>
      <c r="I1212" s="14">
        <f>VLOOKUP(A1212, [1]orders!A:B,2,FALSE)</f>
        <v>1062</v>
      </c>
      <c r="J1212" s="14" t="str">
        <f>VLOOKUP(A1212, [1]orders!A:I,9,FALSE)</f>
        <v>jerri.guthrie@msn.com</v>
      </c>
      <c r="K1212" s="14">
        <f>VLOOKUP(A1212, [1]orders!A:J,10,FALSE)</f>
        <v>10512</v>
      </c>
      <c r="L1212" s="2" t="str">
        <f>IFERROR(VLOOKUP(C1212, [5]stores!A:B, 2, FALSE), "Unknown")</f>
        <v>Baldwin Bikes</v>
      </c>
      <c r="M1212" s="2" t="str">
        <f>VLOOKUP(D1212,[3]products!A:B,2,FALSE)</f>
        <v>Surly Ice Cream Truck Frameset - 2016</v>
      </c>
      <c r="N1212" s="2" t="str">
        <f>VLOOKUP(D1212, [3]products!A:H, 8, FALSE)</f>
        <v>Surly</v>
      </c>
      <c r="O1212" s="21">
        <f>VLOOKUP(A1212, [1]orders!A:D, 4, FALSE)</f>
        <v>42625</v>
      </c>
      <c r="P1212" s="2">
        <v>1</v>
      </c>
      <c r="Q1212" s="2">
        <v>469.99</v>
      </c>
      <c r="R1212" s="27">
        <v>0.1</v>
      </c>
      <c r="S1212" s="2">
        <f t="shared" si="18"/>
        <v>469.99</v>
      </c>
    </row>
    <row r="1213" spans="1:19" x14ac:dyDescent="0.3">
      <c r="A1213" s="2">
        <v>433</v>
      </c>
      <c r="B1213" s="2">
        <v>2</v>
      </c>
      <c r="C1213" s="2">
        <f>VLOOKUP(A1213, [1]orders!A:G, 7, FALSE)</f>
        <v>2</v>
      </c>
      <c r="D1213" s="2">
        <v>10</v>
      </c>
      <c r="E1213" s="2">
        <f>VLOOKUP(C1213, [2]staffs!A:G,1,FALSE)</f>
        <v>2</v>
      </c>
      <c r="F1213" s="2" t="str">
        <f>VLOOKUP(E1213, [2]staffs!A:D,4,FALSE)</f>
        <v>mireya.copeland@bikes.shop</v>
      </c>
      <c r="G1213" s="2">
        <f>VLOOKUP(D1213, [3]products!$A:$D, 4, FALSE)</f>
        <v>4</v>
      </c>
      <c r="H1213" s="2" t="str">
        <f>VLOOKUP(G1213, [4]categories!A:B, 2, FALSE)</f>
        <v>Cyclocross Bicycles</v>
      </c>
      <c r="I1213" s="14">
        <f>VLOOKUP(A1213, [1]orders!A:B,2,FALSE)</f>
        <v>1062</v>
      </c>
      <c r="J1213" s="14" t="str">
        <f>VLOOKUP(A1213, [1]orders!A:I,9,FALSE)</f>
        <v>jerri.guthrie@msn.com</v>
      </c>
      <c r="K1213" s="14">
        <f>VLOOKUP(A1213, [1]orders!A:J,10,FALSE)</f>
        <v>10512</v>
      </c>
      <c r="L1213" s="2" t="str">
        <f>IFERROR(VLOOKUP(C1213, [5]stores!A:B, 2, FALSE), "Unknown")</f>
        <v>Baldwin Bikes</v>
      </c>
      <c r="M1213" s="2" t="str">
        <f>VLOOKUP(D1213,[3]products!A:B,2,FALSE)</f>
        <v>Surly Straggler - 2016</v>
      </c>
      <c r="N1213" s="2" t="str">
        <f>VLOOKUP(D1213, [3]products!A:H, 8, FALSE)</f>
        <v>Surly</v>
      </c>
      <c r="O1213" s="21">
        <f>VLOOKUP(A1213, [1]orders!A:D, 4, FALSE)</f>
        <v>42625</v>
      </c>
      <c r="P1213" s="2">
        <v>1</v>
      </c>
      <c r="Q1213" s="2">
        <v>1549</v>
      </c>
      <c r="R1213" s="27">
        <v>0.2</v>
      </c>
      <c r="S1213" s="2">
        <f t="shared" si="18"/>
        <v>1549</v>
      </c>
    </row>
    <row r="1214" spans="1:19" x14ac:dyDescent="0.3">
      <c r="A1214" s="2">
        <v>433</v>
      </c>
      <c r="B1214" s="2">
        <v>3</v>
      </c>
      <c r="C1214" s="2">
        <f>VLOOKUP(A1214, [1]orders!A:G, 7, FALSE)</f>
        <v>2</v>
      </c>
      <c r="D1214" s="2">
        <v>24</v>
      </c>
      <c r="E1214" s="2">
        <f>VLOOKUP(C1214, [2]staffs!A:G,1,FALSE)</f>
        <v>2</v>
      </c>
      <c r="F1214" s="2" t="str">
        <f>VLOOKUP(E1214, [2]staffs!A:D,4,FALSE)</f>
        <v>mireya.copeland@bikes.shop</v>
      </c>
      <c r="G1214" s="2">
        <f>VLOOKUP(D1214, [3]products!$A:$D, 4, FALSE)</f>
        <v>2</v>
      </c>
      <c r="H1214" s="2" t="str">
        <f>VLOOKUP(G1214, [4]categories!A:B, 2, FALSE)</f>
        <v>Comfort Bicycles</v>
      </c>
      <c r="I1214" s="14">
        <f>VLOOKUP(A1214, [1]orders!A:B,2,FALSE)</f>
        <v>1062</v>
      </c>
      <c r="J1214" s="14" t="str">
        <f>VLOOKUP(A1214, [1]orders!A:I,9,FALSE)</f>
        <v>jerri.guthrie@msn.com</v>
      </c>
      <c r="K1214" s="14">
        <f>VLOOKUP(A1214, [1]orders!A:J,10,FALSE)</f>
        <v>10512</v>
      </c>
      <c r="L1214" s="2" t="str">
        <f>IFERROR(VLOOKUP(C1214, [5]stores!A:B, 2, FALSE), "Unknown")</f>
        <v>Baldwin Bikes</v>
      </c>
      <c r="M1214" s="2" t="str">
        <f>VLOOKUP(D1214,[3]products!A:B,2,FALSE)</f>
        <v>Electra Townie Original 21D - 2016</v>
      </c>
      <c r="N1214" s="2" t="str">
        <f>VLOOKUP(D1214, [3]products!A:H, 8, FALSE)</f>
        <v>Electra</v>
      </c>
      <c r="O1214" s="21">
        <f>VLOOKUP(A1214, [1]orders!A:D, 4, FALSE)</f>
        <v>42625</v>
      </c>
      <c r="P1214" s="2">
        <v>1</v>
      </c>
      <c r="Q1214" s="2">
        <v>549.99</v>
      </c>
      <c r="R1214" s="27">
        <v>0.1</v>
      </c>
      <c r="S1214" s="2">
        <f t="shared" si="18"/>
        <v>549.99</v>
      </c>
    </row>
    <row r="1215" spans="1:19" x14ac:dyDescent="0.3">
      <c r="A1215" s="2">
        <v>433</v>
      </c>
      <c r="B1215" s="2">
        <v>4</v>
      </c>
      <c r="C1215" s="2">
        <f>VLOOKUP(A1215, [1]orders!A:G, 7, FALSE)</f>
        <v>2</v>
      </c>
      <c r="D1215" s="2">
        <v>4</v>
      </c>
      <c r="E1215" s="2">
        <f>VLOOKUP(C1215, [2]staffs!A:G,1,FALSE)</f>
        <v>2</v>
      </c>
      <c r="F1215" s="2" t="str">
        <f>VLOOKUP(E1215, [2]staffs!A:D,4,FALSE)</f>
        <v>mireya.copeland@bikes.shop</v>
      </c>
      <c r="G1215" s="2">
        <f>VLOOKUP(D1215, [3]products!$A:$D, 4, FALSE)</f>
        <v>6</v>
      </c>
      <c r="H1215" s="2" t="str">
        <f>VLOOKUP(G1215, [4]categories!A:B, 2, FALSE)</f>
        <v>Mountain Bikes</v>
      </c>
      <c r="I1215" s="14">
        <f>VLOOKUP(A1215, [1]orders!A:B,2,FALSE)</f>
        <v>1062</v>
      </c>
      <c r="J1215" s="14" t="str">
        <f>VLOOKUP(A1215, [1]orders!A:I,9,FALSE)</f>
        <v>jerri.guthrie@msn.com</v>
      </c>
      <c r="K1215" s="14">
        <f>VLOOKUP(A1215, [1]orders!A:J,10,FALSE)</f>
        <v>10512</v>
      </c>
      <c r="L1215" s="2" t="str">
        <f>IFERROR(VLOOKUP(C1215, [5]stores!A:B, 2, FALSE), "Unknown")</f>
        <v>Baldwin Bikes</v>
      </c>
      <c r="M1215" s="2" t="str">
        <f>VLOOKUP(D1215,[3]products!A:B,2,FALSE)</f>
        <v>Trek Fuel EX 8 29 - 2016</v>
      </c>
      <c r="N1215" s="2" t="str">
        <f>VLOOKUP(D1215, [3]products!A:H, 8, FALSE)</f>
        <v>Trek</v>
      </c>
      <c r="O1215" s="21">
        <f>VLOOKUP(A1215, [1]orders!A:D, 4, FALSE)</f>
        <v>42625</v>
      </c>
      <c r="P1215" s="2">
        <v>1</v>
      </c>
      <c r="Q1215" s="2">
        <v>2899.99</v>
      </c>
      <c r="R1215" s="27">
        <v>0.2</v>
      </c>
      <c r="S1215" s="2">
        <f t="shared" si="18"/>
        <v>2899.99</v>
      </c>
    </row>
    <row r="1216" spans="1:19" x14ac:dyDescent="0.3">
      <c r="A1216" s="2">
        <v>434</v>
      </c>
      <c r="B1216" s="2">
        <v>1</v>
      </c>
      <c r="C1216" s="2">
        <f>VLOOKUP(A1216, [1]orders!A:G, 7, FALSE)</f>
        <v>2</v>
      </c>
      <c r="D1216" s="2">
        <v>21</v>
      </c>
      <c r="E1216" s="2">
        <f>VLOOKUP(C1216, [2]staffs!A:G,1,FALSE)</f>
        <v>2</v>
      </c>
      <c r="F1216" s="2" t="str">
        <f>VLOOKUP(E1216, [2]staffs!A:D,4,FALSE)</f>
        <v>mireya.copeland@bikes.shop</v>
      </c>
      <c r="G1216" s="2">
        <f>VLOOKUP(D1216, [3]products!$A:$D, 4, FALSE)</f>
        <v>1</v>
      </c>
      <c r="H1216" s="2" t="str">
        <f>VLOOKUP(G1216, [4]categories!A:B, 2, FALSE)</f>
        <v>Children Bicycles</v>
      </c>
      <c r="I1216" s="14">
        <f>VLOOKUP(A1216, [1]orders!A:B,2,FALSE)</f>
        <v>726</v>
      </c>
      <c r="J1216" s="14" t="str">
        <f>VLOOKUP(A1216, [1]orders!A:I,9,FALSE)</f>
        <v>rochell.cantrell@yahoo.com</v>
      </c>
      <c r="K1216" s="14">
        <f>VLOOKUP(A1216, [1]orders!A:J,10,FALSE)</f>
        <v>11776</v>
      </c>
      <c r="L1216" s="2" t="str">
        <f>IFERROR(VLOOKUP(C1216, [5]stores!A:B, 2, FALSE), "Unknown")</f>
        <v>Baldwin Bikes</v>
      </c>
      <c r="M1216" s="2" t="str">
        <f>VLOOKUP(D1216,[3]products!A:B,2,FALSE)</f>
        <v>Electra Cruiser 1 (24-Inch) - 2016</v>
      </c>
      <c r="N1216" s="2" t="str">
        <f>VLOOKUP(D1216, [3]products!A:H, 8, FALSE)</f>
        <v>Electra</v>
      </c>
      <c r="O1216" s="21">
        <f>VLOOKUP(A1216, [1]orders!A:D, 4, FALSE)</f>
        <v>42626</v>
      </c>
      <c r="P1216" s="2">
        <v>1</v>
      </c>
      <c r="Q1216" s="2">
        <v>269.99</v>
      </c>
      <c r="R1216" s="27">
        <v>0.05</v>
      </c>
      <c r="S1216" s="2">
        <f t="shared" si="18"/>
        <v>269.99</v>
      </c>
    </row>
    <row r="1217" spans="1:19" x14ac:dyDescent="0.3">
      <c r="A1217" s="2">
        <v>434</v>
      </c>
      <c r="B1217" s="2">
        <v>2</v>
      </c>
      <c r="C1217" s="2">
        <f>VLOOKUP(A1217, [1]orders!A:G, 7, FALSE)</f>
        <v>2</v>
      </c>
      <c r="D1217" s="2">
        <v>20</v>
      </c>
      <c r="E1217" s="2">
        <f>VLOOKUP(C1217, [2]staffs!A:G,1,FALSE)</f>
        <v>2</v>
      </c>
      <c r="F1217" s="2" t="str">
        <f>VLOOKUP(E1217, [2]staffs!A:D,4,FALSE)</f>
        <v>mireya.copeland@bikes.shop</v>
      </c>
      <c r="G1217" s="2">
        <f>VLOOKUP(D1217, [3]products!$A:$D, 4, FALSE)</f>
        <v>3</v>
      </c>
      <c r="H1217" s="2" t="str">
        <f>VLOOKUP(G1217, [4]categories!A:B, 2, FALSE)</f>
        <v>Cruisers Bicycles</v>
      </c>
      <c r="I1217" s="14">
        <f>VLOOKUP(A1217, [1]orders!A:B,2,FALSE)</f>
        <v>726</v>
      </c>
      <c r="J1217" s="14" t="str">
        <f>VLOOKUP(A1217, [1]orders!A:I,9,FALSE)</f>
        <v>rochell.cantrell@yahoo.com</v>
      </c>
      <c r="K1217" s="14">
        <f>VLOOKUP(A1217, [1]orders!A:J,10,FALSE)</f>
        <v>11776</v>
      </c>
      <c r="L1217" s="2" t="str">
        <f>IFERROR(VLOOKUP(C1217, [5]stores!A:B, 2, FALSE), "Unknown")</f>
        <v>Baldwin Bikes</v>
      </c>
      <c r="M1217" s="2" t="str">
        <f>VLOOKUP(D1217,[3]products!A:B,2,FALSE)</f>
        <v>Electra Townie Original 7D EQ - Women's - 2016</v>
      </c>
      <c r="N1217" s="2" t="str">
        <f>VLOOKUP(D1217, [3]products!A:H, 8, FALSE)</f>
        <v>Electra</v>
      </c>
      <c r="O1217" s="21">
        <f>VLOOKUP(A1217, [1]orders!A:D, 4, FALSE)</f>
        <v>42626</v>
      </c>
      <c r="P1217" s="2">
        <v>1</v>
      </c>
      <c r="Q1217" s="2">
        <v>599.99</v>
      </c>
      <c r="R1217" s="27">
        <v>0.1</v>
      </c>
      <c r="S1217" s="2">
        <f t="shared" si="18"/>
        <v>599.99</v>
      </c>
    </row>
    <row r="1218" spans="1:19" x14ac:dyDescent="0.3">
      <c r="A1218" s="2">
        <v>434</v>
      </c>
      <c r="B1218" s="2">
        <v>3</v>
      </c>
      <c r="C1218" s="2">
        <f>VLOOKUP(A1218, [1]orders!A:G, 7, FALSE)</f>
        <v>2</v>
      </c>
      <c r="D1218" s="2">
        <v>9</v>
      </c>
      <c r="E1218" s="2">
        <f>VLOOKUP(C1218, [2]staffs!A:G,1,FALSE)</f>
        <v>2</v>
      </c>
      <c r="F1218" s="2" t="str">
        <f>VLOOKUP(E1218, [2]staffs!A:D,4,FALSE)</f>
        <v>mireya.copeland@bikes.shop</v>
      </c>
      <c r="G1218" s="2">
        <f>VLOOKUP(D1218, [3]products!$A:$D, 4, FALSE)</f>
        <v>5</v>
      </c>
      <c r="H1218" s="2" t="str">
        <f>VLOOKUP(G1218, [4]categories!A:B, 2, FALSE)</f>
        <v>Electric Bikes</v>
      </c>
      <c r="I1218" s="14">
        <f>VLOOKUP(A1218, [1]orders!A:B,2,FALSE)</f>
        <v>726</v>
      </c>
      <c r="J1218" s="14" t="str">
        <f>VLOOKUP(A1218, [1]orders!A:I,9,FALSE)</f>
        <v>rochell.cantrell@yahoo.com</v>
      </c>
      <c r="K1218" s="14">
        <f>VLOOKUP(A1218, [1]orders!A:J,10,FALSE)</f>
        <v>11776</v>
      </c>
      <c r="L1218" s="2" t="str">
        <f>IFERROR(VLOOKUP(C1218, [5]stores!A:B, 2, FALSE), "Unknown")</f>
        <v>Baldwin Bikes</v>
      </c>
      <c r="M1218" s="2" t="str">
        <f>VLOOKUP(D1218,[3]products!A:B,2,FALSE)</f>
        <v>Trek Conduit+ - 2016</v>
      </c>
      <c r="N1218" s="2" t="str">
        <f>VLOOKUP(D1218, [3]products!A:H, 8, FALSE)</f>
        <v>Trek</v>
      </c>
      <c r="O1218" s="21">
        <f>VLOOKUP(A1218, [1]orders!A:D, 4, FALSE)</f>
        <v>42626</v>
      </c>
      <c r="P1218" s="2">
        <v>1</v>
      </c>
      <c r="Q1218" s="2">
        <v>2999.99</v>
      </c>
      <c r="R1218" s="27">
        <v>0.2</v>
      </c>
      <c r="S1218" s="2">
        <f t="shared" si="18"/>
        <v>2999.99</v>
      </c>
    </row>
    <row r="1219" spans="1:19" x14ac:dyDescent="0.3">
      <c r="A1219" s="2">
        <v>434</v>
      </c>
      <c r="B1219" s="2">
        <v>4</v>
      </c>
      <c r="C1219" s="2">
        <f>VLOOKUP(A1219, [1]orders!A:G, 7, FALSE)</f>
        <v>2</v>
      </c>
      <c r="D1219" s="2">
        <v>11</v>
      </c>
      <c r="E1219" s="2">
        <f>VLOOKUP(C1219, [2]staffs!A:G,1,FALSE)</f>
        <v>2</v>
      </c>
      <c r="F1219" s="2" t="str">
        <f>VLOOKUP(E1219, [2]staffs!A:D,4,FALSE)</f>
        <v>mireya.copeland@bikes.shop</v>
      </c>
      <c r="G1219" s="2">
        <f>VLOOKUP(D1219, [3]products!$A:$D, 4, FALSE)</f>
        <v>4</v>
      </c>
      <c r="H1219" s="2" t="str">
        <f>VLOOKUP(G1219, [4]categories!A:B, 2, FALSE)</f>
        <v>Cyclocross Bicycles</v>
      </c>
      <c r="I1219" s="14">
        <f>VLOOKUP(A1219, [1]orders!A:B,2,FALSE)</f>
        <v>726</v>
      </c>
      <c r="J1219" s="14" t="str">
        <f>VLOOKUP(A1219, [1]orders!A:I,9,FALSE)</f>
        <v>rochell.cantrell@yahoo.com</v>
      </c>
      <c r="K1219" s="14">
        <f>VLOOKUP(A1219, [1]orders!A:J,10,FALSE)</f>
        <v>11776</v>
      </c>
      <c r="L1219" s="2" t="str">
        <f>IFERROR(VLOOKUP(C1219, [5]stores!A:B, 2, FALSE), "Unknown")</f>
        <v>Baldwin Bikes</v>
      </c>
      <c r="M1219" s="2" t="str">
        <f>VLOOKUP(D1219,[3]products!A:B,2,FALSE)</f>
        <v>Surly Straggler 650b - 2016</v>
      </c>
      <c r="N1219" s="2" t="str">
        <f>VLOOKUP(D1219, [3]products!A:H, 8, FALSE)</f>
        <v>Surly</v>
      </c>
      <c r="O1219" s="21">
        <f>VLOOKUP(A1219, [1]orders!A:D, 4, FALSE)</f>
        <v>42626</v>
      </c>
      <c r="P1219" s="2">
        <v>2</v>
      </c>
      <c r="Q1219" s="2">
        <v>1680.99</v>
      </c>
      <c r="R1219" s="27">
        <v>7.0000000000000007E-2</v>
      </c>
      <c r="S1219" s="2">
        <f t="shared" ref="S1219:S1282" si="19">P1219*Q1219</f>
        <v>3361.98</v>
      </c>
    </row>
    <row r="1220" spans="1:19" x14ac:dyDescent="0.3">
      <c r="A1220" s="2">
        <v>434</v>
      </c>
      <c r="B1220" s="2">
        <v>5</v>
      </c>
      <c r="C1220" s="2">
        <f>VLOOKUP(A1220, [1]orders!A:G, 7, FALSE)</f>
        <v>2</v>
      </c>
      <c r="D1220" s="2">
        <v>18</v>
      </c>
      <c r="E1220" s="2">
        <f>VLOOKUP(C1220, [2]staffs!A:G,1,FALSE)</f>
        <v>2</v>
      </c>
      <c r="F1220" s="2" t="str">
        <f>VLOOKUP(E1220, [2]staffs!A:D,4,FALSE)</f>
        <v>mireya.copeland@bikes.shop</v>
      </c>
      <c r="G1220" s="2">
        <f>VLOOKUP(D1220, [3]products!$A:$D, 4, FALSE)</f>
        <v>3</v>
      </c>
      <c r="H1220" s="2" t="str">
        <f>VLOOKUP(G1220, [4]categories!A:B, 2, FALSE)</f>
        <v>Cruisers Bicycles</v>
      </c>
      <c r="I1220" s="14">
        <f>VLOOKUP(A1220, [1]orders!A:B,2,FALSE)</f>
        <v>726</v>
      </c>
      <c r="J1220" s="14" t="str">
        <f>VLOOKUP(A1220, [1]orders!A:I,9,FALSE)</f>
        <v>rochell.cantrell@yahoo.com</v>
      </c>
      <c r="K1220" s="14">
        <f>VLOOKUP(A1220, [1]orders!A:J,10,FALSE)</f>
        <v>11776</v>
      </c>
      <c r="L1220" s="2" t="str">
        <f>IFERROR(VLOOKUP(C1220, [5]stores!A:B, 2, FALSE), "Unknown")</f>
        <v>Baldwin Bikes</v>
      </c>
      <c r="M1220" s="2" t="str">
        <f>VLOOKUP(D1220,[3]products!A:B,2,FALSE)</f>
        <v>Pure Cycles Western 3-Speed - Women's - 2015/2016</v>
      </c>
      <c r="N1220" s="2" t="str">
        <f>VLOOKUP(D1220, [3]products!A:H, 8, FALSE)</f>
        <v>Pure Cycles</v>
      </c>
      <c r="O1220" s="21">
        <f>VLOOKUP(A1220, [1]orders!A:D, 4, FALSE)</f>
        <v>42626</v>
      </c>
      <c r="P1220" s="2">
        <v>2</v>
      </c>
      <c r="Q1220" s="2">
        <v>449</v>
      </c>
      <c r="R1220" s="27">
        <v>0.05</v>
      </c>
      <c r="S1220" s="2">
        <f t="shared" si="19"/>
        <v>898</v>
      </c>
    </row>
    <row r="1221" spans="1:19" x14ac:dyDescent="0.3">
      <c r="A1221" s="2">
        <v>435</v>
      </c>
      <c r="B1221" s="2">
        <v>1</v>
      </c>
      <c r="C1221" s="2">
        <f>VLOOKUP(A1221, [1]orders!A:G, 7, FALSE)</f>
        <v>3</v>
      </c>
      <c r="D1221" s="2">
        <v>22</v>
      </c>
      <c r="E1221" s="2">
        <f>VLOOKUP(C1221, [2]staffs!A:G,1,FALSE)</f>
        <v>3</v>
      </c>
      <c r="F1221" s="2" t="str">
        <f>VLOOKUP(E1221, [2]staffs!A:D,4,FALSE)</f>
        <v>genna.serrano@bikes.shop</v>
      </c>
      <c r="G1221" s="2">
        <f>VLOOKUP(D1221, [3]products!$A:$D, 4, FALSE)</f>
        <v>1</v>
      </c>
      <c r="H1221" s="2" t="str">
        <f>VLOOKUP(G1221, [4]categories!A:B, 2, FALSE)</f>
        <v>Children Bicycles</v>
      </c>
      <c r="I1221" s="14">
        <f>VLOOKUP(A1221, [1]orders!A:B,2,FALSE)</f>
        <v>77</v>
      </c>
      <c r="J1221" s="14" t="str">
        <f>VLOOKUP(A1221, [1]orders!A:I,9,FALSE)</f>
        <v>keri.bridges@gmail.com</v>
      </c>
      <c r="K1221" s="14">
        <f>VLOOKUP(A1221, [1]orders!A:J,10,FALSE)</f>
        <v>75080</v>
      </c>
      <c r="L1221" s="2" t="str">
        <f>IFERROR(VLOOKUP(C1221, [5]stores!A:B, 2, FALSE), "Unknown")</f>
        <v>Rowlett Bikes</v>
      </c>
      <c r="M1221" s="2" t="str">
        <f>VLOOKUP(D1221,[3]products!A:B,2,FALSE)</f>
        <v>Electra Girl's Hawaii 1 (16-inch) - 2015/2016</v>
      </c>
      <c r="N1221" s="2" t="str">
        <f>VLOOKUP(D1221, [3]products!A:H, 8, FALSE)</f>
        <v>Electra</v>
      </c>
      <c r="O1221" s="21">
        <f>VLOOKUP(A1221, [1]orders!A:D, 4, FALSE)</f>
        <v>42627</v>
      </c>
      <c r="P1221" s="2">
        <v>1</v>
      </c>
      <c r="Q1221" s="2">
        <v>269.99</v>
      </c>
      <c r="R1221" s="27">
        <v>0.05</v>
      </c>
      <c r="S1221" s="2">
        <f t="shared" si="19"/>
        <v>269.99</v>
      </c>
    </row>
    <row r="1222" spans="1:19" x14ac:dyDescent="0.3">
      <c r="A1222" s="2">
        <v>435</v>
      </c>
      <c r="B1222" s="2">
        <v>2</v>
      </c>
      <c r="C1222" s="2">
        <f>VLOOKUP(A1222, [1]orders!A:G, 7, FALSE)</f>
        <v>3</v>
      </c>
      <c r="D1222" s="2">
        <v>9</v>
      </c>
      <c r="E1222" s="2">
        <f>VLOOKUP(C1222, [2]staffs!A:G,1,FALSE)</f>
        <v>3</v>
      </c>
      <c r="F1222" s="2" t="str">
        <f>VLOOKUP(E1222, [2]staffs!A:D,4,FALSE)</f>
        <v>genna.serrano@bikes.shop</v>
      </c>
      <c r="G1222" s="2">
        <f>VLOOKUP(D1222, [3]products!$A:$D, 4, FALSE)</f>
        <v>5</v>
      </c>
      <c r="H1222" s="2" t="str">
        <f>VLOOKUP(G1222, [4]categories!A:B, 2, FALSE)</f>
        <v>Electric Bikes</v>
      </c>
      <c r="I1222" s="14">
        <f>VLOOKUP(A1222, [1]orders!A:B,2,FALSE)</f>
        <v>77</v>
      </c>
      <c r="J1222" s="14" t="str">
        <f>VLOOKUP(A1222, [1]orders!A:I,9,FALSE)</f>
        <v>keri.bridges@gmail.com</v>
      </c>
      <c r="K1222" s="14">
        <f>VLOOKUP(A1222, [1]orders!A:J,10,FALSE)</f>
        <v>75080</v>
      </c>
      <c r="L1222" s="2" t="str">
        <f>IFERROR(VLOOKUP(C1222, [5]stores!A:B, 2, FALSE), "Unknown")</f>
        <v>Rowlett Bikes</v>
      </c>
      <c r="M1222" s="2" t="str">
        <f>VLOOKUP(D1222,[3]products!A:B,2,FALSE)</f>
        <v>Trek Conduit+ - 2016</v>
      </c>
      <c r="N1222" s="2" t="str">
        <f>VLOOKUP(D1222, [3]products!A:H, 8, FALSE)</f>
        <v>Trek</v>
      </c>
      <c r="O1222" s="21">
        <f>VLOOKUP(A1222, [1]orders!A:D, 4, FALSE)</f>
        <v>42627</v>
      </c>
      <c r="P1222" s="2">
        <v>1</v>
      </c>
      <c r="Q1222" s="2">
        <v>2999.99</v>
      </c>
      <c r="R1222" s="27">
        <v>0.05</v>
      </c>
      <c r="S1222" s="2">
        <f t="shared" si="19"/>
        <v>2999.99</v>
      </c>
    </row>
    <row r="1223" spans="1:19" x14ac:dyDescent="0.3">
      <c r="A1223" s="2">
        <v>435</v>
      </c>
      <c r="B1223" s="2">
        <v>3</v>
      </c>
      <c r="C1223" s="2">
        <f>VLOOKUP(A1223, [1]orders!A:G, 7, FALSE)</f>
        <v>3</v>
      </c>
      <c r="D1223" s="2">
        <v>18</v>
      </c>
      <c r="E1223" s="2">
        <f>VLOOKUP(C1223, [2]staffs!A:G,1,FALSE)</f>
        <v>3</v>
      </c>
      <c r="F1223" s="2" t="str">
        <f>VLOOKUP(E1223, [2]staffs!A:D,4,FALSE)</f>
        <v>genna.serrano@bikes.shop</v>
      </c>
      <c r="G1223" s="2">
        <f>VLOOKUP(D1223, [3]products!$A:$D, 4, FALSE)</f>
        <v>3</v>
      </c>
      <c r="H1223" s="2" t="str">
        <f>VLOOKUP(G1223, [4]categories!A:B, 2, FALSE)</f>
        <v>Cruisers Bicycles</v>
      </c>
      <c r="I1223" s="14">
        <f>VLOOKUP(A1223, [1]orders!A:B,2,FALSE)</f>
        <v>77</v>
      </c>
      <c r="J1223" s="14" t="str">
        <f>VLOOKUP(A1223, [1]orders!A:I,9,FALSE)</f>
        <v>keri.bridges@gmail.com</v>
      </c>
      <c r="K1223" s="14">
        <f>VLOOKUP(A1223, [1]orders!A:J,10,FALSE)</f>
        <v>75080</v>
      </c>
      <c r="L1223" s="2" t="str">
        <f>IFERROR(VLOOKUP(C1223, [5]stores!A:B, 2, FALSE), "Unknown")</f>
        <v>Rowlett Bikes</v>
      </c>
      <c r="M1223" s="2" t="str">
        <f>VLOOKUP(D1223,[3]products!A:B,2,FALSE)</f>
        <v>Pure Cycles Western 3-Speed - Women's - 2015/2016</v>
      </c>
      <c r="N1223" s="2" t="str">
        <f>VLOOKUP(D1223, [3]products!A:H, 8, FALSE)</f>
        <v>Pure Cycles</v>
      </c>
      <c r="O1223" s="21">
        <f>VLOOKUP(A1223, [1]orders!A:D, 4, FALSE)</f>
        <v>42627</v>
      </c>
      <c r="P1223" s="2">
        <v>1</v>
      </c>
      <c r="Q1223" s="2">
        <v>449</v>
      </c>
      <c r="R1223" s="27">
        <v>0.05</v>
      </c>
      <c r="S1223" s="2">
        <f t="shared" si="19"/>
        <v>449</v>
      </c>
    </row>
    <row r="1224" spans="1:19" x14ac:dyDescent="0.3">
      <c r="A1224" s="2">
        <v>436</v>
      </c>
      <c r="B1224" s="2">
        <v>1</v>
      </c>
      <c r="C1224" s="2">
        <f>VLOOKUP(A1224, [1]orders!A:G, 7, FALSE)</f>
        <v>2</v>
      </c>
      <c r="D1224" s="2">
        <v>3</v>
      </c>
      <c r="E1224" s="2">
        <f>VLOOKUP(C1224, [2]staffs!A:G,1,FALSE)</f>
        <v>2</v>
      </c>
      <c r="F1224" s="2" t="str">
        <f>VLOOKUP(E1224, [2]staffs!A:D,4,FALSE)</f>
        <v>mireya.copeland@bikes.shop</v>
      </c>
      <c r="G1224" s="2">
        <f>VLOOKUP(D1224, [3]products!$A:$D, 4, FALSE)</f>
        <v>6</v>
      </c>
      <c r="H1224" s="2" t="str">
        <f>VLOOKUP(G1224, [4]categories!A:B, 2, FALSE)</f>
        <v>Mountain Bikes</v>
      </c>
      <c r="I1224" s="14">
        <f>VLOOKUP(A1224, [1]orders!A:B,2,FALSE)</f>
        <v>791</v>
      </c>
      <c r="J1224" s="14" t="str">
        <f>VLOOKUP(A1224, [1]orders!A:I,9,FALSE)</f>
        <v>yun.nelson@hotmail.com</v>
      </c>
      <c r="K1224" s="14">
        <f>VLOOKUP(A1224, [1]orders!A:J,10,FALSE)</f>
        <v>12020</v>
      </c>
      <c r="L1224" s="2" t="str">
        <f>IFERROR(VLOOKUP(C1224, [5]stores!A:B, 2, FALSE), "Unknown")</f>
        <v>Baldwin Bikes</v>
      </c>
      <c r="M1224" s="2" t="str">
        <f>VLOOKUP(D1224,[3]products!A:B,2,FALSE)</f>
        <v>Surly Wednesday Frameset - 2016</v>
      </c>
      <c r="N1224" s="2" t="str">
        <f>VLOOKUP(D1224, [3]products!A:H, 8, FALSE)</f>
        <v>Surly</v>
      </c>
      <c r="O1224" s="21">
        <f>VLOOKUP(A1224, [1]orders!A:D, 4, FALSE)</f>
        <v>42629</v>
      </c>
      <c r="P1224" s="2">
        <v>1</v>
      </c>
      <c r="Q1224" s="2">
        <v>999.99</v>
      </c>
      <c r="R1224" s="27">
        <v>0.05</v>
      </c>
      <c r="S1224" s="2">
        <f t="shared" si="19"/>
        <v>999.99</v>
      </c>
    </row>
    <row r="1225" spans="1:19" x14ac:dyDescent="0.3">
      <c r="A1225" s="2">
        <v>436</v>
      </c>
      <c r="B1225" s="2">
        <v>2</v>
      </c>
      <c r="C1225" s="2">
        <f>VLOOKUP(A1225, [1]orders!A:G, 7, FALSE)</f>
        <v>2</v>
      </c>
      <c r="D1225" s="2">
        <v>23</v>
      </c>
      <c r="E1225" s="2">
        <f>VLOOKUP(C1225, [2]staffs!A:G,1,FALSE)</f>
        <v>2</v>
      </c>
      <c r="F1225" s="2" t="str">
        <f>VLOOKUP(E1225, [2]staffs!A:D,4,FALSE)</f>
        <v>mireya.copeland@bikes.shop</v>
      </c>
      <c r="G1225" s="2">
        <f>VLOOKUP(D1225, [3]products!$A:$D, 4, FALSE)</f>
        <v>1</v>
      </c>
      <c r="H1225" s="2" t="str">
        <f>VLOOKUP(G1225, [4]categories!A:B, 2, FALSE)</f>
        <v>Children Bicycles</v>
      </c>
      <c r="I1225" s="14">
        <f>VLOOKUP(A1225, [1]orders!A:B,2,FALSE)</f>
        <v>791</v>
      </c>
      <c r="J1225" s="14" t="str">
        <f>VLOOKUP(A1225, [1]orders!A:I,9,FALSE)</f>
        <v>yun.nelson@hotmail.com</v>
      </c>
      <c r="K1225" s="14">
        <f>VLOOKUP(A1225, [1]orders!A:J,10,FALSE)</f>
        <v>12020</v>
      </c>
      <c r="L1225" s="2" t="str">
        <f>IFERROR(VLOOKUP(C1225, [5]stores!A:B, 2, FALSE), "Unknown")</f>
        <v>Baldwin Bikes</v>
      </c>
      <c r="M1225" s="2" t="str">
        <f>VLOOKUP(D1225,[3]products!A:B,2,FALSE)</f>
        <v>Electra Girl's Hawaii 1 (20-inch) - 2015/2016</v>
      </c>
      <c r="N1225" s="2" t="str">
        <f>VLOOKUP(D1225, [3]products!A:H, 8, FALSE)</f>
        <v>Electra</v>
      </c>
      <c r="O1225" s="21">
        <f>VLOOKUP(A1225, [1]orders!A:D, 4, FALSE)</f>
        <v>42629</v>
      </c>
      <c r="P1225" s="2">
        <v>1</v>
      </c>
      <c r="Q1225" s="2">
        <v>299.99</v>
      </c>
      <c r="R1225" s="27">
        <v>0.2</v>
      </c>
      <c r="S1225" s="2">
        <f t="shared" si="19"/>
        <v>299.99</v>
      </c>
    </row>
    <row r="1226" spans="1:19" x14ac:dyDescent="0.3">
      <c r="A1226" s="2">
        <v>437</v>
      </c>
      <c r="B1226" s="2">
        <v>1</v>
      </c>
      <c r="C1226" s="2">
        <f>VLOOKUP(A1226, [1]orders!A:G, 7, FALSE)</f>
        <v>2</v>
      </c>
      <c r="D1226" s="2">
        <v>3</v>
      </c>
      <c r="E1226" s="2">
        <f>VLOOKUP(C1226, [2]staffs!A:G,1,FALSE)</f>
        <v>2</v>
      </c>
      <c r="F1226" s="2" t="str">
        <f>VLOOKUP(E1226, [2]staffs!A:D,4,FALSE)</f>
        <v>mireya.copeland@bikes.shop</v>
      </c>
      <c r="G1226" s="2">
        <f>VLOOKUP(D1226, [3]products!$A:$D, 4, FALSE)</f>
        <v>6</v>
      </c>
      <c r="H1226" s="2" t="str">
        <f>VLOOKUP(G1226, [4]categories!A:B, 2, FALSE)</f>
        <v>Mountain Bikes</v>
      </c>
      <c r="I1226" s="14">
        <f>VLOOKUP(A1226, [1]orders!A:B,2,FALSE)</f>
        <v>1085</v>
      </c>
      <c r="J1226" s="14" t="str">
        <f>VLOOKUP(A1226, [1]orders!A:I,9,FALSE)</f>
        <v>adam.thornton@hotmail.com</v>
      </c>
      <c r="K1226" s="14">
        <f>VLOOKUP(A1226, [1]orders!A:J,10,FALSE)</f>
        <v>11722</v>
      </c>
      <c r="L1226" s="2" t="str">
        <f>IFERROR(VLOOKUP(C1226, [5]stores!A:B, 2, FALSE), "Unknown")</f>
        <v>Baldwin Bikes</v>
      </c>
      <c r="M1226" s="2" t="str">
        <f>VLOOKUP(D1226,[3]products!A:B,2,FALSE)</f>
        <v>Surly Wednesday Frameset - 2016</v>
      </c>
      <c r="N1226" s="2" t="str">
        <f>VLOOKUP(D1226, [3]products!A:H, 8, FALSE)</f>
        <v>Surly</v>
      </c>
      <c r="O1226" s="21">
        <f>VLOOKUP(A1226, [1]orders!A:D, 4, FALSE)</f>
        <v>42629</v>
      </c>
      <c r="P1226" s="2">
        <v>1</v>
      </c>
      <c r="Q1226" s="2">
        <v>999.99</v>
      </c>
      <c r="R1226" s="27">
        <v>0.05</v>
      </c>
      <c r="S1226" s="2">
        <f t="shared" si="19"/>
        <v>999.99</v>
      </c>
    </row>
    <row r="1227" spans="1:19" x14ac:dyDescent="0.3">
      <c r="A1227" s="2">
        <v>437</v>
      </c>
      <c r="B1227" s="2">
        <v>2</v>
      </c>
      <c r="C1227" s="2">
        <f>VLOOKUP(A1227, [1]orders!A:G, 7, FALSE)</f>
        <v>2</v>
      </c>
      <c r="D1227" s="2">
        <v>10</v>
      </c>
      <c r="E1227" s="2">
        <f>VLOOKUP(C1227, [2]staffs!A:G,1,FALSE)</f>
        <v>2</v>
      </c>
      <c r="F1227" s="2" t="str">
        <f>VLOOKUP(E1227, [2]staffs!A:D,4,FALSE)</f>
        <v>mireya.copeland@bikes.shop</v>
      </c>
      <c r="G1227" s="2">
        <f>VLOOKUP(D1227, [3]products!$A:$D, 4, FALSE)</f>
        <v>4</v>
      </c>
      <c r="H1227" s="2" t="str">
        <f>VLOOKUP(G1227, [4]categories!A:B, 2, FALSE)</f>
        <v>Cyclocross Bicycles</v>
      </c>
      <c r="I1227" s="14">
        <f>VLOOKUP(A1227, [1]orders!A:B,2,FALSE)</f>
        <v>1085</v>
      </c>
      <c r="J1227" s="14" t="str">
        <f>VLOOKUP(A1227, [1]orders!A:I,9,FALSE)</f>
        <v>adam.thornton@hotmail.com</v>
      </c>
      <c r="K1227" s="14">
        <f>VLOOKUP(A1227, [1]orders!A:J,10,FALSE)</f>
        <v>11722</v>
      </c>
      <c r="L1227" s="2" t="str">
        <f>IFERROR(VLOOKUP(C1227, [5]stores!A:B, 2, FALSE), "Unknown")</f>
        <v>Baldwin Bikes</v>
      </c>
      <c r="M1227" s="2" t="str">
        <f>VLOOKUP(D1227,[3]products!A:B,2,FALSE)</f>
        <v>Surly Straggler - 2016</v>
      </c>
      <c r="N1227" s="2" t="str">
        <f>VLOOKUP(D1227, [3]products!A:H, 8, FALSE)</f>
        <v>Surly</v>
      </c>
      <c r="O1227" s="21">
        <f>VLOOKUP(A1227, [1]orders!A:D, 4, FALSE)</f>
        <v>42629</v>
      </c>
      <c r="P1227" s="2">
        <v>1</v>
      </c>
      <c r="Q1227" s="2">
        <v>1549</v>
      </c>
      <c r="R1227" s="27">
        <v>0.05</v>
      </c>
      <c r="S1227" s="2">
        <f t="shared" si="19"/>
        <v>1549</v>
      </c>
    </row>
    <row r="1228" spans="1:19" x14ac:dyDescent="0.3">
      <c r="A1228" s="2">
        <v>437</v>
      </c>
      <c r="B1228" s="2">
        <v>3</v>
      </c>
      <c r="C1228" s="2">
        <f>VLOOKUP(A1228, [1]orders!A:G, 7, FALSE)</f>
        <v>2</v>
      </c>
      <c r="D1228" s="2">
        <v>8</v>
      </c>
      <c r="E1228" s="2">
        <f>VLOOKUP(C1228, [2]staffs!A:G,1,FALSE)</f>
        <v>2</v>
      </c>
      <c r="F1228" s="2" t="str">
        <f>VLOOKUP(E1228, [2]staffs!A:D,4,FALSE)</f>
        <v>mireya.copeland@bikes.shop</v>
      </c>
      <c r="G1228" s="2">
        <f>VLOOKUP(D1228, [3]products!$A:$D, 4, FALSE)</f>
        <v>6</v>
      </c>
      <c r="H1228" s="2" t="str">
        <f>VLOOKUP(G1228, [4]categories!A:B, 2, FALSE)</f>
        <v>Mountain Bikes</v>
      </c>
      <c r="I1228" s="14">
        <f>VLOOKUP(A1228, [1]orders!A:B,2,FALSE)</f>
        <v>1085</v>
      </c>
      <c r="J1228" s="14" t="str">
        <f>VLOOKUP(A1228, [1]orders!A:I,9,FALSE)</f>
        <v>adam.thornton@hotmail.com</v>
      </c>
      <c r="K1228" s="14">
        <f>VLOOKUP(A1228, [1]orders!A:J,10,FALSE)</f>
        <v>11722</v>
      </c>
      <c r="L1228" s="2" t="str">
        <f>IFERROR(VLOOKUP(C1228, [5]stores!A:B, 2, FALSE), "Unknown")</f>
        <v>Baldwin Bikes</v>
      </c>
      <c r="M1228" s="2" t="str">
        <f>VLOOKUP(D1228,[3]products!A:B,2,FALSE)</f>
        <v>Trek Remedy 29 Carbon Frameset - 2016</v>
      </c>
      <c r="N1228" s="2" t="str">
        <f>VLOOKUP(D1228, [3]products!A:H, 8, FALSE)</f>
        <v>Trek</v>
      </c>
      <c r="O1228" s="21">
        <f>VLOOKUP(A1228, [1]orders!A:D, 4, FALSE)</f>
        <v>42629</v>
      </c>
      <c r="P1228" s="2">
        <v>2</v>
      </c>
      <c r="Q1228" s="2">
        <v>1799.99</v>
      </c>
      <c r="R1228" s="27">
        <v>0.05</v>
      </c>
      <c r="S1228" s="2">
        <f t="shared" si="19"/>
        <v>3599.98</v>
      </c>
    </row>
    <row r="1229" spans="1:19" x14ac:dyDescent="0.3">
      <c r="A1229" s="2">
        <v>438</v>
      </c>
      <c r="B1229" s="2">
        <v>1</v>
      </c>
      <c r="C1229" s="2">
        <f>VLOOKUP(A1229, [1]orders!A:G, 7, FALSE)</f>
        <v>3</v>
      </c>
      <c r="D1229" s="2">
        <v>4</v>
      </c>
      <c r="E1229" s="2">
        <f>VLOOKUP(C1229, [2]staffs!A:G,1,FALSE)</f>
        <v>3</v>
      </c>
      <c r="F1229" s="2" t="str">
        <f>VLOOKUP(E1229, [2]staffs!A:D,4,FALSE)</f>
        <v>genna.serrano@bikes.shop</v>
      </c>
      <c r="G1229" s="2">
        <f>VLOOKUP(D1229, [3]products!$A:$D, 4, FALSE)</f>
        <v>6</v>
      </c>
      <c r="H1229" s="2" t="str">
        <f>VLOOKUP(G1229, [4]categories!A:B, 2, FALSE)</f>
        <v>Mountain Bikes</v>
      </c>
      <c r="I1229" s="14">
        <f>VLOOKUP(A1229, [1]orders!A:B,2,FALSE)</f>
        <v>314</v>
      </c>
      <c r="J1229" s="14" t="str">
        <f>VLOOKUP(A1229, [1]orders!A:I,9,FALSE)</f>
        <v>javier.nichols@msn.com</v>
      </c>
      <c r="K1229" s="14">
        <f>VLOOKUP(A1229, [1]orders!A:J,10,FALSE)</f>
        <v>75088</v>
      </c>
      <c r="L1229" s="2" t="str">
        <f>IFERROR(VLOOKUP(C1229, [5]stores!A:B, 2, FALSE), "Unknown")</f>
        <v>Rowlett Bikes</v>
      </c>
      <c r="M1229" s="2" t="str">
        <f>VLOOKUP(D1229,[3]products!A:B,2,FALSE)</f>
        <v>Trek Fuel EX 8 29 - 2016</v>
      </c>
      <c r="N1229" s="2" t="str">
        <f>VLOOKUP(D1229, [3]products!A:H, 8, FALSE)</f>
        <v>Trek</v>
      </c>
      <c r="O1229" s="21">
        <f>VLOOKUP(A1229, [1]orders!A:D, 4, FALSE)</f>
        <v>42629</v>
      </c>
      <c r="P1229" s="2">
        <v>1</v>
      </c>
      <c r="Q1229" s="2">
        <v>2899.99</v>
      </c>
      <c r="R1229" s="27">
        <v>7.0000000000000007E-2</v>
      </c>
      <c r="S1229" s="2">
        <f t="shared" si="19"/>
        <v>2899.99</v>
      </c>
    </row>
    <row r="1230" spans="1:19" x14ac:dyDescent="0.3">
      <c r="A1230" s="2">
        <v>438</v>
      </c>
      <c r="B1230" s="2">
        <v>2</v>
      </c>
      <c r="C1230" s="2">
        <f>VLOOKUP(A1230, [1]orders!A:G, 7, FALSE)</f>
        <v>3</v>
      </c>
      <c r="D1230" s="2">
        <v>22</v>
      </c>
      <c r="E1230" s="2">
        <f>VLOOKUP(C1230, [2]staffs!A:G,1,FALSE)</f>
        <v>3</v>
      </c>
      <c r="F1230" s="2" t="str">
        <f>VLOOKUP(E1230, [2]staffs!A:D,4,FALSE)</f>
        <v>genna.serrano@bikes.shop</v>
      </c>
      <c r="G1230" s="2">
        <f>VLOOKUP(D1230, [3]products!$A:$D, 4, FALSE)</f>
        <v>1</v>
      </c>
      <c r="H1230" s="2" t="str">
        <f>VLOOKUP(G1230, [4]categories!A:B, 2, FALSE)</f>
        <v>Children Bicycles</v>
      </c>
      <c r="I1230" s="14">
        <f>VLOOKUP(A1230, [1]orders!A:B,2,FALSE)</f>
        <v>314</v>
      </c>
      <c r="J1230" s="14" t="str">
        <f>VLOOKUP(A1230, [1]orders!A:I,9,FALSE)</f>
        <v>javier.nichols@msn.com</v>
      </c>
      <c r="K1230" s="14">
        <f>VLOOKUP(A1230, [1]orders!A:J,10,FALSE)</f>
        <v>75088</v>
      </c>
      <c r="L1230" s="2" t="str">
        <f>IFERROR(VLOOKUP(C1230, [5]stores!A:B, 2, FALSE), "Unknown")</f>
        <v>Rowlett Bikes</v>
      </c>
      <c r="M1230" s="2" t="str">
        <f>VLOOKUP(D1230,[3]products!A:B,2,FALSE)</f>
        <v>Electra Girl's Hawaii 1 (16-inch) - 2015/2016</v>
      </c>
      <c r="N1230" s="2" t="str">
        <f>VLOOKUP(D1230, [3]products!A:H, 8, FALSE)</f>
        <v>Electra</v>
      </c>
      <c r="O1230" s="21">
        <f>VLOOKUP(A1230, [1]orders!A:D, 4, FALSE)</f>
        <v>42629</v>
      </c>
      <c r="P1230" s="2">
        <v>1</v>
      </c>
      <c r="Q1230" s="2">
        <v>269.99</v>
      </c>
      <c r="R1230" s="27">
        <v>0.1</v>
      </c>
      <c r="S1230" s="2">
        <f t="shared" si="19"/>
        <v>269.99</v>
      </c>
    </row>
    <row r="1231" spans="1:19" x14ac:dyDescent="0.3">
      <c r="A1231" s="2">
        <v>438</v>
      </c>
      <c r="B1231" s="2">
        <v>3</v>
      </c>
      <c r="C1231" s="2">
        <f>VLOOKUP(A1231, [1]orders!A:G, 7, FALSE)</f>
        <v>3</v>
      </c>
      <c r="D1231" s="2">
        <v>8</v>
      </c>
      <c r="E1231" s="2">
        <f>VLOOKUP(C1231, [2]staffs!A:G,1,FALSE)</f>
        <v>3</v>
      </c>
      <c r="F1231" s="2" t="str">
        <f>VLOOKUP(E1231, [2]staffs!A:D,4,FALSE)</f>
        <v>genna.serrano@bikes.shop</v>
      </c>
      <c r="G1231" s="2">
        <f>VLOOKUP(D1231, [3]products!$A:$D, 4, FALSE)</f>
        <v>6</v>
      </c>
      <c r="H1231" s="2" t="str">
        <f>VLOOKUP(G1231, [4]categories!A:B, 2, FALSE)</f>
        <v>Mountain Bikes</v>
      </c>
      <c r="I1231" s="14">
        <f>VLOOKUP(A1231, [1]orders!A:B,2,FALSE)</f>
        <v>314</v>
      </c>
      <c r="J1231" s="14" t="str">
        <f>VLOOKUP(A1231, [1]orders!A:I,9,FALSE)</f>
        <v>javier.nichols@msn.com</v>
      </c>
      <c r="K1231" s="14">
        <f>VLOOKUP(A1231, [1]orders!A:J,10,FALSE)</f>
        <v>75088</v>
      </c>
      <c r="L1231" s="2" t="str">
        <f>IFERROR(VLOOKUP(C1231, [5]stores!A:B, 2, FALSE), "Unknown")</f>
        <v>Rowlett Bikes</v>
      </c>
      <c r="M1231" s="2" t="str">
        <f>VLOOKUP(D1231,[3]products!A:B,2,FALSE)</f>
        <v>Trek Remedy 29 Carbon Frameset - 2016</v>
      </c>
      <c r="N1231" s="2" t="str">
        <f>VLOOKUP(D1231, [3]products!A:H, 8, FALSE)</f>
        <v>Trek</v>
      </c>
      <c r="O1231" s="21">
        <f>VLOOKUP(A1231, [1]orders!A:D, 4, FALSE)</f>
        <v>42629</v>
      </c>
      <c r="P1231" s="2">
        <v>2</v>
      </c>
      <c r="Q1231" s="2">
        <v>1799.99</v>
      </c>
      <c r="R1231" s="27">
        <v>0.05</v>
      </c>
      <c r="S1231" s="2">
        <f t="shared" si="19"/>
        <v>3599.98</v>
      </c>
    </row>
    <row r="1232" spans="1:19" x14ac:dyDescent="0.3">
      <c r="A1232" s="2">
        <v>438</v>
      </c>
      <c r="B1232" s="2">
        <v>4</v>
      </c>
      <c r="C1232" s="2">
        <f>VLOOKUP(A1232, [1]orders!A:G, 7, FALSE)</f>
        <v>3</v>
      </c>
      <c r="D1232" s="2">
        <v>13</v>
      </c>
      <c r="E1232" s="2">
        <f>VLOOKUP(C1232, [2]staffs!A:G,1,FALSE)</f>
        <v>3</v>
      </c>
      <c r="F1232" s="2" t="str">
        <f>VLOOKUP(E1232, [2]staffs!A:D,4,FALSE)</f>
        <v>genna.serrano@bikes.shop</v>
      </c>
      <c r="G1232" s="2">
        <f>VLOOKUP(D1232, [3]products!$A:$D, 4, FALSE)</f>
        <v>3</v>
      </c>
      <c r="H1232" s="2" t="str">
        <f>VLOOKUP(G1232, [4]categories!A:B, 2, FALSE)</f>
        <v>Cruisers Bicycles</v>
      </c>
      <c r="I1232" s="14">
        <f>VLOOKUP(A1232, [1]orders!A:B,2,FALSE)</f>
        <v>314</v>
      </c>
      <c r="J1232" s="14" t="str">
        <f>VLOOKUP(A1232, [1]orders!A:I,9,FALSE)</f>
        <v>javier.nichols@msn.com</v>
      </c>
      <c r="K1232" s="14">
        <f>VLOOKUP(A1232, [1]orders!A:J,10,FALSE)</f>
        <v>75088</v>
      </c>
      <c r="L1232" s="2" t="str">
        <f>IFERROR(VLOOKUP(C1232, [5]stores!A:B, 2, FALSE), "Unknown")</f>
        <v>Rowlett Bikes</v>
      </c>
      <c r="M1232" s="2" t="str">
        <f>VLOOKUP(D1232,[3]products!A:B,2,FALSE)</f>
        <v>Electra Cruiser 1 (24-Inch) - 2016</v>
      </c>
      <c r="N1232" s="2" t="str">
        <f>VLOOKUP(D1232, [3]products!A:H, 8, FALSE)</f>
        <v>Electra</v>
      </c>
      <c r="O1232" s="21">
        <f>VLOOKUP(A1232, [1]orders!A:D, 4, FALSE)</f>
        <v>42629</v>
      </c>
      <c r="P1232" s="2">
        <v>2</v>
      </c>
      <c r="Q1232" s="2">
        <v>269.99</v>
      </c>
      <c r="R1232" s="27">
        <v>0.05</v>
      </c>
      <c r="S1232" s="2">
        <f t="shared" si="19"/>
        <v>539.98</v>
      </c>
    </row>
    <row r="1233" spans="1:19" x14ac:dyDescent="0.3">
      <c r="A1233" s="2">
        <v>439</v>
      </c>
      <c r="B1233" s="2">
        <v>1</v>
      </c>
      <c r="C1233" s="2">
        <f>VLOOKUP(A1233, [1]orders!A:G, 7, FALSE)</f>
        <v>2</v>
      </c>
      <c r="D1233" s="2">
        <v>6</v>
      </c>
      <c r="E1233" s="2">
        <f>VLOOKUP(C1233, [2]staffs!A:G,1,FALSE)</f>
        <v>2</v>
      </c>
      <c r="F1233" s="2" t="str">
        <f>VLOOKUP(E1233, [2]staffs!A:D,4,FALSE)</f>
        <v>mireya.copeland@bikes.shop</v>
      </c>
      <c r="G1233" s="2">
        <f>VLOOKUP(D1233, [3]products!$A:$D, 4, FALSE)</f>
        <v>6</v>
      </c>
      <c r="H1233" s="2" t="str">
        <f>VLOOKUP(G1233, [4]categories!A:B, 2, FALSE)</f>
        <v>Mountain Bikes</v>
      </c>
      <c r="I1233" s="14">
        <f>VLOOKUP(A1233, [1]orders!A:B,2,FALSE)</f>
        <v>149</v>
      </c>
      <c r="J1233" s="14" t="str">
        <f>VLOOKUP(A1233, [1]orders!A:I,9,FALSE)</f>
        <v>meredith.bryan@hotmail.com</v>
      </c>
      <c r="K1233" s="14">
        <f>VLOOKUP(A1233, [1]orders!A:J,10,FALSE)</f>
        <v>10977</v>
      </c>
      <c r="L1233" s="2" t="str">
        <f>IFERROR(VLOOKUP(C1233, [5]stores!A:B, 2, FALSE), "Unknown")</f>
        <v>Baldwin Bikes</v>
      </c>
      <c r="M1233" s="2" t="str">
        <f>VLOOKUP(D1233,[3]products!A:B,2,FALSE)</f>
        <v>Surly Ice Cream Truck Frameset - 2016</v>
      </c>
      <c r="N1233" s="2" t="str">
        <f>VLOOKUP(D1233, [3]products!A:H, 8, FALSE)</f>
        <v>Surly</v>
      </c>
      <c r="O1233" s="21">
        <f>VLOOKUP(A1233, [1]orders!A:D, 4, FALSE)</f>
        <v>42630</v>
      </c>
      <c r="P1233" s="2">
        <v>2</v>
      </c>
      <c r="Q1233" s="2">
        <v>469.99</v>
      </c>
      <c r="R1233" s="27">
        <v>7.0000000000000007E-2</v>
      </c>
      <c r="S1233" s="2">
        <f t="shared" si="19"/>
        <v>939.98</v>
      </c>
    </row>
    <row r="1234" spans="1:19" x14ac:dyDescent="0.3">
      <c r="A1234" s="2">
        <v>439</v>
      </c>
      <c r="B1234" s="2">
        <v>2</v>
      </c>
      <c r="C1234" s="2">
        <f>VLOOKUP(A1234, [1]orders!A:G, 7, FALSE)</f>
        <v>2</v>
      </c>
      <c r="D1234" s="2">
        <v>7</v>
      </c>
      <c r="E1234" s="2">
        <f>VLOOKUP(C1234, [2]staffs!A:G,1,FALSE)</f>
        <v>2</v>
      </c>
      <c r="F1234" s="2" t="str">
        <f>VLOOKUP(E1234, [2]staffs!A:D,4,FALSE)</f>
        <v>mireya.copeland@bikes.shop</v>
      </c>
      <c r="G1234" s="2">
        <f>VLOOKUP(D1234, [3]products!$A:$D, 4, FALSE)</f>
        <v>6</v>
      </c>
      <c r="H1234" s="2" t="str">
        <f>VLOOKUP(G1234, [4]categories!A:B, 2, FALSE)</f>
        <v>Mountain Bikes</v>
      </c>
      <c r="I1234" s="14">
        <f>VLOOKUP(A1234, [1]orders!A:B,2,FALSE)</f>
        <v>149</v>
      </c>
      <c r="J1234" s="14" t="str">
        <f>VLOOKUP(A1234, [1]orders!A:I,9,FALSE)</f>
        <v>meredith.bryan@hotmail.com</v>
      </c>
      <c r="K1234" s="14">
        <f>VLOOKUP(A1234, [1]orders!A:J,10,FALSE)</f>
        <v>10977</v>
      </c>
      <c r="L1234" s="2" t="str">
        <f>IFERROR(VLOOKUP(C1234, [5]stores!A:B, 2, FALSE), "Unknown")</f>
        <v>Baldwin Bikes</v>
      </c>
      <c r="M1234" s="2" t="str">
        <f>VLOOKUP(D1234,[3]products!A:B,2,FALSE)</f>
        <v>Trek Slash 8 27.5 - 2016</v>
      </c>
      <c r="N1234" s="2" t="str">
        <f>VLOOKUP(D1234, [3]products!A:H, 8, FALSE)</f>
        <v>Trek</v>
      </c>
      <c r="O1234" s="21">
        <f>VLOOKUP(A1234, [1]orders!A:D, 4, FALSE)</f>
        <v>42630</v>
      </c>
      <c r="P1234" s="2">
        <v>2</v>
      </c>
      <c r="Q1234" s="2">
        <v>3999.99</v>
      </c>
      <c r="R1234" s="27">
        <v>0.05</v>
      </c>
      <c r="S1234" s="2">
        <f t="shared" si="19"/>
        <v>7999.98</v>
      </c>
    </row>
    <row r="1235" spans="1:19" x14ac:dyDescent="0.3">
      <c r="A1235" s="2">
        <v>440</v>
      </c>
      <c r="B1235" s="2">
        <v>1</v>
      </c>
      <c r="C1235" s="2">
        <f>VLOOKUP(A1235, [1]orders!A:G, 7, FALSE)</f>
        <v>2</v>
      </c>
      <c r="D1235" s="2">
        <v>19</v>
      </c>
      <c r="E1235" s="2">
        <f>VLOOKUP(C1235, [2]staffs!A:G,1,FALSE)</f>
        <v>2</v>
      </c>
      <c r="F1235" s="2" t="str">
        <f>VLOOKUP(E1235, [2]staffs!A:D,4,FALSE)</f>
        <v>mireya.copeland@bikes.shop</v>
      </c>
      <c r="G1235" s="2">
        <f>VLOOKUP(D1235, [3]products!$A:$D, 4, FALSE)</f>
        <v>3</v>
      </c>
      <c r="H1235" s="2" t="str">
        <f>VLOOKUP(G1235, [4]categories!A:B, 2, FALSE)</f>
        <v>Cruisers Bicycles</v>
      </c>
      <c r="I1235" s="14">
        <f>VLOOKUP(A1235, [1]orders!A:B,2,FALSE)</f>
        <v>882</v>
      </c>
      <c r="J1235" s="14" t="str">
        <f>VLOOKUP(A1235, [1]orders!A:I,9,FALSE)</f>
        <v>hilda.harvey@gmail.com</v>
      </c>
      <c r="K1235" s="14">
        <f>VLOOKUP(A1235, [1]orders!A:J,10,FALSE)</f>
        <v>12020</v>
      </c>
      <c r="L1235" s="2" t="str">
        <f>IFERROR(VLOOKUP(C1235, [5]stores!A:B, 2, FALSE), "Unknown")</f>
        <v>Baldwin Bikes</v>
      </c>
      <c r="M1235" s="2" t="str">
        <f>VLOOKUP(D1235,[3]products!A:B,2,FALSE)</f>
        <v>Pure Cycles William 3-Speed - 2016</v>
      </c>
      <c r="N1235" s="2" t="str">
        <f>VLOOKUP(D1235, [3]products!A:H, 8, FALSE)</f>
        <v>Pure Cycles</v>
      </c>
      <c r="O1235" s="21">
        <f>VLOOKUP(A1235, [1]orders!A:D, 4, FALSE)</f>
        <v>42630</v>
      </c>
      <c r="P1235" s="2">
        <v>2</v>
      </c>
      <c r="Q1235" s="2">
        <v>449</v>
      </c>
      <c r="R1235" s="27">
        <v>7.0000000000000007E-2</v>
      </c>
      <c r="S1235" s="2">
        <f t="shared" si="19"/>
        <v>898</v>
      </c>
    </row>
    <row r="1236" spans="1:19" x14ac:dyDescent="0.3">
      <c r="A1236" s="2">
        <v>440</v>
      </c>
      <c r="B1236" s="2">
        <v>2</v>
      </c>
      <c r="C1236" s="2">
        <f>VLOOKUP(A1236, [1]orders!A:G, 7, FALSE)</f>
        <v>2</v>
      </c>
      <c r="D1236" s="2">
        <v>4</v>
      </c>
      <c r="E1236" s="2">
        <f>VLOOKUP(C1236, [2]staffs!A:G,1,FALSE)</f>
        <v>2</v>
      </c>
      <c r="F1236" s="2" t="str">
        <f>VLOOKUP(E1236, [2]staffs!A:D,4,FALSE)</f>
        <v>mireya.copeland@bikes.shop</v>
      </c>
      <c r="G1236" s="2">
        <f>VLOOKUP(D1236, [3]products!$A:$D, 4, FALSE)</f>
        <v>6</v>
      </c>
      <c r="H1236" s="2" t="str">
        <f>VLOOKUP(G1236, [4]categories!A:B, 2, FALSE)</f>
        <v>Mountain Bikes</v>
      </c>
      <c r="I1236" s="14">
        <f>VLOOKUP(A1236, [1]orders!A:B,2,FALSE)</f>
        <v>882</v>
      </c>
      <c r="J1236" s="14" t="str">
        <f>VLOOKUP(A1236, [1]orders!A:I,9,FALSE)</f>
        <v>hilda.harvey@gmail.com</v>
      </c>
      <c r="K1236" s="14">
        <f>VLOOKUP(A1236, [1]orders!A:J,10,FALSE)</f>
        <v>12020</v>
      </c>
      <c r="L1236" s="2" t="str">
        <f>IFERROR(VLOOKUP(C1236, [5]stores!A:B, 2, FALSE), "Unknown")</f>
        <v>Baldwin Bikes</v>
      </c>
      <c r="M1236" s="2" t="str">
        <f>VLOOKUP(D1236,[3]products!A:B,2,FALSE)</f>
        <v>Trek Fuel EX 8 29 - 2016</v>
      </c>
      <c r="N1236" s="2" t="str">
        <f>VLOOKUP(D1236, [3]products!A:H, 8, FALSE)</f>
        <v>Trek</v>
      </c>
      <c r="O1236" s="21">
        <f>VLOOKUP(A1236, [1]orders!A:D, 4, FALSE)</f>
        <v>42630</v>
      </c>
      <c r="P1236" s="2">
        <v>2</v>
      </c>
      <c r="Q1236" s="2">
        <v>2899.99</v>
      </c>
      <c r="R1236" s="27">
        <v>7.0000000000000007E-2</v>
      </c>
      <c r="S1236" s="2">
        <f t="shared" si="19"/>
        <v>5799.98</v>
      </c>
    </row>
    <row r="1237" spans="1:19" x14ac:dyDescent="0.3">
      <c r="A1237" s="2">
        <v>441</v>
      </c>
      <c r="B1237" s="2">
        <v>1</v>
      </c>
      <c r="C1237" s="2">
        <f>VLOOKUP(A1237, [1]orders!A:G, 7, FALSE)</f>
        <v>1</v>
      </c>
      <c r="D1237" s="2">
        <v>12</v>
      </c>
      <c r="E1237" s="2">
        <f>VLOOKUP(C1237, [2]staffs!A:G,1,FALSE)</f>
        <v>1</v>
      </c>
      <c r="F1237" s="2" t="str">
        <f>VLOOKUP(E1237, [2]staffs!A:D,4,FALSE)</f>
        <v>fabiola.jackson@bikes.shop</v>
      </c>
      <c r="G1237" s="2">
        <f>VLOOKUP(D1237, [3]products!$A:$D, 4, FALSE)</f>
        <v>3</v>
      </c>
      <c r="H1237" s="2" t="str">
        <f>VLOOKUP(G1237, [4]categories!A:B, 2, FALSE)</f>
        <v>Cruisers Bicycles</v>
      </c>
      <c r="I1237" s="14">
        <f>VLOOKUP(A1237, [1]orders!A:B,2,FALSE)</f>
        <v>704</v>
      </c>
      <c r="J1237" s="14" t="str">
        <f>VLOOKUP(A1237, [1]orders!A:I,9,FALSE)</f>
        <v>morton.barron@msn.com</v>
      </c>
      <c r="K1237" s="14">
        <f>VLOOKUP(A1237, [1]orders!A:J,10,FALSE)</f>
        <v>93306</v>
      </c>
      <c r="L1237" s="2" t="str">
        <f>IFERROR(VLOOKUP(C1237, [5]stores!A:B, 2, FALSE), "Unknown")</f>
        <v>Santa Cruz Bikes</v>
      </c>
      <c r="M1237" s="2" t="str">
        <f>VLOOKUP(D1237,[3]products!A:B,2,FALSE)</f>
        <v>Electra Townie Original 21D - 2016</v>
      </c>
      <c r="N1237" s="2" t="str">
        <f>VLOOKUP(D1237, [3]products!A:H, 8, FALSE)</f>
        <v>Electra</v>
      </c>
      <c r="O1237" s="21">
        <f>VLOOKUP(A1237, [1]orders!A:D, 4, FALSE)</f>
        <v>42631</v>
      </c>
      <c r="P1237" s="2">
        <v>1</v>
      </c>
      <c r="Q1237" s="2">
        <v>549.99</v>
      </c>
      <c r="R1237" s="27">
        <v>7.0000000000000007E-2</v>
      </c>
      <c r="S1237" s="2">
        <f t="shared" si="19"/>
        <v>549.99</v>
      </c>
    </row>
    <row r="1238" spans="1:19" x14ac:dyDescent="0.3">
      <c r="A1238" s="2">
        <v>441</v>
      </c>
      <c r="B1238" s="2">
        <v>2</v>
      </c>
      <c r="C1238" s="2">
        <f>VLOOKUP(A1238, [1]orders!A:G, 7, FALSE)</f>
        <v>1</v>
      </c>
      <c r="D1238" s="2">
        <v>15</v>
      </c>
      <c r="E1238" s="2">
        <f>VLOOKUP(C1238, [2]staffs!A:G,1,FALSE)</f>
        <v>1</v>
      </c>
      <c r="F1238" s="2" t="str">
        <f>VLOOKUP(E1238, [2]staffs!A:D,4,FALSE)</f>
        <v>fabiola.jackson@bikes.shop</v>
      </c>
      <c r="G1238" s="2">
        <f>VLOOKUP(D1238, [3]products!$A:$D, 4, FALSE)</f>
        <v>3</v>
      </c>
      <c r="H1238" s="2" t="str">
        <f>VLOOKUP(G1238, [4]categories!A:B, 2, FALSE)</f>
        <v>Cruisers Bicycles</v>
      </c>
      <c r="I1238" s="14">
        <f>VLOOKUP(A1238, [1]orders!A:B,2,FALSE)</f>
        <v>704</v>
      </c>
      <c r="J1238" s="14" t="str">
        <f>VLOOKUP(A1238, [1]orders!A:I,9,FALSE)</f>
        <v>morton.barron@msn.com</v>
      </c>
      <c r="K1238" s="14">
        <f>VLOOKUP(A1238, [1]orders!A:J,10,FALSE)</f>
        <v>93306</v>
      </c>
      <c r="L1238" s="2" t="str">
        <f>IFERROR(VLOOKUP(C1238, [5]stores!A:B, 2, FALSE), "Unknown")</f>
        <v>Santa Cruz Bikes</v>
      </c>
      <c r="M1238" s="2" t="str">
        <f>VLOOKUP(D1238,[3]products!A:B,2,FALSE)</f>
        <v>Electra Moto 1 - 2016</v>
      </c>
      <c r="N1238" s="2" t="str">
        <f>VLOOKUP(D1238, [3]products!A:H, 8, FALSE)</f>
        <v>Electra</v>
      </c>
      <c r="O1238" s="21">
        <f>VLOOKUP(A1238, [1]orders!A:D, 4, FALSE)</f>
        <v>42631</v>
      </c>
      <c r="P1238" s="2">
        <v>1</v>
      </c>
      <c r="Q1238" s="2">
        <v>529.99</v>
      </c>
      <c r="R1238" s="27">
        <v>0.1</v>
      </c>
      <c r="S1238" s="2">
        <f t="shared" si="19"/>
        <v>529.99</v>
      </c>
    </row>
    <row r="1239" spans="1:19" x14ac:dyDescent="0.3">
      <c r="A1239" s="2">
        <v>442</v>
      </c>
      <c r="B1239" s="2">
        <v>1</v>
      </c>
      <c r="C1239" s="2">
        <f>VLOOKUP(A1239, [1]orders!A:G, 7, FALSE)</f>
        <v>2</v>
      </c>
      <c r="D1239" s="2">
        <v>16</v>
      </c>
      <c r="E1239" s="2">
        <f>VLOOKUP(C1239, [2]staffs!A:G,1,FALSE)</f>
        <v>2</v>
      </c>
      <c r="F1239" s="2" t="str">
        <f>VLOOKUP(E1239, [2]staffs!A:D,4,FALSE)</f>
        <v>mireya.copeland@bikes.shop</v>
      </c>
      <c r="G1239" s="2">
        <f>VLOOKUP(D1239, [3]products!$A:$D, 4, FALSE)</f>
        <v>3</v>
      </c>
      <c r="H1239" s="2" t="str">
        <f>VLOOKUP(G1239, [4]categories!A:B, 2, FALSE)</f>
        <v>Cruisers Bicycles</v>
      </c>
      <c r="I1239" s="14">
        <f>VLOOKUP(A1239, [1]orders!A:B,2,FALSE)</f>
        <v>667</v>
      </c>
      <c r="J1239" s="14" t="str">
        <f>VLOOKUP(A1239, [1]orders!A:I,9,FALSE)</f>
        <v>etsuko.garrison@yahoo.com</v>
      </c>
      <c r="K1239" s="14">
        <f>VLOOKUP(A1239, [1]orders!A:J,10,FALSE)</f>
        <v>11418</v>
      </c>
      <c r="L1239" s="2" t="str">
        <f>IFERROR(VLOOKUP(C1239, [5]stores!A:B, 2, FALSE), "Unknown")</f>
        <v>Baldwin Bikes</v>
      </c>
      <c r="M1239" s="2" t="str">
        <f>VLOOKUP(D1239,[3]products!A:B,2,FALSE)</f>
        <v>Electra Townie Original 7D EQ - 2016</v>
      </c>
      <c r="N1239" s="2" t="str">
        <f>VLOOKUP(D1239, [3]products!A:H, 8, FALSE)</f>
        <v>Electra</v>
      </c>
      <c r="O1239" s="21">
        <f>VLOOKUP(A1239, [1]orders!A:D, 4, FALSE)</f>
        <v>42631</v>
      </c>
      <c r="P1239" s="2">
        <v>2</v>
      </c>
      <c r="Q1239" s="2">
        <v>599.99</v>
      </c>
      <c r="R1239" s="27">
        <v>7.0000000000000007E-2</v>
      </c>
      <c r="S1239" s="2">
        <f t="shared" si="19"/>
        <v>1199.98</v>
      </c>
    </row>
    <row r="1240" spans="1:19" x14ac:dyDescent="0.3">
      <c r="A1240" s="2">
        <v>442</v>
      </c>
      <c r="B1240" s="2">
        <v>2</v>
      </c>
      <c r="C1240" s="2">
        <f>VLOOKUP(A1240, [1]orders!A:G, 7, FALSE)</f>
        <v>2</v>
      </c>
      <c r="D1240" s="2">
        <v>26</v>
      </c>
      <c r="E1240" s="2">
        <f>VLOOKUP(C1240, [2]staffs!A:G,1,FALSE)</f>
        <v>2</v>
      </c>
      <c r="F1240" s="2" t="str">
        <f>VLOOKUP(E1240, [2]staffs!A:D,4,FALSE)</f>
        <v>mireya.copeland@bikes.shop</v>
      </c>
      <c r="G1240" s="2">
        <f>VLOOKUP(D1240, [3]products!$A:$D, 4, FALSE)</f>
        <v>2</v>
      </c>
      <c r="H1240" s="2" t="str">
        <f>VLOOKUP(G1240, [4]categories!A:B, 2, FALSE)</f>
        <v>Comfort Bicycles</v>
      </c>
      <c r="I1240" s="14">
        <f>VLOOKUP(A1240, [1]orders!A:B,2,FALSE)</f>
        <v>667</v>
      </c>
      <c r="J1240" s="14" t="str">
        <f>VLOOKUP(A1240, [1]orders!A:I,9,FALSE)</f>
        <v>etsuko.garrison@yahoo.com</v>
      </c>
      <c r="K1240" s="14">
        <f>VLOOKUP(A1240, [1]orders!A:J,10,FALSE)</f>
        <v>11418</v>
      </c>
      <c r="L1240" s="2" t="str">
        <f>IFERROR(VLOOKUP(C1240, [5]stores!A:B, 2, FALSE), "Unknown")</f>
        <v>Baldwin Bikes</v>
      </c>
      <c r="M1240" s="2" t="str">
        <f>VLOOKUP(D1240,[3]products!A:B,2,FALSE)</f>
        <v>Electra Townie Original 7D EQ - 2016</v>
      </c>
      <c r="N1240" s="2" t="str">
        <f>VLOOKUP(D1240, [3]products!A:H, 8, FALSE)</f>
        <v>Electra</v>
      </c>
      <c r="O1240" s="21">
        <f>VLOOKUP(A1240, [1]orders!A:D, 4, FALSE)</f>
        <v>42631</v>
      </c>
      <c r="P1240" s="2">
        <v>2</v>
      </c>
      <c r="Q1240" s="2">
        <v>599.99</v>
      </c>
      <c r="R1240" s="27">
        <v>0.2</v>
      </c>
      <c r="S1240" s="2">
        <f t="shared" si="19"/>
        <v>1199.98</v>
      </c>
    </row>
    <row r="1241" spans="1:19" x14ac:dyDescent="0.3">
      <c r="A1241" s="2">
        <v>442</v>
      </c>
      <c r="B1241" s="2">
        <v>3</v>
      </c>
      <c r="C1241" s="2">
        <f>VLOOKUP(A1241, [1]orders!A:G, 7, FALSE)</f>
        <v>2</v>
      </c>
      <c r="D1241" s="2">
        <v>6</v>
      </c>
      <c r="E1241" s="2">
        <f>VLOOKUP(C1241, [2]staffs!A:G,1,FALSE)</f>
        <v>2</v>
      </c>
      <c r="F1241" s="2" t="str">
        <f>VLOOKUP(E1241, [2]staffs!A:D,4,FALSE)</f>
        <v>mireya.copeland@bikes.shop</v>
      </c>
      <c r="G1241" s="2">
        <f>VLOOKUP(D1241, [3]products!$A:$D, 4, FALSE)</f>
        <v>6</v>
      </c>
      <c r="H1241" s="2" t="str">
        <f>VLOOKUP(G1241, [4]categories!A:B, 2, FALSE)</f>
        <v>Mountain Bikes</v>
      </c>
      <c r="I1241" s="14">
        <f>VLOOKUP(A1241, [1]orders!A:B,2,FALSE)</f>
        <v>667</v>
      </c>
      <c r="J1241" s="14" t="str">
        <f>VLOOKUP(A1241, [1]orders!A:I,9,FALSE)</f>
        <v>etsuko.garrison@yahoo.com</v>
      </c>
      <c r="K1241" s="14">
        <f>VLOOKUP(A1241, [1]orders!A:J,10,FALSE)</f>
        <v>11418</v>
      </c>
      <c r="L1241" s="2" t="str">
        <f>IFERROR(VLOOKUP(C1241, [5]stores!A:B, 2, FALSE), "Unknown")</f>
        <v>Baldwin Bikes</v>
      </c>
      <c r="M1241" s="2" t="str">
        <f>VLOOKUP(D1241,[3]products!A:B,2,FALSE)</f>
        <v>Surly Ice Cream Truck Frameset - 2016</v>
      </c>
      <c r="N1241" s="2" t="str">
        <f>VLOOKUP(D1241, [3]products!A:H, 8, FALSE)</f>
        <v>Surly</v>
      </c>
      <c r="O1241" s="21">
        <f>VLOOKUP(A1241, [1]orders!A:D, 4, FALSE)</f>
        <v>42631</v>
      </c>
      <c r="P1241" s="2">
        <v>2</v>
      </c>
      <c r="Q1241" s="2">
        <v>469.99</v>
      </c>
      <c r="R1241" s="27">
        <v>0.2</v>
      </c>
      <c r="S1241" s="2">
        <f t="shared" si="19"/>
        <v>939.98</v>
      </c>
    </row>
    <row r="1242" spans="1:19" x14ac:dyDescent="0.3">
      <c r="A1242" s="2">
        <v>443</v>
      </c>
      <c r="B1242" s="2">
        <v>1</v>
      </c>
      <c r="C1242" s="2">
        <f>VLOOKUP(A1242, [1]orders!A:G, 7, FALSE)</f>
        <v>2</v>
      </c>
      <c r="D1242" s="2">
        <v>5</v>
      </c>
      <c r="E1242" s="2">
        <f>VLOOKUP(C1242, [2]staffs!A:G,1,FALSE)</f>
        <v>2</v>
      </c>
      <c r="F1242" s="2" t="str">
        <f>VLOOKUP(E1242, [2]staffs!A:D,4,FALSE)</f>
        <v>mireya.copeland@bikes.shop</v>
      </c>
      <c r="G1242" s="2">
        <f>VLOOKUP(D1242, [3]products!$A:$D, 4, FALSE)</f>
        <v>6</v>
      </c>
      <c r="H1242" s="2" t="str">
        <f>VLOOKUP(G1242, [4]categories!A:B, 2, FALSE)</f>
        <v>Mountain Bikes</v>
      </c>
      <c r="I1242" s="14">
        <f>VLOOKUP(A1242, [1]orders!A:B,2,FALSE)</f>
        <v>1371</v>
      </c>
      <c r="J1242" s="14" t="str">
        <f>VLOOKUP(A1242, [1]orders!A:I,9,FALSE)</f>
        <v>pandora.estes@aol.com</v>
      </c>
      <c r="K1242" s="14">
        <f>VLOOKUP(A1242, [1]orders!A:J,10,FALSE)</f>
        <v>11040</v>
      </c>
      <c r="L1242" s="2" t="str">
        <f>IFERROR(VLOOKUP(C1242, [5]stores!A:B, 2, FALSE), "Unknown")</f>
        <v>Baldwin Bikes</v>
      </c>
      <c r="M1242" s="2" t="str">
        <f>VLOOKUP(D1242,[3]products!A:B,2,FALSE)</f>
        <v>Heller Shagamaw Frame - 2016</v>
      </c>
      <c r="N1242" s="2" t="str">
        <f>VLOOKUP(D1242, [3]products!A:H, 8, FALSE)</f>
        <v>Heller</v>
      </c>
      <c r="O1242" s="21">
        <f>VLOOKUP(A1242, [1]orders!A:D, 4, FALSE)</f>
        <v>42631</v>
      </c>
      <c r="P1242" s="2">
        <v>1</v>
      </c>
      <c r="Q1242" s="2">
        <v>1320.99</v>
      </c>
      <c r="R1242" s="27">
        <v>0.05</v>
      </c>
      <c r="S1242" s="2">
        <f t="shared" si="19"/>
        <v>1320.99</v>
      </c>
    </row>
    <row r="1243" spans="1:19" x14ac:dyDescent="0.3">
      <c r="A1243" s="2">
        <v>443</v>
      </c>
      <c r="B1243" s="2">
        <v>2</v>
      </c>
      <c r="C1243" s="2">
        <f>VLOOKUP(A1243, [1]orders!A:G, 7, FALSE)</f>
        <v>2</v>
      </c>
      <c r="D1243" s="2">
        <v>26</v>
      </c>
      <c r="E1243" s="2">
        <f>VLOOKUP(C1243, [2]staffs!A:G,1,FALSE)</f>
        <v>2</v>
      </c>
      <c r="F1243" s="2" t="str">
        <f>VLOOKUP(E1243, [2]staffs!A:D,4,FALSE)</f>
        <v>mireya.copeland@bikes.shop</v>
      </c>
      <c r="G1243" s="2">
        <f>VLOOKUP(D1243, [3]products!$A:$D, 4, FALSE)</f>
        <v>2</v>
      </c>
      <c r="H1243" s="2" t="str">
        <f>VLOOKUP(G1243, [4]categories!A:B, 2, FALSE)</f>
        <v>Comfort Bicycles</v>
      </c>
      <c r="I1243" s="14">
        <f>VLOOKUP(A1243, [1]orders!A:B,2,FALSE)</f>
        <v>1371</v>
      </c>
      <c r="J1243" s="14" t="str">
        <f>VLOOKUP(A1243, [1]orders!A:I,9,FALSE)</f>
        <v>pandora.estes@aol.com</v>
      </c>
      <c r="K1243" s="14">
        <f>VLOOKUP(A1243, [1]orders!A:J,10,FALSE)</f>
        <v>11040</v>
      </c>
      <c r="L1243" s="2" t="str">
        <f>IFERROR(VLOOKUP(C1243, [5]stores!A:B, 2, FALSE), "Unknown")</f>
        <v>Baldwin Bikes</v>
      </c>
      <c r="M1243" s="2" t="str">
        <f>VLOOKUP(D1243,[3]products!A:B,2,FALSE)</f>
        <v>Electra Townie Original 7D EQ - 2016</v>
      </c>
      <c r="N1243" s="2" t="str">
        <f>VLOOKUP(D1243, [3]products!A:H, 8, FALSE)</f>
        <v>Electra</v>
      </c>
      <c r="O1243" s="21">
        <f>VLOOKUP(A1243, [1]orders!A:D, 4, FALSE)</f>
        <v>42631</v>
      </c>
      <c r="P1243" s="2">
        <v>1</v>
      </c>
      <c r="Q1243" s="2">
        <v>599.99</v>
      </c>
      <c r="R1243" s="27">
        <v>0.2</v>
      </c>
      <c r="S1243" s="2">
        <f t="shared" si="19"/>
        <v>599.99</v>
      </c>
    </row>
    <row r="1244" spans="1:19" x14ac:dyDescent="0.3">
      <c r="A1244" s="2">
        <v>444</v>
      </c>
      <c r="B1244" s="2">
        <v>1</v>
      </c>
      <c r="C1244" s="2">
        <f>VLOOKUP(A1244, [1]orders!A:G, 7, FALSE)</f>
        <v>1</v>
      </c>
      <c r="D1244" s="2">
        <v>22</v>
      </c>
      <c r="E1244" s="2">
        <f>VLOOKUP(C1244, [2]staffs!A:G,1,FALSE)</f>
        <v>1</v>
      </c>
      <c r="F1244" s="2" t="str">
        <f>VLOOKUP(E1244, [2]staffs!A:D,4,FALSE)</f>
        <v>fabiola.jackson@bikes.shop</v>
      </c>
      <c r="G1244" s="2">
        <f>VLOOKUP(D1244, [3]products!$A:$D, 4, FALSE)</f>
        <v>1</v>
      </c>
      <c r="H1244" s="2" t="str">
        <f>VLOOKUP(G1244, [4]categories!A:B, 2, FALSE)</f>
        <v>Children Bicycles</v>
      </c>
      <c r="I1244" s="14">
        <f>VLOOKUP(A1244, [1]orders!A:B,2,FALSE)</f>
        <v>30</v>
      </c>
      <c r="J1244" s="14" t="str">
        <f>VLOOKUP(A1244, [1]orders!A:I,9,FALSE)</f>
        <v>jamaal.albert@gmail.com</v>
      </c>
      <c r="K1244" s="14">
        <f>VLOOKUP(A1244, [1]orders!A:J,10,FALSE)</f>
        <v>90505</v>
      </c>
      <c r="L1244" s="2" t="str">
        <f>IFERROR(VLOOKUP(C1244, [5]stores!A:B, 2, FALSE), "Unknown")</f>
        <v>Santa Cruz Bikes</v>
      </c>
      <c r="M1244" s="2" t="str">
        <f>VLOOKUP(D1244,[3]products!A:B,2,FALSE)</f>
        <v>Electra Girl's Hawaii 1 (16-inch) - 2015/2016</v>
      </c>
      <c r="N1244" s="2" t="str">
        <f>VLOOKUP(D1244, [3]products!A:H, 8, FALSE)</f>
        <v>Electra</v>
      </c>
      <c r="O1244" s="21">
        <f>VLOOKUP(A1244, [1]orders!A:D, 4, FALSE)</f>
        <v>42632</v>
      </c>
      <c r="P1244" s="2">
        <v>1</v>
      </c>
      <c r="Q1244" s="2">
        <v>269.99</v>
      </c>
      <c r="R1244" s="27">
        <v>7.0000000000000007E-2</v>
      </c>
      <c r="S1244" s="2">
        <f t="shared" si="19"/>
        <v>269.99</v>
      </c>
    </row>
    <row r="1245" spans="1:19" x14ac:dyDescent="0.3">
      <c r="A1245" s="2">
        <v>444</v>
      </c>
      <c r="B1245" s="2">
        <v>2</v>
      </c>
      <c r="C1245" s="2">
        <f>VLOOKUP(A1245, [1]orders!A:G, 7, FALSE)</f>
        <v>1</v>
      </c>
      <c r="D1245" s="2">
        <v>15</v>
      </c>
      <c r="E1245" s="2">
        <f>VLOOKUP(C1245, [2]staffs!A:G,1,FALSE)</f>
        <v>1</v>
      </c>
      <c r="F1245" s="2" t="str">
        <f>VLOOKUP(E1245, [2]staffs!A:D,4,FALSE)</f>
        <v>fabiola.jackson@bikes.shop</v>
      </c>
      <c r="G1245" s="2">
        <f>VLOOKUP(D1245, [3]products!$A:$D, 4, FALSE)</f>
        <v>3</v>
      </c>
      <c r="H1245" s="2" t="str">
        <f>VLOOKUP(G1245, [4]categories!A:B, 2, FALSE)</f>
        <v>Cruisers Bicycles</v>
      </c>
      <c r="I1245" s="14">
        <f>VLOOKUP(A1245, [1]orders!A:B,2,FALSE)</f>
        <v>30</v>
      </c>
      <c r="J1245" s="14" t="str">
        <f>VLOOKUP(A1245, [1]orders!A:I,9,FALSE)</f>
        <v>jamaal.albert@gmail.com</v>
      </c>
      <c r="K1245" s="14">
        <f>VLOOKUP(A1245, [1]orders!A:J,10,FALSE)</f>
        <v>90505</v>
      </c>
      <c r="L1245" s="2" t="str">
        <f>IFERROR(VLOOKUP(C1245, [5]stores!A:B, 2, FALSE), "Unknown")</f>
        <v>Santa Cruz Bikes</v>
      </c>
      <c r="M1245" s="2" t="str">
        <f>VLOOKUP(D1245,[3]products!A:B,2,FALSE)</f>
        <v>Electra Moto 1 - 2016</v>
      </c>
      <c r="N1245" s="2" t="str">
        <f>VLOOKUP(D1245, [3]products!A:H, 8, FALSE)</f>
        <v>Electra</v>
      </c>
      <c r="O1245" s="21">
        <f>VLOOKUP(A1245, [1]orders!A:D, 4, FALSE)</f>
        <v>42632</v>
      </c>
      <c r="P1245" s="2">
        <v>2</v>
      </c>
      <c r="Q1245" s="2">
        <v>529.99</v>
      </c>
      <c r="R1245" s="27">
        <v>7.0000000000000007E-2</v>
      </c>
      <c r="S1245" s="2">
        <f t="shared" si="19"/>
        <v>1059.98</v>
      </c>
    </row>
    <row r="1246" spans="1:19" x14ac:dyDescent="0.3">
      <c r="A1246" s="2">
        <v>444</v>
      </c>
      <c r="B1246" s="2">
        <v>3</v>
      </c>
      <c r="C1246" s="2">
        <f>VLOOKUP(A1246, [1]orders!A:G, 7, FALSE)</f>
        <v>1</v>
      </c>
      <c r="D1246" s="2">
        <v>20</v>
      </c>
      <c r="E1246" s="2">
        <f>VLOOKUP(C1246, [2]staffs!A:G,1,FALSE)</f>
        <v>1</v>
      </c>
      <c r="F1246" s="2" t="str">
        <f>VLOOKUP(E1246, [2]staffs!A:D,4,FALSE)</f>
        <v>fabiola.jackson@bikes.shop</v>
      </c>
      <c r="G1246" s="2">
        <f>VLOOKUP(D1246, [3]products!$A:$D, 4, FALSE)</f>
        <v>3</v>
      </c>
      <c r="H1246" s="2" t="str">
        <f>VLOOKUP(G1246, [4]categories!A:B, 2, FALSE)</f>
        <v>Cruisers Bicycles</v>
      </c>
      <c r="I1246" s="14">
        <f>VLOOKUP(A1246, [1]orders!A:B,2,FALSE)</f>
        <v>30</v>
      </c>
      <c r="J1246" s="14" t="str">
        <f>VLOOKUP(A1246, [1]orders!A:I,9,FALSE)</f>
        <v>jamaal.albert@gmail.com</v>
      </c>
      <c r="K1246" s="14">
        <f>VLOOKUP(A1246, [1]orders!A:J,10,FALSE)</f>
        <v>90505</v>
      </c>
      <c r="L1246" s="2" t="str">
        <f>IFERROR(VLOOKUP(C1246, [5]stores!A:B, 2, FALSE), "Unknown")</f>
        <v>Santa Cruz Bikes</v>
      </c>
      <c r="M1246" s="2" t="str">
        <f>VLOOKUP(D1246,[3]products!A:B,2,FALSE)</f>
        <v>Electra Townie Original 7D EQ - Women's - 2016</v>
      </c>
      <c r="N1246" s="2" t="str">
        <f>VLOOKUP(D1246, [3]products!A:H, 8, FALSE)</f>
        <v>Electra</v>
      </c>
      <c r="O1246" s="21">
        <f>VLOOKUP(A1246, [1]orders!A:D, 4, FALSE)</f>
        <v>42632</v>
      </c>
      <c r="P1246" s="2">
        <v>2</v>
      </c>
      <c r="Q1246" s="2">
        <v>599.99</v>
      </c>
      <c r="R1246" s="27">
        <v>0.05</v>
      </c>
      <c r="S1246" s="2">
        <f t="shared" si="19"/>
        <v>1199.98</v>
      </c>
    </row>
    <row r="1247" spans="1:19" x14ac:dyDescent="0.3">
      <c r="A1247" s="2">
        <v>444</v>
      </c>
      <c r="B1247" s="2">
        <v>4</v>
      </c>
      <c r="C1247" s="2">
        <f>VLOOKUP(A1247, [1]orders!A:G, 7, FALSE)</f>
        <v>1</v>
      </c>
      <c r="D1247" s="2">
        <v>16</v>
      </c>
      <c r="E1247" s="2">
        <f>VLOOKUP(C1247, [2]staffs!A:G,1,FALSE)</f>
        <v>1</v>
      </c>
      <c r="F1247" s="2" t="str">
        <f>VLOOKUP(E1247, [2]staffs!A:D,4,FALSE)</f>
        <v>fabiola.jackson@bikes.shop</v>
      </c>
      <c r="G1247" s="2">
        <f>VLOOKUP(D1247, [3]products!$A:$D, 4, FALSE)</f>
        <v>3</v>
      </c>
      <c r="H1247" s="2" t="str">
        <f>VLOOKUP(G1247, [4]categories!A:B, 2, FALSE)</f>
        <v>Cruisers Bicycles</v>
      </c>
      <c r="I1247" s="14">
        <f>VLOOKUP(A1247, [1]orders!A:B,2,FALSE)</f>
        <v>30</v>
      </c>
      <c r="J1247" s="14" t="str">
        <f>VLOOKUP(A1247, [1]orders!A:I,9,FALSE)</f>
        <v>jamaal.albert@gmail.com</v>
      </c>
      <c r="K1247" s="14">
        <f>VLOOKUP(A1247, [1]orders!A:J,10,FALSE)</f>
        <v>90505</v>
      </c>
      <c r="L1247" s="2" t="str">
        <f>IFERROR(VLOOKUP(C1247, [5]stores!A:B, 2, FALSE), "Unknown")</f>
        <v>Santa Cruz Bikes</v>
      </c>
      <c r="M1247" s="2" t="str">
        <f>VLOOKUP(D1247,[3]products!A:B,2,FALSE)</f>
        <v>Electra Townie Original 7D EQ - 2016</v>
      </c>
      <c r="N1247" s="2" t="str">
        <f>VLOOKUP(D1247, [3]products!A:H, 8, FALSE)</f>
        <v>Electra</v>
      </c>
      <c r="O1247" s="21">
        <f>VLOOKUP(A1247, [1]orders!A:D, 4, FALSE)</f>
        <v>42632</v>
      </c>
      <c r="P1247" s="2">
        <v>1</v>
      </c>
      <c r="Q1247" s="2">
        <v>599.99</v>
      </c>
      <c r="R1247" s="27">
        <v>0.1</v>
      </c>
      <c r="S1247" s="2">
        <f t="shared" si="19"/>
        <v>599.99</v>
      </c>
    </row>
    <row r="1248" spans="1:19" x14ac:dyDescent="0.3">
      <c r="A1248" s="2">
        <v>444</v>
      </c>
      <c r="B1248" s="2">
        <v>5</v>
      </c>
      <c r="C1248" s="2">
        <f>VLOOKUP(A1248, [1]orders!A:G, 7, FALSE)</f>
        <v>1</v>
      </c>
      <c r="D1248" s="2">
        <v>10</v>
      </c>
      <c r="E1248" s="2">
        <f>VLOOKUP(C1248, [2]staffs!A:G,1,FALSE)</f>
        <v>1</v>
      </c>
      <c r="F1248" s="2" t="str">
        <f>VLOOKUP(E1248, [2]staffs!A:D,4,FALSE)</f>
        <v>fabiola.jackson@bikes.shop</v>
      </c>
      <c r="G1248" s="2">
        <f>VLOOKUP(D1248, [3]products!$A:$D, 4, FALSE)</f>
        <v>4</v>
      </c>
      <c r="H1248" s="2" t="str">
        <f>VLOOKUP(G1248, [4]categories!A:B, 2, FALSE)</f>
        <v>Cyclocross Bicycles</v>
      </c>
      <c r="I1248" s="14">
        <f>VLOOKUP(A1248, [1]orders!A:B,2,FALSE)</f>
        <v>30</v>
      </c>
      <c r="J1248" s="14" t="str">
        <f>VLOOKUP(A1248, [1]orders!A:I,9,FALSE)</f>
        <v>jamaal.albert@gmail.com</v>
      </c>
      <c r="K1248" s="14">
        <f>VLOOKUP(A1248, [1]orders!A:J,10,FALSE)</f>
        <v>90505</v>
      </c>
      <c r="L1248" s="2" t="str">
        <f>IFERROR(VLOOKUP(C1248, [5]stores!A:B, 2, FALSE), "Unknown")</f>
        <v>Santa Cruz Bikes</v>
      </c>
      <c r="M1248" s="2" t="str">
        <f>VLOOKUP(D1248,[3]products!A:B,2,FALSE)</f>
        <v>Surly Straggler - 2016</v>
      </c>
      <c r="N1248" s="2" t="str">
        <f>VLOOKUP(D1248, [3]products!A:H, 8, FALSE)</f>
        <v>Surly</v>
      </c>
      <c r="O1248" s="21">
        <f>VLOOKUP(A1248, [1]orders!A:D, 4, FALSE)</f>
        <v>42632</v>
      </c>
      <c r="P1248" s="2">
        <v>2</v>
      </c>
      <c r="Q1248" s="2">
        <v>1549</v>
      </c>
      <c r="R1248" s="27">
        <v>0.2</v>
      </c>
      <c r="S1248" s="2">
        <f t="shared" si="19"/>
        <v>3098</v>
      </c>
    </row>
    <row r="1249" spans="1:19" x14ac:dyDescent="0.3">
      <c r="A1249" s="2">
        <v>445</v>
      </c>
      <c r="B1249" s="2">
        <v>1</v>
      </c>
      <c r="C1249" s="2">
        <f>VLOOKUP(A1249, [1]orders!A:G, 7, FALSE)</f>
        <v>2</v>
      </c>
      <c r="D1249" s="2">
        <v>7</v>
      </c>
      <c r="E1249" s="2">
        <f>VLOOKUP(C1249, [2]staffs!A:G,1,FALSE)</f>
        <v>2</v>
      </c>
      <c r="F1249" s="2" t="str">
        <f>VLOOKUP(E1249, [2]staffs!A:D,4,FALSE)</f>
        <v>mireya.copeland@bikes.shop</v>
      </c>
      <c r="G1249" s="2">
        <f>VLOOKUP(D1249, [3]products!$A:$D, 4, FALSE)</f>
        <v>6</v>
      </c>
      <c r="H1249" s="2" t="str">
        <f>VLOOKUP(G1249, [4]categories!A:B, 2, FALSE)</f>
        <v>Mountain Bikes</v>
      </c>
      <c r="I1249" s="14">
        <f>VLOOKUP(A1249, [1]orders!A:B,2,FALSE)</f>
        <v>362</v>
      </c>
      <c r="J1249" s="14" t="str">
        <f>VLOOKUP(A1249, [1]orders!A:I,9,FALSE)</f>
        <v>olevia.noel@yahoo.com</v>
      </c>
      <c r="K1249" s="14">
        <f>VLOOKUP(A1249, [1]orders!A:J,10,FALSE)</f>
        <v>12401</v>
      </c>
      <c r="L1249" s="2" t="str">
        <f>IFERROR(VLOOKUP(C1249, [5]stores!A:B, 2, FALSE), "Unknown")</f>
        <v>Baldwin Bikes</v>
      </c>
      <c r="M1249" s="2" t="str">
        <f>VLOOKUP(D1249,[3]products!A:B,2,FALSE)</f>
        <v>Trek Slash 8 27.5 - 2016</v>
      </c>
      <c r="N1249" s="2" t="str">
        <f>VLOOKUP(D1249, [3]products!A:H, 8, FALSE)</f>
        <v>Trek</v>
      </c>
      <c r="O1249" s="21">
        <f>VLOOKUP(A1249, [1]orders!A:D, 4, FALSE)</f>
        <v>42632</v>
      </c>
      <c r="P1249" s="2">
        <v>1</v>
      </c>
      <c r="Q1249" s="2">
        <v>3999.99</v>
      </c>
      <c r="R1249" s="27">
        <v>0.2</v>
      </c>
      <c r="S1249" s="2">
        <f t="shared" si="19"/>
        <v>3999.99</v>
      </c>
    </row>
    <row r="1250" spans="1:19" x14ac:dyDescent="0.3">
      <c r="A1250" s="2">
        <v>445</v>
      </c>
      <c r="B1250" s="2">
        <v>2</v>
      </c>
      <c r="C1250" s="2">
        <f>VLOOKUP(A1250, [1]orders!A:G, 7, FALSE)</f>
        <v>2</v>
      </c>
      <c r="D1250" s="2">
        <v>16</v>
      </c>
      <c r="E1250" s="2">
        <f>VLOOKUP(C1250, [2]staffs!A:G,1,FALSE)</f>
        <v>2</v>
      </c>
      <c r="F1250" s="2" t="str">
        <f>VLOOKUP(E1250, [2]staffs!A:D,4,FALSE)</f>
        <v>mireya.copeland@bikes.shop</v>
      </c>
      <c r="G1250" s="2">
        <f>VLOOKUP(D1250, [3]products!$A:$D, 4, FALSE)</f>
        <v>3</v>
      </c>
      <c r="H1250" s="2" t="str">
        <f>VLOOKUP(G1250, [4]categories!A:B, 2, FALSE)</f>
        <v>Cruisers Bicycles</v>
      </c>
      <c r="I1250" s="14">
        <f>VLOOKUP(A1250, [1]orders!A:B,2,FALSE)</f>
        <v>362</v>
      </c>
      <c r="J1250" s="14" t="str">
        <f>VLOOKUP(A1250, [1]orders!A:I,9,FALSE)</f>
        <v>olevia.noel@yahoo.com</v>
      </c>
      <c r="K1250" s="14">
        <f>VLOOKUP(A1250, [1]orders!A:J,10,FALSE)</f>
        <v>12401</v>
      </c>
      <c r="L1250" s="2" t="str">
        <f>IFERROR(VLOOKUP(C1250, [5]stores!A:B, 2, FALSE), "Unknown")</f>
        <v>Baldwin Bikes</v>
      </c>
      <c r="M1250" s="2" t="str">
        <f>VLOOKUP(D1250,[3]products!A:B,2,FALSE)</f>
        <v>Electra Townie Original 7D EQ - 2016</v>
      </c>
      <c r="N1250" s="2" t="str">
        <f>VLOOKUP(D1250, [3]products!A:H, 8, FALSE)</f>
        <v>Electra</v>
      </c>
      <c r="O1250" s="21">
        <f>VLOOKUP(A1250, [1]orders!A:D, 4, FALSE)</f>
        <v>42632</v>
      </c>
      <c r="P1250" s="2">
        <v>1</v>
      </c>
      <c r="Q1250" s="2">
        <v>599.99</v>
      </c>
      <c r="R1250" s="27">
        <v>7.0000000000000007E-2</v>
      </c>
      <c r="S1250" s="2">
        <f t="shared" si="19"/>
        <v>599.99</v>
      </c>
    </row>
    <row r="1251" spans="1:19" x14ac:dyDescent="0.3">
      <c r="A1251" s="2">
        <v>445</v>
      </c>
      <c r="B1251" s="2">
        <v>3</v>
      </c>
      <c r="C1251" s="2">
        <f>VLOOKUP(A1251, [1]orders!A:G, 7, FALSE)</f>
        <v>2</v>
      </c>
      <c r="D1251" s="2">
        <v>23</v>
      </c>
      <c r="E1251" s="2">
        <f>VLOOKUP(C1251, [2]staffs!A:G,1,FALSE)</f>
        <v>2</v>
      </c>
      <c r="F1251" s="2" t="str">
        <f>VLOOKUP(E1251, [2]staffs!A:D,4,FALSE)</f>
        <v>mireya.copeland@bikes.shop</v>
      </c>
      <c r="G1251" s="2">
        <f>VLOOKUP(D1251, [3]products!$A:$D, 4, FALSE)</f>
        <v>1</v>
      </c>
      <c r="H1251" s="2" t="str">
        <f>VLOOKUP(G1251, [4]categories!A:B, 2, FALSE)</f>
        <v>Children Bicycles</v>
      </c>
      <c r="I1251" s="14">
        <f>VLOOKUP(A1251, [1]orders!A:B,2,FALSE)</f>
        <v>362</v>
      </c>
      <c r="J1251" s="14" t="str">
        <f>VLOOKUP(A1251, [1]orders!A:I,9,FALSE)</f>
        <v>olevia.noel@yahoo.com</v>
      </c>
      <c r="K1251" s="14">
        <f>VLOOKUP(A1251, [1]orders!A:J,10,FALSE)</f>
        <v>12401</v>
      </c>
      <c r="L1251" s="2" t="str">
        <f>IFERROR(VLOOKUP(C1251, [5]stores!A:B, 2, FALSE), "Unknown")</f>
        <v>Baldwin Bikes</v>
      </c>
      <c r="M1251" s="2" t="str">
        <f>VLOOKUP(D1251,[3]products!A:B,2,FALSE)</f>
        <v>Electra Girl's Hawaii 1 (20-inch) - 2015/2016</v>
      </c>
      <c r="N1251" s="2" t="str">
        <f>VLOOKUP(D1251, [3]products!A:H, 8, FALSE)</f>
        <v>Electra</v>
      </c>
      <c r="O1251" s="21">
        <f>VLOOKUP(A1251, [1]orders!A:D, 4, FALSE)</f>
        <v>42632</v>
      </c>
      <c r="P1251" s="2">
        <v>1</v>
      </c>
      <c r="Q1251" s="2">
        <v>299.99</v>
      </c>
      <c r="R1251" s="27">
        <v>0.2</v>
      </c>
      <c r="S1251" s="2">
        <f t="shared" si="19"/>
        <v>299.99</v>
      </c>
    </row>
    <row r="1252" spans="1:19" x14ac:dyDescent="0.3">
      <c r="A1252" s="2">
        <v>446</v>
      </c>
      <c r="B1252" s="2">
        <v>1</v>
      </c>
      <c r="C1252" s="2">
        <f>VLOOKUP(A1252, [1]orders!A:G, 7, FALSE)</f>
        <v>2</v>
      </c>
      <c r="D1252" s="2">
        <v>22</v>
      </c>
      <c r="E1252" s="2">
        <f>VLOOKUP(C1252, [2]staffs!A:G,1,FALSE)</f>
        <v>2</v>
      </c>
      <c r="F1252" s="2" t="str">
        <f>VLOOKUP(E1252, [2]staffs!A:D,4,FALSE)</f>
        <v>mireya.copeland@bikes.shop</v>
      </c>
      <c r="G1252" s="2">
        <f>VLOOKUP(D1252, [3]products!$A:$D, 4, FALSE)</f>
        <v>1</v>
      </c>
      <c r="H1252" s="2" t="str">
        <f>VLOOKUP(G1252, [4]categories!A:B, 2, FALSE)</f>
        <v>Children Bicycles</v>
      </c>
      <c r="I1252" s="14">
        <f>VLOOKUP(A1252, [1]orders!A:B,2,FALSE)</f>
        <v>399</v>
      </c>
      <c r="J1252" s="14" t="str">
        <f>VLOOKUP(A1252, [1]orders!A:I,9,FALSE)</f>
        <v>bart.hess@aol.com</v>
      </c>
      <c r="K1252" s="14">
        <f>VLOOKUP(A1252, [1]orders!A:J,10,FALSE)</f>
        <v>12401</v>
      </c>
      <c r="L1252" s="2" t="str">
        <f>IFERROR(VLOOKUP(C1252, [5]stores!A:B, 2, FALSE), "Unknown")</f>
        <v>Baldwin Bikes</v>
      </c>
      <c r="M1252" s="2" t="str">
        <f>VLOOKUP(D1252,[3]products!A:B,2,FALSE)</f>
        <v>Electra Girl's Hawaii 1 (16-inch) - 2015/2016</v>
      </c>
      <c r="N1252" s="2" t="str">
        <f>VLOOKUP(D1252, [3]products!A:H, 8, FALSE)</f>
        <v>Electra</v>
      </c>
      <c r="O1252" s="21">
        <f>VLOOKUP(A1252, [1]orders!A:D, 4, FALSE)</f>
        <v>42632</v>
      </c>
      <c r="P1252" s="2">
        <v>1</v>
      </c>
      <c r="Q1252" s="2">
        <v>269.99</v>
      </c>
      <c r="R1252" s="27">
        <v>0.2</v>
      </c>
      <c r="S1252" s="2">
        <f t="shared" si="19"/>
        <v>269.99</v>
      </c>
    </row>
    <row r="1253" spans="1:19" x14ac:dyDescent="0.3">
      <c r="A1253" s="2">
        <v>446</v>
      </c>
      <c r="B1253" s="2">
        <v>2</v>
      </c>
      <c r="C1253" s="2">
        <f>VLOOKUP(A1253, [1]orders!A:G, 7, FALSE)</f>
        <v>2</v>
      </c>
      <c r="D1253" s="2">
        <v>16</v>
      </c>
      <c r="E1253" s="2">
        <f>VLOOKUP(C1253, [2]staffs!A:G,1,FALSE)</f>
        <v>2</v>
      </c>
      <c r="F1253" s="2" t="str">
        <f>VLOOKUP(E1253, [2]staffs!A:D,4,FALSE)</f>
        <v>mireya.copeland@bikes.shop</v>
      </c>
      <c r="G1253" s="2">
        <f>VLOOKUP(D1253, [3]products!$A:$D, 4, FALSE)</f>
        <v>3</v>
      </c>
      <c r="H1253" s="2" t="str">
        <f>VLOOKUP(G1253, [4]categories!A:B, 2, FALSE)</f>
        <v>Cruisers Bicycles</v>
      </c>
      <c r="I1253" s="14">
        <f>VLOOKUP(A1253, [1]orders!A:B,2,FALSE)</f>
        <v>399</v>
      </c>
      <c r="J1253" s="14" t="str">
        <f>VLOOKUP(A1253, [1]orders!A:I,9,FALSE)</f>
        <v>bart.hess@aol.com</v>
      </c>
      <c r="K1253" s="14">
        <f>VLOOKUP(A1253, [1]orders!A:J,10,FALSE)</f>
        <v>12401</v>
      </c>
      <c r="L1253" s="2" t="str">
        <f>IFERROR(VLOOKUP(C1253, [5]stores!A:B, 2, FALSE), "Unknown")</f>
        <v>Baldwin Bikes</v>
      </c>
      <c r="M1253" s="2" t="str">
        <f>VLOOKUP(D1253,[3]products!A:B,2,FALSE)</f>
        <v>Electra Townie Original 7D EQ - 2016</v>
      </c>
      <c r="N1253" s="2" t="str">
        <f>VLOOKUP(D1253, [3]products!A:H, 8, FALSE)</f>
        <v>Electra</v>
      </c>
      <c r="O1253" s="21">
        <f>VLOOKUP(A1253, [1]orders!A:D, 4, FALSE)</f>
        <v>42632</v>
      </c>
      <c r="P1253" s="2">
        <v>2</v>
      </c>
      <c r="Q1253" s="2">
        <v>599.99</v>
      </c>
      <c r="R1253" s="27">
        <v>7.0000000000000007E-2</v>
      </c>
      <c r="S1253" s="2">
        <f t="shared" si="19"/>
        <v>1199.98</v>
      </c>
    </row>
    <row r="1254" spans="1:19" x14ac:dyDescent="0.3">
      <c r="A1254" s="2">
        <v>447</v>
      </c>
      <c r="B1254" s="2">
        <v>1</v>
      </c>
      <c r="C1254" s="2">
        <f>VLOOKUP(A1254, [1]orders!A:G, 7, FALSE)</f>
        <v>3</v>
      </c>
      <c r="D1254" s="2">
        <v>4</v>
      </c>
      <c r="E1254" s="2">
        <f>VLOOKUP(C1254, [2]staffs!A:G,1,FALSE)</f>
        <v>3</v>
      </c>
      <c r="F1254" s="2" t="str">
        <f>VLOOKUP(E1254, [2]staffs!A:D,4,FALSE)</f>
        <v>genna.serrano@bikes.shop</v>
      </c>
      <c r="G1254" s="2">
        <f>VLOOKUP(D1254, [3]products!$A:$D, 4, FALSE)</f>
        <v>6</v>
      </c>
      <c r="H1254" s="2" t="str">
        <f>VLOOKUP(G1254, [4]categories!A:B, 2, FALSE)</f>
        <v>Mountain Bikes</v>
      </c>
      <c r="I1254" s="14">
        <f>VLOOKUP(A1254, [1]orders!A:B,2,FALSE)</f>
        <v>808</v>
      </c>
      <c r="J1254" s="14" t="str">
        <f>VLOOKUP(A1254, [1]orders!A:I,9,FALSE)</f>
        <v>vallie.dixon@yahoo.com</v>
      </c>
      <c r="K1254" s="14">
        <f>VLOOKUP(A1254, [1]orders!A:J,10,FALSE)</f>
        <v>75088</v>
      </c>
      <c r="L1254" s="2" t="str">
        <f>IFERROR(VLOOKUP(C1254, [5]stores!A:B, 2, FALSE), "Unknown")</f>
        <v>Rowlett Bikes</v>
      </c>
      <c r="M1254" s="2" t="str">
        <f>VLOOKUP(D1254,[3]products!A:B,2,FALSE)</f>
        <v>Trek Fuel EX 8 29 - 2016</v>
      </c>
      <c r="N1254" s="2" t="str">
        <f>VLOOKUP(D1254, [3]products!A:H, 8, FALSE)</f>
        <v>Trek</v>
      </c>
      <c r="O1254" s="21">
        <f>VLOOKUP(A1254, [1]orders!A:D, 4, FALSE)</f>
        <v>42633</v>
      </c>
      <c r="P1254" s="2">
        <v>2</v>
      </c>
      <c r="Q1254" s="2">
        <v>2899.99</v>
      </c>
      <c r="R1254" s="27">
        <v>0.05</v>
      </c>
      <c r="S1254" s="2">
        <f t="shared" si="19"/>
        <v>5799.98</v>
      </c>
    </row>
    <row r="1255" spans="1:19" x14ac:dyDescent="0.3">
      <c r="A1255" s="2">
        <v>447</v>
      </c>
      <c r="B1255" s="2">
        <v>2</v>
      </c>
      <c r="C1255" s="2">
        <f>VLOOKUP(A1255, [1]orders!A:G, 7, FALSE)</f>
        <v>3</v>
      </c>
      <c r="D1255" s="2">
        <v>3</v>
      </c>
      <c r="E1255" s="2">
        <f>VLOOKUP(C1255, [2]staffs!A:G,1,FALSE)</f>
        <v>3</v>
      </c>
      <c r="F1255" s="2" t="str">
        <f>VLOOKUP(E1255, [2]staffs!A:D,4,FALSE)</f>
        <v>genna.serrano@bikes.shop</v>
      </c>
      <c r="G1255" s="2">
        <f>VLOOKUP(D1255, [3]products!$A:$D, 4, FALSE)</f>
        <v>6</v>
      </c>
      <c r="H1255" s="2" t="str">
        <f>VLOOKUP(G1255, [4]categories!A:B, 2, FALSE)</f>
        <v>Mountain Bikes</v>
      </c>
      <c r="I1255" s="14">
        <f>VLOOKUP(A1255, [1]orders!A:B,2,FALSE)</f>
        <v>808</v>
      </c>
      <c r="J1255" s="14" t="str">
        <f>VLOOKUP(A1255, [1]orders!A:I,9,FALSE)</f>
        <v>vallie.dixon@yahoo.com</v>
      </c>
      <c r="K1255" s="14">
        <f>VLOOKUP(A1255, [1]orders!A:J,10,FALSE)</f>
        <v>75088</v>
      </c>
      <c r="L1255" s="2" t="str">
        <f>IFERROR(VLOOKUP(C1255, [5]stores!A:B, 2, FALSE), "Unknown")</f>
        <v>Rowlett Bikes</v>
      </c>
      <c r="M1255" s="2" t="str">
        <f>VLOOKUP(D1255,[3]products!A:B,2,FALSE)</f>
        <v>Surly Wednesday Frameset - 2016</v>
      </c>
      <c r="N1255" s="2" t="str">
        <f>VLOOKUP(D1255, [3]products!A:H, 8, FALSE)</f>
        <v>Surly</v>
      </c>
      <c r="O1255" s="21">
        <f>VLOOKUP(A1255, [1]orders!A:D, 4, FALSE)</f>
        <v>42633</v>
      </c>
      <c r="P1255" s="2">
        <v>1</v>
      </c>
      <c r="Q1255" s="2">
        <v>999.99</v>
      </c>
      <c r="R1255" s="27">
        <v>0.1</v>
      </c>
      <c r="S1255" s="2">
        <f t="shared" si="19"/>
        <v>999.99</v>
      </c>
    </row>
    <row r="1256" spans="1:19" x14ac:dyDescent="0.3">
      <c r="A1256" s="2">
        <v>447</v>
      </c>
      <c r="B1256" s="2">
        <v>3</v>
      </c>
      <c r="C1256" s="2">
        <f>VLOOKUP(A1256, [1]orders!A:G, 7, FALSE)</f>
        <v>3</v>
      </c>
      <c r="D1256" s="2">
        <v>8</v>
      </c>
      <c r="E1256" s="2">
        <f>VLOOKUP(C1256, [2]staffs!A:G,1,FALSE)</f>
        <v>3</v>
      </c>
      <c r="F1256" s="2" t="str">
        <f>VLOOKUP(E1256, [2]staffs!A:D,4,FALSE)</f>
        <v>genna.serrano@bikes.shop</v>
      </c>
      <c r="G1256" s="2">
        <f>VLOOKUP(D1256, [3]products!$A:$D, 4, FALSE)</f>
        <v>6</v>
      </c>
      <c r="H1256" s="2" t="str">
        <f>VLOOKUP(G1256, [4]categories!A:B, 2, FALSE)</f>
        <v>Mountain Bikes</v>
      </c>
      <c r="I1256" s="14">
        <f>VLOOKUP(A1256, [1]orders!A:B,2,FALSE)</f>
        <v>808</v>
      </c>
      <c r="J1256" s="14" t="str">
        <f>VLOOKUP(A1256, [1]orders!A:I,9,FALSE)</f>
        <v>vallie.dixon@yahoo.com</v>
      </c>
      <c r="K1256" s="14">
        <f>VLOOKUP(A1256, [1]orders!A:J,10,FALSE)</f>
        <v>75088</v>
      </c>
      <c r="L1256" s="2" t="str">
        <f>IFERROR(VLOOKUP(C1256, [5]stores!A:B, 2, FALSE), "Unknown")</f>
        <v>Rowlett Bikes</v>
      </c>
      <c r="M1256" s="2" t="str">
        <f>VLOOKUP(D1256,[3]products!A:B,2,FALSE)</f>
        <v>Trek Remedy 29 Carbon Frameset - 2016</v>
      </c>
      <c r="N1256" s="2" t="str">
        <f>VLOOKUP(D1256, [3]products!A:H, 8, FALSE)</f>
        <v>Trek</v>
      </c>
      <c r="O1256" s="21">
        <f>VLOOKUP(A1256, [1]orders!A:D, 4, FALSE)</f>
        <v>42633</v>
      </c>
      <c r="P1256" s="2">
        <v>1</v>
      </c>
      <c r="Q1256" s="2">
        <v>1799.99</v>
      </c>
      <c r="R1256" s="27">
        <v>7.0000000000000007E-2</v>
      </c>
      <c r="S1256" s="2">
        <f t="shared" si="19"/>
        <v>1799.99</v>
      </c>
    </row>
    <row r="1257" spans="1:19" x14ac:dyDescent="0.3">
      <c r="A1257" s="2">
        <v>448</v>
      </c>
      <c r="B1257" s="2">
        <v>1</v>
      </c>
      <c r="C1257" s="2">
        <f>VLOOKUP(A1257, [1]orders!A:G, 7, FALSE)</f>
        <v>2</v>
      </c>
      <c r="D1257" s="2">
        <v>13</v>
      </c>
      <c r="E1257" s="2">
        <f>VLOOKUP(C1257, [2]staffs!A:G,1,FALSE)</f>
        <v>2</v>
      </c>
      <c r="F1257" s="2" t="str">
        <f>VLOOKUP(E1257, [2]staffs!A:D,4,FALSE)</f>
        <v>mireya.copeland@bikes.shop</v>
      </c>
      <c r="G1257" s="2">
        <f>VLOOKUP(D1257, [3]products!$A:$D, 4, FALSE)</f>
        <v>3</v>
      </c>
      <c r="H1257" s="2" t="str">
        <f>VLOOKUP(G1257, [4]categories!A:B, 2, FALSE)</f>
        <v>Cruisers Bicycles</v>
      </c>
      <c r="I1257" s="14">
        <f>VLOOKUP(A1257, [1]orders!A:B,2,FALSE)</f>
        <v>101</v>
      </c>
      <c r="J1257" s="14" t="str">
        <f>VLOOKUP(A1257, [1]orders!A:I,9,FALSE)</f>
        <v>nichelle.howell@aol.com</v>
      </c>
      <c r="K1257" s="14">
        <f>VLOOKUP(A1257, [1]orders!A:J,10,FALSE)</f>
        <v>10583</v>
      </c>
      <c r="L1257" s="2" t="str">
        <f>IFERROR(VLOOKUP(C1257, [5]stores!A:B, 2, FALSE), "Unknown")</f>
        <v>Baldwin Bikes</v>
      </c>
      <c r="M1257" s="2" t="str">
        <f>VLOOKUP(D1257,[3]products!A:B,2,FALSE)</f>
        <v>Electra Cruiser 1 (24-Inch) - 2016</v>
      </c>
      <c r="N1257" s="2" t="str">
        <f>VLOOKUP(D1257, [3]products!A:H, 8, FALSE)</f>
        <v>Electra</v>
      </c>
      <c r="O1257" s="21">
        <f>VLOOKUP(A1257, [1]orders!A:D, 4, FALSE)</f>
        <v>42634</v>
      </c>
      <c r="P1257" s="2">
        <v>2</v>
      </c>
      <c r="Q1257" s="2">
        <v>269.99</v>
      </c>
      <c r="R1257" s="27">
        <v>0.05</v>
      </c>
      <c r="S1257" s="2">
        <f t="shared" si="19"/>
        <v>539.98</v>
      </c>
    </row>
    <row r="1258" spans="1:19" x14ac:dyDescent="0.3">
      <c r="A1258" s="2">
        <v>448</v>
      </c>
      <c r="B1258" s="2">
        <v>2</v>
      </c>
      <c r="C1258" s="2">
        <f>VLOOKUP(A1258, [1]orders!A:G, 7, FALSE)</f>
        <v>2</v>
      </c>
      <c r="D1258" s="2">
        <v>6</v>
      </c>
      <c r="E1258" s="2">
        <f>VLOOKUP(C1258, [2]staffs!A:G,1,FALSE)</f>
        <v>2</v>
      </c>
      <c r="F1258" s="2" t="str">
        <f>VLOOKUP(E1258, [2]staffs!A:D,4,FALSE)</f>
        <v>mireya.copeland@bikes.shop</v>
      </c>
      <c r="G1258" s="2">
        <f>VLOOKUP(D1258, [3]products!$A:$D, 4, FALSE)</f>
        <v>6</v>
      </c>
      <c r="H1258" s="2" t="str">
        <f>VLOOKUP(G1258, [4]categories!A:B, 2, FALSE)</f>
        <v>Mountain Bikes</v>
      </c>
      <c r="I1258" s="14">
        <f>VLOOKUP(A1258, [1]orders!A:B,2,FALSE)</f>
        <v>101</v>
      </c>
      <c r="J1258" s="14" t="str">
        <f>VLOOKUP(A1258, [1]orders!A:I,9,FALSE)</f>
        <v>nichelle.howell@aol.com</v>
      </c>
      <c r="K1258" s="14">
        <f>VLOOKUP(A1258, [1]orders!A:J,10,FALSE)</f>
        <v>10583</v>
      </c>
      <c r="L1258" s="2" t="str">
        <f>IFERROR(VLOOKUP(C1258, [5]stores!A:B, 2, FALSE), "Unknown")</f>
        <v>Baldwin Bikes</v>
      </c>
      <c r="M1258" s="2" t="str">
        <f>VLOOKUP(D1258,[3]products!A:B,2,FALSE)</f>
        <v>Surly Ice Cream Truck Frameset - 2016</v>
      </c>
      <c r="N1258" s="2" t="str">
        <f>VLOOKUP(D1258, [3]products!A:H, 8, FALSE)</f>
        <v>Surly</v>
      </c>
      <c r="O1258" s="21">
        <f>VLOOKUP(A1258, [1]orders!A:D, 4, FALSE)</f>
        <v>42634</v>
      </c>
      <c r="P1258" s="2">
        <v>2</v>
      </c>
      <c r="Q1258" s="2">
        <v>469.99</v>
      </c>
      <c r="R1258" s="27">
        <v>0.05</v>
      </c>
      <c r="S1258" s="2">
        <f t="shared" si="19"/>
        <v>939.98</v>
      </c>
    </row>
    <row r="1259" spans="1:19" x14ac:dyDescent="0.3">
      <c r="A1259" s="2">
        <v>449</v>
      </c>
      <c r="B1259" s="2">
        <v>1</v>
      </c>
      <c r="C1259" s="2">
        <f>VLOOKUP(A1259, [1]orders!A:G, 7, FALSE)</f>
        <v>2</v>
      </c>
      <c r="D1259" s="2">
        <v>17</v>
      </c>
      <c r="E1259" s="2">
        <f>VLOOKUP(C1259, [2]staffs!A:G,1,FALSE)</f>
        <v>2</v>
      </c>
      <c r="F1259" s="2" t="str">
        <f>VLOOKUP(E1259, [2]staffs!A:D,4,FALSE)</f>
        <v>mireya.copeland@bikes.shop</v>
      </c>
      <c r="G1259" s="2">
        <f>VLOOKUP(D1259, [3]products!$A:$D, 4, FALSE)</f>
        <v>3</v>
      </c>
      <c r="H1259" s="2" t="str">
        <f>VLOOKUP(G1259, [4]categories!A:B, 2, FALSE)</f>
        <v>Cruisers Bicycles</v>
      </c>
      <c r="I1259" s="14">
        <f>VLOOKUP(A1259, [1]orders!A:B,2,FALSE)</f>
        <v>492</v>
      </c>
      <c r="J1259" s="14" t="str">
        <f>VLOOKUP(A1259, [1]orders!A:I,9,FALSE)</f>
        <v>justa.thompson@aol.com</v>
      </c>
      <c r="K1259" s="14">
        <f>VLOOKUP(A1259, [1]orders!A:J,10,FALSE)</f>
        <v>11368</v>
      </c>
      <c r="L1259" s="2" t="str">
        <f>IFERROR(VLOOKUP(C1259, [5]stores!A:B, 2, FALSE), "Unknown")</f>
        <v>Baldwin Bikes</v>
      </c>
      <c r="M1259" s="2" t="str">
        <f>VLOOKUP(D1259,[3]products!A:B,2,FALSE)</f>
        <v>Pure Cycles Vine 8-Speed - 2016</v>
      </c>
      <c r="N1259" s="2" t="str">
        <f>VLOOKUP(D1259, [3]products!A:H, 8, FALSE)</f>
        <v>Pure Cycles</v>
      </c>
      <c r="O1259" s="21">
        <f>VLOOKUP(A1259, [1]orders!A:D, 4, FALSE)</f>
        <v>42634</v>
      </c>
      <c r="P1259" s="2">
        <v>2</v>
      </c>
      <c r="Q1259" s="2">
        <v>429</v>
      </c>
      <c r="R1259" s="27">
        <v>0.05</v>
      </c>
      <c r="S1259" s="2">
        <f t="shared" si="19"/>
        <v>858</v>
      </c>
    </row>
    <row r="1260" spans="1:19" x14ac:dyDescent="0.3">
      <c r="A1260" s="2">
        <v>449</v>
      </c>
      <c r="B1260" s="2">
        <v>2</v>
      </c>
      <c r="C1260" s="2">
        <f>VLOOKUP(A1260, [1]orders!A:G, 7, FALSE)</f>
        <v>2</v>
      </c>
      <c r="D1260" s="2">
        <v>2</v>
      </c>
      <c r="E1260" s="2">
        <f>VLOOKUP(C1260, [2]staffs!A:G,1,FALSE)</f>
        <v>2</v>
      </c>
      <c r="F1260" s="2" t="str">
        <f>VLOOKUP(E1260, [2]staffs!A:D,4,FALSE)</f>
        <v>mireya.copeland@bikes.shop</v>
      </c>
      <c r="G1260" s="2">
        <f>VLOOKUP(D1260, [3]products!$A:$D, 4, FALSE)</f>
        <v>6</v>
      </c>
      <c r="H1260" s="2" t="str">
        <f>VLOOKUP(G1260, [4]categories!A:B, 2, FALSE)</f>
        <v>Mountain Bikes</v>
      </c>
      <c r="I1260" s="14">
        <f>VLOOKUP(A1260, [1]orders!A:B,2,FALSE)</f>
        <v>492</v>
      </c>
      <c r="J1260" s="14" t="str">
        <f>VLOOKUP(A1260, [1]orders!A:I,9,FALSE)</f>
        <v>justa.thompson@aol.com</v>
      </c>
      <c r="K1260" s="14">
        <f>VLOOKUP(A1260, [1]orders!A:J,10,FALSE)</f>
        <v>11368</v>
      </c>
      <c r="L1260" s="2" t="str">
        <f>IFERROR(VLOOKUP(C1260, [5]stores!A:B, 2, FALSE), "Unknown")</f>
        <v>Baldwin Bikes</v>
      </c>
      <c r="M1260" s="2" t="str">
        <f>VLOOKUP(D1260,[3]products!A:B,2,FALSE)</f>
        <v>Ritchey Timberwolf Frameset - 2016</v>
      </c>
      <c r="N1260" s="2" t="str">
        <f>VLOOKUP(D1260, [3]products!A:H, 8, FALSE)</f>
        <v>Ritchey</v>
      </c>
      <c r="O1260" s="21">
        <f>VLOOKUP(A1260, [1]orders!A:D, 4, FALSE)</f>
        <v>42634</v>
      </c>
      <c r="P1260" s="2">
        <v>1</v>
      </c>
      <c r="Q1260" s="2">
        <v>749.99</v>
      </c>
      <c r="R1260" s="27">
        <v>0.05</v>
      </c>
      <c r="S1260" s="2">
        <f t="shared" si="19"/>
        <v>749.99</v>
      </c>
    </row>
    <row r="1261" spans="1:19" x14ac:dyDescent="0.3">
      <c r="A1261" s="2">
        <v>449</v>
      </c>
      <c r="B1261" s="2">
        <v>3</v>
      </c>
      <c r="C1261" s="2">
        <f>VLOOKUP(A1261, [1]orders!A:G, 7, FALSE)</f>
        <v>2</v>
      </c>
      <c r="D1261" s="2">
        <v>7</v>
      </c>
      <c r="E1261" s="2">
        <f>VLOOKUP(C1261, [2]staffs!A:G,1,FALSE)</f>
        <v>2</v>
      </c>
      <c r="F1261" s="2" t="str">
        <f>VLOOKUP(E1261, [2]staffs!A:D,4,FALSE)</f>
        <v>mireya.copeland@bikes.shop</v>
      </c>
      <c r="G1261" s="2">
        <f>VLOOKUP(D1261, [3]products!$A:$D, 4, FALSE)</f>
        <v>6</v>
      </c>
      <c r="H1261" s="2" t="str">
        <f>VLOOKUP(G1261, [4]categories!A:B, 2, FALSE)</f>
        <v>Mountain Bikes</v>
      </c>
      <c r="I1261" s="14">
        <f>VLOOKUP(A1261, [1]orders!A:B,2,FALSE)</f>
        <v>492</v>
      </c>
      <c r="J1261" s="14" t="str">
        <f>VLOOKUP(A1261, [1]orders!A:I,9,FALSE)</f>
        <v>justa.thompson@aol.com</v>
      </c>
      <c r="K1261" s="14">
        <f>VLOOKUP(A1261, [1]orders!A:J,10,FALSE)</f>
        <v>11368</v>
      </c>
      <c r="L1261" s="2" t="str">
        <f>IFERROR(VLOOKUP(C1261, [5]stores!A:B, 2, FALSE), "Unknown")</f>
        <v>Baldwin Bikes</v>
      </c>
      <c r="M1261" s="2" t="str">
        <f>VLOOKUP(D1261,[3]products!A:B,2,FALSE)</f>
        <v>Trek Slash 8 27.5 - 2016</v>
      </c>
      <c r="N1261" s="2" t="str">
        <f>VLOOKUP(D1261, [3]products!A:H, 8, FALSE)</f>
        <v>Trek</v>
      </c>
      <c r="O1261" s="21">
        <f>VLOOKUP(A1261, [1]orders!A:D, 4, FALSE)</f>
        <v>42634</v>
      </c>
      <c r="P1261" s="2">
        <v>2</v>
      </c>
      <c r="Q1261" s="2">
        <v>3999.99</v>
      </c>
      <c r="R1261" s="27">
        <v>7.0000000000000007E-2</v>
      </c>
      <c r="S1261" s="2">
        <f t="shared" si="19"/>
        <v>7999.98</v>
      </c>
    </row>
    <row r="1262" spans="1:19" x14ac:dyDescent="0.3">
      <c r="A1262" s="2">
        <v>449</v>
      </c>
      <c r="B1262" s="2">
        <v>4</v>
      </c>
      <c r="C1262" s="2">
        <f>VLOOKUP(A1262, [1]orders!A:G, 7, FALSE)</f>
        <v>2</v>
      </c>
      <c r="D1262" s="2">
        <v>26</v>
      </c>
      <c r="E1262" s="2">
        <f>VLOOKUP(C1262, [2]staffs!A:G,1,FALSE)</f>
        <v>2</v>
      </c>
      <c r="F1262" s="2" t="str">
        <f>VLOOKUP(E1262, [2]staffs!A:D,4,FALSE)</f>
        <v>mireya.copeland@bikes.shop</v>
      </c>
      <c r="G1262" s="2">
        <f>VLOOKUP(D1262, [3]products!$A:$D, 4, FALSE)</f>
        <v>2</v>
      </c>
      <c r="H1262" s="2" t="str">
        <f>VLOOKUP(G1262, [4]categories!A:B, 2, FALSE)</f>
        <v>Comfort Bicycles</v>
      </c>
      <c r="I1262" s="14">
        <f>VLOOKUP(A1262, [1]orders!A:B,2,FALSE)</f>
        <v>492</v>
      </c>
      <c r="J1262" s="14" t="str">
        <f>VLOOKUP(A1262, [1]orders!A:I,9,FALSE)</f>
        <v>justa.thompson@aol.com</v>
      </c>
      <c r="K1262" s="14">
        <f>VLOOKUP(A1262, [1]orders!A:J,10,FALSE)</f>
        <v>11368</v>
      </c>
      <c r="L1262" s="2" t="str">
        <f>IFERROR(VLOOKUP(C1262, [5]stores!A:B, 2, FALSE), "Unknown")</f>
        <v>Baldwin Bikes</v>
      </c>
      <c r="M1262" s="2" t="str">
        <f>VLOOKUP(D1262,[3]products!A:B,2,FALSE)</f>
        <v>Electra Townie Original 7D EQ - 2016</v>
      </c>
      <c r="N1262" s="2" t="str">
        <f>VLOOKUP(D1262, [3]products!A:H, 8, FALSE)</f>
        <v>Electra</v>
      </c>
      <c r="O1262" s="21">
        <f>VLOOKUP(A1262, [1]orders!A:D, 4, FALSE)</f>
        <v>42634</v>
      </c>
      <c r="P1262" s="2">
        <v>2</v>
      </c>
      <c r="Q1262" s="2">
        <v>599.99</v>
      </c>
      <c r="R1262" s="27">
        <v>0.2</v>
      </c>
      <c r="S1262" s="2">
        <f t="shared" si="19"/>
        <v>1199.98</v>
      </c>
    </row>
    <row r="1263" spans="1:19" x14ac:dyDescent="0.3">
      <c r="A1263" s="2">
        <v>450</v>
      </c>
      <c r="B1263" s="2">
        <v>1</v>
      </c>
      <c r="C1263" s="2">
        <f>VLOOKUP(A1263, [1]orders!A:G, 7, FALSE)</f>
        <v>2</v>
      </c>
      <c r="D1263" s="2">
        <v>24</v>
      </c>
      <c r="E1263" s="2">
        <f>VLOOKUP(C1263, [2]staffs!A:G,1,FALSE)</f>
        <v>2</v>
      </c>
      <c r="F1263" s="2" t="str">
        <f>VLOOKUP(E1263, [2]staffs!A:D,4,FALSE)</f>
        <v>mireya.copeland@bikes.shop</v>
      </c>
      <c r="G1263" s="2">
        <f>VLOOKUP(D1263, [3]products!$A:$D, 4, FALSE)</f>
        <v>2</v>
      </c>
      <c r="H1263" s="2" t="str">
        <f>VLOOKUP(G1263, [4]categories!A:B, 2, FALSE)</f>
        <v>Comfort Bicycles</v>
      </c>
      <c r="I1263" s="14">
        <f>VLOOKUP(A1263, [1]orders!A:B,2,FALSE)</f>
        <v>575</v>
      </c>
      <c r="J1263" s="14" t="str">
        <f>VLOOKUP(A1263, [1]orders!A:I,9,FALSE)</f>
        <v>laurence.christian@gmail.com</v>
      </c>
      <c r="K1263" s="14">
        <f>VLOOKUP(A1263, [1]orders!A:J,10,FALSE)</f>
        <v>11432</v>
      </c>
      <c r="L1263" s="2" t="str">
        <f>IFERROR(VLOOKUP(C1263, [5]stores!A:B, 2, FALSE), "Unknown")</f>
        <v>Baldwin Bikes</v>
      </c>
      <c r="M1263" s="2" t="str">
        <f>VLOOKUP(D1263,[3]products!A:B,2,FALSE)</f>
        <v>Electra Townie Original 21D - 2016</v>
      </c>
      <c r="N1263" s="2" t="str">
        <f>VLOOKUP(D1263, [3]products!A:H, 8, FALSE)</f>
        <v>Electra</v>
      </c>
      <c r="O1263" s="21">
        <f>VLOOKUP(A1263, [1]orders!A:D, 4, FALSE)</f>
        <v>42634</v>
      </c>
      <c r="P1263" s="2">
        <v>1</v>
      </c>
      <c r="Q1263" s="2">
        <v>549.99</v>
      </c>
      <c r="R1263" s="27">
        <v>0.05</v>
      </c>
      <c r="S1263" s="2">
        <f t="shared" si="19"/>
        <v>549.99</v>
      </c>
    </row>
    <row r="1264" spans="1:19" x14ac:dyDescent="0.3">
      <c r="A1264" s="2">
        <v>450</v>
      </c>
      <c r="B1264" s="2">
        <v>2</v>
      </c>
      <c r="C1264" s="2">
        <f>VLOOKUP(A1264, [1]orders!A:G, 7, FALSE)</f>
        <v>2</v>
      </c>
      <c r="D1264" s="2">
        <v>12</v>
      </c>
      <c r="E1264" s="2">
        <f>VLOOKUP(C1264, [2]staffs!A:G,1,FALSE)</f>
        <v>2</v>
      </c>
      <c r="F1264" s="2" t="str">
        <f>VLOOKUP(E1264, [2]staffs!A:D,4,FALSE)</f>
        <v>mireya.copeland@bikes.shop</v>
      </c>
      <c r="G1264" s="2">
        <f>VLOOKUP(D1264, [3]products!$A:$D, 4, FALSE)</f>
        <v>3</v>
      </c>
      <c r="H1264" s="2" t="str">
        <f>VLOOKUP(G1264, [4]categories!A:B, 2, FALSE)</f>
        <v>Cruisers Bicycles</v>
      </c>
      <c r="I1264" s="14">
        <f>VLOOKUP(A1264, [1]orders!A:B,2,FALSE)</f>
        <v>575</v>
      </c>
      <c r="J1264" s="14" t="str">
        <f>VLOOKUP(A1264, [1]orders!A:I,9,FALSE)</f>
        <v>laurence.christian@gmail.com</v>
      </c>
      <c r="K1264" s="14">
        <f>VLOOKUP(A1264, [1]orders!A:J,10,FALSE)</f>
        <v>11432</v>
      </c>
      <c r="L1264" s="2" t="str">
        <f>IFERROR(VLOOKUP(C1264, [5]stores!A:B, 2, FALSE), "Unknown")</f>
        <v>Baldwin Bikes</v>
      </c>
      <c r="M1264" s="2" t="str">
        <f>VLOOKUP(D1264,[3]products!A:B,2,FALSE)</f>
        <v>Electra Townie Original 21D - 2016</v>
      </c>
      <c r="N1264" s="2" t="str">
        <f>VLOOKUP(D1264, [3]products!A:H, 8, FALSE)</f>
        <v>Electra</v>
      </c>
      <c r="O1264" s="21">
        <f>VLOOKUP(A1264, [1]orders!A:D, 4, FALSE)</f>
        <v>42634</v>
      </c>
      <c r="P1264" s="2">
        <v>1</v>
      </c>
      <c r="Q1264" s="2">
        <v>549.99</v>
      </c>
      <c r="R1264" s="27">
        <v>7.0000000000000007E-2</v>
      </c>
      <c r="S1264" s="2">
        <f t="shared" si="19"/>
        <v>549.99</v>
      </c>
    </row>
    <row r="1265" spans="1:19" x14ac:dyDescent="0.3">
      <c r="A1265" s="2">
        <v>450</v>
      </c>
      <c r="B1265" s="2">
        <v>3</v>
      </c>
      <c r="C1265" s="2">
        <f>VLOOKUP(A1265, [1]orders!A:G, 7, FALSE)</f>
        <v>2</v>
      </c>
      <c r="D1265" s="2">
        <v>5</v>
      </c>
      <c r="E1265" s="2">
        <f>VLOOKUP(C1265, [2]staffs!A:G,1,FALSE)</f>
        <v>2</v>
      </c>
      <c r="F1265" s="2" t="str">
        <f>VLOOKUP(E1265, [2]staffs!A:D,4,FALSE)</f>
        <v>mireya.copeland@bikes.shop</v>
      </c>
      <c r="G1265" s="2">
        <f>VLOOKUP(D1265, [3]products!$A:$D, 4, FALSE)</f>
        <v>6</v>
      </c>
      <c r="H1265" s="2" t="str">
        <f>VLOOKUP(G1265, [4]categories!A:B, 2, FALSE)</f>
        <v>Mountain Bikes</v>
      </c>
      <c r="I1265" s="14">
        <f>VLOOKUP(A1265, [1]orders!A:B,2,FALSE)</f>
        <v>575</v>
      </c>
      <c r="J1265" s="14" t="str">
        <f>VLOOKUP(A1265, [1]orders!A:I,9,FALSE)</f>
        <v>laurence.christian@gmail.com</v>
      </c>
      <c r="K1265" s="14">
        <f>VLOOKUP(A1265, [1]orders!A:J,10,FALSE)</f>
        <v>11432</v>
      </c>
      <c r="L1265" s="2" t="str">
        <f>IFERROR(VLOOKUP(C1265, [5]stores!A:B, 2, FALSE), "Unknown")</f>
        <v>Baldwin Bikes</v>
      </c>
      <c r="M1265" s="2" t="str">
        <f>VLOOKUP(D1265,[3]products!A:B,2,FALSE)</f>
        <v>Heller Shagamaw Frame - 2016</v>
      </c>
      <c r="N1265" s="2" t="str">
        <f>VLOOKUP(D1265, [3]products!A:H, 8, FALSE)</f>
        <v>Heller</v>
      </c>
      <c r="O1265" s="21">
        <f>VLOOKUP(A1265, [1]orders!A:D, 4, FALSE)</f>
        <v>42634</v>
      </c>
      <c r="P1265" s="2">
        <v>1</v>
      </c>
      <c r="Q1265" s="2">
        <v>1320.99</v>
      </c>
      <c r="R1265" s="27">
        <v>0.1</v>
      </c>
      <c r="S1265" s="2">
        <f t="shared" si="19"/>
        <v>1320.99</v>
      </c>
    </row>
    <row r="1266" spans="1:19" x14ac:dyDescent="0.3">
      <c r="A1266" s="2">
        <v>451</v>
      </c>
      <c r="B1266" s="2">
        <v>1</v>
      </c>
      <c r="C1266" s="2">
        <f>VLOOKUP(A1266, [1]orders!A:G, 7, FALSE)</f>
        <v>2</v>
      </c>
      <c r="D1266" s="2">
        <v>14</v>
      </c>
      <c r="E1266" s="2">
        <f>VLOOKUP(C1266, [2]staffs!A:G,1,FALSE)</f>
        <v>2</v>
      </c>
      <c r="F1266" s="2" t="str">
        <f>VLOOKUP(E1266, [2]staffs!A:D,4,FALSE)</f>
        <v>mireya.copeland@bikes.shop</v>
      </c>
      <c r="G1266" s="2">
        <f>VLOOKUP(D1266, [3]products!$A:$D, 4, FALSE)</f>
        <v>3</v>
      </c>
      <c r="H1266" s="2" t="str">
        <f>VLOOKUP(G1266, [4]categories!A:B, 2, FALSE)</f>
        <v>Cruisers Bicycles</v>
      </c>
      <c r="I1266" s="14">
        <f>VLOOKUP(A1266, [1]orders!A:B,2,FALSE)</f>
        <v>1146</v>
      </c>
      <c r="J1266" s="14" t="str">
        <f>VLOOKUP(A1266, [1]orders!A:I,9,FALSE)</f>
        <v>charlsie.carson@hotmail.com</v>
      </c>
      <c r="K1266" s="14">
        <f>VLOOKUP(A1266, [1]orders!A:J,10,FALSE)</f>
        <v>11412</v>
      </c>
      <c r="L1266" s="2" t="str">
        <f>IFERROR(VLOOKUP(C1266, [5]stores!A:B, 2, FALSE), "Unknown")</f>
        <v>Baldwin Bikes</v>
      </c>
      <c r="M1266" s="2" t="str">
        <f>VLOOKUP(D1266,[3]products!A:B,2,FALSE)</f>
        <v>Electra Girl's Hawaii 1 (16-inch) - 2015/2016</v>
      </c>
      <c r="N1266" s="2" t="str">
        <f>VLOOKUP(D1266, [3]products!A:H, 8, FALSE)</f>
        <v>Electra</v>
      </c>
      <c r="O1266" s="21">
        <f>VLOOKUP(A1266, [1]orders!A:D, 4, FALSE)</f>
        <v>42634</v>
      </c>
      <c r="P1266" s="2">
        <v>2</v>
      </c>
      <c r="Q1266" s="2">
        <v>269.99</v>
      </c>
      <c r="R1266" s="27">
        <v>0.05</v>
      </c>
      <c r="S1266" s="2">
        <f t="shared" si="19"/>
        <v>539.98</v>
      </c>
    </row>
    <row r="1267" spans="1:19" x14ac:dyDescent="0.3">
      <c r="A1267" s="2">
        <v>452</v>
      </c>
      <c r="B1267" s="2">
        <v>1</v>
      </c>
      <c r="C1267" s="2">
        <f>VLOOKUP(A1267, [1]orders!A:G, 7, FALSE)</f>
        <v>2</v>
      </c>
      <c r="D1267" s="2">
        <v>11</v>
      </c>
      <c r="E1267" s="2">
        <f>VLOOKUP(C1267, [2]staffs!A:G,1,FALSE)</f>
        <v>2</v>
      </c>
      <c r="F1267" s="2" t="str">
        <f>VLOOKUP(E1267, [2]staffs!A:D,4,FALSE)</f>
        <v>mireya.copeland@bikes.shop</v>
      </c>
      <c r="G1267" s="2">
        <f>VLOOKUP(D1267, [3]products!$A:$D, 4, FALSE)</f>
        <v>4</v>
      </c>
      <c r="H1267" s="2" t="str">
        <f>VLOOKUP(G1267, [4]categories!A:B, 2, FALSE)</f>
        <v>Cyclocross Bicycles</v>
      </c>
      <c r="I1267" s="14">
        <f>VLOOKUP(A1267, [1]orders!A:B,2,FALSE)</f>
        <v>997</v>
      </c>
      <c r="J1267" s="14" t="str">
        <f>VLOOKUP(A1267, [1]orders!A:I,9,FALSE)</f>
        <v>trinidad.mcclain@msn.com</v>
      </c>
      <c r="K1267" s="14">
        <f>VLOOKUP(A1267, [1]orders!A:J,10,FALSE)</f>
        <v>11510</v>
      </c>
      <c r="L1267" s="2" t="str">
        <f>IFERROR(VLOOKUP(C1267, [5]stores!A:B, 2, FALSE), "Unknown")</f>
        <v>Baldwin Bikes</v>
      </c>
      <c r="M1267" s="2" t="str">
        <f>VLOOKUP(D1267,[3]products!A:B,2,FALSE)</f>
        <v>Surly Straggler 650b - 2016</v>
      </c>
      <c r="N1267" s="2" t="str">
        <f>VLOOKUP(D1267, [3]products!A:H, 8, FALSE)</f>
        <v>Surly</v>
      </c>
      <c r="O1267" s="21">
        <f>VLOOKUP(A1267, [1]orders!A:D, 4, FALSE)</f>
        <v>42635</v>
      </c>
      <c r="P1267" s="2">
        <v>1</v>
      </c>
      <c r="Q1267" s="2">
        <v>1680.99</v>
      </c>
      <c r="R1267" s="27">
        <v>0.05</v>
      </c>
      <c r="S1267" s="2">
        <f t="shared" si="19"/>
        <v>1680.99</v>
      </c>
    </row>
    <row r="1268" spans="1:19" x14ac:dyDescent="0.3">
      <c r="A1268" s="2">
        <v>452</v>
      </c>
      <c r="B1268" s="2">
        <v>2</v>
      </c>
      <c r="C1268" s="2">
        <f>VLOOKUP(A1268, [1]orders!A:G, 7, FALSE)</f>
        <v>2</v>
      </c>
      <c r="D1268" s="2">
        <v>16</v>
      </c>
      <c r="E1268" s="2">
        <f>VLOOKUP(C1268, [2]staffs!A:G,1,FALSE)</f>
        <v>2</v>
      </c>
      <c r="F1268" s="2" t="str">
        <f>VLOOKUP(E1268, [2]staffs!A:D,4,FALSE)</f>
        <v>mireya.copeland@bikes.shop</v>
      </c>
      <c r="G1268" s="2">
        <f>VLOOKUP(D1268, [3]products!$A:$D, 4, FALSE)</f>
        <v>3</v>
      </c>
      <c r="H1268" s="2" t="str">
        <f>VLOOKUP(G1268, [4]categories!A:B, 2, FALSE)</f>
        <v>Cruisers Bicycles</v>
      </c>
      <c r="I1268" s="14">
        <f>VLOOKUP(A1268, [1]orders!A:B,2,FALSE)</f>
        <v>997</v>
      </c>
      <c r="J1268" s="14" t="str">
        <f>VLOOKUP(A1268, [1]orders!A:I,9,FALSE)</f>
        <v>trinidad.mcclain@msn.com</v>
      </c>
      <c r="K1268" s="14">
        <f>VLOOKUP(A1268, [1]orders!A:J,10,FALSE)</f>
        <v>11510</v>
      </c>
      <c r="L1268" s="2" t="str">
        <f>IFERROR(VLOOKUP(C1268, [5]stores!A:B, 2, FALSE), "Unknown")</f>
        <v>Baldwin Bikes</v>
      </c>
      <c r="M1268" s="2" t="str">
        <f>VLOOKUP(D1268,[3]products!A:B,2,FALSE)</f>
        <v>Electra Townie Original 7D EQ - 2016</v>
      </c>
      <c r="N1268" s="2" t="str">
        <f>VLOOKUP(D1268, [3]products!A:H, 8, FALSE)</f>
        <v>Electra</v>
      </c>
      <c r="O1268" s="21">
        <f>VLOOKUP(A1268, [1]orders!A:D, 4, FALSE)</f>
        <v>42635</v>
      </c>
      <c r="P1268" s="2">
        <v>1</v>
      </c>
      <c r="Q1268" s="2">
        <v>599.99</v>
      </c>
      <c r="R1268" s="27">
        <v>0.05</v>
      </c>
      <c r="S1268" s="2">
        <f t="shared" si="19"/>
        <v>599.99</v>
      </c>
    </row>
    <row r="1269" spans="1:19" x14ac:dyDescent="0.3">
      <c r="A1269" s="2">
        <v>452</v>
      </c>
      <c r="B1269" s="2">
        <v>3</v>
      </c>
      <c r="C1269" s="2">
        <f>VLOOKUP(A1269, [1]orders!A:G, 7, FALSE)</f>
        <v>2</v>
      </c>
      <c r="D1269" s="2">
        <v>7</v>
      </c>
      <c r="E1269" s="2">
        <f>VLOOKUP(C1269, [2]staffs!A:G,1,FALSE)</f>
        <v>2</v>
      </c>
      <c r="F1269" s="2" t="str">
        <f>VLOOKUP(E1269, [2]staffs!A:D,4,FALSE)</f>
        <v>mireya.copeland@bikes.shop</v>
      </c>
      <c r="G1269" s="2">
        <f>VLOOKUP(D1269, [3]products!$A:$D, 4, FALSE)</f>
        <v>6</v>
      </c>
      <c r="H1269" s="2" t="str">
        <f>VLOOKUP(G1269, [4]categories!A:B, 2, FALSE)</f>
        <v>Mountain Bikes</v>
      </c>
      <c r="I1269" s="14">
        <f>VLOOKUP(A1269, [1]orders!A:B,2,FALSE)</f>
        <v>997</v>
      </c>
      <c r="J1269" s="14" t="str">
        <f>VLOOKUP(A1269, [1]orders!A:I,9,FALSE)</f>
        <v>trinidad.mcclain@msn.com</v>
      </c>
      <c r="K1269" s="14">
        <f>VLOOKUP(A1269, [1]orders!A:J,10,FALSE)</f>
        <v>11510</v>
      </c>
      <c r="L1269" s="2" t="str">
        <f>IFERROR(VLOOKUP(C1269, [5]stores!A:B, 2, FALSE), "Unknown")</f>
        <v>Baldwin Bikes</v>
      </c>
      <c r="M1269" s="2" t="str">
        <f>VLOOKUP(D1269,[3]products!A:B,2,FALSE)</f>
        <v>Trek Slash 8 27.5 - 2016</v>
      </c>
      <c r="N1269" s="2" t="str">
        <f>VLOOKUP(D1269, [3]products!A:H, 8, FALSE)</f>
        <v>Trek</v>
      </c>
      <c r="O1269" s="21">
        <f>VLOOKUP(A1269, [1]orders!A:D, 4, FALSE)</f>
        <v>42635</v>
      </c>
      <c r="P1269" s="2">
        <v>2</v>
      </c>
      <c r="Q1269" s="2">
        <v>3999.99</v>
      </c>
      <c r="R1269" s="27">
        <v>0.1</v>
      </c>
      <c r="S1269" s="2">
        <f t="shared" si="19"/>
        <v>7999.98</v>
      </c>
    </row>
    <row r="1270" spans="1:19" x14ac:dyDescent="0.3">
      <c r="A1270" s="2">
        <v>452</v>
      </c>
      <c r="B1270" s="2">
        <v>4</v>
      </c>
      <c r="C1270" s="2">
        <f>VLOOKUP(A1270, [1]orders!A:G, 7, FALSE)</f>
        <v>2</v>
      </c>
      <c r="D1270" s="2">
        <v>8</v>
      </c>
      <c r="E1270" s="2">
        <f>VLOOKUP(C1270, [2]staffs!A:G,1,FALSE)</f>
        <v>2</v>
      </c>
      <c r="F1270" s="2" t="str">
        <f>VLOOKUP(E1270, [2]staffs!A:D,4,FALSE)</f>
        <v>mireya.copeland@bikes.shop</v>
      </c>
      <c r="G1270" s="2">
        <f>VLOOKUP(D1270, [3]products!$A:$D, 4, FALSE)</f>
        <v>6</v>
      </c>
      <c r="H1270" s="2" t="str">
        <f>VLOOKUP(G1270, [4]categories!A:B, 2, FALSE)</f>
        <v>Mountain Bikes</v>
      </c>
      <c r="I1270" s="14">
        <f>VLOOKUP(A1270, [1]orders!A:B,2,FALSE)</f>
        <v>997</v>
      </c>
      <c r="J1270" s="14" t="str">
        <f>VLOOKUP(A1270, [1]orders!A:I,9,FALSE)</f>
        <v>trinidad.mcclain@msn.com</v>
      </c>
      <c r="K1270" s="14">
        <f>VLOOKUP(A1270, [1]orders!A:J,10,FALSE)</f>
        <v>11510</v>
      </c>
      <c r="L1270" s="2" t="str">
        <f>IFERROR(VLOOKUP(C1270, [5]stores!A:B, 2, FALSE), "Unknown")</f>
        <v>Baldwin Bikes</v>
      </c>
      <c r="M1270" s="2" t="str">
        <f>VLOOKUP(D1270,[3]products!A:B,2,FALSE)</f>
        <v>Trek Remedy 29 Carbon Frameset - 2016</v>
      </c>
      <c r="N1270" s="2" t="str">
        <f>VLOOKUP(D1270, [3]products!A:H, 8, FALSE)</f>
        <v>Trek</v>
      </c>
      <c r="O1270" s="21">
        <f>VLOOKUP(A1270, [1]orders!A:D, 4, FALSE)</f>
        <v>42635</v>
      </c>
      <c r="P1270" s="2">
        <v>1</v>
      </c>
      <c r="Q1270" s="2">
        <v>1799.99</v>
      </c>
      <c r="R1270" s="27">
        <v>0.1</v>
      </c>
      <c r="S1270" s="2">
        <f t="shared" si="19"/>
        <v>1799.99</v>
      </c>
    </row>
    <row r="1271" spans="1:19" x14ac:dyDescent="0.3">
      <c r="A1271" s="2">
        <v>453</v>
      </c>
      <c r="B1271" s="2">
        <v>1</v>
      </c>
      <c r="C1271" s="2">
        <f>VLOOKUP(A1271, [1]orders!A:G, 7, FALSE)</f>
        <v>2</v>
      </c>
      <c r="D1271" s="2">
        <v>23</v>
      </c>
      <c r="E1271" s="2">
        <f>VLOOKUP(C1271, [2]staffs!A:G,1,FALSE)</f>
        <v>2</v>
      </c>
      <c r="F1271" s="2" t="str">
        <f>VLOOKUP(E1271, [2]staffs!A:D,4,FALSE)</f>
        <v>mireya.copeland@bikes.shop</v>
      </c>
      <c r="G1271" s="2">
        <f>VLOOKUP(D1271, [3]products!$A:$D, 4, FALSE)</f>
        <v>1</v>
      </c>
      <c r="H1271" s="2" t="str">
        <f>VLOOKUP(G1271, [4]categories!A:B, 2, FALSE)</f>
        <v>Children Bicycles</v>
      </c>
      <c r="I1271" s="14">
        <f>VLOOKUP(A1271, [1]orders!A:B,2,FALSE)</f>
        <v>1028</v>
      </c>
      <c r="J1271" s="14" t="str">
        <f>VLOOKUP(A1271, [1]orders!A:I,9,FALSE)</f>
        <v>shanna.bonner@msn.com</v>
      </c>
      <c r="K1271" s="14">
        <f>VLOOKUP(A1271, [1]orders!A:J,10,FALSE)</f>
        <v>14424</v>
      </c>
      <c r="L1271" s="2" t="str">
        <f>IFERROR(VLOOKUP(C1271, [5]stores!A:B, 2, FALSE), "Unknown")</f>
        <v>Baldwin Bikes</v>
      </c>
      <c r="M1271" s="2" t="str">
        <f>VLOOKUP(D1271,[3]products!A:B,2,FALSE)</f>
        <v>Electra Girl's Hawaii 1 (20-inch) - 2015/2016</v>
      </c>
      <c r="N1271" s="2" t="str">
        <f>VLOOKUP(D1271, [3]products!A:H, 8, FALSE)</f>
        <v>Electra</v>
      </c>
      <c r="O1271" s="21">
        <f>VLOOKUP(A1271, [1]orders!A:D, 4, FALSE)</f>
        <v>42635</v>
      </c>
      <c r="P1271" s="2">
        <v>1</v>
      </c>
      <c r="Q1271" s="2">
        <v>299.99</v>
      </c>
      <c r="R1271" s="27">
        <v>0.05</v>
      </c>
      <c r="S1271" s="2">
        <f t="shared" si="19"/>
        <v>299.99</v>
      </c>
    </row>
    <row r="1272" spans="1:19" x14ac:dyDescent="0.3">
      <c r="A1272" s="2">
        <v>453</v>
      </c>
      <c r="B1272" s="2">
        <v>2</v>
      </c>
      <c r="C1272" s="2">
        <f>VLOOKUP(A1272, [1]orders!A:G, 7, FALSE)</f>
        <v>2</v>
      </c>
      <c r="D1272" s="2">
        <v>20</v>
      </c>
      <c r="E1272" s="2">
        <f>VLOOKUP(C1272, [2]staffs!A:G,1,FALSE)</f>
        <v>2</v>
      </c>
      <c r="F1272" s="2" t="str">
        <f>VLOOKUP(E1272, [2]staffs!A:D,4,FALSE)</f>
        <v>mireya.copeland@bikes.shop</v>
      </c>
      <c r="G1272" s="2">
        <f>VLOOKUP(D1272, [3]products!$A:$D, 4, FALSE)</f>
        <v>3</v>
      </c>
      <c r="H1272" s="2" t="str">
        <f>VLOOKUP(G1272, [4]categories!A:B, 2, FALSE)</f>
        <v>Cruisers Bicycles</v>
      </c>
      <c r="I1272" s="14">
        <f>VLOOKUP(A1272, [1]orders!A:B,2,FALSE)</f>
        <v>1028</v>
      </c>
      <c r="J1272" s="14" t="str">
        <f>VLOOKUP(A1272, [1]orders!A:I,9,FALSE)</f>
        <v>shanna.bonner@msn.com</v>
      </c>
      <c r="K1272" s="14">
        <f>VLOOKUP(A1272, [1]orders!A:J,10,FALSE)</f>
        <v>14424</v>
      </c>
      <c r="L1272" s="2" t="str">
        <f>IFERROR(VLOOKUP(C1272, [5]stores!A:B, 2, FALSE), "Unknown")</f>
        <v>Baldwin Bikes</v>
      </c>
      <c r="M1272" s="2" t="str">
        <f>VLOOKUP(D1272,[3]products!A:B,2,FALSE)</f>
        <v>Electra Townie Original 7D EQ - Women's - 2016</v>
      </c>
      <c r="N1272" s="2" t="str">
        <f>VLOOKUP(D1272, [3]products!A:H, 8, FALSE)</f>
        <v>Electra</v>
      </c>
      <c r="O1272" s="21">
        <f>VLOOKUP(A1272, [1]orders!A:D, 4, FALSE)</f>
        <v>42635</v>
      </c>
      <c r="P1272" s="2">
        <v>2</v>
      </c>
      <c r="Q1272" s="2">
        <v>599.99</v>
      </c>
      <c r="R1272" s="27">
        <v>0.2</v>
      </c>
      <c r="S1272" s="2">
        <f t="shared" si="19"/>
        <v>1199.98</v>
      </c>
    </row>
    <row r="1273" spans="1:19" x14ac:dyDescent="0.3">
      <c r="A1273" s="2">
        <v>453</v>
      </c>
      <c r="B1273" s="2">
        <v>3</v>
      </c>
      <c r="C1273" s="2">
        <f>VLOOKUP(A1273, [1]orders!A:G, 7, FALSE)</f>
        <v>2</v>
      </c>
      <c r="D1273" s="2">
        <v>4</v>
      </c>
      <c r="E1273" s="2">
        <f>VLOOKUP(C1273, [2]staffs!A:G,1,FALSE)</f>
        <v>2</v>
      </c>
      <c r="F1273" s="2" t="str">
        <f>VLOOKUP(E1273, [2]staffs!A:D,4,FALSE)</f>
        <v>mireya.copeland@bikes.shop</v>
      </c>
      <c r="G1273" s="2">
        <f>VLOOKUP(D1273, [3]products!$A:$D, 4, FALSE)</f>
        <v>6</v>
      </c>
      <c r="H1273" s="2" t="str">
        <f>VLOOKUP(G1273, [4]categories!A:B, 2, FALSE)</f>
        <v>Mountain Bikes</v>
      </c>
      <c r="I1273" s="14">
        <f>VLOOKUP(A1273, [1]orders!A:B,2,FALSE)</f>
        <v>1028</v>
      </c>
      <c r="J1273" s="14" t="str">
        <f>VLOOKUP(A1273, [1]orders!A:I,9,FALSE)</f>
        <v>shanna.bonner@msn.com</v>
      </c>
      <c r="K1273" s="14">
        <f>VLOOKUP(A1273, [1]orders!A:J,10,FALSE)</f>
        <v>14424</v>
      </c>
      <c r="L1273" s="2" t="str">
        <f>IFERROR(VLOOKUP(C1273, [5]stores!A:B, 2, FALSE), "Unknown")</f>
        <v>Baldwin Bikes</v>
      </c>
      <c r="M1273" s="2" t="str">
        <f>VLOOKUP(D1273,[3]products!A:B,2,FALSE)</f>
        <v>Trek Fuel EX 8 29 - 2016</v>
      </c>
      <c r="N1273" s="2" t="str">
        <f>VLOOKUP(D1273, [3]products!A:H, 8, FALSE)</f>
        <v>Trek</v>
      </c>
      <c r="O1273" s="21">
        <f>VLOOKUP(A1273, [1]orders!A:D, 4, FALSE)</f>
        <v>42635</v>
      </c>
      <c r="P1273" s="2">
        <v>1</v>
      </c>
      <c r="Q1273" s="2">
        <v>2899.99</v>
      </c>
      <c r="R1273" s="27">
        <v>0.2</v>
      </c>
      <c r="S1273" s="2">
        <f t="shared" si="19"/>
        <v>2899.99</v>
      </c>
    </row>
    <row r="1274" spans="1:19" x14ac:dyDescent="0.3">
      <c r="A1274" s="2">
        <v>454</v>
      </c>
      <c r="B1274" s="2">
        <v>1</v>
      </c>
      <c r="C1274" s="2">
        <f>VLOOKUP(A1274, [1]orders!A:G, 7, FALSE)</f>
        <v>2</v>
      </c>
      <c r="D1274" s="2">
        <v>25</v>
      </c>
      <c r="E1274" s="2">
        <f>VLOOKUP(C1274, [2]staffs!A:G,1,FALSE)</f>
        <v>2</v>
      </c>
      <c r="F1274" s="2" t="str">
        <f>VLOOKUP(E1274, [2]staffs!A:D,4,FALSE)</f>
        <v>mireya.copeland@bikes.shop</v>
      </c>
      <c r="G1274" s="2">
        <f>VLOOKUP(D1274, [3]products!$A:$D, 4, FALSE)</f>
        <v>2</v>
      </c>
      <c r="H1274" s="2" t="str">
        <f>VLOOKUP(G1274, [4]categories!A:B, 2, FALSE)</f>
        <v>Comfort Bicycles</v>
      </c>
      <c r="I1274" s="14">
        <f>VLOOKUP(A1274, [1]orders!A:B,2,FALSE)</f>
        <v>988</v>
      </c>
      <c r="J1274" s="14" t="str">
        <f>VLOOKUP(A1274, [1]orders!A:I,9,FALSE)</f>
        <v>vanda.holmes@aol.com</v>
      </c>
      <c r="K1274" s="14">
        <f>VLOOKUP(A1274, [1]orders!A:J,10,FALSE)</f>
        <v>11791</v>
      </c>
      <c r="L1274" s="2" t="str">
        <f>IFERROR(VLOOKUP(C1274, [5]stores!A:B, 2, FALSE), "Unknown")</f>
        <v>Baldwin Bikes</v>
      </c>
      <c r="M1274" s="2" t="str">
        <f>VLOOKUP(D1274,[3]products!A:B,2,FALSE)</f>
        <v>Electra Townie Original 7D - 2015/2016</v>
      </c>
      <c r="N1274" s="2" t="str">
        <f>VLOOKUP(D1274, [3]products!A:H, 8, FALSE)</f>
        <v>Electra</v>
      </c>
      <c r="O1274" s="21">
        <f>VLOOKUP(A1274, [1]orders!A:D, 4, FALSE)</f>
        <v>42636</v>
      </c>
      <c r="P1274" s="2">
        <v>2</v>
      </c>
      <c r="Q1274" s="2">
        <v>499.99</v>
      </c>
      <c r="R1274" s="27">
        <v>7.0000000000000007E-2</v>
      </c>
      <c r="S1274" s="2">
        <f t="shared" si="19"/>
        <v>999.98</v>
      </c>
    </row>
    <row r="1275" spans="1:19" x14ac:dyDescent="0.3">
      <c r="A1275" s="2">
        <v>454</v>
      </c>
      <c r="B1275" s="2">
        <v>2</v>
      </c>
      <c r="C1275" s="2">
        <f>VLOOKUP(A1275, [1]orders!A:G, 7, FALSE)</f>
        <v>2</v>
      </c>
      <c r="D1275" s="2">
        <v>13</v>
      </c>
      <c r="E1275" s="2">
        <f>VLOOKUP(C1275, [2]staffs!A:G,1,FALSE)</f>
        <v>2</v>
      </c>
      <c r="F1275" s="2" t="str">
        <f>VLOOKUP(E1275, [2]staffs!A:D,4,FALSE)</f>
        <v>mireya.copeland@bikes.shop</v>
      </c>
      <c r="G1275" s="2">
        <f>VLOOKUP(D1275, [3]products!$A:$D, 4, FALSE)</f>
        <v>3</v>
      </c>
      <c r="H1275" s="2" t="str">
        <f>VLOOKUP(G1275, [4]categories!A:B, 2, FALSE)</f>
        <v>Cruisers Bicycles</v>
      </c>
      <c r="I1275" s="14">
        <f>VLOOKUP(A1275, [1]orders!A:B,2,FALSE)</f>
        <v>988</v>
      </c>
      <c r="J1275" s="14" t="str">
        <f>VLOOKUP(A1275, [1]orders!A:I,9,FALSE)</f>
        <v>vanda.holmes@aol.com</v>
      </c>
      <c r="K1275" s="14">
        <f>VLOOKUP(A1275, [1]orders!A:J,10,FALSE)</f>
        <v>11791</v>
      </c>
      <c r="L1275" s="2" t="str">
        <f>IFERROR(VLOOKUP(C1275, [5]stores!A:B, 2, FALSE), "Unknown")</f>
        <v>Baldwin Bikes</v>
      </c>
      <c r="M1275" s="2" t="str">
        <f>VLOOKUP(D1275,[3]products!A:B,2,FALSE)</f>
        <v>Electra Cruiser 1 (24-Inch) - 2016</v>
      </c>
      <c r="N1275" s="2" t="str">
        <f>VLOOKUP(D1275, [3]products!A:H, 8, FALSE)</f>
        <v>Electra</v>
      </c>
      <c r="O1275" s="21">
        <f>VLOOKUP(A1275, [1]orders!A:D, 4, FALSE)</f>
        <v>42636</v>
      </c>
      <c r="P1275" s="2">
        <v>2</v>
      </c>
      <c r="Q1275" s="2">
        <v>269.99</v>
      </c>
      <c r="R1275" s="27">
        <v>0.05</v>
      </c>
      <c r="S1275" s="2">
        <f t="shared" si="19"/>
        <v>539.98</v>
      </c>
    </row>
    <row r="1276" spans="1:19" x14ac:dyDescent="0.3">
      <c r="A1276" s="2">
        <v>454</v>
      </c>
      <c r="B1276" s="2">
        <v>3</v>
      </c>
      <c r="C1276" s="2">
        <f>VLOOKUP(A1276, [1]orders!A:G, 7, FALSE)</f>
        <v>2</v>
      </c>
      <c r="D1276" s="2">
        <v>24</v>
      </c>
      <c r="E1276" s="2">
        <f>VLOOKUP(C1276, [2]staffs!A:G,1,FALSE)</f>
        <v>2</v>
      </c>
      <c r="F1276" s="2" t="str">
        <f>VLOOKUP(E1276, [2]staffs!A:D,4,FALSE)</f>
        <v>mireya.copeland@bikes.shop</v>
      </c>
      <c r="G1276" s="2">
        <f>VLOOKUP(D1276, [3]products!$A:$D, 4, FALSE)</f>
        <v>2</v>
      </c>
      <c r="H1276" s="2" t="str">
        <f>VLOOKUP(G1276, [4]categories!A:B, 2, FALSE)</f>
        <v>Comfort Bicycles</v>
      </c>
      <c r="I1276" s="14">
        <f>VLOOKUP(A1276, [1]orders!A:B,2,FALSE)</f>
        <v>988</v>
      </c>
      <c r="J1276" s="14" t="str">
        <f>VLOOKUP(A1276, [1]orders!A:I,9,FALSE)</f>
        <v>vanda.holmes@aol.com</v>
      </c>
      <c r="K1276" s="14">
        <f>VLOOKUP(A1276, [1]orders!A:J,10,FALSE)</f>
        <v>11791</v>
      </c>
      <c r="L1276" s="2" t="str">
        <f>IFERROR(VLOOKUP(C1276, [5]stores!A:B, 2, FALSE), "Unknown")</f>
        <v>Baldwin Bikes</v>
      </c>
      <c r="M1276" s="2" t="str">
        <f>VLOOKUP(D1276,[3]products!A:B,2,FALSE)</f>
        <v>Electra Townie Original 21D - 2016</v>
      </c>
      <c r="N1276" s="2" t="str">
        <f>VLOOKUP(D1276, [3]products!A:H, 8, FALSE)</f>
        <v>Electra</v>
      </c>
      <c r="O1276" s="21">
        <f>VLOOKUP(A1276, [1]orders!A:D, 4, FALSE)</f>
        <v>42636</v>
      </c>
      <c r="P1276" s="2">
        <v>2</v>
      </c>
      <c r="Q1276" s="2">
        <v>549.99</v>
      </c>
      <c r="R1276" s="27">
        <v>0.1</v>
      </c>
      <c r="S1276" s="2">
        <f t="shared" si="19"/>
        <v>1099.98</v>
      </c>
    </row>
    <row r="1277" spans="1:19" x14ac:dyDescent="0.3">
      <c r="A1277" s="2">
        <v>455</v>
      </c>
      <c r="B1277" s="2">
        <v>1</v>
      </c>
      <c r="C1277" s="2">
        <f>VLOOKUP(A1277, [1]orders!A:G, 7, FALSE)</f>
        <v>2</v>
      </c>
      <c r="D1277" s="2">
        <v>9</v>
      </c>
      <c r="E1277" s="2">
        <f>VLOOKUP(C1277, [2]staffs!A:G,1,FALSE)</f>
        <v>2</v>
      </c>
      <c r="F1277" s="2" t="str">
        <f>VLOOKUP(E1277, [2]staffs!A:D,4,FALSE)</f>
        <v>mireya.copeland@bikes.shop</v>
      </c>
      <c r="G1277" s="2">
        <f>VLOOKUP(D1277, [3]products!$A:$D, 4, FALSE)</f>
        <v>5</v>
      </c>
      <c r="H1277" s="2" t="str">
        <f>VLOOKUP(G1277, [4]categories!A:B, 2, FALSE)</f>
        <v>Electric Bikes</v>
      </c>
      <c r="I1277" s="14">
        <f>VLOOKUP(A1277, [1]orders!A:B,2,FALSE)</f>
        <v>1055</v>
      </c>
      <c r="J1277" s="14" t="str">
        <f>VLOOKUP(A1277, [1]orders!A:I,9,FALSE)</f>
        <v>hildegarde.christensen@hotmail.com</v>
      </c>
      <c r="K1277" s="14">
        <f>VLOOKUP(A1277, [1]orders!A:J,10,FALSE)</f>
        <v>11378</v>
      </c>
      <c r="L1277" s="2" t="str">
        <f>IFERROR(VLOOKUP(C1277, [5]stores!A:B, 2, FALSE), "Unknown")</f>
        <v>Baldwin Bikes</v>
      </c>
      <c r="M1277" s="2" t="str">
        <f>VLOOKUP(D1277,[3]products!A:B,2,FALSE)</f>
        <v>Trek Conduit+ - 2016</v>
      </c>
      <c r="N1277" s="2" t="str">
        <f>VLOOKUP(D1277, [3]products!A:H, 8, FALSE)</f>
        <v>Trek</v>
      </c>
      <c r="O1277" s="21">
        <f>VLOOKUP(A1277, [1]orders!A:D, 4, FALSE)</f>
        <v>42636</v>
      </c>
      <c r="P1277" s="2">
        <v>1</v>
      </c>
      <c r="Q1277" s="2">
        <v>2999.99</v>
      </c>
      <c r="R1277" s="27">
        <v>0.05</v>
      </c>
      <c r="S1277" s="2">
        <f t="shared" si="19"/>
        <v>2999.99</v>
      </c>
    </row>
    <row r="1278" spans="1:19" x14ac:dyDescent="0.3">
      <c r="A1278" s="2">
        <v>456</v>
      </c>
      <c r="B1278" s="2">
        <v>1</v>
      </c>
      <c r="C1278" s="2">
        <f>VLOOKUP(A1278, [1]orders!A:G, 7, FALSE)</f>
        <v>3</v>
      </c>
      <c r="D1278" s="2">
        <v>17</v>
      </c>
      <c r="E1278" s="2">
        <f>VLOOKUP(C1278, [2]staffs!A:G,1,FALSE)</f>
        <v>3</v>
      </c>
      <c r="F1278" s="2" t="str">
        <f>VLOOKUP(E1278, [2]staffs!A:D,4,FALSE)</f>
        <v>genna.serrano@bikes.shop</v>
      </c>
      <c r="G1278" s="2">
        <f>VLOOKUP(D1278, [3]products!$A:$D, 4, FALSE)</f>
        <v>3</v>
      </c>
      <c r="H1278" s="2" t="str">
        <f>VLOOKUP(G1278, [4]categories!A:B, 2, FALSE)</f>
        <v>Cruisers Bicycles</v>
      </c>
      <c r="I1278" s="14">
        <f>VLOOKUP(A1278, [1]orders!A:B,2,FALSE)</f>
        <v>1061</v>
      </c>
      <c r="J1278" s="14" t="str">
        <f>VLOOKUP(A1278, [1]orders!A:I,9,FALSE)</f>
        <v>alanna.barry@yahoo.com</v>
      </c>
      <c r="K1278" s="14">
        <f>VLOOKUP(A1278, [1]orders!A:J,10,FALSE)</f>
        <v>76039</v>
      </c>
      <c r="L1278" s="2" t="str">
        <f>IFERROR(VLOOKUP(C1278, [5]stores!A:B, 2, FALSE), "Unknown")</f>
        <v>Rowlett Bikes</v>
      </c>
      <c r="M1278" s="2" t="str">
        <f>VLOOKUP(D1278,[3]products!A:B,2,FALSE)</f>
        <v>Pure Cycles Vine 8-Speed - 2016</v>
      </c>
      <c r="N1278" s="2" t="str">
        <f>VLOOKUP(D1278, [3]products!A:H, 8, FALSE)</f>
        <v>Pure Cycles</v>
      </c>
      <c r="O1278" s="21">
        <f>VLOOKUP(A1278, [1]orders!A:D, 4, FALSE)</f>
        <v>42636</v>
      </c>
      <c r="P1278" s="2">
        <v>2</v>
      </c>
      <c r="Q1278" s="2">
        <v>429</v>
      </c>
      <c r="R1278" s="27">
        <v>7.0000000000000007E-2</v>
      </c>
      <c r="S1278" s="2">
        <f t="shared" si="19"/>
        <v>858</v>
      </c>
    </row>
    <row r="1279" spans="1:19" x14ac:dyDescent="0.3">
      <c r="A1279" s="2">
        <v>456</v>
      </c>
      <c r="B1279" s="2">
        <v>2</v>
      </c>
      <c r="C1279" s="2">
        <f>VLOOKUP(A1279, [1]orders!A:G, 7, FALSE)</f>
        <v>3</v>
      </c>
      <c r="D1279" s="2">
        <v>23</v>
      </c>
      <c r="E1279" s="2">
        <f>VLOOKUP(C1279, [2]staffs!A:G,1,FALSE)</f>
        <v>3</v>
      </c>
      <c r="F1279" s="2" t="str">
        <f>VLOOKUP(E1279, [2]staffs!A:D,4,FALSE)</f>
        <v>genna.serrano@bikes.shop</v>
      </c>
      <c r="G1279" s="2">
        <f>VLOOKUP(D1279, [3]products!$A:$D, 4, FALSE)</f>
        <v>1</v>
      </c>
      <c r="H1279" s="2" t="str">
        <f>VLOOKUP(G1279, [4]categories!A:B, 2, FALSE)</f>
        <v>Children Bicycles</v>
      </c>
      <c r="I1279" s="14">
        <f>VLOOKUP(A1279, [1]orders!A:B,2,FALSE)</f>
        <v>1061</v>
      </c>
      <c r="J1279" s="14" t="str">
        <f>VLOOKUP(A1279, [1]orders!A:I,9,FALSE)</f>
        <v>alanna.barry@yahoo.com</v>
      </c>
      <c r="K1279" s="14">
        <f>VLOOKUP(A1279, [1]orders!A:J,10,FALSE)</f>
        <v>76039</v>
      </c>
      <c r="L1279" s="2" t="str">
        <f>IFERROR(VLOOKUP(C1279, [5]stores!A:B, 2, FALSE), "Unknown")</f>
        <v>Rowlett Bikes</v>
      </c>
      <c r="M1279" s="2" t="str">
        <f>VLOOKUP(D1279,[3]products!A:B,2,FALSE)</f>
        <v>Electra Girl's Hawaii 1 (20-inch) - 2015/2016</v>
      </c>
      <c r="N1279" s="2" t="str">
        <f>VLOOKUP(D1279, [3]products!A:H, 8, FALSE)</f>
        <v>Electra</v>
      </c>
      <c r="O1279" s="21">
        <f>VLOOKUP(A1279, [1]orders!A:D, 4, FALSE)</f>
        <v>42636</v>
      </c>
      <c r="P1279" s="2">
        <v>1</v>
      </c>
      <c r="Q1279" s="2">
        <v>299.99</v>
      </c>
      <c r="R1279" s="27">
        <v>7.0000000000000007E-2</v>
      </c>
      <c r="S1279" s="2">
        <f t="shared" si="19"/>
        <v>299.99</v>
      </c>
    </row>
    <row r="1280" spans="1:19" x14ac:dyDescent="0.3">
      <c r="A1280" s="2">
        <v>457</v>
      </c>
      <c r="B1280" s="2">
        <v>1</v>
      </c>
      <c r="C1280" s="2">
        <f>VLOOKUP(A1280, [1]orders!A:G, 7, FALSE)</f>
        <v>1</v>
      </c>
      <c r="D1280" s="2">
        <v>24</v>
      </c>
      <c r="E1280" s="2">
        <f>VLOOKUP(C1280, [2]staffs!A:G,1,FALSE)</f>
        <v>1</v>
      </c>
      <c r="F1280" s="2" t="str">
        <f>VLOOKUP(E1280, [2]staffs!A:D,4,FALSE)</f>
        <v>fabiola.jackson@bikes.shop</v>
      </c>
      <c r="G1280" s="2">
        <f>VLOOKUP(D1280, [3]products!$A:$D, 4, FALSE)</f>
        <v>2</v>
      </c>
      <c r="H1280" s="2" t="str">
        <f>VLOOKUP(G1280, [4]categories!A:B, 2, FALSE)</f>
        <v>Comfort Bicycles</v>
      </c>
      <c r="I1280" s="14">
        <f>VLOOKUP(A1280, [1]orders!A:B,2,FALSE)</f>
        <v>1349</v>
      </c>
      <c r="J1280" s="14" t="str">
        <f>VLOOKUP(A1280, [1]orders!A:I,9,FALSE)</f>
        <v>kami.rios@yahoo.com</v>
      </c>
      <c r="K1280" s="14">
        <f>VLOOKUP(A1280, [1]orders!A:J,10,FALSE)</f>
        <v>91316</v>
      </c>
      <c r="L1280" s="2" t="str">
        <f>IFERROR(VLOOKUP(C1280, [5]stores!A:B, 2, FALSE), "Unknown")</f>
        <v>Santa Cruz Bikes</v>
      </c>
      <c r="M1280" s="2" t="str">
        <f>VLOOKUP(D1280,[3]products!A:B,2,FALSE)</f>
        <v>Electra Townie Original 21D - 2016</v>
      </c>
      <c r="N1280" s="2" t="str">
        <f>VLOOKUP(D1280, [3]products!A:H, 8, FALSE)</f>
        <v>Electra</v>
      </c>
      <c r="O1280" s="21">
        <f>VLOOKUP(A1280, [1]orders!A:D, 4, FALSE)</f>
        <v>42637</v>
      </c>
      <c r="P1280" s="2">
        <v>2</v>
      </c>
      <c r="Q1280" s="2">
        <v>549.99</v>
      </c>
      <c r="R1280" s="27">
        <v>7.0000000000000007E-2</v>
      </c>
      <c r="S1280" s="2">
        <f t="shared" si="19"/>
        <v>1099.98</v>
      </c>
    </row>
    <row r="1281" spans="1:19" x14ac:dyDescent="0.3">
      <c r="A1281" s="2">
        <v>457</v>
      </c>
      <c r="B1281" s="2">
        <v>2</v>
      </c>
      <c r="C1281" s="2">
        <f>VLOOKUP(A1281, [1]orders!A:G, 7, FALSE)</f>
        <v>1</v>
      </c>
      <c r="D1281" s="2">
        <v>2</v>
      </c>
      <c r="E1281" s="2">
        <f>VLOOKUP(C1281, [2]staffs!A:G,1,FALSE)</f>
        <v>1</v>
      </c>
      <c r="F1281" s="2" t="str">
        <f>VLOOKUP(E1281, [2]staffs!A:D,4,FALSE)</f>
        <v>fabiola.jackson@bikes.shop</v>
      </c>
      <c r="G1281" s="2">
        <f>VLOOKUP(D1281, [3]products!$A:$D, 4, FALSE)</f>
        <v>6</v>
      </c>
      <c r="H1281" s="2" t="str">
        <f>VLOOKUP(G1281, [4]categories!A:B, 2, FALSE)</f>
        <v>Mountain Bikes</v>
      </c>
      <c r="I1281" s="14">
        <f>VLOOKUP(A1281, [1]orders!A:B,2,FALSE)</f>
        <v>1349</v>
      </c>
      <c r="J1281" s="14" t="str">
        <f>VLOOKUP(A1281, [1]orders!A:I,9,FALSE)</f>
        <v>kami.rios@yahoo.com</v>
      </c>
      <c r="K1281" s="14">
        <f>VLOOKUP(A1281, [1]orders!A:J,10,FALSE)</f>
        <v>91316</v>
      </c>
      <c r="L1281" s="2" t="str">
        <f>IFERROR(VLOOKUP(C1281, [5]stores!A:B, 2, FALSE), "Unknown")</f>
        <v>Santa Cruz Bikes</v>
      </c>
      <c r="M1281" s="2" t="str">
        <f>VLOOKUP(D1281,[3]products!A:B,2,FALSE)</f>
        <v>Ritchey Timberwolf Frameset - 2016</v>
      </c>
      <c r="N1281" s="2" t="str">
        <f>VLOOKUP(D1281, [3]products!A:H, 8, FALSE)</f>
        <v>Ritchey</v>
      </c>
      <c r="O1281" s="21">
        <f>VLOOKUP(A1281, [1]orders!A:D, 4, FALSE)</f>
        <v>42637</v>
      </c>
      <c r="P1281" s="2">
        <v>1</v>
      </c>
      <c r="Q1281" s="2">
        <v>749.99</v>
      </c>
      <c r="R1281" s="27">
        <v>0.05</v>
      </c>
      <c r="S1281" s="2">
        <f t="shared" si="19"/>
        <v>749.99</v>
      </c>
    </row>
    <row r="1282" spans="1:19" x14ac:dyDescent="0.3">
      <c r="A1282" s="2">
        <v>457</v>
      </c>
      <c r="B1282" s="2">
        <v>3</v>
      </c>
      <c r="C1282" s="2">
        <f>VLOOKUP(A1282, [1]orders!A:G, 7, FALSE)</f>
        <v>1</v>
      </c>
      <c r="D1282" s="2">
        <v>7</v>
      </c>
      <c r="E1282" s="2">
        <f>VLOOKUP(C1282, [2]staffs!A:G,1,FALSE)</f>
        <v>1</v>
      </c>
      <c r="F1282" s="2" t="str">
        <f>VLOOKUP(E1282, [2]staffs!A:D,4,FALSE)</f>
        <v>fabiola.jackson@bikes.shop</v>
      </c>
      <c r="G1282" s="2">
        <f>VLOOKUP(D1282, [3]products!$A:$D, 4, FALSE)</f>
        <v>6</v>
      </c>
      <c r="H1282" s="2" t="str">
        <f>VLOOKUP(G1282, [4]categories!A:B, 2, FALSE)</f>
        <v>Mountain Bikes</v>
      </c>
      <c r="I1282" s="14">
        <f>VLOOKUP(A1282, [1]orders!A:B,2,FALSE)</f>
        <v>1349</v>
      </c>
      <c r="J1282" s="14" t="str">
        <f>VLOOKUP(A1282, [1]orders!A:I,9,FALSE)</f>
        <v>kami.rios@yahoo.com</v>
      </c>
      <c r="K1282" s="14">
        <f>VLOOKUP(A1282, [1]orders!A:J,10,FALSE)</f>
        <v>91316</v>
      </c>
      <c r="L1282" s="2" t="str">
        <f>IFERROR(VLOOKUP(C1282, [5]stores!A:B, 2, FALSE), "Unknown")</f>
        <v>Santa Cruz Bikes</v>
      </c>
      <c r="M1282" s="2" t="str">
        <f>VLOOKUP(D1282,[3]products!A:B,2,FALSE)</f>
        <v>Trek Slash 8 27.5 - 2016</v>
      </c>
      <c r="N1282" s="2" t="str">
        <f>VLOOKUP(D1282, [3]products!A:H, 8, FALSE)</f>
        <v>Trek</v>
      </c>
      <c r="O1282" s="21">
        <f>VLOOKUP(A1282, [1]orders!A:D, 4, FALSE)</f>
        <v>42637</v>
      </c>
      <c r="P1282" s="2">
        <v>2</v>
      </c>
      <c r="Q1282" s="2">
        <v>3999.99</v>
      </c>
      <c r="R1282" s="27">
        <v>0.1</v>
      </c>
      <c r="S1282" s="2">
        <f t="shared" si="19"/>
        <v>7999.98</v>
      </c>
    </row>
    <row r="1283" spans="1:19" x14ac:dyDescent="0.3">
      <c r="A1283" s="2">
        <v>457</v>
      </c>
      <c r="B1283" s="2">
        <v>4</v>
      </c>
      <c r="C1283" s="2">
        <f>VLOOKUP(A1283, [1]orders!A:G, 7, FALSE)</f>
        <v>1</v>
      </c>
      <c r="D1283" s="2">
        <v>17</v>
      </c>
      <c r="E1283" s="2">
        <f>VLOOKUP(C1283, [2]staffs!A:G,1,FALSE)</f>
        <v>1</v>
      </c>
      <c r="F1283" s="2" t="str">
        <f>VLOOKUP(E1283, [2]staffs!A:D,4,FALSE)</f>
        <v>fabiola.jackson@bikes.shop</v>
      </c>
      <c r="G1283" s="2">
        <f>VLOOKUP(D1283, [3]products!$A:$D, 4, FALSE)</f>
        <v>3</v>
      </c>
      <c r="H1283" s="2" t="str">
        <f>VLOOKUP(G1283, [4]categories!A:B, 2, FALSE)</f>
        <v>Cruisers Bicycles</v>
      </c>
      <c r="I1283" s="14">
        <f>VLOOKUP(A1283, [1]orders!A:B,2,FALSE)</f>
        <v>1349</v>
      </c>
      <c r="J1283" s="14" t="str">
        <f>VLOOKUP(A1283, [1]orders!A:I,9,FALSE)</f>
        <v>kami.rios@yahoo.com</v>
      </c>
      <c r="K1283" s="14">
        <f>VLOOKUP(A1283, [1]orders!A:J,10,FALSE)</f>
        <v>91316</v>
      </c>
      <c r="L1283" s="2" t="str">
        <f>IFERROR(VLOOKUP(C1283, [5]stores!A:B, 2, FALSE), "Unknown")</f>
        <v>Santa Cruz Bikes</v>
      </c>
      <c r="M1283" s="2" t="str">
        <f>VLOOKUP(D1283,[3]products!A:B,2,FALSE)</f>
        <v>Pure Cycles Vine 8-Speed - 2016</v>
      </c>
      <c r="N1283" s="2" t="str">
        <f>VLOOKUP(D1283, [3]products!A:H, 8, FALSE)</f>
        <v>Pure Cycles</v>
      </c>
      <c r="O1283" s="21">
        <f>VLOOKUP(A1283, [1]orders!A:D, 4, FALSE)</f>
        <v>42637</v>
      </c>
      <c r="P1283" s="2">
        <v>1</v>
      </c>
      <c r="Q1283" s="2">
        <v>429</v>
      </c>
      <c r="R1283" s="27">
        <v>0.2</v>
      </c>
      <c r="S1283" s="2">
        <f t="shared" ref="S1283:S1346" si="20">P1283*Q1283</f>
        <v>429</v>
      </c>
    </row>
    <row r="1284" spans="1:19" x14ac:dyDescent="0.3">
      <c r="A1284" s="2">
        <v>458</v>
      </c>
      <c r="B1284" s="2">
        <v>1</v>
      </c>
      <c r="C1284" s="2">
        <f>VLOOKUP(A1284, [1]orders!A:G, 7, FALSE)</f>
        <v>2</v>
      </c>
      <c r="D1284" s="2">
        <v>2</v>
      </c>
      <c r="E1284" s="2">
        <f>VLOOKUP(C1284, [2]staffs!A:G,1,FALSE)</f>
        <v>2</v>
      </c>
      <c r="F1284" s="2" t="str">
        <f>VLOOKUP(E1284, [2]staffs!A:D,4,FALSE)</f>
        <v>mireya.copeland@bikes.shop</v>
      </c>
      <c r="G1284" s="2">
        <f>VLOOKUP(D1284, [3]products!$A:$D, 4, FALSE)</f>
        <v>6</v>
      </c>
      <c r="H1284" s="2" t="str">
        <f>VLOOKUP(G1284, [4]categories!A:B, 2, FALSE)</f>
        <v>Mountain Bikes</v>
      </c>
      <c r="I1284" s="14">
        <f>VLOOKUP(A1284, [1]orders!A:B,2,FALSE)</f>
        <v>197</v>
      </c>
      <c r="J1284" s="14" t="str">
        <f>VLOOKUP(A1284, [1]orders!A:I,9,FALSE)</f>
        <v>andy.o'neill@msn.com</v>
      </c>
      <c r="K1284" s="14">
        <f>VLOOKUP(A1284, [1]orders!A:J,10,FALSE)</f>
        <v>11374</v>
      </c>
      <c r="L1284" s="2" t="str">
        <f>IFERROR(VLOOKUP(C1284, [5]stores!A:B, 2, FALSE), "Unknown")</f>
        <v>Baldwin Bikes</v>
      </c>
      <c r="M1284" s="2" t="str">
        <f>VLOOKUP(D1284,[3]products!A:B,2,FALSE)</f>
        <v>Ritchey Timberwolf Frameset - 2016</v>
      </c>
      <c r="N1284" s="2" t="str">
        <f>VLOOKUP(D1284, [3]products!A:H, 8, FALSE)</f>
        <v>Ritchey</v>
      </c>
      <c r="O1284" s="21">
        <f>VLOOKUP(A1284, [1]orders!A:D, 4, FALSE)</f>
        <v>42638</v>
      </c>
      <c r="P1284" s="2">
        <v>1</v>
      </c>
      <c r="Q1284" s="2">
        <v>749.99</v>
      </c>
      <c r="R1284" s="27">
        <v>0.2</v>
      </c>
      <c r="S1284" s="2">
        <f t="shared" si="20"/>
        <v>749.99</v>
      </c>
    </row>
    <row r="1285" spans="1:19" x14ac:dyDescent="0.3">
      <c r="A1285" s="2">
        <v>458</v>
      </c>
      <c r="B1285" s="2">
        <v>2</v>
      </c>
      <c r="C1285" s="2">
        <f>VLOOKUP(A1285, [1]orders!A:G, 7, FALSE)</f>
        <v>2</v>
      </c>
      <c r="D1285" s="2">
        <v>21</v>
      </c>
      <c r="E1285" s="2">
        <f>VLOOKUP(C1285, [2]staffs!A:G,1,FALSE)</f>
        <v>2</v>
      </c>
      <c r="F1285" s="2" t="str">
        <f>VLOOKUP(E1285, [2]staffs!A:D,4,FALSE)</f>
        <v>mireya.copeland@bikes.shop</v>
      </c>
      <c r="G1285" s="2">
        <f>VLOOKUP(D1285, [3]products!$A:$D, 4, FALSE)</f>
        <v>1</v>
      </c>
      <c r="H1285" s="2" t="str">
        <f>VLOOKUP(G1285, [4]categories!A:B, 2, FALSE)</f>
        <v>Children Bicycles</v>
      </c>
      <c r="I1285" s="14">
        <f>VLOOKUP(A1285, [1]orders!A:B,2,FALSE)</f>
        <v>197</v>
      </c>
      <c r="J1285" s="14" t="str">
        <f>VLOOKUP(A1285, [1]orders!A:I,9,FALSE)</f>
        <v>andy.o'neill@msn.com</v>
      </c>
      <c r="K1285" s="14">
        <f>VLOOKUP(A1285, [1]orders!A:J,10,FALSE)</f>
        <v>11374</v>
      </c>
      <c r="L1285" s="2" t="str">
        <f>IFERROR(VLOOKUP(C1285, [5]stores!A:B, 2, FALSE), "Unknown")</f>
        <v>Baldwin Bikes</v>
      </c>
      <c r="M1285" s="2" t="str">
        <f>VLOOKUP(D1285,[3]products!A:B,2,FALSE)</f>
        <v>Electra Cruiser 1 (24-Inch) - 2016</v>
      </c>
      <c r="N1285" s="2" t="str">
        <f>VLOOKUP(D1285, [3]products!A:H, 8, FALSE)</f>
        <v>Electra</v>
      </c>
      <c r="O1285" s="21">
        <f>VLOOKUP(A1285, [1]orders!A:D, 4, FALSE)</f>
        <v>42638</v>
      </c>
      <c r="P1285" s="2">
        <v>2</v>
      </c>
      <c r="Q1285" s="2">
        <v>269.99</v>
      </c>
      <c r="R1285" s="27">
        <v>7.0000000000000007E-2</v>
      </c>
      <c r="S1285" s="2">
        <f t="shared" si="20"/>
        <v>539.98</v>
      </c>
    </row>
    <row r="1286" spans="1:19" x14ac:dyDescent="0.3">
      <c r="A1286" s="2">
        <v>458</v>
      </c>
      <c r="B1286" s="2">
        <v>3</v>
      </c>
      <c r="C1286" s="2">
        <f>VLOOKUP(A1286, [1]orders!A:G, 7, FALSE)</f>
        <v>2</v>
      </c>
      <c r="D1286" s="2">
        <v>11</v>
      </c>
      <c r="E1286" s="2">
        <f>VLOOKUP(C1286, [2]staffs!A:G,1,FALSE)</f>
        <v>2</v>
      </c>
      <c r="F1286" s="2" t="str">
        <f>VLOOKUP(E1286, [2]staffs!A:D,4,FALSE)</f>
        <v>mireya.copeland@bikes.shop</v>
      </c>
      <c r="G1286" s="2">
        <f>VLOOKUP(D1286, [3]products!$A:$D, 4, FALSE)</f>
        <v>4</v>
      </c>
      <c r="H1286" s="2" t="str">
        <f>VLOOKUP(G1286, [4]categories!A:B, 2, FALSE)</f>
        <v>Cyclocross Bicycles</v>
      </c>
      <c r="I1286" s="14">
        <f>VLOOKUP(A1286, [1]orders!A:B,2,FALSE)</f>
        <v>197</v>
      </c>
      <c r="J1286" s="14" t="str">
        <f>VLOOKUP(A1286, [1]orders!A:I,9,FALSE)</f>
        <v>andy.o'neill@msn.com</v>
      </c>
      <c r="K1286" s="14">
        <f>VLOOKUP(A1286, [1]orders!A:J,10,FALSE)</f>
        <v>11374</v>
      </c>
      <c r="L1286" s="2" t="str">
        <f>IFERROR(VLOOKUP(C1286, [5]stores!A:B, 2, FALSE), "Unknown")</f>
        <v>Baldwin Bikes</v>
      </c>
      <c r="M1286" s="2" t="str">
        <f>VLOOKUP(D1286,[3]products!A:B,2,FALSE)</f>
        <v>Surly Straggler 650b - 2016</v>
      </c>
      <c r="N1286" s="2" t="str">
        <f>VLOOKUP(D1286, [3]products!A:H, 8, FALSE)</f>
        <v>Surly</v>
      </c>
      <c r="O1286" s="21">
        <f>VLOOKUP(A1286, [1]orders!A:D, 4, FALSE)</f>
        <v>42638</v>
      </c>
      <c r="P1286" s="2">
        <v>1</v>
      </c>
      <c r="Q1286" s="2">
        <v>1680.99</v>
      </c>
      <c r="R1286" s="27">
        <v>0.1</v>
      </c>
      <c r="S1286" s="2">
        <f t="shared" si="20"/>
        <v>1680.99</v>
      </c>
    </row>
    <row r="1287" spans="1:19" x14ac:dyDescent="0.3">
      <c r="A1287" s="2">
        <v>458</v>
      </c>
      <c r="B1287" s="2">
        <v>4</v>
      </c>
      <c r="C1287" s="2">
        <f>VLOOKUP(A1287, [1]orders!A:G, 7, FALSE)</f>
        <v>2</v>
      </c>
      <c r="D1287" s="2">
        <v>24</v>
      </c>
      <c r="E1287" s="2">
        <f>VLOOKUP(C1287, [2]staffs!A:G,1,FALSE)</f>
        <v>2</v>
      </c>
      <c r="F1287" s="2" t="str">
        <f>VLOOKUP(E1287, [2]staffs!A:D,4,FALSE)</f>
        <v>mireya.copeland@bikes.shop</v>
      </c>
      <c r="G1287" s="2">
        <f>VLOOKUP(D1287, [3]products!$A:$D, 4, FALSE)</f>
        <v>2</v>
      </c>
      <c r="H1287" s="2" t="str">
        <f>VLOOKUP(G1287, [4]categories!A:B, 2, FALSE)</f>
        <v>Comfort Bicycles</v>
      </c>
      <c r="I1287" s="14">
        <f>VLOOKUP(A1287, [1]orders!A:B,2,FALSE)</f>
        <v>197</v>
      </c>
      <c r="J1287" s="14" t="str">
        <f>VLOOKUP(A1287, [1]orders!A:I,9,FALSE)</f>
        <v>andy.o'neill@msn.com</v>
      </c>
      <c r="K1287" s="14">
        <f>VLOOKUP(A1287, [1]orders!A:J,10,FALSE)</f>
        <v>11374</v>
      </c>
      <c r="L1287" s="2" t="str">
        <f>IFERROR(VLOOKUP(C1287, [5]stores!A:B, 2, FALSE), "Unknown")</f>
        <v>Baldwin Bikes</v>
      </c>
      <c r="M1287" s="2" t="str">
        <f>VLOOKUP(D1287,[3]products!A:B,2,FALSE)</f>
        <v>Electra Townie Original 21D - 2016</v>
      </c>
      <c r="N1287" s="2" t="str">
        <f>VLOOKUP(D1287, [3]products!A:H, 8, FALSE)</f>
        <v>Electra</v>
      </c>
      <c r="O1287" s="21">
        <f>VLOOKUP(A1287, [1]orders!A:D, 4, FALSE)</f>
        <v>42638</v>
      </c>
      <c r="P1287" s="2">
        <v>1</v>
      </c>
      <c r="Q1287" s="2">
        <v>549.99</v>
      </c>
      <c r="R1287" s="27">
        <v>0.2</v>
      </c>
      <c r="S1287" s="2">
        <f t="shared" si="20"/>
        <v>549.99</v>
      </c>
    </row>
    <row r="1288" spans="1:19" x14ac:dyDescent="0.3">
      <c r="A1288" s="2">
        <v>458</v>
      </c>
      <c r="B1288" s="2">
        <v>5</v>
      </c>
      <c r="C1288" s="2">
        <f>VLOOKUP(A1288, [1]orders!A:G, 7, FALSE)</f>
        <v>2</v>
      </c>
      <c r="D1288" s="2">
        <v>3</v>
      </c>
      <c r="E1288" s="2">
        <f>VLOOKUP(C1288, [2]staffs!A:G,1,FALSE)</f>
        <v>2</v>
      </c>
      <c r="F1288" s="2" t="str">
        <f>VLOOKUP(E1288, [2]staffs!A:D,4,FALSE)</f>
        <v>mireya.copeland@bikes.shop</v>
      </c>
      <c r="G1288" s="2">
        <f>VLOOKUP(D1288, [3]products!$A:$D, 4, FALSE)</f>
        <v>6</v>
      </c>
      <c r="H1288" s="2" t="str">
        <f>VLOOKUP(G1288, [4]categories!A:B, 2, FALSE)</f>
        <v>Mountain Bikes</v>
      </c>
      <c r="I1288" s="14">
        <f>VLOOKUP(A1288, [1]orders!A:B,2,FALSE)</f>
        <v>197</v>
      </c>
      <c r="J1288" s="14" t="str">
        <f>VLOOKUP(A1288, [1]orders!A:I,9,FALSE)</f>
        <v>andy.o'neill@msn.com</v>
      </c>
      <c r="K1288" s="14">
        <f>VLOOKUP(A1288, [1]orders!A:J,10,FALSE)</f>
        <v>11374</v>
      </c>
      <c r="L1288" s="2" t="str">
        <f>IFERROR(VLOOKUP(C1288, [5]stores!A:B, 2, FALSE), "Unknown")</f>
        <v>Baldwin Bikes</v>
      </c>
      <c r="M1288" s="2" t="str">
        <f>VLOOKUP(D1288,[3]products!A:B,2,FALSE)</f>
        <v>Surly Wednesday Frameset - 2016</v>
      </c>
      <c r="N1288" s="2" t="str">
        <f>VLOOKUP(D1288, [3]products!A:H, 8, FALSE)</f>
        <v>Surly</v>
      </c>
      <c r="O1288" s="21">
        <f>VLOOKUP(A1288, [1]orders!A:D, 4, FALSE)</f>
        <v>42638</v>
      </c>
      <c r="P1288" s="2">
        <v>2</v>
      </c>
      <c r="Q1288" s="2">
        <v>999.99</v>
      </c>
      <c r="R1288" s="27">
        <v>0.2</v>
      </c>
      <c r="S1288" s="2">
        <f t="shared" si="20"/>
        <v>1999.98</v>
      </c>
    </row>
    <row r="1289" spans="1:19" x14ac:dyDescent="0.3">
      <c r="A1289" s="2">
        <v>459</v>
      </c>
      <c r="B1289" s="2">
        <v>1</v>
      </c>
      <c r="C1289" s="2">
        <f>VLOOKUP(A1289, [1]orders!A:G, 7, FALSE)</f>
        <v>2</v>
      </c>
      <c r="D1289" s="2">
        <v>11</v>
      </c>
      <c r="E1289" s="2">
        <f>VLOOKUP(C1289, [2]staffs!A:G,1,FALSE)</f>
        <v>2</v>
      </c>
      <c r="F1289" s="2" t="str">
        <f>VLOOKUP(E1289, [2]staffs!A:D,4,FALSE)</f>
        <v>mireya.copeland@bikes.shop</v>
      </c>
      <c r="G1289" s="2">
        <f>VLOOKUP(D1289, [3]products!$A:$D, 4, FALSE)</f>
        <v>4</v>
      </c>
      <c r="H1289" s="2" t="str">
        <f>VLOOKUP(G1289, [4]categories!A:B, 2, FALSE)</f>
        <v>Cyclocross Bicycles</v>
      </c>
      <c r="I1289" s="14">
        <f>VLOOKUP(A1289, [1]orders!A:B,2,FALSE)</f>
        <v>874</v>
      </c>
      <c r="J1289" s="14" t="str">
        <f>VLOOKUP(A1289, [1]orders!A:I,9,FALSE)</f>
        <v>mila.good@yahoo.com</v>
      </c>
      <c r="K1289" s="14">
        <f>VLOOKUP(A1289, [1]orders!A:J,10,FALSE)</f>
        <v>12901</v>
      </c>
      <c r="L1289" s="2" t="str">
        <f>IFERROR(VLOOKUP(C1289, [5]stores!A:B, 2, FALSE), "Unknown")</f>
        <v>Baldwin Bikes</v>
      </c>
      <c r="M1289" s="2" t="str">
        <f>VLOOKUP(D1289,[3]products!A:B,2,FALSE)</f>
        <v>Surly Straggler 650b - 2016</v>
      </c>
      <c r="N1289" s="2" t="str">
        <f>VLOOKUP(D1289, [3]products!A:H, 8, FALSE)</f>
        <v>Surly</v>
      </c>
      <c r="O1289" s="21">
        <f>VLOOKUP(A1289, [1]orders!A:D, 4, FALSE)</f>
        <v>42638</v>
      </c>
      <c r="P1289" s="2">
        <v>1</v>
      </c>
      <c r="Q1289" s="2">
        <v>1680.99</v>
      </c>
      <c r="R1289" s="27">
        <v>0.2</v>
      </c>
      <c r="S1289" s="2">
        <f t="shared" si="20"/>
        <v>1680.99</v>
      </c>
    </row>
    <row r="1290" spans="1:19" x14ac:dyDescent="0.3">
      <c r="A1290" s="2">
        <v>460</v>
      </c>
      <c r="B1290" s="2">
        <v>1</v>
      </c>
      <c r="C1290" s="2">
        <f>VLOOKUP(A1290, [1]orders!A:G, 7, FALSE)</f>
        <v>3</v>
      </c>
      <c r="D1290" s="2">
        <v>19</v>
      </c>
      <c r="E1290" s="2">
        <f>VLOOKUP(C1290, [2]staffs!A:G,1,FALSE)</f>
        <v>3</v>
      </c>
      <c r="F1290" s="2" t="str">
        <f>VLOOKUP(E1290, [2]staffs!A:D,4,FALSE)</f>
        <v>genna.serrano@bikes.shop</v>
      </c>
      <c r="G1290" s="2">
        <f>VLOOKUP(D1290, [3]products!$A:$D, 4, FALSE)</f>
        <v>3</v>
      </c>
      <c r="H1290" s="2" t="str">
        <f>VLOOKUP(G1290, [4]categories!A:B, 2, FALSE)</f>
        <v>Cruisers Bicycles</v>
      </c>
      <c r="I1290" s="14">
        <f>VLOOKUP(A1290, [1]orders!A:B,2,FALSE)</f>
        <v>691</v>
      </c>
      <c r="J1290" s="14" t="str">
        <f>VLOOKUP(A1290, [1]orders!A:I,9,FALSE)</f>
        <v>ladawn.downs@yahoo.com</v>
      </c>
      <c r="K1290" s="14">
        <f>VLOOKUP(A1290, [1]orders!A:J,10,FALSE)</f>
        <v>77016</v>
      </c>
      <c r="L1290" s="2" t="str">
        <f>IFERROR(VLOOKUP(C1290, [5]stores!A:B, 2, FALSE), "Unknown")</f>
        <v>Rowlett Bikes</v>
      </c>
      <c r="M1290" s="2" t="str">
        <f>VLOOKUP(D1290,[3]products!A:B,2,FALSE)</f>
        <v>Pure Cycles William 3-Speed - 2016</v>
      </c>
      <c r="N1290" s="2" t="str">
        <f>VLOOKUP(D1290, [3]products!A:H, 8, FALSE)</f>
        <v>Pure Cycles</v>
      </c>
      <c r="O1290" s="21">
        <f>VLOOKUP(A1290, [1]orders!A:D, 4, FALSE)</f>
        <v>42638</v>
      </c>
      <c r="P1290" s="2">
        <v>1</v>
      </c>
      <c r="Q1290" s="2">
        <v>449</v>
      </c>
      <c r="R1290" s="27">
        <v>0.05</v>
      </c>
      <c r="S1290" s="2">
        <f t="shared" si="20"/>
        <v>449</v>
      </c>
    </row>
    <row r="1291" spans="1:19" x14ac:dyDescent="0.3">
      <c r="A1291" s="2">
        <v>460</v>
      </c>
      <c r="B1291" s="2">
        <v>2</v>
      </c>
      <c r="C1291" s="2">
        <f>VLOOKUP(A1291, [1]orders!A:G, 7, FALSE)</f>
        <v>3</v>
      </c>
      <c r="D1291" s="2">
        <v>18</v>
      </c>
      <c r="E1291" s="2">
        <f>VLOOKUP(C1291, [2]staffs!A:G,1,FALSE)</f>
        <v>3</v>
      </c>
      <c r="F1291" s="2" t="str">
        <f>VLOOKUP(E1291, [2]staffs!A:D,4,FALSE)</f>
        <v>genna.serrano@bikes.shop</v>
      </c>
      <c r="G1291" s="2">
        <f>VLOOKUP(D1291, [3]products!$A:$D, 4, FALSE)</f>
        <v>3</v>
      </c>
      <c r="H1291" s="2" t="str">
        <f>VLOOKUP(G1291, [4]categories!A:B, 2, FALSE)</f>
        <v>Cruisers Bicycles</v>
      </c>
      <c r="I1291" s="14">
        <f>VLOOKUP(A1291, [1]orders!A:B,2,FALSE)</f>
        <v>691</v>
      </c>
      <c r="J1291" s="14" t="str">
        <f>VLOOKUP(A1291, [1]orders!A:I,9,FALSE)</f>
        <v>ladawn.downs@yahoo.com</v>
      </c>
      <c r="K1291" s="14">
        <f>VLOOKUP(A1291, [1]orders!A:J,10,FALSE)</f>
        <v>77016</v>
      </c>
      <c r="L1291" s="2" t="str">
        <f>IFERROR(VLOOKUP(C1291, [5]stores!A:B, 2, FALSE), "Unknown")</f>
        <v>Rowlett Bikes</v>
      </c>
      <c r="M1291" s="2" t="str">
        <f>VLOOKUP(D1291,[3]products!A:B,2,FALSE)</f>
        <v>Pure Cycles Western 3-Speed - Women's - 2015/2016</v>
      </c>
      <c r="N1291" s="2" t="str">
        <f>VLOOKUP(D1291, [3]products!A:H, 8, FALSE)</f>
        <v>Pure Cycles</v>
      </c>
      <c r="O1291" s="21">
        <f>VLOOKUP(A1291, [1]orders!A:D, 4, FALSE)</f>
        <v>42638</v>
      </c>
      <c r="P1291" s="2">
        <v>2</v>
      </c>
      <c r="Q1291" s="2">
        <v>449</v>
      </c>
      <c r="R1291" s="27">
        <v>7.0000000000000007E-2</v>
      </c>
      <c r="S1291" s="2">
        <f t="shared" si="20"/>
        <v>898</v>
      </c>
    </row>
    <row r="1292" spans="1:19" x14ac:dyDescent="0.3">
      <c r="A1292" s="2">
        <v>460</v>
      </c>
      <c r="B1292" s="2">
        <v>3</v>
      </c>
      <c r="C1292" s="2">
        <f>VLOOKUP(A1292, [1]orders!A:G, 7, FALSE)</f>
        <v>3</v>
      </c>
      <c r="D1292" s="2">
        <v>4</v>
      </c>
      <c r="E1292" s="2">
        <f>VLOOKUP(C1292, [2]staffs!A:G,1,FALSE)</f>
        <v>3</v>
      </c>
      <c r="F1292" s="2" t="str">
        <f>VLOOKUP(E1292, [2]staffs!A:D,4,FALSE)</f>
        <v>genna.serrano@bikes.shop</v>
      </c>
      <c r="G1292" s="2">
        <f>VLOOKUP(D1292, [3]products!$A:$D, 4, FALSE)</f>
        <v>6</v>
      </c>
      <c r="H1292" s="2" t="str">
        <f>VLOOKUP(G1292, [4]categories!A:B, 2, FALSE)</f>
        <v>Mountain Bikes</v>
      </c>
      <c r="I1292" s="14">
        <f>VLOOKUP(A1292, [1]orders!A:B,2,FALSE)</f>
        <v>691</v>
      </c>
      <c r="J1292" s="14" t="str">
        <f>VLOOKUP(A1292, [1]orders!A:I,9,FALSE)</f>
        <v>ladawn.downs@yahoo.com</v>
      </c>
      <c r="K1292" s="14">
        <f>VLOOKUP(A1292, [1]orders!A:J,10,FALSE)</f>
        <v>77016</v>
      </c>
      <c r="L1292" s="2" t="str">
        <f>IFERROR(VLOOKUP(C1292, [5]stores!A:B, 2, FALSE), "Unknown")</f>
        <v>Rowlett Bikes</v>
      </c>
      <c r="M1292" s="2" t="str">
        <f>VLOOKUP(D1292,[3]products!A:B,2,FALSE)</f>
        <v>Trek Fuel EX 8 29 - 2016</v>
      </c>
      <c r="N1292" s="2" t="str">
        <f>VLOOKUP(D1292, [3]products!A:H, 8, FALSE)</f>
        <v>Trek</v>
      </c>
      <c r="O1292" s="21">
        <f>VLOOKUP(A1292, [1]orders!A:D, 4, FALSE)</f>
        <v>42638</v>
      </c>
      <c r="P1292" s="2">
        <v>1</v>
      </c>
      <c r="Q1292" s="2">
        <v>2899.99</v>
      </c>
      <c r="R1292" s="27">
        <v>0.2</v>
      </c>
      <c r="S1292" s="2">
        <f t="shared" si="20"/>
        <v>2899.99</v>
      </c>
    </row>
    <row r="1293" spans="1:19" x14ac:dyDescent="0.3">
      <c r="A1293" s="2">
        <v>460</v>
      </c>
      <c r="B1293" s="2">
        <v>4</v>
      </c>
      <c r="C1293" s="2">
        <f>VLOOKUP(A1293, [1]orders!A:G, 7, FALSE)</f>
        <v>3</v>
      </c>
      <c r="D1293" s="2">
        <v>22</v>
      </c>
      <c r="E1293" s="2">
        <f>VLOOKUP(C1293, [2]staffs!A:G,1,FALSE)</f>
        <v>3</v>
      </c>
      <c r="F1293" s="2" t="str">
        <f>VLOOKUP(E1293, [2]staffs!A:D,4,FALSE)</f>
        <v>genna.serrano@bikes.shop</v>
      </c>
      <c r="G1293" s="2">
        <f>VLOOKUP(D1293, [3]products!$A:$D, 4, FALSE)</f>
        <v>1</v>
      </c>
      <c r="H1293" s="2" t="str">
        <f>VLOOKUP(G1293, [4]categories!A:B, 2, FALSE)</f>
        <v>Children Bicycles</v>
      </c>
      <c r="I1293" s="14">
        <f>VLOOKUP(A1293, [1]orders!A:B,2,FALSE)</f>
        <v>691</v>
      </c>
      <c r="J1293" s="14" t="str">
        <f>VLOOKUP(A1293, [1]orders!A:I,9,FALSE)</f>
        <v>ladawn.downs@yahoo.com</v>
      </c>
      <c r="K1293" s="14">
        <f>VLOOKUP(A1293, [1]orders!A:J,10,FALSE)</f>
        <v>77016</v>
      </c>
      <c r="L1293" s="2" t="str">
        <f>IFERROR(VLOOKUP(C1293, [5]stores!A:B, 2, FALSE), "Unknown")</f>
        <v>Rowlett Bikes</v>
      </c>
      <c r="M1293" s="2" t="str">
        <f>VLOOKUP(D1293,[3]products!A:B,2,FALSE)</f>
        <v>Electra Girl's Hawaii 1 (16-inch) - 2015/2016</v>
      </c>
      <c r="N1293" s="2" t="str">
        <f>VLOOKUP(D1293, [3]products!A:H, 8, FALSE)</f>
        <v>Electra</v>
      </c>
      <c r="O1293" s="21">
        <f>VLOOKUP(A1293, [1]orders!A:D, 4, FALSE)</f>
        <v>42638</v>
      </c>
      <c r="P1293" s="2">
        <v>2</v>
      </c>
      <c r="Q1293" s="2">
        <v>269.99</v>
      </c>
      <c r="R1293" s="27">
        <v>0.1</v>
      </c>
      <c r="S1293" s="2">
        <f t="shared" si="20"/>
        <v>539.98</v>
      </c>
    </row>
    <row r="1294" spans="1:19" x14ac:dyDescent="0.3">
      <c r="A1294" s="2">
        <v>461</v>
      </c>
      <c r="B1294" s="2">
        <v>1</v>
      </c>
      <c r="C1294" s="2">
        <f>VLOOKUP(A1294, [1]orders!A:G, 7, FALSE)</f>
        <v>2</v>
      </c>
      <c r="D1294" s="2">
        <v>16</v>
      </c>
      <c r="E1294" s="2">
        <f>VLOOKUP(C1294, [2]staffs!A:G,1,FALSE)</f>
        <v>2</v>
      </c>
      <c r="F1294" s="2" t="str">
        <f>VLOOKUP(E1294, [2]staffs!A:D,4,FALSE)</f>
        <v>mireya.copeland@bikes.shop</v>
      </c>
      <c r="G1294" s="2">
        <f>VLOOKUP(D1294, [3]products!$A:$D, 4, FALSE)</f>
        <v>3</v>
      </c>
      <c r="H1294" s="2" t="str">
        <f>VLOOKUP(G1294, [4]categories!A:B, 2, FALSE)</f>
        <v>Cruisers Bicycles</v>
      </c>
      <c r="I1294" s="14">
        <f>VLOOKUP(A1294, [1]orders!A:B,2,FALSE)</f>
        <v>853</v>
      </c>
      <c r="J1294" s="14" t="str">
        <f>VLOOKUP(A1294, [1]orders!A:I,9,FALSE)</f>
        <v>brittney.rojas@aol.com</v>
      </c>
      <c r="K1294" s="14">
        <f>VLOOKUP(A1294, [1]orders!A:J,10,FALSE)</f>
        <v>12401</v>
      </c>
      <c r="L1294" s="2" t="str">
        <f>IFERROR(VLOOKUP(C1294, [5]stores!A:B, 2, FALSE), "Unknown")</f>
        <v>Baldwin Bikes</v>
      </c>
      <c r="M1294" s="2" t="str">
        <f>VLOOKUP(D1294,[3]products!A:B,2,FALSE)</f>
        <v>Electra Townie Original 7D EQ - 2016</v>
      </c>
      <c r="N1294" s="2" t="str">
        <f>VLOOKUP(D1294, [3]products!A:H, 8, FALSE)</f>
        <v>Electra</v>
      </c>
      <c r="O1294" s="21">
        <f>VLOOKUP(A1294, [1]orders!A:D, 4, FALSE)</f>
        <v>42639</v>
      </c>
      <c r="P1294" s="2">
        <v>1</v>
      </c>
      <c r="Q1294" s="2">
        <v>599.99</v>
      </c>
      <c r="R1294" s="27">
        <v>7.0000000000000007E-2</v>
      </c>
      <c r="S1294" s="2">
        <f t="shared" si="20"/>
        <v>599.99</v>
      </c>
    </row>
    <row r="1295" spans="1:19" x14ac:dyDescent="0.3">
      <c r="A1295" s="2">
        <v>461</v>
      </c>
      <c r="B1295" s="2">
        <v>2</v>
      </c>
      <c r="C1295" s="2">
        <f>VLOOKUP(A1295, [1]orders!A:G, 7, FALSE)</f>
        <v>2</v>
      </c>
      <c r="D1295" s="2">
        <v>4</v>
      </c>
      <c r="E1295" s="2">
        <f>VLOOKUP(C1295, [2]staffs!A:G,1,FALSE)</f>
        <v>2</v>
      </c>
      <c r="F1295" s="2" t="str">
        <f>VLOOKUP(E1295, [2]staffs!A:D,4,FALSE)</f>
        <v>mireya.copeland@bikes.shop</v>
      </c>
      <c r="G1295" s="2">
        <f>VLOOKUP(D1295, [3]products!$A:$D, 4, FALSE)</f>
        <v>6</v>
      </c>
      <c r="H1295" s="2" t="str">
        <f>VLOOKUP(G1295, [4]categories!A:B, 2, FALSE)</f>
        <v>Mountain Bikes</v>
      </c>
      <c r="I1295" s="14">
        <f>VLOOKUP(A1295, [1]orders!A:B,2,FALSE)</f>
        <v>853</v>
      </c>
      <c r="J1295" s="14" t="str">
        <f>VLOOKUP(A1295, [1]orders!A:I,9,FALSE)</f>
        <v>brittney.rojas@aol.com</v>
      </c>
      <c r="K1295" s="14">
        <f>VLOOKUP(A1295, [1]orders!A:J,10,FALSE)</f>
        <v>12401</v>
      </c>
      <c r="L1295" s="2" t="str">
        <f>IFERROR(VLOOKUP(C1295, [5]stores!A:B, 2, FALSE), "Unknown")</f>
        <v>Baldwin Bikes</v>
      </c>
      <c r="M1295" s="2" t="str">
        <f>VLOOKUP(D1295,[3]products!A:B,2,FALSE)</f>
        <v>Trek Fuel EX 8 29 - 2016</v>
      </c>
      <c r="N1295" s="2" t="str">
        <f>VLOOKUP(D1295, [3]products!A:H, 8, FALSE)</f>
        <v>Trek</v>
      </c>
      <c r="O1295" s="21">
        <f>VLOOKUP(A1295, [1]orders!A:D, 4, FALSE)</f>
        <v>42639</v>
      </c>
      <c r="P1295" s="2">
        <v>1</v>
      </c>
      <c r="Q1295" s="2">
        <v>2899.99</v>
      </c>
      <c r="R1295" s="27">
        <v>0.2</v>
      </c>
      <c r="S1295" s="2">
        <f t="shared" si="20"/>
        <v>2899.99</v>
      </c>
    </row>
    <row r="1296" spans="1:19" x14ac:dyDescent="0.3">
      <c r="A1296" s="2">
        <v>461</v>
      </c>
      <c r="B1296" s="2">
        <v>3</v>
      </c>
      <c r="C1296" s="2">
        <f>VLOOKUP(A1296, [1]orders!A:G, 7, FALSE)</f>
        <v>2</v>
      </c>
      <c r="D1296" s="2">
        <v>8</v>
      </c>
      <c r="E1296" s="2">
        <f>VLOOKUP(C1296, [2]staffs!A:G,1,FALSE)</f>
        <v>2</v>
      </c>
      <c r="F1296" s="2" t="str">
        <f>VLOOKUP(E1296, [2]staffs!A:D,4,FALSE)</f>
        <v>mireya.copeland@bikes.shop</v>
      </c>
      <c r="G1296" s="2">
        <f>VLOOKUP(D1296, [3]products!$A:$D, 4, FALSE)</f>
        <v>6</v>
      </c>
      <c r="H1296" s="2" t="str">
        <f>VLOOKUP(G1296, [4]categories!A:B, 2, FALSE)</f>
        <v>Mountain Bikes</v>
      </c>
      <c r="I1296" s="14">
        <f>VLOOKUP(A1296, [1]orders!A:B,2,FALSE)</f>
        <v>853</v>
      </c>
      <c r="J1296" s="14" t="str">
        <f>VLOOKUP(A1296, [1]orders!A:I,9,FALSE)</f>
        <v>brittney.rojas@aol.com</v>
      </c>
      <c r="K1296" s="14">
        <f>VLOOKUP(A1296, [1]orders!A:J,10,FALSE)</f>
        <v>12401</v>
      </c>
      <c r="L1296" s="2" t="str">
        <f>IFERROR(VLOOKUP(C1296, [5]stores!A:B, 2, FALSE), "Unknown")</f>
        <v>Baldwin Bikes</v>
      </c>
      <c r="M1296" s="2" t="str">
        <f>VLOOKUP(D1296,[3]products!A:B,2,FALSE)</f>
        <v>Trek Remedy 29 Carbon Frameset - 2016</v>
      </c>
      <c r="N1296" s="2" t="str">
        <f>VLOOKUP(D1296, [3]products!A:H, 8, FALSE)</f>
        <v>Trek</v>
      </c>
      <c r="O1296" s="21">
        <f>VLOOKUP(A1296, [1]orders!A:D, 4, FALSE)</f>
        <v>42639</v>
      </c>
      <c r="P1296" s="2">
        <v>2</v>
      </c>
      <c r="Q1296" s="2">
        <v>1799.99</v>
      </c>
      <c r="R1296" s="27">
        <v>0.05</v>
      </c>
      <c r="S1296" s="2">
        <f t="shared" si="20"/>
        <v>3599.98</v>
      </c>
    </row>
    <row r="1297" spans="1:19" x14ac:dyDescent="0.3">
      <c r="A1297" s="2">
        <v>461</v>
      </c>
      <c r="B1297" s="2">
        <v>4</v>
      </c>
      <c r="C1297" s="2">
        <f>VLOOKUP(A1297, [1]orders!A:G, 7, FALSE)</f>
        <v>2</v>
      </c>
      <c r="D1297" s="2">
        <v>24</v>
      </c>
      <c r="E1297" s="2">
        <f>VLOOKUP(C1297, [2]staffs!A:G,1,FALSE)</f>
        <v>2</v>
      </c>
      <c r="F1297" s="2" t="str">
        <f>VLOOKUP(E1297, [2]staffs!A:D,4,FALSE)</f>
        <v>mireya.copeland@bikes.shop</v>
      </c>
      <c r="G1297" s="2">
        <f>VLOOKUP(D1297, [3]products!$A:$D, 4, FALSE)</f>
        <v>2</v>
      </c>
      <c r="H1297" s="2" t="str">
        <f>VLOOKUP(G1297, [4]categories!A:B, 2, FALSE)</f>
        <v>Comfort Bicycles</v>
      </c>
      <c r="I1297" s="14">
        <f>VLOOKUP(A1297, [1]orders!A:B,2,FALSE)</f>
        <v>853</v>
      </c>
      <c r="J1297" s="14" t="str">
        <f>VLOOKUP(A1297, [1]orders!A:I,9,FALSE)</f>
        <v>brittney.rojas@aol.com</v>
      </c>
      <c r="K1297" s="14">
        <f>VLOOKUP(A1297, [1]orders!A:J,10,FALSE)</f>
        <v>12401</v>
      </c>
      <c r="L1297" s="2" t="str">
        <f>IFERROR(VLOOKUP(C1297, [5]stores!A:B, 2, FALSE), "Unknown")</f>
        <v>Baldwin Bikes</v>
      </c>
      <c r="M1297" s="2" t="str">
        <f>VLOOKUP(D1297,[3]products!A:B,2,FALSE)</f>
        <v>Electra Townie Original 21D - 2016</v>
      </c>
      <c r="N1297" s="2" t="str">
        <f>VLOOKUP(D1297, [3]products!A:H, 8, FALSE)</f>
        <v>Electra</v>
      </c>
      <c r="O1297" s="21">
        <f>VLOOKUP(A1297, [1]orders!A:D, 4, FALSE)</f>
        <v>42639</v>
      </c>
      <c r="P1297" s="2">
        <v>1</v>
      </c>
      <c r="Q1297" s="2">
        <v>549.99</v>
      </c>
      <c r="R1297" s="27">
        <v>0.1</v>
      </c>
      <c r="S1297" s="2">
        <f t="shared" si="20"/>
        <v>549.99</v>
      </c>
    </row>
    <row r="1298" spans="1:19" x14ac:dyDescent="0.3">
      <c r="A1298" s="2">
        <v>461</v>
      </c>
      <c r="B1298" s="2">
        <v>5</v>
      </c>
      <c r="C1298" s="2">
        <f>VLOOKUP(A1298, [1]orders!A:G, 7, FALSE)</f>
        <v>2</v>
      </c>
      <c r="D1298" s="2">
        <v>18</v>
      </c>
      <c r="E1298" s="2">
        <f>VLOOKUP(C1298, [2]staffs!A:G,1,FALSE)</f>
        <v>2</v>
      </c>
      <c r="F1298" s="2" t="str">
        <f>VLOOKUP(E1298, [2]staffs!A:D,4,FALSE)</f>
        <v>mireya.copeland@bikes.shop</v>
      </c>
      <c r="G1298" s="2">
        <f>VLOOKUP(D1298, [3]products!$A:$D, 4, FALSE)</f>
        <v>3</v>
      </c>
      <c r="H1298" s="2" t="str">
        <f>VLOOKUP(G1298, [4]categories!A:B, 2, FALSE)</f>
        <v>Cruisers Bicycles</v>
      </c>
      <c r="I1298" s="14">
        <f>VLOOKUP(A1298, [1]orders!A:B,2,FALSE)</f>
        <v>853</v>
      </c>
      <c r="J1298" s="14" t="str">
        <f>VLOOKUP(A1298, [1]orders!A:I,9,FALSE)</f>
        <v>brittney.rojas@aol.com</v>
      </c>
      <c r="K1298" s="14">
        <f>VLOOKUP(A1298, [1]orders!A:J,10,FALSE)</f>
        <v>12401</v>
      </c>
      <c r="L1298" s="2" t="str">
        <f>IFERROR(VLOOKUP(C1298, [5]stores!A:B, 2, FALSE), "Unknown")</f>
        <v>Baldwin Bikes</v>
      </c>
      <c r="M1298" s="2" t="str">
        <f>VLOOKUP(D1298,[3]products!A:B,2,FALSE)</f>
        <v>Pure Cycles Western 3-Speed - Women's - 2015/2016</v>
      </c>
      <c r="N1298" s="2" t="str">
        <f>VLOOKUP(D1298, [3]products!A:H, 8, FALSE)</f>
        <v>Pure Cycles</v>
      </c>
      <c r="O1298" s="21">
        <f>VLOOKUP(A1298, [1]orders!A:D, 4, FALSE)</f>
        <v>42639</v>
      </c>
      <c r="P1298" s="2">
        <v>2</v>
      </c>
      <c r="Q1298" s="2">
        <v>449</v>
      </c>
      <c r="R1298" s="27">
        <v>0.1</v>
      </c>
      <c r="S1298" s="2">
        <f t="shared" si="20"/>
        <v>898</v>
      </c>
    </row>
    <row r="1299" spans="1:19" x14ac:dyDescent="0.3">
      <c r="A1299" s="2">
        <v>462</v>
      </c>
      <c r="B1299" s="2">
        <v>1</v>
      </c>
      <c r="C1299" s="2">
        <f>VLOOKUP(A1299, [1]orders!A:G, 7, FALSE)</f>
        <v>2</v>
      </c>
      <c r="D1299" s="2">
        <v>12</v>
      </c>
      <c r="E1299" s="2">
        <f>VLOOKUP(C1299, [2]staffs!A:G,1,FALSE)</f>
        <v>2</v>
      </c>
      <c r="F1299" s="2" t="str">
        <f>VLOOKUP(E1299, [2]staffs!A:D,4,FALSE)</f>
        <v>mireya.copeland@bikes.shop</v>
      </c>
      <c r="G1299" s="2">
        <f>VLOOKUP(D1299, [3]products!$A:$D, 4, FALSE)</f>
        <v>3</v>
      </c>
      <c r="H1299" s="2" t="str">
        <f>VLOOKUP(G1299, [4]categories!A:B, 2, FALSE)</f>
        <v>Cruisers Bicycles</v>
      </c>
      <c r="I1299" s="14">
        <f>VLOOKUP(A1299, [1]orders!A:B,2,FALSE)</f>
        <v>852</v>
      </c>
      <c r="J1299" s="14" t="str">
        <f>VLOOKUP(A1299, [1]orders!A:I,9,FALSE)</f>
        <v>lezlie.thompson@yahoo.com</v>
      </c>
      <c r="K1299" s="14">
        <f>VLOOKUP(A1299, [1]orders!A:J,10,FALSE)</f>
        <v>11520</v>
      </c>
      <c r="L1299" s="2" t="str">
        <f>IFERROR(VLOOKUP(C1299, [5]stores!A:B, 2, FALSE), "Unknown")</f>
        <v>Baldwin Bikes</v>
      </c>
      <c r="M1299" s="2" t="str">
        <f>VLOOKUP(D1299,[3]products!A:B,2,FALSE)</f>
        <v>Electra Townie Original 21D - 2016</v>
      </c>
      <c r="N1299" s="2" t="str">
        <f>VLOOKUP(D1299, [3]products!A:H, 8, FALSE)</f>
        <v>Electra</v>
      </c>
      <c r="O1299" s="21">
        <f>VLOOKUP(A1299, [1]orders!A:D, 4, FALSE)</f>
        <v>42640</v>
      </c>
      <c r="P1299" s="2">
        <v>2</v>
      </c>
      <c r="Q1299" s="2">
        <v>549.99</v>
      </c>
      <c r="R1299" s="27">
        <v>0.1</v>
      </c>
      <c r="S1299" s="2">
        <f t="shared" si="20"/>
        <v>1099.98</v>
      </c>
    </row>
    <row r="1300" spans="1:19" x14ac:dyDescent="0.3">
      <c r="A1300" s="2">
        <v>463</v>
      </c>
      <c r="B1300" s="2">
        <v>1</v>
      </c>
      <c r="C1300" s="2">
        <f>VLOOKUP(A1300, [1]orders!A:G, 7, FALSE)</f>
        <v>3</v>
      </c>
      <c r="D1300" s="2">
        <v>13</v>
      </c>
      <c r="E1300" s="2">
        <f>VLOOKUP(C1300, [2]staffs!A:G,1,FALSE)</f>
        <v>3</v>
      </c>
      <c r="F1300" s="2" t="str">
        <f>VLOOKUP(E1300, [2]staffs!A:D,4,FALSE)</f>
        <v>genna.serrano@bikes.shop</v>
      </c>
      <c r="G1300" s="2">
        <f>VLOOKUP(D1300, [3]products!$A:$D, 4, FALSE)</f>
        <v>3</v>
      </c>
      <c r="H1300" s="2" t="str">
        <f>VLOOKUP(G1300, [4]categories!A:B, 2, FALSE)</f>
        <v>Cruisers Bicycles</v>
      </c>
      <c r="I1300" s="14">
        <f>VLOOKUP(A1300, [1]orders!A:B,2,FALSE)</f>
        <v>964</v>
      </c>
      <c r="J1300" s="14" t="str">
        <f>VLOOKUP(A1300, [1]orders!A:I,9,FALSE)</f>
        <v>brent.calderon@aol.com</v>
      </c>
      <c r="K1300" s="14">
        <f>VLOOKUP(A1300, [1]orders!A:J,10,FALSE)</f>
        <v>78418</v>
      </c>
      <c r="L1300" s="2" t="str">
        <f>IFERROR(VLOOKUP(C1300, [5]stores!A:B, 2, FALSE), "Unknown")</f>
        <v>Rowlett Bikes</v>
      </c>
      <c r="M1300" s="2" t="str">
        <f>VLOOKUP(D1300,[3]products!A:B,2,FALSE)</f>
        <v>Electra Cruiser 1 (24-Inch) - 2016</v>
      </c>
      <c r="N1300" s="2" t="str">
        <f>VLOOKUP(D1300, [3]products!A:H, 8, FALSE)</f>
        <v>Electra</v>
      </c>
      <c r="O1300" s="21">
        <f>VLOOKUP(A1300, [1]orders!A:D, 4, FALSE)</f>
        <v>42640</v>
      </c>
      <c r="P1300" s="2">
        <v>2</v>
      </c>
      <c r="Q1300" s="2">
        <v>269.99</v>
      </c>
      <c r="R1300" s="27">
        <v>7.0000000000000007E-2</v>
      </c>
      <c r="S1300" s="2">
        <f t="shared" si="20"/>
        <v>539.98</v>
      </c>
    </row>
    <row r="1301" spans="1:19" x14ac:dyDescent="0.3">
      <c r="A1301" s="2">
        <v>464</v>
      </c>
      <c r="B1301" s="2">
        <v>1</v>
      </c>
      <c r="C1301" s="2">
        <f>VLOOKUP(A1301, [1]orders!A:G, 7, FALSE)</f>
        <v>2</v>
      </c>
      <c r="D1301" s="2">
        <v>7</v>
      </c>
      <c r="E1301" s="2">
        <f>VLOOKUP(C1301, [2]staffs!A:G,1,FALSE)</f>
        <v>2</v>
      </c>
      <c r="F1301" s="2" t="str">
        <f>VLOOKUP(E1301, [2]staffs!A:D,4,FALSE)</f>
        <v>mireya.copeland@bikes.shop</v>
      </c>
      <c r="G1301" s="2">
        <f>VLOOKUP(D1301, [3]products!$A:$D, 4, FALSE)</f>
        <v>6</v>
      </c>
      <c r="H1301" s="2" t="str">
        <f>VLOOKUP(G1301, [4]categories!A:B, 2, FALSE)</f>
        <v>Mountain Bikes</v>
      </c>
      <c r="I1301" s="14">
        <f>VLOOKUP(A1301, [1]orders!A:B,2,FALSE)</f>
        <v>74</v>
      </c>
      <c r="J1301" s="14" t="str">
        <f>VLOOKUP(A1301, [1]orders!A:I,9,FALSE)</f>
        <v>georgeann.waller@yahoo.com</v>
      </c>
      <c r="K1301" s="14">
        <f>VLOOKUP(A1301, [1]orders!A:J,10,FALSE)</f>
        <v>14120</v>
      </c>
      <c r="L1301" s="2" t="str">
        <f>IFERROR(VLOOKUP(C1301, [5]stores!A:B, 2, FALSE), "Unknown")</f>
        <v>Baldwin Bikes</v>
      </c>
      <c r="M1301" s="2" t="str">
        <f>VLOOKUP(D1301,[3]products!A:B,2,FALSE)</f>
        <v>Trek Slash 8 27.5 - 2016</v>
      </c>
      <c r="N1301" s="2" t="str">
        <f>VLOOKUP(D1301, [3]products!A:H, 8, FALSE)</f>
        <v>Trek</v>
      </c>
      <c r="O1301" s="21">
        <f>VLOOKUP(A1301, [1]orders!A:D, 4, FALSE)</f>
        <v>42641</v>
      </c>
      <c r="P1301" s="2">
        <v>1</v>
      </c>
      <c r="Q1301" s="2">
        <v>3999.99</v>
      </c>
      <c r="R1301" s="27">
        <v>0.1</v>
      </c>
      <c r="S1301" s="2">
        <f t="shared" si="20"/>
        <v>3999.99</v>
      </c>
    </row>
    <row r="1302" spans="1:19" x14ac:dyDescent="0.3">
      <c r="A1302" s="2">
        <v>465</v>
      </c>
      <c r="B1302" s="2">
        <v>1</v>
      </c>
      <c r="C1302" s="2">
        <f>VLOOKUP(A1302, [1]orders!A:G, 7, FALSE)</f>
        <v>2</v>
      </c>
      <c r="D1302" s="2">
        <v>6</v>
      </c>
      <c r="E1302" s="2">
        <f>VLOOKUP(C1302, [2]staffs!A:G,1,FALSE)</f>
        <v>2</v>
      </c>
      <c r="F1302" s="2" t="str">
        <f>VLOOKUP(E1302, [2]staffs!A:D,4,FALSE)</f>
        <v>mireya.copeland@bikes.shop</v>
      </c>
      <c r="G1302" s="2">
        <f>VLOOKUP(D1302, [3]products!$A:$D, 4, FALSE)</f>
        <v>6</v>
      </c>
      <c r="H1302" s="2" t="str">
        <f>VLOOKUP(G1302, [4]categories!A:B, 2, FALSE)</f>
        <v>Mountain Bikes</v>
      </c>
      <c r="I1302" s="14">
        <f>VLOOKUP(A1302, [1]orders!A:B,2,FALSE)</f>
        <v>1198</v>
      </c>
      <c r="J1302" s="14" t="str">
        <f>VLOOKUP(A1302, [1]orders!A:I,9,FALSE)</f>
        <v>cheryll.snyder@yahoo.com</v>
      </c>
      <c r="K1302" s="14">
        <f>VLOOKUP(A1302, [1]orders!A:J,10,FALSE)</f>
        <v>11201</v>
      </c>
      <c r="L1302" s="2" t="str">
        <f>IFERROR(VLOOKUP(C1302, [5]stores!A:B, 2, FALSE), "Unknown")</f>
        <v>Baldwin Bikes</v>
      </c>
      <c r="M1302" s="2" t="str">
        <f>VLOOKUP(D1302,[3]products!A:B,2,FALSE)</f>
        <v>Surly Ice Cream Truck Frameset - 2016</v>
      </c>
      <c r="N1302" s="2" t="str">
        <f>VLOOKUP(D1302, [3]products!A:H, 8, FALSE)</f>
        <v>Surly</v>
      </c>
      <c r="O1302" s="21">
        <f>VLOOKUP(A1302, [1]orders!A:D, 4, FALSE)</f>
        <v>42641</v>
      </c>
      <c r="P1302" s="2">
        <v>2</v>
      </c>
      <c r="Q1302" s="2">
        <v>469.99</v>
      </c>
      <c r="R1302" s="27">
        <v>0.1</v>
      </c>
      <c r="S1302" s="2">
        <f t="shared" si="20"/>
        <v>939.98</v>
      </c>
    </row>
    <row r="1303" spans="1:19" x14ac:dyDescent="0.3">
      <c r="A1303" s="2">
        <v>465</v>
      </c>
      <c r="B1303" s="2">
        <v>2</v>
      </c>
      <c r="C1303" s="2">
        <f>VLOOKUP(A1303, [1]orders!A:G, 7, FALSE)</f>
        <v>2</v>
      </c>
      <c r="D1303" s="2">
        <v>25</v>
      </c>
      <c r="E1303" s="2">
        <f>VLOOKUP(C1303, [2]staffs!A:G,1,FALSE)</f>
        <v>2</v>
      </c>
      <c r="F1303" s="2" t="str">
        <f>VLOOKUP(E1303, [2]staffs!A:D,4,FALSE)</f>
        <v>mireya.copeland@bikes.shop</v>
      </c>
      <c r="G1303" s="2">
        <f>VLOOKUP(D1303, [3]products!$A:$D, 4, FALSE)</f>
        <v>2</v>
      </c>
      <c r="H1303" s="2" t="str">
        <f>VLOOKUP(G1303, [4]categories!A:B, 2, FALSE)</f>
        <v>Comfort Bicycles</v>
      </c>
      <c r="I1303" s="14">
        <f>VLOOKUP(A1303, [1]orders!A:B,2,FALSE)</f>
        <v>1198</v>
      </c>
      <c r="J1303" s="14" t="str">
        <f>VLOOKUP(A1303, [1]orders!A:I,9,FALSE)</f>
        <v>cheryll.snyder@yahoo.com</v>
      </c>
      <c r="K1303" s="14">
        <f>VLOOKUP(A1303, [1]orders!A:J,10,FALSE)</f>
        <v>11201</v>
      </c>
      <c r="L1303" s="2" t="str">
        <f>IFERROR(VLOOKUP(C1303, [5]stores!A:B, 2, FALSE), "Unknown")</f>
        <v>Baldwin Bikes</v>
      </c>
      <c r="M1303" s="2" t="str">
        <f>VLOOKUP(D1303,[3]products!A:B,2,FALSE)</f>
        <v>Electra Townie Original 7D - 2015/2016</v>
      </c>
      <c r="N1303" s="2" t="str">
        <f>VLOOKUP(D1303, [3]products!A:H, 8, FALSE)</f>
        <v>Electra</v>
      </c>
      <c r="O1303" s="21">
        <f>VLOOKUP(A1303, [1]orders!A:D, 4, FALSE)</f>
        <v>42641</v>
      </c>
      <c r="P1303" s="2">
        <v>2</v>
      </c>
      <c r="Q1303" s="2">
        <v>499.99</v>
      </c>
      <c r="R1303" s="27">
        <v>0.1</v>
      </c>
      <c r="S1303" s="2">
        <f t="shared" si="20"/>
        <v>999.98</v>
      </c>
    </row>
    <row r="1304" spans="1:19" x14ac:dyDescent="0.3">
      <c r="A1304" s="2">
        <v>466</v>
      </c>
      <c r="B1304" s="2">
        <v>1</v>
      </c>
      <c r="C1304" s="2">
        <f>VLOOKUP(A1304, [1]orders!A:G, 7, FALSE)</f>
        <v>2</v>
      </c>
      <c r="D1304" s="2">
        <v>19</v>
      </c>
      <c r="E1304" s="2">
        <f>VLOOKUP(C1304, [2]staffs!A:G,1,FALSE)</f>
        <v>2</v>
      </c>
      <c r="F1304" s="2" t="str">
        <f>VLOOKUP(E1304, [2]staffs!A:D,4,FALSE)</f>
        <v>mireya.copeland@bikes.shop</v>
      </c>
      <c r="G1304" s="2">
        <f>VLOOKUP(D1304, [3]products!$A:$D, 4, FALSE)</f>
        <v>3</v>
      </c>
      <c r="H1304" s="2" t="str">
        <f>VLOOKUP(G1304, [4]categories!A:B, 2, FALSE)</f>
        <v>Cruisers Bicycles</v>
      </c>
      <c r="I1304" s="14">
        <f>VLOOKUP(A1304, [1]orders!A:B,2,FALSE)</f>
        <v>1440</v>
      </c>
      <c r="J1304" s="14" t="str">
        <f>VLOOKUP(A1304, [1]orders!A:I,9,FALSE)</f>
        <v>ernest.rollins@yahoo.com</v>
      </c>
      <c r="K1304" s="14">
        <f>VLOOKUP(A1304, [1]orders!A:J,10,FALSE)</f>
        <v>11364</v>
      </c>
      <c r="L1304" s="2" t="str">
        <f>IFERROR(VLOOKUP(C1304, [5]stores!A:B, 2, FALSE), "Unknown")</f>
        <v>Baldwin Bikes</v>
      </c>
      <c r="M1304" s="2" t="str">
        <f>VLOOKUP(D1304,[3]products!A:B,2,FALSE)</f>
        <v>Pure Cycles William 3-Speed - 2016</v>
      </c>
      <c r="N1304" s="2" t="str">
        <f>VLOOKUP(D1304, [3]products!A:H, 8, FALSE)</f>
        <v>Pure Cycles</v>
      </c>
      <c r="O1304" s="21">
        <f>VLOOKUP(A1304, [1]orders!A:D, 4, FALSE)</f>
        <v>42641</v>
      </c>
      <c r="P1304" s="2">
        <v>2</v>
      </c>
      <c r="Q1304" s="2">
        <v>449</v>
      </c>
      <c r="R1304" s="27">
        <v>0.2</v>
      </c>
      <c r="S1304" s="2">
        <f t="shared" si="20"/>
        <v>898</v>
      </c>
    </row>
    <row r="1305" spans="1:19" x14ac:dyDescent="0.3">
      <c r="A1305" s="2">
        <v>466</v>
      </c>
      <c r="B1305" s="2">
        <v>2</v>
      </c>
      <c r="C1305" s="2">
        <f>VLOOKUP(A1305, [1]orders!A:G, 7, FALSE)</f>
        <v>2</v>
      </c>
      <c r="D1305" s="2">
        <v>6</v>
      </c>
      <c r="E1305" s="2">
        <f>VLOOKUP(C1305, [2]staffs!A:G,1,FALSE)</f>
        <v>2</v>
      </c>
      <c r="F1305" s="2" t="str">
        <f>VLOOKUP(E1305, [2]staffs!A:D,4,FALSE)</f>
        <v>mireya.copeland@bikes.shop</v>
      </c>
      <c r="G1305" s="2">
        <f>VLOOKUP(D1305, [3]products!$A:$D, 4, FALSE)</f>
        <v>6</v>
      </c>
      <c r="H1305" s="2" t="str">
        <f>VLOOKUP(G1305, [4]categories!A:B, 2, FALSE)</f>
        <v>Mountain Bikes</v>
      </c>
      <c r="I1305" s="14">
        <f>VLOOKUP(A1305, [1]orders!A:B,2,FALSE)</f>
        <v>1440</v>
      </c>
      <c r="J1305" s="14" t="str">
        <f>VLOOKUP(A1305, [1]orders!A:I,9,FALSE)</f>
        <v>ernest.rollins@yahoo.com</v>
      </c>
      <c r="K1305" s="14">
        <f>VLOOKUP(A1305, [1]orders!A:J,10,FALSE)</f>
        <v>11364</v>
      </c>
      <c r="L1305" s="2" t="str">
        <f>IFERROR(VLOOKUP(C1305, [5]stores!A:B, 2, FALSE), "Unknown")</f>
        <v>Baldwin Bikes</v>
      </c>
      <c r="M1305" s="2" t="str">
        <f>VLOOKUP(D1305,[3]products!A:B,2,FALSE)</f>
        <v>Surly Ice Cream Truck Frameset - 2016</v>
      </c>
      <c r="N1305" s="2" t="str">
        <f>VLOOKUP(D1305, [3]products!A:H, 8, FALSE)</f>
        <v>Surly</v>
      </c>
      <c r="O1305" s="21">
        <f>VLOOKUP(A1305, [1]orders!A:D, 4, FALSE)</f>
        <v>42641</v>
      </c>
      <c r="P1305" s="2">
        <v>1</v>
      </c>
      <c r="Q1305" s="2">
        <v>469.99</v>
      </c>
      <c r="R1305" s="27">
        <v>0.2</v>
      </c>
      <c r="S1305" s="2">
        <f t="shared" si="20"/>
        <v>469.99</v>
      </c>
    </row>
    <row r="1306" spans="1:19" x14ac:dyDescent="0.3">
      <c r="A1306" s="2">
        <v>466</v>
      </c>
      <c r="B1306" s="2">
        <v>3</v>
      </c>
      <c r="C1306" s="2">
        <f>VLOOKUP(A1306, [1]orders!A:G, 7, FALSE)</f>
        <v>2</v>
      </c>
      <c r="D1306" s="2">
        <v>7</v>
      </c>
      <c r="E1306" s="2">
        <f>VLOOKUP(C1306, [2]staffs!A:G,1,FALSE)</f>
        <v>2</v>
      </c>
      <c r="F1306" s="2" t="str">
        <f>VLOOKUP(E1306, [2]staffs!A:D,4,FALSE)</f>
        <v>mireya.copeland@bikes.shop</v>
      </c>
      <c r="G1306" s="2">
        <f>VLOOKUP(D1306, [3]products!$A:$D, 4, FALSE)</f>
        <v>6</v>
      </c>
      <c r="H1306" s="2" t="str">
        <f>VLOOKUP(G1306, [4]categories!A:B, 2, FALSE)</f>
        <v>Mountain Bikes</v>
      </c>
      <c r="I1306" s="14">
        <f>VLOOKUP(A1306, [1]orders!A:B,2,FALSE)</f>
        <v>1440</v>
      </c>
      <c r="J1306" s="14" t="str">
        <f>VLOOKUP(A1306, [1]orders!A:I,9,FALSE)</f>
        <v>ernest.rollins@yahoo.com</v>
      </c>
      <c r="K1306" s="14">
        <f>VLOOKUP(A1306, [1]orders!A:J,10,FALSE)</f>
        <v>11364</v>
      </c>
      <c r="L1306" s="2" t="str">
        <f>IFERROR(VLOOKUP(C1306, [5]stores!A:B, 2, FALSE), "Unknown")</f>
        <v>Baldwin Bikes</v>
      </c>
      <c r="M1306" s="2" t="str">
        <f>VLOOKUP(D1306,[3]products!A:B,2,FALSE)</f>
        <v>Trek Slash 8 27.5 - 2016</v>
      </c>
      <c r="N1306" s="2" t="str">
        <f>VLOOKUP(D1306, [3]products!A:H, 8, FALSE)</f>
        <v>Trek</v>
      </c>
      <c r="O1306" s="21">
        <f>VLOOKUP(A1306, [1]orders!A:D, 4, FALSE)</f>
        <v>42641</v>
      </c>
      <c r="P1306" s="2">
        <v>2</v>
      </c>
      <c r="Q1306" s="2">
        <v>3999.99</v>
      </c>
      <c r="R1306" s="27">
        <v>0.05</v>
      </c>
      <c r="S1306" s="2">
        <f t="shared" si="20"/>
        <v>7999.98</v>
      </c>
    </row>
    <row r="1307" spans="1:19" x14ac:dyDescent="0.3">
      <c r="A1307" s="2">
        <v>466</v>
      </c>
      <c r="B1307" s="2">
        <v>4</v>
      </c>
      <c r="C1307" s="2">
        <f>VLOOKUP(A1307, [1]orders!A:G, 7, FALSE)</f>
        <v>2</v>
      </c>
      <c r="D1307" s="2">
        <v>15</v>
      </c>
      <c r="E1307" s="2">
        <f>VLOOKUP(C1307, [2]staffs!A:G,1,FALSE)</f>
        <v>2</v>
      </c>
      <c r="F1307" s="2" t="str">
        <f>VLOOKUP(E1307, [2]staffs!A:D,4,FALSE)</f>
        <v>mireya.copeland@bikes.shop</v>
      </c>
      <c r="G1307" s="2">
        <f>VLOOKUP(D1307, [3]products!$A:$D, 4, FALSE)</f>
        <v>3</v>
      </c>
      <c r="H1307" s="2" t="str">
        <f>VLOOKUP(G1307, [4]categories!A:B, 2, FALSE)</f>
        <v>Cruisers Bicycles</v>
      </c>
      <c r="I1307" s="14">
        <f>VLOOKUP(A1307, [1]orders!A:B,2,FALSE)</f>
        <v>1440</v>
      </c>
      <c r="J1307" s="14" t="str">
        <f>VLOOKUP(A1307, [1]orders!A:I,9,FALSE)</f>
        <v>ernest.rollins@yahoo.com</v>
      </c>
      <c r="K1307" s="14">
        <f>VLOOKUP(A1307, [1]orders!A:J,10,FALSE)</f>
        <v>11364</v>
      </c>
      <c r="L1307" s="2" t="str">
        <f>IFERROR(VLOOKUP(C1307, [5]stores!A:B, 2, FALSE), "Unknown")</f>
        <v>Baldwin Bikes</v>
      </c>
      <c r="M1307" s="2" t="str">
        <f>VLOOKUP(D1307,[3]products!A:B,2,FALSE)</f>
        <v>Electra Moto 1 - 2016</v>
      </c>
      <c r="N1307" s="2" t="str">
        <f>VLOOKUP(D1307, [3]products!A:H, 8, FALSE)</f>
        <v>Electra</v>
      </c>
      <c r="O1307" s="21">
        <f>VLOOKUP(A1307, [1]orders!A:D, 4, FALSE)</f>
        <v>42641</v>
      </c>
      <c r="P1307" s="2">
        <v>1</v>
      </c>
      <c r="Q1307" s="2">
        <v>529.99</v>
      </c>
      <c r="R1307" s="27">
        <v>0.1</v>
      </c>
      <c r="S1307" s="2">
        <f t="shared" si="20"/>
        <v>529.99</v>
      </c>
    </row>
    <row r="1308" spans="1:19" x14ac:dyDescent="0.3">
      <c r="A1308" s="2">
        <v>466</v>
      </c>
      <c r="B1308" s="2">
        <v>5</v>
      </c>
      <c r="C1308" s="2">
        <f>VLOOKUP(A1308, [1]orders!A:G, 7, FALSE)</f>
        <v>2</v>
      </c>
      <c r="D1308" s="2">
        <v>5</v>
      </c>
      <c r="E1308" s="2">
        <f>VLOOKUP(C1308, [2]staffs!A:G,1,FALSE)</f>
        <v>2</v>
      </c>
      <c r="F1308" s="2" t="str">
        <f>VLOOKUP(E1308, [2]staffs!A:D,4,FALSE)</f>
        <v>mireya.copeland@bikes.shop</v>
      </c>
      <c r="G1308" s="2">
        <f>VLOOKUP(D1308, [3]products!$A:$D, 4, FALSE)</f>
        <v>6</v>
      </c>
      <c r="H1308" s="2" t="str">
        <f>VLOOKUP(G1308, [4]categories!A:B, 2, FALSE)</f>
        <v>Mountain Bikes</v>
      </c>
      <c r="I1308" s="14">
        <f>VLOOKUP(A1308, [1]orders!A:B,2,FALSE)</f>
        <v>1440</v>
      </c>
      <c r="J1308" s="14" t="str">
        <f>VLOOKUP(A1308, [1]orders!A:I,9,FALSE)</f>
        <v>ernest.rollins@yahoo.com</v>
      </c>
      <c r="K1308" s="14">
        <f>VLOOKUP(A1308, [1]orders!A:J,10,FALSE)</f>
        <v>11364</v>
      </c>
      <c r="L1308" s="2" t="str">
        <f>IFERROR(VLOOKUP(C1308, [5]stores!A:B, 2, FALSE), "Unknown")</f>
        <v>Baldwin Bikes</v>
      </c>
      <c r="M1308" s="2" t="str">
        <f>VLOOKUP(D1308,[3]products!A:B,2,FALSE)</f>
        <v>Heller Shagamaw Frame - 2016</v>
      </c>
      <c r="N1308" s="2" t="str">
        <f>VLOOKUP(D1308, [3]products!A:H, 8, FALSE)</f>
        <v>Heller</v>
      </c>
      <c r="O1308" s="21">
        <f>VLOOKUP(A1308, [1]orders!A:D, 4, FALSE)</f>
        <v>42641</v>
      </c>
      <c r="P1308" s="2">
        <v>1</v>
      </c>
      <c r="Q1308" s="2">
        <v>1320.99</v>
      </c>
      <c r="R1308" s="27">
        <v>0.1</v>
      </c>
      <c r="S1308" s="2">
        <f t="shared" si="20"/>
        <v>1320.99</v>
      </c>
    </row>
    <row r="1309" spans="1:19" x14ac:dyDescent="0.3">
      <c r="A1309" s="2">
        <v>467</v>
      </c>
      <c r="B1309" s="2">
        <v>1</v>
      </c>
      <c r="C1309" s="2">
        <f>VLOOKUP(A1309, [1]orders!A:G, 7, FALSE)</f>
        <v>3</v>
      </c>
      <c r="D1309" s="2">
        <v>19</v>
      </c>
      <c r="E1309" s="2">
        <f>VLOOKUP(C1309, [2]staffs!A:G,1,FALSE)</f>
        <v>3</v>
      </c>
      <c r="F1309" s="2" t="str">
        <f>VLOOKUP(E1309, [2]staffs!A:D,4,FALSE)</f>
        <v>genna.serrano@bikes.shop</v>
      </c>
      <c r="G1309" s="2">
        <f>VLOOKUP(D1309, [3]products!$A:$D, 4, FALSE)</f>
        <v>3</v>
      </c>
      <c r="H1309" s="2" t="str">
        <f>VLOOKUP(G1309, [4]categories!A:B, 2, FALSE)</f>
        <v>Cruisers Bicycles</v>
      </c>
      <c r="I1309" s="14">
        <f>VLOOKUP(A1309, [1]orders!A:B,2,FALSE)</f>
        <v>555</v>
      </c>
      <c r="J1309" s="14" t="str">
        <f>VLOOKUP(A1309, [1]orders!A:I,9,FALSE)</f>
        <v>marry.benjamin@yahoo.com</v>
      </c>
      <c r="K1309" s="14">
        <f>VLOOKUP(A1309, [1]orders!A:J,10,FALSE)</f>
        <v>75126</v>
      </c>
      <c r="L1309" s="2" t="str">
        <f>IFERROR(VLOOKUP(C1309, [5]stores!A:B, 2, FALSE), "Unknown")</f>
        <v>Rowlett Bikes</v>
      </c>
      <c r="M1309" s="2" t="str">
        <f>VLOOKUP(D1309,[3]products!A:B,2,FALSE)</f>
        <v>Pure Cycles William 3-Speed - 2016</v>
      </c>
      <c r="N1309" s="2" t="str">
        <f>VLOOKUP(D1309, [3]products!A:H, 8, FALSE)</f>
        <v>Pure Cycles</v>
      </c>
      <c r="O1309" s="21">
        <f>VLOOKUP(A1309, [1]orders!A:D, 4, FALSE)</f>
        <v>42641</v>
      </c>
      <c r="P1309" s="2">
        <v>1</v>
      </c>
      <c r="Q1309" s="2">
        <v>449</v>
      </c>
      <c r="R1309" s="27">
        <v>7.0000000000000007E-2</v>
      </c>
      <c r="S1309" s="2">
        <f t="shared" si="20"/>
        <v>449</v>
      </c>
    </row>
    <row r="1310" spans="1:19" x14ac:dyDescent="0.3">
      <c r="A1310" s="2">
        <v>467</v>
      </c>
      <c r="B1310" s="2">
        <v>2</v>
      </c>
      <c r="C1310" s="2">
        <f>VLOOKUP(A1310, [1]orders!A:G, 7, FALSE)</f>
        <v>3</v>
      </c>
      <c r="D1310" s="2">
        <v>10</v>
      </c>
      <c r="E1310" s="2">
        <f>VLOOKUP(C1310, [2]staffs!A:G,1,FALSE)</f>
        <v>3</v>
      </c>
      <c r="F1310" s="2" t="str">
        <f>VLOOKUP(E1310, [2]staffs!A:D,4,FALSE)</f>
        <v>genna.serrano@bikes.shop</v>
      </c>
      <c r="G1310" s="2">
        <f>VLOOKUP(D1310, [3]products!$A:$D, 4, FALSE)</f>
        <v>4</v>
      </c>
      <c r="H1310" s="2" t="str">
        <f>VLOOKUP(G1310, [4]categories!A:B, 2, FALSE)</f>
        <v>Cyclocross Bicycles</v>
      </c>
      <c r="I1310" s="14">
        <f>VLOOKUP(A1310, [1]orders!A:B,2,FALSE)</f>
        <v>555</v>
      </c>
      <c r="J1310" s="14" t="str">
        <f>VLOOKUP(A1310, [1]orders!A:I,9,FALSE)</f>
        <v>marry.benjamin@yahoo.com</v>
      </c>
      <c r="K1310" s="14">
        <f>VLOOKUP(A1310, [1]orders!A:J,10,FALSE)</f>
        <v>75126</v>
      </c>
      <c r="L1310" s="2" t="str">
        <f>IFERROR(VLOOKUP(C1310, [5]stores!A:B, 2, FALSE), "Unknown")</f>
        <v>Rowlett Bikes</v>
      </c>
      <c r="M1310" s="2" t="str">
        <f>VLOOKUP(D1310,[3]products!A:B,2,FALSE)</f>
        <v>Surly Straggler - 2016</v>
      </c>
      <c r="N1310" s="2" t="str">
        <f>VLOOKUP(D1310, [3]products!A:H, 8, FALSE)</f>
        <v>Surly</v>
      </c>
      <c r="O1310" s="21">
        <f>VLOOKUP(A1310, [1]orders!A:D, 4, FALSE)</f>
        <v>42641</v>
      </c>
      <c r="P1310" s="2">
        <v>1</v>
      </c>
      <c r="Q1310" s="2">
        <v>1549</v>
      </c>
      <c r="R1310" s="27">
        <v>7.0000000000000007E-2</v>
      </c>
      <c r="S1310" s="2">
        <f t="shared" si="20"/>
        <v>1549</v>
      </c>
    </row>
    <row r="1311" spans="1:19" x14ac:dyDescent="0.3">
      <c r="A1311" s="2">
        <v>467</v>
      </c>
      <c r="B1311" s="2">
        <v>3</v>
      </c>
      <c r="C1311" s="2">
        <f>VLOOKUP(A1311, [1]orders!A:G, 7, FALSE)</f>
        <v>3</v>
      </c>
      <c r="D1311" s="2">
        <v>22</v>
      </c>
      <c r="E1311" s="2">
        <f>VLOOKUP(C1311, [2]staffs!A:G,1,FALSE)</f>
        <v>3</v>
      </c>
      <c r="F1311" s="2" t="str">
        <f>VLOOKUP(E1311, [2]staffs!A:D,4,FALSE)</f>
        <v>genna.serrano@bikes.shop</v>
      </c>
      <c r="G1311" s="2">
        <f>VLOOKUP(D1311, [3]products!$A:$D, 4, FALSE)</f>
        <v>1</v>
      </c>
      <c r="H1311" s="2" t="str">
        <f>VLOOKUP(G1311, [4]categories!A:B, 2, FALSE)</f>
        <v>Children Bicycles</v>
      </c>
      <c r="I1311" s="14">
        <f>VLOOKUP(A1311, [1]orders!A:B,2,FALSE)</f>
        <v>555</v>
      </c>
      <c r="J1311" s="14" t="str">
        <f>VLOOKUP(A1311, [1]orders!A:I,9,FALSE)</f>
        <v>marry.benjamin@yahoo.com</v>
      </c>
      <c r="K1311" s="14">
        <f>VLOOKUP(A1311, [1]orders!A:J,10,FALSE)</f>
        <v>75126</v>
      </c>
      <c r="L1311" s="2" t="str">
        <f>IFERROR(VLOOKUP(C1311, [5]stores!A:B, 2, FALSE), "Unknown")</f>
        <v>Rowlett Bikes</v>
      </c>
      <c r="M1311" s="2" t="str">
        <f>VLOOKUP(D1311,[3]products!A:B,2,FALSE)</f>
        <v>Electra Girl's Hawaii 1 (16-inch) - 2015/2016</v>
      </c>
      <c r="N1311" s="2" t="str">
        <f>VLOOKUP(D1311, [3]products!A:H, 8, FALSE)</f>
        <v>Electra</v>
      </c>
      <c r="O1311" s="21">
        <f>VLOOKUP(A1311, [1]orders!A:D, 4, FALSE)</f>
        <v>42641</v>
      </c>
      <c r="P1311" s="2">
        <v>2</v>
      </c>
      <c r="Q1311" s="2">
        <v>269.99</v>
      </c>
      <c r="R1311" s="27">
        <v>0.1</v>
      </c>
      <c r="S1311" s="2">
        <f t="shared" si="20"/>
        <v>539.98</v>
      </c>
    </row>
    <row r="1312" spans="1:19" x14ac:dyDescent="0.3">
      <c r="A1312" s="2">
        <v>467</v>
      </c>
      <c r="B1312" s="2">
        <v>4</v>
      </c>
      <c r="C1312" s="2">
        <f>VLOOKUP(A1312, [1]orders!A:G, 7, FALSE)</f>
        <v>3</v>
      </c>
      <c r="D1312" s="2">
        <v>17</v>
      </c>
      <c r="E1312" s="2">
        <f>VLOOKUP(C1312, [2]staffs!A:G,1,FALSE)</f>
        <v>3</v>
      </c>
      <c r="F1312" s="2" t="str">
        <f>VLOOKUP(E1312, [2]staffs!A:D,4,FALSE)</f>
        <v>genna.serrano@bikes.shop</v>
      </c>
      <c r="G1312" s="2">
        <f>VLOOKUP(D1312, [3]products!$A:$D, 4, FALSE)</f>
        <v>3</v>
      </c>
      <c r="H1312" s="2" t="str">
        <f>VLOOKUP(G1312, [4]categories!A:B, 2, FALSE)</f>
        <v>Cruisers Bicycles</v>
      </c>
      <c r="I1312" s="14">
        <f>VLOOKUP(A1312, [1]orders!A:B,2,FALSE)</f>
        <v>555</v>
      </c>
      <c r="J1312" s="14" t="str">
        <f>VLOOKUP(A1312, [1]orders!A:I,9,FALSE)</f>
        <v>marry.benjamin@yahoo.com</v>
      </c>
      <c r="K1312" s="14">
        <f>VLOOKUP(A1312, [1]orders!A:J,10,FALSE)</f>
        <v>75126</v>
      </c>
      <c r="L1312" s="2" t="str">
        <f>IFERROR(VLOOKUP(C1312, [5]stores!A:B, 2, FALSE), "Unknown")</f>
        <v>Rowlett Bikes</v>
      </c>
      <c r="M1312" s="2" t="str">
        <f>VLOOKUP(D1312,[3]products!A:B,2,FALSE)</f>
        <v>Pure Cycles Vine 8-Speed - 2016</v>
      </c>
      <c r="N1312" s="2" t="str">
        <f>VLOOKUP(D1312, [3]products!A:H, 8, FALSE)</f>
        <v>Pure Cycles</v>
      </c>
      <c r="O1312" s="21">
        <f>VLOOKUP(A1312, [1]orders!A:D, 4, FALSE)</f>
        <v>42641</v>
      </c>
      <c r="P1312" s="2">
        <v>2</v>
      </c>
      <c r="Q1312" s="2">
        <v>429</v>
      </c>
      <c r="R1312" s="27">
        <v>7.0000000000000007E-2</v>
      </c>
      <c r="S1312" s="2">
        <f t="shared" si="20"/>
        <v>858</v>
      </c>
    </row>
    <row r="1313" spans="1:19" x14ac:dyDescent="0.3">
      <c r="A1313" s="2">
        <v>467</v>
      </c>
      <c r="B1313" s="2">
        <v>5</v>
      </c>
      <c r="C1313" s="2">
        <f>VLOOKUP(A1313, [1]orders!A:G, 7, FALSE)</f>
        <v>3</v>
      </c>
      <c r="D1313" s="2">
        <v>11</v>
      </c>
      <c r="E1313" s="2">
        <f>VLOOKUP(C1313, [2]staffs!A:G,1,FALSE)</f>
        <v>3</v>
      </c>
      <c r="F1313" s="2" t="str">
        <f>VLOOKUP(E1313, [2]staffs!A:D,4,FALSE)</f>
        <v>genna.serrano@bikes.shop</v>
      </c>
      <c r="G1313" s="2">
        <f>VLOOKUP(D1313, [3]products!$A:$D, 4, FALSE)</f>
        <v>4</v>
      </c>
      <c r="H1313" s="2" t="str">
        <f>VLOOKUP(G1313, [4]categories!A:B, 2, FALSE)</f>
        <v>Cyclocross Bicycles</v>
      </c>
      <c r="I1313" s="14">
        <f>VLOOKUP(A1313, [1]orders!A:B,2,FALSE)</f>
        <v>555</v>
      </c>
      <c r="J1313" s="14" t="str">
        <f>VLOOKUP(A1313, [1]orders!A:I,9,FALSE)</f>
        <v>marry.benjamin@yahoo.com</v>
      </c>
      <c r="K1313" s="14">
        <f>VLOOKUP(A1313, [1]orders!A:J,10,FALSE)</f>
        <v>75126</v>
      </c>
      <c r="L1313" s="2" t="str">
        <f>IFERROR(VLOOKUP(C1313, [5]stores!A:B, 2, FALSE), "Unknown")</f>
        <v>Rowlett Bikes</v>
      </c>
      <c r="M1313" s="2" t="str">
        <f>VLOOKUP(D1313,[3]products!A:B,2,FALSE)</f>
        <v>Surly Straggler 650b - 2016</v>
      </c>
      <c r="N1313" s="2" t="str">
        <f>VLOOKUP(D1313, [3]products!A:H, 8, FALSE)</f>
        <v>Surly</v>
      </c>
      <c r="O1313" s="21">
        <f>VLOOKUP(A1313, [1]orders!A:D, 4, FALSE)</f>
        <v>42641</v>
      </c>
      <c r="P1313" s="2">
        <v>1</v>
      </c>
      <c r="Q1313" s="2">
        <v>1680.99</v>
      </c>
      <c r="R1313" s="27">
        <v>0.1</v>
      </c>
      <c r="S1313" s="2">
        <f t="shared" si="20"/>
        <v>1680.99</v>
      </c>
    </row>
    <row r="1314" spans="1:19" x14ac:dyDescent="0.3">
      <c r="A1314" s="2">
        <v>468</v>
      </c>
      <c r="B1314" s="2">
        <v>1</v>
      </c>
      <c r="C1314" s="2">
        <f>VLOOKUP(A1314, [1]orders!A:G, 7, FALSE)</f>
        <v>1</v>
      </c>
      <c r="D1314" s="2">
        <v>19</v>
      </c>
      <c r="E1314" s="2">
        <f>VLOOKUP(C1314, [2]staffs!A:G,1,FALSE)</f>
        <v>1</v>
      </c>
      <c r="F1314" s="2" t="str">
        <f>VLOOKUP(E1314, [2]staffs!A:D,4,FALSE)</f>
        <v>fabiola.jackson@bikes.shop</v>
      </c>
      <c r="G1314" s="2">
        <f>VLOOKUP(D1314, [3]products!$A:$D, 4, FALSE)</f>
        <v>3</v>
      </c>
      <c r="H1314" s="2" t="str">
        <f>VLOOKUP(G1314, [4]categories!A:B, 2, FALSE)</f>
        <v>Cruisers Bicycles</v>
      </c>
      <c r="I1314" s="14">
        <f>VLOOKUP(A1314, [1]orders!A:B,2,FALSE)</f>
        <v>1261</v>
      </c>
      <c r="J1314" s="14" t="str">
        <f>VLOOKUP(A1314, [1]orders!A:I,9,FALSE)</f>
        <v>adelaida.hancock@aol.com</v>
      </c>
      <c r="K1314" s="14">
        <f>VLOOKUP(A1314, [1]orders!A:J,10,FALSE)</f>
        <v>94806</v>
      </c>
      <c r="L1314" s="2" t="str">
        <f>IFERROR(VLOOKUP(C1314, [5]stores!A:B, 2, FALSE), "Unknown")</f>
        <v>Santa Cruz Bikes</v>
      </c>
      <c r="M1314" s="2" t="str">
        <f>VLOOKUP(D1314,[3]products!A:B,2,FALSE)</f>
        <v>Pure Cycles William 3-Speed - 2016</v>
      </c>
      <c r="N1314" s="2" t="str">
        <f>VLOOKUP(D1314, [3]products!A:H, 8, FALSE)</f>
        <v>Pure Cycles</v>
      </c>
      <c r="O1314" s="21">
        <f>VLOOKUP(A1314, [1]orders!A:D, 4, FALSE)</f>
        <v>42642</v>
      </c>
      <c r="P1314" s="2">
        <v>1</v>
      </c>
      <c r="Q1314" s="2">
        <v>449</v>
      </c>
      <c r="R1314" s="27">
        <v>0.1</v>
      </c>
      <c r="S1314" s="2">
        <f t="shared" si="20"/>
        <v>449</v>
      </c>
    </row>
    <row r="1315" spans="1:19" x14ac:dyDescent="0.3">
      <c r="A1315" s="2">
        <v>468</v>
      </c>
      <c r="B1315" s="2">
        <v>2</v>
      </c>
      <c r="C1315" s="2">
        <f>VLOOKUP(A1315, [1]orders!A:G, 7, FALSE)</f>
        <v>1</v>
      </c>
      <c r="D1315" s="2">
        <v>9</v>
      </c>
      <c r="E1315" s="2">
        <f>VLOOKUP(C1315, [2]staffs!A:G,1,FALSE)</f>
        <v>1</v>
      </c>
      <c r="F1315" s="2" t="str">
        <f>VLOOKUP(E1315, [2]staffs!A:D,4,FALSE)</f>
        <v>fabiola.jackson@bikes.shop</v>
      </c>
      <c r="G1315" s="2">
        <f>VLOOKUP(D1315, [3]products!$A:$D, 4, FALSE)</f>
        <v>5</v>
      </c>
      <c r="H1315" s="2" t="str">
        <f>VLOOKUP(G1315, [4]categories!A:B, 2, FALSE)</f>
        <v>Electric Bikes</v>
      </c>
      <c r="I1315" s="14">
        <f>VLOOKUP(A1315, [1]orders!A:B,2,FALSE)</f>
        <v>1261</v>
      </c>
      <c r="J1315" s="14" t="str">
        <f>VLOOKUP(A1315, [1]orders!A:I,9,FALSE)</f>
        <v>adelaida.hancock@aol.com</v>
      </c>
      <c r="K1315" s="14">
        <f>VLOOKUP(A1315, [1]orders!A:J,10,FALSE)</f>
        <v>94806</v>
      </c>
      <c r="L1315" s="2" t="str">
        <f>IFERROR(VLOOKUP(C1315, [5]stores!A:B, 2, FALSE), "Unknown")</f>
        <v>Santa Cruz Bikes</v>
      </c>
      <c r="M1315" s="2" t="str">
        <f>VLOOKUP(D1315,[3]products!A:B,2,FALSE)</f>
        <v>Trek Conduit+ - 2016</v>
      </c>
      <c r="N1315" s="2" t="str">
        <f>VLOOKUP(D1315, [3]products!A:H, 8, FALSE)</f>
        <v>Trek</v>
      </c>
      <c r="O1315" s="21">
        <f>VLOOKUP(A1315, [1]orders!A:D, 4, FALSE)</f>
        <v>42642</v>
      </c>
      <c r="P1315" s="2">
        <v>2</v>
      </c>
      <c r="Q1315" s="2">
        <v>2999.99</v>
      </c>
      <c r="R1315" s="27">
        <v>0.05</v>
      </c>
      <c r="S1315" s="2">
        <f t="shared" si="20"/>
        <v>5999.98</v>
      </c>
    </row>
    <row r="1316" spans="1:19" x14ac:dyDescent="0.3">
      <c r="A1316" s="2">
        <v>468</v>
      </c>
      <c r="B1316" s="2">
        <v>3</v>
      </c>
      <c r="C1316" s="2">
        <f>VLOOKUP(A1316, [1]orders!A:G, 7, FALSE)</f>
        <v>1</v>
      </c>
      <c r="D1316" s="2">
        <v>10</v>
      </c>
      <c r="E1316" s="2">
        <f>VLOOKUP(C1316, [2]staffs!A:G,1,FALSE)</f>
        <v>1</v>
      </c>
      <c r="F1316" s="2" t="str">
        <f>VLOOKUP(E1316, [2]staffs!A:D,4,FALSE)</f>
        <v>fabiola.jackson@bikes.shop</v>
      </c>
      <c r="G1316" s="2">
        <f>VLOOKUP(D1316, [3]products!$A:$D, 4, FALSE)</f>
        <v>4</v>
      </c>
      <c r="H1316" s="2" t="str">
        <f>VLOOKUP(G1316, [4]categories!A:B, 2, FALSE)</f>
        <v>Cyclocross Bicycles</v>
      </c>
      <c r="I1316" s="14">
        <f>VLOOKUP(A1316, [1]orders!A:B,2,FALSE)</f>
        <v>1261</v>
      </c>
      <c r="J1316" s="14" t="str">
        <f>VLOOKUP(A1316, [1]orders!A:I,9,FALSE)</f>
        <v>adelaida.hancock@aol.com</v>
      </c>
      <c r="K1316" s="14">
        <f>VLOOKUP(A1316, [1]orders!A:J,10,FALSE)</f>
        <v>94806</v>
      </c>
      <c r="L1316" s="2" t="str">
        <f>IFERROR(VLOOKUP(C1316, [5]stores!A:B, 2, FALSE), "Unknown")</f>
        <v>Santa Cruz Bikes</v>
      </c>
      <c r="M1316" s="2" t="str">
        <f>VLOOKUP(D1316,[3]products!A:B,2,FALSE)</f>
        <v>Surly Straggler - 2016</v>
      </c>
      <c r="N1316" s="2" t="str">
        <f>VLOOKUP(D1316, [3]products!A:H, 8, FALSE)</f>
        <v>Surly</v>
      </c>
      <c r="O1316" s="21">
        <f>VLOOKUP(A1316, [1]orders!A:D, 4, FALSE)</f>
        <v>42642</v>
      </c>
      <c r="P1316" s="2">
        <v>2</v>
      </c>
      <c r="Q1316" s="2">
        <v>1549</v>
      </c>
      <c r="R1316" s="27">
        <v>0.05</v>
      </c>
      <c r="S1316" s="2">
        <f t="shared" si="20"/>
        <v>3098</v>
      </c>
    </row>
    <row r="1317" spans="1:19" x14ac:dyDescent="0.3">
      <c r="A1317" s="2">
        <v>468</v>
      </c>
      <c r="B1317" s="2">
        <v>4</v>
      </c>
      <c r="C1317" s="2">
        <f>VLOOKUP(A1317, [1]orders!A:G, 7, FALSE)</f>
        <v>1</v>
      </c>
      <c r="D1317" s="2">
        <v>25</v>
      </c>
      <c r="E1317" s="2">
        <f>VLOOKUP(C1317, [2]staffs!A:G,1,FALSE)</f>
        <v>1</v>
      </c>
      <c r="F1317" s="2" t="str">
        <f>VLOOKUP(E1317, [2]staffs!A:D,4,FALSE)</f>
        <v>fabiola.jackson@bikes.shop</v>
      </c>
      <c r="G1317" s="2">
        <f>VLOOKUP(D1317, [3]products!$A:$D, 4, FALSE)</f>
        <v>2</v>
      </c>
      <c r="H1317" s="2" t="str">
        <f>VLOOKUP(G1317, [4]categories!A:B, 2, FALSE)</f>
        <v>Comfort Bicycles</v>
      </c>
      <c r="I1317" s="14">
        <f>VLOOKUP(A1317, [1]orders!A:B,2,FALSE)</f>
        <v>1261</v>
      </c>
      <c r="J1317" s="14" t="str">
        <f>VLOOKUP(A1317, [1]orders!A:I,9,FALSE)</f>
        <v>adelaida.hancock@aol.com</v>
      </c>
      <c r="K1317" s="14">
        <f>VLOOKUP(A1317, [1]orders!A:J,10,FALSE)</f>
        <v>94806</v>
      </c>
      <c r="L1317" s="2" t="str">
        <f>IFERROR(VLOOKUP(C1317, [5]stores!A:B, 2, FALSE), "Unknown")</f>
        <v>Santa Cruz Bikes</v>
      </c>
      <c r="M1317" s="2" t="str">
        <f>VLOOKUP(D1317,[3]products!A:B,2,FALSE)</f>
        <v>Electra Townie Original 7D - 2015/2016</v>
      </c>
      <c r="N1317" s="2" t="str">
        <f>VLOOKUP(D1317, [3]products!A:H, 8, FALSE)</f>
        <v>Electra</v>
      </c>
      <c r="O1317" s="21">
        <f>VLOOKUP(A1317, [1]orders!A:D, 4, FALSE)</f>
        <v>42642</v>
      </c>
      <c r="P1317" s="2">
        <v>1</v>
      </c>
      <c r="Q1317" s="2">
        <v>499.99</v>
      </c>
      <c r="R1317" s="27">
        <v>0.1</v>
      </c>
      <c r="S1317" s="2">
        <f t="shared" si="20"/>
        <v>499.99</v>
      </c>
    </row>
    <row r="1318" spans="1:19" x14ac:dyDescent="0.3">
      <c r="A1318" s="2">
        <v>469</v>
      </c>
      <c r="B1318" s="2">
        <v>1</v>
      </c>
      <c r="C1318" s="2">
        <f>VLOOKUP(A1318, [1]orders!A:G, 7, FALSE)</f>
        <v>2</v>
      </c>
      <c r="D1318" s="2">
        <v>8</v>
      </c>
      <c r="E1318" s="2">
        <f>VLOOKUP(C1318, [2]staffs!A:G,1,FALSE)</f>
        <v>2</v>
      </c>
      <c r="F1318" s="2" t="str">
        <f>VLOOKUP(E1318, [2]staffs!A:D,4,FALSE)</f>
        <v>mireya.copeland@bikes.shop</v>
      </c>
      <c r="G1318" s="2">
        <f>VLOOKUP(D1318, [3]products!$A:$D, 4, FALSE)</f>
        <v>6</v>
      </c>
      <c r="H1318" s="2" t="str">
        <f>VLOOKUP(G1318, [4]categories!A:B, 2, FALSE)</f>
        <v>Mountain Bikes</v>
      </c>
      <c r="I1318" s="14">
        <f>VLOOKUP(A1318, [1]orders!A:B,2,FALSE)</f>
        <v>1089</v>
      </c>
      <c r="J1318" s="14" t="str">
        <f>VLOOKUP(A1318, [1]orders!A:I,9,FALSE)</f>
        <v>chere.mcfadden@yahoo.com</v>
      </c>
      <c r="K1318" s="14">
        <f>VLOOKUP(A1318, [1]orders!A:J,10,FALSE)</f>
        <v>14127</v>
      </c>
      <c r="L1318" s="2" t="str">
        <f>IFERROR(VLOOKUP(C1318, [5]stores!A:B, 2, FALSE), "Unknown")</f>
        <v>Baldwin Bikes</v>
      </c>
      <c r="M1318" s="2" t="str">
        <f>VLOOKUP(D1318,[3]products!A:B,2,FALSE)</f>
        <v>Trek Remedy 29 Carbon Frameset - 2016</v>
      </c>
      <c r="N1318" s="2" t="str">
        <f>VLOOKUP(D1318, [3]products!A:H, 8, FALSE)</f>
        <v>Trek</v>
      </c>
      <c r="O1318" s="21">
        <f>VLOOKUP(A1318, [1]orders!A:D, 4, FALSE)</f>
        <v>42642</v>
      </c>
      <c r="P1318" s="2">
        <v>2</v>
      </c>
      <c r="Q1318" s="2">
        <v>1799.99</v>
      </c>
      <c r="R1318" s="27">
        <v>0.1</v>
      </c>
      <c r="S1318" s="2">
        <f t="shared" si="20"/>
        <v>3599.98</v>
      </c>
    </row>
    <row r="1319" spans="1:19" x14ac:dyDescent="0.3">
      <c r="A1319" s="2">
        <v>469</v>
      </c>
      <c r="B1319" s="2">
        <v>2</v>
      </c>
      <c r="C1319" s="2">
        <f>VLOOKUP(A1319, [1]orders!A:G, 7, FALSE)</f>
        <v>2</v>
      </c>
      <c r="D1319" s="2">
        <v>4</v>
      </c>
      <c r="E1319" s="2">
        <f>VLOOKUP(C1319, [2]staffs!A:G,1,FALSE)</f>
        <v>2</v>
      </c>
      <c r="F1319" s="2" t="str">
        <f>VLOOKUP(E1319, [2]staffs!A:D,4,FALSE)</f>
        <v>mireya.copeland@bikes.shop</v>
      </c>
      <c r="G1319" s="2">
        <f>VLOOKUP(D1319, [3]products!$A:$D, 4, FALSE)</f>
        <v>6</v>
      </c>
      <c r="H1319" s="2" t="str">
        <f>VLOOKUP(G1319, [4]categories!A:B, 2, FALSE)</f>
        <v>Mountain Bikes</v>
      </c>
      <c r="I1319" s="14">
        <f>VLOOKUP(A1319, [1]orders!A:B,2,FALSE)</f>
        <v>1089</v>
      </c>
      <c r="J1319" s="14" t="str">
        <f>VLOOKUP(A1319, [1]orders!A:I,9,FALSE)</f>
        <v>chere.mcfadden@yahoo.com</v>
      </c>
      <c r="K1319" s="14">
        <f>VLOOKUP(A1319, [1]orders!A:J,10,FALSE)</f>
        <v>14127</v>
      </c>
      <c r="L1319" s="2" t="str">
        <f>IFERROR(VLOOKUP(C1319, [5]stores!A:B, 2, FALSE), "Unknown")</f>
        <v>Baldwin Bikes</v>
      </c>
      <c r="M1319" s="2" t="str">
        <f>VLOOKUP(D1319,[3]products!A:B,2,FALSE)</f>
        <v>Trek Fuel EX 8 29 - 2016</v>
      </c>
      <c r="N1319" s="2" t="str">
        <f>VLOOKUP(D1319, [3]products!A:H, 8, FALSE)</f>
        <v>Trek</v>
      </c>
      <c r="O1319" s="21">
        <f>VLOOKUP(A1319, [1]orders!A:D, 4, FALSE)</f>
        <v>42642</v>
      </c>
      <c r="P1319" s="2">
        <v>1</v>
      </c>
      <c r="Q1319" s="2">
        <v>2899.99</v>
      </c>
      <c r="R1319" s="27">
        <v>7.0000000000000007E-2</v>
      </c>
      <c r="S1319" s="2">
        <f t="shared" si="20"/>
        <v>2899.99</v>
      </c>
    </row>
    <row r="1320" spans="1:19" x14ac:dyDescent="0.3">
      <c r="A1320" s="2">
        <v>469</v>
      </c>
      <c r="B1320" s="2">
        <v>3</v>
      </c>
      <c r="C1320" s="2">
        <f>VLOOKUP(A1320, [1]orders!A:G, 7, FALSE)</f>
        <v>2</v>
      </c>
      <c r="D1320" s="2">
        <v>15</v>
      </c>
      <c r="E1320" s="2">
        <f>VLOOKUP(C1320, [2]staffs!A:G,1,FALSE)</f>
        <v>2</v>
      </c>
      <c r="F1320" s="2" t="str">
        <f>VLOOKUP(E1320, [2]staffs!A:D,4,FALSE)</f>
        <v>mireya.copeland@bikes.shop</v>
      </c>
      <c r="G1320" s="2">
        <f>VLOOKUP(D1320, [3]products!$A:$D, 4, FALSE)</f>
        <v>3</v>
      </c>
      <c r="H1320" s="2" t="str">
        <f>VLOOKUP(G1320, [4]categories!A:B, 2, FALSE)</f>
        <v>Cruisers Bicycles</v>
      </c>
      <c r="I1320" s="14">
        <f>VLOOKUP(A1320, [1]orders!A:B,2,FALSE)</f>
        <v>1089</v>
      </c>
      <c r="J1320" s="14" t="str">
        <f>VLOOKUP(A1320, [1]orders!A:I,9,FALSE)</f>
        <v>chere.mcfadden@yahoo.com</v>
      </c>
      <c r="K1320" s="14">
        <f>VLOOKUP(A1320, [1]orders!A:J,10,FALSE)</f>
        <v>14127</v>
      </c>
      <c r="L1320" s="2" t="str">
        <f>IFERROR(VLOOKUP(C1320, [5]stores!A:B, 2, FALSE), "Unknown")</f>
        <v>Baldwin Bikes</v>
      </c>
      <c r="M1320" s="2" t="str">
        <f>VLOOKUP(D1320,[3]products!A:B,2,FALSE)</f>
        <v>Electra Moto 1 - 2016</v>
      </c>
      <c r="N1320" s="2" t="str">
        <f>VLOOKUP(D1320, [3]products!A:H, 8, FALSE)</f>
        <v>Electra</v>
      </c>
      <c r="O1320" s="21">
        <f>VLOOKUP(A1320, [1]orders!A:D, 4, FALSE)</f>
        <v>42642</v>
      </c>
      <c r="P1320" s="2">
        <v>2</v>
      </c>
      <c r="Q1320" s="2">
        <v>529.99</v>
      </c>
      <c r="R1320" s="27">
        <v>0.2</v>
      </c>
      <c r="S1320" s="2">
        <f t="shared" si="20"/>
        <v>1059.98</v>
      </c>
    </row>
    <row r="1321" spans="1:19" x14ac:dyDescent="0.3">
      <c r="A1321" s="2">
        <v>470</v>
      </c>
      <c r="B1321" s="2">
        <v>1</v>
      </c>
      <c r="C1321" s="2">
        <f>VLOOKUP(A1321, [1]orders!A:G, 7, FALSE)</f>
        <v>1</v>
      </c>
      <c r="D1321" s="2">
        <v>18</v>
      </c>
      <c r="E1321" s="2">
        <f>VLOOKUP(C1321, [2]staffs!A:G,1,FALSE)</f>
        <v>1</v>
      </c>
      <c r="F1321" s="2" t="str">
        <f>VLOOKUP(E1321, [2]staffs!A:D,4,FALSE)</f>
        <v>fabiola.jackson@bikes.shop</v>
      </c>
      <c r="G1321" s="2">
        <f>VLOOKUP(D1321, [3]products!$A:$D, 4, FALSE)</f>
        <v>3</v>
      </c>
      <c r="H1321" s="2" t="str">
        <f>VLOOKUP(G1321, [4]categories!A:B, 2, FALSE)</f>
        <v>Cruisers Bicycles</v>
      </c>
      <c r="I1321" s="14">
        <f>VLOOKUP(A1321, [1]orders!A:B,2,FALSE)</f>
        <v>641</v>
      </c>
      <c r="J1321" s="14" t="str">
        <f>VLOOKUP(A1321, [1]orders!A:I,9,FALSE)</f>
        <v>derrick.marks@yahoo.com</v>
      </c>
      <c r="K1321" s="14">
        <f>VLOOKUP(A1321, [1]orders!A:J,10,FALSE)</f>
        <v>91740</v>
      </c>
      <c r="L1321" s="2" t="str">
        <f>IFERROR(VLOOKUP(C1321, [5]stores!A:B, 2, FALSE), "Unknown")</f>
        <v>Santa Cruz Bikes</v>
      </c>
      <c r="M1321" s="2" t="str">
        <f>VLOOKUP(D1321,[3]products!A:B,2,FALSE)</f>
        <v>Pure Cycles Western 3-Speed - Women's - 2015/2016</v>
      </c>
      <c r="N1321" s="2" t="str">
        <f>VLOOKUP(D1321, [3]products!A:H, 8, FALSE)</f>
        <v>Pure Cycles</v>
      </c>
      <c r="O1321" s="21">
        <f>VLOOKUP(A1321, [1]orders!A:D, 4, FALSE)</f>
        <v>42643</v>
      </c>
      <c r="P1321" s="2">
        <v>1</v>
      </c>
      <c r="Q1321" s="2">
        <v>449</v>
      </c>
      <c r="R1321" s="27">
        <v>0.05</v>
      </c>
      <c r="S1321" s="2">
        <f t="shared" si="20"/>
        <v>449</v>
      </c>
    </row>
    <row r="1322" spans="1:19" x14ac:dyDescent="0.3">
      <c r="A1322" s="2">
        <v>470</v>
      </c>
      <c r="B1322" s="2">
        <v>2</v>
      </c>
      <c r="C1322" s="2">
        <f>VLOOKUP(A1322, [1]orders!A:G, 7, FALSE)</f>
        <v>1</v>
      </c>
      <c r="D1322" s="2">
        <v>13</v>
      </c>
      <c r="E1322" s="2">
        <f>VLOOKUP(C1322, [2]staffs!A:G,1,FALSE)</f>
        <v>1</v>
      </c>
      <c r="F1322" s="2" t="str">
        <f>VLOOKUP(E1322, [2]staffs!A:D,4,FALSE)</f>
        <v>fabiola.jackson@bikes.shop</v>
      </c>
      <c r="G1322" s="2">
        <f>VLOOKUP(D1322, [3]products!$A:$D, 4, FALSE)</f>
        <v>3</v>
      </c>
      <c r="H1322" s="2" t="str">
        <f>VLOOKUP(G1322, [4]categories!A:B, 2, FALSE)</f>
        <v>Cruisers Bicycles</v>
      </c>
      <c r="I1322" s="14">
        <f>VLOOKUP(A1322, [1]orders!A:B,2,FALSE)</f>
        <v>641</v>
      </c>
      <c r="J1322" s="14" t="str">
        <f>VLOOKUP(A1322, [1]orders!A:I,9,FALSE)</f>
        <v>derrick.marks@yahoo.com</v>
      </c>
      <c r="K1322" s="14">
        <f>VLOOKUP(A1322, [1]orders!A:J,10,FALSE)</f>
        <v>91740</v>
      </c>
      <c r="L1322" s="2" t="str">
        <f>IFERROR(VLOOKUP(C1322, [5]stores!A:B, 2, FALSE), "Unknown")</f>
        <v>Santa Cruz Bikes</v>
      </c>
      <c r="M1322" s="2" t="str">
        <f>VLOOKUP(D1322,[3]products!A:B,2,FALSE)</f>
        <v>Electra Cruiser 1 (24-Inch) - 2016</v>
      </c>
      <c r="N1322" s="2" t="str">
        <f>VLOOKUP(D1322, [3]products!A:H, 8, FALSE)</f>
        <v>Electra</v>
      </c>
      <c r="O1322" s="21">
        <f>VLOOKUP(A1322, [1]orders!A:D, 4, FALSE)</f>
        <v>42643</v>
      </c>
      <c r="P1322" s="2">
        <v>1</v>
      </c>
      <c r="Q1322" s="2">
        <v>269.99</v>
      </c>
      <c r="R1322" s="27">
        <v>0.05</v>
      </c>
      <c r="S1322" s="2">
        <f t="shared" si="20"/>
        <v>269.99</v>
      </c>
    </row>
    <row r="1323" spans="1:19" x14ac:dyDescent="0.3">
      <c r="A1323" s="2">
        <v>470</v>
      </c>
      <c r="B1323" s="2">
        <v>3</v>
      </c>
      <c r="C1323" s="2">
        <f>VLOOKUP(A1323, [1]orders!A:G, 7, FALSE)</f>
        <v>1</v>
      </c>
      <c r="D1323" s="2">
        <v>8</v>
      </c>
      <c r="E1323" s="2">
        <f>VLOOKUP(C1323, [2]staffs!A:G,1,FALSE)</f>
        <v>1</v>
      </c>
      <c r="F1323" s="2" t="str">
        <f>VLOOKUP(E1323, [2]staffs!A:D,4,FALSE)</f>
        <v>fabiola.jackson@bikes.shop</v>
      </c>
      <c r="G1323" s="2">
        <f>VLOOKUP(D1323, [3]products!$A:$D, 4, FALSE)</f>
        <v>6</v>
      </c>
      <c r="H1323" s="2" t="str">
        <f>VLOOKUP(G1323, [4]categories!A:B, 2, FALSE)</f>
        <v>Mountain Bikes</v>
      </c>
      <c r="I1323" s="14">
        <f>VLOOKUP(A1323, [1]orders!A:B,2,FALSE)</f>
        <v>641</v>
      </c>
      <c r="J1323" s="14" t="str">
        <f>VLOOKUP(A1323, [1]orders!A:I,9,FALSE)</f>
        <v>derrick.marks@yahoo.com</v>
      </c>
      <c r="K1323" s="14">
        <f>VLOOKUP(A1323, [1]orders!A:J,10,FALSE)</f>
        <v>91740</v>
      </c>
      <c r="L1323" s="2" t="str">
        <f>IFERROR(VLOOKUP(C1323, [5]stores!A:B, 2, FALSE), "Unknown")</f>
        <v>Santa Cruz Bikes</v>
      </c>
      <c r="M1323" s="2" t="str">
        <f>VLOOKUP(D1323,[3]products!A:B,2,FALSE)</f>
        <v>Trek Remedy 29 Carbon Frameset - 2016</v>
      </c>
      <c r="N1323" s="2" t="str">
        <f>VLOOKUP(D1323, [3]products!A:H, 8, FALSE)</f>
        <v>Trek</v>
      </c>
      <c r="O1323" s="21">
        <f>VLOOKUP(A1323, [1]orders!A:D, 4, FALSE)</f>
        <v>42643</v>
      </c>
      <c r="P1323" s="2">
        <v>2</v>
      </c>
      <c r="Q1323" s="2">
        <v>1799.99</v>
      </c>
      <c r="R1323" s="27">
        <v>0.2</v>
      </c>
      <c r="S1323" s="2">
        <f t="shared" si="20"/>
        <v>3599.98</v>
      </c>
    </row>
    <row r="1324" spans="1:19" x14ac:dyDescent="0.3">
      <c r="A1324" s="2">
        <v>471</v>
      </c>
      <c r="B1324" s="2">
        <v>1</v>
      </c>
      <c r="C1324" s="2">
        <f>VLOOKUP(A1324, [1]orders!A:G, 7, FALSE)</f>
        <v>1</v>
      </c>
      <c r="D1324" s="2">
        <v>14</v>
      </c>
      <c r="E1324" s="2">
        <f>VLOOKUP(C1324, [2]staffs!A:G,1,FALSE)</f>
        <v>1</v>
      </c>
      <c r="F1324" s="2" t="str">
        <f>VLOOKUP(E1324, [2]staffs!A:D,4,FALSE)</f>
        <v>fabiola.jackson@bikes.shop</v>
      </c>
      <c r="G1324" s="2">
        <f>VLOOKUP(D1324, [3]products!$A:$D, 4, FALSE)</f>
        <v>3</v>
      </c>
      <c r="H1324" s="2" t="str">
        <f>VLOOKUP(G1324, [4]categories!A:B, 2, FALSE)</f>
        <v>Cruisers Bicycles</v>
      </c>
      <c r="I1324" s="14">
        <f>VLOOKUP(A1324, [1]orders!A:B,2,FALSE)</f>
        <v>697</v>
      </c>
      <c r="J1324" s="14" t="str">
        <f>VLOOKUP(A1324, [1]orders!A:I,9,FALSE)</f>
        <v>alane.mccarty@hotmail.com</v>
      </c>
      <c r="K1324" s="14">
        <f>VLOOKUP(A1324, [1]orders!A:J,10,FALSE)</f>
        <v>92111</v>
      </c>
      <c r="L1324" s="2" t="str">
        <f>IFERROR(VLOOKUP(C1324, [5]stores!A:B, 2, FALSE), "Unknown")</f>
        <v>Santa Cruz Bikes</v>
      </c>
      <c r="M1324" s="2" t="str">
        <f>VLOOKUP(D1324,[3]products!A:B,2,FALSE)</f>
        <v>Electra Girl's Hawaii 1 (16-inch) - 2015/2016</v>
      </c>
      <c r="N1324" s="2" t="str">
        <f>VLOOKUP(D1324, [3]products!A:H, 8, FALSE)</f>
        <v>Electra</v>
      </c>
      <c r="O1324" s="21">
        <f>VLOOKUP(A1324, [1]orders!A:D, 4, FALSE)</f>
        <v>42643</v>
      </c>
      <c r="P1324" s="2">
        <v>1</v>
      </c>
      <c r="Q1324" s="2">
        <v>269.99</v>
      </c>
      <c r="R1324" s="27">
        <v>0.2</v>
      </c>
      <c r="S1324" s="2">
        <f t="shared" si="20"/>
        <v>269.99</v>
      </c>
    </row>
    <row r="1325" spans="1:19" x14ac:dyDescent="0.3">
      <c r="A1325" s="2">
        <v>471</v>
      </c>
      <c r="B1325" s="2">
        <v>2</v>
      </c>
      <c r="C1325" s="2">
        <f>VLOOKUP(A1325, [1]orders!A:G, 7, FALSE)</f>
        <v>1</v>
      </c>
      <c r="D1325" s="2">
        <v>13</v>
      </c>
      <c r="E1325" s="2">
        <f>VLOOKUP(C1325, [2]staffs!A:G,1,FALSE)</f>
        <v>1</v>
      </c>
      <c r="F1325" s="2" t="str">
        <f>VLOOKUP(E1325, [2]staffs!A:D,4,FALSE)</f>
        <v>fabiola.jackson@bikes.shop</v>
      </c>
      <c r="G1325" s="2">
        <f>VLOOKUP(D1325, [3]products!$A:$D, 4, FALSE)</f>
        <v>3</v>
      </c>
      <c r="H1325" s="2" t="str">
        <f>VLOOKUP(G1325, [4]categories!A:B, 2, FALSE)</f>
        <v>Cruisers Bicycles</v>
      </c>
      <c r="I1325" s="14">
        <f>VLOOKUP(A1325, [1]orders!A:B,2,FALSE)</f>
        <v>697</v>
      </c>
      <c r="J1325" s="14" t="str">
        <f>VLOOKUP(A1325, [1]orders!A:I,9,FALSE)</f>
        <v>alane.mccarty@hotmail.com</v>
      </c>
      <c r="K1325" s="14">
        <f>VLOOKUP(A1325, [1]orders!A:J,10,FALSE)</f>
        <v>92111</v>
      </c>
      <c r="L1325" s="2" t="str">
        <f>IFERROR(VLOOKUP(C1325, [5]stores!A:B, 2, FALSE), "Unknown")</f>
        <v>Santa Cruz Bikes</v>
      </c>
      <c r="M1325" s="2" t="str">
        <f>VLOOKUP(D1325,[3]products!A:B,2,FALSE)</f>
        <v>Electra Cruiser 1 (24-Inch) - 2016</v>
      </c>
      <c r="N1325" s="2" t="str">
        <f>VLOOKUP(D1325, [3]products!A:H, 8, FALSE)</f>
        <v>Electra</v>
      </c>
      <c r="O1325" s="21">
        <f>VLOOKUP(A1325, [1]orders!A:D, 4, FALSE)</f>
        <v>42643</v>
      </c>
      <c r="P1325" s="2">
        <v>2</v>
      </c>
      <c r="Q1325" s="2">
        <v>269.99</v>
      </c>
      <c r="R1325" s="27">
        <v>0.05</v>
      </c>
      <c r="S1325" s="2">
        <f t="shared" si="20"/>
        <v>539.98</v>
      </c>
    </row>
    <row r="1326" spans="1:19" x14ac:dyDescent="0.3">
      <c r="A1326" s="2">
        <v>472</v>
      </c>
      <c r="B1326" s="2">
        <v>1</v>
      </c>
      <c r="C1326" s="2">
        <f>VLOOKUP(A1326, [1]orders!A:G, 7, FALSE)</f>
        <v>2</v>
      </c>
      <c r="D1326" s="2">
        <v>15</v>
      </c>
      <c r="E1326" s="2">
        <f>VLOOKUP(C1326, [2]staffs!A:G,1,FALSE)</f>
        <v>2</v>
      </c>
      <c r="F1326" s="2" t="str">
        <f>VLOOKUP(E1326, [2]staffs!A:D,4,FALSE)</f>
        <v>mireya.copeland@bikes.shop</v>
      </c>
      <c r="G1326" s="2">
        <f>VLOOKUP(D1326, [3]products!$A:$D, 4, FALSE)</f>
        <v>3</v>
      </c>
      <c r="H1326" s="2" t="str">
        <f>VLOOKUP(G1326, [4]categories!A:B, 2, FALSE)</f>
        <v>Cruisers Bicycles</v>
      </c>
      <c r="I1326" s="14">
        <f>VLOOKUP(A1326, [1]orders!A:B,2,FALSE)</f>
        <v>468</v>
      </c>
      <c r="J1326" s="14" t="str">
        <f>VLOOKUP(A1326, [1]orders!A:I,9,FALSE)</f>
        <v>jeanett.herman@hotmail.com</v>
      </c>
      <c r="K1326" s="14">
        <f>VLOOKUP(A1326, [1]orders!A:J,10,FALSE)</f>
        <v>11757</v>
      </c>
      <c r="L1326" s="2" t="str">
        <f>IFERROR(VLOOKUP(C1326, [5]stores!A:B, 2, FALSE), "Unknown")</f>
        <v>Baldwin Bikes</v>
      </c>
      <c r="M1326" s="2" t="str">
        <f>VLOOKUP(D1326,[3]products!A:B,2,FALSE)</f>
        <v>Electra Moto 1 - 2016</v>
      </c>
      <c r="N1326" s="2" t="str">
        <f>VLOOKUP(D1326, [3]products!A:H, 8, FALSE)</f>
        <v>Electra</v>
      </c>
      <c r="O1326" s="21">
        <f>VLOOKUP(A1326, [1]orders!A:D, 4, FALSE)</f>
        <v>42643</v>
      </c>
      <c r="P1326" s="2">
        <v>1</v>
      </c>
      <c r="Q1326" s="2">
        <v>529.99</v>
      </c>
      <c r="R1326" s="27">
        <v>0.1</v>
      </c>
      <c r="S1326" s="2">
        <f t="shared" si="20"/>
        <v>529.99</v>
      </c>
    </row>
    <row r="1327" spans="1:19" x14ac:dyDescent="0.3">
      <c r="A1327" s="2">
        <v>472</v>
      </c>
      <c r="B1327" s="2">
        <v>2</v>
      </c>
      <c r="C1327" s="2">
        <f>VLOOKUP(A1327, [1]orders!A:G, 7, FALSE)</f>
        <v>2</v>
      </c>
      <c r="D1327" s="2">
        <v>21</v>
      </c>
      <c r="E1327" s="2">
        <f>VLOOKUP(C1327, [2]staffs!A:G,1,FALSE)</f>
        <v>2</v>
      </c>
      <c r="F1327" s="2" t="str">
        <f>VLOOKUP(E1327, [2]staffs!A:D,4,FALSE)</f>
        <v>mireya.copeland@bikes.shop</v>
      </c>
      <c r="G1327" s="2">
        <f>VLOOKUP(D1327, [3]products!$A:$D, 4, FALSE)</f>
        <v>1</v>
      </c>
      <c r="H1327" s="2" t="str">
        <f>VLOOKUP(G1327, [4]categories!A:B, 2, FALSE)</f>
        <v>Children Bicycles</v>
      </c>
      <c r="I1327" s="14">
        <f>VLOOKUP(A1327, [1]orders!A:B,2,FALSE)</f>
        <v>468</v>
      </c>
      <c r="J1327" s="14" t="str">
        <f>VLOOKUP(A1327, [1]orders!A:I,9,FALSE)</f>
        <v>jeanett.herman@hotmail.com</v>
      </c>
      <c r="K1327" s="14">
        <f>VLOOKUP(A1327, [1]orders!A:J,10,FALSE)</f>
        <v>11757</v>
      </c>
      <c r="L1327" s="2" t="str">
        <f>IFERROR(VLOOKUP(C1327, [5]stores!A:B, 2, FALSE), "Unknown")</f>
        <v>Baldwin Bikes</v>
      </c>
      <c r="M1327" s="2" t="str">
        <f>VLOOKUP(D1327,[3]products!A:B,2,FALSE)</f>
        <v>Electra Cruiser 1 (24-Inch) - 2016</v>
      </c>
      <c r="N1327" s="2" t="str">
        <f>VLOOKUP(D1327, [3]products!A:H, 8, FALSE)</f>
        <v>Electra</v>
      </c>
      <c r="O1327" s="21">
        <f>VLOOKUP(A1327, [1]orders!A:D, 4, FALSE)</f>
        <v>42643</v>
      </c>
      <c r="P1327" s="2">
        <v>2</v>
      </c>
      <c r="Q1327" s="2">
        <v>269.99</v>
      </c>
      <c r="R1327" s="27">
        <v>0.1</v>
      </c>
      <c r="S1327" s="2">
        <f t="shared" si="20"/>
        <v>539.98</v>
      </c>
    </row>
    <row r="1328" spans="1:19" x14ac:dyDescent="0.3">
      <c r="A1328" s="2">
        <v>473</v>
      </c>
      <c r="B1328" s="2">
        <v>1</v>
      </c>
      <c r="C1328" s="2">
        <f>VLOOKUP(A1328, [1]orders!A:G, 7, FALSE)</f>
        <v>2</v>
      </c>
      <c r="D1328" s="2">
        <v>26</v>
      </c>
      <c r="E1328" s="2">
        <f>VLOOKUP(C1328, [2]staffs!A:G,1,FALSE)</f>
        <v>2</v>
      </c>
      <c r="F1328" s="2" t="str">
        <f>VLOOKUP(E1328, [2]staffs!A:D,4,FALSE)</f>
        <v>mireya.copeland@bikes.shop</v>
      </c>
      <c r="G1328" s="2">
        <f>VLOOKUP(D1328, [3]products!$A:$D, 4, FALSE)</f>
        <v>2</v>
      </c>
      <c r="H1328" s="2" t="str">
        <f>VLOOKUP(G1328, [4]categories!A:B, 2, FALSE)</f>
        <v>Comfort Bicycles</v>
      </c>
      <c r="I1328" s="14">
        <f>VLOOKUP(A1328, [1]orders!A:B,2,FALSE)</f>
        <v>549</v>
      </c>
      <c r="J1328" s="14" t="str">
        <f>VLOOKUP(A1328, [1]orders!A:I,9,FALSE)</f>
        <v>elmo.arnold@aol.com</v>
      </c>
      <c r="K1328" s="14">
        <f>VLOOKUP(A1328, [1]orders!A:J,10,FALSE)</f>
        <v>11561</v>
      </c>
      <c r="L1328" s="2" t="str">
        <f>IFERROR(VLOOKUP(C1328, [5]stores!A:B, 2, FALSE), "Unknown")</f>
        <v>Baldwin Bikes</v>
      </c>
      <c r="M1328" s="2" t="str">
        <f>VLOOKUP(D1328,[3]products!A:B,2,FALSE)</f>
        <v>Electra Townie Original 7D EQ - 2016</v>
      </c>
      <c r="N1328" s="2" t="str">
        <f>VLOOKUP(D1328, [3]products!A:H, 8, FALSE)</f>
        <v>Electra</v>
      </c>
      <c r="O1328" s="21">
        <f>VLOOKUP(A1328, [1]orders!A:D, 4, FALSE)</f>
        <v>42643</v>
      </c>
      <c r="P1328" s="2">
        <v>1</v>
      </c>
      <c r="Q1328" s="2">
        <v>599.99</v>
      </c>
      <c r="R1328" s="27">
        <v>7.0000000000000007E-2</v>
      </c>
      <c r="S1328" s="2">
        <f t="shared" si="20"/>
        <v>599.99</v>
      </c>
    </row>
    <row r="1329" spans="1:19" x14ac:dyDescent="0.3">
      <c r="A1329" s="2">
        <v>474</v>
      </c>
      <c r="B1329" s="2">
        <v>1</v>
      </c>
      <c r="C1329" s="2">
        <f>VLOOKUP(A1329, [1]orders!A:G, 7, FALSE)</f>
        <v>1</v>
      </c>
      <c r="D1329" s="2">
        <v>19</v>
      </c>
      <c r="E1329" s="2">
        <f>VLOOKUP(C1329, [2]staffs!A:G,1,FALSE)</f>
        <v>1</v>
      </c>
      <c r="F1329" s="2" t="str">
        <f>VLOOKUP(E1329, [2]staffs!A:D,4,FALSE)</f>
        <v>fabiola.jackson@bikes.shop</v>
      </c>
      <c r="G1329" s="2">
        <f>VLOOKUP(D1329, [3]products!$A:$D, 4, FALSE)</f>
        <v>3</v>
      </c>
      <c r="H1329" s="2" t="str">
        <f>VLOOKUP(G1329, [4]categories!A:B, 2, FALSE)</f>
        <v>Cruisers Bicycles</v>
      </c>
      <c r="I1329" s="14">
        <f>VLOOKUP(A1329, [1]orders!A:B,2,FALSE)</f>
        <v>553</v>
      </c>
      <c r="J1329" s="14" t="str">
        <f>VLOOKUP(A1329, [1]orders!A:I,9,FALSE)</f>
        <v>rory.cooper@gmail.com</v>
      </c>
      <c r="K1329" s="14">
        <f>VLOOKUP(A1329, [1]orders!A:J,10,FALSE)</f>
        <v>95677</v>
      </c>
      <c r="L1329" s="2" t="str">
        <f>IFERROR(VLOOKUP(C1329, [5]stores!A:B, 2, FALSE), "Unknown")</f>
        <v>Santa Cruz Bikes</v>
      </c>
      <c r="M1329" s="2" t="str">
        <f>VLOOKUP(D1329,[3]products!A:B,2,FALSE)</f>
        <v>Pure Cycles William 3-Speed - 2016</v>
      </c>
      <c r="N1329" s="2" t="str">
        <f>VLOOKUP(D1329, [3]products!A:H, 8, FALSE)</f>
        <v>Pure Cycles</v>
      </c>
      <c r="O1329" s="21">
        <f>VLOOKUP(A1329, [1]orders!A:D, 4, FALSE)</f>
        <v>42644</v>
      </c>
      <c r="P1329" s="2">
        <v>2</v>
      </c>
      <c r="Q1329" s="2">
        <v>449</v>
      </c>
      <c r="R1329" s="27">
        <v>0.05</v>
      </c>
      <c r="S1329" s="2">
        <f t="shared" si="20"/>
        <v>898</v>
      </c>
    </row>
    <row r="1330" spans="1:19" x14ac:dyDescent="0.3">
      <c r="A1330" s="2">
        <v>474</v>
      </c>
      <c r="B1330" s="2">
        <v>2</v>
      </c>
      <c r="C1330" s="2">
        <f>VLOOKUP(A1330, [1]orders!A:G, 7, FALSE)</f>
        <v>1</v>
      </c>
      <c r="D1330" s="2">
        <v>11</v>
      </c>
      <c r="E1330" s="2">
        <f>VLOOKUP(C1330, [2]staffs!A:G,1,FALSE)</f>
        <v>1</v>
      </c>
      <c r="F1330" s="2" t="str">
        <f>VLOOKUP(E1330, [2]staffs!A:D,4,FALSE)</f>
        <v>fabiola.jackson@bikes.shop</v>
      </c>
      <c r="G1330" s="2">
        <f>VLOOKUP(D1330, [3]products!$A:$D, 4, FALSE)</f>
        <v>4</v>
      </c>
      <c r="H1330" s="2" t="str">
        <f>VLOOKUP(G1330, [4]categories!A:B, 2, FALSE)</f>
        <v>Cyclocross Bicycles</v>
      </c>
      <c r="I1330" s="14">
        <f>VLOOKUP(A1330, [1]orders!A:B,2,FALSE)</f>
        <v>553</v>
      </c>
      <c r="J1330" s="14" t="str">
        <f>VLOOKUP(A1330, [1]orders!A:I,9,FALSE)</f>
        <v>rory.cooper@gmail.com</v>
      </c>
      <c r="K1330" s="14">
        <f>VLOOKUP(A1330, [1]orders!A:J,10,FALSE)</f>
        <v>95677</v>
      </c>
      <c r="L1330" s="2" t="str">
        <f>IFERROR(VLOOKUP(C1330, [5]stores!A:B, 2, FALSE), "Unknown")</f>
        <v>Santa Cruz Bikes</v>
      </c>
      <c r="M1330" s="2" t="str">
        <f>VLOOKUP(D1330,[3]products!A:B,2,FALSE)</f>
        <v>Surly Straggler 650b - 2016</v>
      </c>
      <c r="N1330" s="2" t="str">
        <f>VLOOKUP(D1330, [3]products!A:H, 8, FALSE)</f>
        <v>Surly</v>
      </c>
      <c r="O1330" s="21">
        <f>VLOOKUP(A1330, [1]orders!A:D, 4, FALSE)</f>
        <v>42644</v>
      </c>
      <c r="P1330" s="2">
        <v>1</v>
      </c>
      <c r="Q1330" s="2">
        <v>1680.99</v>
      </c>
      <c r="R1330" s="27">
        <v>0.2</v>
      </c>
      <c r="S1330" s="2">
        <f t="shared" si="20"/>
        <v>1680.99</v>
      </c>
    </row>
    <row r="1331" spans="1:19" x14ac:dyDescent="0.3">
      <c r="A1331" s="2">
        <v>475</v>
      </c>
      <c r="B1331" s="2">
        <v>1</v>
      </c>
      <c r="C1331" s="2">
        <f>VLOOKUP(A1331, [1]orders!A:G, 7, FALSE)</f>
        <v>2</v>
      </c>
      <c r="D1331" s="2">
        <v>17</v>
      </c>
      <c r="E1331" s="2">
        <f>VLOOKUP(C1331, [2]staffs!A:G,1,FALSE)</f>
        <v>2</v>
      </c>
      <c r="F1331" s="2" t="str">
        <f>VLOOKUP(E1331, [2]staffs!A:D,4,FALSE)</f>
        <v>mireya.copeland@bikes.shop</v>
      </c>
      <c r="G1331" s="2">
        <f>VLOOKUP(D1331, [3]products!$A:$D, 4, FALSE)</f>
        <v>3</v>
      </c>
      <c r="H1331" s="2" t="str">
        <f>VLOOKUP(G1331, [4]categories!A:B, 2, FALSE)</f>
        <v>Cruisers Bicycles</v>
      </c>
      <c r="I1331" s="14">
        <f>VLOOKUP(A1331, [1]orders!A:B,2,FALSE)</f>
        <v>241</v>
      </c>
      <c r="J1331" s="14" t="str">
        <f>VLOOKUP(A1331, [1]orders!A:I,9,FALSE)</f>
        <v>manie.sanchez@hotmail.com</v>
      </c>
      <c r="K1331" s="14">
        <f>VLOOKUP(A1331, [1]orders!A:J,10,FALSE)</f>
        <v>12804</v>
      </c>
      <c r="L1331" s="2" t="str">
        <f>IFERROR(VLOOKUP(C1331, [5]stores!A:B, 2, FALSE), "Unknown")</f>
        <v>Baldwin Bikes</v>
      </c>
      <c r="M1331" s="2" t="str">
        <f>VLOOKUP(D1331,[3]products!A:B,2,FALSE)</f>
        <v>Pure Cycles Vine 8-Speed - 2016</v>
      </c>
      <c r="N1331" s="2" t="str">
        <f>VLOOKUP(D1331, [3]products!A:H, 8, FALSE)</f>
        <v>Pure Cycles</v>
      </c>
      <c r="O1331" s="21">
        <f>VLOOKUP(A1331, [1]orders!A:D, 4, FALSE)</f>
        <v>42644</v>
      </c>
      <c r="P1331" s="2">
        <v>2</v>
      </c>
      <c r="Q1331" s="2">
        <v>429</v>
      </c>
      <c r="R1331" s="27">
        <v>7.0000000000000007E-2</v>
      </c>
      <c r="S1331" s="2">
        <f t="shared" si="20"/>
        <v>858</v>
      </c>
    </row>
    <row r="1332" spans="1:19" x14ac:dyDescent="0.3">
      <c r="A1332" s="2">
        <v>475</v>
      </c>
      <c r="B1332" s="2">
        <v>2</v>
      </c>
      <c r="C1332" s="2">
        <f>VLOOKUP(A1332, [1]orders!A:G, 7, FALSE)</f>
        <v>2</v>
      </c>
      <c r="D1332" s="2">
        <v>26</v>
      </c>
      <c r="E1332" s="2">
        <f>VLOOKUP(C1332, [2]staffs!A:G,1,FALSE)</f>
        <v>2</v>
      </c>
      <c r="F1332" s="2" t="str">
        <f>VLOOKUP(E1332, [2]staffs!A:D,4,FALSE)</f>
        <v>mireya.copeland@bikes.shop</v>
      </c>
      <c r="G1332" s="2">
        <f>VLOOKUP(D1332, [3]products!$A:$D, 4, FALSE)</f>
        <v>2</v>
      </c>
      <c r="H1332" s="2" t="str">
        <f>VLOOKUP(G1332, [4]categories!A:B, 2, FALSE)</f>
        <v>Comfort Bicycles</v>
      </c>
      <c r="I1332" s="14">
        <f>VLOOKUP(A1332, [1]orders!A:B,2,FALSE)</f>
        <v>241</v>
      </c>
      <c r="J1332" s="14" t="str">
        <f>VLOOKUP(A1332, [1]orders!A:I,9,FALSE)</f>
        <v>manie.sanchez@hotmail.com</v>
      </c>
      <c r="K1332" s="14">
        <f>VLOOKUP(A1332, [1]orders!A:J,10,FALSE)</f>
        <v>12804</v>
      </c>
      <c r="L1332" s="2" t="str">
        <f>IFERROR(VLOOKUP(C1332, [5]stores!A:B, 2, FALSE), "Unknown")</f>
        <v>Baldwin Bikes</v>
      </c>
      <c r="M1332" s="2" t="str">
        <f>VLOOKUP(D1332,[3]products!A:B,2,FALSE)</f>
        <v>Electra Townie Original 7D EQ - 2016</v>
      </c>
      <c r="N1332" s="2" t="str">
        <f>VLOOKUP(D1332, [3]products!A:H, 8, FALSE)</f>
        <v>Electra</v>
      </c>
      <c r="O1332" s="21">
        <f>VLOOKUP(A1332, [1]orders!A:D, 4, FALSE)</f>
        <v>42644</v>
      </c>
      <c r="P1332" s="2">
        <v>2</v>
      </c>
      <c r="Q1332" s="2">
        <v>599.99</v>
      </c>
      <c r="R1332" s="27">
        <v>0.2</v>
      </c>
      <c r="S1332" s="2">
        <f t="shared" si="20"/>
        <v>1199.98</v>
      </c>
    </row>
    <row r="1333" spans="1:19" x14ac:dyDescent="0.3">
      <c r="A1333" s="2">
        <v>475</v>
      </c>
      <c r="B1333" s="2">
        <v>3</v>
      </c>
      <c r="C1333" s="2">
        <f>VLOOKUP(A1333, [1]orders!A:G, 7, FALSE)</f>
        <v>2</v>
      </c>
      <c r="D1333" s="2">
        <v>25</v>
      </c>
      <c r="E1333" s="2">
        <f>VLOOKUP(C1333, [2]staffs!A:G,1,FALSE)</f>
        <v>2</v>
      </c>
      <c r="F1333" s="2" t="str">
        <f>VLOOKUP(E1333, [2]staffs!A:D,4,FALSE)</f>
        <v>mireya.copeland@bikes.shop</v>
      </c>
      <c r="G1333" s="2">
        <f>VLOOKUP(D1333, [3]products!$A:$D, 4, FALSE)</f>
        <v>2</v>
      </c>
      <c r="H1333" s="2" t="str">
        <f>VLOOKUP(G1333, [4]categories!A:B, 2, FALSE)</f>
        <v>Comfort Bicycles</v>
      </c>
      <c r="I1333" s="14">
        <f>VLOOKUP(A1333, [1]orders!A:B,2,FALSE)</f>
        <v>241</v>
      </c>
      <c r="J1333" s="14" t="str">
        <f>VLOOKUP(A1333, [1]orders!A:I,9,FALSE)</f>
        <v>manie.sanchez@hotmail.com</v>
      </c>
      <c r="K1333" s="14">
        <f>VLOOKUP(A1333, [1]orders!A:J,10,FALSE)</f>
        <v>12804</v>
      </c>
      <c r="L1333" s="2" t="str">
        <f>IFERROR(VLOOKUP(C1333, [5]stores!A:B, 2, FALSE), "Unknown")</f>
        <v>Baldwin Bikes</v>
      </c>
      <c r="M1333" s="2" t="str">
        <f>VLOOKUP(D1333,[3]products!A:B,2,FALSE)</f>
        <v>Electra Townie Original 7D - 2015/2016</v>
      </c>
      <c r="N1333" s="2" t="str">
        <f>VLOOKUP(D1333, [3]products!A:H, 8, FALSE)</f>
        <v>Electra</v>
      </c>
      <c r="O1333" s="21">
        <f>VLOOKUP(A1333, [1]orders!A:D, 4, FALSE)</f>
        <v>42644</v>
      </c>
      <c r="P1333" s="2">
        <v>1</v>
      </c>
      <c r="Q1333" s="2">
        <v>499.99</v>
      </c>
      <c r="R1333" s="27">
        <v>0.2</v>
      </c>
      <c r="S1333" s="2">
        <f t="shared" si="20"/>
        <v>499.99</v>
      </c>
    </row>
    <row r="1334" spans="1:19" x14ac:dyDescent="0.3">
      <c r="A1334" s="2">
        <v>476</v>
      </c>
      <c r="B1334" s="2">
        <v>1</v>
      </c>
      <c r="C1334" s="2">
        <f>VLOOKUP(A1334, [1]orders!A:G, 7, FALSE)</f>
        <v>2</v>
      </c>
      <c r="D1334" s="2">
        <v>22</v>
      </c>
      <c r="E1334" s="2">
        <f>VLOOKUP(C1334, [2]staffs!A:G,1,FALSE)</f>
        <v>2</v>
      </c>
      <c r="F1334" s="2" t="str">
        <f>VLOOKUP(E1334, [2]staffs!A:D,4,FALSE)</f>
        <v>mireya.copeland@bikes.shop</v>
      </c>
      <c r="G1334" s="2">
        <f>VLOOKUP(D1334, [3]products!$A:$D, 4, FALSE)</f>
        <v>1</v>
      </c>
      <c r="H1334" s="2" t="str">
        <f>VLOOKUP(G1334, [4]categories!A:B, 2, FALSE)</f>
        <v>Children Bicycles</v>
      </c>
      <c r="I1334" s="14">
        <f>VLOOKUP(A1334, [1]orders!A:B,2,FALSE)</f>
        <v>559</v>
      </c>
      <c r="J1334" s="14" t="str">
        <f>VLOOKUP(A1334, [1]orders!A:I,9,FALSE)</f>
        <v>basilia.thornton@hotmail.com</v>
      </c>
      <c r="K1334" s="14">
        <f>VLOOKUP(A1334, [1]orders!A:J,10,FALSE)</f>
        <v>11717</v>
      </c>
      <c r="L1334" s="2" t="str">
        <f>IFERROR(VLOOKUP(C1334, [5]stores!A:B, 2, FALSE), "Unknown")</f>
        <v>Baldwin Bikes</v>
      </c>
      <c r="M1334" s="2" t="str">
        <f>VLOOKUP(D1334,[3]products!A:B,2,FALSE)</f>
        <v>Electra Girl's Hawaii 1 (16-inch) - 2015/2016</v>
      </c>
      <c r="N1334" s="2" t="str">
        <f>VLOOKUP(D1334, [3]products!A:H, 8, FALSE)</f>
        <v>Electra</v>
      </c>
      <c r="O1334" s="21">
        <f>VLOOKUP(A1334, [1]orders!A:D, 4, FALSE)</f>
        <v>42644</v>
      </c>
      <c r="P1334" s="2">
        <v>2</v>
      </c>
      <c r="Q1334" s="2">
        <v>269.99</v>
      </c>
      <c r="R1334" s="27">
        <v>7.0000000000000007E-2</v>
      </c>
      <c r="S1334" s="2">
        <f t="shared" si="20"/>
        <v>539.98</v>
      </c>
    </row>
    <row r="1335" spans="1:19" x14ac:dyDescent="0.3">
      <c r="A1335" s="2">
        <v>476</v>
      </c>
      <c r="B1335" s="2">
        <v>2</v>
      </c>
      <c r="C1335" s="2">
        <f>VLOOKUP(A1335, [1]orders!A:G, 7, FALSE)</f>
        <v>2</v>
      </c>
      <c r="D1335" s="2">
        <v>4</v>
      </c>
      <c r="E1335" s="2">
        <f>VLOOKUP(C1335, [2]staffs!A:G,1,FALSE)</f>
        <v>2</v>
      </c>
      <c r="F1335" s="2" t="str">
        <f>VLOOKUP(E1335, [2]staffs!A:D,4,FALSE)</f>
        <v>mireya.copeland@bikes.shop</v>
      </c>
      <c r="G1335" s="2">
        <f>VLOOKUP(D1335, [3]products!$A:$D, 4, FALSE)</f>
        <v>6</v>
      </c>
      <c r="H1335" s="2" t="str">
        <f>VLOOKUP(G1335, [4]categories!A:B, 2, FALSE)</f>
        <v>Mountain Bikes</v>
      </c>
      <c r="I1335" s="14">
        <f>VLOOKUP(A1335, [1]orders!A:B,2,FALSE)</f>
        <v>559</v>
      </c>
      <c r="J1335" s="14" t="str">
        <f>VLOOKUP(A1335, [1]orders!A:I,9,FALSE)</f>
        <v>basilia.thornton@hotmail.com</v>
      </c>
      <c r="K1335" s="14">
        <f>VLOOKUP(A1335, [1]orders!A:J,10,FALSE)</f>
        <v>11717</v>
      </c>
      <c r="L1335" s="2" t="str">
        <f>IFERROR(VLOOKUP(C1335, [5]stores!A:B, 2, FALSE), "Unknown")</f>
        <v>Baldwin Bikes</v>
      </c>
      <c r="M1335" s="2" t="str">
        <f>VLOOKUP(D1335,[3]products!A:B,2,FALSE)</f>
        <v>Trek Fuel EX 8 29 - 2016</v>
      </c>
      <c r="N1335" s="2" t="str">
        <f>VLOOKUP(D1335, [3]products!A:H, 8, FALSE)</f>
        <v>Trek</v>
      </c>
      <c r="O1335" s="21">
        <f>VLOOKUP(A1335, [1]orders!A:D, 4, FALSE)</f>
        <v>42644</v>
      </c>
      <c r="P1335" s="2">
        <v>2</v>
      </c>
      <c r="Q1335" s="2">
        <v>2899.99</v>
      </c>
      <c r="R1335" s="27">
        <v>0.2</v>
      </c>
      <c r="S1335" s="2">
        <f t="shared" si="20"/>
        <v>5799.98</v>
      </c>
    </row>
    <row r="1336" spans="1:19" x14ac:dyDescent="0.3">
      <c r="A1336" s="2">
        <v>476</v>
      </c>
      <c r="B1336" s="2">
        <v>3</v>
      </c>
      <c r="C1336" s="2">
        <f>VLOOKUP(A1336, [1]orders!A:G, 7, FALSE)</f>
        <v>2</v>
      </c>
      <c r="D1336" s="2">
        <v>11</v>
      </c>
      <c r="E1336" s="2">
        <f>VLOOKUP(C1336, [2]staffs!A:G,1,FALSE)</f>
        <v>2</v>
      </c>
      <c r="F1336" s="2" t="str">
        <f>VLOOKUP(E1336, [2]staffs!A:D,4,FALSE)</f>
        <v>mireya.copeland@bikes.shop</v>
      </c>
      <c r="G1336" s="2">
        <f>VLOOKUP(D1336, [3]products!$A:$D, 4, FALSE)</f>
        <v>4</v>
      </c>
      <c r="H1336" s="2" t="str">
        <f>VLOOKUP(G1336, [4]categories!A:B, 2, FALSE)</f>
        <v>Cyclocross Bicycles</v>
      </c>
      <c r="I1336" s="14">
        <f>VLOOKUP(A1336, [1]orders!A:B,2,FALSE)</f>
        <v>559</v>
      </c>
      <c r="J1336" s="14" t="str">
        <f>VLOOKUP(A1336, [1]orders!A:I,9,FALSE)</f>
        <v>basilia.thornton@hotmail.com</v>
      </c>
      <c r="K1336" s="14">
        <f>VLOOKUP(A1336, [1]orders!A:J,10,FALSE)</f>
        <v>11717</v>
      </c>
      <c r="L1336" s="2" t="str">
        <f>IFERROR(VLOOKUP(C1336, [5]stores!A:B, 2, FALSE), "Unknown")</f>
        <v>Baldwin Bikes</v>
      </c>
      <c r="M1336" s="2" t="str">
        <f>VLOOKUP(D1336,[3]products!A:B,2,FALSE)</f>
        <v>Surly Straggler 650b - 2016</v>
      </c>
      <c r="N1336" s="2" t="str">
        <f>VLOOKUP(D1336, [3]products!A:H, 8, FALSE)</f>
        <v>Surly</v>
      </c>
      <c r="O1336" s="21">
        <f>VLOOKUP(A1336, [1]orders!A:D, 4, FALSE)</f>
        <v>42644</v>
      </c>
      <c r="P1336" s="2">
        <v>2</v>
      </c>
      <c r="Q1336" s="2">
        <v>1680.99</v>
      </c>
      <c r="R1336" s="27">
        <v>7.0000000000000007E-2</v>
      </c>
      <c r="S1336" s="2">
        <f t="shared" si="20"/>
        <v>3361.98</v>
      </c>
    </row>
    <row r="1337" spans="1:19" x14ac:dyDescent="0.3">
      <c r="A1337" s="2">
        <v>476</v>
      </c>
      <c r="B1337" s="2">
        <v>4</v>
      </c>
      <c r="C1337" s="2">
        <f>VLOOKUP(A1337, [1]orders!A:G, 7, FALSE)</f>
        <v>2</v>
      </c>
      <c r="D1337" s="2">
        <v>20</v>
      </c>
      <c r="E1337" s="2">
        <f>VLOOKUP(C1337, [2]staffs!A:G,1,FALSE)</f>
        <v>2</v>
      </c>
      <c r="F1337" s="2" t="str">
        <f>VLOOKUP(E1337, [2]staffs!A:D,4,FALSE)</f>
        <v>mireya.copeland@bikes.shop</v>
      </c>
      <c r="G1337" s="2">
        <f>VLOOKUP(D1337, [3]products!$A:$D, 4, FALSE)</f>
        <v>3</v>
      </c>
      <c r="H1337" s="2" t="str">
        <f>VLOOKUP(G1337, [4]categories!A:B, 2, FALSE)</f>
        <v>Cruisers Bicycles</v>
      </c>
      <c r="I1337" s="14">
        <f>VLOOKUP(A1337, [1]orders!A:B,2,FALSE)</f>
        <v>559</v>
      </c>
      <c r="J1337" s="14" t="str">
        <f>VLOOKUP(A1337, [1]orders!A:I,9,FALSE)</f>
        <v>basilia.thornton@hotmail.com</v>
      </c>
      <c r="K1337" s="14">
        <f>VLOOKUP(A1337, [1]orders!A:J,10,FALSE)</f>
        <v>11717</v>
      </c>
      <c r="L1337" s="2" t="str">
        <f>IFERROR(VLOOKUP(C1337, [5]stores!A:B, 2, FALSE), "Unknown")</f>
        <v>Baldwin Bikes</v>
      </c>
      <c r="M1337" s="2" t="str">
        <f>VLOOKUP(D1337,[3]products!A:B,2,FALSE)</f>
        <v>Electra Townie Original 7D EQ - Women's - 2016</v>
      </c>
      <c r="N1337" s="2" t="str">
        <f>VLOOKUP(D1337, [3]products!A:H, 8, FALSE)</f>
        <v>Electra</v>
      </c>
      <c r="O1337" s="21">
        <f>VLOOKUP(A1337, [1]orders!A:D, 4, FALSE)</f>
        <v>42644</v>
      </c>
      <c r="P1337" s="2">
        <v>2</v>
      </c>
      <c r="Q1337" s="2">
        <v>599.99</v>
      </c>
      <c r="R1337" s="27">
        <v>0.05</v>
      </c>
      <c r="S1337" s="2">
        <f t="shared" si="20"/>
        <v>1199.98</v>
      </c>
    </row>
    <row r="1338" spans="1:19" x14ac:dyDescent="0.3">
      <c r="A1338" s="2">
        <v>477</v>
      </c>
      <c r="B1338" s="2">
        <v>1</v>
      </c>
      <c r="C1338" s="2">
        <f>VLOOKUP(A1338, [1]orders!A:G, 7, FALSE)</f>
        <v>1</v>
      </c>
      <c r="D1338" s="2">
        <v>6</v>
      </c>
      <c r="E1338" s="2">
        <f>VLOOKUP(C1338, [2]staffs!A:G,1,FALSE)</f>
        <v>1</v>
      </c>
      <c r="F1338" s="2" t="str">
        <f>VLOOKUP(E1338, [2]staffs!A:D,4,FALSE)</f>
        <v>fabiola.jackson@bikes.shop</v>
      </c>
      <c r="G1338" s="2">
        <f>VLOOKUP(D1338, [3]products!$A:$D, 4, FALSE)</f>
        <v>6</v>
      </c>
      <c r="H1338" s="2" t="str">
        <f>VLOOKUP(G1338, [4]categories!A:B, 2, FALSE)</f>
        <v>Mountain Bikes</v>
      </c>
      <c r="I1338" s="14">
        <f>VLOOKUP(A1338, [1]orders!A:B,2,FALSE)</f>
        <v>449</v>
      </c>
      <c r="J1338" s="14" t="str">
        <f>VLOOKUP(A1338, [1]orders!A:I,9,FALSE)</f>
        <v>josie.schultz@hotmail.com</v>
      </c>
      <c r="K1338" s="14">
        <f>VLOOKUP(A1338, [1]orders!A:J,10,FALSE)</f>
        <v>91387</v>
      </c>
      <c r="L1338" s="2" t="str">
        <f>IFERROR(VLOOKUP(C1338, [5]stores!A:B, 2, FALSE), "Unknown")</f>
        <v>Santa Cruz Bikes</v>
      </c>
      <c r="M1338" s="2" t="str">
        <f>VLOOKUP(D1338,[3]products!A:B,2,FALSE)</f>
        <v>Surly Ice Cream Truck Frameset - 2016</v>
      </c>
      <c r="N1338" s="2" t="str">
        <f>VLOOKUP(D1338, [3]products!A:H, 8, FALSE)</f>
        <v>Surly</v>
      </c>
      <c r="O1338" s="21">
        <f>VLOOKUP(A1338, [1]orders!A:D, 4, FALSE)</f>
        <v>42645</v>
      </c>
      <c r="P1338" s="2">
        <v>1</v>
      </c>
      <c r="Q1338" s="2">
        <v>469.99</v>
      </c>
      <c r="R1338" s="27">
        <v>0.1</v>
      </c>
      <c r="S1338" s="2">
        <f t="shared" si="20"/>
        <v>469.99</v>
      </c>
    </row>
    <row r="1339" spans="1:19" x14ac:dyDescent="0.3">
      <c r="A1339" s="2">
        <v>477</v>
      </c>
      <c r="B1339" s="2">
        <v>2</v>
      </c>
      <c r="C1339" s="2">
        <f>VLOOKUP(A1339, [1]orders!A:G, 7, FALSE)</f>
        <v>1</v>
      </c>
      <c r="D1339" s="2">
        <v>10</v>
      </c>
      <c r="E1339" s="2">
        <f>VLOOKUP(C1339, [2]staffs!A:G,1,FALSE)</f>
        <v>1</v>
      </c>
      <c r="F1339" s="2" t="str">
        <f>VLOOKUP(E1339, [2]staffs!A:D,4,FALSE)</f>
        <v>fabiola.jackson@bikes.shop</v>
      </c>
      <c r="G1339" s="2">
        <f>VLOOKUP(D1339, [3]products!$A:$D, 4, FALSE)</f>
        <v>4</v>
      </c>
      <c r="H1339" s="2" t="str">
        <f>VLOOKUP(G1339, [4]categories!A:B, 2, FALSE)</f>
        <v>Cyclocross Bicycles</v>
      </c>
      <c r="I1339" s="14">
        <f>VLOOKUP(A1339, [1]orders!A:B,2,FALSE)</f>
        <v>449</v>
      </c>
      <c r="J1339" s="14" t="str">
        <f>VLOOKUP(A1339, [1]orders!A:I,9,FALSE)</f>
        <v>josie.schultz@hotmail.com</v>
      </c>
      <c r="K1339" s="14">
        <f>VLOOKUP(A1339, [1]orders!A:J,10,FALSE)</f>
        <v>91387</v>
      </c>
      <c r="L1339" s="2" t="str">
        <f>IFERROR(VLOOKUP(C1339, [5]stores!A:B, 2, FALSE), "Unknown")</f>
        <v>Santa Cruz Bikes</v>
      </c>
      <c r="M1339" s="2" t="str">
        <f>VLOOKUP(D1339,[3]products!A:B,2,FALSE)</f>
        <v>Surly Straggler - 2016</v>
      </c>
      <c r="N1339" s="2" t="str">
        <f>VLOOKUP(D1339, [3]products!A:H, 8, FALSE)</f>
        <v>Surly</v>
      </c>
      <c r="O1339" s="21">
        <f>VLOOKUP(A1339, [1]orders!A:D, 4, FALSE)</f>
        <v>42645</v>
      </c>
      <c r="P1339" s="2">
        <v>1</v>
      </c>
      <c r="Q1339" s="2">
        <v>1549</v>
      </c>
      <c r="R1339" s="27">
        <v>0.05</v>
      </c>
      <c r="S1339" s="2">
        <f t="shared" si="20"/>
        <v>1549</v>
      </c>
    </row>
    <row r="1340" spans="1:19" x14ac:dyDescent="0.3">
      <c r="A1340" s="2">
        <v>478</v>
      </c>
      <c r="B1340" s="2">
        <v>1</v>
      </c>
      <c r="C1340" s="2">
        <f>VLOOKUP(A1340, [1]orders!A:G, 7, FALSE)</f>
        <v>2</v>
      </c>
      <c r="D1340" s="2">
        <v>21</v>
      </c>
      <c r="E1340" s="2">
        <f>VLOOKUP(C1340, [2]staffs!A:G,1,FALSE)</f>
        <v>2</v>
      </c>
      <c r="F1340" s="2" t="str">
        <f>VLOOKUP(E1340, [2]staffs!A:D,4,FALSE)</f>
        <v>mireya.copeland@bikes.shop</v>
      </c>
      <c r="G1340" s="2">
        <f>VLOOKUP(D1340, [3]products!$A:$D, 4, FALSE)</f>
        <v>1</v>
      </c>
      <c r="H1340" s="2" t="str">
        <f>VLOOKUP(G1340, [4]categories!A:B, 2, FALSE)</f>
        <v>Children Bicycles</v>
      </c>
      <c r="I1340" s="14">
        <f>VLOOKUP(A1340, [1]orders!A:B,2,FALSE)</f>
        <v>304</v>
      </c>
      <c r="J1340" s="14" t="str">
        <f>VLOOKUP(A1340, [1]orders!A:I,9,FALSE)</f>
        <v>jayme.zamora@gmail.com</v>
      </c>
      <c r="K1340" s="14">
        <f>VLOOKUP(A1340, [1]orders!A:J,10,FALSE)</f>
        <v>11413</v>
      </c>
      <c r="L1340" s="2" t="str">
        <f>IFERROR(VLOOKUP(C1340, [5]stores!A:B, 2, FALSE), "Unknown")</f>
        <v>Baldwin Bikes</v>
      </c>
      <c r="M1340" s="2" t="str">
        <f>VLOOKUP(D1340,[3]products!A:B,2,FALSE)</f>
        <v>Electra Cruiser 1 (24-Inch) - 2016</v>
      </c>
      <c r="N1340" s="2" t="str">
        <f>VLOOKUP(D1340, [3]products!A:H, 8, FALSE)</f>
        <v>Electra</v>
      </c>
      <c r="O1340" s="21">
        <f>VLOOKUP(A1340, [1]orders!A:D, 4, FALSE)</f>
        <v>42645</v>
      </c>
      <c r="P1340" s="2">
        <v>2</v>
      </c>
      <c r="Q1340" s="2">
        <v>269.99</v>
      </c>
      <c r="R1340" s="27">
        <v>7.0000000000000007E-2</v>
      </c>
      <c r="S1340" s="2">
        <f t="shared" si="20"/>
        <v>539.98</v>
      </c>
    </row>
    <row r="1341" spans="1:19" x14ac:dyDescent="0.3">
      <c r="A1341" s="2">
        <v>479</v>
      </c>
      <c r="B1341" s="2">
        <v>1</v>
      </c>
      <c r="C1341" s="2">
        <f>VLOOKUP(A1341, [1]orders!A:G, 7, FALSE)</f>
        <v>2</v>
      </c>
      <c r="D1341" s="2">
        <v>26</v>
      </c>
      <c r="E1341" s="2">
        <f>VLOOKUP(C1341, [2]staffs!A:G,1,FALSE)</f>
        <v>2</v>
      </c>
      <c r="F1341" s="2" t="str">
        <f>VLOOKUP(E1341, [2]staffs!A:D,4,FALSE)</f>
        <v>mireya.copeland@bikes.shop</v>
      </c>
      <c r="G1341" s="2">
        <f>VLOOKUP(D1341, [3]products!$A:$D, 4, FALSE)</f>
        <v>2</v>
      </c>
      <c r="H1341" s="2" t="str">
        <f>VLOOKUP(G1341, [4]categories!A:B, 2, FALSE)</f>
        <v>Comfort Bicycles</v>
      </c>
      <c r="I1341" s="14">
        <f>VLOOKUP(A1341, [1]orders!A:B,2,FALSE)</f>
        <v>984</v>
      </c>
      <c r="J1341" s="14" t="str">
        <f>VLOOKUP(A1341, [1]orders!A:I,9,FALSE)</f>
        <v>ivette.warren@gmail.com</v>
      </c>
      <c r="K1341" s="14">
        <f>VLOOKUP(A1341, [1]orders!A:J,10,FALSE)</f>
        <v>11010</v>
      </c>
      <c r="L1341" s="2" t="str">
        <f>IFERROR(VLOOKUP(C1341, [5]stores!A:B, 2, FALSE), "Unknown")</f>
        <v>Baldwin Bikes</v>
      </c>
      <c r="M1341" s="2" t="str">
        <f>VLOOKUP(D1341,[3]products!A:B,2,FALSE)</f>
        <v>Electra Townie Original 7D EQ - 2016</v>
      </c>
      <c r="N1341" s="2" t="str">
        <f>VLOOKUP(D1341, [3]products!A:H, 8, FALSE)</f>
        <v>Electra</v>
      </c>
      <c r="O1341" s="21">
        <f>VLOOKUP(A1341, [1]orders!A:D, 4, FALSE)</f>
        <v>42646</v>
      </c>
      <c r="P1341" s="2">
        <v>1</v>
      </c>
      <c r="Q1341" s="2">
        <v>599.99</v>
      </c>
      <c r="R1341" s="27">
        <v>7.0000000000000007E-2</v>
      </c>
      <c r="S1341" s="2">
        <f t="shared" si="20"/>
        <v>599.99</v>
      </c>
    </row>
    <row r="1342" spans="1:19" x14ac:dyDescent="0.3">
      <c r="A1342" s="2">
        <v>479</v>
      </c>
      <c r="B1342" s="2">
        <v>2</v>
      </c>
      <c r="C1342" s="2">
        <f>VLOOKUP(A1342, [1]orders!A:G, 7, FALSE)</f>
        <v>2</v>
      </c>
      <c r="D1342" s="2">
        <v>12</v>
      </c>
      <c r="E1342" s="2">
        <f>VLOOKUP(C1342, [2]staffs!A:G,1,FALSE)</f>
        <v>2</v>
      </c>
      <c r="F1342" s="2" t="str">
        <f>VLOOKUP(E1342, [2]staffs!A:D,4,FALSE)</f>
        <v>mireya.copeland@bikes.shop</v>
      </c>
      <c r="G1342" s="2">
        <f>VLOOKUP(D1342, [3]products!$A:$D, 4, FALSE)</f>
        <v>3</v>
      </c>
      <c r="H1342" s="2" t="str">
        <f>VLOOKUP(G1342, [4]categories!A:B, 2, FALSE)</f>
        <v>Cruisers Bicycles</v>
      </c>
      <c r="I1342" s="14">
        <f>VLOOKUP(A1342, [1]orders!A:B,2,FALSE)</f>
        <v>984</v>
      </c>
      <c r="J1342" s="14" t="str">
        <f>VLOOKUP(A1342, [1]orders!A:I,9,FALSE)</f>
        <v>ivette.warren@gmail.com</v>
      </c>
      <c r="K1342" s="14">
        <f>VLOOKUP(A1342, [1]orders!A:J,10,FALSE)</f>
        <v>11010</v>
      </c>
      <c r="L1342" s="2" t="str">
        <f>IFERROR(VLOOKUP(C1342, [5]stores!A:B, 2, FALSE), "Unknown")</f>
        <v>Baldwin Bikes</v>
      </c>
      <c r="M1342" s="2" t="str">
        <f>VLOOKUP(D1342,[3]products!A:B,2,FALSE)</f>
        <v>Electra Townie Original 21D - 2016</v>
      </c>
      <c r="N1342" s="2" t="str">
        <f>VLOOKUP(D1342, [3]products!A:H, 8, FALSE)</f>
        <v>Electra</v>
      </c>
      <c r="O1342" s="21">
        <f>VLOOKUP(A1342, [1]orders!A:D, 4, FALSE)</f>
        <v>42646</v>
      </c>
      <c r="P1342" s="2">
        <v>1</v>
      </c>
      <c r="Q1342" s="2">
        <v>549.99</v>
      </c>
      <c r="R1342" s="27">
        <v>0.05</v>
      </c>
      <c r="S1342" s="2">
        <f t="shared" si="20"/>
        <v>549.99</v>
      </c>
    </row>
    <row r="1343" spans="1:19" x14ac:dyDescent="0.3">
      <c r="A1343" s="2">
        <v>479</v>
      </c>
      <c r="B1343" s="2">
        <v>3</v>
      </c>
      <c r="C1343" s="2">
        <f>VLOOKUP(A1343, [1]orders!A:G, 7, FALSE)</f>
        <v>2</v>
      </c>
      <c r="D1343" s="2">
        <v>21</v>
      </c>
      <c r="E1343" s="2">
        <f>VLOOKUP(C1343, [2]staffs!A:G,1,FALSE)</f>
        <v>2</v>
      </c>
      <c r="F1343" s="2" t="str">
        <f>VLOOKUP(E1343, [2]staffs!A:D,4,FALSE)</f>
        <v>mireya.copeland@bikes.shop</v>
      </c>
      <c r="G1343" s="2">
        <f>VLOOKUP(D1343, [3]products!$A:$D, 4, FALSE)</f>
        <v>1</v>
      </c>
      <c r="H1343" s="2" t="str">
        <f>VLOOKUP(G1343, [4]categories!A:B, 2, FALSE)</f>
        <v>Children Bicycles</v>
      </c>
      <c r="I1343" s="14">
        <f>VLOOKUP(A1343, [1]orders!A:B,2,FALSE)</f>
        <v>984</v>
      </c>
      <c r="J1343" s="14" t="str">
        <f>VLOOKUP(A1343, [1]orders!A:I,9,FALSE)</f>
        <v>ivette.warren@gmail.com</v>
      </c>
      <c r="K1343" s="14">
        <f>VLOOKUP(A1343, [1]orders!A:J,10,FALSE)</f>
        <v>11010</v>
      </c>
      <c r="L1343" s="2" t="str">
        <f>IFERROR(VLOOKUP(C1343, [5]stores!A:B, 2, FALSE), "Unknown")</f>
        <v>Baldwin Bikes</v>
      </c>
      <c r="M1343" s="2" t="str">
        <f>VLOOKUP(D1343,[3]products!A:B,2,FALSE)</f>
        <v>Electra Cruiser 1 (24-Inch) - 2016</v>
      </c>
      <c r="N1343" s="2" t="str">
        <f>VLOOKUP(D1343, [3]products!A:H, 8, FALSE)</f>
        <v>Electra</v>
      </c>
      <c r="O1343" s="21">
        <f>VLOOKUP(A1343, [1]orders!A:D, 4, FALSE)</f>
        <v>42646</v>
      </c>
      <c r="P1343" s="2">
        <v>1</v>
      </c>
      <c r="Q1343" s="2">
        <v>269.99</v>
      </c>
      <c r="R1343" s="27">
        <v>0.2</v>
      </c>
      <c r="S1343" s="2">
        <f t="shared" si="20"/>
        <v>269.99</v>
      </c>
    </row>
    <row r="1344" spans="1:19" x14ac:dyDescent="0.3">
      <c r="A1344" s="2">
        <v>479</v>
      </c>
      <c r="B1344" s="2">
        <v>4</v>
      </c>
      <c r="C1344" s="2">
        <f>VLOOKUP(A1344, [1]orders!A:G, 7, FALSE)</f>
        <v>2</v>
      </c>
      <c r="D1344" s="2">
        <v>7</v>
      </c>
      <c r="E1344" s="2">
        <f>VLOOKUP(C1344, [2]staffs!A:G,1,FALSE)</f>
        <v>2</v>
      </c>
      <c r="F1344" s="2" t="str">
        <f>VLOOKUP(E1344, [2]staffs!A:D,4,FALSE)</f>
        <v>mireya.copeland@bikes.shop</v>
      </c>
      <c r="G1344" s="2">
        <f>VLOOKUP(D1344, [3]products!$A:$D, 4, FALSE)</f>
        <v>6</v>
      </c>
      <c r="H1344" s="2" t="str">
        <f>VLOOKUP(G1344, [4]categories!A:B, 2, FALSE)</f>
        <v>Mountain Bikes</v>
      </c>
      <c r="I1344" s="14">
        <f>VLOOKUP(A1344, [1]orders!A:B,2,FALSE)</f>
        <v>984</v>
      </c>
      <c r="J1344" s="14" t="str">
        <f>VLOOKUP(A1344, [1]orders!A:I,9,FALSE)</f>
        <v>ivette.warren@gmail.com</v>
      </c>
      <c r="K1344" s="14">
        <f>VLOOKUP(A1344, [1]orders!A:J,10,FALSE)</f>
        <v>11010</v>
      </c>
      <c r="L1344" s="2" t="str">
        <f>IFERROR(VLOOKUP(C1344, [5]stores!A:B, 2, FALSE), "Unknown")</f>
        <v>Baldwin Bikes</v>
      </c>
      <c r="M1344" s="2" t="str">
        <f>VLOOKUP(D1344,[3]products!A:B,2,FALSE)</f>
        <v>Trek Slash 8 27.5 - 2016</v>
      </c>
      <c r="N1344" s="2" t="str">
        <f>VLOOKUP(D1344, [3]products!A:H, 8, FALSE)</f>
        <v>Trek</v>
      </c>
      <c r="O1344" s="21">
        <f>VLOOKUP(A1344, [1]orders!A:D, 4, FALSE)</f>
        <v>42646</v>
      </c>
      <c r="P1344" s="2">
        <v>1</v>
      </c>
      <c r="Q1344" s="2">
        <v>3999.99</v>
      </c>
      <c r="R1344" s="27">
        <v>0.05</v>
      </c>
      <c r="S1344" s="2">
        <f t="shared" si="20"/>
        <v>3999.99</v>
      </c>
    </row>
    <row r="1345" spans="1:19" x14ac:dyDescent="0.3">
      <c r="A1345" s="2">
        <v>479</v>
      </c>
      <c r="B1345" s="2">
        <v>5</v>
      </c>
      <c r="C1345" s="2">
        <f>VLOOKUP(A1345, [1]orders!A:G, 7, FALSE)</f>
        <v>2</v>
      </c>
      <c r="D1345" s="2">
        <v>10</v>
      </c>
      <c r="E1345" s="2">
        <f>VLOOKUP(C1345, [2]staffs!A:G,1,FALSE)</f>
        <v>2</v>
      </c>
      <c r="F1345" s="2" t="str">
        <f>VLOOKUP(E1345, [2]staffs!A:D,4,FALSE)</f>
        <v>mireya.copeland@bikes.shop</v>
      </c>
      <c r="G1345" s="2">
        <f>VLOOKUP(D1345, [3]products!$A:$D, 4, FALSE)</f>
        <v>4</v>
      </c>
      <c r="H1345" s="2" t="str">
        <f>VLOOKUP(G1345, [4]categories!A:B, 2, FALSE)</f>
        <v>Cyclocross Bicycles</v>
      </c>
      <c r="I1345" s="14">
        <f>VLOOKUP(A1345, [1]orders!A:B,2,FALSE)</f>
        <v>984</v>
      </c>
      <c r="J1345" s="14" t="str">
        <f>VLOOKUP(A1345, [1]orders!A:I,9,FALSE)</f>
        <v>ivette.warren@gmail.com</v>
      </c>
      <c r="K1345" s="14">
        <f>VLOOKUP(A1345, [1]orders!A:J,10,FALSE)</f>
        <v>11010</v>
      </c>
      <c r="L1345" s="2" t="str">
        <f>IFERROR(VLOOKUP(C1345, [5]stores!A:B, 2, FALSE), "Unknown")</f>
        <v>Baldwin Bikes</v>
      </c>
      <c r="M1345" s="2" t="str">
        <f>VLOOKUP(D1345,[3]products!A:B,2,FALSE)</f>
        <v>Surly Straggler - 2016</v>
      </c>
      <c r="N1345" s="2" t="str">
        <f>VLOOKUP(D1345, [3]products!A:H, 8, FALSE)</f>
        <v>Surly</v>
      </c>
      <c r="O1345" s="21">
        <f>VLOOKUP(A1345, [1]orders!A:D, 4, FALSE)</f>
        <v>42646</v>
      </c>
      <c r="P1345" s="2">
        <v>1</v>
      </c>
      <c r="Q1345" s="2">
        <v>1549</v>
      </c>
      <c r="R1345" s="27">
        <v>0.2</v>
      </c>
      <c r="S1345" s="2">
        <f t="shared" si="20"/>
        <v>1549</v>
      </c>
    </row>
    <row r="1346" spans="1:19" x14ac:dyDescent="0.3">
      <c r="A1346" s="2">
        <v>480</v>
      </c>
      <c r="B1346" s="2">
        <v>1</v>
      </c>
      <c r="C1346" s="2">
        <f>VLOOKUP(A1346, [1]orders!A:G, 7, FALSE)</f>
        <v>1</v>
      </c>
      <c r="D1346" s="2">
        <v>4</v>
      </c>
      <c r="E1346" s="2">
        <f>VLOOKUP(C1346, [2]staffs!A:G,1,FALSE)</f>
        <v>1</v>
      </c>
      <c r="F1346" s="2" t="str">
        <f>VLOOKUP(E1346, [2]staffs!A:D,4,FALSE)</f>
        <v>fabiola.jackson@bikes.shop</v>
      </c>
      <c r="G1346" s="2">
        <f>VLOOKUP(D1346, [3]products!$A:$D, 4, FALSE)</f>
        <v>6</v>
      </c>
      <c r="H1346" s="2" t="str">
        <f>VLOOKUP(G1346, [4]categories!A:B, 2, FALSE)</f>
        <v>Mountain Bikes</v>
      </c>
      <c r="I1346" s="14">
        <f>VLOOKUP(A1346, [1]orders!A:B,2,FALSE)</f>
        <v>686</v>
      </c>
      <c r="J1346" s="14" t="str">
        <f>VLOOKUP(A1346, [1]orders!A:I,9,FALSE)</f>
        <v>darcel.harmon@msn.com</v>
      </c>
      <c r="K1346" s="14">
        <f>VLOOKUP(A1346, [1]orders!A:J,10,FALSE)</f>
        <v>95050</v>
      </c>
      <c r="L1346" s="2" t="str">
        <f>IFERROR(VLOOKUP(C1346, [5]stores!A:B, 2, FALSE), "Unknown")</f>
        <v>Santa Cruz Bikes</v>
      </c>
      <c r="M1346" s="2" t="str">
        <f>VLOOKUP(D1346,[3]products!A:B,2,FALSE)</f>
        <v>Trek Fuel EX 8 29 - 2016</v>
      </c>
      <c r="N1346" s="2" t="str">
        <f>VLOOKUP(D1346, [3]products!A:H, 8, FALSE)</f>
        <v>Trek</v>
      </c>
      <c r="O1346" s="21">
        <f>VLOOKUP(A1346, [1]orders!A:D, 4, FALSE)</f>
        <v>42647</v>
      </c>
      <c r="P1346" s="2">
        <v>1</v>
      </c>
      <c r="Q1346" s="2">
        <v>2899.99</v>
      </c>
      <c r="R1346" s="27">
        <v>0.05</v>
      </c>
      <c r="S1346" s="2">
        <f t="shared" si="20"/>
        <v>2899.99</v>
      </c>
    </row>
    <row r="1347" spans="1:19" x14ac:dyDescent="0.3">
      <c r="A1347" s="2">
        <v>480</v>
      </c>
      <c r="B1347" s="2">
        <v>2</v>
      </c>
      <c r="C1347" s="2">
        <f>VLOOKUP(A1347, [1]orders!A:G, 7, FALSE)</f>
        <v>1</v>
      </c>
      <c r="D1347" s="2">
        <v>15</v>
      </c>
      <c r="E1347" s="2">
        <f>VLOOKUP(C1347, [2]staffs!A:G,1,FALSE)</f>
        <v>1</v>
      </c>
      <c r="F1347" s="2" t="str">
        <f>VLOOKUP(E1347, [2]staffs!A:D,4,FALSE)</f>
        <v>fabiola.jackson@bikes.shop</v>
      </c>
      <c r="G1347" s="2">
        <f>VLOOKUP(D1347, [3]products!$A:$D, 4, FALSE)</f>
        <v>3</v>
      </c>
      <c r="H1347" s="2" t="str">
        <f>VLOOKUP(G1347, [4]categories!A:B, 2, FALSE)</f>
        <v>Cruisers Bicycles</v>
      </c>
      <c r="I1347" s="14">
        <f>VLOOKUP(A1347, [1]orders!A:B,2,FALSE)</f>
        <v>686</v>
      </c>
      <c r="J1347" s="14" t="str">
        <f>VLOOKUP(A1347, [1]orders!A:I,9,FALSE)</f>
        <v>darcel.harmon@msn.com</v>
      </c>
      <c r="K1347" s="14">
        <f>VLOOKUP(A1347, [1]orders!A:J,10,FALSE)</f>
        <v>95050</v>
      </c>
      <c r="L1347" s="2" t="str">
        <f>IFERROR(VLOOKUP(C1347, [5]stores!A:B, 2, FALSE), "Unknown")</f>
        <v>Santa Cruz Bikes</v>
      </c>
      <c r="M1347" s="2" t="str">
        <f>VLOOKUP(D1347,[3]products!A:B,2,FALSE)</f>
        <v>Electra Moto 1 - 2016</v>
      </c>
      <c r="N1347" s="2" t="str">
        <f>VLOOKUP(D1347, [3]products!A:H, 8, FALSE)</f>
        <v>Electra</v>
      </c>
      <c r="O1347" s="21">
        <f>VLOOKUP(A1347, [1]orders!A:D, 4, FALSE)</f>
        <v>42647</v>
      </c>
      <c r="P1347" s="2">
        <v>1</v>
      </c>
      <c r="Q1347" s="2">
        <v>529.99</v>
      </c>
      <c r="R1347" s="27">
        <v>0.05</v>
      </c>
      <c r="S1347" s="2">
        <f t="shared" ref="S1347:S1410" si="21">P1347*Q1347</f>
        <v>529.99</v>
      </c>
    </row>
    <row r="1348" spans="1:19" x14ac:dyDescent="0.3">
      <c r="A1348" s="2">
        <v>480</v>
      </c>
      <c r="B1348" s="2">
        <v>3</v>
      </c>
      <c r="C1348" s="2">
        <f>VLOOKUP(A1348, [1]orders!A:G, 7, FALSE)</f>
        <v>1</v>
      </c>
      <c r="D1348" s="2">
        <v>23</v>
      </c>
      <c r="E1348" s="2">
        <f>VLOOKUP(C1348, [2]staffs!A:G,1,FALSE)</f>
        <v>1</v>
      </c>
      <c r="F1348" s="2" t="str">
        <f>VLOOKUP(E1348, [2]staffs!A:D,4,FALSE)</f>
        <v>fabiola.jackson@bikes.shop</v>
      </c>
      <c r="G1348" s="2">
        <f>VLOOKUP(D1348, [3]products!$A:$D, 4, FALSE)</f>
        <v>1</v>
      </c>
      <c r="H1348" s="2" t="str">
        <f>VLOOKUP(G1348, [4]categories!A:B, 2, FALSE)</f>
        <v>Children Bicycles</v>
      </c>
      <c r="I1348" s="14">
        <f>VLOOKUP(A1348, [1]orders!A:B,2,FALSE)</f>
        <v>686</v>
      </c>
      <c r="J1348" s="14" t="str">
        <f>VLOOKUP(A1348, [1]orders!A:I,9,FALSE)</f>
        <v>darcel.harmon@msn.com</v>
      </c>
      <c r="K1348" s="14">
        <f>VLOOKUP(A1348, [1]orders!A:J,10,FALSE)</f>
        <v>95050</v>
      </c>
      <c r="L1348" s="2" t="str">
        <f>IFERROR(VLOOKUP(C1348, [5]stores!A:B, 2, FALSE), "Unknown")</f>
        <v>Santa Cruz Bikes</v>
      </c>
      <c r="M1348" s="2" t="str">
        <f>VLOOKUP(D1348,[3]products!A:B,2,FALSE)</f>
        <v>Electra Girl's Hawaii 1 (20-inch) - 2015/2016</v>
      </c>
      <c r="N1348" s="2" t="str">
        <f>VLOOKUP(D1348, [3]products!A:H, 8, FALSE)</f>
        <v>Electra</v>
      </c>
      <c r="O1348" s="21">
        <f>VLOOKUP(A1348, [1]orders!A:D, 4, FALSE)</f>
        <v>42647</v>
      </c>
      <c r="P1348" s="2">
        <v>2</v>
      </c>
      <c r="Q1348" s="2">
        <v>299.99</v>
      </c>
      <c r="R1348" s="27">
        <v>7.0000000000000007E-2</v>
      </c>
      <c r="S1348" s="2">
        <f t="shared" si="21"/>
        <v>599.98</v>
      </c>
    </row>
    <row r="1349" spans="1:19" x14ac:dyDescent="0.3">
      <c r="A1349" s="2">
        <v>481</v>
      </c>
      <c r="B1349" s="2">
        <v>1</v>
      </c>
      <c r="C1349" s="2">
        <f>VLOOKUP(A1349, [1]orders!A:G, 7, FALSE)</f>
        <v>3</v>
      </c>
      <c r="D1349" s="2">
        <v>13</v>
      </c>
      <c r="E1349" s="2">
        <f>VLOOKUP(C1349, [2]staffs!A:G,1,FALSE)</f>
        <v>3</v>
      </c>
      <c r="F1349" s="2" t="str">
        <f>VLOOKUP(E1349, [2]staffs!A:D,4,FALSE)</f>
        <v>genna.serrano@bikes.shop</v>
      </c>
      <c r="G1349" s="2">
        <f>VLOOKUP(D1349, [3]products!$A:$D, 4, FALSE)</f>
        <v>3</v>
      </c>
      <c r="H1349" s="2" t="str">
        <f>VLOOKUP(G1349, [4]categories!A:B, 2, FALSE)</f>
        <v>Cruisers Bicycles</v>
      </c>
      <c r="I1349" s="14">
        <f>VLOOKUP(A1349, [1]orders!A:B,2,FALSE)</f>
        <v>481</v>
      </c>
      <c r="J1349" s="14" t="str">
        <f>VLOOKUP(A1349, [1]orders!A:I,9,FALSE)</f>
        <v>jayson.rutledge@yahoo.com</v>
      </c>
      <c r="K1349" s="14">
        <f>VLOOKUP(A1349, [1]orders!A:J,10,FALSE)</f>
        <v>77566</v>
      </c>
      <c r="L1349" s="2" t="str">
        <f>IFERROR(VLOOKUP(C1349, [5]stores!A:B, 2, FALSE), "Unknown")</f>
        <v>Rowlett Bikes</v>
      </c>
      <c r="M1349" s="2" t="str">
        <f>VLOOKUP(D1349,[3]products!A:B,2,FALSE)</f>
        <v>Electra Cruiser 1 (24-Inch) - 2016</v>
      </c>
      <c r="N1349" s="2" t="str">
        <f>VLOOKUP(D1349, [3]products!A:H, 8, FALSE)</f>
        <v>Electra</v>
      </c>
      <c r="O1349" s="21">
        <f>VLOOKUP(A1349, [1]orders!A:D, 4, FALSE)</f>
        <v>42647</v>
      </c>
      <c r="P1349" s="2">
        <v>2</v>
      </c>
      <c r="Q1349" s="2">
        <v>269.99</v>
      </c>
      <c r="R1349" s="27">
        <v>0.2</v>
      </c>
      <c r="S1349" s="2">
        <f t="shared" si="21"/>
        <v>539.98</v>
      </c>
    </row>
    <row r="1350" spans="1:19" x14ac:dyDescent="0.3">
      <c r="A1350" s="2">
        <v>481</v>
      </c>
      <c r="B1350" s="2">
        <v>2</v>
      </c>
      <c r="C1350" s="2">
        <f>VLOOKUP(A1350, [1]orders!A:G, 7, FALSE)</f>
        <v>3</v>
      </c>
      <c r="D1350" s="2">
        <v>16</v>
      </c>
      <c r="E1350" s="2">
        <f>VLOOKUP(C1350, [2]staffs!A:G,1,FALSE)</f>
        <v>3</v>
      </c>
      <c r="F1350" s="2" t="str">
        <f>VLOOKUP(E1350, [2]staffs!A:D,4,FALSE)</f>
        <v>genna.serrano@bikes.shop</v>
      </c>
      <c r="G1350" s="2">
        <f>VLOOKUP(D1350, [3]products!$A:$D, 4, FALSE)</f>
        <v>3</v>
      </c>
      <c r="H1350" s="2" t="str">
        <f>VLOOKUP(G1350, [4]categories!A:B, 2, FALSE)</f>
        <v>Cruisers Bicycles</v>
      </c>
      <c r="I1350" s="14">
        <f>VLOOKUP(A1350, [1]orders!A:B,2,FALSE)</f>
        <v>481</v>
      </c>
      <c r="J1350" s="14" t="str">
        <f>VLOOKUP(A1350, [1]orders!A:I,9,FALSE)</f>
        <v>jayson.rutledge@yahoo.com</v>
      </c>
      <c r="K1350" s="14">
        <f>VLOOKUP(A1350, [1]orders!A:J,10,FALSE)</f>
        <v>77566</v>
      </c>
      <c r="L1350" s="2" t="str">
        <f>IFERROR(VLOOKUP(C1350, [5]stores!A:B, 2, FALSE), "Unknown")</f>
        <v>Rowlett Bikes</v>
      </c>
      <c r="M1350" s="2" t="str">
        <f>VLOOKUP(D1350,[3]products!A:B,2,FALSE)</f>
        <v>Electra Townie Original 7D EQ - 2016</v>
      </c>
      <c r="N1350" s="2" t="str">
        <f>VLOOKUP(D1350, [3]products!A:H, 8, FALSE)</f>
        <v>Electra</v>
      </c>
      <c r="O1350" s="21">
        <f>VLOOKUP(A1350, [1]orders!A:D, 4, FALSE)</f>
        <v>42647</v>
      </c>
      <c r="P1350" s="2">
        <v>2</v>
      </c>
      <c r="Q1350" s="2">
        <v>599.99</v>
      </c>
      <c r="R1350" s="27">
        <v>7.0000000000000007E-2</v>
      </c>
      <c r="S1350" s="2">
        <f t="shared" si="21"/>
        <v>1199.98</v>
      </c>
    </row>
    <row r="1351" spans="1:19" x14ac:dyDescent="0.3">
      <c r="A1351" s="2">
        <v>481</v>
      </c>
      <c r="B1351" s="2">
        <v>3</v>
      </c>
      <c r="C1351" s="2">
        <f>VLOOKUP(A1351, [1]orders!A:G, 7, FALSE)</f>
        <v>3</v>
      </c>
      <c r="D1351" s="2">
        <v>9</v>
      </c>
      <c r="E1351" s="2">
        <f>VLOOKUP(C1351, [2]staffs!A:G,1,FALSE)</f>
        <v>3</v>
      </c>
      <c r="F1351" s="2" t="str">
        <f>VLOOKUP(E1351, [2]staffs!A:D,4,FALSE)</f>
        <v>genna.serrano@bikes.shop</v>
      </c>
      <c r="G1351" s="2">
        <f>VLOOKUP(D1351, [3]products!$A:$D, 4, FALSE)</f>
        <v>5</v>
      </c>
      <c r="H1351" s="2" t="str">
        <f>VLOOKUP(G1351, [4]categories!A:B, 2, FALSE)</f>
        <v>Electric Bikes</v>
      </c>
      <c r="I1351" s="14">
        <f>VLOOKUP(A1351, [1]orders!A:B,2,FALSE)</f>
        <v>481</v>
      </c>
      <c r="J1351" s="14" t="str">
        <f>VLOOKUP(A1351, [1]orders!A:I,9,FALSE)</f>
        <v>jayson.rutledge@yahoo.com</v>
      </c>
      <c r="K1351" s="14">
        <f>VLOOKUP(A1351, [1]orders!A:J,10,FALSE)</f>
        <v>77566</v>
      </c>
      <c r="L1351" s="2" t="str">
        <f>IFERROR(VLOOKUP(C1351, [5]stores!A:B, 2, FALSE), "Unknown")</f>
        <v>Rowlett Bikes</v>
      </c>
      <c r="M1351" s="2" t="str">
        <f>VLOOKUP(D1351,[3]products!A:B,2,FALSE)</f>
        <v>Trek Conduit+ - 2016</v>
      </c>
      <c r="N1351" s="2" t="str">
        <f>VLOOKUP(D1351, [3]products!A:H, 8, FALSE)</f>
        <v>Trek</v>
      </c>
      <c r="O1351" s="21">
        <f>VLOOKUP(A1351, [1]orders!A:D, 4, FALSE)</f>
        <v>42647</v>
      </c>
      <c r="P1351" s="2">
        <v>2</v>
      </c>
      <c r="Q1351" s="2">
        <v>2999.99</v>
      </c>
      <c r="R1351" s="27">
        <v>0.1</v>
      </c>
      <c r="S1351" s="2">
        <f t="shared" si="21"/>
        <v>5999.98</v>
      </c>
    </row>
    <row r="1352" spans="1:19" x14ac:dyDescent="0.3">
      <c r="A1352" s="2">
        <v>482</v>
      </c>
      <c r="B1352" s="2">
        <v>1</v>
      </c>
      <c r="C1352" s="2">
        <f>VLOOKUP(A1352, [1]orders!A:G, 7, FALSE)</f>
        <v>2</v>
      </c>
      <c r="D1352" s="2">
        <v>13</v>
      </c>
      <c r="E1352" s="2">
        <f>VLOOKUP(C1352, [2]staffs!A:G,1,FALSE)</f>
        <v>2</v>
      </c>
      <c r="F1352" s="2" t="str">
        <f>VLOOKUP(E1352, [2]staffs!A:D,4,FALSE)</f>
        <v>mireya.copeland@bikes.shop</v>
      </c>
      <c r="G1352" s="2">
        <f>VLOOKUP(D1352, [3]products!$A:$D, 4, FALSE)</f>
        <v>3</v>
      </c>
      <c r="H1352" s="2" t="str">
        <f>VLOOKUP(G1352, [4]categories!A:B, 2, FALSE)</f>
        <v>Cruisers Bicycles</v>
      </c>
      <c r="I1352" s="14">
        <f>VLOOKUP(A1352, [1]orders!A:B,2,FALSE)</f>
        <v>513</v>
      </c>
      <c r="J1352" s="14" t="str">
        <f>VLOOKUP(A1352, [1]orders!A:I,9,FALSE)</f>
        <v>whitney.cash@gmail.com</v>
      </c>
      <c r="K1352" s="14">
        <f>VLOOKUP(A1352, [1]orders!A:J,10,FALSE)</f>
        <v>14075</v>
      </c>
      <c r="L1352" s="2" t="str">
        <f>IFERROR(VLOOKUP(C1352, [5]stores!A:B, 2, FALSE), "Unknown")</f>
        <v>Baldwin Bikes</v>
      </c>
      <c r="M1352" s="2" t="str">
        <f>VLOOKUP(D1352,[3]products!A:B,2,FALSE)</f>
        <v>Electra Cruiser 1 (24-Inch) - 2016</v>
      </c>
      <c r="N1352" s="2" t="str">
        <f>VLOOKUP(D1352, [3]products!A:H, 8, FALSE)</f>
        <v>Electra</v>
      </c>
      <c r="O1352" s="21">
        <f>VLOOKUP(A1352, [1]orders!A:D, 4, FALSE)</f>
        <v>42648</v>
      </c>
      <c r="P1352" s="2">
        <v>1</v>
      </c>
      <c r="Q1352" s="2">
        <v>269.99</v>
      </c>
      <c r="R1352" s="27">
        <v>0.2</v>
      </c>
      <c r="S1352" s="2">
        <f t="shared" si="21"/>
        <v>269.99</v>
      </c>
    </row>
    <row r="1353" spans="1:19" x14ac:dyDescent="0.3">
      <c r="A1353" s="2">
        <v>482</v>
      </c>
      <c r="B1353" s="2">
        <v>2</v>
      </c>
      <c r="C1353" s="2">
        <f>VLOOKUP(A1353, [1]orders!A:G, 7, FALSE)</f>
        <v>2</v>
      </c>
      <c r="D1353" s="2">
        <v>14</v>
      </c>
      <c r="E1353" s="2">
        <f>VLOOKUP(C1353, [2]staffs!A:G,1,FALSE)</f>
        <v>2</v>
      </c>
      <c r="F1353" s="2" t="str">
        <f>VLOOKUP(E1353, [2]staffs!A:D,4,FALSE)</f>
        <v>mireya.copeland@bikes.shop</v>
      </c>
      <c r="G1353" s="2">
        <f>VLOOKUP(D1353, [3]products!$A:$D, 4, FALSE)</f>
        <v>3</v>
      </c>
      <c r="H1353" s="2" t="str">
        <f>VLOOKUP(G1353, [4]categories!A:B, 2, FALSE)</f>
        <v>Cruisers Bicycles</v>
      </c>
      <c r="I1353" s="14">
        <f>VLOOKUP(A1353, [1]orders!A:B,2,FALSE)</f>
        <v>513</v>
      </c>
      <c r="J1353" s="14" t="str">
        <f>VLOOKUP(A1353, [1]orders!A:I,9,FALSE)</f>
        <v>whitney.cash@gmail.com</v>
      </c>
      <c r="K1353" s="14">
        <f>VLOOKUP(A1353, [1]orders!A:J,10,FALSE)</f>
        <v>14075</v>
      </c>
      <c r="L1353" s="2" t="str">
        <f>IFERROR(VLOOKUP(C1353, [5]stores!A:B, 2, FALSE), "Unknown")</f>
        <v>Baldwin Bikes</v>
      </c>
      <c r="M1353" s="2" t="str">
        <f>VLOOKUP(D1353,[3]products!A:B,2,FALSE)</f>
        <v>Electra Girl's Hawaii 1 (16-inch) - 2015/2016</v>
      </c>
      <c r="N1353" s="2" t="str">
        <f>VLOOKUP(D1353, [3]products!A:H, 8, FALSE)</f>
        <v>Electra</v>
      </c>
      <c r="O1353" s="21">
        <f>VLOOKUP(A1353, [1]orders!A:D, 4, FALSE)</f>
        <v>42648</v>
      </c>
      <c r="P1353" s="2">
        <v>1</v>
      </c>
      <c r="Q1353" s="2">
        <v>269.99</v>
      </c>
      <c r="R1353" s="27">
        <v>0.1</v>
      </c>
      <c r="S1353" s="2">
        <f t="shared" si="21"/>
        <v>269.99</v>
      </c>
    </row>
    <row r="1354" spans="1:19" x14ac:dyDescent="0.3">
      <c r="A1354" s="2">
        <v>483</v>
      </c>
      <c r="B1354" s="2">
        <v>1</v>
      </c>
      <c r="C1354" s="2">
        <f>VLOOKUP(A1354, [1]orders!A:G, 7, FALSE)</f>
        <v>1</v>
      </c>
      <c r="D1354" s="2">
        <v>17</v>
      </c>
      <c r="E1354" s="2">
        <f>VLOOKUP(C1354, [2]staffs!A:G,1,FALSE)</f>
        <v>1</v>
      </c>
      <c r="F1354" s="2" t="str">
        <f>VLOOKUP(E1354, [2]staffs!A:D,4,FALSE)</f>
        <v>fabiola.jackson@bikes.shop</v>
      </c>
      <c r="G1354" s="2">
        <f>VLOOKUP(D1354, [3]products!$A:$D, 4, FALSE)</f>
        <v>3</v>
      </c>
      <c r="H1354" s="2" t="str">
        <f>VLOOKUP(G1354, [4]categories!A:B, 2, FALSE)</f>
        <v>Cruisers Bicycles</v>
      </c>
      <c r="I1354" s="14">
        <f>VLOOKUP(A1354, [1]orders!A:B,2,FALSE)</f>
        <v>703</v>
      </c>
      <c r="J1354" s="14" t="str">
        <f>VLOOKUP(A1354, [1]orders!A:I,9,FALSE)</f>
        <v>diana.cobb@hotmail.com</v>
      </c>
      <c r="K1354" s="14">
        <f>VLOOKUP(A1354, [1]orders!A:J,10,FALSE)</f>
        <v>92831</v>
      </c>
      <c r="L1354" s="2" t="str">
        <f>IFERROR(VLOOKUP(C1354, [5]stores!A:B, 2, FALSE), "Unknown")</f>
        <v>Santa Cruz Bikes</v>
      </c>
      <c r="M1354" s="2" t="str">
        <f>VLOOKUP(D1354,[3]products!A:B,2,FALSE)</f>
        <v>Pure Cycles Vine 8-Speed - 2016</v>
      </c>
      <c r="N1354" s="2" t="str">
        <f>VLOOKUP(D1354, [3]products!A:H, 8, FALSE)</f>
        <v>Pure Cycles</v>
      </c>
      <c r="O1354" s="21">
        <f>VLOOKUP(A1354, [1]orders!A:D, 4, FALSE)</f>
        <v>42649</v>
      </c>
      <c r="P1354" s="2">
        <v>1</v>
      </c>
      <c r="Q1354" s="2">
        <v>429</v>
      </c>
      <c r="R1354" s="27">
        <v>7.0000000000000007E-2</v>
      </c>
      <c r="S1354" s="2">
        <f t="shared" si="21"/>
        <v>429</v>
      </c>
    </row>
    <row r="1355" spans="1:19" x14ac:dyDescent="0.3">
      <c r="A1355" s="2">
        <v>484</v>
      </c>
      <c r="B1355" s="2">
        <v>1</v>
      </c>
      <c r="C1355" s="2">
        <f>VLOOKUP(A1355, [1]orders!A:G, 7, FALSE)</f>
        <v>2</v>
      </c>
      <c r="D1355" s="2">
        <v>8</v>
      </c>
      <c r="E1355" s="2">
        <f>VLOOKUP(C1355, [2]staffs!A:G,1,FALSE)</f>
        <v>2</v>
      </c>
      <c r="F1355" s="2" t="str">
        <f>VLOOKUP(E1355, [2]staffs!A:D,4,FALSE)</f>
        <v>mireya.copeland@bikes.shop</v>
      </c>
      <c r="G1355" s="2">
        <f>VLOOKUP(D1355, [3]products!$A:$D, 4, FALSE)</f>
        <v>6</v>
      </c>
      <c r="H1355" s="2" t="str">
        <f>VLOOKUP(G1355, [4]categories!A:B, 2, FALSE)</f>
        <v>Mountain Bikes</v>
      </c>
      <c r="I1355" s="14">
        <f>VLOOKUP(A1355, [1]orders!A:B,2,FALSE)</f>
        <v>421</v>
      </c>
      <c r="J1355" s="14" t="str">
        <f>VLOOKUP(A1355, [1]orders!A:I,9,FALSE)</f>
        <v>iola.rasmussen@yahoo.com</v>
      </c>
      <c r="K1355" s="14">
        <f>VLOOKUP(A1355, [1]orders!A:J,10,FALSE)</f>
        <v>10950</v>
      </c>
      <c r="L1355" s="2" t="str">
        <f>IFERROR(VLOOKUP(C1355, [5]stores!A:B, 2, FALSE), "Unknown")</f>
        <v>Baldwin Bikes</v>
      </c>
      <c r="M1355" s="2" t="str">
        <f>VLOOKUP(D1355,[3]products!A:B,2,FALSE)</f>
        <v>Trek Remedy 29 Carbon Frameset - 2016</v>
      </c>
      <c r="N1355" s="2" t="str">
        <f>VLOOKUP(D1355, [3]products!A:H, 8, FALSE)</f>
        <v>Trek</v>
      </c>
      <c r="O1355" s="21">
        <f>VLOOKUP(A1355, [1]orders!A:D, 4, FALSE)</f>
        <v>42649</v>
      </c>
      <c r="P1355" s="2">
        <v>2</v>
      </c>
      <c r="Q1355" s="2">
        <v>1799.99</v>
      </c>
      <c r="R1355" s="27">
        <v>0.1</v>
      </c>
      <c r="S1355" s="2">
        <f t="shared" si="21"/>
        <v>3599.98</v>
      </c>
    </row>
    <row r="1356" spans="1:19" x14ac:dyDescent="0.3">
      <c r="A1356" s="2">
        <v>484</v>
      </c>
      <c r="B1356" s="2">
        <v>2</v>
      </c>
      <c r="C1356" s="2">
        <f>VLOOKUP(A1356, [1]orders!A:G, 7, FALSE)</f>
        <v>2</v>
      </c>
      <c r="D1356" s="2">
        <v>24</v>
      </c>
      <c r="E1356" s="2">
        <f>VLOOKUP(C1356, [2]staffs!A:G,1,FALSE)</f>
        <v>2</v>
      </c>
      <c r="F1356" s="2" t="str">
        <f>VLOOKUP(E1356, [2]staffs!A:D,4,FALSE)</f>
        <v>mireya.copeland@bikes.shop</v>
      </c>
      <c r="G1356" s="2">
        <f>VLOOKUP(D1356, [3]products!$A:$D, 4, FALSE)</f>
        <v>2</v>
      </c>
      <c r="H1356" s="2" t="str">
        <f>VLOOKUP(G1356, [4]categories!A:B, 2, FALSE)</f>
        <v>Comfort Bicycles</v>
      </c>
      <c r="I1356" s="14">
        <f>VLOOKUP(A1356, [1]orders!A:B,2,FALSE)</f>
        <v>421</v>
      </c>
      <c r="J1356" s="14" t="str">
        <f>VLOOKUP(A1356, [1]orders!A:I,9,FALSE)</f>
        <v>iola.rasmussen@yahoo.com</v>
      </c>
      <c r="K1356" s="14">
        <f>VLOOKUP(A1356, [1]orders!A:J,10,FALSE)</f>
        <v>10950</v>
      </c>
      <c r="L1356" s="2" t="str">
        <f>IFERROR(VLOOKUP(C1356, [5]stores!A:B, 2, FALSE), "Unknown")</f>
        <v>Baldwin Bikes</v>
      </c>
      <c r="M1356" s="2" t="str">
        <f>VLOOKUP(D1356,[3]products!A:B,2,FALSE)</f>
        <v>Electra Townie Original 21D - 2016</v>
      </c>
      <c r="N1356" s="2" t="str">
        <f>VLOOKUP(D1356, [3]products!A:H, 8, FALSE)</f>
        <v>Electra</v>
      </c>
      <c r="O1356" s="21">
        <f>VLOOKUP(A1356, [1]orders!A:D, 4, FALSE)</f>
        <v>42649</v>
      </c>
      <c r="P1356" s="2">
        <v>1</v>
      </c>
      <c r="Q1356" s="2">
        <v>549.99</v>
      </c>
      <c r="R1356" s="27">
        <v>0.05</v>
      </c>
      <c r="S1356" s="2">
        <f t="shared" si="21"/>
        <v>549.99</v>
      </c>
    </row>
    <row r="1357" spans="1:19" x14ac:dyDescent="0.3">
      <c r="A1357" s="2">
        <v>484</v>
      </c>
      <c r="B1357" s="2">
        <v>3</v>
      </c>
      <c r="C1357" s="2">
        <f>VLOOKUP(A1357, [1]orders!A:G, 7, FALSE)</f>
        <v>2</v>
      </c>
      <c r="D1357" s="2">
        <v>9</v>
      </c>
      <c r="E1357" s="2">
        <f>VLOOKUP(C1357, [2]staffs!A:G,1,FALSE)</f>
        <v>2</v>
      </c>
      <c r="F1357" s="2" t="str">
        <f>VLOOKUP(E1357, [2]staffs!A:D,4,FALSE)</f>
        <v>mireya.copeland@bikes.shop</v>
      </c>
      <c r="G1357" s="2">
        <f>VLOOKUP(D1357, [3]products!$A:$D, 4, FALSE)</f>
        <v>5</v>
      </c>
      <c r="H1357" s="2" t="str">
        <f>VLOOKUP(G1357, [4]categories!A:B, 2, FALSE)</f>
        <v>Electric Bikes</v>
      </c>
      <c r="I1357" s="14">
        <f>VLOOKUP(A1357, [1]orders!A:B,2,FALSE)</f>
        <v>421</v>
      </c>
      <c r="J1357" s="14" t="str">
        <f>VLOOKUP(A1357, [1]orders!A:I,9,FALSE)</f>
        <v>iola.rasmussen@yahoo.com</v>
      </c>
      <c r="K1357" s="14">
        <f>VLOOKUP(A1357, [1]orders!A:J,10,FALSE)</f>
        <v>10950</v>
      </c>
      <c r="L1357" s="2" t="str">
        <f>IFERROR(VLOOKUP(C1357, [5]stores!A:B, 2, FALSE), "Unknown")</f>
        <v>Baldwin Bikes</v>
      </c>
      <c r="M1357" s="2" t="str">
        <f>VLOOKUP(D1357,[3]products!A:B,2,FALSE)</f>
        <v>Trek Conduit+ - 2016</v>
      </c>
      <c r="N1357" s="2" t="str">
        <f>VLOOKUP(D1357, [3]products!A:H, 8, FALSE)</f>
        <v>Trek</v>
      </c>
      <c r="O1357" s="21">
        <f>VLOOKUP(A1357, [1]orders!A:D, 4, FALSE)</f>
        <v>42649</v>
      </c>
      <c r="P1357" s="2">
        <v>2</v>
      </c>
      <c r="Q1357" s="2">
        <v>2999.99</v>
      </c>
      <c r="R1357" s="27">
        <v>0.05</v>
      </c>
      <c r="S1357" s="2">
        <f t="shared" si="21"/>
        <v>5999.98</v>
      </c>
    </row>
    <row r="1358" spans="1:19" x14ac:dyDescent="0.3">
      <c r="A1358" s="2">
        <v>484</v>
      </c>
      <c r="B1358" s="2">
        <v>4</v>
      </c>
      <c r="C1358" s="2">
        <f>VLOOKUP(A1358, [1]orders!A:G, 7, FALSE)</f>
        <v>2</v>
      </c>
      <c r="D1358" s="2">
        <v>6</v>
      </c>
      <c r="E1358" s="2">
        <f>VLOOKUP(C1358, [2]staffs!A:G,1,FALSE)</f>
        <v>2</v>
      </c>
      <c r="F1358" s="2" t="str">
        <f>VLOOKUP(E1358, [2]staffs!A:D,4,FALSE)</f>
        <v>mireya.copeland@bikes.shop</v>
      </c>
      <c r="G1358" s="2">
        <f>VLOOKUP(D1358, [3]products!$A:$D, 4, FALSE)</f>
        <v>6</v>
      </c>
      <c r="H1358" s="2" t="str">
        <f>VLOOKUP(G1358, [4]categories!A:B, 2, FALSE)</f>
        <v>Mountain Bikes</v>
      </c>
      <c r="I1358" s="14">
        <f>VLOOKUP(A1358, [1]orders!A:B,2,FALSE)</f>
        <v>421</v>
      </c>
      <c r="J1358" s="14" t="str">
        <f>VLOOKUP(A1358, [1]orders!A:I,9,FALSE)</f>
        <v>iola.rasmussen@yahoo.com</v>
      </c>
      <c r="K1358" s="14">
        <f>VLOOKUP(A1358, [1]orders!A:J,10,FALSE)</f>
        <v>10950</v>
      </c>
      <c r="L1358" s="2" t="str">
        <f>IFERROR(VLOOKUP(C1358, [5]stores!A:B, 2, FALSE), "Unknown")</f>
        <v>Baldwin Bikes</v>
      </c>
      <c r="M1358" s="2" t="str">
        <f>VLOOKUP(D1358,[3]products!A:B,2,FALSE)</f>
        <v>Surly Ice Cream Truck Frameset - 2016</v>
      </c>
      <c r="N1358" s="2" t="str">
        <f>VLOOKUP(D1358, [3]products!A:H, 8, FALSE)</f>
        <v>Surly</v>
      </c>
      <c r="O1358" s="21">
        <f>VLOOKUP(A1358, [1]orders!A:D, 4, FALSE)</f>
        <v>42649</v>
      </c>
      <c r="P1358" s="2">
        <v>1</v>
      </c>
      <c r="Q1358" s="2">
        <v>469.99</v>
      </c>
      <c r="R1358" s="27">
        <v>0.2</v>
      </c>
      <c r="S1358" s="2">
        <f t="shared" si="21"/>
        <v>469.99</v>
      </c>
    </row>
    <row r="1359" spans="1:19" x14ac:dyDescent="0.3">
      <c r="A1359" s="2">
        <v>485</v>
      </c>
      <c r="B1359" s="2">
        <v>1</v>
      </c>
      <c r="C1359" s="2">
        <f>VLOOKUP(A1359, [1]orders!A:G, 7, FALSE)</f>
        <v>2</v>
      </c>
      <c r="D1359" s="2">
        <v>13</v>
      </c>
      <c r="E1359" s="2">
        <f>VLOOKUP(C1359, [2]staffs!A:G,1,FALSE)</f>
        <v>2</v>
      </c>
      <c r="F1359" s="2" t="str">
        <f>VLOOKUP(E1359, [2]staffs!A:D,4,FALSE)</f>
        <v>mireya.copeland@bikes.shop</v>
      </c>
      <c r="G1359" s="2">
        <f>VLOOKUP(D1359, [3]products!$A:$D, 4, FALSE)</f>
        <v>3</v>
      </c>
      <c r="H1359" s="2" t="str">
        <f>VLOOKUP(G1359, [4]categories!A:B, 2, FALSE)</f>
        <v>Cruisers Bicycles</v>
      </c>
      <c r="I1359" s="14">
        <f>VLOOKUP(A1359, [1]orders!A:B,2,FALSE)</f>
        <v>465</v>
      </c>
      <c r="J1359" s="14" t="str">
        <f>VLOOKUP(A1359, [1]orders!A:I,9,FALSE)</f>
        <v>birdie.kramer@hotmail.com</v>
      </c>
      <c r="K1359" s="14">
        <f>VLOOKUP(A1359, [1]orders!A:J,10,FALSE)</f>
        <v>12180</v>
      </c>
      <c r="L1359" s="2" t="str">
        <f>IFERROR(VLOOKUP(C1359, [5]stores!A:B, 2, FALSE), "Unknown")</f>
        <v>Baldwin Bikes</v>
      </c>
      <c r="M1359" s="2" t="str">
        <f>VLOOKUP(D1359,[3]products!A:B,2,FALSE)</f>
        <v>Electra Cruiser 1 (24-Inch) - 2016</v>
      </c>
      <c r="N1359" s="2" t="str">
        <f>VLOOKUP(D1359, [3]products!A:H, 8, FALSE)</f>
        <v>Electra</v>
      </c>
      <c r="O1359" s="21">
        <f>VLOOKUP(A1359, [1]orders!A:D, 4, FALSE)</f>
        <v>42649</v>
      </c>
      <c r="P1359" s="2">
        <v>1</v>
      </c>
      <c r="Q1359" s="2">
        <v>269.99</v>
      </c>
      <c r="R1359" s="27">
        <v>0.1</v>
      </c>
      <c r="S1359" s="2">
        <f t="shared" si="21"/>
        <v>269.99</v>
      </c>
    </row>
    <row r="1360" spans="1:19" x14ac:dyDescent="0.3">
      <c r="A1360" s="2">
        <v>485</v>
      </c>
      <c r="B1360" s="2">
        <v>2</v>
      </c>
      <c r="C1360" s="2">
        <f>VLOOKUP(A1360, [1]orders!A:G, 7, FALSE)</f>
        <v>2</v>
      </c>
      <c r="D1360" s="2">
        <v>26</v>
      </c>
      <c r="E1360" s="2">
        <f>VLOOKUP(C1360, [2]staffs!A:G,1,FALSE)</f>
        <v>2</v>
      </c>
      <c r="F1360" s="2" t="str">
        <f>VLOOKUP(E1360, [2]staffs!A:D,4,FALSE)</f>
        <v>mireya.copeland@bikes.shop</v>
      </c>
      <c r="G1360" s="2">
        <f>VLOOKUP(D1360, [3]products!$A:$D, 4, FALSE)</f>
        <v>2</v>
      </c>
      <c r="H1360" s="2" t="str">
        <f>VLOOKUP(G1360, [4]categories!A:B, 2, FALSE)</f>
        <v>Comfort Bicycles</v>
      </c>
      <c r="I1360" s="14">
        <f>VLOOKUP(A1360, [1]orders!A:B,2,FALSE)</f>
        <v>465</v>
      </c>
      <c r="J1360" s="14" t="str">
        <f>VLOOKUP(A1360, [1]orders!A:I,9,FALSE)</f>
        <v>birdie.kramer@hotmail.com</v>
      </c>
      <c r="K1360" s="14">
        <f>VLOOKUP(A1360, [1]orders!A:J,10,FALSE)</f>
        <v>12180</v>
      </c>
      <c r="L1360" s="2" t="str">
        <f>IFERROR(VLOOKUP(C1360, [5]stores!A:B, 2, FALSE), "Unknown")</f>
        <v>Baldwin Bikes</v>
      </c>
      <c r="M1360" s="2" t="str">
        <f>VLOOKUP(D1360,[3]products!A:B,2,FALSE)</f>
        <v>Electra Townie Original 7D EQ - 2016</v>
      </c>
      <c r="N1360" s="2" t="str">
        <f>VLOOKUP(D1360, [3]products!A:H, 8, FALSE)</f>
        <v>Electra</v>
      </c>
      <c r="O1360" s="21">
        <f>VLOOKUP(A1360, [1]orders!A:D, 4, FALSE)</f>
        <v>42649</v>
      </c>
      <c r="P1360" s="2">
        <v>2</v>
      </c>
      <c r="Q1360" s="2">
        <v>599.99</v>
      </c>
      <c r="R1360" s="27">
        <v>0.05</v>
      </c>
      <c r="S1360" s="2">
        <f t="shared" si="21"/>
        <v>1199.98</v>
      </c>
    </row>
    <row r="1361" spans="1:19" x14ac:dyDescent="0.3">
      <c r="A1361" s="2">
        <v>486</v>
      </c>
      <c r="B1361" s="2">
        <v>1</v>
      </c>
      <c r="C1361" s="2">
        <f>VLOOKUP(A1361, [1]orders!A:G, 7, FALSE)</f>
        <v>2</v>
      </c>
      <c r="D1361" s="2">
        <v>9</v>
      </c>
      <c r="E1361" s="2">
        <f>VLOOKUP(C1361, [2]staffs!A:G,1,FALSE)</f>
        <v>2</v>
      </c>
      <c r="F1361" s="2" t="str">
        <f>VLOOKUP(E1361, [2]staffs!A:D,4,FALSE)</f>
        <v>mireya.copeland@bikes.shop</v>
      </c>
      <c r="G1361" s="2">
        <f>VLOOKUP(D1361, [3]products!$A:$D, 4, FALSE)</f>
        <v>5</v>
      </c>
      <c r="H1361" s="2" t="str">
        <f>VLOOKUP(G1361, [4]categories!A:B, 2, FALSE)</f>
        <v>Electric Bikes</v>
      </c>
      <c r="I1361" s="14">
        <f>VLOOKUP(A1361, [1]orders!A:B,2,FALSE)</f>
        <v>709</v>
      </c>
      <c r="J1361" s="14" t="str">
        <f>VLOOKUP(A1361, [1]orders!A:I,9,FALSE)</f>
        <v>vinnie.chan@aol.com</v>
      </c>
      <c r="K1361" s="14">
        <f>VLOOKUP(A1361, [1]orders!A:J,10,FALSE)</f>
        <v>11375</v>
      </c>
      <c r="L1361" s="2" t="str">
        <f>IFERROR(VLOOKUP(C1361, [5]stores!A:B, 2, FALSE), "Unknown")</f>
        <v>Baldwin Bikes</v>
      </c>
      <c r="M1361" s="2" t="str">
        <f>VLOOKUP(D1361,[3]products!A:B,2,FALSE)</f>
        <v>Trek Conduit+ - 2016</v>
      </c>
      <c r="N1361" s="2" t="str">
        <f>VLOOKUP(D1361, [3]products!A:H, 8, FALSE)</f>
        <v>Trek</v>
      </c>
      <c r="O1361" s="21">
        <f>VLOOKUP(A1361, [1]orders!A:D, 4, FALSE)</f>
        <v>42649</v>
      </c>
      <c r="P1361" s="2">
        <v>1</v>
      </c>
      <c r="Q1361" s="2">
        <v>2999.99</v>
      </c>
      <c r="R1361" s="27">
        <v>7.0000000000000007E-2</v>
      </c>
      <c r="S1361" s="2">
        <f t="shared" si="21"/>
        <v>2999.99</v>
      </c>
    </row>
    <row r="1362" spans="1:19" x14ac:dyDescent="0.3">
      <c r="A1362" s="2">
        <v>486</v>
      </c>
      <c r="B1362" s="2">
        <v>2</v>
      </c>
      <c r="C1362" s="2">
        <f>VLOOKUP(A1362, [1]orders!A:G, 7, FALSE)</f>
        <v>2</v>
      </c>
      <c r="D1362" s="2">
        <v>23</v>
      </c>
      <c r="E1362" s="2">
        <f>VLOOKUP(C1362, [2]staffs!A:G,1,FALSE)</f>
        <v>2</v>
      </c>
      <c r="F1362" s="2" t="str">
        <f>VLOOKUP(E1362, [2]staffs!A:D,4,FALSE)</f>
        <v>mireya.copeland@bikes.shop</v>
      </c>
      <c r="G1362" s="2">
        <f>VLOOKUP(D1362, [3]products!$A:$D, 4, FALSE)</f>
        <v>1</v>
      </c>
      <c r="H1362" s="2" t="str">
        <f>VLOOKUP(G1362, [4]categories!A:B, 2, FALSE)</f>
        <v>Children Bicycles</v>
      </c>
      <c r="I1362" s="14">
        <f>VLOOKUP(A1362, [1]orders!A:B,2,FALSE)</f>
        <v>709</v>
      </c>
      <c r="J1362" s="14" t="str">
        <f>VLOOKUP(A1362, [1]orders!A:I,9,FALSE)</f>
        <v>vinnie.chan@aol.com</v>
      </c>
      <c r="K1362" s="14">
        <f>VLOOKUP(A1362, [1]orders!A:J,10,FALSE)</f>
        <v>11375</v>
      </c>
      <c r="L1362" s="2" t="str">
        <f>IFERROR(VLOOKUP(C1362, [5]stores!A:B, 2, FALSE), "Unknown")</f>
        <v>Baldwin Bikes</v>
      </c>
      <c r="M1362" s="2" t="str">
        <f>VLOOKUP(D1362,[3]products!A:B,2,FALSE)</f>
        <v>Electra Girl's Hawaii 1 (20-inch) - 2015/2016</v>
      </c>
      <c r="N1362" s="2" t="str">
        <f>VLOOKUP(D1362, [3]products!A:H, 8, FALSE)</f>
        <v>Electra</v>
      </c>
      <c r="O1362" s="21">
        <f>VLOOKUP(A1362, [1]orders!A:D, 4, FALSE)</f>
        <v>42649</v>
      </c>
      <c r="P1362" s="2">
        <v>2</v>
      </c>
      <c r="Q1362" s="2">
        <v>299.99</v>
      </c>
      <c r="R1362" s="27">
        <v>0.05</v>
      </c>
      <c r="S1362" s="2">
        <f t="shared" si="21"/>
        <v>599.98</v>
      </c>
    </row>
    <row r="1363" spans="1:19" x14ac:dyDescent="0.3">
      <c r="A1363" s="2">
        <v>487</v>
      </c>
      <c r="B1363" s="2">
        <v>1</v>
      </c>
      <c r="C1363" s="2">
        <f>VLOOKUP(A1363, [1]orders!A:G, 7, FALSE)</f>
        <v>2</v>
      </c>
      <c r="D1363" s="2">
        <v>6</v>
      </c>
      <c r="E1363" s="2">
        <f>VLOOKUP(C1363, [2]staffs!A:G,1,FALSE)</f>
        <v>2</v>
      </c>
      <c r="F1363" s="2" t="str">
        <f>VLOOKUP(E1363, [2]staffs!A:D,4,FALSE)</f>
        <v>mireya.copeland@bikes.shop</v>
      </c>
      <c r="G1363" s="2">
        <f>VLOOKUP(D1363, [3]products!$A:$D, 4, FALSE)</f>
        <v>6</v>
      </c>
      <c r="H1363" s="2" t="str">
        <f>VLOOKUP(G1363, [4]categories!A:B, 2, FALSE)</f>
        <v>Mountain Bikes</v>
      </c>
      <c r="I1363" s="14">
        <f>VLOOKUP(A1363, [1]orders!A:B,2,FALSE)</f>
        <v>827</v>
      </c>
      <c r="J1363" s="14" t="str">
        <f>VLOOKUP(A1363, [1]orders!A:I,9,FALSE)</f>
        <v>george.pickett@msn.com</v>
      </c>
      <c r="K1363" s="14">
        <f>VLOOKUP(A1363, [1]orders!A:J,10,FALSE)</f>
        <v>11104</v>
      </c>
      <c r="L1363" s="2" t="str">
        <f>IFERROR(VLOOKUP(C1363, [5]stores!A:B, 2, FALSE), "Unknown")</f>
        <v>Baldwin Bikes</v>
      </c>
      <c r="M1363" s="2" t="str">
        <f>VLOOKUP(D1363,[3]products!A:B,2,FALSE)</f>
        <v>Surly Ice Cream Truck Frameset - 2016</v>
      </c>
      <c r="N1363" s="2" t="str">
        <f>VLOOKUP(D1363, [3]products!A:H, 8, FALSE)</f>
        <v>Surly</v>
      </c>
      <c r="O1363" s="21">
        <f>VLOOKUP(A1363, [1]orders!A:D, 4, FALSE)</f>
        <v>42649</v>
      </c>
      <c r="P1363" s="2">
        <v>1</v>
      </c>
      <c r="Q1363" s="2">
        <v>469.99</v>
      </c>
      <c r="R1363" s="27">
        <v>0.2</v>
      </c>
      <c r="S1363" s="2">
        <f t="shared" si="21"/>
        <v>469.99</v>
      </c>
    </row>
    <row r="1364" spans="1:19" x14ac:dyDescent="0.3">
      <c r="A1364" s="2">
        <v>488</v>
      </c>
      <c r="B1364" s="2">
        <v>1</v>
      </c>
      <c r="C1364" s="2">
        <f>VLOOKUP(A1364, [1]orders!A:G, 7, FALSE)</f>
        <v>2</v>
      </c>
      <c r="D1364" s="2">
        <v>13</v>
      </c>
      <c r="E1364" s="2">
        <f>VLOOKUP(C1364, [2]staffs!A:G,1,FALSE)</f>
        <v>2</v>
      </c>
      <c r="F1364" s="2" t="str">
        <f>VLOOKUP(E1364, [2]staffs!A:D,4,FALSE)</f>
        <v>mireya.copeland@bikes.shop</v>
      </c>
      <c r="G1364" s="2">
        <f>VLOOKUP(D1364, [3]products!$A:$D, 4, FALSE)</f>
        <v>3</v>
      </c>
      <c r="H1364" s="2" t="str">
        <f>VLOOKUP(G1364, [4]categories!A:B, 2, FALSE)</f>
        <v>Cruisers Bicycles</v>
      </c>
      <c r="I1364" s="14">
        <f>VLOOKUP(A1364, [1]orders!A:B,2,FALSE)</f>
        <v>921</v>
      </c>
      <c r="J1364" s="14" t="str">
        <f>VLOOKUP(A1364, [1]orders!A:I,9,FALSE)</f>
        <v>evelin.vargas@msn.com</v>
      </c>
      <c r="K1364" s="14">
        <f>VLOOKUP(A1364, [1]orders!A:J,10,FALSE)</f>
        <v>14580</v>
      </c>
      <c r="L1364" s="2" t="str">
        <f>IFERROR(VLOOKUP(C1364, [5]stores!A:B, 2, FALSE), "Unknown")</f>
        <v>Baldwin Bikes</v>
      </c>
      <c r="M1364" s="2" t="str">
        <f>VLOOKUP(D1364,[3]products!A:B,2,FALSE)</f>
        <v>Electra Cruiser 1 (24-Inch) - 2016</v>
      </c>
      <c r="N1364" s="2" t="str">
        <f>VLOOKUP(D1364, [3]products!A:H, 8, FALSE)</f>
        <v>Electra</v>
      </c>
      <c r="O1364" s="21">
        <f>VLOOKUP(A1364, [1]orders!A:D, 4, FALSE)</f>
        <v>42649</v>
      </c>
      <c r="P1364" s="2">
        <v>2</v>
      </c>
      <c r="Q1364" s="2">
        <v>269.99</v>
      </c>
      <c r="R1364" s="27">
        <v>7.0000000000000007E-2</v>
      </c>
      <c r="S1364" s="2">
        <f t="shared" si="21"/>
        <v>539.98</v>
      </c>
    </row>
    <row r="1365" spans="1:19" x14ac:dyDescent="0.3">
      <c r="A1365" s="2">
        <v>488</v>
      </c>
      <c r="B1365" s="2">
        <v>2</v>
      </c>
      <c r="C1365" s="2">
        <f>VLOOKUP(A1365, [1]orders!A:G, 7, FALSE)</f>
        <v>2</v>
      </c>
      <c r="D1365" s="2">
        <v>23</v>
      </c>
      <c r="E1365" s="2">
        <f>VLOOKUP(C1365, [2]staffs!A:G,1,FALSE)</f>
        <v>2</v>
      </c>
      <c r="F1365" s="2" t="str">
        <f>VLOOKUP(E1365, [2]staffs!A:D,4,FALSE)</f>
        <v>mireya.copeland@bikes.shop</v>
      </c>
      <c r="G1365" s="2">
        <f>VLOOKUP(D1365, [3]products!$A:$D, 4, FALSE)</f>
        <v>1</v>
      </c>
      <c r="H1365" s="2" t="str">
        <f>VLOOKUP(G1365, [4]categories!A:B, 2, FALSE)</f>
        <v>Children Bicycles</v>
      </c>
      <c r="I1365" s="14">
        <f>VLOOKUP(A1365, [1]orders!A:B,2,FALSE)</f>
        <v>921</v>
      </c>
      <c r="J1365" s="14" t="str">
        <f>VLOOKUP(A1365, [1]orders!A:I,9,FALSE)</f>
        <v>evelin.vargas@msn.com</v>
      </c>
      <c r="K1365" s="14">
        <f>VLOOKUP(A1365, [1]orders!A:J,10,FALSE)</f>
        <v>14580</v>
      </c>
      <c r="L1365" s="2" t="str">
        <f>IFERROR(VLOOKUP(C1365, [5]stores!A:B, 2, FALSE), "Unknown")</f>
        <v>Baldwin Bikes</v>
      </c>
      <c r="M1365" s="2" t="str">
        <f>VLOOKUP(D1365,[3]products!A:B,2,FALSE)</f>
        <v>Electra Girl's Hawaii 1 (20-inch) - 2015/2016</v>
      </c>
      <c r="N1365" s="2" t="str">
        <f>VLOOKUP(D1365, [3]products!A:H, 8, FALSE)</f>
        <v>Electra</v>
      </c>
      <c r="O1365" s="21">
        <f>VLOOKUP(A1365, [1]orders!A:D, 4, FALSE)</f>
        <v>42649</v>
      </c>
      <c r="P1365" s="2">
        <v>2</v>
      </c>
      <c r="Q1365" s="2">
        <v>299.99</v>
      </c>
      <c r="R1365" s="27">
        <v>0.05</v>
      </c>
      <c r="S1365" s="2">
        <f t="shared" si="21"/>
        <v>599.98</v>
      </c>
    </row>
    <row r="1366" spans="1:19" x14ac:dyDescent="0.3">
      <c r="A1366" s="2">
        <v>488</v>
      </c>
      <c r="B1366" s="2">
        <v>3</v>
      </c>
      <c r="C1366" s="2">
        <f>VLOOKUP(A1366, [1]orders!A:G, 7, FALSE)</f>
        <v>2</v>
      </c>
      <c r="D1366" s="2">
        <v>22</v>
      </c>
      <c r="E1366" s="2">
        <f>VLOOKUP(C1366, [2]staffs!A:G,1,FALSE)</f>
        <v>2</v>
      </c>
      <c r="F1366" s="2" t="str">
        <f>VLOOKUP(E1366, [2]staffs!A:D,4,FALSE)</f>
        <v>mireya.copeland@bikes.shop</v>
      </c>
      <c r="G1366" s="2">
        <f>VLOOKUP(D1366, [3]products!$A:$D, 4, FALSE)</f>
        <v>1</v>
      </c>
      <c r="H1366" s="2" t="str">
        <f>VLOOKUP(G1366, [4]categories!A:B, 2, FALSE)</f>
        <v>Children Bicycles</v>
      </c>
      <c r="I1366" s="14">
        <f>VLOOKUP(A1366, [1]orders!A:B,2,FALSE)</f>
        <v>921</v>
      </c>
      <c r="J1366" s="14" t="str">
        <f>VLOOKUP(A1366, [1]orders!A:I,9,FALSE)</f>
        <v>evelin.vargas@msn.com</v>
      </c>
      <c r="K1366" s="14">
        <f>VLOOKUP(A1366, [1]orders!A:J,10,FALSE)</f>
        <v>14580</v>
      </c>
      <c r="L1366" s="2" t="str">
        <f>IFERROR(VLOOKUP(C1366, [5]stores!A:B, 2, FALSE), "Unknown")</f>
        <v>Baldwin Bikes</v>
      </c>
      <c r="M1366" s="2" t="str">
        <f>VLOOKUP(D1366,[3]products!A:B,2,FALSE)</f>
        <v>Electra Girl's Hawaii 1 (16-inch) - 2015/2016</v>
      </c>
      <c r="N1366" s="2" t="str">
        <f>VLOOKUP(D1366, [3]products!A:H, 8, FALSE)</f>
        <v>Electra</v>
      </c>
      <c r="O1366" s="21">
        <f>VLOOKUP(A1366, [1]orders!A:D, 4, FALSE)</f>
        <v>42649</v>
      </c>
      <c r="P1366" s="2">
        <v>1</v>
      </c>
      <c r="Q1366" s="2">
        <v>269.99</v>
      </c>
      <c r="R1366" s="27">
        <v>0.05</v>
      </c>
      <c r="S1366" s="2">
        <f t="shared" si="21"/>
        <v>269.99</v>
      </c>
    </row>
    <row r="1367" spans="1:19" x14ac:dyDescent="0.3">
      <c r="A1367" s="2">
        <v>489</v>
      </c>
      <c r="B1367" s="2">
        <v>1</v>
      </c>
      <c r="C1367" s="2">
        <f>VLOOKUP(A1367, [1]orders!A:G, 7, FALSE)</f>
        <v>3</v>
      </c>
      <c r="D1367" s="2">
        <v>8</v>
      </c>
      <c r="E1367" s="2">
        <f>VLOOKUP(C1367, [2]staffs!A:G,1,FALSE)</f>
        <v>3</v>
      </c>
      <c r="F1367" s="2" t="str">
        <f>VLOOKUP(E1367, [2]staffs!A:D,4,FALSE)</f>
        <v>genna.serrano@bikes.shop</v>
      </c>
      <c r="G1367" s="2">
        <f>VLOOKUP(D1367, [3]products!$A:$D, 4, FALSE)</f>
        <v>6</v>
      </c>
      <c r="H1367" s="2" t="str">
        <f>VLOOKUP(G1367, [4]categories!A:B, 2, FALSE)</f>
        <v>Mountain Bikes</v>
      </c>
      <c r="I1367" s="14">
        <f>VLOOKUP(A1367, [1]orders!A:B,2,FALSE)</f>
        <v>899</v>
      </c>
      <c r="J1367" s="14" t="str">
        <f>VLOOKUP(A1367, [1]orders!A:I,9,FALSE)</f>
        <v>carisa.carpenter@hotmail.com</v>
      </c>
      <c r="K1367" s="14">
        <f>VLOOKUP(A1367, [1]orders!A:J,10,FALSE)</f>
        <v>77904</v>
      </c>
      <c r="L1367" s="2" t="str">
        <f>IFERROR(VLOOKUP(C1367, [5]stores!A:B, 2, FALSE), "Unknown")</f>
        <v>Rowlett Bikes</v>
      </c>
      <c r="M1367" s="2" t="str">
        <f>VLOOKUP(D1367,[3]products!A:B,2,FALSE)</f>
        <v>Trek Remedy 29 Carbon Frameset - 2016</v>
      </c>
      <c r="N1367" s="2" t="str">
        <f>VLOOKUP(D1367, [3]products!A:H, 8, FALSE)</f>
        <v>Trek</v>
      </c>
      <c r="O1367" s="21">
        <f>VLOOKUP(A1367, [1]orders!A:D, 4, FALSE)</f>
        <v>42649</v>
      </c>
      <c r="P1367" s="2">
        <v>2</v>
      </c>
      <c r="Q1367" s="2">
        <v>1799.99</v>
      </c>
      <c r="R1367" s="27">
        <v>0.1</v>
      </c>
      <c r="S1367" s="2">
        <f t="shared" si="21"/>
        <v>3599.98</v>
      </c>
    </row>
    <row r="1368" spans="1:19" x14ac:dyDescent="0.3">
      <c r="A1368" s="2">
        <v>490</v>
      </c>
      <c r="B1368" s="2">
        <v>1</v>
      </c>
      <c r="C1368" s="2">
        <f>VLOOKUP(A1368, [1]orders!A:G, 7, FALSE)</f>
        <v>2</v>
      </c>
      <c r="D1368" s="2">
        <v>12</v>
      </c>
      <c r="E1368" s="2">
        <f>VLOOKUP(C1368, [2]staffs!A:G,1,FALSE)</f>
        <v>2</v>
      </c>
      <c r="F1368" s="2" t="str">
        <f>VLOOKUP(E1368, [2]staffs!A:D,4,FALSE)</f>
        <v>mireya.copeland@bikes.shop</v>
      </c>
      <c r="G1368" s="2">
        <f>VLOOKUP(D1368, [3]products!$A:$D, 4, FALSE)</f>
        <v>3</v>
      </c>
      <c r="H1368" s="2" t="str">
        <f>VLOOKUP(G1368, [4]categories!A:B, 2, FALSE)</f>
        <v>Cruisers Bicycles</v>
      </c>
      <c r="I1368" s="14">
        <f>VLOOKUP(A1368, [1]orders!A:B,2,FALSE)</f>
        <v>876</v>
      </c>
      <c r="J1368" s="14" t="str">
        <f>VLOOKUP(A1368, [1]orders!A:I,9,FALSE)</f>
        <v>onita.macdonald@yahoo.com</v>
      </c>
      <c r="K1368" s="14">
        <f>VLOOKUP(A1368, [1]orders!A:J,10,FALSE)</f>
        <v>11542</v>
      </c>
      <c r="L1368" s="2" t="str">
        <f>IFERROR(VLOOKUP(C1368, [5]stores!A:B, 2, FALSE), "Unknown")</f>
        <v>Baldwin Bikes</v>
      </c>
      <c r="M1368" s="2" t="str">
        <f>VLOOKUP(D1368,[3]products!A:B,2,FALSE)</f>
        <v>Electra Townie Original 21D - 2016</v>
      </c>
      <c r="N1368" s="2" t="str">
        <f>VLOOKUP(D1368, [3]products!A:H, 8, FALSE)</f>
        <v>Electra</v>
      </c>
      <c r="O1368" s="21">
        <f>VLOOKUP(A1368, [1]orders!A:D, 4, FALSE)</f>
        <v>42650</v>
      </c>
      <c r="P1368" s="2">
        <v>1</v>
      </c>
      <c r="Q1368" s="2">
        <v>549.99</v>
      </c>
      <c r="R1368" s="27">
        <v>0.1</v>
      </c>
      <c r="S1368" s="2">
        <f t="shared" si="21"/>
        <v>549.99</v>
      </c>
    </row>
    <row r="1369" spans="1:19" x14ac:dyDescent="0.3">
      <c r="A1369" s="2">
        <v>490</v>
      </c>
      <c r="B1369" s="2">
        <v>2</v>
      </c>
      <c r="C1369" s="2">
        <f>VLOOKUP(A1369, [1]orders!A:G, 7, FALSE)</f>
        <v>2</v>
      </c>
      <c r="D1369" s="2">
        <v>23</v>
      </c>
      <c r="E1369" s="2">
        <f>VLOOKUP(C1369, [2]staffs!A:G,1,FALSE)</f>
        <v>2</v>
      </c>
      <c r="F1369" s="2" t="str">
        <f>VLOOKUP(E1369, [2]staffs!A:D,4,FALSE)</f>
        <v>mireya.copeland@bikes.shop</v>
      </c>
      <c r="G1369" s="2">
        <f>VLOOKUP(D1369, [3]products!$A:$D, 4, FALSE)</f>
        <v>1</v>
      </c>
      <c r="H1369" s="2" t="str">
        <f>VLOOKUP(G1369, [4]categories!A:B, 2, FALSE)</f>
        <v>Children Bicycles</v>
      </c>
      <c r="I1369" s="14">
        <f>VLOOKUP(A1369, [1]orders!A:B,2,FALSE)</f>
        <v>876</v>
      </c>
      <c r="J1369" s="14" t="str">
        <f>VLOOKUP(A1369, [1]orders!A:I,9,FALSE)</f>
        <v>onita.macdonald@yahoo.com</v>
      </c>
      <c r="K1369" s="14">
        <f>VLOOKUP(A1369, [1]orders!A:J,10,FALSE)</f>
        <v>11542</v>
      </c>
      <c r="L1369" s="2" t="str">
        <f>IFERROR(VLOOKUP(C1369, [5]stores!A:B, 2, FALSE), "Unknown")</f>
        <v>Baldwin Bikes</v>
      </c>
      <c r="M1369" s="2" t="str">
        <f>VLOOKUP(D1369,[3]products!A:B,2,FALSE)</f>
        <v>Electra Girl's Hawaii 1 (20-inch) - 2015/2016</v>
      </c>
      <c r="N1369" s="2" t="str">
        <f>VLOOKUP(D1369, [3]products!A:H, 8, FALSE)</f>
        <v>Electra</v>
      </c>
      <c r="O1369" s="21">
        <f>VLOOKUP(A1369, [1]orders!A:D, 4, FALSE)</f>
        <v>42650</v>
      </c>
      <c r="P1369" s="2">
        <v>1</v>
      </c>
      <c r="Q1369" s="2">
        <v>299.99</v>
      </c>
      <c r="R1369" s="27">
        <v>0.05</v>
      </c>
      <c r="S1369" s="2">
        <f t="shared" si="21"/>
        <v>299.99</v>
      </c>
    </row>
    <row r="1370" spans="1:19" x14ac:dyDescent="0.3">
      <c r="A1370" s="2">
        <v>490</v>
      </c>
      <c r="B1370" s="2">
        <v>3</v>
      </c>
      <c r="C1370" s="2">
        <f>VLOOKUP(A1370, [1]orders!A:G, 7, FALSE)</f>
        <v>2</v>
      </c>
      <c r="D1370" s="2">
        <v>14</v>
      </c>
      <c r="E1370" s="2">
        <f>VLOOKUP(C1370, [2]staffs!A:G,1,FALSE)</f>
        <v>2</v>
      </c>
      <c r="F1370" s="2" t="str">
        <f>VLOOKUP(E1370, [2]staffs!A:D,4,FALSE)</f>
        <v>mireya.copeland@bikes.shop</v>
      </c>
      <c r="G1370" s="2">
        <f>VLOOKUP(D1370, [3]products!$A:$D, 4, FALSE)</f>
        <v>3</v>
      </c>
      <c r="H1370" s="2" t="str">
        <f>VLOOKUP(G1370, [4]categories!A:B, 2, FALSE)</f>
        <v>Cruisers Bicycles</v>
      </c>
      <c r="I1370" s="14">
        <f>VLOOKUP(A1370, [1]orders!A:B,2,FALSE)</f>
        <v>876</v>
      </c>
      <c r="J1370" s="14" t="str">
        <f>VLOOKUP(A1370, [1]orders!A:I,9,FALSE)</f>
        <v>onita.macdonald@yahoo.com</v>
      </c>
      <c r="K1370" s="14">
        <f>VLOOKUP(A1370, [1]orders!A:J,10,FALSE)</f>
        <v>11542</v>
      </c>
      <c r="L1370" s="2" t="str">
        <f>IFERROR(VLOOKUP(C1370, [5]stores!A:B, 2, FALSE), "Unknown")</f>
        <v>Baldwin Bikes</v>
      </c>
      <c r="M1370" s="2" t="str">
        <f>VLOOKUP(D1370,[3]products!A:B,2,FALSE)</f>
        <v>Electra Girl's Hawaii 1 (16-inch) - 2015/2016</v>
      </c>
      <c r="N1370" s="2" t="str">
        <f>VLOOKUP(D1370, [3]products!A:H, 8, FALSE)</f>
        <v>Electra</v>
      </c>
      <c r="O1370" s="21">
        <f>VLOOKUP(A1370, [1]orders!A:D, 4, FALSE)</f>
        <v>42650</v>
      </c>
      <c r="P1370" s="2">
        <v>1</v>
      </c>
      <c r="Q1370" s="2">
        <v>269.99</v>
      </c>
      <c r="R1370" s="27">
        <v>0.1</v>
      </c>
      <c r="S1370" s="2">
        <f t="shared" si="21"/>
        <v>269.99</v>
      </c>
    </row>
    <row r="1371" spans="1:19" x14ac:dyDescent="0.3">
      <c r="A1371" s="2">
        <v>490</v>
      </c>
      <c r="B1371" s="2">
        <v>4</v>
      </c>
      <c r="C1371" s="2">
        <f>VLOOKUP(A1371, [1]orders!A:G, 7, FALSE)</f>
        <v>2</v>
      </c>
      <c r="D1371" s="2">
        <v>13</v>
      </c>
      <c r="E1371" s="2">
        <f>VLOOKUP(C1371, [2]staffs!A:G,1,FALSE)</f>
        <v>2</v>
      </c>
      <c r="F1371" s="2" t="str">
        <f>VLOOKUP(E1371, [2]staffs!A:D,4,FALSE)</f>
        <v>mireya.copeland@bikes.shop</v>
      </c>
      <c r="G1371" s="2">
        <f>VLOOKUP(D1371, [3]products!$A:$D, 4, FALSE)</f>
        <v>3</v>
      </c>
      <c r="H1371" s="2" t="str">
        <f>VLOOKUP(G1371, [4]categories!A:B, 2, FALSE)</f>
        <v>Cruisers Bicycles</v>
      </c>
      <c r="I1371" s="14">
        <f>VLOOKUP(A1371, [1]orders!A:B,2,FALSE)</f>
        <v>876</v>
      </c>
      <c r="J1371" s="14" t="str">
        <f>VLOOKUP(A1371, [1]orders!A:I,9,FALSE)</f>
        <v>onita.macdonald@yahoo.com</v>
      </c>
      <c r="K1371" s="14">
        <f>VLOOKUP(A1371, [1]orders!A:J,10,FALSE)</f>
        <v>11542</v>
      </c>
      <c r="L1371" s="2" t="str">
        <f>IFERROR(VLOOKUP(C1371, [5]stores!A:B, 2, FALSE), "Unknown")</f>
        <v>Baldwin Bikes</v>
      </c>
      <c r="M1371" s="2" t="str">
        <f>VLOOKUP(D1371,[3]products!A:B,2,FALSE)</f>
        <v>Electra Cruiser 1 (24-Inch) - 2016</v>
      </c>
      <c r="N1371" s="2" t="str">
        <f>VLOOKUP(D1371, [3]products!A:H, 8, FALSE)</f>
        <v>Electra</v>
      </c>
      <c r="O1371" s="21">
        <f>VLOOKUP(A1371, [1]orders!A:D, 4, FALSE)</f>
        <v>42650</v>
      </c>
      <c r="P1371" s="2">
        <v>2</v>
      </c>
      <c r="Q1371" s="2">
        <v>269.99</v>
      </c>
      <c r="R1371" s="27">
        <v>7.0000000000000007E-2</v>
      </c>
      <c r="S1371" s="2">
        <f t="shared" si="21"/>
        <v>539.98</v>
      </c>
    </row>
    <row r="1372" spans="1:19" x14ac:dyDescent="0.3">
      <c r="A1372" s="2">
        <v>491</v>
      </c>
      <c r="B1372" s="2">
        <v>1</v>
      </c>
      <c r="C1372" s="2">
        <f>VLOOKUP(A1372, [1]orders!A:G, 7, FALSE)</f>
        <v>1</v>
      </c>
      <c r="D1372" s="2">
        <v>9</v>
      </c>
      <c r="E1372" s="2">
        <f>VLOOKUP(C1372, [2]staffs!A:G,1,FALSE)</f>
        <v>1</v>
      </c>
      <c r="F1372" s="2" t="str">
        <f>VLOOKUP(E1372, [2]staffs!A:D,4,FALSE)</f>
        <v>fabiola.jackson@bikes.shop</v>
      </c>
      <c r="G1372" s="2">
        <f>VLOOKUP(D1372, [3]products!$A:$D, 4, FALSE)</f>
        <v>5</v>
      </c>
      <c r="H1372" s="2" t="str">
        <f>VLOOKUP(G1372, [4]categories!A:B, 2, FALSE)</f>
        <v>Electric Bikes</v>
      </c>
      <c r="I1372" s="14">
        <f>VLOOKUP(A1372, [1]orders!A:B,2,FALSE)</f>
        <v>1048</v>
      </c>
      <c r="J1372" s="14" t="str">
        <f>VLOOKUP(A1372, [1]orders!A:I,9,FALSE)</f>
        <v>ji.burt@hotmail.com</v>
      </c>
      <c r="K1372" s="14">
        <f>VLOOKUP(A1372, [1]orders!A:J,10,FALSE)</f>
        <v>92307</v>
      </c>
      <c r="L1372" s="2" t="str">
        <f>IFERROR(VLOOKUP(C1372, [5]stores!A:B, 2, FALSE), "Unknown")</f>
        <v>Santa Cruz Bikes</v>
      </c>
      <c r="M1372" s="2" t="str">
        <f>VLOOKUP(D1372,[3]products!A:B,2,FALSE)</f>
        <v>Trek Conduit+ - 2016</v>
      </c>
      <c r="N1372" s="2" t="str">
        <f>VLOOKUP(D1372, [3]products!A:H, 8, FALSE)</f>
        <v>Trek</v>
      </c>
      <c r="O1372" s="21">
        <f>VLOOKUP(A1372, [1]orders!A:D, 4, FALSE)</f>
        <v>42651</v>
      </c>
      <c r="P1372" s="2">
        <v>2</v>
      </c>
      <c r="Q1372" s="2">
        <v>2999.99</v>
      </c>
      <c r="R1372" s="27">
        <v>0.2</v>
      </c>
      <c r="S1372" s="2">
        <f t="shared" si="21"/>
        <v>5999.98</v>
      </c>
    </row>
    <row r="1373" spans="1:19" x14ac:dyDescent="0.3">
      <c r="A1373" s="2">
        <v>491</v>
      </c>
      <c r="B1373" s="2">
        <v>2</v>
      </c>
      <c r="C1373" s="2">
        <f>VLOOKUP(A1373, [1]orders!A:G, 7, FALSE)</f>
        <v>1</v>
      </c>
      <c r="D1373" s="2">
        <v>21</v>
      </c>
      <c r="E1373" s="2">
        <f>VLOOKUP(C1373, [2]staffs!A:G,1,FALSE)</f>
        <v>1</v>
      </c>
      <c r="F1373" s="2" t="str">
        <f>VLOOKUP(E1373, [2]staffs!A:D,4,FALSE)</f>
        <v>fabiola.jackson@bikes.shop</v>
      </c>
      <c r="G1373" s="2">
        <f>VLOOKUP(D1373, [3]products!$A:$D, 4, FALSE)</f>
        <v>1</v>
      </c>
      <c r="H1373" s="2" t="str">
        <f>VLOOKUP(G1373, [4]categories!A:B, 2, FALSE)</f>
        <v>Children Bicycles</v>
      </c>
      <c r="I1373" s="14">
        <f>VLOOKUP(A1373, [1]orders!A:B,2,FALSE)</f>
        <v>1048</v>
      </c>
      <c r="J1373" s="14" t="str">
        <f>VLOOKUP(A1373, [1]orders!A:I,9,FALSE)</f>
        <v>ji.burt@hotmail.com</v>
      </c>
      <c r="K1373" s="14">
        <f>VLOOKUP(A1373, [1]orders!A:J,10,FALSE)</f>
        <v>92307</v>
      </c>
      <c r="L1373" s="2" t="str">
        <f>IFERROR(VLOOKUP(C1373, [5]stores!A:B, 2, FALSE), "Unknown")</f>
        <v>Santa Cruz Bikes</v>
      </c>
      <c r="M1373" s="2" t="str">
        <f>VLOOKUP(D1373,[3]products!A:B,2,FALSE)</f>
        <v>Electra Cruiser 1 (24-Inch) - 2016</v>
      </c>
      <c r="N1373" s="2" t="str">
        <f>VLOOKUP(D1373, [3]products!A:H, 8, FALSE)</f>
        <v>Electra</v>
      </c>
      <c r="O1373" s="21">
        <f>VLOOKUP(A1373, [1]orders!A:D, 4, FALSE)</f>
        <v>42651</v>
      </c>
      <c r="P1373" s="2">
        <v>2</v>
      </c>
      <c r="Q1373" s="2">
        <v>269.99</v>
      </c>
      <c r="R1373" s="27">
        <v>0.05</v>
      </c>
      <c r="S1373" s="2">
        <f t="shared" si="21"/>
        <v>539.98</v>
      </c>
    </row>
    <row r="1374" spans="1:19" x14ac:dyDescent="0.3">
      <c r="A1374" s="2">
        <v>491</v>
      </c>
      <c r="B1374" s="2">
        <v>3</v>
      </c>
      <c r="C1374" s="2">
        <f>VLOOKUP(A1374, [1]orders!A:G, 7, FALSE)</f>
        <v>1</v>
      </c>
      <c r="D1374" s="2">
        <v>15</v>
      </c>
      <c r="E1374" s="2">
        <f>VLOOKUP(C1374, [2]staffs!A:G,1,FALSE)</f>
        <v>1</v>
      </c>
      <c r="F1374" s="2" t="str">
        <f>VLOOKUP(E1374, [2]staffs!A:D,4,FALSE)</f>
        <v>fabiola.jackson@bikes.shop</v>
      </c>
      <c r="G1374" s="2">
        <f>VLOOKUP(D1374, [3]products!$A:$D, 4, FALSE)</f>
        <v>3</v>
      </c>
      <c r="H1374" s="2" t="str">
        <f>VLOOKUP(G1374, [4]categories!A:B, 2, FALSE)</f>
        <v>Cruisers Bicycles</v>
      </c>
      <c r="I1374" s="14">
        <f>VLOOKUP(A1374, [1]orders!A:B,2,FALSE)</f>
        <v>1048</v>
      </c>
      <c r="J1374" s="14" t="str">
        <f>VLOOKUP(A1374, [1]orders!A:I,9,FALSE)</f>
        <v>ji.burt@hotmail.com</v>
      </c>
      <c r="K1374" s="14">
        <f>VLOOKUP(A1374, [1]orders!A:J,10,FALSE)</f>
        <v>92307</v>
      </c>
      <c r="L1374" s="2" t="str">
        <f>IFERROR(VLOOKUP(C1374, [5]stores!A:B, 2, FALSE), "Unknown")</f>
        <v>Santa Cruz Bikes</v>
      </c>
      <c r="M1374" s="2" t="str">
        <f>VLOOKUP(D1374,[3]products!A:B,2,FALSE)</f>
        <v>Electra Moto 1 - 2016</v>
      </c>
      <c r="N1374" s="2" t="str">
        <f>VLOOKUP(D1374, [3]products!A:H, 8, FALSE)</f>
        <v>Electra</v>
      </c>
      <c r="O1374" s="21">
        <f>VLOOKUP(A1374, [1]orders!A:D, 4, FALSE)</f>
        <v>42651</v>
      </c>
      <c r="P1374" s="2">
        <v>2</v>
      </c>
      <c r="Q1374" s="2">
        <v>529.99</v>
      </c>
      <c r="R1374" s="27">
        <v>0.05</v>
      </c>
      <c r="S1374" s="2">
        <f t="shared" si="21"/>
        <v>1059.98</v>
      </c>
    </row>
    <row r="1375" spans="1:19" x14ac:dyDescent="0.3">
      <c r="A1375" s="2">
        <v>492</v>
      </c>
      <c r="B1375" s="2">
        <v>1</v>
      </c>
      <c r="C1375" s="2">
        <f>VLOOKUP(A1375, [1]orders!A:G, 7, FALSE)</f>
        <v>1</v>
      </c>
      <c r="D1375" s="2">
        <v>6</v>
      </c>
      <c r="E1375" s="2">
        <f>VLOOKUP(C1375, [2]staffs!A:G,1,FALSE)</f>
        <v>1</v>
      </c>
      <c r="F1375" s="2" t="str">
        <f>VLOOKUP(E1375, [2]staffs!A:D,4,FALSE)</f>
        <v>fabiola.jackson@bikes.shop</v>
      </c>
      <c r="G1375" s="2">
        <f>VLOOKUP(D1375, [3]products!$A:$D, 4, FALSE)</f>
        <v>6</v>
      </c>
      <c r="H1375" s="2" t="str">
        <f>VLOOKUP(G1375, [4]categories!A:B, 2, FALSE)</f>
        <v>Mountain Bikes</v>
      </c>
      <c r="I1375" s="14">
        <f>VLOOKUP(A1375, [1]orders!A:B,2,FALSE)</f>
        <v>191</v>
      </c>
      <c r="J1375" s="14" t="str">
        <f>VLOOKUP(A1375, [1]orders!A:I,9,FALSE)</f>
        <v>graciela.barber@hotmail.com</v>
      </c>
      <c r="K1375" s="14">
        <f>VLOOKUP(A1375, [1]orders!A:J,10,FALSE)</f>
        <v>93035</v>
      </c>
      <c r="L1375" s="2" t="str">
        <f>IFERROR(VLOOKUP(C1375, [5]stores!A:B, 2, FALSE), "Unknown")</f>
        <v>Santa Cruz Bikes</v>
      </c>
      <c r="M1375" s="2" t="str">
        <f>VLOOKUP(D1375,[3]products!A:B,2,FALSE)</f>
        <v>Surly Ice Cream Truck Frameset - 2016</v>
      </c>
      <c r="N1375" s="2" t="str">
        <f>VLOOKUP(D1375, [3]products!A:H, 8, FALSE)</f>
        <v>Surly</v>
      </c>
      <c r="O1375" s="21">
        <f>VLOOKUP(A1375, [1]orders!A:D, 4, FALSE)</f>
        <v>42652</v>
      </c>
      <c r="P1375" s="2">
        <v>1</v>
      </c>
      <c r="Q1375" s="2">
        <v>469.99</v>
      </c>
      <c r="R1375" s="27">
        <v>0.1</v>
      </c>
      <c r="S1375" s="2">
        <f t="shared" si="21"/>
        <v>469.99</v>
      </c>
    </row>
    <row r="1376" spans="1:19" x14ac:dyDescent="0.3">
      <c r="A1376" s="2">
        <v>492</v>
      </c>
      <c r="B1376" s="2">
        <v>2</v>
      </c>
      <c r="C1376" s="2">
        <f>VLOOKUP(A1376, [1]orders!A:G, 7, FALSE)</f>
        <v>1</v>
      </c>
      <c r="D1376" s="2">
        <v>22</v>
      </c>
      <c r="E1376" s="2">
        <f>VLOOKUP(C1376, [2]staffs!A:G,1,FALSE)</f>
        <v>1</v>
      </c>
      <c r="F1376" s="2" t="str">
        <f>VLOOKUP(E1376, [2]staffs!A:D,4,FALSE)</f>
        <v>fabiola.jackson@bikes.shop</v>
      </c>
      <c r="G1376" s="2">
        <f>VLOOKUP(D1376, [3]products!$A:$D, 4, FALSE)</f>
        <v>1</v>
      </c>
      <c r="H1376" s="2" t="str">
        <f>VLOOKUP(G1376, [4]categories!A:B, 2, FALSE)</f>
        <v>Children Bicycles</v>
      </c>
      <c r="I1376" s="14">
        <f>VLOOKUP(A1376, [1]orders!A:B,2,FALSE)</f>
        <v>191</v>
      </c>
      <c r="J1376" s="14" t="str">
        <f>VLOOKUP(A1376, [1]orders!A:I,9,FALSE)</f>
        <v>graciela.barber@hotmail.com</v>
      </c>
      <c r="K1376" s="14">
        <f>VLOOKUP(A1376, [1]orders!A:J,10,FALSE)</f>
        <v>93035</v>
      </c>
      <c r="L1376" s="2" t="str">
        <f>IFERROR(VLOOKUP(C1376, [5]stores!A:B, 2, FALSE), "Unknown")</f>
        <v>Santa Cruz Bikes</v>
      </c>
      <c r="M1376" s="2" t="str">
        <f>VLOOKUP(D1376,[3]products!A:B,2,FALSE)</f>
        <v>Electra Girl's Hawaii 1 (16-inch) - 2015/2016</v>
      </c>
      <c r="N1376" s="2" t="str">
        <f>VLOOKUP(D1376, [3]products!A:H, 8, FALSE)</f>
        <v>Electra</v>
      </c>
      <c r="O1376" s="21">
        <f>VLOOKUP(A1376, [1]orders!A:D, 4, FALSE)</f>
        <v>42652</v>
      </c>
      <c r="P1376" s="2">
        <v>2</v>
      </c>
      <c r="Q1376" s="2">
        <v>269.99</v>
      </c>
      <c r="R1376" s="27">
        <v>0.1</v>
      </c>
      <c r="S1376" s="2">
        <f t="shared" si="21"/>
        <v>539.98</v>
      </c>
    </row>
    <row r="1377" spans="1:19" x14ac:dyDescent="0.3">
      <c r="A1377" s="2">
        <v>492</v>
      </c>
      <c r="B1377" s="2">
        <v>3</v>
      </c>
      <c r="C1377" s="2">
        <f>VLOOKUP(A1377, [1]orders!A:G, 7, FALSE)</f>
        <v>1</v>
      </c>
      <c r="D1377" s="2">
        <v>26</v>
      </c>
      <c r="E1377" s="2">
        <f>VLOOKUP(C1377, [2]staffs!A:G,1,FALSE)</f>
        <v>1</v>
      </c>
      <c r="F1377" s="2" t="str">
        <f>VLOOKUP(E1377, [2]staffs!A:D,4,FALSE)</f>
        <v>fabiola.jackson@bikes.shop</v>
      </c>
      <c r="G1377" s="2">
        <f>VLOOKUP(D1377, [3]products!$A:$D, 4, FALSE)</f>
        <v>2</v>
      </c>
      <c r="H1377" s="2" t="str">
        <f>VLOOKUP(G1377, [4]categories!A:B, 2, FALSE)</f>
        <v>Comfort Bicycles</v>
      </c>
      <c r="I1377" s="14">
        <f>VLOOKUP(A1377, [1]orders!A:B,2,FALSE)</f>
        <v>191</v>
      </c>
      <c r="J1377" s="14" t="str">
        <f>VLOOKUP(A1377, [1]orders!A:I,9,FALSE)</f>
        <v>graciela.barber@hotmail.com</v>
      </c>
      <c r="K1377" s="14">
        <f>VLOOKUP(A1377, [1]orders!A:J,10,FALSE)</f>
        <v>93035</v>
      </c>
      <c r="L1377" s="2" t="str">
        <f>IFERROR(VLOOKUP(C1377, [5]stores!A:B, 2, FALSE), "Unknown")</f>
        <v>Santa Cruz Bikes</v>
      </c>
      <c r="M1377" s="2" t="str">
        <f>VLOOKUP(D1377,[3]products!A:B,2,FALSE)</f>
        <v>Electra Townie Original 7D EQ - 2016</v>
      </c>
      <c r="N1377" s="2" t="str">
        <f>VLOOKUP(D1377, [3]products!A:H, 8, FALSE)</f>
        <v>Electra</v>
      </c>
      <c r="O1377" s="21">
        <f>VLOOKUP(A1377, [1]orders!A:D, 4, FALSE)</f>
        <v>42652</v>
      </c>
      <c r="P1377" s="2">
        <v>1</v>
      </c>
      <c r="Q1377" s="2">
        <v>599.99</v>
      </c>
      <c r="R1377" s="27">
        <v>0.05</v>
      </c>
      <c r="S1377" s="2">
        <f t="shared" si="21"/>
        <v>599.99</v>
      </c>
    </row>
    <row r="1378" spans="1:19" x14ac:dyDescent="0.3">
      <c r="A1378" s="2">
        <v>493</v>
      </c>
      <c r="B1378" s="2">
        <v>1</v>
      </c>
      <c r="C1378" s="2">
        <f>VLOOKUP(A1378, [1]orders!A:G, 7, FALSE)</f>
        <v>1</v>
      </c>
      <c r="D1378" s="2">
        <v>15</v>
      </c>
      <c r="E1378" s="2">
        <f>VLOOKUP(C1378, [2]staffs!A:G,1,FALSE)</f>
        <v>1</v>
      </c>
      <c r="F1378" s="2" t="str">
        <f>VLOOKUP(E1378, [2]staffs!A:D,4,FALSE)</f>
        <v>fabiola.jackson@bikes.shop</v>
      </c>
      <c r="G1378" s="2">
        <f>VLOOKUP(D1378, [3]products!$A:$D, 4, FALSE)</f>
        <v>3</v>
      </c>
      <c r="H1378" s="2" t="str">
        <f>VLOOKUP(G1378, [4]categories!A:B, 2, FALSE)</f>
        <v>Cruisers Bicycles</v>
      </c>
      <c r="I1378" s="14">
        <f>VLOOKUP(A1378, [1]orders!A:B,2,FALSE)</f>
        <v>796</v>
      </c>
      <c r="J1378" s="14" t="str">
        <f>VLOOKUP(A1378, [1]orders!A:I,9,FALSE)</f>
        <v>rosalie.coffey@gmail.com</v>
      </c>
      <c r="K1378" s="14">
        <f>VLOOKUP(A1378, [1]orders!A:J,10,FALSE)</f>
        <v>91784</v>
      </c>
      <c r="L1378" s="2" t="str">
        <f>IFERROR(VLOOKUP(C1378, [5]stores!A:B, 2, FALSE), "Unknown")</f>
        <v>Santa Cruz Bikes</v>
      </c>
      <c r="M1378" s="2" t="str">
        <f>VLOOKUP(D1378,[3]products!A:B,2,FALSE)</f>
        <v>Electra Moto 1 - 2016</v>
      </c>
      <c r="N1378" s="2" t="str">
        <f>VLOOKUP(D1378, [3]products!A:H, 8, FALSE)</f>
        <v>Electra</v>
      </c>
      <c r="O1378" s="21">
        <f>VLOOKUP(A1378, [1]orders!A:D, 4, FALSE)</f>
        <v>42652</v>
      </c>
      <c r="P1378" s="2">
        <v>1</v>
      </c>
      <c r="Q1378" s="2">
        <v>529.99</v>
      </c>
      <c r="R1378" s="27">
        <v>0.05</v>
      </c>
      <c r="S1378" s="2">
        <f t="shared" si="21"/>
        <v>529.99</v>
      </c>
    </row>
    <row r="1379" spans="1:19" x14ac:dyDescent="0.3">
      <c r="A1379" s="2">
        <v>493</v>
      </c>
      <c r="B1379" s="2">
        <v>2</v>
      </c>
      <c r="C1379" s="2">
        <f>VLOOKUP(A1379, [1]orders!A:G, 7, FALSE)</f>
        <v>1</v>
      </c>
      <c r="D1379" s="2">
        <v>18</v>
      </c>
      <c r="E1379" s="2">
        <f>VLOOKUP(C1379, [2]staffs!A:G,1,FALSE)</f>
        <v>1</v>
      </c>
      <c r="F1379" s="2" t="str">
        <f>VLOOKUP(E1379, [2]staffs!A:D,4,FALSE)</f>
        <v>fabiola.jackson@bikes.shop</v>
      </c>
      <c r="G1379" s="2">
        <f>VLOOKUP(D1379, [3]products!$A:$D, 4, FALSE)</f>
        <v>3</v>
      </c>
      <c r="H1379" s="2" t="str">
        <f>VLOOKUP(G1379, [4]categories!A:B, 2, FALSE)</f>
        <v>Cruisers Bicycles</v>
      </c>
      <c r="I1379" s="14">
        <f>VLOOKUP(A1379, [1]orders!A:B,2,FALSE)</f>
        <v>796</v>
      </c>
      <c r="J1379" s="14" t="str">
        <f>VLOOKUP(A1379, [1]orders!A:I,9,FALSE)</f>
        <v>rosalie.coffey@gmail.com</v>
      </c>
      <c r="K1379" s="14">
        <f>VLOOKUP(A1379, [1]orders!A:J,10,FALSE)</f>
        <v>91784</v>
      </c>
      <c r="L1379" s="2" t="str">
        <f>IFERROR(VLOOKUP(C1379, [5]stores!A:B, 2, FALSE), "Unknown")</f>
        <v>Santa Cruz Bikes</v>
      </c>
      <c r="M1379" s="2" t="str">
        <f>VLOOKUP(D1379,[3]products!A:B,2,FALSE)</f>
        <v>Pure Cycles Western 3-Speed - Women's - 2015/2016</v>
      </c>
      <c r="N1379" s="2" t="str">
        <f>VLOOKUP(D1379, [3]products!A:H, 8, FALSE)</f>
        <v>Pure Cycles</v>
      </c>
      <c r="O1379" s="21">
        <f>VLOOKUP(A1379, [1]orders!A:D, 4, FALSE)</f>
        <v>42652</v>
      </c>
      <c r="P1379" s="2">
        <v>2</v>
      </c>
      <c r="Q1379" s="2">
        <v>449</v>
      </c>
      <c r="R1379" s="27">
        <v>0.05</v>
      </c>
      <c r="S1379" s="2">
        <f t="shared" si="21"/>
        <v>898</v>
      </c>
    </row>
    <row r="1380" spans="1:19" x14ac:dyDescent="0.3">
      <c r="A1380" s="2">
        <v>493</v>
      </c>
      <c r="B1380" s="2">
        <v>3</v>
      </c>
      <c r="C1380" s="2">
        <f>VLOOKUP(A1380, [1]orders!A:G, 7, FALSE)</f>
        <v>1</v>
      </c>
      <c r="D1380" s="2">
        <v>26</v>
      </c>
      <c r="E1380" s="2">
        <f>VLOOKUP(C1380, [2]staffs!A:G,1,FALSE)</f>
        <v>1</v>
      </c>
      <c r="F1380" s="2" t="str">
        <f>VLOOKUP(E1380, [2]staffs!A:D,4,FALSE)</f>
        <v>fabiola.jackson@bikes.shop</v>
      </c>
      <c r="G1380" s="2">
        <f>VLOOKUP(D1380, [3]products!$A:$D, 4, FALSE)</f>
        <v>2</v>
      </c>
      <c r="H1380" s="2" t="str">
        <f>VLOOKUP(G1380, [4]categories!A:B, 2, FALSE)</f>
        <v>Comfort Bicycles</v>
      </c>
      <c r="I1380" s="14">
        <f>VLOOKUP(A1380, [1]orders!A:B,2,FALSE)</f>
        <v>796</v>
      </c>
      <c r="J1380" s="14" t="str">
        <f>VLOOKUP(A1380, [1]orders!A:I,9,FALSE)</f>
        <v>rosalie.coffey@gmail.com</v>
      </c>
      <c r="K1380" s="14">
        <f>VLOOKUP(A1380, [1]orders!A:J,10,FALSE)</f>
        <v>91784</v>
      </c>
      <c r="L1380" s="2" t="str">
        <f>IFERROR(VLOOKUP(C1380, [5]stores!A:B, 2, FALSE), "Unknown")</f>
        <v>Santa Cruz Bikes</v>
      </c>
      <c r="M1380" s="2" t="str">
        <f>VLOOKUP(D1380,[3]products!A:B,2,FALSE)</f>
        <v>Electra Townie Original 7D EQ - 2016</v>
      </c>
      <c r="N1380" s="2" t="str">
        <f>VLOOKUP(D1380, [3]products!A:H, 8, FALSE)</f>
        <v>Electra</v>
      </c>
      <c r="O1380" s="21">
        <f>VLOOKUP(A1380, [1]orders!A:D, 4, FALSE)</f>
        <v>42652</v>
      </c>
      <c r="P1380" s="2">
        <v>1</v>
      </c>
      <c r="Q1380" s="2">
        <v>599.99</v>
      </c>
      <c r="R1380" s="27">
        <v>0.05</v>
      </c>
      <c r="S1380" s="2">
        <f t="shared" si="21"/>
        <v>599.99</v>
      </c>
    </row>
    <row r="1381" spans="1:19" x14ac:dyDescent="0.3">
      <c r="A1381" s="2">
        <v>494</v>
      </c>
      <c r="B1381" s="2">
        <v>1</v>
      </c>
      <c r="C1381" s="2">
        <f>VLOOKUP(A1381, [1]orders!A:G, 7, FALSE)</f>
        <v>2</v>
      </c>
      <c r="D1381" s="2">
        <v>23</v>
      </c>
      <c r="E1381" s="2">
        <f>VLOOKUP(C1381, [2]staffs!A:G,1,FALSE)</f>
        <v>2</v>
      </c>
      <c r="F1381" s="2" t="str">
        <f>VLOOKUP(E1381, [2]staffs!A:D,4,FALSE)</f>
        <v>mireya.copeland@bikes.shop</v>
      </c>
      <c r="G1381" s="2">
        <f>VLOOKUP(D1381, [3]products!$A:$D, 4, FALSE)</f>
        <v>1</v>
      </c>
      <c r="H1381" s="2" t="str">
        <f>VLOOKUP(G1381, [4]categories!A:B, 2, FALSE)</f>
        <v>Children Bicycles</v>
      </c>
      <c r="I1381" s="14">
        <f>VLOOKUP(A1381, [1]orders!A:B,2,FALSE)</f>
        <v>875</v>
      </c>
      <c r="J1381" s="14" t="str">
        <f>VLOOKUP(A1381, [1]orders!A:I,9,FALSE)</f>
        <v>tanesha.sawyer@aol.com</v>
      </c>
      <c r="K1381" s="14">
        <f>VLOOKUP(A1381, [1]orders!A:J,10,FALSE)</f>
        <v>11422</v>
      </c>
      <c r="L1381" s="2" t="str">
        <f>IFERROR(VLOOKUP(C1381, [5]stores!A:B, 2, FALSE), "Unknown")</f>
        <v>Baldwin Bikes</v>
      </c>
      <c r="M1381" s="2" t="str">
        <f>VLOOKUP(D1381,[3]products!A:B,2,FALSE)</f>
        <v>Electra Girl's Hawaii 1 (20-inch) - 2015/2016</v>
      </c>
      <c r="N1381" s="2" t="str">
        <f>VLOOKUP(D1381, [3]products!A:H, 8, FALSE)</f>
        <v>Electra</v>
      </c>
      <c r="O1381" s="21">
        <f>VLOOKUP(A1381, [1]orders!A:D, 4, FALSE)</f>
        <v>42652</v>
      </c>
      <c r="P1381" s="2">
        <v>1</v>
      </c>
      <c r="Q1381" s="2">
        <v>299.99</v>
      </c>
      <c r="R1381" s="27">
        <v>0.1</v>
      </c>
      <c r="S1381" s="2">
        <f t="shared" si="21"/>
        <v>299.99</v>
      </c>
    </row>
    <row r="1382" spans="1:19" x14ac:dyDescent="0.3">
      <c r="A1382" s="2">
        <v>495</v>
      </c>
      <c r="B1382" s="2">
        <v>1</v>
      </c>
      <c r="C1382" s="2">
        <f>VLOOKUP(A1382, [1]orders!A:G, 7, FALSE)</f>
        <v>1</v>
      </c>
      <c r="D1382" s="2">
        <v>22</v>
      </c>
      <c r="E1382" s="2">
        <f>VLOOKUP(C1382, [2]staffs!A:G,1,FALSE)</f>
        <v>1</v>
      </c>
      <c r="F1382" s="2" t="str">
        <f>VLOOKUP(E1382, [2]staffs!A:D,4,FALSE)</f>
        <v>fabiola.jackson@bikes.shop</v>
      </c>
      <c r="G1382" s="2">
        <f>VLOOKUP(D1382, [3]products!$A:$D, 4, FALSE)</f>
        <v>1</v>
      </c>
      <c r="H1382" s="2" t="str">
        <f>VLOOKUP(G1382, [4]categories!A:B, 2, FALSE)</f>
        <v>Children Bicycles</v>
      </c>
      <c r="I1382" s="14">
        <f>VLOOKUP(A1382, [1]orders!A:B,2,FALSE)</f>
        <v>712</v>
      </c>
      <c r="J1382" s="14" t="str">
        <f>VLOOKUP(A1382, [1]orders!A:I,9,FALSE)</f>
        <v>kecia.olsen@msn.com</v>
      </c>
      <c r="K1382" s="14">
        <f>VLOOKUP(A1382, [1]orders!A:J,10,FALSE)</f>
        <v>95060</v>
      </c>
      <c r="L1382" s="2" t="str">
        <f>IFERROR(VLOOKUP(C1382, [5]stores!A:B, 2, FALSE), "Unknown")</f>
        <v>Santa Cruz Bikes</v>
      </c>
      <c r="M1382" s="2" t="str">
        <f>VLOOKUP(D1382,[3]products!A:B,2,FALSE)</f>
        <v>Electra Girl's Hawaii 1 (16-inch) - 2015/2016</v>
      </c>
      <c r="N1382" s="2" t="str">
        <f>VLOOKUP(D1382, [3]products!A:H, 8, FALSE)</f>
        <v>Electra</v>
      </c>
      <c r="O1382" s="21">
        <f>VLOOKUP(A1382, [1]orders!A:D, 4, FALSE)</f>
        <v>42653</v>
      </c>
      <c r="P1382" s="2">
        <v>1</v>
      </c>
      <c r="Q1382" s="2">
        <v>269.99</v>
      </c>
      <c r="R1382" s="27">
        <v>0.2</v>
      </c>
      <c r="S1382" s="2">
        <f t="shared" si="21"/>
        <v>269.99</v>
      </c>
    </row>
    <row r="1383" spans="1:19" x14ac:dyDescent="0.3">
      <c r="A1383" s="2">
        <v>495</v>
      </c>
      <c r="B1383" s="2">
        <v>2</v>
      </c>
      <c r="C1383" s="2">
        <f>VLOOKUP(A1383, [1]orders!A:G, 7, FALSE)</f>
        <v>1</v>
      </c>
      <c r="D1383" s="2">
        <v>9</v>
      </c>
      <c r="E1383" s="2">
        <f>VLOOKUP(C1383, [2]staffs!A:G,1,FALSE)</f>
        <v>1</v>
      </c>
      <c r="F1383" s="2" t="str">
        <f>VLOOKUP(E1383, [2]staffs!A:D,4,FALSE)</f>
        <v>fabiola.jackson@bikes.shop</v>
      </c>
      <c r="G1383" s="2">
        <f>VLOOKUP(D1383, [3]products!$A:$D, 4, FALSE)</f>
        <v>5</v>
      </c>
      <c r="H1383" s="2" t="str">
        <f>VLOOKUP(G1383, [4]categories!A:B, 2, FALSE)</f>
        <v>Electric Bikes</v>
      </c>
      <c r="I1383" s="14">
        <f>VLOOKUP(A1383, [1]orders!A:B,2,FALSE)</f>
        <v>712</v>
      </c>
      <c r="J1383" s="14" t="str">
        <f>VLOOKUP(A1383, [1]orders!A:I,9,FALSE)</f>
        <v>kecia.olsen@msn.com</v>
      </c>
      <c r="K1383" s="14">
        <f>VLOOKUP(A1383, [1]orders!A:J,10,FALSE)</f>
        <v>95060</v>
      </c>
      <c r="L1383" s="2" t="str">
        <f>IFERROR(VLOOKUP(C1383, [5]stores!A:B, 2, FALSE), "Unknown")</f>
        <v>Santa Cruz Bikes</v>
      </c>
      <c r="M1383" s="2" t="str">
        <f>VLOOKUP(D1383,[3]products!A:B,2,FALSE)</f>
        <v>Trek Conduit+ - 2016</v>
      </c>
      <c r="N1383" s="2" t="str">
        <f>VLOOKUP(D1383, [3]products!A:H, 8, FALSE)</f>
        <v>Trek</v>
      </c>
      <c r="O1383" s="21">
        <f>VLOOKUP(A1383, [1]orders!A:D, 4, FALSE)</f>
        <v>42653</v>
      </c>
      <c r="P1383" s="2">
        <v>1</v>
      </c>
      <c r="Q1383" s="2">
        <v>2999.99</v>
      </c>
      <c r="R1383" s="27">
        <v>0.05</v>
      </c>
      <c r="S1383" s="2">
        <f t="shared" si="21"/>
        <v>2999.99</v>
      </c>
    </row>
    <row r="1384" spans="1:19" x14ac:dyDescent="0.3">
      <c r="A1384" s="2">
        <v>496</v>
      </c>
      <c r="B1384" s="2">
        <v>1</v>
      </c>
      <c r="C1384" s="2">
        <f>VLOOKUP(A1384, [1]orders!A:G, 7, FALSE)</f>
        <v>2</v>
      </c>
      <c r="D1384" s="2">
        <v>23</v>
      </c>
      <c r="E1384" s="2">
        <f>VLOOKUP(C1384, [2]staffs!A:G,1,FALSE)</f>
        <v>2</v>
      </c>
      <c r="F1384" s="2" t="str">
        <f>VLOOKUP(E1384, [2]staffs!A:D,4,FALSE)</f>
        <v>mireya.copeland@bikes.shop</v>
      </c>
      <c r="G1384" s="2">
        <f>VLOOKUP(D1384, [3]products!$A:$D, 4, FALSE)</f>
        <v>1</v>
      </c>
      <c r="H1384" s="2" t="str">
        <f>VLOOKUP(G1384, [4]categories!A:B, 2, FALSE)</f>
        <v>Children Bicycles</v>
      </c>
      <c r="I1384" s="14">
        <f>VLOOKUP(A1384, [1]orders!A:B,2,FALSE)</f>
        <v>193</v>
      </c>
      <c r="J1384" s="14" t="str">
        <f>VLOOKUP(A1384, [1]orders!A:I,9,FALSE)</f>
        <v>ayanna.rhodes@msn.com</v>
      </c>
      <c r="K1384" s="14">
        <f>VLOOKUP(A1384, [1]orders!A:J,10,FALSE)</f>
        <v>11801</v>
      </c>
      <c r="L1384" s="2" t="str">
        <f>IFERROR(VLOOKUP(C1384, [5]stores!A:B, 2, FALSE), "Unknown")</f>
        <v>Baldwin Bikes</v>
      </c>
      <c r="M1384" s="2" t="str">
        <f>VLOOKUP(D1384,[3]products!A:B,2,FALSE)</f>
        <v>Electra Girl's Hawaii 1 (20-inch) - 2015/2016</v>
      </c>
      <c r="N1384" s="2" t="str">
        <f>VLOOKUP(D1384, [3]products!A:H, 8, FALSE)</f>
        <v>Electra</v>
      </c>
      <c r="O1384" s="21">
        <f>VLOOKUP(A1384, [1]orders!A:D, 4, FALSE)</f>
        <v>42653</v>
      </c>
      <c r="P1384" s="2">
        <v>1</v>
      </c>
      <c r="Q1384" s="2">
        <v>299.99</v>
      </c>
      <c r="R1384" s="27">
        <v>0.2</v>
      </c>
      <c r="S1384" s="2">
        <f t="shared" si="21"/>
        <v>299.99</v>
      </c>
    </row>
    <row r="1385" spans="1:19" x14ac:dyDescent="0.3">
      <c r="A1385" s="2">
        <v>496</v>
      </c>
      <c r="B1385" s="2">
        <v>2</v>
      </c>
      <c r="C1385" s="2">
        <f>VLOOKUP(A1385, [1]orders!A:G, 7, FALSE)</f>
        <v>2</v>
      </c>
      <c r="D1385" s="2">
        <v>13</v>
      </c>
      <c r="E1385" s="2">
        <f>VLOOKUP(C1385, [2]staffs!A:G,1,FALSE)</f>
        <v>2</v>
      </c>
      <c r="F1385" s="2" t="str">
        <f>VLOOKUP(E1385, [2]staffs!A:D,4,FALSE)</f>
        <v>mireya.copeland@bikes.shop</v>
      </c>
      <c r="G1385" s="2">
        <f>VLOOKUP(D1385, [3]products!$A:$D, 4, FALSE)</f>
        <v>3</v>
      </c>
      <c r="H1385" s="2" t="str">
        <f>VLOOKUP(G1385, [4]categories!A:B, 2, FALSE)</f>
        <v>Cruisers Bicycles</v>
      </c>
      <c r="I1385" s="14">
        <f>VLOOKUP(A1385, [1]orders!A:B,2,FALSE)</f>
        <v>193</v>
      </c>
      <c r="J1385" s="14" t="str">
        <f>VLOOKUP(A1385, [1]orders!A:I,9,FALSE)</f>
        <v>ayanna.rhodes@msn.com</v>
      </c>
      <c r="K1385" s="14">
        <f>VLOOKUP(A1385, [1]orders!A:J,10,FALSE)</f>
        <v>11801</v>
      </c>
      <c r="L1385" s="2" t="str">
        <f>IFERROR(VLOOKUP(C1385, [5]stores!A:B, 2, FALSE), "Unknown")</f>
        <v>Baldwin Bikes</v>
      </c>
      <c r="M1385" s="2" t="str">
        <f>VLOOKUP(D1385,[3]products!A:B,2,FALSE)</f>
        <v>Electra Cruiser 1 (24-Inch) - 2016</v>
      </c>
      <c r="N1385" s="2" t="str">
        <f>VLOOKUP(D1385, [3]products!A:H, 8, FALSE)</f>
        <v>Electra</v>
      </c>
      <c r="O1385" s="21">
        <f>VLOOKUP(A1385, [1]orders!A:D, 4, FALSE)</f>
        <v>42653</v>
      </c>
      <c r="P1385" s="2">
        <v>1</v>
      </c>
      <c r="Q1385" s="2">
        <v>269.99</v>
      </c>
      <c r="R1385" s="27">
        <v>0.1</v>
      </c>
      <c r="S1385" s="2">
        <f t="shared" si="21"/>
        <v>269.99</v>
      </c>
    </row>
    <row r="1386" spans="1:19" x14ac:dyDescent="0.3">
      <c r="A1386" s="2">
        <v>496</v>
      </c>
      <c r="B1386" s="2">
        <v>3</v>
      </c>
      <c r="C1386" s="2">
        <f>VLOOKUP(A1386, [1]orders!A:G, 7, FALSE)</f>
        <v>2</v>
      </c>
      <c r="D1386" s="2">
        <v>21</v>
      </c>
      <c r="E1386" s="2">
        <f>VLOOKUP(C1386, [2]staffs!A:G,1,FALSE)</f>
        <v>2</v>
      </c>
      <c r="F1386" s="2" t="str">
        <f>VLOOKUP(E1386, [2]staffs!A:D,4,FALSE)</f>
        <v>mireya.copeland@bikes.shop</v>
      </c>
      <c r="G1386" s="2">
        <f>VLOOKUP(D1386, [3]products!$A:$D, 4, FALSE)</f>
        <v>1</v>
      </c>
      <c r="H1386" s="2" t="str">
        <f>VLOOKUP(G1386, [4]categories!A:B, 2, FALSE)</f>
        <v>Children Bicycles</v>
      </c>
      <c r="I1386" s="14">
        <f>VLOOKUP(A1386, [1]orders!A:B,2,FALSE)</f>
        <v>193</v>
      </c>
      <c r="J1386" s="14" t="str">
        <f>VLOOKUP(A1386, [1]orders!A:I,9,FALSE)</f>
        <v>ayanna.rhodes@msn.com</v>
      </c>
      <c r="K1386" s="14">
        <f>VLOOKUP(A1386, [1]orders!A:J,10,FALSE)</f>
        <v>11801</v>
      </c>
      <c r="L1386" s="2" t="str">
        <f>IFERROR(VLOOKUP(C1386, [5]stores!A:B, 2, FALSE), "Unknown")</f>
        <v>Baldwin Bikes</v>
      </c>
      <c r="M1386" s="2" t="str">
        <f>VLOOKUP(D1386,[3]products!A:B,2,FALSE)</f>
        <v>Electra Cruiser 1 (24-Inch) - 2016</v>
      </c>
      <c r="N1386" s="2" t="str">
        <f>VLOOKUP(D1386, [3]products!A:H, 8, FALSE)</f>
        <v>Electra</v>
      </c>
      <c r="O1386" s="21">
        <f>VLOOKUP(A1386, [1]orders!A:D, 4, FALSE)</f>
        <v>42653</v>
      </c>
      <c r="P1386" s="2">
        <v>2</v>
      </c>
      <c r="Q1386" s="2">
        <v>269.99</v>
      </c>
      <c r="R1386" s="27">
        <v>0.2</v>
      </c>
      <c r="S1386" s="2">
        <f t="shared" si="21"/>
        <v>539.98</v>
      </c>
    </row>
    <row r="1387" spans="1:19" x14ac:dyDescent="0.3">
      <c r="A1387" s="2">
        <v>497</v>
      </c>
      <c r="B1387" s="2">
        <v>1</v>
      </c>
      <c r="C1387" s="2">
        <f>VLOOKUP(A1387, [1]orders!A:G, 7, FALSE)</f>
        <v>2</v>
      </c>
      <c r="D1387" s="2">
        <v>25</v>
      </c>
      <c r="E1387" s="2">
        <f>VLOOKUP(C1387, [2]staffs!A:G,1,FALSE)</f>
        <v>2</v>
      </c>
      <c r="F1387" s="2" t="str">
        <f>VLOOKUP(E1387, [2]staffs!A:D,4,FALSE)</f>
        <v>mireya.copeland@bikes.shop</v>
      </c>
      <c r="G1387" s="2">
        <f>VLOOKUP(D1387, [3]products!$A:$D, 4, FALSE)</f>
        <v>2</v>
      </c>
      <c r="H1387" s="2" t="str">
        <f>VLOOKUP(G1387, [4]categories!A:B, 2, FALSE)</f>
        <v>Comfort Bicycles</v>
      </c>
      <c r="I1387" s="14">
        <f>VLOOKUP(A1387, [1]orders!A:B,2,FALSE)</f>
        <v>785</v>
      </c>
      <c r="J1387" s="14" t="str">
        <f>VLOOKUP(A1387, [1]orders!A:I,9,FALSE)</f>
        <v>kandis.mills@hotmail.com</v>
      </c>
      <c r="K1387" s="14">
        <f>VLOOKUP(A1387, [1]orders!A:J,10,FALSE)</f>
        <v>14075</v>
      </c>
      <c r="L1387" s="2" t="str">
        <f>IFERROR(VLOOKUP(C1387, [5]stores!A:B, 2, FALSE), "Unknown")</f>
        <v>Baldwin Bikes</v>
      </c>
      <c r="M1387" s="2" t="str">
        <f>VLOOKUP(D1387,[3]products!A:B,2,FALSE)</f>
        <v>Electra Townie Original 7D - 2015/2016</v>
      </c>
      <c r="N1387" s="2" t="str">
        <f>VLOOKUP(D1387, [3]products!A:H, 8, FALSE)</f>
        <v>Electra</v>
      </c>
      <c r="O1387" s="21">
        <f>VLOOKUP(A1387, [1]orders!A:D, 4, FALSE)</f>
        <v>42653</v>
      </c>
      <c r="P1387" s="2">
        <v>2</v>
      </c>
      <c r="Q1387" s="2">
        <v>499.99</v>
      </c>
      <c r="R1387" s="27">
        <v>7.0000000000000007E-2</v>
      </c>
      <c r="S1387" s="2">
        <f t="shared" si="21"/>
        <v>999.98</v>
      </c>
    </row>
    <row r="1388" spans="1:19" x14ac:dyDescent="0.3">
      <c r="A1388" s="2">
        <v>498</v>
      </c>
      <c r="B1388" s="2">
        <v>1</v>
      </c>
      <c r="C1388" s="2">
        <f>VLOOKUP(A1388, [1]orders!A:G, 7, FALSE)</f>
        <v>2</v>
      </c>
      <c r="D1388" s="2">
        <v>24</v>
      </c>
      <c r="E1388" s="2">
        <f>VLOOKUP(C1388, [2]staffs!A:G,1,FALSE)</f>
        <v>2</v>
      </c>
      <c r="F1388" s="2" t="str">
        <f>VLOOKUP(E1388, [2]staffs!A:D,4,FALSE)</f>
        <v>mireya.copeland@bikes.shop</v>
      </c>
      <c r="G1388" s="2">
        <f>VLOOKUP(D1388, [3]products!$A:$D, 4, FALSE)</f>
        <v>2</v>
      </c>
      <c r="H1388" s="2" t="str">
        <f>VLOOKUP(G1388, [4]categories!A:B, 2, FALSE)</f>
        <v>Comfort Bicycles</v>
      </c>
      <c r="I1388" s="14">
        <f>VLOOKUP(A1388, [1]orders!A:B,2,FALSE)</f>
        <v>1331</v>
      </c>
      <c r="J1388" s="14" t="str">
        <f>VLOOKUP(A1388, [1]orders!A:I,9,FALSE)</f>
        <v>divina.reeves@hotmail.com</v>
      </c>
      <c r="K1388" s="14">
        <f>VLOOKUP(A1388, [1]orders!A:J,10,FALSE)</f>
        <v>12550</v>
      </c>
      <c r="L1388" s="2" t="str">
        <f>IFERROR(VLOOKUP(C1388, [5]stores!A:B, 2, FALSE), "Unknown")</f>
        <v>Baldwin Bikes</v>
      </c>
      <c r="M1388" s="2" t="str">
        <f>VLOOKUP(D1388,[3]products!A:B,2,FALSE)</f>
        <v>Electra Townie Original 21D - 2016</v>
      </c>
      <c r="N1388" s="2" t="str">
        <f>VLOOKUP(D1388, [3]products!A:H, 8, FALSE)</f>
        <v>Electra</v>
      </c>
      <c r="O1388" s="21">
        <f>VLOOKUP(A1388, [1]orders!A:D, 4, FALSE)</f>
        <v>42653</v>
      </c>
      <c r="P1388" s="2">
        <v>1</v>
      </c>
      <c r="Q1388" s="2">
        <v>549.99</v>
      </c>
      <c r="R1388" s="27">
        <v>7.0000000000000007E-2</v>
      </c>
      <c r="S1388" s="2">
        <f t="shared" si="21"/>
        <v>549.99</v>
      </c>
    </row>
    <row r="1389" spans="1:19" x14ac:dyDescent="0.3">
      <c r="A1389" s="2">
        <v>498</v>
      </c>
      <c r="B1389" s="2">
        <v>2</v>
      </c>
      <c r="C1389" s="2">
        <f>VLOOKUP(A1389, [1]orders!A:G, 7, FALSE)</f>
        <v>2</v>
      </c>
      <c r="D1389" s="2">
        <v>21</v>
      </c>
      <c r="E1389" s="2">
        <f>VLOOKUP(C1389, [2]staffs!A:G,1,FALSE)</f>
        <v>2</v>
      </c>
      <c r="F1389" s="2" t="str">
        <f>VLOOKUP(E1389, [2]staffs!A:D,4,FALSE)</f>
        <v>mireya.copeland@bikes.shop</v>
      </c>
      <c r="G1389" s="2">
        <f>VLOOKUP(D1389, [3]products!$A:$D, 4, FALSE)</f>
        <v>1</v>
      </c>
      <c r="H1389" s="2" t="str">
        <f>VLOOKUP(G1389, [4]categories!A:B, 2, FALSE)</f>
        <v>Children Bicycles</v>
      </c>
      <c r="I1389" s="14">
        <f>VLOOKUP(A1389, [1]orders!A:B,2,FALSE)</f>
        <v>1331</v>
      </c>
      <c r="J1389" s="14" t="str">
        <f>VLOOKUP(A1389, [1]orders!A:I,9,FALSE)</f>
        <v>divina.reeves@hotmail.com</v>
      </c>
      <c r="K1389" s="14">
        <f>VLOOKUP(A1389, [1]orders!A:J,10,FALSE)</f>
        <v>12550</v>
      </c>
      <c r="L1389" s="2" t="str">
        <f>IFERROR(VLOOKUP(C1389, [5]stores!A:B, 2, FALSE), "Unknown")</f>
        <v>Baldwin Bikes</v>
      </c>
      <c r="M1389" s="2" t="str">
        <f>VLOOKUP(D1389,[3]products!A:B,2,FALSE)</f>
        <v>Electra Cruiser 1 (24-Inch) - 2016</v>
      </c>
      <c r="N1389" s="2" t="str">
        <f>VLOOKUP(D1389, [3]products!A:H, 8, FALSE)</f>
        <v>Electra</v>
      </c>
      <c r="O1389" s="21">
        <f>VLOOKUP(A1389, [1]orders!A:D, 4, FALSE)</f>
        <v>42653</v>
      </c>
      <c r="P1389" s="2">
        <v>1</v>
      </c>
      <c r="Q1389" s="2">
        <v>269.99</v>
      </c>
      <c r="R1389" s="27">
        <v>0.1</v>
      </c>
      <c r="S1389" s="2">
        <f t="shared" si="21"/>
        <v>269.99</v>
      </c>
    </row>
    <row r="1390" spans="1:19" x14ac:dyDescent="0.3">
      <c r="A1390" s="2">
        <v>498</v>
      </c>
      <c r="B1390" s="2">
        <v>3</v>
      </c>
      <c r="C1390" s="2">
        <f>VLOOKUP(A1390, [1]orders!A:G, 7, FALSE)</f>
        <v>2</v>
      </c>
      <c r="D1390" s="2">
        <v>10</v>
      </c>
      <c r="E1390" s="2">
        <f>VLOOKUP(C1390, [2]staffs!A:G,1,FALSE)</f>
        <v>2</v>
      </c>
      <c r="F1390" s="2" t="str">
        <f>VLOOKUP(E1390, [2]staffs!A:D,4,FALSE)</f>
        <v>mireya.copeland@bikes.shop</v>
      </c>
      <c r="G1390" s="2">
        <f>VLOOKUP(D1390, [3]products!$A:$D, 4, FALSE)</f>
        <v>4</v>
      </c>
      <c r="H1390" s="2" t="str">
        <f>VLOOKUP(G1390, [4]categories!A:B, 2, FALSE)</f>
        <v>Cyclocross Bicycles</v>
      </c>
      <c r="I1390" s="14">
        <f>VLOOKUP(A1390, [1]orders!A:B,2,FALSE)</f>
        <v>1331</v>
      </c>
      <c r="J1390" s="14" t="str">
        <f>VLOOKUP(A1390, [1]orders!A:I,9,FALSE)</f>
        <v>divina.reeves@hotmail.com</v>
      </c>
      <c r="K1390" s="14">
        <f>VLOOKUP(A1390, [1]orders!A:J,10,FALSE)</f>
        <v>12550</v>
      </c>
      <c r="L1390" s="2" t="str">
        <f>IFERROR(VLOOKUP(C1390, [5]stores!A:B, 2, FALSE), "Unknown")</f>
        <v>Baldwin Bikes</v>
      </c>
      <c r="M1390" s="2" t="str">
        <f>VLOOKUP(D1390,[3]products!A:B,2,FALSE)</f>
        <v>Surly Straggler - 2016</v>
      </c>
      <c r="N1390" s="2" t="str">
        <f>VLOOKUP(D1390, [3]products!A:H, 8, FALSE)</f>
        <v>Surly</v>
      </c>
      <c r="O1390" s="21">
        <f>VLOOKUP(A1390, [1]orders!A:D, 4, FALSE)</f>
        <v>42653</v>
      </c>
      <c r="P1390" s="2">
        <v>1</v>
      </c>
      <c r="Q1390" s="2">
        <v>1549</v>
      </c>
      <c r="R1390" s="27">
        <v>7.0000000000000007E-2</v>
      </c>
      <c r="S1390" s="2">
        <f t="shared" si="21"/>
        <v>1549</v>
      </c>
    </row>
    <row r="1391" spans="1:19" x14ac:dyDescent="0.3">
      <c r="A1391" s="2">
        <v>499</v>
      </c>
      <c r="B1391" s="2">
        <v>1</v>
      </c>
      <c r="C1391" s="2">
        <f>VLOOKUP(A1391, [1]orders!A:G, 7, FALSE)</f>
        <v>1</v>
      </c>
      <c r="D1391" s="2">
        <v>11</v>
      </c>
      <c r="E1391" s="2">
        <f>VLOOKUP(C1391, [2]staffs!A:G,1,FALSE)</f>
        <v>1</v>
      </c>
      <c r="F1391" s="2" t="str">
        <f>VLOOKUP(E1391, [2]staffs!A:D,4,FALSE)</f>
        <v>fabiola.jackson@bikes.shop</v>
      </c>
      <c r="G1391" s="2">
        <f>VLOOKUP(D1391, [3]products!$A:$D, 4, FALSE)</f>
        <v>4</v>
      </c>
      <c r="H1391" s="2" t="str">
        <f>VLOOKUP(G1391, [4]categories!A:B, 2, FALSE)</f>
        <v>Cyclocross Bicycles</v>
      </c>
      <c r="I1391" s="14">
        <f>VLOOKUP(A1391, [1]orders!A:B,2,FALSE)</f>
        <v>260</v>
      </c>
      <c r="J1391" s="14" t="str">
        <f>VLOOKUP(A1391, [1]orders!A:I,9,FALSE)</f>
        <v>rodrick.shelton@hotmail.com</v>
      </c>
      <c r="K1391" s="14">
        <f>VLOOKUP(A1391, [1]orders!A:J,10,FALSE)</f>
        <v>91387</v>
      </c>
      <c r="L1391" s="2" t="str">
        <f>IFERROR(VLOOKUP(C1391, [5]stores!A:B, 2, FALSE), "Unknown")</f>
        <v>Santa Cruz Bikes</v>
      </c>
      <c r="M1391" s="2" t="str">
        <f>VLOOKUP(D1391,[3]products!A:B,2,FALSE)</f>
        <v>Surly Straggler 650b - 2016</v>
      </c>
      <c r="N1391" s="2" t="str">
        <f>VLOOKUP(D1391, [3]products!A:H, 8, FALSE)</f>
        <v>Surly</v>
      </c>
      <c r="O1391" s="21">
        <f>VLOOKUP(A1391, [1]orders!A:D, 4, FALSE)</f>
        <v>42654</v>
      </c>
      <c r="P1391" s="2">
        <v>1</v>
      </c>
      <c r="Q1391" s="2">
        <v>1680.99</v>
      </c>
      <c r="R1391" s="27">
        <v>0.2</v>
      </c>
      <c r="S1391" s="2">
        <f t="shared" si="21"/>
        <v>1680.99</v>
      </c>
    </row>
    <row r="1392" spans="1:19" x14ac:dyDescent="0.3">
      <c r="A1392" s="2">
        <v>499</v>
      </c>
      <c r="B1392" s="2">
        <v>2</v>
      </c>
      <c r="C1392" s="2">
        <f>VLOOKUP(A1392, [1]orders!A:G, 7, FALSE)</f>
        <v>1</v>
      </c>
      <c r="D1392" s="2">
        <v>15</v>
      </c>
      <c r="E1392" s="2">
        <f>VLOOKUP(C1392, [2]staffs!A:G,1,FALSE)</f>
        <v>1</v>
      </c>
      <c r="F1392" s="2" t="str">
        <f>VLOOKUP(E1392, [2]staffs!A:D,4,FALSE)</f>
        <v>fabiola.jackson@bikes.shop</v>
      </c>
      <c r="G1392" s="2">
        <f>VLOOKUP(D1392, [3]products!$A:$D, 4, FALSE)</f>
        <v>3</v>
      </c>
      <c r="H1392" s="2" t="str">
        <f>VLOOKUP(G1392, [4]categories!A:B, 2, FALSE)</f>
        <v>Cruisers Bicycles</v>
      </c>
      <c r="I1392" s="14">
        <f>VLOOKUP(A1392, [1]orders!A:B,2,FALSE)</f>
        <v>260</v>
      </c>
      <c r="J1392" s="14" t="str">
        <f>VLOOKUP(A1392, [1]orders!A:I,9,FALSE)</f>
        <v>rodrick.shelton@hotmail.com</v>
      </c>
      <c r="K1392" s="14">
        <f>VLOOKUP(A1392, [1]orders!A:J,10,FALSE)</f>
        <v>91387</v>
      </c>
      <c r="L1392" s="2" t="str">
        <f>IFERROR(VLOOKUP(C1392, [5]stores!A:B, 2, FALSE), "Unknown")</f>
        <v>Santa Cruz Bikes</v>
      </c>
      <c r="M1392" s="2" t="str">
        <f>VLOOKUP(D1392,[3]products!A:B,2,FALSE)</f>
        <v>Electra Moto 1 - 2016</v>
      </c>
      <c r="N1392" s="2" t="str">
        <f>VLOOKUP(D1392, [3]products!A:H, 8, FALSE)</f>
        <v>Electra</v>
      </c>
      <c r="O1392" s="21">
        <f>VLOOKUP(A1392, [1]orders!A:D, 4, FALSE)</f>
        <v>42654</v>
      </c>
      <c r="P1392" s="2">
        <v>1</v>
      </c>
      <c r="Q1392" s="2">
        <v>529.99</v>
      </c>
      <c r="R1392" s="27">
        <v>7.0000000000000007E-2</v>
      </c>
      <c r="S1392" s="2">
        <f t="shared" si="21"/>
        <v>529.99</v>
      </c>
    </row>
    <row r="1393" spans="1:19" x14ac:dyDescent="0.3">
      <c r="A1393" s="2">
        <v>499</v>
      </c>
      <c r="B1393" s="2">
        <v>3</v>
      </c>
      <c r="C1393" s="2">
        <f>VLOOKUP(A1393, [1]orders!A:G, 7, FALSE)</f>
        <v>1</v>
      </c>
      <c r="D1393" s="2">
        <v>14</v>
      </c>
      <c r="E1393" s="2">
        <f>VLOOKUP(C1393, [2]staffs!A:G,1,FALSE)</f>
        <v>1</v>
      </c>
      <c r="F1393" s="2" t="str">
        <f>VLOOKUP(E1393, [2]staffs!A:D,4,FALSE)</f>
        <v>fabiola.jackson@bikes.shop</v>
      </c>
      <c r="G1393" s="2">
        <f>VLOOKUP(D1393, [3]products!$A:$D, 4, FALSE)</f>
        <v>3</v>
      </c>
      <c r="H1393" s="2" t="str">
        <f>VLOOKUP(G1393, [4]categories!A:B, 2, FALSE)</f>
        <v>Cruisers Bicycles</v>
      </c>
      <c r="I1393" s="14">
        <f>VLOOKUP(A1393, [1]orders!A:B,2,FALSE)</f>
        <v>260</v>
      </c>
      <c r="J1393" s="14" t="str">
        <f>VLOOKUP(A1393, [1]orders!A:I,9,FALSE)</f>
        <v>rodrick.shelton@hotmail.com</v>
      </c>
      <c r="K1393" s="14">
        <f>VLOOKUP(A1393, [1]orders!A:J,10,FALSE)</f>
        <v>91387</v>
      </c>
      <c r="L1393" s="2" t="str">
        <f>IFERROR(VLOOKUP(C1393, [5]stores!A:B, 2, FALSE), "Unknown")</f>
        <v>Santa Cruz Bikes</v>
      </c>
      <c r="M1393" s="2" t="str">
        <f>VLOOKUP(D1393,[3]products!A:B,2,FALSE)</f>
        <v>Electra Girl's Hawaii 1 (16-inch) - 2015/2016</v>
      </c>
      <c r="N1393" s="2" t="str">
        <f>VLOOKUP(D1393, [3]products!A:H, 8, FALSE)</f>
        <v>Electra</v>
      </c>
      <c r="O1393" s="21">
        <f>VLOOKUP(A1393, [1]orders!A:D, 4, FALSE)</f>
        <v>42654</v>
      </c>
      <c r="P1393" s="2">
        <v>2</v>
      </c>
      <c r="Q1393" s="2">
        <v>269.99</v>
      </c>
      <c r="R1393" s="27">
        <v>0.2</v>
      </c>
      <c r="S1393" s="2">
        <f t="shared" si="21"/>
        <v>539.98</v>
      </c>
    </row>
    <row r="1394" spans="1:19" x14ac:dyDescent="0.3">
      <c r="A1394" s="2">
        <v>499</v>
      </c>
      <c r="B1394" s="2">
        <v>4</v>
      </c>
      <c r="C1394" s="2">
        <f>VLOOKUP(A1394, [1]orders!A:G, 7, FALSE)</f>
        <v>1</v>
      </c>
      <c r="D1394" s="2">
        <v>20</v>
      </c>
      <c r="E1394" s="2">
        <f>VLOOKUP(C1394, [2]staffs!A:G,1,FALSE)</f>
        <v>1</v>
      </c>
      <c r="F1394" s="2" t="str">
        <f>VLOOKUP(E1394, [2]staffs!A:D,4,FALSE)</f>
        <v>fabiola.jackson@bikes.shop</v>
      </c>
      <c r="G1394" s="2">
        <f>VLOOKUP(D1394, [3]products!$A:$D, 4, FALSE)</f>
        <v>3</v>
      </c>
      <c r="H1394" s="2" t="str">
        <f>VLOOKUP(G1394, [4]categories!A:B, 2, FALSE)</f>
        <v>Cruisers Bicycles</v>
      </c>
      <c r="I1394" s="14">
        <f>VLOOKUP(A1394, [1]orders!A:B,2,FALSE)</f>
        <v>260</v>
      </c>
      <c r="J1394" s="14" t="str">
        <f>VLOOKUP(A1394, [1]orders!A:I,9,FALSE)</f>
        <v>rodrick.shelton@hotmail.com</v>
      </c>
      <c r="K1394" s="14">
        <f>VLOOKUP(A1394, [1]orders!A:J,10,FALSE)</f>
        <v>91387</v>
      </c>
      <c r="L1394" s="2" t="str">
        <f>IFERROR(VLOOKUP(C1394, [5]stores!A:B, 2, FALSE), "Unknown")</f>
        <v>Santa Cruz Bikes</v>
      </c>
      <c r="M1394" s="2" t="str">
        <f>VLOOKUP(D1394,[3]products!A:B,2,FALSE)</f>
        <v>Electra Townie Original 7D EQ - Women's - 2016</v>
      </c>
      <c r="N1394" s="2" t="str">
        <f>VLOOKUP(D1394, [3]products!A:H, 8, FALSE)</f>
        <v>Electra</v>
      </c>
      <c r="O1394" s="21">
        <f>VLOOKUP(A1394, [1]orders!A:D, 4, FALSE)</f>
        <v>42654</v>
      </c>
      <c r="P1394" s="2">
        <v>2</v>
      </c>
      <c r="Q1394" s="2">
        <v>599.99</v>
      </c>
      <c r="R1394" s="27">
        <v>0.1</v>
      </c>
      <c r="S1394" s="2">
        <f t="shared" si="21"/>
        <v>1199.98</v>
      </c>
    </row>
    <row r="1395" spans="1:19" x14ac:dyDescent="0.3">
      <c r="A1395" s="2">
        <v>500</v>
      </c>
      <c r="B1395" s="2">
        <v>1</v>
      </c>
      <c r="C1395" s="2">
        <f>VLOOKUP(A1395, [1]orders!A:G, 7, FALSE)</f>
        <v>2</v>
      </c>
      <c r="D1395" s="2">
        <v>12</v>
      </c>
      <c r="E1395" s="2">
        <f>VLOOKUP(C1395, [2]staffs!A:G,1,FALSE)</f>
        <v>2</v>
      </c>
      <c r="F1395" s="2" t="str">
        <f>VLOOKUP(E1395, [2]staffs!A:D,4,FALSE)</f>
        <v>mireya.copeland@bikes.shop</v>
      </c>
      <c r="G1395" s="2">
        <f>VLOOKUP(D1395, [3]products!$A:$D, 4, FALSE)</f>
        <v>3</v>
      </c>
      <c r="H1395" s="2" t="str">
        <f>VLOOKUP(G1395, [4]categories!A:B, 2, FALSE)</f>
        <v>Cruisers Bicycles</v>
      </c>
      <c r="I1395" s="14">
        <f>VLOOKUP(A1395, [1]orders!A:B,2,FALSE)</f>
        <v>148</v>
      </c>
      <c r="J1395" s="14" t="str">
        <f>VLOOKUP(A1395, [1]orders!A:I,9,FALSE)</f>
        <v>julee.woodard@yahoo.com</v>
      </c>
      <c r="K1395" s="14">
        <f>VLOOKUP(A1395, [1]orders!A:J,10,FALSE)</f>
        <v>11418</v>
      </c>
      <c r="L1395" s="2" t="str">
        <f>IFERROR(VLOOKUP(C1395, [5]stores!A:B, 2, FALSE), "Unknown")</f>
        <v>Baldwin Bikes</v>
      </c>
      <c r="M1395" s="2" t="str">
        <f>VLOOKUP(D1395,[3]products!A:B,2,FALSE)</f>
        <v>Electra Townie Original 21D - 2016</v>
      </c>
      <c r="N1395" s="2" t="str">
        <f>VLOOKUP(D1395, [3]products!A:H, 8, FALSE)</f>
        <v>Electra</v>
      </c>
      <c r="O1395" s="21">
        <f>VLOOKUP(A1395, [1]orders!A:D, 4, FALSE)</f>
        <v>42654</v>
      </c>
      <c r="P1395" s="2">
        <v>2</v>
      </c>
      <c r="Q1395" s="2">
        <v>549.99</v>
      </c>
      <c r="R1395" s="27">
        <v>0.05</v>
      </c>
      <c r="S1395" s="2">
        <f t="shared" si="21"/>
        <v>1099.98</v>
      </c>
    </row>
    <row r="1396" spans="1:19" x14ac:dyDescent="0.3">
      <c r="A1396" s="2">
        <v>500</v>
      </c>
      <c r="B1396" s="2">
        <v>2</v>
      </c>
      <c r="C1396" s="2">
        <f>VLOOKUP(A1396, [1]orders!A:G, 7, FALSE)</f>
        <v>2</v>
      </c>
      <c r="D1396" s="2">
        <v>14</v>
      </c>
      <c r="E1396" s="2">
        <f>VLOOKUP(C1396, [2]staffs!A:G,1,FALSE)</f>
        <v>2</v>
      </c>
      <c r="F1396" s="2" t="str">
        <f>VLOOKUP(E1396, [2]staffs!A:D,4,FALSE)</f>
        <v>mireya.copeland@bikes.shop</v>
      </c>
      <c r="G1396" s="2">
        <f>VLOOKUP(D1396, [3]products!$A:$D, 4, FALSE)</f>
        <v>3</v>
      </c>
      <c r="H1396" s="2" t="str">
        <f>VLOOKUP(G1396, [4]categories!A:B, 2, FALSE)</f>
        <v>Cruisers Bicycles</v>
      </c>
      <c r="I1396" s="14">
        <f>VLOOKUP(A1396, [1]orders!A:B,2,FALSE)</f>
        <v>148</v>
      </c>
      <c r="J1396" s="14" t="str">
        <f>VLOOKUP(A1396, [1]orders!A:I,9,FALSE)</f>
        <v>julee.woodard@yahoo.com</v>
      </c>
      <c r="K1396" s="14">
        <f>VLOOKUP(A1396, [1]orders!A:J,10,FALSE)</f>
        <v>11418</v>
      </c>
      <c r="L1396" s="2" t="str">
        <f>IFERROR(VLOOKUP(C1396, [5]stores!A:B, 2, FALSE), "Unknown")</f>
        <v>Baldwin Bikes</v>
      </c>
      <c r="M1396" s="2" t="str">
        <f>VLOOKUP(D1396,[3]products!A:B,2,FALSE)</f>
        <v>Electra Girl's Hawaii 1 (16-inch) - 2015/2016</v>
      </c>
      <c r="N1396" s="2" t="str">
        <f>VLOOKUP(D1396, [3]products!A:H, 8, FALSE)</f>
        <v>Electra</v>
      </c>
      <c r="O1396" s="21">
        <f>VLOOKUP(A1396, [1]orders!A:D, 4, FALSE)</f>
        <v>42654</v>
      </c>
      <c r="P1396" s="2">
        <v>1</v>
      </c>
      <c r="Q1396" s="2">
        <v>269.99</v>
      </c>
      <c r="R1396" s="27">
        <v>0.2</v>
      </c>
      <c r="S1396" s="2">
        <f t="shared" si="21"/>
        <v>269.99</v>
      </c>
    </row>
    <row r="1397" spans="1:19" x14ac:dyDescent="0.3">
      <c r="A1397" s="2">
        <v>501</v>
      </c>
      <c r="B1397" s="2">
        <v>1</v>
      </c>
      <c r="C1397" s="2">
        <f>VLOOKUP(A1397, [1]orders!A:G, 7, FALSE)</f>
        <v>2</v>
      </c>
      <c r="D1397" s="2">
        <v>19</v>
      </c>
      <c r="E1397" s="2">
        <f>VLOOKUP(C1397, [2]staffs!A:G,1,FALSE)</f>
        <v>2</v>
      </c>
      <c r="F1397" s="2" t="str">
        <f>VLOOKUP(E1397, [2]staffs!A:D,4,FALSE)</f>
        <v>mireya.copeland@bikes.shop</v>
      </c>
      <c r="G1397" s="2">
        <f>VLOOKUP(D1397, [3]products!$A:$D, 4, FALSE)</f>
        <v>3</v>
      </c>
      <c r="H1397" s="2" t="str">
        <f>VLOOKUP(G1397, [4]categories!A:B, 2, FALSE)</f>
        <v>Cruisers Bicycles</v>
      </c>
      <c r="I1397" s="14">
        <f>VLOOKUP(A1397, [1]orders!A:B,2,FALSE)</f>
        <v>977</v>
      </c>
      <c r="J1397" s="14" t="str">
        <f>VLOOKUP(A1397, [1]orders!A:I,9,FALSE)</f>
        <v>barton.cox@yahoo.com</v>
      </c>
      <c r="K1397" s="14">
        <f>VLOOKUP(A1397, [1]orders!A:J,10,FALSE)</f>
        <v>11701</v>
      </c>
      <c r="L1397" s="2" t="str">
        <f>IFERROR(VLOOKUP(C1397, [5]stores!A:B, 2, FALSE), "Unknown")</f>
        <v>Baldwin Bikes</v>
      </c>
      <c r="M1397" s="2" t="str">
        <f>VLOOKUP(D1397,[3]products!A:B,2,FALSE)</f>
        <v>Pure Cycles William 3-Speed - 2016</v>
      </c>
      <c r="N1397" s="2" t="str">
        <f>VLOOKUP(D1397, [3]products!A:H, 8, FALSE)</f>
        <v>Pure Cycles</v>
      </c>
      <c r="O1397" s="21">
        <f>VLOOKUP(A1397, [1]orders!A:D, 4, FALSE)</f>
        <v>42654</v>
      </c>
      <c r="P1397" s="2">
        <v>2</v>
      </c>
      <c r="Q1397" s="2">
        <v>449</v>
      </c>
      <c r="R1397" s="27">
        <v>0.05</v>
      </c>
      <c r="S1397" s="2">
        <f t="shared" si="21"/>
        <v>898</v>
      </c>
    </row>
    <row r="1398" spans="1:19" x14ac:dyDescent="0.3">
      <c r="A1398" s="2">
        <v>501</v>
      </c>
      <c r="B1398" s="2">
        <v>2</v>
      </c>
      <c r="C1398" s="2">
        <f>VLOOKUP(A1398, [1]orders!A:G, 7, FALSE)</f>
        <v>2</v>
      </c>
      <c r="D1398" s="2">
        <v>8</v>
      </c>
      <c r="E1398" s="2">
        <f>VLOOKUP(C1398, [2]staffs!A:G,1,FALSE)</f>
        <v>2</v>
      </c>
      <c r="F1398" s="2" t="str">
        <f>VLOOKUP(E1398, [2]staffs!A:D,4,FALSE)</f>
        <v>mireya.copeland@bikes.shop</v>
      </c>
      <c r="G1398" s="2">
        <f>VLOOKUP(D1398, [3]products!$A:$D, 4, FALSE)</f>
        <v>6</v>
      </c>
      <c r="H1398" s="2" t="str">
        <f>VLOOKUP(G1398, [4]categories!A:B, 2, FALSE)</f>
        <v>Mountain Bikes</v>
      </c>
      <c r="I1398" s="14">
        <f>VLOOKUP(A1398, [1]orders!A:B,2,FALSE)</f>
        <v>977</v>
      </c>
      <c r="J1398" s="14" t="str">
        <f>VLOOKUP(A1398, [1]orders!A:I,9,FALSE)</f>
        <v>barton.cox@yahoo.com</v>
      </c>
      <c r="K1398" s="14">
        <f>VLOOKUP(A1398, [1]orders!A:J,10,FALSE)</f>
        <v>11701</v>
      </c>
      <c r="L1398" s="2" t="str">
        <f>IFERROR(VLOOKUP(C1398, [5]stores!A:B, 2, FALSE), "Unknown")</f>
        <v>Baldwin Bikes</v>
      </c>
      <c r="M1398" s="2" t="str">
        <f>VLOOKUP(D1398,[3]products!A:B,2,FALSE)</f>
        <v>Trek Remedy 29 Carbon Frameset - 2016</v>
      </c>
      <c r="N1398" s="2" t="str">
        <f>VLOOKUP(D1398, [3]products!A:H, 8, FALSE)</f>
        <v>Trek</v>
      </c>
      <c r="O1398" s="21">
        <f>VLOOKUP(A1398, [1]orders!A:D, 4, FALSE)</f>
        <v>42654</v>
      </c>
      <c r="P1398" s="2">
        <v>1</v>
      </c>
      <c r="Q1398" s="2">
        <v>1799.99</v>
      </c>
      <c r="R1398" s="27">
        <v>7.0000000000000007E-2</v>
      </c>
      <c r="S1398" s="2">
        <f t="shared" si="21"/>
        <v>1799.99</v>
      </c>
    </row>
    <row r="1399" spans="1:19" x14ac:dyDescent="0.3">
      <c r="A1399" s="2">
        <v>501</v>
      </c>
      <c r="B1399" s="2">
        <v>3</v>
      </c>
      <c r="C1399" s="2">
        <f>VLOOKUP(A1399, [1]orders!A:G, 7, FALSE)</f>
        <v>2</v>
      </c>
      <c r="D1399" s="2">
        <v>14</v>
      </c>
      <c r="E1399" s="2">
        <f>VLOOKUP(C1399, [2]staffs!A:G,1,FALSE)</f>
        <v>2</v>
      </c>
      <c r="F1399" s="2" t="str">
        <f>VLOOKUP(E1399, [2]staffs!A:D,4,FALSE)</f>
        <v>mireya.copeland@bikes.shop</v>
      </c>
      <c r="G1399" s="2">
        <f>VLOOKUP(D1399, [3]products!$A:$D, 4, FALSE)</f>
        <v>3</v>
      </c>
      <c r="H1399" s="2" t="str">
        <f>VLOOKUP(G1399, [4]categories!A:B, 2, FALSE)</f>
        <v>Cruisers Bicycles</v>
      </c>
      <c r="I1399" s="14">
        <f>VLOOKUP(A1399, [1]orders!A:B,2,FALSE)</f>
        <v>977</v>
      </c>
      <c r="J1399" s="14" t="str">
        <f>VLOOKUP(A1399, [1]orders!A:I,9,FALSE)</f>
        <v>barton.cox@yahoo.com</v>
      </c>
      <c r="K1399" s="14">
        <f>VLOOKUP(A1399, [1]orders!A:J,10,FALSE)</f>
        <v>11701</v>
      </c>
      <c r="L1399" s="2" t="str">
        <f>IFERROR(VLOOKUP(C1399, [5]stores!A:B, 2, FALSE), "Unknown")</f>
        <v>Baldwin Bikes</v>
      </c>
      <c r="M1399" s="2" t="str">
        <f>VLOOKUP(D1399,[3]products!A:B,2,FALSE)</f>
        <v>Electra Girl's Hawaii 1 (16-inch) - 2015/2016</v>
      </c>
      <c r="N1399" s="2" t="str">
        <f>VLOOKUP(D1399, [3]products!A:H, 8, FALSE)</f>
        <v>Electra</v>
      </c>
      <c r="O1399" s="21">
        <f>VLOOKUP(A1399, [1]orders!A:D, 4, FALSE)</f>
        <v>42654</v>
      </c>
      <c r="P1399" s="2">
        <v>1</v>
      </c>
      <c r="Q1399" s="2">
        <v>269.99</v>
      </c>
      <c r="R1399" s="27">
        <v>0.1</v>
      </c>
      <c r="S1399" s="2">
        <f t="shared" si="21"/>
        <v>269.99</v>
      </c>
    </row>
    <row r="1400" spans="1:19" x14ac:dyDescent="0.3">
      <c r="A1400" s="2">
        <v>501</v>
      </c>
      <c r="B1400" s="2">
        <v>4</v>
      </c>
      <c r="C1400" s="2">
        <f>VLOOKUP(A1400, [1]orders!A:G, 7, FALSE)</f>
        <v>2</v>
      </c>
      <c r="D1400" s="2">
        <v>23</v>
      </c>
      <c r="E1400" s="2">
        <f>VLOOKUP(C1400, [2]staffs!A:G,1,FALSE)</f>
        <v>2</v>
      </c>
      <c r="F1400" s="2" t="str">
        <f>VLOOKUP(E1400, [2]staffs!A:D,4,FALSE)</f>
        <v>mireya.copeland@bikes.shop</v>
      </c>
      <c r="G1400" s="2">
        <f>VLOOKUP(D1400, [3]products!$A:$D, 4, FALSE)</f>
        <v>1</v>
      </c>
      <c r="H1400" s="2" t="str">
        <f>VLOOKUP(G1400, [4]categories!A:B, 2, FALSE)</f>
        <v>Children Bicycles</v>
      </c>
      <c r="I1400" s="14">
        <f>VLOOKUP(A1400, [1]orders!A:B,2,FALSE)</f>
        <v>977</v>
      </c>
      <c r="J1400" s="14" t="str">
        <f>VLOOKUP(A1400, [1]orders!A:I,9,FALSE)</f>
        <v>barton.cox@yahoo.com</v>
      </c>
      <c r="K1400" s="14">
        <f>VLOOKUP(A1400, [1]orders!A:J,10,FALSE)</f>
        <v>11701</v>
      </c>
      <c r="L1400" s="2" t="str">
        <f>IFERROR(VLOOKUP(C1400, [5]stores!A:B, 2, FALSE), "Unknown")</f>
        <v>Baldwin Bikes</v>
      </c>
      <c r="M1400" s="2" t="str">
        <f>VLOOKUP(D1400,[3]products!A:B,2,FALSE)</f>
        <v>Electra Girl's Hawaii 1 (20-inch) - 2015/2016</v>
      </c>
      <c r="N1400" s="2" t="str">
        <f>VLOOKUP(D1400, [3]products!A:H, 8, FALSE)</f>
        <v>Electra</v>
      </c>
      <c r="O1400" s="21">
        <f>VLOOKUP(A1400, [1]orders!A:D, 4, FALSE)</f>
        <v>42654</v>
      </c>
      <c r="P1400" s="2">
        <v>2</v>
      </c>
      <c r="Q1400" s="2">
        <v>299.99</v>
      </c>
      <c r="R1400" s="27">
        <v>7.0000000000000007E-2</v>
      </c>
      <c r="S1400" s="2">
        <f t="shared" si="21"/>
        <v>599.98</v>
      </c>
    </row>
    <row r="1401" spans="1:19" x14ac:dyDescent="0.3">
      <c r="A1401" s="2">
        <v>502</v>
      </c>
      <c r="B1401" s="2">
        <v>1</v>
      </c>
      <c r="C1401" s="2">
        <f>VLOOKUP(A1401, [1]orders!A:G, 7, FALSE)</f>
        <v>3</v>
      </c>
      <c r="D1401" s="2">
        <v>13</v>
      </c>
      <c r="E1401" s="2">
        <f>VLOOKUP(C1401, [2]staffs!A:G,1,FALSE)</f>
        <v>3</v>
      </c>
      <c r="F1401" s="2" t="str">
        <f>VLOOKUP(E1401, [2]staffs!A:D,4,FALSE)</f>
        <v>genna.serrano@bikes.shop</v>
      </c>
      <c r="G1401" s="2">
        <f>VLOOKUP(D1401, [3]products!$A:$D, 4, FALSE)</f>
        <v>3</v>
      </c>
      <c r="H1401" s="2" t="str">
        <f>VLOOKUP(G1401, [4]categories!A:B, 2, FALSE)</f>
        <v>Cruisers Bicycles</v>
      </c>
      <c r="I1401" s="14">
        <f>VLOOKUP(A1401, [1]orders!A:B,2,FALSE)</f>
        <v>401</v>
      </c>
      <c r="J1401" s="14" t="str">
        <f>VLOOKUP(A1401, [1]orders!A:I,9,FALSE)</f>
        <v>shaunda.barnett@gmail.com</v>
      </c>
      <c r="K1401" s="14">
        <f>VLOOKUP(A1401, [1]orders!A:J,10,FALSE)</f>
        <v>75604</v>
      </c>
      <c r="L1401" s="2" t="str">
        <f>IFERROR(VLOOKUP(C1401, [5]stores!A:B, 2, FALSE), "Unknown")</f>
        <v>Rowlett Bikes</v>
      </c>
      <c r="M1401" s="2" t="str">
        <f>VLOOKUP(D1401,[3]products!A:B,2,FALSE)</f>
        <v>Electra Cruiser 1 (24-Inch) - 2016</v>
      </c>
      <c r="N1401" s="2" t="str">
        <f>VLOOKUP(D1401, [3]products!A:H, 8, FALSE)</f>
        <v>Electra</v>
      </c>
      <c r="O1401" s="21">
        <f>VLOOKUP(A1401, [1]orders!A:D, 4, FALSE)</f>
        <v>42655</v>
      </c>
      <c r="P1401" s="2">
        <v>1</v>
      </c>
      <c r="Q1401" s="2">
        <v>269.99</v>
      </c>
      <c r="R1401" s="27">
        <v>0.05</v>
      </c>
      <c r="S1401" s="2">
        <f t="shared" si="21"/>
        <v>269.99</v>
      </c>
    </row>
    <row r="1402" spans="1:19" x14ac:dyDescent="0.3">
      <c r="A1402" s="2">
        <v>503</v>
      </c>
      <c r="B1402" s="2">
        <v>1</v>
      </c>
      <c r="C1402" s="2">
        <f>VLOOKUP(A1402, [1]orders!A:G, 7, FALSE)</f>
        <v>2</v>
      </c>
      <c r="D1402" s="2">
        <v>13</v>
      </c>
      <c r="E1402" s="2">
        <f>VLOOKUP(C1402, [2]staffs!A:G,1,FALSE)</f>
        <v>2</v>
      </c>
      <c r="F1402" s="2" t="str">
        <f>VLOOKUP(E1402, [2]staffs!A:D,4,FALSE)</f>
        <v>mireya.copeland@bikes.shop</v>
      </c>
      <c r="G1402" s="2">
        <f>VLOOKUP(D1402, [3]products!$A:$D, 4, FALSE)</f>
        <v>3</v>
      </c>
      <c r="H1402" s="2" t="str">
        <f>VLOOKUP(G1402, [4]categories!A:B, 2, FALSE)</f>
        <v>Cruisers Bicycles</v>
      </c>
      <c r="I1402" s="14">
        <f>VLOOKUP(A1402, [1]orders!A:B,2,FALSE)</f>
        <v>932</v>
      </c>
      <c r="J1402" s="14" t="str">
        <f>VLOOKUP(A1402, [1]orders!A:I,9,FALSE)</f>
        <v>yvonne.bean@yahoo.com</v>
      </c>
      <c r="K1402" s="14">
        <f>VLOOKUP(A1402, [1]orders!A:J,10,FALSE)</f>
        <v>12590</v>
      </c>
      <c r="L1402" s="2" t="str">
        <f>IFERROR(VLOOKUP(C1402, [5]stores!A:B, 2, FALSE), "Unknown")</f>
        <v>Baldwin Bikes</v>
      </c>
      <c r="M1402" s="2" t="str">
        <f>VLOOKUP(D1402,[3]products!A:B,2,FALSE)</f>
        <v>Electra Cruiser 1 (24-Inch) - 2016</v>
      </c>
      <c r="N1402" s="2" t="str">
        <f>VLOOKUP(D1402, [3]products!A:H, 8, FALSE)</f>
        <v>Electra</v>
      </c>
      <c r="O1402" s="21">
        <f>VLOOKUP(A1402, [1]orders!A:D, 4, FALSE)</f>
        <v>42656</v>
      </c>
      <c r="P1402" s="2">
        <v>2</v>
      </c>
      <c r="Q1402" s="2">
        <v>269.99</v>
      </c>
      <c r="R1402" s="27">
        <v>7.0000000000000007E-2</v>
      </c>
      <c r="S1402" s="2">
        <f t="shared" si="21"/>
        <v>539.98</v>
      </c>
    </row>
    <row r="1403" spans="1:19" x14ac:dyDescent="0.3">
      <c r="A1403" s="2">
        <v>503</v>
      </c>
      <c r="B1403" s="2">
        <v>2</v>
      </c>
      <c r="C1403" s="2">
        <f>VLOOKUP(A1403, [1]orders!A:G, 7, FALSE)</f>
        <v>2</v>
      </c>
      <c r="D1403" s="2">
        <v>10</v>
      </c>
      <c r="E1403" s="2">
        <f>VLOOKUP(C1403, [2]staffs!A:G,1,FALSE)</f>
        <v>2</v>
      </c>
      <c r="F1403" s="2" t="str">
        <f>VLOOKUP(E1403, [2]staffs!A:D,4,FALSE)</f>
        <v>mireya.copeland@bikes.shop</v>
      </c>
      <c r="G1403" s="2">
        <f>VLOOKUP(D1403, [3]products!$A:$D, 4, FALSE)</f>
        <v>4</v>
      </c>
      <c r="H1403" s="2" t="str">
        <f>VLOOKUP(G1403, [4]categories!A:B, 2, FALSE)</f>
        <v>Cyclocross Bicycles</v>
      </c>
      <c r="I1403" s="14">
        <f>VLOOKUP(A1403, [1]orders!A:B,2,FALSE)</f>
        <v>932</v>
      </c>
      <c r="J1403" s="14" t="str">
        <f>VLOOKUP(A1403, [1]orders!A:I,9,FALSE)</f>
        <v>yvonne.bean@yahoo.com</v>
      </c>
      <c r="K1403" s="14">
        <f>VLOOKUP(A1403, [1]orders!A:J,10,FALSE)</f>
        <v>12590</v>
      </c>
      <c r="L1403" s="2" t="str">
        <f>IFERROR(VLOOKUP(C1403, [5]stores!A:B, 2, FALSE), "Unknown")</f>
        <v>Baldwin Bikes</v>
      </c>
      <c r="M1403" s="2" t="str">
        <f>VLOOKUP(D1403,[3]products!A:B,2,FALSE)</f>
        <v>Surly Straggler - 2016</v>
      </c>
      <c r="N1403" s="2" t="str">
        <f>VLOOKUP(D1403, [3]products!A:H, 8, FALSE)</f>
        <v>Surly</v>
      </c>
      <c r="O1403" s="21">
        <f>VLOOKUP(A1403, [1]orders!A:D, 4, FALSE)</f>
        <v>42656</v>
      </c>
      <c r="P1403" s="2">
        <v>1</v>
      </c>
      <c r="Q1403" s="2">
        <v>1549</v>
      </c>
      <c r="R1403" s="27">
        <v>0.05</v>
      </c>
      <c r="S1403" s="2">
        <f t="shared" si="21"/>
        <v>1549</v>
      </c>
    </row>
    <row r="1404" spans="1:19" x14ac:dyDescent="0.3">
      <c r="A1404" s="2">
        <v>504</v>
      </c>
      <c r="B1404" s="2">
        <v>1</v>
      </c>
      <c r="C1404" s="2">
        <f>VLOOKUP(A1404, [1]orders!A:G, 7, FALSE)</f>
        <v>1</v>
      </c>
      <c r="D1404" s="2">
        <v>24</v>
      </c>
      <c r="E1404" s="2">
        <f>VLOOKUP(C1404, [2]staffs!A:G,1,FALSE)</f>
        <v>1</v>
      </c>
      <c r="F1404" s="2" t="str">
        <f>VLOOKUP(E1404, [2]staffs!A:D,4,FALSE)</f>
        <v>fabiola.jackson@bikes.shop</v>
      </c>
      <c r="G1404" s="2">
        <f>VLOOKUP(D1404, [3]products!$A:$D, 4, FALSE)</f>
        <v>2</v>
      </c>
      <c r="H1404" s="2" t="str">
        <f>VLOOKUP(G1404, [4]categories!A:B, 2, FALSE)</f>
        <v>Comfort Bicycles</v>
      </c>
      <c r="I1404" s="14">
        <f>VLOOKUP(A1404, [1]orders!A:B,2,FALSE)</f>
        <v>1381</v>
      </c>
      <c r="J1404" s="14" t="str">
        <f>VLOOKUP(A1404, [1]orders!A:I,9,FALSE)</f>
        <v>mercedez.brooks@hotmail.com</v>
      </c>
      <c r="K1404" s="14">
        <f>VLOOKUP(A1404, [1]orders!A:J,10,FALSE)</f>
        <v>91010</v>
      </c>
      <c r="L1404" s="2" t="str">
        <f>IFERROR(VLOOKUP(C1404, [5]stores!A:B, 2, FALSE), "Unknown")</f>
        <v>Santa Cruz Bikes</v>
      </c>
      <c r="M1404" s="2" t="str">
        <f>VLOOKUP(D1404,[3]products!A:B,2,FALSE)</f>
        <v>Electra Townie Original 21D - 2016</v>
      </c>
      <c r="N1404" s="2" t="str">
        <f>VLOOKUP(D1404, [3]products!A:H, 8, FALSE)</f>
        <v>Electra</v>
      </c>
      <c r="O1404" s="21">
        <f>VLOOKUP(A1404, [1]orders!A:D, 4, FALSE)</f>
        <v>42657</v>
      </c>
      <c r="P1404" s="2">
        <v>2</v>
      </c>
      <c r="Q1404" s="2">
        <v>549.99</v>
      </c>
      <c r="R1404" s="27">
        <v>0.1</v>
      </c>
      <c r="S1404" s="2">
        <f t="shared" si="21"/>
        <v>1099.98</v>
      </c>
    </row>
    <row r="1405" spans="1:19" x14ac:dyDescent="0.3">
      <c r="A1405" s="2">
        <v>504</v>
      </c>
      <c r="B1405" s="2">
        <v>2</v>
      </c>
      <c r="C1405" s="2">
        <f>VLOOKUP(A1405, [1]orders!A:G, 7, FALSE)</f>
        <v>1</v>
      </c>
      <c r="D1405" s="2">
        <v>2</v>
      </c>
      <c r="E1405" s="2">
        <f>VLOOKUP(C1405, [2]staffs!A:G,1,FALSE)</f>
        <v>1</v>
      </c>
      <c r="F1405" s="2" t="str">
        <f>VLOOKUP(E1405, [2]staffs!A:D,4,FALSE)</f>
        <v>fabiola.jackson@bikes.shop</v>
      </c>
      <c r="G1405" s="2">
        <f>VLOOKUP(D1405, [3]products!$A:$D, 4, FALSE)</f>
        <v>6</v>
      </c>
      <c r="H1405" s="2" t="str">
        <f>VLOOKUP(G1405, [4]categories!A:B, 2, FALSE)</f>
        <v>Mountain Bikes</v>
      </c>
      <c r="I1405" s="14">
        <f>VLOOKUP(A1405, [1]orders!A:B,2,FALSE)</f>
        <v>1381</v>
      </c>
      <c r="J1405" s="14" t="str">
        <f>VLOOKUP(A1405, [1]orders!A:I,9,FALSE)</f>
        <v>mercedez.brooks@hotmail.com</v>
      </c>
      <c r="K1405" s="14">
        <f>VLOOKUP(A1405, [1]orders!A:J,10,FALSE)</f>
        <v>91010</v>
      </c>
      <c r="L1405" s="2" t="str">
        <f>IFERROR(VLOOKUP(C1405, [5]stores!A:B, 2, FALSE), "Unknown")</f>
        <v>Santa Cruz Bikes</v>
      </c>
      <c r="M1405" s="2" t="str">
        <f>VLOOKUP(D1405,[3]products!A:B,2,FALSE)</f>
        <v>Ritchey Timberwolf Frameset - 2016</v>
      </c>
      <c r="N1405" s="2" t="str">
        <f>VLOOKUP(D1405, [3]products!A:H, 8, FALSE)</f>
        <v>Ritchey</v>
      </c>
      <c r="O1405" s="21">
        <f>VLOOKUP(A1405, [1]orders!A:D, 4, FALSE)</f>
        <v>42657</v>
      </c>
      <c r="P1405" s="2">
        <v>2</v>
      </c>
      <c r="Q1405" s="2">
        <v>749.99</v>
      </c>
      <c r="R1405" s="27">
        <v>0.05</v>
      </c>
      <c r="S1405" s="2">
        <f t="shared" si="21"/>
        <v>1499.98</v>
      </c>
    </row>
    <row r="1406" spans="1:19" x14ac:dyDescent="0.3">
      <c r="A1406" s="2">
        <v>505</v>
      </c>
      <c r="B1406" s="2">
        <v>1</v>
      </c>
      <c r="C1406" s="2">
        <f>VLOOKUP(A1406, [1]orders!A:G, 7, FALSE)</f>
        <v>2</v>
      </c>
      <c r="D1406" s="2">
        <v>26</v>
      </c>
      <c r="E1406" s="2">
        <f>VLOOKUP(C1406, [2]staffs!A:G,1,FALSE)</f>
        <v>2</v>
      </c>
      <c r="F1406" s="2" t="str">
        <f>VLOOKUP(E1406, [2]staffs!A:D,4,FALSE)</f>
        <v>mireya.copeland@bikes.shop</v>
      </c>
      <c r="G1406" s="2">
        <f>VLOOKUP(D1406, [3]products!$A:$D, 4, FALSE)</f>
        <v>2</v>
      </c>
      <c r="H1406" s="2" t="str">
        <f>VLOOKUP(G1406, [4]categories!A:B, 2, FALSE)</f>
        <v>Comfort Bicycles</v>
      </c>
      <c r="I1406" s="14">
        <f>VLOOKUP(A1406, [1]orders!A:B,2,FALSE)</f>
        <v>721</v>
      </c>
      <c r="J1406" s="14" t="str">
        <f>VLOOKUP(A1406, [1]orders!A:I,9,FALSE)</f>
        <v>erlinda.osborne@yahoo.com</v>
      </c>
      <c r="K1406" s="14">
        <f>VLOOKUP(A1406, [1]orders!A:J,10,FALSE)</f>
        <v>11795</v>
      </c>
      <c r="L1406" s="2" t="str">
        <f>IFERROR(VLOOKUP(C1406, [5]stores!A:B, 2, FALSE), "Unknown")</f>
        <v>Baldwin Bikes</v>
      </c>
      <c r="M1406" s="2" t="str">
        <f>VLOOKUP(D1406,[3]products!A:B,2,FALSE)</f>
        <v>Electra Townie Original 7D EQ - 2016</v>
      </c>
      <c r="N1406" s="2" t="str">
        <f>VLOOKUP(D1406, [3]products!A:H, 8, FALSE)</f>
        <v>Electra</v>
      </c>
      <c r="O1406" s="21">
        <f>VLOOKUP(A1406, [1]orders!A:D, 4, FALSE)</f>
        <v>42657</v>
      </c>
      <c r="P1406" s="2">
        <v>1</v>
      </c>
      <c r="Q1406" s="2">
        <v>599.99</v>
      </c>
      <c r="R1406" s="27">
        <v>0.2</v>
      </c>
      <c r="S1406" s="2">
        <f t="shared" si="21"/>
        <v>599.99</v>
      </c>
    </row>
    <row r="1407" spans="1:19" x14ac:dyDescent="0.3">
      <c r="A1407" s="2">
        <v>506</v>
      </c>
      <c r="B1407" s="2">
        <v>1</v>
      </c>
      <c r="C1407" s="2">
        <f>VLOOKUP(A1407, [1]orders!A:G, 7, FALSE)</f>
        <v>2</v>
      </c>
      <c r="D1407" s="2">
        <v>25</v>
      </c>
      <c r="E1407" s="2">
        <f>VLOOKUP(C1407, [2]staffs!A:G,1,FALSE)</f>
        <v>2</v>
      </c>
      <c r="F1407" s="2" t="str">
        <f>VLOOKUP(E1407, [2]staffs!A:D,4,FALSE)</f>
        <v>mireya.copeland@bikes.shop</v>
      </c>
      <c r="G1407" s="2">
        <f>VLOOKUP(D1407, [3]products!$A:$D, 4, FALSE)</f>
        <v>2</v>
      </c>
      <c r="H1407" s="2" t="str">
        <f>VLOOKUP(G1407, [4]categories!A:B, 2, FALSE)</f>
        <v>Comfort Bicycles</v>
      </c>
      <c r="I1407" s="14">
        <f>VLOOKUP(A1407, [1]orders!A:B,2,FALSE)</f>
        <v>831</v>
      </c>
      <c r="J1407" s="14" t="str">
        <f>VLOOKUP(A1407, [1]orders!A:I,9,FALSE)</f>
        <v>lory.berg@aol.com</v>
      </c>
      <c r="K1407" s="14">
        <f>VLOOKUP(A1407, [1]orders!A:J,10,FALSE)</f>
        <v>13126</v>
      </c>
      <c r="L1407" s="2" t="str">
        <f>IFERROR(VLOOKUP(C1407, [5]stores!A:B, 2, FALSE), "Unknown")</f>
        <v>Baldwin Bikes</v>
      </c>
      <c r="M1407" s="2" t="str">
        <f>VLOOKUP(D1407,[3]products!A:B,2,FALSE)</f>
        <v>Electra Townie Original 7D - 2015/2016</v>
      </c>
      <c r="N1407" s="2" t="str">
        <f>VLOOKUP(D1407, [3]products!A:H, 8, FALSE)</f>
        <v>Electra</v>
      </c>
      <c r="O1407" s="21">
        <f>VLOOKUP(A1407, [1]orders!A:D, 4, FALSE)</f>
        <v>42657</v>
      </c>
      <c r="P1407" s="2">
        <v>1</v>
      </c>
      <c r="Q1407" s="2">
        <v>499.99</v>
      </c>
      <c r="R1407" s="27">
        <v>0.1</v>
      </c>
      <c r="S1407" s="2">
        <f t="shared" si="21"/>
        <v>499.99</v>
      </c>
    </row>
    <row r="1408" spans="1:19" x14ac:dyDescent="0.3">
      <c r="A1408" s="2">
        <v>506</v>
      </c>
      <c r="B1408" s="2">
        <v>2</v>
      </c>
      <c r="C1408" s="2">
        <f>VLOOKUP(A1408, [1]orders!A:G, 7, FALSE)</f>
        <v>2</v>
      </c>
      <c r="D1408" s="2">
        <v>7</v>
      </c>
      <c r="E1408" s="2">
        <f>VLOOKUP(C1408, [2]staffs!A:G,1,FALSE)</f>
        <v>2</v>
      </c>
      <c r="F1408" s="2" t="str">
        <f>VLOOKUP(E1408, [2]staffs!A:D,4,FALSE)</f>
        <v>mireya.copeland@bikes.shop</v>
      </c>
      <c r="G1408" s="2">
        <f>VLOOKUP(D1408, [3]products!$A:$D, 4, FALSE)</f>
        <v>6</v>
      </c>
      <c r="H1408" s="2" t="str">
        <f>VLOOKUP(G1408, [4]categories!A:B, 2, FALSE)</f>
        <v>Mountain Bikes</v>
      </c>
      <c r="I1408" s="14">
        <f>VLOOKUP(A1408, [1]orders!A:B,2,FALSE)</f>
        <v>831</v>
      </c>
      <c r="J1408" s="14" t="str">
        <f>VLOOKUP(A1408, [1]orders!A:I,9,FALSE)</f>
        <v>lory.berg@aol.com</v>
      </c>
      <c r="K1408" s="14">
        <f>VLOOKUP(A1408, [1]orders!A:J,10,FALSE)</f>
        <v>13126</v>
      </c>
      <c r="L1408" s="2" t="str">
        <f>IFERROR(VLOOKUP(C1408, [5]stores!A:B, 2, FALSE), "Unknown")</f>
        <v>Baldwin Bikes</v>
      </c>
      <c r="M1408" s="2" t="str">
        <f>VLOOKUP(D1408,[3]products!A:B,2,FALSE)</f>
        <v>Trek Slash 8 27.5 - 2016</v>
      </c>
      <c r="N1408" s="2" t="str">
        <f>VLOOKUP(D1408, [3]products!A:H, 8, FALSE)</f>
        <v>Trek</v>
      </c>
      <c r="O1408" s="21">
        <f>VLOOKUP(A1408, [1]orders!A:D, 4, FALSE)</f>
        <v>42657</v>
      </c>
      <c r="P1408" s="2">
        <v>1</v>
      </c>
      <c r="Q1408" s="2">
        <v>3999.99</v>
      </c>
      <c r="R1408" s="27">
        <v>7.0000000000000007E-2</v>
      </c>
      <c r="S1408" s="2">
        <f t="shared" si="21"/>
        <v>3999.99</v>
      </c>
    </row>
    <row r="1409" spans="1:19" x14ac:dyDescent="0.3">
      <c r="A1409" s="2">
        <v>507</v>
      </c>
      <c r="B1409" s="2">
        <v>1</v>
      </c>
      <c r="C1409" s="2">
        <f>VLOOKUP(A1409, [1]orders!A:G, 7, FALSE)</f>
        <v>1</v>
      </c>
      <c r="D1409" s="2">
        <v>11</v>
      </c>
      <c r="E1409" s="2">
        <f>VLOOKUP(C1409, [2]staffs!A:G,1,FALSE)</f>
        <v>1</v>
      </c>
      <c r="F1409" s="2" t="str">
        <f>VLOOKUP(E1409, [2]staffs!A:D,4,FALSE)</f>
        <v>fabiola.jackson@bikes.shop</v>
      </c>
      <c r="G1409" s="2">
        <f>VLOOKUP(D1409, [3]products!$A:$D, 4, FALSE)</f>
        <v>4</v>
      </c>
      <c r="H1409" s="2" t="str">
        <f>VLOOKUP(G1409, [4]categories!A:B, 2, FALSE)</f>
        <v>Cyclocross Bicycles</v>
      </c>
      <c r="I1409" s="14">
        <f>VLOOKUP(A1409, [1]orders!A:B,2,FALSE)</f>
        <v>1378</v>
      </c>
      <c r="J1409" s="14" t="str">
        <f>VLOOKUP(A1409, [1]orders!A:I,9,FALSE)</f>
        <v>enoch.rosario@hotmail.com</v>
      </c>
      <c r="K1409" s="14">
        <f>VLOOKUP(A1409, [1]orders!A:J,10,FALSE)</f>
        <v>93706</v>
      </c>
      <c r="L1409" s="2" t="str">
        <f>IFERROR(VLOOKUP(C1409, [5]stores!A:B, 2, FALSE), "Unknown")</f>
        <v>Santa Cruz Bikes</v>
      </c>
      <c r="M1409" s="2" t="str">
        <f>VLOOKUP(D1409,[3]products!A:B,2,FALSE)</f>
        <v>Surly Straggler 650b - 2016</v>
      </c>
      <c r="N1409" s="2" t="str">
        <f>VLOOKUP(D1409, [3]products!A:H, 8, FALSE)</f>
        <v>Surly</v>
      </c>
      <c r="O1409" s="21">
        <f>VLOOKUP(A1409, [1]orders!A:D, 4, FALSE)</f>
        <v>42658</v>
      </c>
      <c r="P1409" s="2">
        <v>2</v>
      </c>
      <c r="Q1409" s="2">
        <v>1680.99</v>
      </c>
      <c r="R1409" s="27">
        <v>0.05</v>
      </c>
      <c r="S1409" s="2">
        <f t="shared" si="21"/>
        <v>3361.98</v>
      </c>
    </row>
    <row r="1410" spans="1:19" x14ac:dyDescent="0.3">
      <c r="A1410" s="2">
        <v>507</v>
      </c>
      <c r="B1410" s="2">
        <v>2</v>
      </c>
      <c r="C1410" s="2">
        <f>VLOOKUP(A1410, [1]orders!A:G, 7, FALSE)</f>
        <v>1</v>
      </c>
      <c r="D1410" s="2">
        <v>13</v>
      </c>
      <c r="E1410" s="2">
        <f>VLOOKUP(C1410, [2]staffs!A:G,1,FALSE)</f>
        <v>1</v>
      </c>
      <c r="F1410" s="2" t="str">
        <f>VLOOKUP(E1410, [2]staffs!A:D,4,FALSE)</f>
        <v>fabiola.jackson@bikes.shop</v>
      </c>
      <c r="G1410" s="2">
        <f>VLOOKUP(D1410, [3]products!$A:$D, 4, FALSE)</f>
        <v>3</v>
      </c>
      <c r="H1410" s="2" t="str">
        <f>VLOOKUP(G1410, [4]categories!A:B, 2, FALSE)</f>
        <v>Cruisers Bicycles</v>
      </c>
      <c r="I1410" s="14">
        <f>VLOOKUP(A1410, [1]orders!A:B,2,FALSE)</f>
        <v>1378</v>
      </c>
      <c r="J1410" s="14" t="str">
        <f>VLOOKUP(A1410, [1]orders!A:I,9,FALSE)</f>
        <v>enoch.rosario@hotmail.com</v>
      </c>
      <c r="K1410" s="14">
        <f>VLOOKUP(A1410, [1]orders!A:J,10,FALSE)</f>
        <v>93706</v>
      </c>
      <c r="L1410" s="2" t="str">
        <f>IFERROR(VLOOKUP(C1410, [5]stores!A:B, 2, FALSE), "Unknown")</f>
        <v>Santa Cruz Bikes</v>
      </c>
      <c r="M1410" s="2" t="str">
        <f>VLOOKUP(D1410,[3]products!A:B,2,FALSE)</f>
        <v>Electra Cruiser 1 (24-Inch) - 2016</v>
      </c>
      <c r="N1410" s="2" t="str">
        <f>VLOOKUP(D1410, [3]products!A:H, 8, FALSE)</f>
        <v>Electra</v>
      </c>
      <c r="O1410" s="21">
        <f>VLOOKUP(A1410, [1]orders!A:D, 4, FALSE)</f>
        <v>42658</v>
      </c>
      <c r="P1410" s="2">
        <v>2</v>
      </c>
      <c r="Q1410" s="2">
        <v>269.99</v>
      </c>
      <c r="R1410" s="27">
        <v>7.0000000000000007E-2</v>
      </c>
      <c r="S1410" s="2">
        <f t="shared" si="21"/>
        <v>539.98</v>
      </c>
    </row>
    <row r="1411" spans="1:19" x14ac:dyDescent="0.3">
      <c r="A1411" s="2">
        <v>507</v>
      </c>
      <c r="B1411" s="2">
        <v>3</v>
      </c>
      <c r="C1411" s="2">
        <f>VLOOKUP(A1411, [1]orders!A:G, 7, FALSE)</f>
        <v>1</v>
      </c>
      <c r="D1411" s="2">
        <v>20</v>
      </c>
      <c r="E1411" s="2">
        <f>VLOOKUP(C1411, [2]staffs!A:G,1,FALSE)</f>
        <v>1</v>
      </c>
      <c r="F1411" s="2" t="str">
        <f>VLOOKUP(E1411, [2]staffs!A:D,4,FALSE)</f>
        <v>fabiola.jackson@bikes.shop</v>
      </c>
      <c r="G1411" s="2">
        <f>VLOOKUP(D1411, [3]products!$A:$D, 4, FALSE)</f>
        <v>3</v>
      </c>
      <c r="H1411" s="2" t="str">
        <f>VLOOKUP(G1411, [4]categories!A:B, 2, FALSE)</f>
        <v>Cruisers Bicycles</v>
      </c>
      <c r="I1411" s="14">
        <f>VLOOKUP(A1411, [1]orders!A:B,2,FALSE)</f>
        <v>1378</v>
      </c>
      <c r="J1411" s="14" t="str">
        <f>VLOOKUP(A1411, [1]orders!A:I,9,FALSE)</f>
        <v>enoch.rosario@hotmail.com</v>
      </c>
      <c r="K1411" s="14">
        <f>VLOOKUP(A1411, [1]orders!A:J,10,FALSE)</f>
        <v>93706</v>
      </c>
      <c r="L1411" s="2" t="str">
        <f>IFERROR(VLOOKUP(C1411, [5]stores!A:B, 2, FALSE), "Unknown")</f>
        <v>Santa Cruz Bikes</v>
      </c>
      <c r="M1411" s="2" t="str">
        <f>VLOOKUP(D1411,[3]products!A:B,2,FALSE)</f>
        <v>Electra Townie Original 7D EQ - Women's - 2016</v>
      </c>
      <c r="N1411" s="2" t="str">
        <f>VLOOKUP(D1411, [3]products!A:H, 8, FALSE)</f>
        <v>Electra</v>
      </c>
      <c r="O1411" s="21">
        <f>VLOOKUP(A1411, [1]orders!A:D, 4, FALSE)</f>
        <v>42658</v>
      </c>
      <c r="P1411" s="2">
        <v>2</v>
      </c>
      <c r="Q1411" s="2">
        <v>599.99</v>
      </c>
      <c r="R1411" s="27">
        <v>0.1</v>
      </c>
      <c r="S1411" s="2">
        <f t="shared" ref="S1411:S1474" si="22">P1411*Q1411</f>
        <v>1199.98</v>
      </c>
    </row>
    <row r="1412" spans="1:19" x14ac:dyDescent="0.3">
      <c r="A1412" s="2">
        <v>508</v>
      </c>
      <c r="B1412" s="2">
        <v>1</v>
      </c>
      <c r="C1412" s="2">
        <f>VLOOKUP(A1412, [1]orders!A:G, 7, FALSE)</f>
        <v>2</v>
      </c>
      <c r="D1412" s="2">
        <v>8</v>
      </c>
      <c r="E1412" s="2">
        <f>VLOOKUP(C1412, [2]staffs!A:G,1,FALSE)</f>
        <v>2</v>
      </c>
      <c r="F1412" s="2" t="str">
        <f>VLOOKUP(E1412, [2]staffs!A:D,4,FALSE)</f>
        <v>mireya.copeland@bikes.shop</v>
      </c>
      <c r="G1412" s="2">
        <f>VLOOKUP(D1412, [3]products!$A:$D, 4, FALSE)</f>
        <v>6</v>
      </c>
      <c r="H1412" s="2" t="str">
        <f>VLOOKUP(G1412, [4]categories!A:B, 2, FALSE)</f>
        <v>Mountain Bikes</v>
      </c>
      <c r="I1412" s="14">
        <f>VLOOKUP(A1412, [1]orders!A:B,2,FALSE)</f>
        <v>1359</v>
      </c>
      <c r="J1412" s="14" t="str">
        <f>VLOOKUP(A1412, [1]orders!A:I,9,FALSE)</f>
        <v>octavia.donaldson@hotmail.com</v>
      </c>
      <c r="K1412" s="14">
        <f>VLOOKUP(A1412, [1]orders!A:J,10,FALSE)</f>
        <v>11756</v>
      </c>
      <c r="L1412" s="2" t="str">
        <f>IFERROR(VLOOKUP(C1412, [5]stores!A:B, 2, FALSE), "Unknown")</f>
        <v>Baldwin Bikes</v>
      </c>
      <c r="M1412" s="2" t="str">
        <f>VLOOKUP(D1412,[3]products!A:B,2,FALSE)</f>
        <v>Trek Remedy 29 Carbon Frameset - 2016</v>
      </c>
      <c r="N1412" s="2" t="str">
        <f>VLOOKUP(D1412, [3]products!A:H, 8, FALSE)</f>
        <v>Trek</v>
      </c>
      <c r="O1412" s="21">
        <f>VLOOKUP(A1412, [1]orders!A:D, 4, FALSE)</f>
        <v>42658</v>
      </c>
      <c r="P1412" s="2">
        <v>1</v>
      </c>
      <c r="Q1412" s="2">
        <v>1799.99</v>
      </c>
      <c r="R1412" s="27">
        <v>0.05</v>
      </c>
      <c r="S1412" s="2">
        <f t="shared" si="22"/>
        <v>1799.99</v>
      </c>
    </row>
    <row r="1413" spans="1:19" x14ac:dyDescent="0.3">
      <c r="A1413" s="2">
        <v>508</v>
      </c>
      <c r="B1413" s="2">
        <v>2</v>
      </c>
      <c r="C1413" s="2">
        <f>VLOOKUP(A1413, [1]orders!A:G, 7, FALSE)</f>
        <v>2</v>
      </c>
      <c r="D1413" s="2">
        <v>2</v>
      </c>
      <c r="E1413" s="2">
        <f>VLOOKUP(C1413, [2]staffs!A:G,1,FALSE)</f>
        <v>2</v>
      </c>
      <c r="F1413" s="2" t="str">
        <f>VLOOKUP(E1413, [2]staffs!A:D,4,FALSE)</f>
        <v>mireya.copeland@bikes.shop</v>
      </c>
      <c r="G1413" s="2">
        <f>VLOOKUP(D1413, [3]products!$A:$D, 4, FALSE)</f>
        <v>6</v>
      </c>
      <c r="H1413" s="2" t="str">
        <f>VLOOKUP(G1413, [4]categories!A:B, 2, FALSE)</f>
        <v>Mountain Bikes</v>
      </c>
      <c r="I1413" s="14">
        <f>VLOOKUP(A1413, [1]orders!A:B,2,FALSE)</f>
        <v>1359</v>
      </c>
      <c r="J1413" s="14" t="str">
        <f>VLOOKUP(A1413, [1]orders!A:I,9,FALSE)</f>
        <v>octavia.donaldson@hotmail.com</v>
      </c>
      <c r="K1413" s="14">
        <f>VLOOKUP(A1413, [1]orders!A:J,10,FALSE)</f>
        <v>11756</v>
      </c>
      <c r="L1413" s="2" t="str">
        <f>IFERROR(VLOOKUP(C1413, [5]stores!A:B, 2, FALSE), "Unknown")</f>
        <v>Baldwin Bikes</v>
      </c>
      <c r="M1413" s="2" t="str">
        <f>VLOOKUP(D1413,[3]products!A:B,2,FALSE)</f>
        <v>Ritchey Timberwolf Frameset - 2016</v>
      </c>
      <c r="N1413" s="2" t="str">
        <f>VLOOKUP(D1413, [3]products!A:H, 8, FALSE)</f>
        <v>Ritchey</v>
      </c>
      <c r="O1413" s="21">
        <f>VLOOKUP(A1413, [1]orders!A:D, 4, FALSE)</f>
        <v>42658</v>
      </c>
      <c r="P1413" s="2">
        <v>2</v>
      </c>
      <c r="Q1413" s="2">
        <v>749.99</v>
      </c>
      <c r="R1413" s="27">
        <v>0.05</v>
      </c>
      <c r="S1413" s="2">
        <f t="shared" si="22"/>
        <v>1499.98</v>
      </c>
    </row>
    <row r="1414" spans="1:19" x14ac:dyDescent="0.3">
      <c r="A1414" s="2">
        <v>508</v>
      </c>
      <c r="B1414" s="2">
        <v>3</v>
      </c>
      <c r="C1414" s="2">
        <f>VLOOKUP(A1414, [1]orders!A:G, 7, FALSE)</f>
        <v>2</v>
      </c>
      <c r="D1414" s="2">
        <v>10</v>
      </c>
      <c r="E1414" s="2">
        <f>VLOOKUP(C1414, [2]staffs!A:G,1,FALSE)</f>
        <v>2</v>
      </c>
      <c r="F1414" s="2" t="str">
        <f>VLOOKUP(E1414, [2]staffs!A:D,4,FALSE)</f>
        <v>mireya.copeland@bikes.shop</v>
      </c>
      <c r="G1414" s="2">
        <f>VLOOKUP(D1414, [3]products!$A:$D, 4, FALSE)</f>
        <v>4</v>
      </c>
      <c r="H1414" s="2" t="str">
        <f>VLOOKUP(G1414, [4]categories!A:B, 2, FALSE)</f>
        <v>Cyclocross Bicycles</v>
      </c>
      <c r="I1414" s="14">
        <f>VLOOKUP(A1414, [1]orders!A:B,2,FALSE)</f>
        <v>1359</v>
      </c>
      <c r="J1414" s="14" t="str">
        <f>VLOOKUP(A1414, [1]orders!A:I,9,FALSE)</f>
        <v>octavia.donaldson@hotmail.com</v>
      </c>
      <c r="K1414" s="14">
        <f>VLOOKUP(A1414, [1]orders!A:J,10,FALSE)</f>
        <v>11756</v>
      </c>
      <c r="L1414" s="2" t="str">
        <f>IFERROR(VLOOKUP(C1414, [5]stores!A:B, 2, FALSE), "Unknown")</f>
        <v>Baldwin Bikes</v>
      </c>
      <c r="M1414" s="2" t="str">
        <f>VLOOKUP(D1414,[3]products!A:B,2,FALSE)</f>
        <v>Surly Straggler - 2016</v>
      </c>
      <c r="N1414" s="2" t="str">
        <f>VLOOKUP(D1414, [3]products!A:H, 8, FALSE)</f>
        <v>Surly</v>
      </c>
      <c r="O1414" s="21">
        <f>VLOOKUP(A1414, [1]orders!A:D, 4, FALSE)</f>
        <v>42658</v>
      </c>
      <c r="P1414" s="2">
        <v>2</v>
      </c>
      <c r="Q1414" s="2">
        <v>1549</v>
      </c>
      <c r="R1414" s="27">
        <v>0.05</v>
      </c>
      <c r="S1414" s="2">
        <f t="shared" si="22"/>
        <v>3098</v>
      </c>
    </row>
    <row r="1415" spans="1:19" x14ac:dyDescent="0.3">
      <c r="A1415" s="2">
        <v>508</v>
      </c>
      <c r="B1415" s="2">
        <v>4</v>
      </c>
      <c r="C1415" s="2">
        <f>VLOOKUP(A1415, [1]orders!A:G, 7, FALSE)</f>
        <v>2</v>
      </c>
      <c r="D1415" s="2">
        <v>25</v>
      </c>
      <c r="E1415" s="2">
        <f>VLOOKUP(C1415, [2]staffs!A:G,1,FALSE)</f>
        <v>2</v>
      </c>
      <c r="F1415" s="2" t="str">
        <f>VLOOKUP(E1415, [2]staffs!A:D,4,FALSE)</f>
        <v>mireya.copeland@bikes.shop</v>
      </c>
      <c r="G1415" s="2">
        <f>VLOOKUP(D1415, [3]products!$A:$D, 4, FALSE)</f>
        <v>2</v>
      </c>
      <c r="H1415" s="2" t="str">
        <f>VLOOKUP(G1415, [4]categories!A:B, 2, FALSE)</f>
        <v>Comfort Bicycles</v>
      </c>
      <c r="I1415" s="14">
        <f>VLOOKUP(A1415, [1]orders!A:B,2,FALSE)</f>
        <v>1359</v>
      </c>
      <c r="J1415" s="14" t="str">
        <f>VLOOKUP(A1415, [1]orders!A:I,9,FALSE)</f>
        <v>octavia.donaldson@hotmail.com</v>
      </c>
      <c r="K1415" s="14">
        <f>VLOOKUP(A1415, [1]orders!A:J,10,FALSE)</f>
        <v>11756</v>
      </c>
      <c r="L1415" s="2" t="str">
        <f>IFERROR(VLOOKUP(C1415, [5]stores!A:B, 2, FALSE), "Unknown")</f>
        <v>Baldwin Bikes</v>
      </c>
      <c r="M1415" s="2" t="str">
        <f>VLOOKUP(D1415,[3]products!A:B,2,FALSE)</f>
        <v>Electra Townie Original 7D - 2015/2016</v>
      </c>
      <c r="N1415" s="2" t="str">
        <f>VLOOKUP(D1415, [3]products!A:H, 8, FALSE)</f>
        <v>Electra</v>
      </c>
      <c r="O1415" s="21">
        <f>VLOOKUP(A1415, [1]orders!A:D, 4, FALSE)</f>
        <v>42658</v>
      </c>
      <c r="P1415" s="2">
        <v>1</v>
      </c>
      <c r="Q1415" s="2">
        <v>499.99</v>
      </c>
      <c r="R1415" s="27">
        <v>7.0000000000000007E-2</v>
      </c>
      <c r="S1415" s="2">
        <f t="shared" si="22"/>
        <v>499.99</v>
      </c>
    </row>
    <row r="1416" spans="1:19" x14ac:dyDescent="0.3">
      <c r="A1416" s="2">
        <v>509</v>
      </c>
      <c r="B1416" s="2">
        <v>1</v>
      </c>
      <c r="C1416" s="2">
        <f>VLOOKUP(A1416, [1]orders!A:G, 7, FALSE)</f>
        <v>2</v>
      </c>
      <c r="D1416" s="2">
        <v>23</v>
      </c>
      <c r="E1416" s="2">
        <f>VLOOKUP(C1416, [2]staffs!A:G,1,FALSE)</f>
        <v>2</v>
      </c>
      <c r="F1416" s="2" t="str">
        <f>VLOOKUP(E1416, [2]staffs!A:D,4,FALSE)</f>
        <v>mireya.copeland@bikes.shop</v>
      </c>
      <c r="G1416" s="2">
        <f>VLOOKUP(D1416, [3]products!$A:$D, 4, FALSE)</f>
        <v>1</v>
      </c>
      <c r="H1416" s="2" t="str">
        <f>VLOOKUP(G1416, [4]categories!A:B, 2, FALSE)</f>
        <v>Children Bicycles</v>
      </c>
      <c r="I1416" s="14">
        <f>VLOOKUP(A1416, [1]orders!A:B,2,FALSE)</f>
        <v>235</v>
      </c>
      <c r="J1416" s="14" t="str">
        <f>VLOOKUP(A1416, [1]orders!A:I,9,FALSE)</f>
        <v>jeromy.elliott@gmail.com</v>
      </c>
      <c r="K1416" s="14">
        <f>VLOOKUP(A1416, [1]orders!A:J,10,FALSE)</f>
        <v>11706</v>
      </c>
      <c r="L1416" s="2" t="str">
        <f>IFERROR(VLOOKUP(C1416, [5]stores!A:B, 2, FALSE), "Unknown")</f>
        <v>Baldwin Bikes</v>
      </c>
      <c r="M1416" s="2" t="str">
        <f>VLOOKUP(D1416,[3]products!A:B,2,FALSE)</f>
        <v>Electra Girl's Hawaii 1 (20-inch) - 2015/2016</v>
      </c>
      <c r="N1416" s="2" t="str">
        <f>VLOOKUP(D1416, [3]products!A:H, 8, FALSE)</f>
        <v>Electra</v>
      </c>
      <c r="O1416" s="21">
        <f>VLOOKUP(A1416, [1]orders!A:D, 4, FALSE)</f>
        <v>42659</v>
      </c>
      <c r="P1416" s="2">
        <v>2</v>
      </c>
      <c r="Q1416" s="2">
        <v>299.99</v>
      </c>
      <c r="R1416" s="27">
        <v>0.2</v>
      </c>
      <c r="S1416" s="2">
        <f t="shared" si="22"/>
        <v>599.98</v>
      </c>
    </row>
    <row r="1417" spans="1:19" x14ac:dyDescent="0.3">
      <c r="A1417" s="2">
        <v>509</v>
      </c>
      <c r="B1417" s="2">
        <v>2</v>
      </c>
      <c r="C1417" s="2">
        <f>VLOOKUP(A1417, [1]orders!A:G, 7, FALSE)</f>
        <v>2</v>
      </c>
      <c r="D1417" s="2">
        <v>4</v>
      </c>
      <c r="E1417" s="2">
        <f>VLOOKUP(C1417, [2]staffs!A:G,1,FALSE)</f>
        <v>2</v>
      </c>
      <c r="F1417" s="2" t="str">
        <f>VLOOKUP(E1417, [2]staffs!A:D,4,FALSE)</f>
        <v>mireya.copeland@bikes.shop</v>
      </c>
      <c r="G1417" s="2">
        <f>VLOOKUP(D1417, [3]products!$A:$D, 4, FALSE)</f>
        <v>6</v>
      </c>
      <c r="H1417" s="2" t="str">
        <f>VLOOKUP(G1417, [4]categories!A:B, 2, FALSE)</f>
        <v>Mountain Bikes</v>
      </c>
      <c r="I1417" s="14">
        <f>VLOOKUP(A1417, [1]orders!A:B,2,FALSE)</f>
        <v>235</v>
      </c>
      <c r="J1417" s="14" t="str">
        <f>VLOOKUP(A1417, [1]orders!A:I,9,FALSE)</f>
        <v>jeromy.elliott@gmail.com</v>
      </c>
      <c r="K1417" s="14">
        <f>VLOOKUP(A1417, [1]orders!A:J,10,FALSE)</f>
        <v>11706</v>
      </c>
      <c r="L1417" s="2" t="str">
        <f>IFERROR(VLOOKUP(C1417, [5]stores!A:B, 2, FALSE), "Unknown")</f>
        <v>Baldwin Bikes</v>
      </c>
      <c r="M1417" s="2" t="str">
        <f>VLOOKUP(D1417,[3]products!A:B,2,FALSE)</f>
        <v>Trek Fuel EX 8 29 - 2016</v>
      </c>
      <c r="N1417" s="2" t="str">
        <f>VLOOKUP(D1417, [3]products!A:H, 8, FALSE)</f>
        <v>Trek</v>
      </c>
      <c r="O1417" s="21">
        <f>VLOOKUP(A1417, [1]orders!A:D, 4, FALSE)</f>
        <v>42659</v>
      </c>
      <c r="P1417" s="2">
        <v>2</v>
      </c>
      <c r="Q1417" s="2">
        <v>2899.99</v>
      </c>
      <c r="R1417" s="27">
        <v>0.05</v>
      </c>
      <c r="S1417" s="2">
        <f t="shared" si="22"/>
        <v>5799.98</v>
      </c>
    </row>
    <row r="1418" spans="1:19" x14ac:dyDescent="0.3">
      <c r="A1418" s="2">
        <v>510</v>
      </c>
      <c r="B1418" s="2">
        <v>1</v>
      </c>
      <c r="C1418" s="2">
        <f>VLOOKUP(A1418, [1]orders!A:G, 7, FALSE)</f>
        <v>2</v>
      </c>
      <c r="D1418" s="2">
        <v>17</v>
      </c>
      <c r="E1418" s="2">
        <f>VLOOKUP(C1418, [2]staffs!A:G,1,FALSE)</f>
        <v>2</v>
      </c>
      <c r="F1418" s="2" t="str">
        <f>VLOOKUP(E1418, [2]staffs!A:D,4,FALSE)</f>
        <v>mireya.copeland@bikes.shop</v>
      </c>
      <c r="G1418" s="2">
        <f>VLOOKUP(D1418, [3]products!$A:$D, 4, FALSE)</f>
        <v>3</v>
      </c>
      <c r="H1418" s="2" t="str">
        <f>VLOOKUP(G1418, [4]categories!A:B, 2, FALSE)</f>
        <v>Cruisers Bicycles</v>
      </c>
      <c r="I1418" s="14">
        <f>VLOOKUP(A1418, [1]orders!A:B,2,FALSE)</f>
        <v>586</v>
      </c>
      <c r="J1418" s="14" t="str">
        <f>VLOOKUP(A1418, [1]orders!A:I,9,FALSE)</f>
        <v>ulysses.gaines@aol.com</v>
      </c>
      <c r="K1418" s="14">
        <f>VLOOKUP(A1418, [1]orders!A:J,10,FALSE)</f>
        <v>10952</v>
      </c>
      <c r="L1418" s="2" t="str">
        <f>IFERROR(VLOOKUP(C1418, [5]stores!A:B, 2, FALSE), "Unknown")</f>
        <v>Baldwin Bikes</v>
      </c>
      <c r="M1418" s="2" t="str">
        <f>VLOOKUP(D1418,[3]products!A:B,2,FALSE)</f>
        <v>Pure Cycles Vine 8-Speed - 2016</v>
      </c>
      <c r="N1418" s="2" t="str">
        <f>VLOOKUP(D1418, [3]products!A:H, 8, FALSE)</f>
        <v>Pure Cycles</v>
      </c>
      <c r="O1418" s="21">
        <f>VLOOKUP(A1418, [1]orders!A:D, 4, FALSE)</f>
        <v>42660</v>
      </c>
      <c r="P1418" s="2">
        <v>1</v>
      </c>
      <c r="Q1418" s="2">
        <v>429</v>
      </c>
      <c r="R1418" s="27">
        <v>0.1</v>
      </c>
      <c r="S1418" s="2">
        <f t="shared" si="22"/>
        <v>429</v>
      </c>
    </row>
    <row r="1419" spans="1:19" x14ac:dyDescent="0.3">
      <c r="A1419" s="2">
        <v>511</v>
      </c>
      <c r="B1419" s="2">
        <v>1</v>
      </c>
      <c r="C1419" s="2">
        <f>VLOOKUP(A1419, [1]orders!A:G, 7, FALSE)</f>
        <v>2</v>
      </c>
      <c r="D1419" s="2">
        <v>22</v>
      </c>
      <c r="E1419" s="2">
        <f>VLOOKUP(C1419, [2]staffs!A:G,1,FALSE)</f>
        <v>2</v>
      </c>
      <c r="F1419" s="2" t="str">
        <f>VLOOKUP(E1419, [2]staffs!A:D,4,FALSE)</f>
        <v>mireya.copeland@bikes.shop</v>
      </c>
      <c r="G1419" s="2">
        <f>VLOOKUP(D1419, [3]products!$A:$D, 4, FALSE)</f>
        <v>1</v>
      </c>
      <c r="H1419" s="2" t="str">
        <f>VLOOKUP(G1419, [4]categories!A:B, 2, FALSE)</f>
        <v>Children Bicycles</v>
      </c>
      <c r="I1419" s="14">
        <f>VLOOKUP(A1419, [1]orders!A:B,2,FALSE)</f>
        <v>377</v>
      </c>
      <c r="J1419" s="14" t="str">
        <f>VLOOKUP(A1419, [1]orders!A:I,9,FALSE)</f>
        <v>klara.mosley@gmail.com</v>
      </c>
      <c r="K1419" s="14">
        <f>VLOOKUP(A1419, [1]orders!A:J,10,FALSE)</f>
        <v>10573</v>
      </c>
      <c r="L1419" s="2" t="str">
        <f>IFERROR(VLOOKUP(C1419, [5]stores!A:B, 2, FALSE), "Unknown")</f>
        <v>Baldwin Bikes</v>
      </c>
      <c r="M1419" s="2" t="str">
        <f>VLOOKUP(D1419,[3]products!A:B,2,FALSE)</f>
        <v>Electra Girl's Hawaii 1 (16-inch) - 2015/2016</v>
      </c>
      <c r="N1419" s="2" t="str">
        <f>VLOOKUP(D1419, [3]products!A:H, 8, FALSE)</f>
        <v>Electra</v>
      </c>
      <c r="O1419" s="21">
        <f>VLOOKUP(A1419, [1]orders!A:D, 4, FALSE)</f>
        <v>42661</v>
      </c>
      <c r="P1419" s="2">
        <v>2</v>
      </c>
      <c r="Q1419" s="2">
        <v>269.99</v>
      </c>
      <c r="R1419" s="27">
        <v>0.05</v>
      </c>
      <c r="S1419" s="2">
        <f t="shared" si="22"/>
        <v>539.98</v>
      </c>
    </row>
    <row r="1420" spans="1:19" x14ac:dyDescent="0.3">
      <c r="A1420" s="2">
        <v>511</v>
      </c>
      <c r="B1420" s="2">
        <v>2</v>
      </c>
      <c r="C1420" s="2">
        <f>VLOOKUP(A1420, [1]orders!A:G, 7, FALSE)</f>
        <v>2</v>
      </c>
      <c r="D1420" s="2">
        <v>13</v>
      </c>
      <c r="E1420" s="2">
        <f>VLOOKUP(C1420, [2]staffs!A:G,1,FALSE)</f>
        <v>2</v>
      </c>
      <c r="F1420" s="2" t="str">
        <f>VLOOKUP(E1420, [2]staffs!A:D,4,FALSE)</f>
        <v>mireya.copeland@bikes.shop</v>
      </c>
      <c r="G1420" s="2">
        <f>VLOOKUP(D1420, [3]products!$A:$D, 4, FALSE)</f>
        <v>3</v>
      </c>
      <c r="H1420" s="2" t="str">
        <f>VLOOKUP(G1420, [4]categories!A:B, 2, FALSE)</f>
        <v>Cruisers Bicycles</v>
      </c>
      <c r="I1420" s="14">
        <f>VLOOKUP(A1420, [1]orders!A:B,2,FALSE)</f>
        <v>377</v>
      </c>
      <c r="J1420" s="14" t="str">
        <f>VLOOKUP(A1420, [1]orders!A:I,9,FALSE)</f>
        <v>klara.mosley@gmail.com</v>
      </c>
      <c r="K1420" s="14">
        <f>VLOOKUP(A1420, [1]orders!A:J,10,FALSE)</f>
        <v>10573</v>
      </c>
      <c r="L1420" s="2" t="str">
        <f>IFERROR(VLOOKUP(C1420, [5]stores!A:B, 2, FALSE), "Unknown")</f>
        <v>Baldwin Bikes</v>
      </c>
      <c r="M1420" s="2" t="str">
        <f>VLOOKUP(D1420,[3]products!A:B,2,FALSE)</f>
        <v>Electra Cruiser 1 (24-Inch) - 2016</v>
      </c>
      <c r="N1420" s="2" t="str">
        <f>VLOOKUP(D1420, [3]products!A:H, 8, FALSE)</f>
        <v>Electra</v>
      </c>
      <c r="O1420" s="21">
        <f>VLOOKUP(A1420, [1]orders!A:D, 4, FALSE)</f>
        <v>42661</v>
      </c>
      <c r="P1420" s="2">
        <v>1</v>
      </c>
      <c r="Q1420" s="2">
        <v>269.99</v>
      </c>
      <c r="R1420" s="27">
        <v>0.1</v>
      </c>
      <c r="S1420" s="2">
        <f t="shared" si="22"/>
        <v>269.99</v>
      </c>
    </row>
    <row r="1421" spans="1:19" x14ac:dyDescent="0.3">
      <c r="A1421" s="2">
        <v>512</v>
      </c>
      <c r="B1421" s="2">
        <v>1</v>
      </c>
      <c r="C1421" s="2">
        <f>VLOOKUP(A1421, [1]orders!A:G, 7, FALSE)</f>
        <v>2</v>
      </c>
      <c r="D1421" s="2">
        <v>21</v>
      </c>
      <c r="E1421" s="2">
        <f>VLOOKUP(C1421, [2]staffs!A:G,1,FALSE)</f>
        <v>2</v>
      </c>
      <c r="F1421" s="2" t="str">
        <f>VLOOKUP(E1421, [2]staffs!A:D,4,FALSE)</f>
        <v>mireya.copeland@bikes.shop</v>
      </c>
      <c r="G1421" s="2">
        <f>VLOOKUP(D1421, [3]products!$A:$D, 4, FALSE)</f>
        <v>1</v>
      </c>
      <c r="H1421" s="2" t="str">
        <f>VLOOKUP(G1421, [4]categories!A:B, 2, FALSE)</f>
        <v>Children Bicycles</v>
      </c>
      <c r="I1421" s="14">
        <f>VLOOKUP(A1421, [1]orders!A:B,2,FALSE)</f>
        <v>8</v>
      </c>
      <c r="J1421" s="14" t="str">
        <f>VLOOKUP(A1421, [1]orders!A:I,9,FALSE)</f>
        <v>jacquline.duncan@yahoo.com</v>
      </c>
      <c r="K1421" s="14">
        <f>VLOOKUP(A1421, [1]orders!A:J,10,FALSE)</f>
        <v>11372</v>
      </c>
      <c r="L1421" s="2" t="str">
        <f>IFERROR(VLOOKUP(C1421, [5]stores!A:B, 2, FALSE), "Unknown")</f>
        <v>Baldwin Bikes</v>
      </c>
      <c r="M1421" s="2" t="str">
        <f>VLOOKUP(D1421,[3]products!A:B,2,FALSE)</f>
        <v>Electra Cruiser 1 (24-Inch) - 2016</v>
      </c>
      <c r="N1421" s="2" t="str">
        <f>VLOOKUP(D1421, [3]products!A:H, 8, FALSE)</f>
        <v>Electra</v>
      </c>
      <c r="O1421" s="21">
        <f>VLOOKUP(A1421, [1]orders!A:D, 4, FALSE)</f>
        <v>42662</v>
      </c>
      <c r="P1421" s="2">
        <v>1</v>
      </c>
      <c r="Q1421" s="2">
        <v>269.99</v>
      </c>
      <c r="R1421" s="27">
        <v>7.0000000000000007E-2</v>
      </c>
      <c r="S1421" s="2">
        <f t="shared" si="22"/>
        <v>269.99</v>
      </c>
    </row>
    <row r="1422" spans="1:19" x14ac:dyDescent="0.3">
      <c r="A1422" s="2">
        <v>513</v>
      </c>
      <c r="B1422" s="2">
        <v>1</v>
      </c>
      <c r="C1422" s="2">
        <f>VLOOKUP(A1422, [1]orders!A:G, 7, FALSE)</f>
        <v>2</v>
      </c>
      <c r="D1422" s="2">
        <v>7</v>
      </c>
      <c r="E1422" s="2">
        <f>VLOOKUP(C1422, [2]staffs!A:G,1,FALSE)</f>
        <v>2</v>
      </c>
      <c r="F1422" s="2" t="str">
        <f>VLOOKUP(E1422, [2]staffs!A:D,4,FALSE)</f>
        <v>mireya.copeland@bikes.shop</v>
      </c>
      <c r="G1422" s="2">
        <f>VLOOKUP(D1422, [3]products!$A:$D, 4, FALSE)</f>
        <v>6</v>
      </c>
      <c r="H1422" s="2" t="str">
        <f>VLOOKUP(G1422, [4]categories!A:B, 2, FALSE)</f>
        <v>Mountain Bikes</v>
      </c>
      <c r="I1422" s="14">
        <f>VLOOKUP(A1422, [1]orders!A:B,2,FALSE)</f>
        <v>155</v>
      </c>
      <c r="J1422" s="14" t="str">
        <f>VLOOKUP(A1422, [1]orders!A:I,9,FALSE)</f>
        <v>lory.page@hotmail.com</v>
      </c>
      <c r="K1422" s="14">
        <f>VLOOKUP(A1422, [1]orders!A:J,10,FALSE)</f>
        <v>11706</v>
      </c>
      <c r="L1422" s="2" t="str">
        <f>IFERROR(VLOOKUP(C1422, [5]stores!A:B, 2, FALSE), "Unknown")</f>
        <v>Baldwin Bikes</v>
      </c>
      <c r="M1422" s="2" t="str">
        <f>VLOOKUP(D1422,[3]products!A:B,2,FALSE)</f>
        <v>Trek Slash 8 27.5 - 2016</v>
      </c>
      <c r="N1422" s="2" t="str">
        <f>VLOOKUP(D1422, [3]products!A:H, 8, FALSE)</f>
        <v>Trek</v>
      </c>
      <c r="O1422" s="21">
        <f>VLOOKUP(A1422, [1]orders!A:D, 4, FALSE)</f>
        <v>42662</v>
      </c>
      <c r="P1422" s="2">
        <v>1</v>
      </c>
      <c r="Q1422" s="2">
        <v>3999.99</v>
      </c>
      <c r="R1422" s="27">
        <v>7.0000000000000007E-2</v>
      </c>
      <c r="S1422" s="2">
        <f t="shared" si="22"/>
        <v>3999.99</v>
      </c>
    </row>
    <row r="1423" spans="1:19" x14ac:dyDescent="0.3">
      <c r="A1423" s="2">
        <v>513</v>
      </c>
      <c r="B1423" s="2">
        <v>2</v>
      </c>
      <c r="C1423" s="2">
        <f>VLOOKUP(A1423, [1]orders!A:G, 7, FALSE)</f>
        <v>2</v>
      </c>
      <c r="D1423" s="2">
        <v>13</v>
      </c>
      <c r="E1423" s="2">
        <f>VLOOKUP(C1423, [2]staffs!A:G,1,FALSE)</f>
        <v>2</v>
      </c>
      <c r="F1423" s="2" t="str">
        <f>VLOOKUP(E1423, [2]staffs!A:D,4,FALSE)</f>
        <v>mireya.copeland@bikes.shop</v>
      </c>
      <c r="G1423" s="2">
        <f>VLOOKUP(D1423, [3]products!$A:$D, 4, FALSE)</f>
        <v>3</v>
      </c>
      <c r="H1423" s="2" t="str">
        <f>VLOOKUP(G1423, [4]categories!A:B, 2, FALSE)</f>
        <v>Cruisers Bicycles</v>
      </c>
      <c r="I1423" s="14">
        <f>VLOOKUP(A1423, [1]orders!A:B,2,FALSE)</f>
        <v>155</v>
      </c>
      <c r="J1423" s="14" t="str">
        <f>VLOOKUP(A1423, [1]orders!A:I,9,FALSE)</f>
        <v>lory.page@hotmail.com</v>
      </c>
      <c r="K1423" s="14">
        <f>VLOOKUP(A1423, [1]orders!A:J,10,FALSE)</f>
        <v>11706</v>
      </c>
      <c r="L1423" s="2" t="str">
        <f>IFERROR(VLOOKUP(C1423, [5]stores!A:B, 2, FALSE), "Unknown")</f>
        <v>Baldwin Bikes</v>
      </c>
      <c r="M1423" s="2" t="str">
        <f>VLOOKUP(D1423,[3]products!A:B,2,FALSE)</f>
        <v>Electra Cruiser 1 (24-Inch) - 2016</v>
      </c>
      <c r="N1423" s="2" t="str">
        <f>VLOOKUP(D1423, [3]products!A:H, 8, FALSE)</f>
        <v>Electra</v>
      </c>
      <c r="O1423" s="21">
        <f>VLOOKUP(A1423, [1]orders!A:D, 4, FALSE)</f>
        <v>42662</v>
      </c>
      <c r="P1423" s="2">
        <v>1</v>
      </c>
      <c r="Q1423" s="2">
        <v>269.99</v>
      </c>
      <c r="R1423" s="27">
        <v>0.2</v>
      </c>
      <c r="S1423" s="2">
        <f t="shared" si="22"/>
        <v>269.99</v>
      </c>
    </row>
    <row r="1424" spans="1:19" x14ac:dyDescent="0.3">
      <c r="A1424" s="2">
        <v>513</v>
      </c>
      <c r="B1424" s="2">
        <v>3</v>
      </c>
      <c r="C1424" s="2">
        <f>VLOOKUP(A1424, [1]orders!A:G, 7, FALSE)</f>
        <v>2</v>
      </c>
      <c r="D1424" s="2">
        <v>23</v>
      </c>
      <c r="E1424" s="2">
        <f>VLOOKUP(C1424, [2]staffs!A:G,1,FALSE)</f>
        <v>2</v>
      </c>
      <c r="F1424" s="2" t="str">
        <f>VLOOKUP(E1424, [2]staffs!A:D,4,FALSE)</f>
        <v>mireya.copeland@bikes.shop</v>
      </c>
      <c r="G1424" s="2">
        <f>VLOOKUP(D1424, [3]products!$A:$D, 4, FALSE)</f>
        <v>1</v>
      </c>
      <c r="H1424" s="2" t="str">
        <f>VLOOKUP(G1424, [4]categories!A:B, 2, FALSE)</f>
        <v>Children Bicycles</v>
      </c>
      <c r="I1424" s="14">
        <f>VLOOKUP(A1424, [1]orders!A:B,2,FALSE)</f>
        <v>155</v>
      </c>
      <c r="J1424" s="14" t="str">
        <f>VLOOKUP(A1424, [1]orders!A:I,9,FALSE)</f>
        <v>lory.page@hotmail.com</v>
      </c>
      <c r="K1424" s="14">
        <f>VLOOKUP(A1424, [1]orders!A:J,10,FALSE)</f>
        <v>11706</v>
      </c>
      <c r="L1424" s="2" t="str">
        <f>IFERROR(VLOOKUP(C1424, [5]stores!A:B, 2, FALSE), "Unknown")</f>
        <v>Baldwin Bikes</v>
      </c>
      <c r="M1424" s="2" t="str">
        <f>VLOOKUP(D1424,[3]products!A:B,2,FALSE)</f>
        <v>Electra Girl's Hawaii 1 (20-inch) - 2015/2016</v>
      </c>
      <c r="N1424" s="2" t="str">
        <f>VLOOKUP(D1424, [3]products!A:H, 8, FALSE)</f>
        <v>Electra</v>
      </c>
      <c r="O1424" s="21">
        <f>VLOOKUP(A1424, [1]orders!A:D, 4, FALSE)</f>
        <v>42662</v>
      </c>
      <c r="P1424" s="2">
        <v>1</v>
      </c>
      <c r="Q1424" s="2">
        <v>299.99</v>
      </c>
      <c r="R1424" s="27">
        <v>7.0000000000000007E-2</v>
      </c>
      <c r="S1424" s="2">
        <f t="shared" si="22"/>
        <v>299.99</v>
      </c>
    </row>
    <row r="1425" spans="1:19" x14ac:dyDescent="0.3">
      <c r="A1425" s="2">
        <v>514</v>
      </c>
      <c r="B1425" s="2">
        <v>1</v>
      </c>
      <c r="C1425" s="2">
        <f>VLOOKUP(A1425, [1]orders!A:G, 7, FALSE)</f>
        <v>2</v>
      </c>
      <c r="D1425" s="2">
        <v>18</v>
      </c>
      <c r="E1425" s="2">
        <f>VLOOKUP(C1425, [2]staffs!A:G,1,FALSE)</f>
        <v>2</v>
      </c>
      <c r="F1425" s="2" t="str">
        <f>VLOOKUP(E1425, [2]staffs!A:D,4,FALSE)</f>
        <v>mireya.copeland@bikes.shop</v>
      </c>
      <c r="G1425" s="2">
        <f>VLOOKUP(D1425, [3]products!$A:$D, 4, FALSE)</f>
        <v>3</v>
      </c>
      <c r="H1425" s="2" t="str">
        <f>VLOOKUP(G1425, [4]categories!A:B, 2, FALSE)</f>
        <v>Cruisers Bicycles</v>
      </c>
      <c r="I1425" s="14">
        <f>VLOOKUP(A1425, [1]orders!A:B,2,FALSE)</f>
        <v>927</v>
      </c>
      <c r="J1425" s="14" t="str">
        <f>VLOOKUP(A1425, [1]orders!A:I,9,FALSE)</f>
        <v>guillermo.hart@hotmail.com</v>
      </c>
      <c r="K1425" s="14">
        <f>VLOOKUP(A1425, [1]orders!A:J,10,FALSE)</f>
        <v>10002</v>
      </c>
      <c r="L1425" s="2" t="str">
        <f>IFERROR(VLOOKUP(C1425, [5]stores!A:B, 2, FALSE), "Unknown")</f>
        <v>Baldwin Bikes</v>
      </c>
      <c r="M1425" s="2" t="str">
        <f>VLOOKUP(D1425,[3]products!A:B,2,FALSE)</f>
        <v>Pure Cycles Western 3-Speed - Women's - 2015/2016</v>
      </c>
      <c r="N1425" s="2" t="str">
        <f>VLOOKUP(D1425, [3]products!A:H, 8, FALSE)</f>
        <v>Pure Cycles</v>
      </c>
      <c r="O1425" s="21">
        <f>VLOOKUP(A1425, [1]orders!A:D, 4, FALSE)</f>
        <v>42662</v>
      </c>
      <c r="P1425" s="2">
        <v>2</v>
      </c>
      <c r="Q1425" s="2">
        <v>449</v>
      </c>
      <c r="R1425" s="27">
        <v>0.2</v>
      </c>
      <c r="S1425" s="2">
        <f t="shared" si="22"/>
        <v>898</v>
      </c>
    </row>
    <row r="1426" spans="1:19" x14ac:dyDescent="0.3">
      <c r="A1426" s="2">
        <v>514</v>
      </c>
      <c r="B1426" s="2">
        <v>2</v>
      </c>
      <c r="C1426" s="2">
        <f>VLOOKUP(A1426, [1]orders!A:G, 7, FALSE)</f>
        <v>2</v>
      </c>
      <c r="D1426" s="2">
        <v>17</v>
      </c>
      <c r="E1426" s="2">
        <f>VLOOKUP(C1426, [2]staffs!A:G,1,FALSE)</f>
        <v>2</v>
      </c>
      <c r="F1426" s="2" t="str">
        <f>VLOOKUP(E1426, [2]staffs!A:D,4,FALSE)</f>
        <v>mireya.copeland@bikes.shop</v>
      </c>
      <c r="G1426" s="2">
        <f>VLOOKUP(D1426, [3]products!$A:$D, 4, FALSE)</f>
        <v>3</v>
      </c>
      <c r="H1426" s="2" t="str">
        <f>VLOOKUP(G1426, [4]categories!A:B, 2, FALSE)</f>
        <v>Cruisers Bicycles</v>
      </c>
      <c r="I1426" s="14">
        <f>VLOOKUP(A1426, [1]orders!A:B,2,FALSE)</f>
        <v>927</v>
      </c>
      <c r="J1426" s="14" t="str">
        <f>VLOOKUP(A1426, [1]orders!A:I,9,FALSE)</f>
        <v>guillermo.hart@hotmail.com</v>
      </c>
      <c r="K1426" s="14">
        <f>VLOOKUP(A1426, [1]orders!A:J,10,FALSE)</f>
        <v>10002</v>
      </c>
      <c r="L1426" s="2" t="str">
        <f>IFERROR(VLOOKUP(C1426, [5]stores!A:B, 2, FALSE), "Unknown")</f>
        <v>Baldwin Bikes</v>
      </c>
      <c r="M1426" s="2" t="str">
        <f>VLOOKUP(D1426,[3]products!A:B,2,FALSE)</f>
        <v>Pure Cycles Vine 8-Speed - 2016</v>
      </c>
      <c r="N1426" s="2" t="str">
        <f>VLOOKUP(D1426, [3]products!A:H, 8, FALSE)</f>
        <v>Pure Cycles</v>
      </c>
      <c r="O1426" s="21">
        <f>VLOOKUP(A1426, [1]orders!A:D, 4, FALSE)</f>
        <v>42662</v>
      </c>
      <c r="P1426" s="2">
        <v>2</v>
      </c>
      <c r="Q1426" s="2">
        <v>429</v>
      </c>
      <c r="R1426" s="27">
        <v>7.0000000000000007E-2</v>
      </c>
      <c r="S1426" s="2">
        <f t="shared" si="22"/>
        <v>858</v>
      </c>
    </row>
    <row r="1427" spans="1:19" x14ac:dyDescent="0.3">
      <c r="A1427" s="2">
        <v>515</v>
      </c>
      <c r="B1427" s="2">
        <v>1</v>
      </c>
      <c r="C1427" s="2">
        <f>VLOOKUP(A1427, [1]orders!A:G, 7, FALSE)</f>
        <v>2</v>
      </c>
      <c r="D1427" s="2">
        <v>8</v>
      </c>
      <c r="E1427" s="2">
        <f>VLOOKUP(C1427, [2]staffs!A:G,1,FALSE)</f>
        <v>2</v>
      </c>
      <c r="F1427" s="2" t="str">
        <f>VLOOKUP(E1427, [2]staffs!A:D,4,FALSE)</f>
        <v>mireya.copeland@bikes.shop</v>
      </c>
      <c r="G1427" s="2">
        <f>VLOOKUP(D1427, [3]products!$A:$D, 4, FALSE)</f>
        <v>6</v>
      </c>
      <c r="H1427" s="2" t="str">
        <f>VLOOKUP(G1427, [4]categories!A:B, 2, FALSE)</f>
        <v>Mountain Bikes</v>
      </c>
      <c r="I1427" s="14">
        <f>VLOOKUP(A1427, [1]orders!A:B,2,FALSE)</f>
        <v>986</v>
      </c>
      <c r="J1427" s="14" t="str">
        <f>VLOOKUP(A1427, [1]orders!A:I,9,FALSE)</f>
        <v>marcel.lindsay@hotmail.com</v>
      </c>
      <c r="K1427" s="14">
        <f>VLOOKUP(A1427, [1]orders!A:J,10,FALSE)</f>
        <v>10562</v>
      </c>
      <c r="L1427" s="2" t="str">
        <f>IFERROR(VLOOKUP(C1427, [5]stores!A:B, 2, FALSE), "Unknown")</f>
        <v>Baldwin Bikes</v>
      </c>
      <c r="M1427" s="2" t="str">
        <f>VLOOKUP(D1427,[3]products!A:B,2,FALSE)</f>
        <v>Trek Remedy 29 Carbon Frameset - 2016</v>
      </c>
      <c r="N1427" s="2" t="str">
        <f>VLOOKUP(D1427, [3]products!A:H, 8, FALSE)</f>
        <v>Trek</v>
      </c>
      <c r="O1427" s="21">
        <f>VLOOKUP(A1427, [1]orders!A:D, 4, FALSE)</f>
        <v>42662</v>
      </c>
      <c r="P1427" s="2">
        <v>1</v>
      </c>
      <c r="Q1427" s="2">
        <v>1799.99</v>
      </c>
      <c r="R1427" s="27">
        <v>7.0000000000000007E-2</v>
      </c>
      <c r="S1427" s="2">
        <f t="shared" si="22"/>
        <v>1799.99</v>
      </c>
    </row>
    <row r="1428" spans="1:19" x14ac:dyDescent="0.3">
      <c r="A1428" s="2">
        <v>515</v>
      </c>
      <c r="B1428" s="2">
        <v>2</v>
      </c>
      <c r="C1428" s="2">
        <f>VLOOKUP(A1428, [1]orders!A:G, 7, FALSE)</f>
        <v>2</v>
      </c>
      <c r="D1428" s="2">
        <v>5</v>
      </c>
      <c r="E1428" s="2">
        <f>VLOOKUP(C1428, [2]staffs!A:G,1,FALSE)</f>
        <v>2</v>
      </c>
      <c r="F1428" s="2" t="str">
        <f>VLOOKUP(E1428, [2]staffs!A:D,4,FALSE)</f>
        <v>mireya.copeland@bikes.shop</v>
      </c>
      <c r="G1428" s="2">
        <f>VLOOKUP(D1428, [3]products!$A:$D, 4, FALSE)</f>
        <v>6</v>
      </c>
      <c r="H1428" s="2" t="str">
        <f>VLOOKUP(G1428, [4]categories!A:B, 2, FALSE)</f>
        <v>Mountain Bikes</v>
      </c>
      <c r="I1428" s="14">
        <f>VLOOKUP(A1428, [1]orders!A:B,2,FALSE)</f>
        <v>986</v>
      </c>
      <c r="J1428" s="14" t="str">
        <f>VLOOKUP(A1428, [1]orders!A:I,9,FALSE)</f>
        <v>marcel.lindsay@hotmail.com</v>
      </c>
      <c r="K1428" s="14">
        <f>VLOOKUP(A1428, [1]orders!A:J,10,FALSE)</f>
        <v>10562</v>
      </c>
      <c r="L1428" s="2" t="str">
        <f>IFERROR(VLOOKUP(C1428, [5]stores!A:B, 2, FALSE), "Unknown")</f>
        <v>Baldwin Bikes</v>
      </c>
      <c r="M1428" s="2" t="str">
        <f>VLOOKUP(D1428,[3]products!A:B,2,FALSE)</f>
        <v>Heller Shagamaw Frame - 2016</v>
      </c>
      <c r="N1428" s="2" t="str">
        <f>VLOOKUP(D1428, [3]products!A:H, 8, FALSE)</f>
        <v>Heller</v>
      </c>
      <c r="O1428" s="21">
        <f>VLOOKUP(A1428, [1]orders!A:D, 4, FALSE)</f>
        <v>42662</v>
      </c>
      <c r="P1428" s="2">
        <v>1</v>
      </c>
      <c r="Q1428" s="2">
        <v>1320.99</v>
      </c>
      <c r="R1428" s="27">
        <v>0.1</v>
      </c>
      <c r="S1428" s="2">
        <f t="shared" si="22"/>
        <v>1320.99</v>
      </c>
    </row>
    <row r="1429" spans="1:19" x14ac:dyDescent="0.3">
      <c r="A1429" s="2">
        <v>515</v>
      </c>
      <c r="B1429" s="2">
        <v>3</v>
      </c>
      <c r="C1429" s="2">
        <f>VLOOKUP(A1429, [1]orders!A:G, 7, FALSE)</f>
        <v>2</v>
      </c>
      <c r="D1429" s="2">
        <v>25</v>
      </c>
      <c r="E1429" s="2">
        <f>VLOOKUP(C1429, [2]staffs!A:G,1,FALSE)</f>
        <v>2</v>
      </c>
      <c r="F1429" s="2" t="str">
        <f>VLOOKUP(E1429, [2]staffs!A:D,4,FALSE)</f>
        <v>mireya.copeland@bikes.shop</v>
      </c>
      <c r="G1429" s="2">
        <f>VLOOKUP(D1429, [3]products!$A:$D, 4, FALSE)</f>
        <v>2</v>
      </c>
      <c r="H1429" s="2" t="str">
        <f>VLOOKUP(G1429, [4]categories!A:B, 2, FALSE)</f>
        <v>Comfort Bicycles</v>
      </c>
      <c r="I1429" s="14">
        <f>VLOOKUP(A1429, [1]orders!A:B,2,FALSE)</f>
        <v>986</v>
      </c>
      <c r="J1429" s="14" t="str">
        <f>VLOOKUP(A1429, [1]orders!A:I,9,FALSE)</f>
        <v>marcel.lindsay@hotmail.com</v>
      </c>
      <c r="K1429" s="14">
        <f>VLOOKUP(A1429, [1]orders!A:J,10,FALSE)</f>
        <v>10562</v>
      </c>
      <c r="L1429" s="2" t="str">
        <f>IFERROR(VLOOKUP(C1429, [5]stores!A:B, 2, FALSE), "Unknown")</f>
        <v>Baldwin Bikes</v>
      </c>
      <c r="M1429" s="2" t="str">
        <f>VLOOKUP(D1429,[3]products!A:B,2,FALSE)</f>
        <v>Electra Townie Original 7D - 2015/2016</v>
      </c>
      <c r="N1429" s="2" t="str">
        <f>VLOOKUP(D1429, [3]products!A:H, 8, FALSE)</f>
        <v>Electra</v>
      </c>
      <c r="O1429" s="21">
        <f>VLOOKUP(A1429, [1]orders!A:D, 4, FALSE)</f>
        <v>42662</v>
      </c>
      <c r="P1429" s="2">
        <v>2</v>
      </c>
      <c r="Q1429" s="2">
        <v>499.99</v>
      </c>
      <c r="R1429" s="27">
        <v>7.0000000000000007E-2</v>
      </c>
      <c r="S1429" s="2">
        <f t="shared" si="22"/>
        <v>999.98</v>
      </c>
    </row>
    <row r="1430" spans="1:19" x14ac:dyDescent="0.3">
      <c r="A1430" s="2">
        <v>515</v>
      </c>
      <c r="B1430" s="2">
        <v>4</v>
      </c>
      <c r="C1430" s="2">
        <f>VLOOKUP(A1430, [1]orders!A:G, 7, FALSE)</f>
        <v>2</v>
      </c>
      <c r="D1430" s="2">
        <v>6</v>
      </c>
      <c r="E1430" s="2">
        <f>VLOOKUP(C1430, [2]staffs!A:G,1,FALSE)</f>
        <v>2</v>
      </c>
      <c r="F1430" s="2" t="str">
        <f>VLOOKUP(E1430, [2]staffs!A:D,4,FALSE)</f>
        <v>mireya.copeland@bikes.shop</v>
      </c>
      <c r="G1430" s="2">
        <f>VLOOKUP(D1430, [3]products!$A:$D, 4, FALSE)</f>
        <v>6</v>
      </c>
      <c r="H1430" s="2" t="str">
        <f>VLOOKUP(G1430, [4]categories!A:B, 2, FALSE)</f>
        <v>Mountain Bikes</v>
      </c>
      <c r="I1430" s="14">
        <f>VLOOKUP(A1430, [1]orders!A:B,2,FALSE)</f>
        <v>986</v>
      </c>
      <c r="J1430" s="14" t="str">
        <f>VLOOKUP(A1430, [1]orders!A:I,9,FALSE)</f>
        <v>marcel.lindsay@hotmail.com</v>
      </c>
      <c r="K1430" s="14">
        <f>VLOOKUP(A1430, [1]orders!A:J,10,FALSE)</f>
        <v>10562</v>
      </c>
      <c r="L1430" s="2" t="str">
        <f>IFERROR(VLOOKUP(C1430, [5]stores!A:B, 2, FALSE), "Unknown")</f>
        <v>Baldwin Bikes</v>
      </c>
      <c r="M1430" s="2" t="str">
        <f>VLOOKUP(D1430,[3]products!A:B,2,FALSE)</f>
        <v>Surly Ice Cream Truck Frameset - 2016</v>
      </c>
      <c r="N1430" s="2" t="str">
        <f>VLOOKUP(D1430, [3]products!A:H, 8, FALSE)</f>
        <v>Surly</v>
      </c>
      <c r="O1430" s="21">
        <f>VLOOKUP(A1430, [1]orders!A:D, 4, FALSE)</f>
        <v>42662</v>
      </c>
      <c r="P1430" s="2">
        <v>2</v>
      </c>
      <c r="Q1430" s="2">
        <v>469.99</v>
      </c>
      <c r="R1430" s="27">
        <v>0.2</v>
      </c>
      <c r="S1430" s="2">
        <f t="shared" si="22"/>
        <v>939.98</v>
      </c>
    </row>
    <row r="1431" spans="1:19" x14ac:dyDescent="0.3">
      <c r="A1431" s="2">
        <v>516</v>
      </c>
      <c r="B1431" s="2">
        <v>1</v>
      </c>
      <c r="C1431" s="2">
        <f>VLOOKUP(A1431, [1]orders!A:G, 7, FALSE)</f>
        <v>2</v>
      </c>
      <c r="D1431" s="2">
        <v>7</v>
      </c>
      <c r="E1431" s="2">
        <f>VLOOKUP(C1431, [2]staffs!A:G,1,FALSE)</f>
        <v>2</v>
      </c>
      <c r="F1431" s="2" t="str">
        <f>VLOOKUP(E1431, [2]staffs!A:D,4,FALSE)</f>
        <v>mireya.copeland@bikes.shop</v>
      </c>
      <c r="G1431" s="2">
        <f>VLOOKUP(D1431, [3]products!$A:$D, 4, FALSE)</f>
        <v>6</v>
      </c>
      <c r="H1431" s="2" t="str">
        <f>VLOOKUP(G1431, [4]categories!A:B, 2, FALSE)</f>
        <v>Mountain Bikes</v>
      </c>
      <c r="I1431" s="14">
        <f>VLOOKUP(A1431, [1]orders!A:B,2,FALSE)</f>
        <v>111</v>
      </c>
      <c r="J1431" s="14" t="str">
        <f>VLOOKUP(A1431, [1]orders!A:I,9,FALSE)</f>
        <v>shila.white@msn.com</v>
      </c>
      <c r="K1431" s="14">
        <f>VLOOKUP(A1431, [1]orders!A:J,10,FALSE)</f>
        <v>14127</v>
      </c>
      <c r="L1431" s="2" t="str">
        <f>IFERROR(VLOOKUP(C1431, [5]stores!A:B, 2, FALSE), "Unknown")</f>
        <v>Baldwin Bikes</v>
      </c>
      <c r="M1431" s="2" t="str">
        <f>VLOOKUP(D1431,[3]products!A:B,2,FALSE)</f>
        <v>Trek Slash 8 27.5 - 2016</v>
      </c>
      <c r="N1431" s="2" t="str">
        <f>VLOOKUP(D1431, [3]products!A:H, 8, FALSE)</f>
        <v>Trek</v>
      </c>
      <c r="O1431" s="21">
        <f>VLOOKUP(A1431, [1]orders!A:D, 4, FALSE)</f>
        <v>42664</v>
      </c>
      <c r="P1431" s="2">
        <v>1</v>
      </c>
      <c r="Q1431" s="2">
        <v>3999.99</v>
      </c>
      <c r="R1431" s="27">
        <v>0.05</v>
      </c>
      <c r="S1431" s="2">
        <f t="shared" si="22"/>
        <v>3999.99</v>
      </c>
    </row>
    <row r="1432" spans="1:19" x14ac:dyDescent="0.3">
      <c r="A1432" s="2">
        <v>516</v>
      </c>
      <c r="B1432" s="2">
        <v>2</v>
      </c>
      <c r="C1432" s="2">
        <f>VLOOKUP(A1432, [1]orders!A:G, 7, FALSE)</f>
        <v>2</v>
      </c>
      <c r="D1432" s="2">
        <v>5</v>
      </c>
      <c r="E1432" s="2">
        <f>VLOOKUP(C1432, [2]staffs!A:G,1,FALSE)</f>
        <v>2</v>
      </c>
      <c r="F1432" s="2" t="str">
        <f>VLOOKUP(E1432, [2]staffs!A:D,4,FALSE)</f>
        <v>mireya.copeland@bikes.shop</v>
      </c>
      <c r="G1432" s="2">
        <f>VLOOKUP(D1432, [3]products!$A:$D, 4, FALSE)</f>
        <v>6</v>
      </c>
      <c r="H1432" s="2" t="str">
        <f>VLOOKUP(G1432, [4]categories!A:B, 2, FALSE)</f>
        <v>Mountain Bikes</v>
      </c>
      <c r="I1432" s="14">
        <f>VLOOKUP(A1432, [1]orders!A:B,2,FALSE)</f>
        <v>111</v>
      </c>
      <c r="J1432" s="14" t="str">
        <f>VLOOKUP(A1432, [1]orders!A:I,9,FALSE)</f>
        <v>shila.white@msn.com</v>
      </c>
      <c r="K1432" s="14">
        <f>VLOOKUP(A1432, [1]orders!A:J,10,FALSE)</f>
        <v>14127</v>
      </c>
      <c r="L1432" s="2" t="str">
        <f>IFERROR(VLOOKUP(C1432, [5]stores!A:B, 2, FALSE), "Unknown")</f>
        <v>Baldwin Bikes</v>
      </c>
      <c r="M1432" s="2" t="str">
        <f>VLOOKUP(D1432,[3]products!A:B,2,FALSE)</f>
        <v>Heller Shagamaw Frame - 2016</v>
      </c>
      <c r="N1432" s="2" t="str">
        <f>VLOOKUP(D1432, [3]products!A:H, 8, FALSE)</f>
        <v>Heller</v>
      </c>
      <c r="O1432" s="21">
        <f>VLOOKUP(A1432, [1]orders!A:D, 4, FALSE)</f>
        <v>42664</v>
      </c>
      <c r="P1432" s="2">
        <v>2</v>
      </c>
      <c r="Q1432" s="2">
        <v>1320.99</v>
      </c>
      <c r="R1432" s="27">
        <v>0.1</v>
      </c>
      <c r="S1432" s="2">
        <f t="shared" si="22"/>
        <v>2641.98</v>
      </c>
    </row>
    <row r="1433" spans="1:19" x14ac:dyDescent="0.3">
      <c r="A1433" s="2">
        <v>517</v>
      </c>
      <c r="B1433" s="2">
        <v>1</v>
      </c>
      <c r="C1433" s="2">
        <f>VLOOKUP(A1433, [1]orders!A:G, 7, FALSE)</f>
        <v>2</v>
      </c>
      <c r="D1433" s="2">
        <v>21</v>
      </c>
      <c r="E1433" s="2">
        <f>VLOOKUP(C1433, [2]staffs!A:G,1,FALSE)</f>
        <v>2</v>
      </c>
      <c r="F1433" s="2" t="str">
        <f>VLOOKUP(E1433, [2]staffs!A:D,4,FALSE)</f>
        <v>mireya.copeland@bikes.shop</v>
      </c>
      <c r="G1433" s="2">
        <f>VLOOKUP(D1433, [3]products!$A:$D, 4, FALSE)</f>
        <v>1</v>
      </c>
      <c r="H1433" s="2" t="str">
        <f>VLOOKUP(G1433, [4]categories!A:B, 2, FALSE)</f>
        <v>Children Bicycles</v>
      </c>
      <c r="I1433" s="14">
        <f>VLOOKUP(A1433, [1]orders!A:B,2,FALSE)</f>
        <v>613</v>
      </c>
      <c r="J1433" s="14" t="str">
        <f>VLOOKUP(A1433, [1]orders!A:I,9,FALSE)</f>
        <v>margene.eaton@yahoo.com</v>
      </c>
      <c r="K1433" s="14">
        <f>VLOOKUP(A1433, [1]orders!A:J,10,FALSE)</f>
        <v>11793</v>
      </c>
      <c r="L1433" s="2" t="str">
        <f>IFERROR(VLOOKUP(C1433, [5]stores!A:B, 2, FALSE), "Unknown")</f>
        <v>Baldwin Bikes</v>
      </c>
      <c r="M1433" s="2" t="str">
        <f>VLOOKUP(D1433,[3]products!A:B,2,FALSE)</f>
        <v>Electra Cruiser 1 (24-Inch) - 2016</v>
      </c>
      <c r="N1433" s="2" t="str">
        <f>VLOOKUP(D1433, [3]products!A:H, 8, FALSE)</f>
        <v>Electra</v>
      </c>
      <c r="O1433" s="21">
        <f>VLOOKUP(A1433, [1]orders!A:D, 4, FALSE)</f>
        <v>42664</v>
      </c>
      <c r="P1433" s="2">
        <v>2</v>
      </c>
      <c r="Q1433" s="2">
        <v>269.99</v>
      </c>
      <c r="R1433" s="27">
        <v>7.0000000000000007E-2</v>
      </c>
      <c r="S1433" s="2">
        <f t="shared" si="22"/>
        <v>539.98</v>
      </c>
    </row>
    <row r="1434" spans="1:19" x14ac:dyDescent="0.3">
      <c r="A1434" s="2">
        <v>518</v>
      </c>
      <c r="B1434" s="2">
        <v>1</v>
      </c>
      <c r="C1434" s="2">
        <f>VLOOKUP(A1434, [1]orders!A:G, 7, FALSE)</f>
        <v>1</v>
      </c>
      <c r="D1434" s="2">
        <v>16</v>
      </c>
      <c r="E1434" s="2">
        <f>VLOOKUP(C1434, [2]staffs!A:G,1,FALSE)</f>
        <v>1</v>
      </c>
      <c r="F1434" s="2" t="str">
        <f>VLOOKUP(E1434, [2]staffs!A:D,4,FALSE)</f>
        <v>fabiola.jackson@bikes.shop</v>
      </c>
      <c r="G1434" s="2">
        <f>VLOOKUP(D1434, [3]products!$A:$D, 4, FALSE)</f>
        <v>3</v>
      </c>
      <c r="H1434" s="2" t="str">
        <f>VLOOKUP(G1434, [4]categories!A:B, 2, FALSE)</f>
        <v>Cruisers Bicycles</v>
      </c>
      <c r="I1434" s="14">
        <f>VLOOKUP(A1434, [1]orders!A:B,2,FALSE)</f>
        <v>1374</v>
      </c>
      <c r="J1434" s="14" t="str">
        <f>VLOOKUP(A1434, [1]orders!A:I,9,FALSE)</f>
        <v>juliane.dillard@aol.com</v>
      </c>
      <c r="K1434" s="14">
        <f>VLOOKUP(A1434, [1]orders!A:J,10,FALSE)</f>
        <v>91740</v>
      </c>
      <c r="L1434" s="2" t="str">
        <f>IFERROR(VLOOKUP(C1434, [5]stores!A:B, 2, FALSE), "Unknown")</f>
        <v>Santa Cruz Bikes</v>
      </c>
      <c r="M1434" s="2" t="str">
        <f>VLOOKUP(D1434,[3]products!A:B,2,FALSE)</f>
        <v>Electra Townie Original 7D EQ - 2016</v>
      </c>
      <c r="N1434" s="2" t="str">
        <f>VLOOKUP(D1434, [3]products!A:H, 8, FALSE)</f>
        <v>Electra</v>
      </c>
      <c r="O1434" s="21">
        <f>VLOOKUP(A1434, [1]orders!A:D, 4, FALSE)</f>
        <v>42665</v>
      </c>
      <c r="P1434" s="2">
        <v>2</v>
      </c>
      <c r="Q1434" s="2">
        <v>599.99</v>
      </c>
      <c r="R1434" s="27">
        <v>0.2</v>
      </c>
      <c r="S1434" s="2">
        <f t="shared" si="22"/>
        <v>1199.98</v>
      </c>
    </row>
    <row r="1435" spans="1:19" x14ac:dyDescent="0.3">
      <c r="A1435" s="2">
        <v>518</v>
      </c>
      <c r="B1435" s="2">
        <v>2</v>
      </c>
      <c r="C1435" s="2">
        <f>VLOOKUP(A1435, [1]orders!A:G, 7, FALSE)</f>
        <v>1</v>
      </c>
      <c r="D1435" s="2">
        <v>5</v>
      </c>
      <c r="E1435" s="2">
        <f>VLOOKUP(C1435, [2]staffs!A:G,1,FALSE)</f>
        <v>1</v>
      </c>
      <c r="F1435" s="2" t="str">
        <f>VLOOKUP(E1435, [2]staffs!A:D,4,FALSE)</f>
        <v>fabiola.jackson@bikes.shop</v>
      </c>
      <c r="G1435" s="2">
        <f>VLOOKUP(D1435, [3]products!$A:$D, 4, FALSE)</f>
        <v>6</v>
      </c>
      <c r="H1435" s="2" t="str">
        <f>VLOOKUP(G1435, [4]categories!A:B, 2, FALSE)</f>
        <v>Mountain Bikes</v>
      </c>
      <c r="I1435" s="14">
        <f>VLOOKUP(A1435, [1]orders!A:B,2,FALSE)</f>
        <v>1374</v>
      </c>
      <c r="J1435" s="14" t="str">
        <f>VLOOKUP(A1435, [1]orders!A:I,9,FALSE)</f>
        <v>juliane.dillard@aol.com</v>
      </c>
      <c r="K1435" s="14">
        <f>VLOOKUP(A1435, [1]orders!A:J,10,FALSE)</f>
        <v>91740</v>
      </c>
      <c r="L1435" s="2" t="str">
        <f>IFERROR(VLOOKUP(C1435, [5]stores!A:B, 2, FALSE), "Unknown")</f>
        <v>Santa Cruz Bikes</v>
      </c>
      <c r="M1435" s="2" t="str">
        <f>VLOOKUP(D1435,[3]products!A:B,2,FALSE)</f>
        <v>Heller Shagamaw Frame - 2016</v>
      </c>
      <c r="N1435" s="2" t="str">
        <f>VLOOKUP(D1435, [3]products!A:H, 8, FALSE)</f>
        <v>Heller</v>
      </c>
      <c r="O1435" s="21">
        <f>VLOOKUP(A1435, [1]orders!A:D, 4, FALSE)</f>
        <v>42665</v>
      </c>
      <c r="P1435" s="2">
        <v>2</v>
      </c>
      <c r="Q1435" s="2">
        <v>1320.99</v>
      </c>
      <c r="R1435" s="27">
        <v>0.05</v>
      </c>
      <c r="S1435" s="2">
        <f t="shared" si="22"/>
        <v>2641.98</v>
      </c>
    </row>
    <row r="1436" spans="1:19" x14ac:dyDescent="0.3">
      <c r="A1436" s="2">
        <v>518</v>
      </c>
      <c r="B1436" s="2">
        <v>3</v>
      </c>
      <c r="C1436" s="2">
        <f>VLOOKUP(A1436, [1]orders!A:G, 7, FALSE)</f>
        <v>1</v>
      </c>
      <c r="D1436" s="2">
        <v>25</v>
      </c>
      <c r="E1436" s="2">
        <f>VLOOKUP(C1436, [2]staffs!A:G,1,FALSE)</f>
        <v>1</v>
      </c>
      <c r="F1436" s="2" t="str">
        <f>VLOOKUP(E1436, [2]staffs!A:D,4,FALSE)</f>
        <v>fabiola.jackson@bikes.shop</v>
      </c>
      <c r="G1436" s="2">
        <f>VLOOKUP(D1436, [3]products!$A:$D, 4, FALSE)</f>
        <v>2</v>
      </c>
      <c r="H1436" s="2" t="str">
        <f>VLOOKUP(G1436, [4]categories!A:B, 2, FALSE)</f>
        <v>Comfort Bicycles</v>
      </c>
      <c r="I1436" s="14">
        <f>VLOOKUP(A1436, [1]orders!A:B,2,FALSE)</f>
        <v>1374</v>
      </c>
      <c r="J1436" s="14" t="str">
        <f>VLOOKUP(A1436, [1]orders!A:I,9,FALSE)</f>
        <v>juliane.dillard@aol.com</v>
      </c>
      <c r="K1436" s="14">
        <f>VLOOKUP(A1436, [1]orders!A:J,10,FALSE)</f>
        <v>91740</v>
      </c>
      <c r="L1436" s="2" t="str">
        <f>IFERROR(VLOOKUP(C1436, [5]stores!A:B, 2, FALSE), "Unknown")</f>
        <v>Santa Cruz Bikes</v>
      </c>
      <c r="M1436" s="2" t="str">
        <f>VLOOKUP(D1436,[3]products!A:B,2,FALSE)</f>
        <v>Electra Townie Original 7D - 2015/2016</v>
      </c>
      <c r="N1436" s="2" t="str">
        <f>VLOOKUP(D1436, [3]products!A:H, 8, FALSE)</f>
        <v>Electra</v>
      </c>
      <c r="O1436" s="21">
        <f>VLOOKUP(A1436, [1]orders!A:D, 4, FALSE)</f>
        <v>42665</v>
      </c>
      <c r="P1436" s="2">
        <v>2</v>
      </c>
      <c r="Q1436" s="2">
        <v>499.99</v>
      </c>
      <c r="R1436" s="27">
        <v>0.05</v>
      </c>
      <c r="S1436" s="2">
        <f t="shared" si="22"/>
        <v>999.98</v>
      </c>
    </row>
    <row r="1437" spans="1:19" x14ac:dyDescent="0.3">
      <c r="A1437" s="2">
        <v>518</v>
      </c>
      <c r="B1437" s="2">
        <v>4</v>
      </c>
      <c r="C1437" s="2">
        <f>VLOOKUP(A1437, [1]orders!A:G, 7, FALSE)</f>
        <v>1</v>
      </c>
      <c r="D1437" s="2">
        <v>15</v>
      </c>
      <c r="E1437" s="2">
        <f>VLOOKUP(C1437, [2]staffs!A:G,1,FALSE)</f>
        <v>1</v>
      </c>
      <c r="F1437" s="2" t="str">
        <f>VLOOKUP(E1437, [2]staffs!A:D,4,FALSE)</f>
        <v>fabiola.jackson@bikes.shop</v>
      </c>
      <c r="G1437" s="2">
        <f>VLOOKUP(D1437, [3]products!$A:$D, 4, FALSE)</f>
        <v>3</v>
      </c>
      <c r="H1437" s="2" t="str">
        <f>VLOOKUP(G1437, [4]categories!A:B, 2, FALSE)</f>
        <v>Cruisers Bicycles</v>
      </c>
      <c r="I1437" s="14">
        <f>VLOOKUP(A1437, [1]orders!A:B,2,FALSE)</f>
        <v>1374</v>
      </c>
      <c r="J1437" s="14" t="str">
        <f>VLOOKUP(A1437, [1]orders!A:I,9,FALSE)</f>
        <v>juliane.dillard@aol.com</v>
      </c>
      <c r="K1437" s="14">
        <f>VLOOKUP(A1437, [1]orders!A:J,10,FALSE)</f>
        <v>91740</v>
      </c>
      <c r="L1437" s="2" t="str">
        <f>IFERROR(VLOOKUP(C1437, [5]stores!A:B, 2, FALSE), "Unknown")</f>
        <v>Santa Cruz Bikes</v>
      </c>
      <c r="M1437" s="2" t="str">
        <f>VLOOKUP(D1437,[3]products!A:B,2,FALSE)</f>
        <v>Electra Moto 1 - 2016</v>
      </c>
      <c r="N1437" s="2" t="str">
        <f>VLOOKUP(D1437, [3]products!A:H, 8, FALSE)</f>
        <v>Electra</v>
      </c>
      <c r="O1437" s="21">
        <f>VLOOKUP(A1437, [1]orders!A:D, 4, FALSE)</f>
        <v>42665</v>
      </c>
      <c r="P1437" s="2">
        <v>2</v>
      </c>
      <c r="Q1437" s="2">
        <v>529.99</v>
      </c>
      <c r="R1437" s="27">
        <v>0.2</v>
      </c>
      <c r="S1437" s="2">
        <f t="shared" si="22"/>
        <v>1059.98</v>
      </c>
    </row>
    <row r="1438" spans="1:19" x14ac:dyDescent="0.3">
      <c r="A1438" s="2">
        <v>518</v>
      </c>
      <c r="B1438" s="2">
        <v>5</v>
      </c>
      <c r="C1438" s="2">
        <f>VLOOKUP(A1438, [1]orders!A:G, 7, FALSE)</f>
        <v>1</v>
      </c>
      <c r="D1438" s="2">
        <v>11</v>
      </c>
      <c r="E1438" s="2">
        <f>VLOOKUP(C1438, [2]staffs!A:G,1,FALSE)</f>
        <v>1</v>
      </c>
      <c r="F1438" s="2" t="str">
        <f>VLOOKUP(E1438, [2]staffs!A:D,4,FALSE)</f>
        <v>fabiola.jackson@bikes.shop</v>
      </c>
      <c r="G1438" s="2">
        <f>VLOOKUP(D1438, [3]products!$A:$D, 4, FALSE)</f>
        <v>4</v>
      </c>
      <c r="H1438" s="2" t="str">
        <f>VLOOKUP(G1438, [4]categories!A:B, 2, FALSE)</f>
        <v>Cyclocross Bicycles</v>
      </c>
      <c r="I1438" s="14">
        <f>VLOOKUP(A1438, [1]orders!A:B,2,FALSE)</f>
        <v>1374</v>
      </c>
      <c r="J1438" s="14" t="str">
        <f>VLOOKUP(A1438, [1]orders!A:I,9,FALSE)</f>
        <v>juliane.dillard@aol.com</v>
      </c>
      <c r="K1438" s="14">
        <f>VLOOKUP(A1438, [1]orders!A:J,10,FALSE)</f>
        <v>91740</v>
      </c>
      <c r="L1438" s="2" t="str">
        <f>IFERROR(VLOOKUP(C1438, [5]stores!A:B, 2, FALSE), "Unknown")</f>
        <v>Santa Cruz Bikes</v>
      </c>
      <c r="M1438" s="2" t="str">
        <f>VLOOKUP(D1438,[3]products!A:B,2,FALSE)</f>
        <v>Surly Straggler 650b - 2016</v>
      </c>
      <c r="N1438" s="2" t="str">
        <f>VLOOKUP(D1438, [3]products!A:H, 8, FALSE)</f>
        <v>Surly</v>
      </c>
      <c r="O1438" s="21">
        <f>VLOOKUP(A1438, [1]orders!A:D, 4, FALSE)</f>
        <v>42665</v>
      </c>
      <c r="P1438" s="2">
        <v>2</v>
      </c>
      <c r="Q1438" s="2">
        <v>1680.99</v>
      </c>
      <c r="R1438" s="27">
        <v>7.0000000000000007E-2</v>
      </c>
      <c r="S1438" s="2">
        <f t="shared" si="22"/>
        <v>3361.98</v>
      </c>
    </row>
    <row r="1439" spans="1:19" x14ac:dyDescent="0.3">
      <c r="A1439" s="2">
        <v>519</v>
      </c>
      <c r="B1439" s="2">
        <v>1</v>
      </c>
      <c r="C1439" s="2">
        <f>VLOOKUP(A1439, [1]orders!A:G, 7, FALSE)</f>
        <v>2</v>
      </c>
      <c r="D1439" s="2">
        <v>6</v>
      </c>
      <c r="E1439" s="2">
        <f>VLOOKUP(C1439, [2]staffs!A:G,1,FALSE)</f>
        <v>2</v>
      </c>
      <c r="F1439" s="2" t="str">
        <f>VLOOKUP(E1439, [2]staffs!A:D,4,FALSE)</f>
        <v>mireya.copeland@bikes.shop</v>
      </c>
      <c r="G1439" s="2">
        <f>VLOOKUP(D1439, [3]products!$A:$D, 4, FALSE)</f>
        <v>6</v>
      </c>
      <c r="H1439" s="2" t="str">
        <f>VLOOKUP(G1439, [4]categories!A:B, 2, FALSE)</f>
        <v>Mountain Bikes</v>
      </c>
      <c r="I1439" s="14">
        <f>VLOOKUP(A1439, [1]orders!A:B,2,FALSE)</f>
        <v>54</v>
      </c>
      <c r="J1439" s="14" t="str">
        <f>VLOOKUP(A1439, [1]orders!A:I,9,FALSE)</f>
        <v>fran.yang@hotmail.com</v>
      </c>
      <c r="K1439" s="14">
        <f>VLOOKUP(A1439, [1]orders!A:J,10,FALSE)</f>
        <v>13501</v>
      </c>
      <c r="L1439" s="2" t="str">
        <f>IFERROR(VLOOKUP(C1439, [5]stores!A:B, 2, FALSE), "Unknown")</f>
        <v>Baldwin Bikes</v>
      </c>
      <c r="M1439" s="2" t="str">
        <f>VLOOKUP(D1439,[3]products!A:B,2,FALSE)</f>
        <v>Surly Ice Cream Truck Frameset - 2016</v>
      </c>
      <c r="N1439" s="2" t="str">
        <f>VLOOKUP(D1439, [3]products!A:H, 8, FALSE)</f>
        <v>Surly</v>
      </c>
      <c r="O1439" s="21">
        <f>VLOOKUP(A1439, [1]orders!A:D, 4, FALSE)</f>
        <v>42665</v>
      </c>
      <c r="P1439" s="2">
        <v>1</v>
      </c>
      <c r="Q1439" s="2">
        <v>469.99</v>
      </c>
      <c r="R1439" s="27">
        <v>7.0000000000000007E-2</v>
      </c>
      <c r="S1439" s="2">
        <f t="shared" si="22"/>
        <v>469.99</v>
      </c>
    </row>
    <row r="1440" spans="1:19" x14ac:dyDescent="0.3">
      <c r="A1440" s="2">
        <v>519</v>
      </c>
      <c r="B1440" s="2">
        <v>2</v>
      </c>
      <c r="C1440" s="2">
        <f>VLOOKUP(A1440, [1]orders!A:G, 7, FALSE)</f>
        <v>2</v>
      </c>
      <c r="D1440" s="2">
        <v>16</v>
      </c>
      <c r="E1440" s="2">
        <f>VLOOKUP(C1440, [2]staffs!A:G,1,FALSE)</f>
        <v>2</v>
      </c>
      <c r="F1440" s="2" t="str">
        <f>VLOOKUP(E1440, [2]staffs!A:D,4,FALSE)</f>
        <v>mireya.copeland@bikes.shop</v>
      </c>
      <c r="G1440" s="2">
        <f>VLOOKUP(D1440, [3]products!$A:$D, 4, FALSE)</f>
        <v>3</v>
      </c>
      <c r="H1440" s="2" t="str">
        <f>VLOOKUP(G1440, [4]categories!A:B, 2, FALSE)</f>
        <v>Cruisers Bicycles</v>
      </c>
      <c r="I1440" s="14">
        <f>VLOOKUP(A1440, [1]orders!A:B,2,FALSE)</f>
        <v>54</v>
      </c>
      <c r="J1440" s="14" t="str">
        <f>VLOOKUP(A1440, [1]orders!A:I,9,FALSE)</f>
        <v>fran.yang@hotmail.com</v>
      </c>
      <c r="K1440" s="14">
        <f>VLOOKUP(A1440, [1]orders!A:J,10,FALSE)</f>
        <v>13501</v>
      </c>
      <c r="L1440" s="2" t="str">
        <f>IFERROR(VLOOKUP(C1440, [5]stores!A:B, 2, FALSE), "Unknown")</f>
        <v>Baldwin Bikes</v>
      </c>
      <c r="M1440" s="2" t="str">
        <f>VLOOKUP(D1440,[3]products!A:B,2,FALSE)</f>
        <v>Electra Townie Original 7D EQ - 2016</v>
      </c>
      <c r="N1440" s="2" t="str">
        <f>VLOOKUP(D1440, [3]products!A:H, 8, FALSE)</f>
        <v>Electra</v>
      </c>
      <c r="O1440" s="21">
        <f>VLOOKUP(A1440, [1]orders!A:D, 4, FALSE)</f>
        <v>42665</v>
      </c>
      <c r="P1440" s="2">
        <v>1</v>
      </c>
      <c r="Q1440" s="2">
        <v>599.99</v>
      </c>
      <c r="R1440" s="27">
        <v>0.1</v>
      </c>
      <c r="S1440" s="2">
        <f t="shared" si="22"/>
        <v>599.99</v>
      </c>
    </row>
    <row r="1441" spans="1:19" x14ac:dyDescent="0.3">
      <c r="A1441" s="2">
        <v>519</v>
      </c>
      <c r="B1441" s="2">
        <v>3</v>
      </c>
      <c r="C1441" s="2">
        <f>VLOOKUP(A1441, [1]orders!A:G, 7, FALSE)</f>
        <v>2</v>
      </c>
      <c r="D1441" s="2">
        <v>23</v>
      </c>
      <c r="E1441" s="2">
        <f>VLOOKUP(C1441, [2]staffs!A:G,1,FALSE)</f>
        <v>2</v>
      </c>
      <c r="F1441" s="2" t="str">
        <f>VLOOKUP(E1441, [2]staffs!A:D,4,FALSE)</f>
        <v>mireya.copeland@bikes.shop</v>
      </c>
      <c r="G1441" s="2">
        <f>VLOOKUP(D1441, [3]products!$A:$D, 4, FALSE)</f>
        <v>1</v>
      </c>
      <c r="H1441" s="2" t="str">
        <f>VLOOKUP(G1441, [4]categories!A:B, 2, FALSE)</f>
        <v>Children Bicycles</v>
      </c>
      <c r="I1441" s="14">
        <f>VLOOKUP(A1441, [1]orders!A:B,2,FALSE)</f>
        <v>54</v>
      </c>
      <c r="J1441" s="14" t="str">
        <f>VLOOKUP(A1441, [1]orders!A:I,9,FALSE)</f>
        <v>fran.yang@hotmail.com</v>
      </c>
      <c r="K1441" s="14">
        <f>VLOOKUP(A1441, [1]orders!A:J,10,FALSE)</f>
        <v>13501</v>
      </c>
      <c r="L1441" s="2" t="str">
        <f>IFERROR(VLOOKUP(C1441, [5]stores!A:B, 2, FALSE), "Unknown")</f>
        <v>Baldwin Bikes</v>
      </c>
      <c r="M1441" s="2" t="str">
        <f>VLOOKUP(D1441,[3]products!A:B,2,FALSE)</f>
        <v>Electra Girl's Hawaii 1 (20-inch) - 2015/2016</v>
      </c>
      <c r="N1441" s="2" t="str">
        <f>VLOOKUP(D1441, [3]products!A:H, 8, FALSE)</f>
        <v>Electra</v>
      </c>
      <c r="O1441" s="21">
        <f>VLOOKUP(A1441, [1]orders!A:D, 4, FALSE)</f>
        <v>42665</v>
      </c>
      <c r="P1441" s="2">
        <v>2</v>
      </c>
      <c r="Q1441" s="2">
        <v>299.99</v>
      </c>
      <c r="R1441" s="27">
        <v>0.05</v>
      </c>
      <c r="S1441" s="2">
        <f t="shared" si="22"/>
        <v>599.98</v>
      </c>
    </row>
    <row r="1442" spans="1:19" x14ac:dyDescent="0.3">
      <c r="A1442" s="2">
        <v>519</v>
      </c>
      <c r="B1442" s="2">
        <v>4</v>
      </c>
      <c r="C1442" s="2">
        <f>VLOOKUP(A1442, [1]orders!A:G, 7, FALSE)</f>
        <v>2</v>
      </c>
      <c r="D1442" s="2">
        <v>18</v>
      </c>
      <c r="E1442" s="2">
        <f>VLOOKUP(C1442, [2]staffs!A:G,1,FALSE)</f>
        <v>2</v>
      </c>
      <c r="F1442" s="2" t="str">
        <f>VLOOKUP(E1442, [2]staffs!A:D,4,FALSE)</f>
        <v>mireya.copeland@bikes.shop</v>
      </c>
      <c r="G1442" s="2">
        <f>VLOOKUP(D1442, [3]products!$A:$D, 4, FALSE)</f>
        <v>3</v>
      </c>
      <c r="H1442" s="2" t="str">
        <f>VLOOKUP(G1442, [4]categories!A:B, 2, FALSE)</f>
        <v>Cruisers Bicycles</v>
      </c>
      <c r="I1442" s="14">
        <f>VLOOKUP(A1442, [1]orders!A:B,2,FALSE)</f>
        <v>54</v>
      </c>
      <c r="J1442" s="14" t="str">
        <f>VLOOKUP(A1442, [1]orders!A:I,9,FALSE)</f>
        <v>fran.yang@hotmail.com</v>
      </c>
      <c r="K1442" s="14">
        <f>VLOOKUP(A1442, [1]orders!A:J,10,FALSE)</f>
        <v>13501</v>
      </c>
      <c r="L1442" s="2" t="str">
        <f>IFERROR(VLOOKUP(C1442, [5]stores!A:B, 2, FALSE), "Unknown")</f>
        <v>Baldwin Bikes</v>
      </c>
      <c r="M1442" s="2" t="str">
        <f>VLOOKUP(D1442,[3]products!A:B,2,FALSE)</f>
        <v>Pure Cycles Western 3-Speed - Women's - 2015/2016</v>
      </c>
      <c r="N1442" s="2" t="str">
        <f>VLOOKUP(D1442, [3]products!A:H, 8, FALSE)</f>
        <v>Pure Cycles</v>
      </c>
      <c r="O1442" s="21">
        <f>VLOOKUP(A1442, [1]orders!A:D, 4, FALSE)</f>
        <v>42665</v>
      </c>
      <c r="P1442" s="2">
        <v>2</v>
      </c>
      <c r="Q1442" s="2">
        <v>449</v>
      </c>
      <c r="R1442" s="27">
        <v>0.2</v>
      </c>
      <c r="S1442" s="2">
        <f t="shared" si="22"/>
        <v>898</v>
      </c>
    </row>
    <row r="1443" spans="1:19" x14ac:dyDescent="0.3">
      <c r="A1443" s="2">
        <v>519</v>
      </c>
      <c r="B1443" s="2">
        <v>5</v>
      </c>
      <c r="C1443" s="2">
        <f>VLOOKUP(A1443, [1]orders!A:G, 7, FALSE)</f>
        <v>2</v>
      </c>
      <c r="D1443" s="2">
        <v>7</v>
      </c>
      <c r="E1443" s="2">
        <f>VLOOKUP(C1443, [2]staffs!A:G,1,FALSE)</f>
        <v>2</v>
      </c>
      <c r="F1443" s="2" t="str">
        <f>VLOOKUP(E1443, [2]staffs!A:D,4,FALSE)</f>
        <v>mireya.copeland@bikes.shop</v>
      </c>
      <c r="G1443" s="2">
        <f>VLOOKUP(D1443, [3]products!$A:$D, 4, FALSE)</f>
        <v>6</v>
      </c>
      <c r="H1443" s="2" t="str">
        <f>VLOOKUP(G1443, [4]categories!A:B, 2, FALSE)</f>
        <v>Mountain Bikes</v>
      </c>
      <c r="I1443" s="14">
        <f>VLOOKUP(A1443, [1]orders!A:B,2,FALSE)</f>
        <v>54</v>
      </c>
      <c r="J1443" s="14" t="str">
        <f>VLOOKUP(A1443, [1]orders!A:I,9,FALSE)</f>
        <v>fran.yang@hotmail.com</v>
      </c>
      <c r="K1443" s="14">
        <f>VLOOKUP(A1443, [1]orders!A:J,10,FALSE)</f>
        <v>13501</v>
      </c>
      <c r="L1443" s="2" t="str">
        <f>IFERROR(VLOOKUP(C1443, [5]stores!A:B, 2, FALSE), "Unknown")</f>
        <v>Baldwin Bikes</v>
      </c>
      <c r="M1443" s="2" t="str">
        <f>VLOOKUP(D1443,[3]products!A:B,2,FALSE)</f>
        <v>Trek Slash 8 27.5 - 2016</v>
      </c>
      <c r="N1443" s="2" t="str">
        <f>VLOOKUP(D1443, [3]products!A:H, 8, FALSE)</f>
        <v>Trek</v>
      </c>
      <c r="O1443" s="21">
        <f>VLOOKUP(A1443, [1]orders!A:D, 4, FALSE)</f>
        <v>42665</v>
      </c>
      <c r="P1443" s="2">
        <v>1</v>
      </c>
      <c r="Q1443" s="2">
        <v>3999.99</v>
      </c>
      <c r="R1443" s="27">
        <v>0.05</v>
      </c>
      <c r="S1443" s="2">
        <f t="shared" si="22"/>
        <v>3999.99</v>
      </c>
    </row>
    <row r="1444" spans="1:19" x14ac:dyDescent="0.3">
      <c r="A1444" s="2">
        <v>520</v>
      </c>
      <c r="B1444" s="2">
        <v>1</v>
      </c>
      <c r="C1444" s="2">
        <f>VLOOKUP(A1444, [1]orders!A:G, 7, FALSE)</f>
        <v>2</v>
      </c>
      <c r="D1444" s="2">
        <v>26</v>
      </c>
      <c r="E1444" s="2">
        <f>VLOOKUP(C1444, [2]staffs!A:G,1,FALSE)</f>
        <v>2</v>
      </c>
      <c r="F1444" s="2" t="str">
        <f>VLOOKUP(E1444, [2]staffs!A:D,4,FALSE)</f>
        <v>mireya.copeland@bikes.shop</v>
      </c>
      <c r="G1444" s="2">
        <f>VLOOKUP(D1444, [3]products!$A:$D, 4, FALSE)</f>
        <v>2</v>
      </c>
      <c r="H1444" s="2" t="str">
        <f>VLOOKUP(G1444, [4]categories!A:B, 2, FALSE)</f>
        <v>Comfort Bicycles</v>
      </c>
      <c r="I1444" s="14">
        <f>VLOOKUP(A1444, [1]orders!A:B,2,FALSE)</f>
        <v>639</v>
      </c>
      <c r="J1444" s="14" t="str">
        <f>VLOOKUP(A1444, [1]orders!A:I,9,FALSE)</f>
        <v>ronald.parsons@msn.com</v>
      </c>
      <c r="K1444" s="14">
        <f>VLOOKUP(A1444, [1]orders!A:J,10,FALSE)</f>
        <v>11378</v>
      </c>
      <c r="L1444" s="2" t="str">
        <f>IFERROR(VLOOKUP(C1444, [5]stores!A:B, 2, FALSE), "Unknown")</f>
        <v>Baldwin Bikes</v>
      </c>
      <c r="M1444" s="2" t="str">
        <f>VLOOKUP(D1444,[3]products!A:B,2,FALSE)</f>
        <v>Electra Townie Original 7D EQ - 2016</v>
      </c>
      <c r="N1444" s="2" t="str">
        <f>VLOOKUP(D1444, [3]products!A:H, 8, FALSE)</f>
        <v>Electra</v>
      </c>
      <c r="O1444" s="21">
        <f>VLOOKUP(A1444, [1]orders!A:D, 4, FALSE)</f>
        <v>42666</v>
      </c>
      <c r="P1444" s="2">
        <v>1</v>
      </c>
      <c r="Q1444" s="2">
        <v>599.99</v>
      </c>
      <c r="R1444" s="27">
        <v>0.1</v>
      </c>
      <c r="S1444" s="2">
        <f t="shared" si="22"/>
        <v>599.99</v>
      </c>
    </row>
    <row r="1445" spans="1:19" x14ac:dyDescent="0.3">
      <c r="A1445" s="2">
        <v>520</v>
      </c>
      <c r="B1445" s="2">
        <v>2</v>
      </c>
      <c r="C1445" s="2">
        <f>VLOOKUP(A1445, [1]orders!A:G, 7, FALSE)</f>
        <v>2</v>
      </c>
      <c r="D1445" s="2">
        <v>24</v>
      </c>
      <c r="E1445" s="2">
        <f>VLOOKUP(C1445, [2]staffs!A:G,1,FALSE)</f>
        <v>2</v>
      </c>
      <c r="F1445" s="2" t="str">
        <f>VLOOKUP(E1445, [2]staffs!A:D,4,FALSE)</f>
        <v>mireya.copeland@bikes.shop</v>
      </c>
      <c r="G1445" s="2">
        <f>VLOOKUP(D1445, [3]products!$A:$D, 4, FALSE)</f>
        <v>2</v>
      </c>
      <c r="H1445" s="2" t="str">
        <f>VLOOKUP(G1445, [4]categories!A:B, 2, FALSE)</f>
        <v>Comfort Bicycles</v>
      </c>
      <c r="I1445" s="14">
        <f>VLOOKUP(A1445, [1]orders!A:B,2,FALSE)</f>
        <v>639</v>
      </c>
      <c r="J1445" s="14" t="str">
        <f>VLOOKUP(A1445, [1]orders!A:I,9,FALSE)</f>
        <v>ronald.parsons@msn.com</v>
      </c>
      <c r="K1445" s="14">
        <f>VLOOKUP(A1445, [1]orders!A:J,10,FALSE)</f>
        <v>11378</v>
      </c>
      <c r="L1445" s="2" t="str">
        <f>IFERROR(VLOOKUP(C1445, [5]stores!A:B, 2, FALSE), "Unknown")</f>
        <v>Baldwin Bikes</v>
      </c>
      <c r="M1445" s="2" t="str">
        <f>VLOOKUP(D1445,[3]products!A:B,2,FALSE)</f>
        <v>Electra Townie Original 21D - 2016</v>
      </c>
      <c r="N1445" s="2" t="str">
        <f>VLOOKUP(D1445, [3]products!A:H, 8, FALSE)</f>
        <v>Electra</v>
      </c>
      <c r="O1445" s="21">
        <f>VLOOKUP(A1445, [1]orders!A:D, 4, FALSE)</f>
        <v>42666</v>
      </c>
      <c r="P1445" s="2">
        <v>1</v>
      </c>
      <c r="Q1445" s="2">
        <v>549.99</v>
      </c>
      <c r="R1445" s="27">
        <v>0.2</v>
      </c>
      <c r="S1445" s="2">
        <f t="shared" si="22"/>
        <v>549.99</v>
      </c>
    </row>
    <row r="1446" spans="1:19" x14ac:dyDescent="0.3">
      <c r="A1446" s="2">
        <v>520</v>
      </c>
      <c r="B1446" s="2">
        <v>3</v>
      </c>
      <c r="C1446" s="2">
        <f>VLOOKUP(A1446, [1]orders!A:G, 7, FALSE)</f>
        <v>2</v>
      </c>
      <c r="D1446" s="2">
        <v>10</v>
      </c>
      <c r="E1446" s="2">
        <f>VLOOKUP(C1446, [2]staffs!A:G,1,FALSE)</f>
        <v>2</v>
      </c>
      <c r="F1446" s="2" t="str">
        <f>VLOOKUP(E1446, [2]staffs!A:D,4,FALSE)</f>
        <v>mireya.copeland@bikes.shop</v>
      </c>
      <c r="G1446" s="2">
        <f>VLOOKUP(D1446, [3]products!$A:$D, 4, FALSE)</f>
        <v>4</v>
      </c>
      <c r="H1446" s="2" t="str">
        <f>VLOOKUP(G1446, [4]categories!A:B, 2, FALSE)</f>
        <v>Cyclocross Bicycles</v>
      </c>
      <c r="I1446" s="14">
        <f>VLOOKUP(A1446, [1]orders!A:B,2,FALSE)</f>
        <v>639</v>
      </c>
      <c r="J1446" s="14" t="str">
        <f>VLOOKUP(A1446, [1]orders!A:I,9,FALSE)</f>
        <v>ronald.parsons@msn.com</v>
      </c>
      <c r="K1446" s="14">
        <f>VLOOKUP(A1446, [1]orders!A:J,10,FALSE)</f>
        <v>11378</v>
      </c>
      <c r="L1446" s="2" t="str">
        <f>IFERROR(VLOOKUP(C1446, [5]stores!A:B, 2, FALSE), "Unknown")</f>
        <v>Baldwin Bikes</v>
      </c>
      <c r="M1446" s="2" t="str">
        <f>VLOOKUP(D1446,[3]products!A:B,2,FALSE)</f>
        <v>Surly Straggler - 2016</v>
      </c>
      <c r="N1446" s="2" t="str">
        <f>VLOOKUP(D1446, [3]products!A:H, 8, FALSE)</f>
        <v>Surly</v>
      </c>
      <c r="O1446" s="21">
        <f>VLOOKUP(A1446, [1]orders!A:D, 4, FALSE)</f>
        <v>42666</v>
      </c>
      <c r="P1446" s="2">
        <v>1</v>
      </c>
      <c r="Q1446" s="2">
        <v>1549</v>
      </c>
      <c r="R1446" s="27">
        <v>7.0000000000000007E-2</v>
      </c>
      <c r="S1446" s="2">
        <f t="shared" si="22"/>
        <v>1549</v>
      </c>
    </row>
    <row r="1447" spans="1:19" x14ac:dyDescent="0.3">
      <c r="A1447" s="2">
        <v>521</v>
      </c>
      <c r="B1447" s="2">
        <v>1</v>
      </c>
      <c r="C1447" s="2">
        <f>VLOOKUP(A1447, [1]orders!A:G, 7, FALSE)</f>
        <v>2</v>
      </c>
      <c r="D1447" s="2">
        <v>5</v>
      </c>
      <c r="E1447" s="2">
        <f>VLOOKUP(C1447, [2]staffs!A:G,1,FALSE)</f>
        <v>2</v>
      </c>
      <c r="F1447" s="2" t="str">
        <f>VLOOKUP(E1447, [2]staffs!A:D,4,FALSE)</f>
        <v>mireya.copeland@bikes.shop</v>
      </c>
      <c r="G1447" s="2">
        <f>VLOOKUP(D1447, [3]products!$A:$D, 4, FALSE)</f>
        <v>6</v>
      </c>
      <c r="H1447" s="2" t="str">
        <f>VLOOKUP(G1447, [4]categories!A:B, 2, FALSE)</f>
        <v>Mountain Bikes</v>
      </c>
      <c r="I1447" s="14">
        <f>VLOOKUP(A1447, [1]orders!A:B,2,FALSE)</f>
        <v>664</v>
      </c>
      <c r="J1447" s="14" t="str">
        <f>VLOOKUP(A1447, [1]orders!A:I,9,FALSE)</f>
        <v>augustus.schmidt@msn.com</v>
      </c>
      <c r="K1447" s="14">
        <f>VLOOKUP(A1447, [1]orders!A:J,10,FALSE)</f>
        <v>11368</v>
      </c>
      <c r="L1447" s="2" t="str">
        <f>IFERROR(VLOOKUP(C1447, [5]stores!A:B, 2, FALSE), "Unknown")</f>
        <v>Baldwin Bikes</v>
      </c>
      <c r="M1447" s="2" t="str">
        <f>VLOOKUP(D1447,[3]products!A:B,2,FALSE)</f>
        <v>Heller Shagamaw Frame - 2016</v>
      </c>
      <c r="N1447" s="2" t="str">
        <f>VLOOKUP(D1447, [3]products!A:H, 8, FALSE)</f>
        <v>Heller</v>
      </c>
      <c r="O1447" s="21">
        <f>VLOOKUP(A1447, [1]orders!A:D, 4, FALSE)</f>
        <v>42666</v>
      </c>
      <c r="P1447" s="2">
        <v>1</v>
      </c>
      <c r="Q1447" s="2">
        <v>1320.99</v>
      </c>
      <c r="R1447" s="27">
        <v>0.2</v>
      </c>
      <c r="S1447" s="2">
        <f t="shared" si="22"/>
        <v>1320.99</v>
      </c>
    </row>
    <row r="1448" spans="1:19" x14ac:dyDescent="0.3">
      <c r="A1448" s="2">
        <v>521</v>
      </c>
      <c r="B1448" s="2">
        <v>2</v>
      </c>
      <c r="C1448" s="2">
        <f>VLOOKUP(A1448, [1]orders!A:G, 7, FALSE)</f>
        <v>2</v>
      </c>
      <c r="D1448" s="2">
        <v>14</v>
      </c>
      <c r="E1448" s="2">
        <f>VLOOKUP(C1448, [2]staffs!A:G,1,FALSE)</f>
        <v>2</v>
      </c>
      <c r="F1448" s="2" t="str">
        <f>VLOOKUP(E1448, [2]staffs!A:D,4,FALSE)</f>
        <v>mireya.copeland@bikes.shop</v>
      </c>
      <c r="G1448" s="2">
        <f>VLOOKUP(D1448, [3]products!$A:$D, 4, FALSE)</f>
        <v>3</v>
      </c>
      <c r="H1448" s="2" t="str">
        <f>VLOOKUP(G1448, [4]categories!A:B, 2, FALSE)</f>
        <v>Cruisers Bicycles</v>
      </c>
      <c r="I1448" s="14">
        <f>VLOOKUP(A1448, [1]orders!A:B,2,FALSE)</f>
        <v>664</v>
      </c>
      <c r="J1448" s="14" t="str">
        <f>VLOOKUP(A1448, [1]orders!A:I,9,FALSE)</f>
        <v>augustus.schmidt@msn.com</v>
      </c>
      <c r="K1448" s="14">
        <f>VLOOKUP(A1448, [1]orders!A:J,10,FALSE)</f>
        <v>11368</v>
      </c>
      <c r="L1448" s="2" t="str">
        <f>IFERROR(VLOOKUP(C1448, [5]stores!A:B, 2, FALSE), "Unknown")</f>
        <v>Baldwin Bikes</v>
      </c>
      <c r="M1448" s="2" t="str">
        <f>VLOOKUP(D1448,[3]products!A:B,2,FALSE)</f>
        <v>Electra Girl's Hawaii 1 (16-inch) - 2015/2016</v>
      </c>
      <c r="N1448" s="2" t="str">
        <f>VLOOKUP(D1448, [3]products!A:H, 8, FALSE)</f>
        <v>Electra</v>
      </c>
      <c r="O1448" s="21">
        <f>VLOOKUP(A1448, [1]orders!A:D, 4, FALSE)</f>
        <v>42666</v>
      </c>
      <c r="P1448" s="2">
        <v>1</v>
      </c>
      <c r="Q1448" s="2">
        <v>269.99</v>
      </c>
      <c r="R1448" s="27">
        <v>0.2</v>
      </c>
      <c r="S1448" s="2">
        <f t="shared" si="22"/>
        <v>269.99</v>
      </c>
    </row>
    <row r="1449" spans="1:19" x14ac:dyDescent="0.3">
      <c r="A1449" s="2">
        <v>522</v>
      </c>
      <c r="B1449" s="2">
        <v>1</v>
      </c>
      <c r="C1449" s="2">
        <f>VLOOKUP(A1449, [1]orders!A:G, 7, FALSE)</f>
        <v>2</v>
      </c>
      <c r="D1449" s="2">
        <v>4</v>
      </c>
      <c r="E1449" s="2">
        <f>VLOOKUP(C1449, [2]staffs!A:G,1,FALSE)</f>
        <v>2</v>
      </c>
      <c r="F1449" s="2" t="str">
        <f>VLOOKUP(E1449, [2]staffs!A:D,4,FALSE)</f>
        <v>mireya.copeland@bikes.shop</v>
      </c>
      <c r="G1449" s="2">
        <f>VLOOKUP(D1449, [3]products!$A:$D, 4, FALSE)</f>
        <v>6</v>
      </c>
      <c r="H1449" s="2" t="str">
        <f>VLOOKUP(G1449, [4]categories!A:B, 2, FALSE)</f>
        <v>Mountain Bikes</v>
      </c>
      <c r="I1449" s="14">
        <f>VLOOKUP(A1449, [1]orders!A:B,2,FALSE)</f>
        <v>724</v>
      </c>
      <c r="J1449" s="14" t="str">
        <f>VLOOKUP(A1449, [1]orders!A:I,9,FALSE)</f>
        <v>lois.steele@yahoo.com</v>
      </c>
      <c r="K1449" s="14">
        <f>VLOOKUP(A1449, [1]orders!A:J,10,FALSE)</f>
        <v>10562</v>
      </c>
      <c r="L1449" s="2" t="str">
        <f>IFERROR(VLOOKUP(C1449, [5]stores!A:B, 2, FALSE), "Unknown")</f>
        <v>Baldwin Bikes</v>
      </c>
      <c r="M1449" s="2" t="str">
        <f>VLOOKUP(D1449,[3]products!A:B,2,FALSE)</f>
        <v>Trek Fuel EX 8 29 - 2016</v>
      </c>
      <c r="N1449" s="2" t="str">
        <f>VLOOKUP(D1449, [3]products!A:H, 8, FALSE)</f>
        <v>Trek</v>
      </c>
      <c r="O1449" s="21">
        <f>VLOOKUP(A1449, [1]orders!A:D, 4, FALSE)</f>
        <v>42666</v>
      </c>
      <c r="P1449" s="2">
        <v>2</v>
      </c>
      <c r="Q1449" s="2">
        <v>2899.99</v>
      </c>
      <c r="R1449" s="27">
        <v>7.0000000000000007E-2</v>
      </c>
      <c r="S1449" s="2">
        <f t="shared" si="22"/>
        <v>5799.98</v>
      </c>
    </row>
    <row r="1450" spans="1:19" x14ac:dyDescent="0.3">
      <c r="A1450" s="2">
        <v>522</v>
      </c>
      <c r="B1450" s="2">
        <v>2</v>
      </c>
      <c r="C1450" s="2">
        <f>VLOOKUP(A1450, [1]orders!A:G, 7, FALSE)</f>
        <v>2</v>
      </c>
      <c r="D1450" s="2">
        <v>22</v>
      </c>
      <c r="E1450" s="2">
        <f>VLOOKUP(C1450, [2]staffs!A:G,1,FALSE)</f>
        <v>2</v>
      </c>
      <c r="F1450" s="2" t="str">
        <f>VLOOKUP(E1450, [2]staffs!A:D,4,FALSE)</f>
        <v>mireya.copeland@bikes.shop</v>
      </c>
      <c r="G1450" s="2">
        <f>VLOOKUP(D1450, [3]products!$A:$D, 4, FALSE)</f>
        <v>1</v>
      </c>
      <c r="H1450" s="2" t="str">
        <f>VLOOKUP(G1450, [4]categories!A:B, 2, FALSE)</f>
        <v>Children Bicycles</v>
      </c>
      <c r="I1450" s="14">
        <f>VLOOKUP(A1450, [1]orders!A:B,2,FALSE)</f>
        <v>724</v>
      </c>
      <c r="J1450" s="14" t="str">
        <f>VLOOKUP(A1450, [1]orders!A:I,9,FALSE)</f>
        <v>lois.steele@yahoo.com</v>
      </c>
      <c r="K1450" s="14">
        <f>VLOOKUP(A1450, [1]orders!A:J,10,FALSE)</f>
        <v>10562</v>
      </c>
      <c r="L1450" s="2" t="str">
        <f>IFERROR(VLOOKUP(C1450, [5]stores!A:B, 2, FALSE), "Unknown")</f>
        <v>Baldwin Bikes</v>
      </c>
      <c r="M1450" s="2" t="str">
        <f>VLOOKUP(D1450,[3]products!A:B,2,FALSE)</f>
        <v>Electra Girl's Hawaii 1 (16-inch) - 2015/2016</v>
      </c>
      <c r="N1450" s="2" t="str">
        <f>VLOOKUP(D1450, [3]products!A:H, 8, FALSE)</f>
        <v>Electra</v>
      </c>
      <c r="O1450" s="21">
        <f>VLOOKUP(A1450, [1]orders!A:D, 4, FALSE)</f>
        <v>42666</v>
      </c>
      <c r="P1450" s="2">
        <v>2</v>
      </c>
      <c r="Q1450" s="2">
        <v>269.99</v>
      </c>
      <c r="R1450" s="27">
        <v>7.0000000000000007E-2</v>
      </c>
      <c r="S1450" s="2">
        <f t="shared" si="22"/>
        <v>539.98</v>
      </c>
    </row>
    <row r="1451" spans="1:19" x14ac:dyDescent="0.3">
      <c r="A1451" s="2">
        <v>522</v>
      </c>
      <c r="B1451" s="2">
        <v>3</v>
      </c>
      <c r="C1451" s="2">
        <f>VLOOKUP(A1451, [1]orders!A:G, 7, FALSE)</f>
        <v>2</v>
      </c>
      <c r="D1451" s="2">
        <v>21</v>
      </c>
      <c r="E1451" s="2">
        <f>VLOOKUP(C1451, [2]staffs!A:G,1,FALSE)</f>
        <v>2</v>
      </c>
      <c r="F1451" s="2" t="str">
        <f>VLOOKUP(E1451, [2]staffs!A:D,4,FALSE)</f>
        <v>mireya.copeland@bikes.shop</v>
      </c>
      <c r="G1451" s="2">
        <f>VLOOKUP(D1451, [3]products!$A:$D, 4, FALSE)</f>
        <v>1</v>
      </c>
      <c r="H1451" s="2" t="str">
        <f>VLOOKUP(G1451, [4]categories!A:B, 2, FALSE)</f>
        <v>Children Bicycles</v>
      </c>
      <c r="I1451" s="14">
        <f>VLOOKUP(A1451, [1]orders!A:B,2,FALSE)</f>
        <v>724</v>
      </c>
      <c r="J1451" s="14" t="str">
        <f>VLOOKUP(A1451, [1]orders!A:I,9,FALSE)</f>
        <v>lois.steele@yahoo.com</v>
      </c>
      <c r="K1451" s="14">
        <f>VLOOKUP(A1451, [1]orders!A:J,10,FALSE)</f>
        <v>10562</v>
      </c>
      <c r="L1451" s="2" t="str">
        <f>IFERROR(VLOOKUP(C1451, [5]stores!A:B, 2, FALSE), "Unknown")</f>
        <v>Baldwin Bikes</v>
      </c>
      <c r="M1451" s="2" t="str">
        <f>VLOOKUP(D1451,[3]products!A:B,2,FALSE)</f>
        <v>Electra Cruiser 1 (24-Inch) - 2016</v>
      </c>
      <c r="N1451" s="2" t="str">
        <f>VLOOKUP(D1451, [3]products!A:H, 8, FALSE)</f>
        <v>Electra</v>
      </c>
      <c r="O1451" s="21">
        <f>VLOOKUP(A1451, [1]orders!A:D, 4, FALSE)</f>
        <v>42666</v>
      </c>
      <c r="P1451" s="2">
        <v>1</v>
      </c>
      <c r="Q1451" s="2">
        <v>269.99</v>
      </c>
      <c r="R1451" s="27">
        <v>0.05</v>
      </c>
      <c r="S1451" s="2">
        <f t="shared" si="22"/>
        <v>269.99</v>
      </c>
    </row>
    <row r="1452" spans="1:19" x14ac:dyDescent="0.3">
      <c r="A1452" s="2">
        <v>523</v>
      </c>
      <c r="B1452" s="2">
        <v>1</v>
      </c>
      <c r="C1452" s="2">
        <f>VLOOKUP(A1452, [1]orders!A:G, 7, FALSE)</f>
        <v>2</v>
      </c>
      <c r="D1452" s="2">
        <v>12</v>
      </c>
      <c r="E1452" s="2">
        <f>VLOOKUP(C1452, [2]staffs!A:G,1,FALSE)</f>
        <v>2</v>
      </c>
      <c r="F1452" s="2" t="str">
        <f>VLOOKUP(E1452, [2]staffs!A:D,4,FALSE)</f>
        <v>mireya.copeland@bikes.shop</v>
      </c>
      <c r="G1452" s="2">
        <f>VLOOKUP(D1452, [3]products!$A:$D, 4, FALSE)</f>
        <v>3</v>
      </c>
      <c r="H1452" s="2" t="str">
        <f>VLOOKUP(G1452, [4]categories!A:B, 2, FALSE)</f>
        <v>Cruisers Bicycles</v>
      </c>
      <c r="I1452" s="14">
        <f>VLOOKUP(A1452, [1]orders!A:B,2,FALSE)</f>
        <v>1056</v>
      </c>
      <c r="J1452" s="14" t="str">
        <f>VLOOKUP(A1452, [1]orders!A:I,9,FALSE)</f>
        <v>rebbecca.espinoza@hotmail.com</v>
      </c>
      <c r="K1452" s="14">
        <f>VLOOKUP(A1452, [1]orders!A:J,10,FALSE)</f>
        <v>10550</v>
      </c>
      <c r="L1452" s="2" t="str">
        <f>IFERROR(VLOOKUP(C1452, [5]stores!A:B, 2, FALSE), "Unknown")</f>
        <v>Baldwin Bikes</v>
      </c>
      <c r="M1452" s="2" t="str">
        <f>VLOOKUP(D1452,[3]products!A:B,2,FALSE)</f>
        <v>Electra Townie Original 21D - 2016</v>
      </c>
      <c r="N1452" s="2" t="str">
        <f>VLOOKUP(D1452, [3]products!A:H, 8, FALSE)</f>
        <v>Electra</v>
      </c>
      <c r="O1452" s="21">
        <f>VLOOKUP(A1452, [1]orders!A:D, 4, FALSE)</f>
        <v>42667</v>
      </c>
      <c r="P1452" s="2">
        <v>1</v>
      </c>
      <c r="Q1452" s="2">
        <v>549.99</v>
      </c>
      <c r="R1452" s="27">
        <v>0.2</v>
      </c>
      <c r="S1452" s="2">
        <f t="shared" si="22"/>
        <v>549.99</v>
      </c>
    </row>
    <row r="1453" spans="1:19" x14ac:dyDescent="0.3">
      <c r="A1453" s="2">
        <v>523</v>
      </c>
      <c r="B1453" s="2">
        <v>2</v>
      </c>
      <c r="C1453" s="2">
        <f>VLOOKUP(A1453, [1]orders!A:G, 7, FALSE)</f>
        <v>2</v>
      </c>
      <c r="D1453" s="2">
        <v>20</v>
      </c>
      <c r="E1453" s="2">
        <f>VLOOKUP(C1453, [2]staffs!A:G,1,FALSE)</f>
        <v>2</v>
      </c>
      <c r="F1453" s="2" t="str">
        <f>VLOOKUP(E1453, [2]staffs!A:D,4,FALSE)</f>
        <v>mireya.copeland@bikes.shop</v>
      </c>
      <c r="G1453" s="2">
        <f>VLOOKUP(D1453, [3]products!$A:$D, 4, FALSE)</f>
        <v>3</v>
      </c>
      <c r="H1453" s="2" t="str">
        <f>VLOOKUP(G1453, [4]categories!A:B, 2, FALSE)</f>
        <v>Cruisers Bicycles</v>
      </c>
      <c r="I1453" s="14">
        <f>VLOOKUP(A1453, [1]orders!A:B,2,FALSE)</f>
        <v>1056</v>
      </c>
      <c r="J1453" s="14" t="str">
        <f>VLOOKUP(A1453, [1]orders!A:I,9,FALSE)</f>
        <v>rebbecca.espinoza@hotmail.com</v>
      </c>
      <c r="K1453" s="14">
        <f>VLOOKUP(A1453, [1]orders!A:J,10,FALSE)</f>
        <v>10550</v>
      </c>
      <c r="L1453" s="2" t="str">
        <f>IFERROR(VLOOKUP(C1453, [5]stores!A:B, 2, FALSE), "Unknown")</f>
        <v>Baldwin Bikes</v>
      </c>
      <c r="M1453" s="2" t="str">
        <f>VLOOKUP(D1453,[3]products!A:B,2,FALSE)</f>
        <v>Electra Townie Original 7D EQ - Women's - 2016</v>
      </c>
      <c r="N1453" s="2" t="str">
        <f>VLOOKUP(D1453, [3]products!A:H, 8, FALSE)</f>
        <v>Electra</v>
      </c>
      <c r="O1453" s="21">
        <f>VLOOKUP(A1453, [1]orders!A:D, 4, FALSE)</f>
        <v>42667</v>
      </c>
      <c r="P1453" s="2">
        <v>1</v>
      </c>
      <c r="Q1453" s="2">
        <v>599.99</v>
      </c>
      <c r="R1453" s="27">
        <v>0.05</v>
      </c>
      <c r="S1453" s="2">
        <f t="shared" si="22"/>
        <v>599.99</v>
      </c>
    </row>
    <row r="1454" spans="1:19" x14ac:dyDescent="0.3">
      <c r="A1454" s="2">
        <v>523</v>
      </c>
      <c r="B1454" s="2">
        <v>3</v>
      </c>
      <c r="C1454" s="2">
        <f>VLOOKUP(A1454, [1]orders!A:G, 7, FALSE)</f>
        <v>2</v>
      </c>
      <c r="D1454" s="2">
        <v>5</v>
      </c>
      <c r="E1454" s="2">
        <f>VLOOKUP(C1454, [2]staffs!A:G,1,FALSE)</f>
        <v>2</v>
      </c>
      <c r="F1454" s="2" t="str">
        <f>VLOOKUP(E1454, [2]staffs!A:D,4,FALSE)</f>
        <v>mireya.copeland@bikes.shop</v>
      </c>
      <c r="G1454" s="2">
        <f>VLOOKUP(D1454, [3]products!$A:$D, 4, FALSE)</f>
        <v>6</v>
      </c>
      <c r="H1454" s="2" t="str">
        <f>VLOOKUP(G1454, [4]categories!A:B, 2, FALSE)</f>
        <v>Mountain Bikes</v>
      </c>
      <c r="I1454" s="14">
        <f>VLOOKUP(A1454, [1]orders!A:B,2,FALSE)</f>
        <v>1056</v>
      </c>
      <c r="J1454" s="14" t="str">
        <f>VLOOKUP(A1454, [1]orders!A:I,9,FALSE)</f>
        <v>rebbecca.espinoza@hotmail.com</v>
      </c>
      <c r="K1454" s="14">
        <f>VLOOKUP(A1454, [1]orders!A:J,10,FALSE)</f>
        <v>10550</v>
      </c>
      <c r="L1454" s="2" t="str">
        <f>IFERROR(VLOOKUP(C1454, [5]stores!A:B, 2, FALSE), "Unknown")</f>
        <v>Baldwin Bikes</v>
      </c>
      <c r="M1454" s="2" t="str">
        <f>VLOOKUP(D1454,[3]products!A:B,2,FALSE)</f>
        <v>Heller Shagamaw Frame - 2016</v>
      </c>
      <c r="N1454" s="2" t="str">
        <f>VLOOKUP(D1454, [3]products!A:H, 8, FALSE)</f>
        <v>Heller</v>
      </c>
      <c r="O1454" s="21">
        <f>VLOOKUP(A1454, [1]orders!A:D, 4, FALSE)</f>
        <v>42667</v>
      </c>
      <c r="P1454" s="2">
        <v>2</v>
      </c>
      <c r="Q1454" s="2">
        <v>1320.99</v>
      </c>
      <c r="R1454" s="27">
        <v>0.1</v>
      </c>
      <c r="S1454" s="2">
        <f t="shared" si="22"/>
        <v>2641.98</v>
      </c>
    </row>
    <row r="1455" spans="1:19" x14ac:dyDescent="0.3">
      <c r="A1455" s="2">
        <v>523</v>
      </c>
      <c r="B1455" s="2">
        <v>4</v>
      </c>
      <c r="C1455" s="2">
        <f>VLOOKUP(A1455, [1]orders!A:G, 7, FALSE)</f>
        <v>2</v>
      </c>
      <c r="D1455" s="2">
        <v>16</v>
      </c>
      <c r="E1455" s="2">
        <f>VLOOKUP(C1455, [2]staffs!A:G,1,FALSE)</f>
        <v>2</v>
      </c>
      <c r="F1455" s="2" t="str">
        <f>VLOOKUP(E1455, [2]staffs!A:D,4,FALSE)</f>
        <v>mireya.copeland@bikes.shop</v>
      </c>
      <c r="G1455" s="2">
        <f>VLOOKUP(D1455, [3]products!$A:$D, 4, FALSE)</f>
        <v>3</v>
      </c>
      <c r="H1455" s="2" t="str">
        <f>VLOOKUP(G1455, [4]categories!A:B, 2, FALSE)</f>
        <v>Cruisers Bicycles</v>
      </c>
      <c r="I1455" s="14">
        <f>VLOOKUP(A1455, [1]orders!A:B,2,FALSE)</f>
        <v>1056</v>
      </c>
      <c r="J1455" s="14" t="str">
        <f>VLOOKUP(A1455, [1]orders!A:I,9,FALSE)</f>
        <v>rebbecca.espinoza@hotmail.com</v>
      </c>
      <c r="K1455" s="14">
        <f>VLOOKUP(A1455, [1]orders!A:J,10,FALSE)</f>
        <v>10550</v>
      </c>
      <c r="L1455" s="2" t="str">
        <f>IFERROR(VLOOKUP(C1455, [5]stores!A:B, 2, FALSE), "Unknown")</f>
        <v>Baldwin Bikes</v>
      </c>
      <c r="M1455" s="2" t="str">
        <f>VLOOKUP(D1455,[3]products!A:B,2,FALSE)</f>
        <v>Electra Townie Original 7D EQ - 2016</v>
      </c>
      <c r="N1455" s="2" t="str">
        <f>VLOOKUP(D1455, [3]products!A:H, 8, FALSE)</f>
        <v>Electra</v>
      </c>
      <c r="O1455" s="21">
        <f>VLOOKUP(A1455, [1]orders!A:D, 4, FALSE)</f>
        <v>42667</v>
      </c>
      <c r="P1455" s="2">
        <v>2</v>
      </c>
      <c r="Q1455" s="2">
        <v>599.99</v>
      </c>
      <c r="R1455" s="27">
        <v>7.0000000000000007E-2</v>
      </c>
      <c r="S1455" s="2">
        <f t="shared" si="22"/>
        <v>1199.98</v>
      </c>
    </row>
    <row r="1456" spans="1:19" x14ac:dyDescent="0.3">
      <c r="A1456" s="2">
        <v>524</v>
      </c>
      <c r="B1456" s="2">
        <v>1</v>
      </c>
      <c r="C1456" s="2">
        <f>VLOOKUP(A1456, [1]orders!A:G, 7, FALSE)</f>
        <v>1</v>
      </c>
      <c r="D1456" s="2">
        <v>11</v>
      </c>
      <c r="E1456" s="2">
        <f>VLOOKUP(C1456, [2]staffs!A:G,1,FALSE)</f>
        <v>1</v>
      </c>
      <c r="F1456" s="2" t="str">
        <f>VLOOKUP(E1456, [2]staffs!A:D,4,FALSE)</f>
        <v>fabiola.jackson@bikes.shop</v>
      </c>
      <c r="G1456" s="2">
        <f>VLOOKUP(D1456, [3]products!$A:$D, 4, FALSE)</f>
        <v>4</v>
      </c>
      <c r="H1456" s="2" t="str">
        <f>VLOOKUP(G1456, [4]categories!A:B, 2, FALSE)</f>
        <v>Cyclocross Bicycles</v>
      </c>
      <c r="I1456" s="14">
        <f>VLOOKUP(A1456, [1]orders!A:B,2,FALSE)</f>
        <v>569</v>
      </c>
      <c r="J1456" s="14" t="str">
        <f>VLOOKUP(A1456, [1]orders!A:I,9,FALSE)</f>
        <v>lucas.estes@yahoo.com</v>
      </c>
      <c r="K1456" s="14">
        <f>VLOOKUP(A1456, [1]orders!A:J,10,FALSE)</f>
        <v>90403</v>
      </c>
      <c r="L1456" s="2" t="str">
        <f>IFERROR(VLOOKUP(C1456, [5]stores!A:B, 2, FALSE), "Unknown")</f>
        <v>Santa Cruz Bikes</v>
      </c>
      <c r="M1456" s="2" t="str">
        <f>VLOOKUP(D1456,[3]products!A:B,2,FALSE)</f>
        <v>Surly Straggler 650b - 2016</v>
      </c>
      <c r="N1456" s="2" t="str">
        <f>VLOOKUP(D1456, [3]products!A:H, 8, FALSE)</f>
        <v>Surly</v>
      </c>
      <c r="O1456" s="21">
        <f>VLOOKUP(A1456, [1]orders!A:D, 4, FALSE)</f>
        <v>42668</v>
      </c>
      <c r="P1456" s="2">
        <v>1</v>
      </c>
      <c r="Q1456" s="2">
        <v>1680.99</v>
      </c>
      <c r="R1456" s="27">
        <v>7.0000000000000007E-2</v>
      </c>
      <c r="S1456" s="2">
        <f t="shared" si="22"/>
        <v>1680.99</v>
      </c>
    </row>
    <row r="1457" spans="1:19" x14ac:dyDescent="0.3">
      <c r="A1457" s="2">
        <v>524</v>
      </c>
      <c r="B1457" s="2">
        <v>2</v>
      </c>
      <c r="C1457" s="2">
        <f>VLOOKUP(A1457, [1]orders!A:G, 7, FALSE)</f>
        <v>1</v>
      </c>
      <c r="D1457" s="2">
        <v>2</v>
      </c>
      <c r="E1457" s="2">
        <f>VLOOKUP(C1457, [2]staffs!A:G,1,FALSE)</f>
        <v>1</v>
      </c>
      <c r="F1457" s="2" t="str">
        <f>VLOOKUP(E1457, [2]staffs!A:D,4,FALSE)</f>
        <v>fabiola.jackson@bikes.shop</v>
      </c>
      <c r="G1457" s="2">
        <f>VLOOKUP(D1457, [3]products!$A:$D, 4, FALSE)</f>
        <v>6</v>
      </c>
      <c r="H1457" s="2" t="str">
        <f>VLOOKUP(G1457, [4]categories!A:B, 2, FALSE)</f>
        <v>Mountain Bikes</v>
      </c>
      <c r="I1457" s="14">
        <f>VLOOKUP(A1457, [1]orders!A:B,2,FALSE)</f>
        <v>569</v>
      </c>
      <c r="J1457" s="14" t="str">
        <f>VLOOKUP(A1457, [1]orders!A:I,9,FALSE)</f>
        <v>lucas.estes@yahoo.com</v>
      </c>
      <c r="K1457" s="14">
        <f>VLOOKUP(A1457, [1]orders!A:J,10,FALSE)</f>
        <v>90403</v>
      </c>
      <c r="L1457" s="2" t="str">
        <f>IFERROR(VLOOKUP(C1457, [5]stores!A:B, 2, FALSE), "Unknown")</f>
        <v>Santa Cruz Bikes</v>
      </c>
      <c r="M1457" s="2" t="str">
        <f>VLOOKUP(D1457,[3]products!A:B,2,FALSE)</f>
        <v>Ritchey Timberwolf Frameset - 2016</v>
      </c>
      <c r="N1457" s="2" t="str">
        <f>VLOOKUP(D1457, [3]products!A:H, 8, FALSE)</f>
        <v>Ritchey</v>
      </c>
      <c r="O1457" s="21">
        <f>VLOOKUP(A1457, [1]orders!A:D, 4, FALSE)</f>
        <v>42668</v>
      </c>
      <c r="P1457" s="2">
        <v>1</v>
      </c>
      <c r="Q1457" s="2">
        <v>749.99</v>
      </c>
      <c r="R1457" s="27">
        <v>0.05</v>
      </c>
      <c r="S1457" s="2">
        <f t="shared" si="22"/>
        <v>749.99</v>
      </c>
    </row>
    <row r="1458" spans="1:19" x14ac:dyDescent="0.3">
      <c r="A1458" s="2">
        <v>524</v>
      </c>
      <c r="B1458" s="2">
        <v>3</v>
      </c>
      <c r="C1458" s="2">
        <f>VLOOKUP(A1458, [1]orders!A:G, 7, FALSE)</f>
        <v>1</v>
      </c>
      <c r="D1458" s="2">
        <v>9</v>
      </c>
      <c r="E1458" s="2">
        <f>VLOOKUP(C1458, [2]staffs!A:G,1,FALSE)</f>
        <v>1</v>
      </c>
      <c r="F1458" s="2" t="str">
        <f>VLOOKUP(E1458, [2]staffs!A:D,4,FALSE)</f>
        <v>fabiola.jackson@bikes.shop</v>
      </c>
      <c r="G1458" s="2">
        <f>VLOOKUP(D1458, [3]products!$A:$D, 4, FALSE)</f>
        <v>5</v>
      </c>
      <c r="H1458" s="2" t="str">
        <f>VLOOKUP(G1458, [4]categories!A:B, 2, FALSE)</f>
        <v>Electric Bikes</v>
      </c>
      <c r="I1458" s="14">
        <f>VLOOKUP(A1458, [1]orders!A:B,2,FALSE)</f>
        <v>569</v>
      </c>
      <c r="J1458" s="14" t="str">
        <f>VLOOKUP(A1458, [1]orders!A:I,9,FALSE)</f>
        <v>lucas.estes@yahoo.com</v>
      </c>
      <c r="K1458" s="14">
        <f>VLOOKUP(A1458, [1]orders!A:J,10,FALSE)</f>
        <v>90403</v>
      </c>
      <c r="L1458" s="2" t="str">
        <f>IFERROR(VLOOKUP(C1458, [5]stores!A:B, 2, FALSE), "Unknown")</f>
        <v>Santa Cruz Bikes</v>
      </c>
      <c r="M1458" s="2" t="str">
        <f>VLOOKUP(D1458,[3]products!A:B,2,FALSE)</f>
        <v>Trek Conduit+ - 2016</v>
      </c>
      <c r="N1458" s="2" t="str">
        <f>VLOOKUP(D1458, [3]products!A:H, 8, FALSE)</f>
        <v>Trek</v>
      </c>
      <c r="O1458" s="21">
        <f>VLOOKUP(A1458, [1]orders!A:D, 4, FALSE)</f>
        <v>42668</v>
      </c>
      <c r="P1458" s="2">
        <v>1</v>
      </c>
      <c r="Q1458" s="2">
        <v>2999.99</v>
      </c>
      <c r="R1458" s="27">
        <v>0.2</v>
      </c>
      <c r="S1458" s="2">
        <f t="shared" si="22"/>
        <v>2999.99</v>
      </c>
    </row>
    <row r="1459" spans="1:19" x14ac:dyDescent="0.3">
      <c r="A1459" s="2">
        <v>524</v>
      </c>
      <c r="B1459" s="2">
        <v>4</v>
      </c>
      <c r="C1459" s="2">
        <f>VLOOKUP(A1459, [1]orders!A:G, 7, FALSE)</f>
        <v>1</v>
      </c>
      <c r="D1459" s="2">
        <v>3</v>
      </c>
      <c r="E1459" s="2">
        <f>VLOOKUP(C1459, [2]staffs!A:G,1,FALSE)</f>
        <v>1</v>
      </c>
      <c r="F1459" s="2" t="str">
        <f>VLOOKUP(E1459, [2]staffs!A:D,4,FALSE)</f>
        <v>fabiola.jackson@bikes.shop</v>
      </c>
      <c r="G1459" s="2">
        <f>VLOOKUP(D1459, [3]products!$A:$D, 4, FALSE)</f>
        <v>6</v>
      </c>
      <c r="H1459" s="2" t="str">
        <f>VLOOKUP(G1459, [4]categories!A:B, 2, FALSE)</f>
        <v>Mountain Bikes</v>
      </c>
      <c r="I1459" s="14">
        <f>VLOOKUP(A1459, [1]orders!A:B,2,FALSE)</f>
        <v>569</v>
      </c>
      <c r="J1459" s="14" t="str">
        <f>VLOOKUP(A1459, [1]orders!A:I,9,FALSE)</f>
        <v>lucas.estes@yahoo.com</v>
      </c>
      <c r="K1459" s="14">
        <f>VLOOKUP(A1459, [1]orders!A:J,10,FALSE)</f>
        <v>90403</v>
      </c>
      <c r="L1459" s="2" t="str">
        <f>IFERROR(VLOOKUP(C1459, [5]stores!A:B, 2, FALSE), "Unknown")</f>
        <v>Santa Cruz Bikes</v>
      </c>
      <c r="M1459" s="2" t="str">
        <f>VLOOKUP(D1459,[3]products!A:B,2,FALSE)</f>
        <v>Surly Wednesday Frameset - 2016</v>
      </c>
      <c r="N1459" s="2" t="str">
        <f>VLOOKUP(D1459, [3]products!A:H, 8, FALSE)</f>
        <v>Surly</v>
      </c>
      <c r="O1459" s="21">
        <f>VLOOKUP(A1459, [1]orders!A:D, 4, FALSE)</f>
        <v>42668</v>
      </c>
      <c r="P1459" s="2">
        <v>2</v>
      </c>
      <c r="Q1459" s="2">
        <v>999.99</v>
      </c>
      <c r="R1459" s="27">
        <v>7.0000000000000007E-2</v>
      </c>
      <c r="S1459" s="2">
        <f t="shared" si="22"/>
        <v>1999.98</v>
      </c>
    </row>
    <row r="1460" spans="1:19" x14ac:dyDescent="0.3">
      <c r="A1460" s="2">
        <v>524</v>
      </c>
      <c r="B1460" s="2">
        <v>5</v>
      </c>
      <c r="C1460" s="2">
        <f>VLOOKUP(A1460, [1]orders!A:G, 7, FALSE)</f>
        <v>1</v>
      </c>
      <c r="D1460" s="2">
        <v>26</v>
      </c>
      <c r="E1460" s="2">
        <f>VLOOKUP(C1460, [2]staffs!A:G,1,FALSE)</f>
        <v>1</v>
      </c>
      <c r="F1460" s="2" t="str">
        <f>VLOOKUP(E1460, [2]staffs!A:D,4,FALSE)</f>
        <v>fabiola.jackson@bikes.shop</v>
      </c>
      <c r="G1460" s="2">
        <f>VLOOKUP(D1460, [3]products!$A:$D, 4, FALSE)</f>
        <v>2</v>
      </c>
      <c r="H1460" s="2" t="str">
        <f>VLOOKUP(G1460, [4]categories!A:B, 2, FALSE)</f>
        <v>Comfort Bicycles</v>
      </c>
      <c r="I1460" s="14">
        <f>VLOOKUP(A1460, [1]orders!A:B,2,FALSE)</f>
        <v>569</v>
      </c>
      <c r="J1460" s="14" t="str">
        <f>VLOOKUP(A1460, [1]orders!A:I,9,FALSE)</f>
        <v>lucas.estes@yahoo.com</v>
      </c>
      <c r="K1460" s="14">
        <f>VLOOKUP(A1460, [1]orders!A:J,10,FALSE)</f>
        <v>90403</v>
      </c>
      <c r="L1460" s="2" t="str">
        <f>IFERROR(VLOOKUP(C1460, [5]stores!A:B, 2, FALSE), "Unknown")</f>
        <v>Santa Cruz Bikes</v>
      </c>
      <c r="M1460" s="2" t="str">
        <f>VLOOKUP(D1460,[3]products!A:B,2,FALSE)</f>
        <v>Electra Townie Original 7D EQ - 2016</v>
      </c>
      <c r="N1460" s="2" t="str">
        <f>VLOOKUP(D1460, [3]products!A:H, 8, FALSE)</f>
        <v>Electra</v>
      </c>
      <c r="O1460" s="21">
        <f>VLOOKUP(A1460, [1]orders!A:D, 4, FALSE)</f>
        <v>42668</v>
      </c>
      <c r="P1460" s="2">
        <v>1</v>
      </c>
      <c r="Q1460" s="2">
        <v>599.99</v>
      </c>
      <c r="R1460" s="27">
        <v>0.05</v>
      </c>
      <c r="S1460" s="2">
        <f t="shared" si="22"/>
        <v>599.99</v>
      </c>
    </row>
    <row r="1461" spans="1:19" x14ac:dyDescent="0.3">
      <c r="A1461" s="2">
        <v>525</v>
      </c>
      <c r="B1461" s="2">
        <v>1</v>
      </c>
      <c r="C1461" s="2">
        <f>VLOOKUP(A1461, [1]orders!A:G, 7, FALSE)</f>
        <v>1</v>
      </c>
      <c r="D1461" s="2">
        <v>9</v>
      </c>
      <c r="E1461" s="2">
        <f>VLOOKUP(C1461, [2]staffs!A:G,1,FALSE)</f>
        <v>1</v>
      </c>
      <c r="F1461" s="2" t="str">
        <f>VLOOKUP(E1461, [2]staffs!A:D,4,FALSE)</f>
        <v>fabiola.jackson@bikes.shop</v>
      </c>
      <c r="G1461" s="2">
        <f>VLOOKUP(D1461, [3]products!$A:$D, 4, FALSE)</f>
        <v>5</v>
      </c>
      <c r="H1461" s="2" t="str">
        <f>VLOOKUP(G1461, [4]categories!A:B, 2, FALSE)</f>
        <v>Electric Bikes</v>
      </c>
      <c r="I1461" s="14">
        <f>VLOOKUP(A1461, [1]orders!A:B,2,FALSE)</f>
        <v>1315</v>
      </c>
      <c r="J1461" s="14" t="str">
        <f>VLOOKUP(A1461, [1]orders!A:I,9,FALSE)</f>
        <v>omega.johnston@gmail.com</v>
      </c>
      <c r="K1461" s="14">
        <f>VLOOKUP(A1461, [1]orders!A:J,10,FALSE)</f>
        <v>91387</v>
      </c>
      <c r="L1461" s="2" t="str">
        <f>IFERROR(VLOOKUP(C1461, [5]stores!A:B, 2, FALSE), "Unknown")</f>
        <v>Santa Cruz Bikes</v>
      </c>
      <c r="M1461" s="2" t="str">
        <f>VLOOKUP(D1461,[3]products!A:B,2,FALSE)</f>
        <v>Trek Conduit+ - 2016</v>
      </c>
      <c r="N1461" s="2" t="str">
        <f>VLOOKUP(D1461, [3]products!A:H, 8, FALSE)</f>
        <v>Trek</v>
      </c>
      <c r="O1461" s="21">
        <f>VLOOKUP(A1461, [1]orders!A:D, 4, FALSE)</f>
        <v>42669</v>
      </c>
      <c r="P1461" s="2">
        <v>2</v>
      </c>
      <c r="Q1461" s="2">
        <v>2999.99</v>
      </c>
      <c r="R1461" s="27">
        <v>7.0000000000000007E-2</v>
      </c>
      <c r="S1461" s="2">
        <f t="shared" si="22"/>
        <v>5999.98</v>
      </c>
    </row>
    <row r="1462" spans="1:19" x14ac:dyDescent="0.3">
      <c r="A1462" s="2">
        <v>525</v>
      </c>
      <c r="B1462" s="2">
        <v>2</v>
      </c>
      <c r="C1462" s="2">
        <f>VLOOKUP(A1462, [1]orders!A:G, 7, FALSE)</f>
        <v>1</v>
      </c>
      <c r="D1462" s="2">
        <v>6</v>
      </c>
      <c r="E1462" s="2">
        <f>VLOOKUP(C1462, [2]staffs!A:G,1,FALSE)</f>
        <v>1</v>
      </c>
      <c r="F1462" s="2" t="str">
        <f>VLOOKUP(E1462, [2]staffs!A:D,4,FALSE)</f>
        <v>fabiola.jackson@bikes.shop</v>
      </c>
      <c r="G1462" s="2">
        <f>VLOOKUP(D1462, [3]products!$A:$D, 4, FALSE)</f>
        <v>6</v>
      </c>
      <c r="H1462" s="2" t="str">
        <f>VLOOKUP(G1462, [4]categories!A:B, 2, FALSE)</f>
        <v>Mountain Bikes</v>
      </c>
      <c r="I1462" s="14">
        <f>VLOOKUP(A1462, [1]orders!A:B,2,FALSE)</f>
        <v>1315</v>
      </c>
      <c r="J1462" s="14" t="str">
        <f>VLOOKUP(A1462, [1]orders!A:I,9,FALSE)</f>
        <v>omega.johnston@gmail.com</v>
      </c>
      <c r="K1462" s="14">
        <f>VLOOKUP(A1462, [1]orders!A:J,10,FALSE)</f>
        <v>91387</v>
      </c>
      <c r="L1462" s="2" t="str">
        <f>IFERROR(VLOOKUP(C1462, [5]stores!A:B, 2, FALSE), "Unknown")</f>
        <v>Santa Cruz Bikes</v>
      </c>
      <c r="M1462" s="2" t="str">
        <f>VLOOKUP(D1462,[3]products!A:B,2,FALSE)</f>
        <v>Surly Ice Cream Truck Frameset - 2016</v>
      </c>
      <c r="N1462" s="2" t="str">
        <f>VLOOKUP(D1462, [3]products!A:H, 8, FALSE)</f>
        <v>Surly</v>
      </c>
      <c r="O1462" s="21">
        <f>VLOOKUP(A1462, [1]orders!A:D, 4, FALSE)</f>
        <v>42669</v>
      </c>
      <c r="P1462" s="2">
        <v>2</v>
      </c>
      <c r="Q1462" s="2">
        <v>469.99</v>
      </c>
      <c r="R1462" s="27">
        <v>7.0000000000000007E-2</v>
      </c>
      <c r="S1462" s="2">
        <f t="shared" si="22"/>
        <v>939.98</v>
      </c>
    </row>
    <row r="1463" spans="1:19" x14ac:dyDescent="0.3">
      <c r="A1463" s="2">
        <v>525</v>
      </c>
      <c r="B1463" s="2">
        <v>3</v>
      </c>
      <c r="C1463" s="2">
        <f>VLOOKUP(A1463, [1]orders!A:G, 7, FALSE)</f>
        <v>1</v>
      </c>
      <c r="D1463" s="2">
        <v>10</v>
      </c>
      <c r="E1463" s="2">
        <f>VLOOKUP(C1463, [2]staffs!A:G,1,FALSE)</f>
        <v>1</v>
      </c>
      <c r="F1463" s="2" t="str">
        <f>VLOOKUP(E1463, [2]staffs!A:D,4,FALSE)</f>
        <v>fabiola.jackson@bikes.shop</v>
      </c>
      <c r="G1463" s="2">
        <f>VLOOKUP(D1463, [3]products!$A:$D, 4, FALSE)</f>
        <v>4</v>
      </c>
      <c r="H1463" s="2" t="str">
        <f>VLOOKUP(G1463, [4]categories!A:B, 2, FALSE)</f>
        <v>Cyclocross Bicycles</v>
      </c>
      <c r="I1463" s="14">
        <f>VLOOKUP(A1463, [1]orders!A:B,2,FALSE)</f>
        <v>1315</v>
      </c>
      <c r="J1463" s="14" t="str">
        <f>VLOOKUP(A1463, [1]orders!A:I,9,FALSE)</f>
        <v>omega.johnston@gmail.com</v>
      </c>
      <c r="K1463" s="14">
        <f>VLOOKUP(A1463, [1]orders!A:J,10,FALSE)</f>
        <v>91387</v>
      </c>
      <c r="L1463" s="2" t="str">
        <f>IFERROR(VLOOKUP(C1463, [5]stores!A:B, 2, FALSE), "Unknown")</f>
        <v>Santa Cruz Bikes</v>
      </c>
      <c r="M1463" s="2" t="str">
        <f>VLOOKUP(D1463,[3]products!A:B,2,FALSE)</f>
        <v>Surly Straggler - 2016</v>
      </c>
      <c r="N1463" s="2" t="str">
        <f>VLOOKUP(D1463, [3]products!A:H, 8, FALSE)</f>
        <v>Surly</v>
      </c>
      <c r="O1463" s="21">
        <f>VLOOKUP(A1463, [1]orders!A:D, 4, FALSE)</f>
        <v>42669</v>
      </c>
      <c r="P1463" s="2">
        <v>1</v>
      </c>
      <c r="Q1463" s="2">
        <v>1549</v>
      </c>
      <c r="R1463" s="27">
        <v>0.1</v>
      </c>
      <c r="S1463" s="2">
        <f t="shared" si="22"/>
        <v>1549</v>
      </c>
    </row>
    <row r="1464" spans="1:19" x14ac:dyDescent="0.3">
      <c r="A1464" s="2">
        <v>526</v>
      </c>
      <c r="B1464" s="2">
        <v>1</v>
      </c>
      <c r="C1464" s="2">
        <f>VLOOKUP(A1464, [1]orders!A:G, 7, FALSE)</f>
        <v>2</v>
      </c>
      <c r="D1464" s="2">
        <v>3</v>
      </c>
      <c r="E1464" s="2">
        <f>VLOOKUP(C1464, [2]staffs!A:G,1,FALSE)</f>
        <v>2</v>
      </c>
      <c r="F1464" s="2" t="str">
        <f>VLOOKUP(E1464, [2]staffs!A:D,4,FALSE)</f>
        <v>mireya.copeland@bikes.shop</v>
      </c>
      <c r="G1464" s="2">
        <f>VLOOKUP(D1464, [3]products!$A:$D, 4, FALSE)</f>
        <v>6</v>
      </c>
      <c r="H1464" s="2" t="str">
        <f>VLOOKUP(G1464, [4]categories!A:B, 2, FALSE)</f>
        <v>Mountain Bikes</v>
      </c>
      <c r="I1464" s="14">
        <f>VLOOKUP(A1464, [1]orders!A:B,2,FALSE)</f>
        <v>1096</v>
      </c>
      <c r="J1464" s="14" t="str">
        <f>VLOOKUP(A1464, [1]orders!A:I,9,FALSE)</f>
        <v>tonda.webb@yahoo.com</v>
      </c>
      <c r="K1464" s="14">
        <f>VLOOKUP(A1464, [1]orders!A:J,10,FALSE)</f>
        <v>13027</v>
      </c>
      <c r="L1464" s="2" t="str">
        <f>IFERROR(VLOOKUP(C1464, [5]stores!A:B, 2, FALSE), "Unknown")</f>
        <v>Baldwin Bikes</v>
      </c>
      <c r="M1464" s="2" t="str">
        <f>VLOOKUP(D1464,[3]products!A:B,2,FALSE)</f>
        <v>Surly Wednesday Frameset - 2016</v>
      </c>
      <c r="N1464" s="2" t="str">
        <f>VLOOKUP(D1464, [3]products!A:H, 8, FALSE)</f>
        <v>Surly</v>
      </c>
      <c r="O1464" s="21">
        <f>VLOOKUP(A1464, [1]orders!A:D, 4, FALSE)</f>
        <v>42669</v>
      </c>
      <c r="P1464" s="2">
        <v>2</v>
      </c>
      <c r="Q1464" s="2">
        <v>999.99</v>
      </c>
      <c r="R1464" s="27">
        <v>0.1</v>
      </c>
      <c r="S1464" s="2">
        <f t="shared" si="22"/>
        <v>1999.98</v>
      </c>
    </row>
    <row r="1465" spans="1:19" x14ac:dyDescent="0.3">
      <c r="A1465" s="2">
        <v>526</v>
      </c>
      <c r="B1465" s="2">
        <v>2</v>
      </c>
      <c r="C1465" s="2">
        <f>VLOOKUP(A1465, [1]orders!A:G, 7, FALSE)</f>
        <v>2</v>
      </c>
      <c r="D1465" s="2">
        <v>8</v>
      </c>
      <c r="E1465" s="2">
        <f>VLOOKUP(C1465, [2]staffs!A:G,1,FALSE)</f>
        <v>2</v>
      </c>
      <c r="F1465" s="2" t="str">
        <f>VLOOKUP(E1465, [2]staffs!A:D,4,FALSE)</f>
        <v>mireya.copeland@bikes.shop</v>
      </c>
      <c r="G1465" s="2">
        <f>VLOOKUP(D1465, [3]products!$A:$D, 4, FALSE)</f>
        <v>6</v>
      </c>
      <c r="H1465" s="2" t="str">
        <f>VLOOKUP(G1465, [4]categories!A:B, 2, FALSE)</f>
        <v>Mountain Bikes</v>
      </c>
      <c r="I1465" s="14">
        <f>VLOOKUP(A1465, [1]orders!A:B,2,FALSE)</f>
        <v>1096</v>
      </c>
      <c r="J1465" s="14" t="str">
        <f>VLOOKUP(A1465, [1]orders!A:I,9,FALSE)</f>
        <v>tonda.webb@yahoo.com</v>
      </c>
      <c r="K1465" s="14">
        <f>VLOOKUP(A1465, [1]orders!A:J,10,FALSE)</f>
        <v>13027</v>
      </c>
      <c r="L1465" s="2" t="str">
        <f>IFERROR(VLOOKUP(C1465, [5]stores!A:B, 2, FALSE), "Unknown")</f>
        <v>Baldwin Bikes</v>
      </c>
      <c r="M1465" s="2" t="str">
        <f>VLOOKUP(D1465,[3]products!A:B,2,FALSE)</f>
        <v>Trek Remedy 29 Carbon Frameset - 2016</v>
      </c>
      <c r="N1465" s="2" t="str">
        <f>VLOOKUP(D1465, [3]products!A:H, 8, FALSE)</f>
        <v>Trek</v>
      </c>
      <c r="O1465" s="21">
        <f>VLOOKUP(A1465, [1]orders!A:D, 4, FALSE)</f>
        <v>42669</v>
      </c>
      <c r="P1465" s="2">
        <v>1</v>
      </c>
      <c r="Q1465" s="2">
        <v>1799.99</v>
      </c>
      <c r="R1465" s="27">
        <v>0.1</v>
      </c>
      <c r="S1465" s="2">
        <f t="shared" si="22"/>
        <v>1799.99</v>
      </c>
    </row>
    <row r="1466" spans="1:19" x14ac:dyDescent="0.3">
      <c r="A1466" s="2">
        <v>526</v>
      </c>
      <c r="B1466" s="2">
        <v>3</v>
      </c>
      <c r="C1466" s="2">
        <f>VLOOKUP(A1466, [1]orders!A:G, 7, FALSE)</f>
        <v>2</v>
      </c>
      <c r="D1466" s="2">
        <v>21</v>
      </c>
      <c r="E1466" s="2">
        <f>VLOOKUP(C1466, [2]staffs!A:G,1,FALSE)</f>
        <v>2</v>
      </c>
      <c r="F1466" s="2" t="str">
        <f>VLOOKUP(E1466, [2]staffs!A:D,4,FALSE)</f>
        <v>mireya.copeland@bikes.shop</v>
      </c>
      <c r="G1466" s="2">
        <f>VLOOKUP(D1466, [3]products!$A:$D, 4, FALSE)</f>
        <v>1</v>
      </c>
      <c r="H1466" s="2" t="str">
        <f>VLOOKUP(G1466, [4]categories!A:B, 2, FALSE)</f>
        <v>Children Bicycles</v>
      </c>
      <c r="I1466" s="14">
        <f>VLOOKUP(A1466, [1]orders!A:B,2,FALSE)</f>
        <v>1096</v>
      </c>
      <c r="J1466" s="14" t="str">
        <f>VLOOKUP(A1466, [1]orders!A:I,9,FALSE)</f>
        <v>tonda.webb@yahoo.com</v>
      </c>
      <c r="K1466" s="14">
        <f>VLOOKUP(A1466, [1]orders!A:J,10,FALSE)</f>
        <v>13027</v>
      </c>
      <c r="L1466" s="2" t="str">
        <f>IFERROR(VLOOKUP(C1466, [5]stores!A:B, 2, FALSE), "Unknown")</f>
        <v>Baldwin Bikes</v>
      </c>
      <c r="M1466" s="2" t="str">
        <f>VLOOKUP(D1466,[3]products!A:B,2,FALSE)</f>
        <v>Electra Cruiser 1 (24-Inch) - 2016</v>
      </c>
      <c r="N1466" s="2" t="str">
        <f>VLOOKUP(D1466, [3]products!A:H, 8, FALSE)</f>
        <v>Electra</v>
      </c>
      <c r="O1466" s="21">
        <f>VLOOKUP(A1466, [1]orders!A:D, 4, FALSE)</f>
        <v>42669</v>
      </c>
      <c r="P1466" s="2">
        <v>1</v>
      </c>
      <c r="Q1466" s="2">
        <v>269.99</v>
      </c>
      <c r="R1466" s="27">
        <v>0.05</v>
      </c>
      <c r="S1466" s="2">
        <f t="shared" si="22"/>
        <v>269.99</v>
      </c>
    </row>
    <row r="1467" spans="1:19" x14ac:dyDescent="0.3">
      <c r="A1467" s="2">
        <v>526</v>
      </c>
      <c r="B1467" s="2">
        <v>4</v>
      </c>
      <c r="C1467" s="2">
        <f>VLOOKUP(A1467, [1]orders!A:G, 7, FALSE)</f>
        <v>2</v>
      </c>
      <c r="D1467" s="2">
        <v>15</v>
      </c>
      <c r="E1467" s="2">
        <f>VLOOKUP(C1467, [2]staffs!A:G,1,FALSE)</f>
        <v>2</v>
      </c>
      <c r="F1467" s="2" t="str">
        <f>VLOOKUP(E1467, [2]staffs!A:D,4,FALSE)</f>
        <v>mireya.copeland@bikes.shop</v>
      </c>
      <c r="G1467" s="2">
        <f>VLOOKUP(D1467, [3]products!$A:$D, 4, FALSE)</f>
        <v>3</v>
      </c>
      <c r="H1467" s="2" t="str">
        <f>VLOOKUP(G1467, [4]categories!A:B, 2, FALSE)</f>
        <v>Cruisers Bicycles</v>
      </c>
      <c r="I1467" s="14">
        <f>VLOOKUP(A1467, [1]orders!A:B,2,FALSE)</f>
        <v>1096</v>
      </c>
      <c r="J1467" s="14" t="str">
        <f>VLOOKUP(A1467, [1]orders!A:I,9,FALSE)</f>
        <v>tonda.webb@yahoo.com</v>
      </c>
      <c r="K1467" s="14">
        <f>VLOOKUP(A1467, [1]orders!A:J,10,FALSE)</f>
        <v>13027</v>
      </c>
      <c r="L1467" s="2" t="str">
        <f>IFERROR(VLOOKUP(C1467, [5]stores!A:B, 2, FALSE), "Unknown")</f>
        <v>Baldwin Bikes</v>
      </c>
      <c r="M1467" s="2" t="str">
        <f>VLOOKUP(D1467,[3]products!A:B,2,FALSE)</f>
        <v>Electra Moto 1 - 2016</v>
      </c>
      <c r="N1467" s="2" t="str">
        <f>VLOOKUP(D1467, [3]products!A:H, 8, FALSE)</f>
        <v>Electra</v>
      </c>
      <c r="O1467" s="21">
        <f>VLOOKUP(A1467, [1]orders!A:D, 4, FALSE)</f>
        <v>42669</v>
      </c>
      <c r="P1467" s="2">
        <v>1</v>
      </c>
      <c r="Q1467" s="2">
        <v>529.99</v>
      </c>
      <c r="R1467" s="27">
        <v>7.0000000000000007E-2</v>
      </c>
      <c r="S1467" s="2">
        <f t="shared" si="22"/>
        <v>529.99</v>
      </c>
    </row>
    <row r="1468" spans="1:19" x14ac:dyDescent="0.3">
      <c r="A1468" s="2">
        <v>527</v>
      </c>
      <c r="B1468" s="2">
        <v>1</v>
      </c>
      <c r="C1468" s="2">
        <f>VLOOKUP(A1468, [1]orders!A:G, 7, FALSE)</f>
        <v>1</v>
      </c>
      <c r="D1468" s="2">
        <v>18</v>
      </c>
      <c r="E1468" s="2">
        <f>VLOOKUP(C1468, [2]staffs!A:G,1,FALSE)</f>
        <v>1</v>
      </c>
      <c r="F1468" s="2" t="str">
        <f>VLOOKUP(E1468, [2]staffs!A:D,4,FALSE)</f>
        <v>fabiola.jackson@bikes.shop</v>
      </c>
      <c r="G1468" s="2">
        <f>VLOOKUP(D1468, [3]products!$A:$D, 4, FALSE)</f>
        <v>3</v>
      </c>
      <c r="H1468" s="2" t="str">
        <f>VLOOKUP(G1468, [4]categories!A:B, 2, FALSE)</f>
        <v>Cruisers Bicycles</v>
      </c>
      <c r="I1468" s="14">
        <f>VLOOKUP(A1468, [1]orders!A:B,2,FALSE)</f>
        <v>506</v>
      </c>
      <c r="J1468" s="14" t="str">
        <f>VLOOKUP(A1468, [1]orders!A:I,9,FALSE)</f>
        <v>irving.pitts@msn.com</v>
      </c>
      <c r="K1468" s="14">
        <f>VLOOKUP(A1468, [1]orders!A:J,10,FALSE)</f>
        <v>90505</v>
      </c>
      <c r="L1468" s="2" t="str">
        <f>IFERROR(VLOOKUP(C1468, [5]stores!A:B, 2, FALSE), "Unknown")</f>
        <v>Santa Cruz Bikes</v>
      </c>
      <c r="M1468" s="2" t="str">
        <f>VLOOKUP(D1468,[3]products!A:B,2,FALSE)</f>
        <v>Pure Cycles Western 3-Speed - Women's - 2015/2016</v>
      </c>
      <c r="N1468" s="2" t="str">
        <f>VLOOKUP(D1468, [3]products!A:H, 8, FALSE)</f>
        <v>Pure Cycles</v>
      </c>
      <c r="O1468" s="21">
        <f>VLOOKUP(A1468, [1]orders!A:D, 4, FALSE)</f>
        <v>42670</v>
      </c>
      <c r="P1468" s="2">
        <v>2</v>
      </c>
      <c r="Q1468" s="2">
        <v>449</v>
      </c>
      <c r="R1468" s="27">
        <v>7.0000000000000007E-2</v>
      </c>
      <c r="S1468" s="2">
        <f t="shared" si="22"/>
        <v>898</v>
      </c>
    </row>
    <row r="1469" spans="1:19" x14ac:dyDescent="0.3">
      <c r="A1469" s="2">
        <v>527</v>
      </c>
      <c r="B1469" s="2">
        <v>2</v>
      </c>
      <c r="C1469" s="2">
        <f>VLOOKUP(A1469, [1]orders!A:G, 7, FALSE)</f>
        <v>1</v>
      </c>
      <c r="D1469" s="2">
        <v>4</v>
      </c>
      <c r="E1469" s="2">
        <f>VLOOKUP(C1469, [2]staffs!A:G,1,FALSE)</f>
        <v>1</v>
      </c>
      <c r="F1469" s="2" t="str">
        <f>VLOOKUP(E1469, [2]staffs!A:D,4,FALSE)</f>
        <v>fabiola.jackson@bikes.shop</v>
      </c>
      <c r="G1469" s="2">
        <f>VLOOKUP(D1469, [3]products!$A:$D, 4, FALSE)</f>
        <v>6</v>
      </c>
      <c r="H1469" s="2" t="str">
        <f>VLOOKUP(G1469, [4]categories!A:B, 2, FALSE)</f>
        <v>Mountain Bikes</v>
      </c>
      <c r="I1469" s="14">
        <f>VLOOKUP(A1469, [1]orders!A:B,2,FALSE)</f>
        <v>506</v>
      </c>
      <c r="J1469" s="14" t="str">
        <f>VLOOKUP(A1469, [1]orders!A:I,9,FALSE)</f>
        <v>irving.pitts@msn.com</v>
      </c>
      <c r="K1469" s="14">
        <f>VLOOKUP(A1469, [1]orders!A:J,10,FALSE)</f>
        <v>90505</v>
      </c>
      <c r="L1469" s="2" t="str">
        <f>IFERROR(VLOOKUP(C1469, [5]stores!A:B, 2, FALSE), "Unknown")</f>
        <v>Santa Cruz Bikes</v>
      </c>
      <c r="M1469" s="2" t="str">
        <f>VLOOKUP(D1469,[3]products!A:B,2,FALSE)</f>
        <v>Trek Fuel EX 8 29 - 2016</v>
      </c>
      <c r="N1469" s="2" t="str">
        <f>VLOOKUP(D1469, [3]products!A:H, 8, FALSE)</f>
        <v>Trek</v>
      </c>
      <c r="O1469" s="21">
        <f>VLOOKUP(A1469, [1]orders!A:D, 4, FALSE)</f>
        <v>42670</v>
      </c>
      <c r="P1469" s="2">
        <v>1</v>
      </c>
      <c r="Q1469" s="2">
        <v>2899.99</v>
      </c>
      <c r="R1469" s="27">
        <v>0.2</v>
      </c>
      <c r="S1469" s="2">
        <f t="shared" si="22"/>
        <v>2899.99</v>
      </c>
    </row>
    <row r="1470" spans="1:19" x14ac:dyDescent="0.3">
      <c r="A1470" s="2">
        <v>527</v>
      </c>
      <c r="B1470" s="2">
        <v>3</v>
      </c>
      <c r="C1470" s="2">
        <f>VLOOKUP(A1470, [1]orders!A:G, 7, FALSE)</f>
        <v>1</v>
      </c>
      <c r="D1470" s="2">
        <v>19</v>
      </c>
      <c r="E1470" s="2">
        <f>VLOOKUP(C1470, [2]staffs!A:G,1,FALSE)</f>
        <v>1</v>
      </c>
      <c r="F1470" s="2" t="str">
        <f>VLOOKUP(E1470, [2]staffs!A:D,4,FALSE)</f>
        <v>fabiola.jackson@bikes.shop</v>
      </c>
      <c r="G1470" s="2">
        <f>VLOOKUP(D1470, [3]products!$A:$D, 4, FALSE)</f>
        <v>3</v>
      </c>
      <c r="H1470" s="2" t="str">
        <f>VLOOKUP(G1470, [4]categories!A:B, 2, FALSE)</f>
        <v>Cruisers Bicycles</v>
      </c>
      <c r="I1470" s="14">
        <f>VLOOKUP(A1470, [1]orders!A:B,2,FALSE)</f>
        <v>506</v>
      </c>
      <c r="J1470" s="14" t="str">
        <f>VLOOKUP(A1470, [1]orders!A:I,9,FALSE)</f>
        <v>irving.pitts@msn.com</v>
      </c>
      <c r="K1470" s="14">
        <f>VLOOKUP(A1470, [1]orders!A:J,10,FALSE)</f>
        <v>90505</v>
      </c>
      <c r="L1470" s="2" t="str">
        <f>IFERROR(VLOOKUP(C1470, [5]stores!A:B, 2, FALSE), "Unknown")</f>
        <v>Santa Cruz Bikes</v>
      </c>
      <c r="M1470" s="2" t="str">
        <f>VLOOKUP(D1470,[3]products!A:B,2,FALSE)</f>
        <v>Pure Cycles William 3-Speed - 2016</v>
      </c>
      <c r="N1470" s="2" t="str">
        <f>VLOOKUP(D1470, [3]products!A:H, 8, FALSE)</f>
        <v>Pure Cycles</v>
      </c>
      <c r="O1470" s="21">
        <f>VLOOKUP(A1470, [1]orders!A:D, 4, FALSE)</f>
        <v>42670</v>
      </c>
      <c r="P1470" s="2">
        <v>1</v>
      </c>
      <c r="Q1470" s="2">
        <v>449</v>
      </c>
      <c r="R1470" s="27">
        <v>0.1</v>
      </c>
      <c r="S1470" s="2">
        <f t="shared" si="22"/>
        <v>449</v>
      </c>
    </row>
    <row r="1471" spans="1:19" x14ac:dyDescent="0.3">
      <c r="A1471" s="2">
        <v>527</v>
      </c>
      <c r="B1471" s="2">
        <v>4</v>
      </c>
      <c r="C1471" s="2">
        <f>VLOOKUP(A1471, [1]orders!A:G, 7, FALSE)</f>
        <v>1</v>
      </c>
      <c r="D1471" s="2">
        <v>9</v>
      </c>
      <c r="E1471" s="2">
        <f>VLOOKUP(C1471, [2]staffs!A:G,1,FALSE)</f>
        <v>1</v>
      </c>
      <c r="F1471" s="2" t="str">
        <f>VLOOKUP(E1471, [2]staffs!A:D,4,FALSE)</f>
        <v>fabiola.jackson@bikes.shop</v>
      </c>
      <c r="G1471" s="2">
        <f>VLOOKUP(D1471, [3]products!$A:$D, 4, FALSE)</f>
        <v>5</v>
      </c>
      <c r="H1471" s="2" t="str">
        <f>VLOOKUP(G1471, [4]categories!A:B, 2, FALSE)</f>
        <v>Electric Bikes</v>
      </c>
      <c r="I1471" s="14">
        <f>VLOOKUP(A1471, [1]orders!A:B,2,FALSE)</f>
        <v>506</v>
      </c>
      <c r="J1471" s="14" t="str">
        <f>VLOOKUP(A1471, [1]orders!A:I,9,FALSE)</f>
        <v>irving.pitts@msn.com</v>
      </c>
      <c r="K1471" s="14">
        <f>VLOOKUP(A1471, [1]orders!A:J,10,FALSE)</f>
        <v>90505</v>
      </c>
      <c r="L1471" s="2" t="str">
        <f>IFERROR(VLOOKUP(C1471, [5]stores!A:B, 2, FALSE), "Unknown")</f>
        <v>Santa Cruz Bikes</v>
      </c>
      <c r="M1471" s="2" t="str">
        <f>VLOOKUP(D1471,[3]products!A:B,2,FALSE)</f>
        <v>Trek Conduit+ - 2016</v>
      </c>
      <c r="N1471" s="2" t="str">
        <f>VLOOKUP(D1471, [3]products!A:H, 8, FALSE)</f>
        <v>Trek</v>
      </c>
      <c r="O1471" s="21">
        <f>VLOOKUP(A1471, [1]orders!A:D, 4, FALSE)</f>
        <v>42670</v>
      </c>
      <c r="P1471" s="2">
        <v>2</v>
      </c>
      <c r="Q1471" s="2">
        <v>2999.99</v>
      </c>
      <c r="R1471" s="27">
        <v>0.2</v>
      </c>
      <c r="S1471" s="2">
        <f t="shared" si="22"/>
        <v>5999.98</v>
      </c>
    </row>
    <row r="1472" spans="1:19" x14ac:dyDescent="0.3">
      <c r="A1472" s="2">
        <v>528</v>
      </c>
      <c r="B1472" s="2">
        <v>1</v>
      </c>
      <c r="C1472" s="2">
        <f>VLOOKUP(A1472, [1]orders!A:G, 7, FALSE)</f>
        <v>2</v>
      </c>
      <c r="D1472" s="2">
        <v>21</v>
      </c>
      <c r="E1472" s="2">
        <f>VLOOKUP(C1472, [2]staffs!A:G,1,FALSE)</f>
        <v>2</v>
      </c>
      <c r="F1472" s="2" t="str">
        <f>VLOOKUP(E1472, [2]staffs!A:D,4,FALSE)</f>
        <v>mireya.copeland@bikes.shop</v>
      </c>
      <c r="G1472" s="2">
        <f>VLOOKUP(D1472, [3]products!$A:$D, 4, FALSE)</f>
        <v>1</v>
      </c>
      <c r="H1472" s="2" t="str">
        <f>VLOOKUP(G1472, [4]categories!A:B, 2, FALSE)</f>
        <v>Children Bicycles</v>
      </c>
      <c r="I1472" s="14">
        <f>VLOOKUP(A1472, [1]orders!A:B,2,FALSE)</f>
        <v>676</v>
      </c>
      <c r="J1472" s="14" t="str">
        <f>VLOOKUP(A1472, [1]orders!A:I,9,FALSE)</f>
        <v>gayle.wilkinson@yahoo.com</v>
      </c>
      <c r="K1472" s="14">
        <f>VLOOKUP(A1472, [1]orders!A:J,10,FALSE)</f>
        <v>11757</v>
      </c>
      <c r="L1472" s="2" t="str">
        <f>IFERROR(VLOOKUP(C1472, [5]stores!A:B, 2, FALSE), "Unknown")</f>
        <v>Baldwin Bikes</v>
      </c>
      <c r="M1472" s="2" t="str">
        <f>VLOOKUP(D1472,[3]products!A:B,2,FALSE)</f>
        <v>Electra Cruiser 1 (24-Inch) - 2016</v>
      </c>
      <c r="N1472" s="2" t="str">
        <f>VLOOKUP(D1472, [3]products!A:H, 8, FALSE)</f>
        <v>Electra</v>
      </c>
      <c r="O1472" s="21">
        <f>VLOOKUP(A1472, [1]orders!A:D, 4, FALSE)</f>
        <v>42671</v>
      </c>
      <c r="P1472" s="2">
        <v>2</v>
      </c>
      <c r="Q1472" s="2">
        <v>269.99</v>
      </c>
      <c r="R1472" s="27">
        <v>0.05</v>
      </c>
      <c r="S1472" s="2">
        <f t="shared" si="22"/>
        <v>539.98</v>
      </c>
    </row>
    <row r="1473" spans="1:19" x14ac:dyDescent="0.3">
      <c r="A1473" s="2">
        <v>529</v>
      </c>
      <c r="B1473" s="2">
        <v>1</v>
      </c>
      <c r="C1473" s="2">
        <f>VLOOKUP(A1473, [1]orders!A:G, 7, FALSE)</f>
        <v>2</v>
      </c>
      <c r="D1473" s="2">
        <v>12</v>
      </c>
      <c r="E1473" s="2">
        <f>VLOOKUP(C1473, [2]staffs!A:G,1,FALSE)</f>
        <v>2</v>
      </c>
      <c r="F1473" s="2" t="str">
        <f>VLOOKUP(E1473, [2]staffs!A:D,4,FALSE)</f>
        <v>mireya.copeland@bikes.shop</v>
      </c>
      <c r="G1473" s="2">
        <f>VLOOKUP(D1473, [3]products!$A:$D, 4, FALSE)</f>
        <v>3</v>
      </c>
      <c r="H1473" s="2" t="str">
        <f>VLOOKUP(G1473, [4]categories!A:B, 2, FALSE)</f>
        <v>Cruisers Bicycles</v>
      </c>
      <c r="I1473" s="14">
        <f>VLOOKUP(A1473, [1]orders!A:B,2,FALSE)</f>
        <v>753</v>
      </c>
      <c r="J1473" s="14" t="str">
        <f>VLOOKUP(A1473, [1]orders!A:I,9,FALSE)</f>
        <v>mandi.gibbs@gmail.com</v>
      </c>
      <c r="K1473" s="14">
        <f>VLOOKUP(A1473, [1]orders!A:J,10,FALSE)</f>
        <v>11369</v>
      </c>
      <c r="L1473" s="2" t="str">
        <f>IFERROR(VLOOKUP(C1473, [5]stores!A:B, 2, FALSE), "Unknown")</f>
        <v>Baldwin Bikes</v>
      </c>
      <c r="M1473" s="2" t="str">
        <f>VLOOKUP(D1473,[3]products!A:B,2,FALSE)</f>
        <v>Electra Townie Original 21D - 2016</v>
      </c>
      <c r="N1473" s="2" t="str">
        <f>VLOOKUP(D1473, [3]products!A:H, 8, FALSE)</f>
        <v>Electra</v>
      </c>
      <c r="O1473" s="21">
        <f>VLOOKUP(A1473, [1]orders!A:D, 4, FALSE)</f>
        <v>42671</v>
      </c>
      <c r="P1473" s="2">
        <v>2</v>
      </c>
      <c r="Q1473" s="2">
        <v>549.99</v>
      </c>
      <c r="R1473" s="27">
        <v>7.0000000000000007E-2</v>
      </c>
      <c r="S1473" s="2">
        <f t="shared" si="22"/>
        <v>1099.98</v>
      </c>
    </row>
    <row r="1474" spans="1:19" x14ac:dyDescent="0.3">
      <c r="A1474" s="2">
        <v>530</v>
      </c>
      <c r="B1474" s="2">
        <v>1</v>
      </c>
      <c r="C1474" s="2">
        <f>VLOOKUP(A1474, [1]orders!A:G, 7, FALSE)</f>
        <v>2</v>
      </c>
      <c r="D1474" s="2">
        <v>2</v>
      </c>
      <c r="E1474" s="2">
        <f>VLOOKUP(C1474, [2]staffs!A:G,1,FALSE)</f>
        <v>2</v>
      </c>
      <c r="F1474" s="2" t="str">
        <f>VLOOKUP(E1474, [2]staffs!A:D,4,FALSE)</f>
        <v>mireya.copeland@bikes.shop</v>
      </c>
      <c r="G1474" s="2">
        <f>VLOOKUP(D1474, [3]products!$A:$D, 4, FALSE)</f>
        <v>6</v>
      </c>
      <c r="H1474" s="2" t="str">
        <f>VLOOKUP(G1474, [4]categories!A:B, 2, FALSE)</f>
        <v>Mountain Bikes</v>
      </c>
      <c r="I1474" s="14">
        <f>VLOOKUP(A1474, [1]orders!A:B,2,FALSE)</f>
        <v>773</v>
      </c>
      <c r="J1474" s="14" t="str">
        <f>VLOOKUP(A1474, [1]orders!A:I,9,FALSE)</f>
        <v>yolando.wade@hotmail.com</v>
      </c>
      <c r="K1474" s="14">
        <f>VLOOKUP(A1474, [1]orders!A:J,10,FALSE)</f>
        <v>11758</v>
      </c>
      <c r="L1474" s="2" t="str">
        <f>IFERROR(VLOOKUP(C1474, [5]stores!A:B, 2, FALSE), "Unknown")</f>
        <v>Baldwin Bikes</v>
      </c>
      <c r="M1474" s="2" t="str">
        <f>VLOOKUP(D1474,[3]products!A:B,2,FALSE)</f>
        <v>Ritchey Timberwolf Frameset - 2016</v>
      </c>
      <c r="N1474" s="2" t="str">
        <f>VLOOKUP(D1474, [3]products!A:H, 8, FALSE)</f>
        <v>Ritchey</v>
      </c>
      <c r="O1474" s="21">
        <f>VLOOKUP(A1474, [1]orders!A:D, 4, FALSE)</f>
        <v>42671</v>
      </c>
      <c r="P1474" s="2">
        <v>2</v>
      </c>
      <c r="Q1474" s="2">
        <v>749.99</v>
      </c>
      <c r="R1474" s="27">
        <v>0.05</v>
      </c>
      <c r="S1474" s="2">
        <f t="shared" si="22"/>
        <v>1499.98</v>
      </c>
    </row>
    <row r="1475" spans="1:19" x14ac:dyDescent="0.3">
      <c r="A1475" s="2">
        <v>530</v>
      </c>
      <c r="B1475" s="2">
        <v>2</v>
      </c>
      <c r="C1475" s="2">
        <f>VLOOKUP(A1475, [1]orders!A:G, 7, FALSE)</f>
        <v>2</v>
      </c>
      <c r="D1475" s="2">
        <v>4</v>
      </c>
      <c r="E1475" s="2">
        <f>VLOOKUP(C1475, [2]staffs!A:G,1,FALSE)</f>
        <v>2</v>
      </c>
      <c r="F1475" s="2" t="str">
        <f>VLOOKUP(E1475, [2]staffs!A:D,4,FALSE)</f>
        <v>mireya.copeland@bikes.shop</v>
      </c>
      <c r="G1475" s="2">
        <f>VLOOKUP(D1475, [3]products!$A:$D, 4, FALSE)</f>
        <v>6</v>
      </c>
      <c r="H1475" s="2" t="str">
        <f>VLOOKUP(G1475, [4]categories!A:B, 2, FALSE)</f>
        <v>Mountain Bikes</v>
      </c>
      <c r="I1475" s="14">
        <f>VLOOKUP(A1475, [1]orders!A:B,2,FALSE)</f>
        <v>773</v>
      </c>
      <c r="J1475" s="14" t="str">
        <f>VLOOKUP(A1475, [1]orders!A:I,9,FALSE)</f>
        <v>yolando.wade@hotmail.com</v>
      </c>
      <c r="K1475" s="14">
        <f>VLOOKUP(A1475, [1]orders!A:J,10,FALSE)</f>
        <v>11758</v>
      </c>
      <c r="L1475" s="2" t="str">
        <f>IFERROR(VLOOKUP(C1475, [5]stores!A:B, 2, FALSE), "Unknown")</f>
        <v>Baldwin Bikes</v>
      </c>
      <c r="M1475" s="2" t="str">
        <f>VLOOKUP(D1475,[3]products!A:B,2,FALSE)</f>
        <v>Trek Fuel EX 8 29 - 2016</v>
      </c>
      <c r="N1475" s="2" t="str">
        <f>VLOOKUP(D1475, [3]products!A:H, 8, FALSE)</f>
        <v>Trek</v>
      </c>
      <c r="O1475" s="21">
        <f>VLOOKUP(A1475, [1]orders!A:D, 4, FALSE)</f>
        <v>42671</v>
      </c>
      <c r="P1475" s="2">
        <v>1</v>
      </c>
      <c r="Q1475" s="2">
        <v>2899.99</v>
      </c>
      <c r="R1475" s="27">
        <v>7.0000000000000007E-2</v>
      </c>
      <c r="S1475" s="2">
        <f t="shared" ref="S1475:S1538" si="23">P1475*Q1475</f>
        <v>2899.99</v>
      </c>
    </row>
    <row r="1476" spans="1:19" x14ac:dyDescent="0.3">
      <c r="A1476" s="2">
        <v>530</v>
      </c>
      <c r="B1476" s="2">
        <v>3</v>
      </c>
      <c r="C1476" s="2">
        <f>VLOOKUP(A1476, [1]orders!A:G, 7, FALSE)</f>
        <v>2</v>
      </c>
      <c r="D1476" s="2">
        <v>6</v>
      </c>
      <c r="E1476" s="2">
        <f>VLOOKUP(C1476, [2]staffs!A:G,1,FALSE)</f>
        <v>2</v>
      </c>
      <c r="F1476" s="2" t="str">
        <f>VLOOKUP(E1476, [2]staffs!A:D,4,FALSE)</f>
        <v>mireya.copeland@bikes.shop</v>
      </c>
      <c r="G1476" s="2">
        <f>VLOOKUP(D1476, [3]products!$A:$D, 4, FALSE)</f>
        <v>6</v>
      </c>
      <c r="H1476" s="2" t="str">
        <f>VLOOKUP(G1476, [4]categories!A:B, 2, FALSE)</f>
        <v>Mountain Bikes</v>
      </c>
      <c r="I1476" s="14">
        <f>VLOOKUP(A1476, [1]orders!A:B,2,FALSE)</f>
        <v>773</v>
      </c>
      <c r="J1476" s="14" t="str">
        <f>VLOOKUP(A1476, [1]orders!A:I,9,FALSE)</f>
        <v>yolando.wade@hotmail.com</v>
      </c>
      <c r="K1476" s="14">
        <f>VLOOKUP(A1476, [1]orders!A:J,10,FALSE)</f>
        <v>11758</v>
      </c>
      <c r="L1476" s="2" t="str">
        <f>IFERROR(VLOOKUP(C1476, [5]stores!A:B, 2, FALSE), "Unknown")</f>
        <v>Baldwin Bikes</v>
      </c>
      <c r="M1476" s="2" t="str">
        <f>VLOOKUP(D1476,[3]products!A:B,2,FALSE)</f>
        <v>Surly Ice Cream Truck Frameset - 2016</v>
      </c>
      <c r="N1476" s="2" t="str">
        <f>VLOOKUP(D1476, [3]products!A:H, 8, FALSE)</f>
        <v>Surly</v>
      </c>
      <c r="O1476" s="21">
        <f>VLOOKUP(A1476, [1]orders!A:D, 4, FALSE)</f>
        <v>42671</v>
      </c>
      <c r="P1476" s="2">
        <v>2</v>
      </c>
      <c r="Q1476" s="2">
        <v>469.99</v>
      </c>
      <c r="R1476" s="27">
        <v>0.2</v>
      </c>
      <c r="S1476" s="2">
        <f t="shared" si="23"/>
        <v>939.98</v>
      </c>
    </row>
    <row r="1477" spans="1:19" x14ac:dyDescent="0.3">
      <c r="A1477" s="2">
        <v>531</v>
      </c>
      <c r="B1477" s="2">
        <v>1</v>
      </c>
      <c r="C1477" s="2">
        <f>VLOOKUP(A1477, [1]orders!A:G, 7, FALSE)</f>
        <v>3</v>
      </c>
      <c r="D1477" s="2">
        <v>6</v>
      </c>
      <c r="E1477" s="2">
        <f>VLOOKUP(C1477, [2]staffs!A:G,1,FALSE)</f>
        <v>3</v>
      </c>
      <c r="F1477" s="2" t="str">
        <f>VLOOKUP(E1477, [2]staffs!A:D,4,FALSE)</f>
        <v>genna.serrano@bikes.shop</v>
      </c>
      <c r="G1477" s="2">
        <f>VLOOKUP(D1477, [3]products!$A:$D, 4, FALSE)</f>
        <v>6</v>
      </c>
      <c r="H1477" s="2" t="str">
        <f>VLOOKUP(G1477, [4]categories!A:B, 2, FALSE)</f>
        <v>Mountain Bikes</v>
      </c>
      <c r="I1477" s="14">
        <f>VLOOKUP(A1477, [1]orders!A:B,2,FALSE)</f>
        <v>116</v>
      </c>
      <c r="J1477" s="14" t="str">
        <f>VLOOKUP(A1477, [1]orders!A:I,9,FALSE)</f>
        <v>merlene.vinson@gmail.com</v>
      </c>
      <c r="K1477" s="14">
        <f>VLOOKUP(A1477, [1]orders!A:J,10,FALSE)</f>
        <v>76039</v>
      </c>
      <c r="L1477" s="2" t="str">
        <f>IFERROR(VLOOKUP(C1477, [5]stores!A:B, 2, FALSE), "Unknown")</f>
        <v>Rowlett Bikes</v>
      </c>
      <c r="M1477" s="2" t="str">
        <f>VLOOKUP(D1477,[3]products!A:B,2,FALSE)</f>
        <v>Surly Ice Cream Truck Frameset - 2016</v>
      </c>
      <c r="N1477" s="2" t="str">
        <f>VLOOKUP(D1477, [3]products!A:H, 8, FALSE)</f>
        <v>Surly</v>
      </c>
      <c r="O1477" s="21">
        <f>VLOOKUP(A1477, [1]orders!A:D, 4, FALSE)</f>
        <v>42671</v>
      </c>
      <c r="P1477" s="2">
        <v>1</v>
      </c>
      <c r="Q1477" s="2">
        <v>469.99</v>
      </c>
      <c r="R1477" s="27">
        <v>0.2</v>
      </c>
      <c r="S1477" s="2">
        <f t="shared" si="23"/>
        <v>469.99</v>
      </c>
    </row>
    <row r="1478" spans="1:19" x14ac:dyDescent="0.3">
      <c r="A1478" s="2">
        <v>531</v>
      </c>
      <c r="B1478" s="2">
        <v>2</v>
      </c>
      <c r="C1478" s="2">
        <f>VLOOKUP(A1478, [1]orders!A:G, 7, FALSE)</f>
        <v>3</v>
      </c>
      <c r="D1478" s="2">
        <v>12</v>
      </c>
      <c r="E1478" s="2">
        <f>VLOOKUP(C1478, [2]staffs!A:G,1,FALSE)</f>
        <v>3</v>
      </c>
      <c r="F1478" s="2" t="str">
        <f>VLOOKUP(E1478, [2]staffs!A:D,4,FALSE)</f>
        <v>genna.serrano@bikes.shop</v>
      </c>
      <c r="G1478" s="2">
        <f>VLOOKUP(D1478, [3]products!$A:$D, 4, FALSE)</f>
        <v>3</v>
      </c>
      <c r="H1478" s="2" t="str">
        <f>VLOOKUP(G1478, [4]categories!A:B, 2, FALSE)</f>
        <v>Cruisers Bicycles</v>
      </c>
      <c r="I1478" s="14">
        <f>VLOOKUP(A1478, [1]orders!A:B,2,FALSE)</f>
        <v>116</v>
      </c>
      <c r="J1478" s="14" t="str">
        <f>VLOOKUP(A1478, [1]orders!A:I,9,FALSE)</f>
        <v>merlene.vinson@gmail.com</v>
      </c>
      <c r="K1478" s="14">
        <f>VLOOKUP(A1478, [1]orders!A:J,10,FALSE)</f>
        <v>76039</v>
      </c>
      <c r="L1478" s="2" t="str">
        <f>IFERROR(VLOOKUP(C1478, [5]stores!A:B, 2, FALSE), "Unknown")</f>
        <v>Rowlett Bikes</v>
      </c>
      <c r="M1478" s="2" t="str">
        <f>VLOOKUP(D1478,[3]products!A:B,2,FALSE)</f>
        <v>Electra Townie Original 21D - 2016</v>
      </c>
      <c r="N1478" s="2" t="str">
        <f>VLOOKUP(D1478, [3]products!A:H, 8, FALSE)</f>
        <v>Electra</v>
      </c>
      <c r="O1478" s="21">
        <f>VLOOKUP(A1478, [1]orders!A:D, 4, FALSE)</f>
        <v>42671</v>
      </c>
      <c r="P1478" s="2">
        <v>2</v>
      </c>
      <c r="Q1478" s="2">
        <v>549.99</v>
      </c>
      <c r="R1478" s="27">
        <v>0.2</v>
      </c>
      <c r="S1478" s="2">
        <f t="shared" si="23"/>
        <v>1099.98</v>
      </c>
    </row>
    <row r="1479" spans="1:19" x14ac:dyDescent="0.3">
      <c r="A1479" s="2">
        <v>531</v>
      </c>
      <c r="B1479" s="2">
        <v>3</v>
      </c>
      <c r="C1479" s="2">
        <f>VLOOKUP(A1479, [1]orders!A:G, 7, FALSE)</f>
        <v>3</v>
      </c>
      <c r="D1479" s="2">
        <v>25</v>
      </c>
      <c r="E1479" s="2">
        <f>VLOOKUP(C1479, [2]staffs!A:G,1,FALSE)</f>
        <v>3</v>
      </c>
      <c r="F1479" s="2" t="str">
        <f>VLOOKUP(E1479, [2]staffs!A:D,4,FALSE)</f>
        <v>genna.serrano@bikes.shop</v>
      </c>
      <c r="G1479" s="2">
        <f>VLOOKUP(D1479, [3]products!$A:$D, 4, FALSE)</f>
        <v>2</v>
      </c>
      <c r="H1479" s="2" t="str">
        <f>VLOOKUP(G1479, [4]categories!A:B, 2, FALSE)</f>
        <v>Comfort Bicycles</v>
      </c>
      <c r="I1479" s="14">
        <f>VLOOKUP(A1479, [1]orders!A:B,2,FALSE)</f>
        <v>116</v>
      </c>
      <c r="J1479" s="14" t="str">
        <f>VLOOKUP(A1479, [1]orders!A:I,9,FALSE)</f>
        <v>merlene.vinson@gmail.com</v>
      </c>
      <c r="K1479" s="14">
        <f>VLOOKUP(A1479, [1]orders!A:J,10,FALSE)</f>
        <v>76039</v>
      </c>
      <c r="L1479" s="2" t="str">
        <f>IFERROR(VLOOKUP(C1479, [5]stores!A:B, 2, FALSE), "Unknown")</f>
        <v>Rowlett Bikes</v>
      </c>
      <c r="M1479" s="2" t="str">
        <f>VLOOKUP(D1479,[3]products!A:B,2,FALSE)</f>
        <v>Electra Townie Original 7D - 2015/2016</v>
      </c>
      <c r="N1479" s="2" t="str">
        <f>VLOOKUP(D1479, [3]products!A:H, 8, FALSE)</f>
        <v>Electra</v>
      </c>
      <c r="O1479" s="21">
        <f>VLOOKUP(A1479, [1]orders!A:D, 4, FALSE)</f>
        <v>42671</v>
      </c>
      <c r="P1479" s="2">
        <v>1</v>
      </c>
      <c r="Q1479" s="2">
        <v>499.99</v>
      </c>
      <c r="R1479" s="27">
        <v>7.0000000000000007E-2</v>
      </c>
      <c r="S1479" s="2">
        <f t="shared" si="23"/>
        <v>499.99</v>
      </c>
    </row>
    <row r="1480" spans="1:19" x14ac:dyDescent="0.3">
      <c r="A1480" s="2">
        <v>532</v>
      </c>
      <c r="B1480" s="2">
        <v>1</v>
      </c>
      <c r="C1480" s="2">
        <f>VLOOKUP(A1480, [1]orders!A:G, 7, FALSE)</f>
        <v>2</v>
      </c>
      <c r="D1480" s="2">
        <v>17</v>
      </c>
      <c r="E1480" s="2">
        <f>VLOOKUP(C1480, [2]staffs!A:G,1,FALSE)</f>
        <v>2</v>
      </c>
      <c r="F1480" s="2" t="str">
        <f>VLOOKUP(E1480, [2]staffs!A:D,4,FALSE)</f>
        <v>mireya.copeland@bikes.shop</v>
      </c>
      <c r="G1480" s="2">
        <f>VLOOKUP(D1480, [3]products!$A:$D, 4, FALSE)</f>
        <v>3</v>
      </c>
      <c r="H1480" s="2" t="str">
        <f>VLOOKUP(G1480, [4]categories!A:B, 2, FALSE)</f>
        <v>Cruisers Bicycles</v>
      </c>
      <c r="I1480" s="14">
        <f>VLOOKUP(A1480, [1]orders!A:B,2,FALSE)</f>
        <v>817</v>
      </c>
      <c r="J1480" s="14" t="str">
        <f>VLOOKUP(A1480, [1]orders!A:I,9,FALSE)</f>
        <v>zelda.pratt@gmail.com</v>
      </c>
      <c r="K1480" s="14">
        <f>VLOOKUP(A1480, [1]orders!A:J,10,FALSE)</f>
        <v>14086</v>
      </c>
      <c r="L1480" s="2" t="str">
        <f>IFERROR(VLOOKUP(C1480, [5]stores!A:B, 2, FALSE), "Unknown")</f>
        <v>Baldwin Bikes</v>
      </c>
      <c r="M1480" s="2" t="str">
        <f>VLOOKUP(D1480,[3]products!A:B,2,FALSE)</f>
        <v>Pure Cycles Vine 8-Speed - 2016</v>
      </c>
      <c r="N1480" s="2" t="str">
        <f>VLOOKUP(D1480, [3]products!A:H, 8, FALSE)</f>
        <v>Pure Cycles</v>
      </c>
      <c r="O1480" s="21">
        <f>VLOOKUP(A1480, [1]orders!A:D, 4, FALSE)</f>
        <v>42672</v>
      </c>
      <c r="P1480" s="2">
        <v>2</v>
      </c>
      <c r="Q1480" s="2">
        <v>429</v>
      </c>
      <c r="R1480" s="27">
        <v>7.0000000000000007E-2</v>
      </c>
      <c r="S1480" s="2">
        <f t="shared" si="23"/>
        <v>858</v>
      </c>
    </row>
    <row r="1481" spans="1:19" x14ac:dyDescent="0.3">
      <c r="A1481" s="2">
        <v>532</v>
      </c>
      <c r="B1481" s="2">
        <v>2</v>
      </c>
      <c r="C1481" s="2">
        <f>VLOOKUP(A1481, [1]orders!A:G, 7, FALSE)</f>
        <v>2</v>
      </c>
      <c r="D1481" s="2">
        <v>16</v>
      </c>
      <c r="E1481" s="2">
        <f>VLOOKUP(C1481, [2]staffs!A:G,1,FALSE)</f>
        <v>2</v>
      </c>
      <c r="F1481" s="2" t="str">
        <f>VLOOKUP(E1481, [2]staffs!A:D,4,FALSE)</f>
        <v>mireya.copeland@bikes.shop</v>
      </c>
      <c r="G1481" s="2">
        <f>VLOOKUP(D1481, [3]products!$A:$D, 4, FALSE)</f>
        <v>3</v>
      </c>
      <c r="H1481" s="2" t="str">
        <f>VLOOKUP(G1481, [4]categories!A:B, 2, FALSE)</f>
        <v>Cruisers Bicycles</v>
      </c>
      <c r="I1481" s="14">
        <f>VLOOKUP(A1481, [1]orders!A:B,2,FALSE)</f>
        <v>817</v>
      </c>
      <c r="J1481" s="14" t="str">
        <f>VLOOKUP(A1481, [1]orders!A:I,9,FALSE)</f>
        <v>zelda.pratt@gmail.com</v>
      </c>
      <c r="K1481" s="14">
        <f>VLOOKUP(A1481, [1]orders!A:J,10,FALSE)</f>
        <v>14086</v>
      </c>
      <c r="L1481" s="2" t="str">
        <f>IFERROR(VLOOKUP(C1481, [5]stores!A:B, 2, FALSE), "Unknown")</f>
        <v>Baldwin Bikes</v>
      </c>
      <c r="M1481" s="2" t="str">
        <f>VLOOKUP(D1481,[3]products!A:B,2,FALSE)</f>
        <v>Electra Townie Original 7D EQ - 2016</v>
      </c>
      <c r="N1481" s="2" t="str">
        <f>VLOOKUP(D1481, [3]products!A:H, 8, FALSE)</f>
        <v>Electra</v>
      </c>
      <c r="O1481" s="21">
        <f>VLOOKUP(A1481, [1]orders!A:D, 4, FALSE)</f>
        <v>42672</v>
      </c>
      <c r="P1481" s="2">
        <v>2</v>
      </c>
      <c r="Q1481" s="2">
        <v>599.99</v>
      </c>
      <c r="R1481" s="27">
        <v>0.2</v>
      </c>
      <c r="S1481" s="2">
        <f t="shared" si="23"/>
        <v>1199.98</v>
      </c>
    </row>
    <row r="1482" spans="1:19" x14ac:dyDescent="0.3">
      <c r="A1482" s="2">
        <v>532</v>
      </c>
      <c r="B1482" s="2">
        <v>3</v>
      </c>
      <c r="C1482" s="2">
        <f>VLOOKUP(A1482, [1]orders!A:G, 7, FALSE)</f>
        <v>2</v>
      </c>
      <c r="D1482" s="2">
        <v>12</v>
      </c>
      <c r="E1482" s="2">
        <f>VLOOKUP(C1482, [2]staffs!A:G,1,FALSE)</f>
        <v>2</v>
      </c>
      <c r="F1482" s="2" t="str">
        <f>VLOOKUP(E1482, [2]staffs!A:D,4,FALSE)</f>
        <v>mireya.copeland@bikes.shop</v>
      </c>
      <c r="G1482" s="2">
        <f>VLOOKUP(D1482, [3]products!$A:$D, 4, FALSE)</f>
        <v>3</v>
      </c>
      <c r="H1482" s="2" t="str">
        <f>VLOOKUP(G1482, [4]categories!A:B, 2, FALSE)</f>
        <v>Cruisers Bicycles</v>
      </c>
      <c r="I1482" s="14">
        <f>VLOOKUP(A1482, [1]orders!A:B,2,FALSE)</f>
        <v>817</v>
      </c>
      <c r="J1482" s="14" t="str">
        <f>VLOOKUP(A1482, [1]orders!A:I,9,FALSE)</f>
        <v>zelda.pratt@gmail.com</v>
      </c>
      <c r="K1482" s="14">
        <f>VLOOKUP(A1482, [1]orders!A:J,10,FALSE)</f>
        <v>14086</v>
      </c>
      <c r="L1482" s="2" t="str">
        <f>IFERROR(VLOOKUP(C1482, [5]stores!A:B, 2, FALSE), "Unknown")</f>
        <v>Baldwin Bikes</v>
      </c>
      <c r="M1482" s="2" t="str">
        <f>VLOOKUP(D1482,[3]products!A:B,2,FALSE)</f>
        <v>Electra Townie Original 21D - 2016</v>
      </c>
      <c r="N1482" s="2" t="str">
        <f>VLOOKUP(D1482, [3]products!A:H, 8, FALSE)</f>
        <v>Electra</v>
      </c>
      <c r="O1482" s="21">
        <f>VLOOKUP(A1482, [1]orders!A:D, 4, FALSE)</f>
        <v>42672</v>
      </c>
      <c r="P1482" s="2">
        <v>1</v>
      </c>
      <c r="Q1482" s="2">
        <v>549.99</v>
      </c>
      <c r="R1482" s="27">
        <v>0.1</v>
      </c>
      <c r="S1482" s="2">
        <f t="shared" si="23"/>
        <v>549.99</v>
      </c>
    </row>
    <row r="1483" spans="1:19" x14ac:dyDescent="0.3">
      <c r="A1483" s="2">
        <v>533</v>
      </c>
      <c r="B1483" s="2">
        <v>1</v>
      </c>
      <c r="C1483" s="2">
        <f>VLOOKUP(A1483, [1]orders!A:G, 7, FALSE)</f>
        <v>2</v>
      </c>
      <c r="D1483" s="2">
        <v>4</v>
      </c>
      <c r="E1483" s="2">
        <f>VLOOKUP(C1483, [2]staffs!A:G,1,FALSE)</f>
        <v>2</v>
      </c>
      <c r="F1483" s="2" t="str">
        <f>VLOOKUP(E1483, [2]staffs!A:D,4,FALSE)</f>
        <v>mireya.copeland@bikes.shop</v>
      </c>
      <c r="G1483" s="2">
        <f>VLOOKUP(D1483, [3]products!$A:$D, 4, FALSE)</f>
        <v>6</v>
      </c>
      <c r="H1483" s="2" t="str">
        <f>VLOOKUP(G1483, [4]categories!A:B, 2, FALSE)</f>
        <v>Mountain Bikes</v>
      </c>
      <c r="I1483" s="14">
        <f>VLOOKUP(A1483, [1]orders!A:B,2,FALSE)</f>
        <v>1334</v>
      </c>
      <c r="J1483" s="14" t="str">
        <f>VLOOKUP(A1483, [1]orders!A:I,9,FALSE)</f>
        <v>ashleigh.finch@yahoo.com</v>
      </c>
      <c r="K1483" s="14">
        <f>VLOOKUP(A1483, [1]orders!A:J,10,FALSE)</f>
        <v>12550</v>
      </c>
      <c r="L1483" s="2" t="str">
        <f>IFERROR(VLOOKUP(C1483, [5]stores!A:B, 2, FALSE), "Unknown")</f>
        <v>Baldwin Bikes</v>
      </c>
      <c r="M1483" s="2" t="str">
        <f>VLOOKUP(D1483,[3]products!A:B,2,FALSE)</f>
        <v>Trek Fuel EX 8 29 - 2016</v>
      </c>
      <c r="N1483" s="2" t="str">
        <f>VLOOKUP(D1483, [3]products!A:H, 8, FALSE)</f>
        <v>Trek</v>
      </c>
      <c r="O1483" s="21">
        <f>VLOOKUP(A1483, [1]orders!A:D, 4, FALSE)</f>
        <v>42672</v>
      </c>
      <c r="P1483" s="2">
        <v>1</v>
      </c>
      <c r="Q1483" s="2">
        <v>2899.99</v>
      </c>
      <c r="R1483" s="27">
        <v>0.2</v>
      </c>
      <c r="S1483" s="2">
        <f t="shared" si="23"/>
        <v>2899.99</v>
      </c>
    </row>
    <row r="1484" spans="1:19" x14ac:dyDescent="0.3">
      <c r="A1484" s="2">
        <v>533</v>
      </c>
      <c r="B1484" s="2">
        <v>2</v>
      </c>
      <c r="C1484" s="2">
        <f>VLOOKUP(A1484, [1]orders!A:G, 7, FALSE)</f>
        <v>2</v>
      </c>
      <c r="D1484" s="2">
        <v>12</v>
      </c>
      <c r="E1484" s="2">
        <f>VLOOKUP(C1484, [2]staffs!A:G,1,FALSE)</f>
        <v>2</v>
      </c>
      <c r="F1484" s="2" t="str">
        <f>VLOOKUP(E1484, [2]staffs!A:D,4,FALSE)</f>
        <v>mireya.copeland@bikes.shop</v>
      </c>
      <c r="G1484" s="2">
        <f>VLOOKUP(D1484, [3]products!$A:$D, 4, FALSE)</f>
        <v>3</v>
      </c>
      <c r="H1484" s="2" t="str">
        <f>VLOOKUP(G1484, [4]categories!A:B, 2, FALSE)</f>
        <v>Cruisers Bicycles</v>
      </c>
      <c r="I1484" s="14">
        <f>VLOOKUP(A1484, [1]orders!A:B,2,FALSE)</f>
        <v>1334</v>
      </c>
      <c r="J1484" s="14" t="str">
        <f>VLOOKUP(A1484, [1]orders!A:I,9,FALSE)</f>
        <v>ashleigh.finch@yahoo.com</v>
      </c>
      <c r="K1484" s="14">
        <f>VLOOKUP(A1484, [1]orders!A:J,10,FALSE)</f>
        <v>12550</v>
      </c>
      <c r="L1484" s="2" t="str">
        <f>IFERROR(VLOOKUP(C1484, [5]stores!A:B, 2, FALSE), "Unknown")</f>
        <v>Baldwin Bikes</v>
      </c>
      <c r="M1484" s="2" t="str">
        <f>VLOOKUP(D1484,[3]products!A:B,2,FALSE)</f>
        <v>Electra Townie Original 21D - 2016</v>
      </c>
      <c r="N1484" s="2" t="str">
        <f>VLOOKUP(D1484, [3]products!A:H, 8, FALSE)</f>
        <v>Electra</v>
      </c>
      <c r="O1484" s="21">
        <f>VLOOKUP(A1484, [1]orders!A:D, 4, FALSE)</f>
        <v>42672</v>
      </c>
      <c r="P1484" s="2">
        <v>2</v>
      </c>
      <c r="Q1484" s="2">
        <v>549.99</v>
      </c>
      <c r="R1484" s="27">
        <v>0.1</v>
      </c>
      <c r="S1484" s="2">
        <f t="shared" si="23"/>
        <v>1099.98</v>
      </c>
    </row>
    <row r="1485" spans="1:19" x14ac:dyDescent="0.3">
      <c r="A1485" s="2">
        <v>533</v>
      </c>
      <c r="B1485" s="2">
        <v>3</v>
      </c>
      <c r="C1485" s="2">
        <f>VLOOKUP(A1485, [1]orders!A:G, 7, FALSE)</f>
        <v>2</v>
      </c>
      <c r="D1485" s="2">
        <v>10</v>
      </c>
      <c r="E1485" s="2">
        <f>VLOOKUP(C1485, [2]staffs!A:G,1,FALSE)</f>
        <v>2</v>
      </c>
      <c r="F1485" s="2" t="str">
        <f>VLOOKUP(E1485, [2]staffs!A:D,4,FALSE)</f>
        <v>mireya.copeland@bikes.shop</v>
      </c>
      <c r="G1485" s="2">
        <f>VLOOKUP(D1485, [3]products!$A:$D, 4, FALSE)</f>
        <v>4</v>
      </c>
      <c r="H1485" s="2" t="str">
        <f>VLOOKUP(G1485, [4]categories!A:B, 2, FALSE)</f>
        <v>Cyclocross Bicycles</v>
      </c>
      <c r="I1485" s="14">
        <f>VLOOKUP(A1485, [1]orders!A:B,2,FALSE)</f>
        <v>1334</v>
      </c>
      <c r="J1485" s="14" t="str">
        <f>VLOOKUP(A1485, [1]orders!A:I,9,FALSE)</f>
        <v>ashleigh.finch@yahoo.com</v>
      </c>
      <c r="K1485" s="14">
        <f>VLOOKUP(A1485, [1]orders!A:J,10,FALSE)</f>
        <v>12550</v>
      </c>
      <c r="L1485" s="2" t="str">
        <f>IFERROR(VLOOKUP(C1485, [5]stores!A:B, 2, FALSE), "Unknown")</f>
        <v>Baldwin Bikes</v>
      </c>
      <c r="M1485" s="2" t="str">
        <f>VLOOKUP(D1485,[3]products!A:B,2,FALSE)</f>
        <v>Surly Straggler - 2016</v>
      </c>
      <c r="N1485" s="2" t="str">
        <f>VLOOKUP(D1485, [3]products!A:H, 8, FALSE)</f>
        <v>Surly</v>
      </c>
      <c r="O1485" s="21">
        <f>VLOOKUP(A1485, [1]orders!A:D, 4, FALSE)</f>
        <v>42672</v>
      </c>
      <c r="P1485" s="2">
        <v>1</v>
      </c>
      <c r="Q1485" s="2">
        <v>1549</v>
      </c>
      <c r="R1485" s="27">
        <v>0.2</v>
      </c>
      <c r="S1485" s="2">
        <f t="shared" si="23"/>
        <v>1549</v>
      </c>
    </row>
    <row r="1486" spans="1:19" x14ac:dyDescent="0.3">
      <c r="A1486" s="2">
        <v>533</v>
      </c>
      <c r="B1486" s="2">
        <v>4</v>
      </c>
      <c r="C1486" s="2">
        <f>VLOOKUP(A1486, [1]orders!A:G, 7, FALSE)</f>
        <v>2</v>
      </c>
      <c r="D1486" s="2">
        <v>25</v>
      </c>
      <c r="E1486" s="2">
        <f>VLOOKUP(C1486, [2]staffs!A:G,1,FALSE)</f>
        <v>2</v>
      </c>
      <c r="F1486" s="2" t="str">
        <f>VLOOKUP(E1486, [2]staffs!A:D,4,FALSE)</f>
        <v>mireya.copeland@bikes.shop</v>
      </c>
      <c r="G1486" s="2">
        <f>VLOOKUP(D1486, [3]products!$A:$D, 4, FALSE)</f>
        <v>2</v>
      </c>
      <c r="H1486" s="2" t="str">
        <f>VLOOKUP(G1486, [4]categories!A:B, 2, FALSE)</f>
        <v>Comfort Bicycles</v>
      </c>
      <c r="I1486" s="14">
        <f>VLOOKUP(A1486, [1]orders!A:B,2,FALSE)</f>
        <v>1334</v>
      </c>
      <c r="J1486" s="14" t="str">
        <f>VLOOKUP(A1486, [1]orders!A:I,9,FALSE)</f>
        <v>ashleigh.finch@yahoo.com</v>
      </c>
      <c r="K1486" s="14">
        <f>VLOOKUP(A1486, [1]orders!A:J,10,FALSE)</f>
        <v>12550</v>
      </c>
      <c r="L1486" s="2" t="str">
        <f>IFERROR(VLOOKUP(C1486, [5]stores!A:B, 2, FALSE), "Unknown")</f>
        <v>Baldwin Bikes</v>
      </c>
      <c r="M1486" s="2" t="str">
        <f>VLOOKUP(D1486,[3]products!A:B,2,FALSE)</f>
        <v>Electra Townie Original 7D - 2015/2016</v>
      </c>
      <c r="N1486" s="2" t="str">
        <f>VLOOKUP(D1486, [3]products!A:H, 8, FALSE)</f>
        <v>Electra</v>
      </c>
      <c r="O1486" s="21">
        <f>VLOOKUP(A1486, [1]orders!A:D, 4, FALSE)</f>
        <v>42672</v>
      </c>
      <c r="P1486" s="2">
        <v>1</v>
      </c>
      <c r="Q1486" s="2">
        <v>499.99</v>
      </c>
      <c r="R1486" s="27">
        <v>0.05</v>
      </c>
      <c r="S1486" s="2">
        <f t="shared" si="23"/>
        <v>499.99</v>
      </c>
    </row>
    <row r="1487" spans="1:19" x14ac:dyDescent="0.3">
      <c r="A1487" s="2">
        <v>534</v>
      </c>
      <c r="B1487" s="2">
        <v>1</v>
      </c>
      <c r="C1487" s="2">
        <f>VLOOKUP(A1487, [1]orders!A:G, 7, FALSE)</f>
        <v>2</v>
      </c>
      <c r="D1487" s="2">
        <v>21</v>
      </c>
      <c r="E1487" s="2">
        <f>VLOOKUP(C1487, [2]staffs!A:G,1,FALSE)</f>
        <v>2</v>
      </c>
      <c r="F1487" s="2" t="str">
        <f>VLOOKUP(E1487, [2]staffs!A:D,4,FALSE)</f>
        <v>mireya.copeland@bikes.shop</v>
      </c>
      <c r="G1487" s="2">
        <f>VLOOKUP(D1487, [3]products!$A:$D, 4, FALSE)</f>
        <v>1</v>
      </c>
      <c r="H1487" s="2" t="str">
        <f>VLOOKUP(G1487, [4]categories!A:B, 2, FALSE)</f>
        <v>Children Bicycles</v>
      </c>
      <c r="I1487" s="14">
        <f>VLOOKUP(A1487, [1]orders!A:B,2,FALSE)</f>
        <v>1406</v>
      </c>
      <c r="J1487" s="14" t="str">
        <f>VLOOKUP(A1487, [1]orders!A:I,9,FALSE)</f>
        <v>farrah.orr@msn.com</v>
      </c>
      <c r="K1487" s="14">
        <f>VLOOKUP(A1487, [1]orders!A:J,10,FALSE)</f>
        <v>11040</v>
      </c>
      <c r="L1487" s="2" t="str">
        <f>IFERROR(VLOOKUP(C1487, [5]stores!A:B, 2, FALSE), "Unknown")</f>
        <v>Baldwin Bikes</v>
      </c>
      <c r="M1487" s="2" t="str">
        <f>VLOOKUP(D1487,[3]products!A:B,2,FALSE)</f>
        <v>Electra Cruiser 1 (24-Inch) - 2016</v>
      </c>
      <c r="N1487" s="2" t="str">
        <f>VLOOKUP(D1487, [3]products!A:H, 8, FALSE)</f>
        <v>Electra</v>
      </c>
      <c r="O1487" s="21">
        <f>VLOOKUP(A1487, [1]orders!A:D, 4, FALSE)</f>
        <v>42672</v>
      </c>
      <c r="P1487" s="2">
        <v>2</v>
      </c>
      <c r="Q1487" s="2">
        <v>269.99</v>
      </c>
      <c r="R1487" s="27">
        <v>0.05</v>
      </c>
      <c r="S1487" s="2">
        <f t="shared" si="23"/>
        <v>539.98</v>
      </c>
    </row>
    <row r="1488" spans="1:19" x14ac:dyDescent="0.3">
      <c r="A1488" s="2">
        <v>534</v>
      </c>
      <c r="B1488" s="2">
        <v>2</v>
      </c>
      <c r="C1488" s="2">
        <f>VLOOKUP(A1488, [1]orders!A:G, 7, FALSE)</f>
        <v>2</v>
      </c>
      <c r="D1488" s="2">
        <v>9</v>
      </c>
      <c r="E1488" s="2">
        <f>VLOOKUP(C1488, [2]staffs!A:G,1,FALSE)</f>
        <v>2</v>
      </c>
      <c r="F1488" s="2" t="str">
        <f>VLOOKUP(E1488, [2]staffs!A:D,4,FALSE)</f>
        <v>mireya.copeland@bikes.shop</v>
      </c>
      <c r="G1488" s="2">
        <f>VLOOKUP(D1488, [3]products!$A:$D, 4, FALSE)</f>
        <v>5</v>
      </c>
      <c r="H1488" s="2" t="str">
        <f>VLOOKUP(G1488, [4]categories!A:B, 2, FALSE)</f>
        <v>Electric Bikes</v>
      </c>
      <c r="I1488" s="14">
        <f>VLOOKUP(A1488, [1]orders!A:B,2,FALSE)</f>
        <v>1406</v>
      </c>
      <c r="J1488" s="14" t="str">
        <f>VLOOKUP(A1488, [1]orders!A:I,9,FALSE)</f>
        <v>farrah.orr@msn.com</v>
      </c>
      <c r="K1488" s="14">
        <f>VLOOKUP(A1488, [1]orders!A:J,10,FALSE)</f>
        <v>11040</v>
      </c>
      <c r="L1488" s="2" t="str">
        <f>IFERROR(VLOOKUP(C1488, [5]stores!A:B, 2, FALSE), "Unknown")</f>
        <v>Baldwin Bikes</v>
      </c>
      <c r="M1488" s="2" t="str">
        <f>VLOOKUP(D1488,[3]products!A:B,2,FALSE)</f>
        <v>Trek Conduit+ - 2016</v>
      </c>
      <c r="N1488" s="2" t="str">
        <f>VLOOKUP(D1488, [3]products!A:H, 8, FALSE)</f>
        <v>Trek</v>
      </c>
      <c r="O1488" s="21">
        <f>VLOOKUP(A1488, [1]orders!A:D, 4, FALSE)</f>
        <v>42672</v>
      </c>
      <c r="P1488" s="2">
        <v>2</v>
      </c>
      <c r="Q1488" s="2">
        <v>2999.99</v>
      </c>
      <c r="R1488" s="27">
        <v>0.05</v>
      </c>
      <c r="S1488" s="2">
        <f t="shared" si="23"/>
        <v>5999.98</v>
      </c>
    </row>
    <row r="1489" spans="1:19" x14ac:dyDescent="0.3">
      <c r="A1489" s="2">
        <v>534</v>
      </c>
      <c r="B1489" s="2">
        <v>3</v>
      </c>
      <c r="C1489" s="2">
        <f>VLOOKUP(A1489, [1]orders!A:G, 7, FALSE)</f>
        <v>2</v>
      </c>
      <c r="D1489" s="2">
        <v>2</v>
      </c>
      <c r="E1489" s="2">
        <f>VLOOKUP(C1489, [2]staffs!A:G,1,FALSE)</f>
        <v>2</v>
      </c>
      <c r="F1489" s="2" t="str">
        <f>VLOOKUP(E1489, [2]staffs!A:D,4,FALSE)</f>
        <v>mireya.copeland@bikes.shop</v>
      </c>
      <c r="G1489" s="2">
        <f>VLOOKUP(D1489, [3]products!$A:$D, 4, FALSE)</f>
        <v>6</v>
      </c>
      <c r="H1489" s="2" t="str">
        <f>VLOOKUP(G1489, [4]categories!A:B, 2, FALSE)</f>
        <v>Mountain Bikes</v>
      </c>
      <c r="I1489" s="14">
        <f>VLOOKUP(A1489, [1]orders!A:B,2,FALSE)</f>
        <v>1406</v>
      </c>
      <c r="J1489" s="14" t="str">
        <f>VLOOKUP(A1489, [1]orders!A:I,9,FALSE)</f>
        <v>farrah.orr@msn.com</v>
      </c>
      <c r="K1489" s="14">
        <f>VLOOKUP(A1489, [1]orders!A:J,10,FALSE)</f>
        <v>11040</v>
      </c>
      <c r="L1489" s="2" t="str">
        <f>IFERROR(VLOOKUP(C1489, [5]stores!A:B, 2, FALSE), "Unknown")</f>
        <v>Baldwin Bikes</v>
      </c>
      <c r="M1489" s="2" t="str">
        <f>VLOOKUP(D1489,[3]products!A:B,2,FALSE)</f>
        <v>Ritchey Timberwolf Frameset - 2016</v>
      </c>
      <c r="N1489" s="2" t="str">
        <f>VLOOKUP(D1489, [3]products!A:H, 8, FALSE)</f>
        <v>Ritchey</v>
      </c>
      <c r="O1489" s="21">
        <f>VLOOKUP(A1489, [1]orders!A:D, 4, FALSE)</f>
        <v>42672</v>
      </c>
      <c r="P1489" s="2">
        <v>1</v>
      </c>
      <c r="Q1489" s="2">
        <v>749.99</v>
      </c>
      <c r="R1489" s="27">
        <v>7.0000000000000007E-2</v>
      </c>
      <c r="S1489" s="2">
        <f t="shared" si="23"/>
        <v>749.99</v>
      </c>
    </row>
    <row r="1490" spans="1:19" x14ac:dyDescent="0.3">
      <c r="A1490" s="2">
        <v>534</v>
      </c>
      <c r="B1490" s="2">
        <v>4</v>
      </c>
      <c r="C1490" s="2">
        <f>VLOOKUP(A1490, [1]orders!A:G, 7, FALSE)</f>
        <v>2</v>
      </c>
      <c r="D1490" s="2">
        <v>24</v>
      </c>
      <c r="E1490" s="2">
        <f>VLOOKUP(C1490, [2]staffs!A:G,1,FALSE)</f>
        <v>2</v>
      </c>
      <c r="F1490" s="2" t="str">
        <f>VLOOKUP(E1490, [2]staffs!A:D,4,FALSE)</f>
        <v>mireya.copeland@bikes.shop</v>
      </c>
      <c r="G1490" s="2">
        <f>VLOOKUP(D1490, [3]products!$A:$D, 4, FALSE)</f>
        <v>2</v>
      </c>
      <c r="H1490" s="2" t="str">
        <f>VLOOKUP(G1490, [4]categories!A:B, 2, FALSE)</f>
        <v>Comfort Bicycles</v>
      </c>
      <c r="I1490" s="14">
        <f>VLOOKUP(A1490, [1]orders!A:B,2,FALSE)</f>
        <v>1406</v>
      </c>
      <c r="J1490" s="14" t="str">
        <f>VLOOKUP(A1490, [1]orders!A:I,9,FALSE)</f>
        <v>farrah.orr@msn.com</v>
      </c>
      <c r="K1490" s="14">
        <f>VLOOKUP(A1490, [1]orders!A:J,10,FALSE)</f>
        <v>11040</v>
      </c>
      <c r="L1490" s="2" t="str">
        <f>IFERROR(VLOOKUP(C1490, [5]stores!A:B, 2, FALSE), "Unknown")</f>
        <v>Baldwin Bikes</v>
      </c>
      <c r="M1490" s="2" t="str">
        <f>VLOOKUP(D1490,[3]products!A:B,2,FALSE)</f>
        <v>Electra Townie Original 21D - 2016</v>
      </c>
      <c r="N1490" s="2" t="str">
        <f>VLOOKUP(D1490, [3]products!A:H, 8, FALSE)</f>
        <v>Electra</v>
      </c>
      <c r="O1490" s="21">
        <f>VLOOKUP(A1490, [1]orders!A:D, 4, FALSE)</f>
        <v>42672</v>
      </c>
      <c r="P1490" s="2">
        <v>2</v>
      </c>
      <c r="Q1490" s="2">
        <v>549.99</v>
      </c>
      <c r="R1490" s="27">
        <v>0.1</v>
      </c>
      <c r="S1490" s="2">
        <f t="shared" si="23"/>
        <v>1099.98</v>
      </c>
    </row>
    <row r="1491" spans="1:19" x14ac:dyDescent="0.3">
      <c r="A1491" s="2">
        <v>535</v>
      </c>
      <c r="B1491" s="2">
        <v>1</v>
      </c>
      <c r="C1491" s="2">
        <f>VLOOKUP(A1491, [1]orders!A:G, 7, FALSE)</f>
        <v>3</v>
      </c>
      <c r="D1491" s="2">
        <v>24</v>
      </c>
      <c r="E1491" s="2">
        <f>VLOOKUP(C1491, [2]staffs!A:G,1,FALSE)</f>
        <v>3</v>
      </c>
      <c r="F1491" s="2" t="str">
        <f>VLOOKUP(E1491, [2]staffs!A:D,4,FALSE)</f>
        <v>genna.serrano@bikes.shop</v>
      </c>
      <c r="G1491" s="2">
        <f>VLOOKUP(D1491, [3]products!$A:$D, 4, FALSE)</f>
        <v>2</v>
      </c>
      <c r="H1491" s="2" t="str">
        <f>VLOOKUP(G1491, [4]categories!A:B, 2, FALSE)</f>
        <v>Comfort Bicycles</v>
      </c>
      <c r="I1491" s="14">
        <f>VLOOKUP(A1491, [1]orders!A:B,2,FALSE)</f>
        <v>835</v>
      </c>
      <c r="J1491" s="14" t="str">
        <f>VLOOKUP(A1491, [1]orders!A:I,9,FALSE)</f>
        <v>roseanne.maynard@yahoo.com</v>
      </c>
      <c r="K1491" s="14">
        <f>VLOOKUP(A1491, [1]orders!A:J,10,FALSE)</f>
        <v>76039</v>
      </c>
      <c r="L1491" s="2" t="str">
        <f>IFERROR(VLOOKUP(C1491, [5]stores!A:B, 2, FALSE), "Unknown")</f>
        <v>Rowlett Bikes</v>
      </c>
      <c r="M1491" s="2" t="str">
        <f>VLOOKUP(D1491,[3]products!A:B,2,FALSE)</f>
        <v>Electra Townie Original 21D - 2016</v>
      </c>
      <c r="N1491" s="2" t="str">
        <f>VLOOKUP(D1491, [3]products!A:H, 8, FALSE)</f>
        <v>Electra</v>
      </c>
      <c r="O1491" s="21">
        <f>VLOOKUP(A1491, [1]orders!A:D, 4, FALSE)</f>
        <v>42672</v>
      </c>
      <c r="P1491" s="2">
        <v>1</v>
      </c>
      <c r="Q1491" s="2">
        <v>549.99</v>
      </c>
      <c r="R1491" s="27">
        <v>0.05</v>
      </c>
      <c r="S1491" s="2">
        <f t="shared" si="23"/>
        <v>549.99</v>
      </c>
    </row>
    <row r="1492" spans="1:19" x14ac:dyDescent="0.3">
      <c r="A1492" s="2">
        <v>535</v>
      </c>
      <c r="B1492" s="2">
        <v>2</v>
      </c>
      <c r="C1492" s="2">
        <f>VLOOKUP(A1492, [1]orders!A:G, 7, FALSE)</f>
        <v>3</v>
      </c>
      <c r="D1492" s="2">
        <v>15</v>
      </c>
      <c r="E1492" s="2">
        <f>VLOOKUP(C1492, [2]staffs!A:G,1,FALSE)</f>
        <v>3</v>
      </c>
      <c r="F1492" s="2" t="str">
        <f>VLOOKUP(E1492, [2]staffs!A:D,4,FALSE)</f>
        <v>genna.serrano@bikes.shop</v>
      </c>
      <c r="G1492" s="2">
        <f>VLOOKUP(D1492, [3]products!$A:$D, 4, FALSE)</f>
        <v>3</v>
      </c>
      <c r="H1492" s="2" t="str">
        <f>VLOOKUP(G1492, [4]categories!A:B, 2, FALSE)</f>
        <v>Cruisers Bicycles</v>
      </c>
      <c r="I1492" s="14">
        <f>VLOOKUP(A1492, [1]orders!A:B,2,FALSE)</f>
        <v>835</v>
      </c>
      <c r="J1492" s="14" t="str">
        <f>VLOOKUP(A1492, [1]orders!A:I,9,FALSE)</f>
        <v>roseanne.maynard@yahoo.com</v>
      </c>
      <c r="K1492" s="14">
        <f>VLOOKUP(A1492, [1]orders!A:J,10,FALSE)</f>
        <v>76039</v>
      </c>
      <c r="L1492" s="2" t="str">
        <f>IFERROR(VLOOKUP(C1492, [5]stores!A:B, 2, FALSE), "Unknown")</f>
        <v>Rowlett Bikes</v>
      </c>
      <c r="M1492" s="2" t="str">
        <f>VLOOKUP(D1492,[3]products!A:B,2,FALSE)</f>
        <v>Electra Moto 1 - 2016</v>
      </c>
      <c r="N1492" s="2" t="str">
        <f>VLOOKUP(D1492, [3]products!A:H, 8, FALSE)</f>
        <v>Electra</v>
      </c>
      <c r="O1492" s="21">
        <f>VLOOKUP(A1492, [1]orders!A:D, 4, FALSE)</f>
        <v>42672</v>
      </c>
      <c r="P1492" s="2">
        <v>1</v>
      </c>
      <c r="Q1492" s="2">
        <v>529.99</v>
      </c>
      <c r="R1492" s="27">
        <v>0.1</v>
      </c>
      <c r="S1492" s="2">
        <f t="shared" si="23"/>
        <v>529.99</v>
      </c>
    </row>
    <row r="1493" spans="1:19" x14ac:dyDescent="0.3">
      <c r="A1493" s="2">
        <v>535</v>
      </c>
      <c r="B1493" s="2">
        <v>3</v>
      </c>
      <c r="C1493" s="2">
        <f>VLOOKUP(A1493, [1]orders!A:G, 7, FALSE)</f>
        <v>3</v>
      </c>
      <c r="D1493" s="2">
        <v>22</v>
      </c>
      <c r="E1493" s="2">
        <f>VLOOKUP(C1493, [2]staffs!A:G,1,FALSE)</f>
        <v>3</v>
      </c>
      <c r="F1493" s="2" t="str">
        <f>VLOOKUP(E1493, [2]staffs!A:D,4,FALSE)</f>
        <v>genna.serrano@bikes.shop</v>
      </c>
      <c r="G1493" s="2">
        <f>VLOOKUP(D1493, [3]products!$A:$D, 4, FALSE)</f>
        <v>1</v>
      </c>
      <c r="H1493" s="2" t="str">
        <f>VLOOKUP(G1493, [4]categories!A:B, 2, FALSE)</f>
        <v>Children Bicycles</v>
      </c>
      <c r="I1493" s="14">
        <f>VLOOKUP(A1493, [1]orders!A:B,2,FALSE)</f>
        <v>835</v>
      </c>
      <c r="J1493" s="14" t="str">
        <f>VLOOKUP(A1493, [1]orders!A:I,9,FALSE)</f>
        <v>roseanne.maynard@yahoo.com</v>
      </c>
      <c r="K1493" s="14">
        <f>VLOOKUP(A1493, [1]orders!A:J,10,FALSE)</f>
        <v>76039</v>
      </c>
      <c r="L1493" s="2" t="str">
        <f>IFERROR(VLOOKUP(C1493, [5]stores!A:B, 2, FALSE), "Unknown")</f>
        <v>Rowlett Bikes</v>
      </c>
      <c r="M1493" s="2" t="str">
        <f>VLOOKUP(D1493,[3]products!A:B,2,FALSE)</f>
        <v>Electra Girl's Hawaii 1 (16-inch) - 2015/2016</v>
      </c>
      <c r="N1493" s="2" t="str">
        <f>VLOOKUP(D1493, [3]products!A:H, 8, FALSE)</f>
        <v>Electra</v>
      </c>
      <c r="O1493" s="21">
        <f>VLOOKUP(A1493, [1]orders!A:D, 4, FALSE)</f>
        <v>42672</v>
      </c>
      <c r="P1493" s="2">
        <v>2</v>
      </c>
      <c r="Q1493" s="2">
        <v>269.99</v>
      </c>
      <c r="R1493" s="27">
        <v>0.1</v>
      </c>
      <c r="S1493" s="2">
        <f t="shared" si="23"/>
        <v>539.98</v>
      </c>
    </row>
    <row r="1494" spans="1:19" x14ac:dyDescent="0.3">
      <c r="A1494" s="2">
        <v>536</v>
      </c>
      <c r="B1494" s="2">
        <v>1</v>
      </c>
      <c r="C1494" s="2">
        <f>VLOOKUP(A1494, [1]orders!A:G, 7, FALSE)</f>
        <v>1</v>
      </c>
      <c r="D1494" s="2">
        <v>22</v>
      </c>
      <c r="E1494" s="2">
        <f>VLOOKUP(C1494, [2]staffs!A:G,1,FALSE)</f>
        <v>1</v>
      </c>
      <c r="F1494" s="2" t="str">
        <f>VLOOKUP(E1494, [2]staffs!A:D,4,FALSE)</f>
        <v>fabiola.jackson@bikes.shop</v>
      </c>
      <c r="G1494" s="2">
        <f>VLOOKUP(D1494, [3]products!$A:$D, 4, FALSE)</f>
        <v>1</v>
      </c>
      <c r="H1494" s="2" t="str">
        <f>VLOOKUP(G1494, [4]categories!A:B, 2, FALSE)</f>
        <v>Children Bicycles</v>
      </c>
      <c r="I1494" s="14">
        <f>VLOOKUP(A1494, [1]orders!A:B,2,FALSE)</f>
        <v>759</v>
      </c>
      <c r="J1494" s="14" t="str">
        <f>VLOOKUP(A1494, [1]orders!A:I,9,FALSE)</f>
        <v>cira.downs@gmail.com</v>
      </c>
      <c r="K1494" s="14">
        <f>VLOOKUP(A1494, [1]orders!A:J,10,FALSE)</f>
        <v>94603</v>
      </c>
      <c r="L1494" s="2" t="str">
        <f>IFERROR(VLOOKUP(C1494, [5]stores!A:B, 2, FALSE), "Unknown")</f>
        <v>Santa Cruz Bikes</v>
      </c>
      <c r="M1494" s="2" t="str">
        <f>VLOOKUP(D1494,[3]products!A:B,2,FALSE)</f>
        <v>Electra Girl's Hawaii 1 (16-inch) - 2015/2016</v>
      </c>
      <c r="N1494" s="2" t="str">
        <f>VLOOKUP(D1494, [3]products!A:H, 8, FALSE)</f>
        <v>Electra</v>
      </c>
      <c r="O1494" s="21">
        <f>VLOOKUP(A1494, [1]orders!A:D, 4, FALSE)</f>
        <v>42674</v>
      </c>
      <c r="P1494" s="2">
        <v>1</v>
      </c>
      <c r="Q1494" s="2">
        <v>269.99</v>
      </c>
      <c r="R1494" s="27">
        <v>0.1</v>
      </c>
      <c r="S1494" s="2">
        <f t="shared" si="23"/>
        <v>269.99</v>
      </c>
    </row>
    <row r="1495" spans="1:19" x14ac:dyDescent="0.3">
      <c r="A1495" s="2">
        <v>536</v>
      </c>
      <c r="B1495" s="2">
        <v>2</v>
      </c>
      <c r="C1495" s="2">
        <f>VLOOKUP(A1495, [1]orders!A:G, 7, FALSE)</f>
        <v>1</v>
      </c>
      <c r="D1495" s="2">
        <v>2</v>
      </c>
      <c r="E1495" s="2">
        <f>VLOOKUP(C1495, [2]staffs!A:G,1,FALSE)</f>
        <v>1</v>
      </c>
      <c r="F1495" s="2" t="str">
        <f>VLOOKUP(E1495, [2]staffs!A:D,4,FALSE)</f>
        <v>fabiola.jackson@bikes.shop</v>
      </c>
      <c r="G1495" s="2">
        <f>VLOOKUP(D1495, [3]products!$A:$D, 4, FALSE)</f>
        <v>6</v>
      </c>
      <c r="H1495" s="2" t="str">
        <f>VLOOKUP(G1495, [4]categories!A:B, 2, FALSE)</f>
        <v>Mountain Bikes</v>
      </c>
      <c r="I1495" s="14">
        <f>VLOOKUP(A1495, [1]orders!A:B,2,FALSE)</f>
        <v>759</v>
      </c>
      <c r="J1495" s="14" t="str">
        <f>VLOOKUP(A1495, [1]orders!A:I,9,FALSE)</f>
        <v>cira.downs@gmail.com</v>
      </c>
      <c r="K1495" s="14">
        <f>VLOOKUP(A1495, [1]orders!A:J,10,FALSE)</f>
        <v>94603</v>
      </c>
      <c r="L1495" s="2" t="str">
        <f>IFERROR(VLOOKUP(C1495, [5]stores!A:B, 2, FALSE), "Unknown")</f>
        <v>Santa Cruz Bikes</v>
      </c>
      <c r="M1495" s="2" t="str">
        <f>VLOOKUP(D1495,[3]products!A:B,2,FALSE)</f>
        <v>Ritchey Timberwolf Frameset - 2016</v>
      </c>
      <c r="N1495" s="2" t="str">
        <f>VLOOKUP(D1495, [3]products!A:H, 8, FALSE)</f>
        <v>Ritchey</v>
      </c>
      <c r="O1495" s="21">
        <f>VLOOKUP(A1495, [1]orders!A:D, 4, FALSE)</f>
        <v>42674</v>
      </c>
      <c r="P1495" s="2">
        <v>1</v>
      </c>
      <c r="Q1495" s="2">
        <v>749.99</v>
      </c>
      <c r="R1495" s="27">
        <v>0.1</v>
      </c>
      <c r="S1495" s="2">
        <f t="shared" si="23"/>
        <v>749.99</v>
      </c>
    </row>
    <row r="1496" spans="1:19" x14ac:dyDescent="0.3">
      <c r="A1496" s="2">
        <v>536</v>
      </c>
      <c r="B1496" s="2">
        <v>3</v>
      </c>
      <c r="C1496" s="2">
        <f>VLOOKUP(A1496, [1]orders!A:G, 7, FALSE)</f>
        <v>1</v>
      </c>
      <c r="D1496" s="2">
        <v>12</v>
      </c>
      <c r="E1496" s="2">
        <f>VLOOKUP(C1496, [2]staffs!A:G,1,FALSE)</f>
        <v>1</v>
      </c>
      <c r="F1496" s="2" t="str">
        <f>VLOOKUP(E1496, [2]staffs!A:D,4,FALSE)</f>
        <v>fabiola.jackson@bikes.shop</v>
      </c>
      <c r="G1496" s="2">
        <f>VLOOKUP(D1496, [3]products!$A:$D, 4, FALSE)</f>
        <v>3</v>
      </c>
      <c r="H1496" s="2" t="str">
        <f>VLOOKUP(G1496, [4]categories!A:B, 2, FALSE)</f>
        <v>Cruisers Bicycles</v>
      </c>
      <c r="I1496" s="14">
        <f>VLOOKUP(A1496, [1]orders!A:B,2,FALSE)</f>
        <v>759</v>
      </c>
      <c r="J1496" s="14" t="str">
        <f>VLOOKUP(A1496, [1]orders!A:I,9,FALSE)</f>
        <v>cira.downs@gmail.com</v>
      </c>
      <c r="K1496" s="14">
        <f>VLOOKUP(A1496, [1]orders!A:J,10,FALSE)</f>
        <v>94603</v>
      </c>
      <c r="L1496" s="2" t="str">
        <f>IFERROR(VLOOKUP(C1496, [5]stores!A:B, 2, FALSE), "Unknown")</f>
        <v>Santa Cruz Bikes</v>
      </c>
      <c r="M1496" s="2" t="str">
        <f>VLOOKUP(D1496,[3]products!A:B,2,FALSE)</f>
        <v>Electra Townie Original 21D - 2016</v>
      </c>
      <c r="N1496" s="2" t="str">
        <f>VLOOKUP(D1496, [3]products!A:H, 8, FALSE)</f>
        <v>Electra</v>
      </c>
      <c r="O1496" s="21">
        <f>VLOOKUP(A1496, [1]orders!A:D, 4, FALSE)</f>
        <v>42674</v>
      </c>
      <c r="P1496" s="2">
        <v>2</v>
      </c>
      <c r="Q1496" s="2">
        <v>549.99</v>
      </c>
      <c r="R1496" s="27">
        <v>0.05</v>
      </c>
      <c r="S1496" s="2">
        <f t="shared" si="23"/>
        <v>1099.98</v>
      </c>
    </row>
    <row r="1497" spans="1:19" x14ac:dyDescent="0.3">
      <c r="A1497" s="2">
        <v>536</v>
      </c>
      <c r="B1497" s="2">
        <v>4</v>
      </c>
      <c r="C1497" s="2">
        <f>VLOOKUP(A1497, [1]orders!A:G, 7, FALSE)</f>
        <v>1</v>
      </c>
      <c r="D1497" s="2">
        <v>14</v>
      </c>
      <c r="E1497" s="2">
        <f>VLOOKUP(C1497, [2]staffs!A:G,1,FALSE)</f>
        <v>1</v>
      </c>
      <c r="F1497" s="2" t="str">
        <f>VLOOKUP(E1497, [2]staffs!A:D,4,FALSE)</f>
        <v>fabiola.jackson@bikes.shop</v>
      </c>
      <c r="G1497" s="2">
        <f>VLOOKUP(D1497, [3]products!$A:$D, 4, FALSE)</f>
        <v>3</v>
      </c>
      <c r="H1497" s="2" t="str">
        <f>VLOOKUP(G1497, [4]categories!A:B, 2, FALSE)</f>
        <v>Cruisers Bicycles</v>
      </c>
      <c r="I1497" s="14">
        <f>VLOOKUP(A1497, [1]orders!A:B,2,FALSE)</f>
        <v>759</v>
      </c>
      <c r="J1497" s="14" t="str">
        <f>VLOOKUP(A1497, [1]orders!A:I,9,FALSE)</f>
        <v>cira.downs@gmail.com</v>
      </c>
      <c r="K1497" s="14">
        <f>VLOOKUP(A1497, [1]orders!A:J,10,FALSE)</f>
        <v>94603</v>
      </c>
      <c r="L1497" s="2" t="str">
        <f>IFERROR(VLOOKUP(C1497, [5]stores!A:B, 2, FALSE), "Unknown")</f>
        <v>Santa Cruz Bikes</v>
      </c>
      <c r="M1497" s="2" t="str">
        <f>VLOOKUP(D1497,[3]products!A:B,2,FALSE)</f>
        <v>Electra Girl's Hawaii 1 (16-inch) - 2015/2016</v>
      </c>
      <c r="N1497" s="2" t="str">
        <f>VLOOKUP(D1497, [3]products!A:H, 8, FALSE)</f>
        <v>Electra</v>
      </c>
      <c r="O1497" s="21">
        <f>VLOOKUP(A1497, [1]orders!A:D, 4, FALSE)</f>
        <v>42674</v>
      </c>
      <c r="P1497" s="2">
        <v>1</v>
      </c>
      <c r="Q1497" s="2">
        <v>269.99</v>
      </c>
      <c r="R1497" s="27">
        <v>7.0000000000000007E-2</v>
      </c>
      <c r="S1497" s="2">
        <f t="shared" si="23"/>
        <v>269.99</v>
      </c>
    </row>
    <row r="1498" spans="1:19" x14ac:dyDescent="0.3">
      <c r="A1498" s="2">
        <v>537</v>
      </c>
      <c r="B1498" s="2">
        <v>1</v>
      </c>
      <c r="C1498" s="2">
        <f>VLOOKUP(A1498, [1]orders!A:G, 7, FALSE)</f>
        <v>1</v>
      </c>
      <c r="D1498" s="2">
        <v>10</v>
      </c>
      <c r="E1498" s="2">
        <f>VLOOKUP(C1498, [2]staffs!A:G,1,FALSE)</f>
        <v>1</v>
      </c>
      <c r="F1498" s="2" t="str">
        <f>VLOOKUP(E1498, [2]staffs!A:D,4,FALSE)</f>
        <v>fabiola.jackson@bikes.shop</v>
      </c>
      <c r="G1498" s="2">
        <f>VLOOKUP(D1498, [3]products!$A:$D, 4, FALSE)</f>
        <v>4</v>
      </c>
      <c r="H1498" s="2" t="str">
        <f>VLOOKUP(G1498, [4]categories!A:B, 2, FALSE)</f>
        <v>Cyclocross Bicycles</v>
      </c>
      <c r="I1498" s="14">
        <f>VLOOKUP(A1498, [1]orders!A:B,2,FALSE)</f>
        <v>1353</v>
      </c>
      <c r="J1498" s="14" t="str">
        <f>VLOOKUP(A1498, [1]orders!A:I,9,FALSE)</f>
        <v>agatha.daniels@yahoo.com</v>
      </c>
      <c r="K1498" s="14">
        <f>VLOOKUP(A1498, [1]orders!A:J,10,FALSE)</f>
        <v>91733</v>
      </c>
      <c r="L1498" s="2" t="str">
        <f>IFERROR(VLOOKUP(C1498, [5]stores!A:B, 2, FALSE), "Unknown")</f>
        <v>Santa Cruz Bikes</v>
      </c>
      <c r="M1498" s="2" t="str">
        <f>VLOOKUP(D1498,[3]products!A:B,2,FALSE)</f>
        <v>Surly Straggler - 2016</v>
      </c>
      <c r="N1498" s="2" t="str">
        <f>VLOOKUP(D1498, [3]products!A:H, 8, FALSE)</f>
        <v>Surly</v>
      </c>
      <c r="O1498" s="21">
        <f>VLOOKUP(A1498, [1]orders!A:D, 4, FALSE)</f>
        <v>42674</v>
      </c>
      <c r="P1498" s="2">
        <v>1</v>
      </c>
      <c r="Q1498" s="2">
        <v>1549</v>
      </c>
      <c r="R1498" s="27">
        <v>0.05</v>
      </c>
      <c r="S1498" s="2">
        <f t="shared" si="23"/>
        <v>1549</v>
      </c>
    </row>
    <row r="1499" spans="1:19" x14ac:dyDescent="0.3">
      <c r="A1499" s="2">
        <v>537</v>
      </c>
      <c r="B1499" s="2">
        <v>2</v>
      </c>
      <c r="C1499" s="2">
        <f>VLOOKUP(A1499, [1]orders!A:G, 7, FALSE)</f>
        <v>1</v>
      </c>
      <c r="D1499" s="2">
        <v>26</v>
      </c>
      <c r="E1499" s="2">
        <f>VLOOKUP(C1499, [2]staffs!A:G,1,FALSE)</f>
        <v>1</v>
      </c>
      <c r="F1499" s="2" t="str">
        <f>VLOOKUP(E1499, [2]staffs!A:D,4,FALSE)</f>
        <v>fabiola.jackson@bikes.shop</v>
      </c>
      <c r="G1499" s="2">
        <f>VLOOKUP(D1499, [3]products!$A:$D, 4, FALSE)</f>
        <v>2</v>
      </c>
      <c r="H1499" s="2" t="str">
        <f>VLOOKUP(G1499, [4]categories!A:B, 2, FALSE)</f>
        <v>Comfort Bicycles</v>
      </c>
      <c r="I1499" s="14">
        <f>VLOOKUP(A1499, [1]orders!A:B,2,FALSE)</f>
        <v>1353</v>
      </c>
      <c r="J1499" s="14" t="str">
        <f>VLOOKUP(A1499, [1]orders!A:I,9,FALSE)</f>
        <v>agatha.daniels@yahoo.com</v>
      </c>
      <c r="K1499" s="14">
        <f>VLOOKUP(A1499, [1]orders!A:J,10,FALSE)</f>
        <v>91733</v>
      </c>
      <c r="L1499" s="2" t="str">
        <f>IFERROR(VLOOKUP(C1499, [5]stores!A:B, 2, FALSE), "Unknown")</f>
        <v>Santa Cruz Bikes</v>
      </c>
      <c r="M1499" s="2" t="str">
        <f>VLOOKUP(D1499,[3]products!A:B,2,FALSE)</f>
        <v>Electra Townie Original 7D EQ - 2016</v>
      </c>
      <c r="N1499" s="2" t="str">
        <f>VLOOKUP(D1499, [3]products!A:H, 8, FALSE)</f>
        <v>Electra</v>
      </c>
      <c r="O1499" s="21">
        <f>VLOOKUP(A1499, [1]orders!A:D, 4, FALSE)</f>
        <v>42674</v>
      </c>
      <c r="P1499" s="2">
        <v>1</v>
      </c>
      <c r="Q1499" s="2">
        <v>599.99</v>
      </c>
      <c r="R1499" s="27">
        <v>0.05</v>
      </c>
      <c r="S1499" s="2">
        <f t="shared" si="23"/>
        <v>599.99</v>
      </c>
    </row>
    <row r="1500" spans="1:19" x14ac:dyDescent="0.3">
      <c r="A1500" s="2">
        <v>537</v>
      </c>
      <c r="B1500" s="2">
        <v>3</v>
      </c>
      <c r="C1500" s="2">
        <f>VLOOKUP(A1500, [1]orders!A:G, 7, FALSE)</f>
        <v>1</v>
      </c>
      <c r="D1500" s="2">
        <v>17</v>
      </c>
      <c r="E1500" s="2">
        <f>VLOOKUP(C1500, [2]staffs!A:G,1,FALSE)</f>
        <v>1</v>
      </c>
      <c r="F1500" s="2" t="str">
        <f>VLOOKUP(E1500, [2]staffs!A:D,4,FALSE)</f>
        <v>fabiola.jackson@bikes.shop</v>
      </c>
      <c r="G1500" s="2">
        <f>VLOOKUP(D1500, [3]products!$A:$D, 4, FALSE)</f>
        <v>3</v>
      </c>
      <c r="H1500" s="2" t="str">
        <f>VLOOKUP(G1500, [4]categories!A:B, 2, FALSE)</f>
        <v>Cruisers Bicycles</v>
      </c>
      <c r="I1500" s="14">
        <f>VLOOKUP(A1500, [1]orders!A:B,2,FALSE)</f>
        <v>1353</v>
      </c>
      <c r="J1500" s="14" t="str">
        <f>VLOOKUP(A1500, [1]orders!A:I,9,FALSE)</f>
        <v>agatha.daniels@yahoo.com</v>
      </c>
      <c r="K1500" s="14">
        <f>VLOOKUP(A1500, [1]orders!A:J,10,FALSE)</f>
        <v>91733</v>
      </c>
      <c r="L1500" s="2" t="str">
        <f>IFERROR(VLOOKUP(C1500, [5]stores!A:B, 2, FALSE), "Unknown")</f>
        <v>Santa Cruz Bikes</v>
      </c>
      <c r="M1500" s="2" t="str">
        <f>VLOOKUP(D1500,[3]products!A:B,2,FALSE)</f>
        <v>Pure Cycles Vine 8-Speed - 2016</v>
      </c>
      <c r="N1500" s="2" t="str">
        <f>VLOOKUP(D1500, [3]products!A:H, 8, FALSE)</f>
        <v>Pure Cycles</v>
      </c>
      <c r="O1500" s="21">
        <f>VLOOKUP(A1500, [1]orders!A:D, 4, FALSE)</f>
        <v>42674</v>
      </c>
      <c r="P1500" s="2">
        <v>2</v>
      </c>
      <c r="Q1500" s="2">
        <v>429</v>
      </c>
      <c r="R1500" s="27">
        <v>0.1</v>
      </c>
      <c r="S1500" s="2">
        <f t="shared" si="23"/>
        <v>858</v>
      </c>
    </row>
    <row r="1501" spans="1:19" x14ac:dyDescent="0.3">
      <c r="A1501" s="2">
        <v>537</v>
      </c>
      <c r="B1501" s="2">
        <v>4</v>
      </c>
      <c r="C1501" s="2">
        <f>VLOOKUP(A1501, [1]orders!A:G, 7, FALSE)</f>
        <v>1</v>
      </c>
      <c r="D1501" s="2">
        <v>25</v>
      </c>
      <c r="E1501" s="2">
        <f>VLOOKUP(C1501, [2]staffs!A:G,1,FALSE)</f>
        <v>1</v>
      </c>
      <c r="F1501" s="2" t="str">
        <f>VLOOKUP(E1501, [2]staffs!A:D,4,FALSE)</f>
        <v>fabiola.jackson@bikes.shop</v>
      </c>
      <c r="G1501" s="2">
        <f>VLOOKUP(D1501, [3]products!$A:$D, 4, FALSE)</f>
        <v>2</v>
      </c>
      <c r="H1501" s="2" t="str">
        <f>VLOOKUP(G1501, [4]categories!A:B, 2, FALSE)</f>
        <v>Comfort Bicycles</v>
      </c>
      <c r="I1501" s="14">
        <f>VLOOKUP(A1501, [1]orders!A:B,2,FALSE)</f>
        <v>1353</v>
      </c>
      <c r="J1501" s="14" t="str">
        <f>VLOOKUP(A1501, [1]orders!A:I,9,FALSE)</f>
        <v>agatha.daniels@yahoo.com</v>
      </c>
      <c r="K1501" s="14">
        <f>VLOOKUP(A1501, [1]orders!A:J,10,FALSE)</f>
        <v>91733</v>
      </c>
      <c r="L1501" s="2" t="str">
        <f>IFERROR(VLOOKUP(C1501, [5]stores!A:B, 2, FALSE), "Unknown")</f>
        <v>Santa Cruz Bikes</v>
      </c>
      <c r="M1501" s="2" t="str">
        <f>VLOOKUP(D1501,[3]products!A:B,2,FALSE)</f>
        <v>Electra Townie Original 7D - 2015/2016</v>
      </c>
      <c r="N1501" s="2" t="str">
        <f>VLOOKUP(D1501, [3]products!A:H, 8, FALSE)</f>
        <v>Electra</v>
      </c>
      <c r="O1501" s="21">
        <f>VLOOKUP(A1501, [1]orders!A:D, 4, FALSE)</f>
        <v>42674</v>
      </c>
      <c r="P1501" s="2">
        <v>2</v>
      </c>
      <c r="Q1501" s="2">
        <v>499.99</v>
      </c>
      <c r="R1501" s="27">
        <v>0.2</v>
      </c>
      <c r="S1501" s="2">
        <f t="shared" si="23"/>
        <v>999.98</v>
      </c>
    </row>
    <row r="1502" spans="1:19" x14ac:dyDescent="0.3">
      <c r="A1502" s="2">
        <v>538</v>
      </c>
      <c r="B1502" s="2">
        <v>1</v>
      </c>
      <c r="C1502" s="2">
        <f>VLOOKUP(A1502, [1]orders!A:G, 7, FALSE)</f>
        <v>2</v>
      </c>
      <c r="D1502" s="2">
        <v>2</v>
      </c>
      <c r="E1502" s="2">
        <f>VLOOKUP(C1502, [2]staffs!A:G,1,FALSE)</f>
        <v>2</v>
      </c>
      <c r="F1502" s="2" t="str">
        <f>VLOOKUP(E1502, [2]staffs!A:D,4,FALSE)</f>
        <v>mireya.copeland@bikes.shop</v>
      </c>
      <c r="G1502" s="2">
        <f>VLOOKUP(D1502, [3]products!$A:$D, 4, FALSE)</f>
        <v>6</v>
      </c>
      <c r="H1502" s="2" t="str">
        <f>VLOOKUP(G1502, [4]categories!A:B, 2, FALSE)</f>
        <v>Mountain Bikes</v>
      </c>
      <c r="I1502" s="14">
        <f>VLOOKUP(A1502, [1]orders!A:B,2,FALSE)</f>
        <v>341</v>
      </c>
      <c r="J1502" s="14" t="str">
        <f>VLOOKUP(A1502, [1]orders!A:I,9,FALSE)</f>
        <v>delana.scott@yahoo.com</v>
      </c>
      <c r="K1502" s="14">
        <f>VLOOKUP(A1502, [1]orders!A:J,10,FALSE)</f>
        <v>10550</v>
      </c>
      <c r="L1502" s="2" t="str">
        <f>IFERROR(VLOOKUP(C1502, [5]stores!A:B, 2, FALSE), "Unknown")</f>
        <v>Baldwin Bikes</v>
      </c>
      <c r="M1502" s="2" t="str">
        <f>VLOOKUP(D1502,[3]products!A:B,2,FALSE)</f>
        <v>Ritchey Timberwolf Frameset - 2016</v>
      </c>
      <c r="N1502" s="2" t="str">
        <f>VLOOKUP(D1502, [3]products!A:H, 8, FALSE)</f>
        <v>Ritchey</v>
      </c>
      <c r="O1502" s="21">
        <f>VLOOKUP(A1502, [1]orders!A:D, 4, FALSE)</f>
        <v>42676</v>
      </c>
      <c r="P1502" s="2">
        <v>2</v>
      </c>
      <c r="Q1502" s="2">
        <v>749.99</v>
      </c>
      <c r="R1502" s="27">
        <v>0.2</v>
      </c>
      <c r="S1502" s="2">
        <f t="shared" si="23"/>
        <v>1499.98</v>
      </c>
    </row>
    <row r="1503" spans="1:19" x14ac:dyDescent="0.3">
      <c r="A1503" s="2">
        <v>539</v>
      </c>
      <c r="B1503" s="2">
        <v>1</v>
      </c>
      <c r="C1503" s="2">
        <f>VLOOKUP(A1503, [1]orders!A:G, 7, FALSE)</f>
        <v>2</v>
      </c>
      <c r="D1503" s="2">
        <v>9</v>
      </c>
      <c r="E1503" s="2">
        <f>VLOOKUP(C1503, [2]staffs!A:G,1,FALSE)</f>
        <v>2</v>
      </c>
      <c r="F1503" s="2" t="str">
        <f>VLOOKUP(E1503, [2]staffs!A:D,4,FALSE)</f>
        <v>mireya.copeland@bikes.shop</v>
      </c>
      <c r="G1503" s="2">
        <f>VLOOKUP(D1503, [3]products!$A:$D, 4, FALSE)</f>
        <v>5</v>
      </c>
      <c r="H1503" s="2" t="str">
        <f>VLOOKUP(G1503, [4]categories!A:B, 2, FALSE)</f>
        <v>Electric Bikes</v>
      </c>
      <c r="I1503" s="14">
        <f>VLOOKUP(A1503, [1]orders!A:B,2,FALSE)</f>
        <v>1144</v>
      </c>
      <c r="J1503" s="14" t="str">
        <f>VLOOKUP(A1503, [1]orders!A:I,9,FALSE)</f>
        <v>jewel.sparks@aol.com</v>
      </c>
      <c r="K1503" s="14">
        <f>VLOOKUP(A1503, [1]orders!A:J,10,FALSE)</f>
        <v>11364</v>
      </c>
      <c r="L1503" s="2" t="str">
        <f>IFERROR(VLOOKUP(C1503, [5]stores!A:B, 2, FALSE), "Unknown")</f>
        <v>Baldwin Bikes</v>
      </c>
      <c r="M1503" s="2" t="str">
        <f>VLOOKUP(D1503,[3]products!A:B,2,FALSE)</f>
        <v>Trek Conduit+ - 2016</v>
      </c>
      <c r="N1503" s="2" t="str">
        <f>VLOOKUP(D1503, [3]products!A:H, 8, FALSE)</f>
        <v>Trek</v>
      </c>
      <c r="O1503" s="21">
        <f>VLOOKUP(A1503, [1]orders!A:D, 4, FALSE)</f>
        <v>42676</v>
      </c>
      <c r="P1503" s="2">
        <v>2</v>
      </c>
      <c r="Q1503" s="2">
        <v>2999.99</v>
      </c>
      <c r="R1503" s="27">
        <v>0.1</v>
      </c>
      <c r="S1503" s="2">
        <f t="shared" si="23"/>
        <v>5999.98</v>
      </c>
    </row>
    <row r="1504" spans="1:19" x14ac:dyDescent="0.3">
      <c r="A1504" s="2">
        <v>539</v>
      </c>
      <c r="B1504" s="2">
        <v>2</v>
      </c>
      <c r="C1504" s="2">
        <f>VLOOKUP(A1504, [1]orders!A:G, 7, FALSE)</f>
        <v>2</v>
      </c>
      <c r="D1504" s="2">
        <v>23</v>
      </c>
      <c r="E1504" s="2">
        <f>VLOOKUP(C1504, [2]staffs!A:G,1,FALSE)</f>
        <v>2</v>
      </c>
      <c r="F1504" s="2" t="str">
        <f>VLOOKUP(E1504, [2]staffs!A:D,4,FALSE)</f>
        <v>mireya.copeland@bikes.shop</v>
      </c>
      <c r="G1504" s="2">
        <f>VLOOKUP(D1504, [3]products!$A:$D, 4, FALSE)</f>
        <v>1</v>
      </c>
      <c r="H1504" s="2" t="str">
        <f>VLOOKUP(G1504, [4]categories!A:B, 2, FALSE)</f>
        <v>Children Bicycles</v>
      </c>
      <c r="I1504" s="14">
        <f>VLOOKUP(A1504, [1]orders!A:B,2,FALSE)</f>
        <v>1144</v>
      </c>
      <c r="J1504" s="14" t="str">
        <f>VLOOKUP(A1504, [1]orders!A:I,9,FALSE)</f>
        <v>jewel.sparks@aol.com</v>
      </c>
      <c r="K1504" s="14">
        <f>VLOOKUP(A1504, [1]orders!A:J,10,FALSE)</f>
        <v>11364</v>
      </c>
      <c r="L1504" s="2" t="str">
        <f>IFERROR(VLOOKUP(C1504, [5]stores!A:B, 2, FALSE), "Unknown")</f>
        <v>Baldwin Bikes</v>
      </c>
      <c r="M1504" s="2" t="str">
        <f>VLOOKUP(D1504,[3]products!A:B,2,FALSE)</f>
        <v>Electra Girl's Hawaii 1 (20-inch) - 2015/2016</v>
      </c>
      <c r="N1504" s="2" t="str">
        <f>VLOOKUP(D1504, [3]products!A:H, 8, FALSE)</f>
        <v>Electra</v>
      </c>
      <c r="O1504" s="21">
        <f>VLOOKUP(A1504, [1]orders!A:D, 4, FALSE)</f>
        <v>42676</v>
      </c>
      <c r="P1504" s="2">
        <v>1</v>
      </c>
      <c r="Q1504" s="2">
        <v>299.99</v>
      </c>
      <c r="R1504" s="27">
        <v>0.05</v>
      </c>
      <c r="S1504" s="2">
        <f t="shared" si="23"/>
        <v>299.99</v>
      </c>
    </row>
    <row r="1505" spans="1:19" x14ac:dyDescent="0.3">
      <c r="A1505" s="2">
        <v>539</v>
      </c>
      <c r="B1505" s="2">
        <v>3</v>
      </c>
      <c r="C1505" s="2">
        <f>VLOOKUP(A1505, [1]orders!A:G, 7, FALSE)</f>
        <v>2</v>
      </c>
      <c r="D1505" s="2">
        <v>21</v>
      </c>
      <c r="E1505" s="2">
        <f>VLOOKUP(C1505, [2]staffs!A:G,1,FALSE)</f>
        <v>2</v>
      </c>
      <c r="F1505" s="2" t="str">
        <f>VLOOKUP(E1505, [2]staffs!A:D,4,FALSE)</f>
        <v>mireya.copeland@bikes.shop</v>
      </c>
      <c r="G1505" s="2">
        <f>VLOOKUP(D1505, [3]products!$A:$D, 4, FALSE)</f>
        <v>1</v>
      </c>
      <c r="H1505" s="2" t="str">
        <f>VLOOKUP(G1505, [4]categories!A:B, 2, FALSE)</f>
        <v>Children Bicycles</v>
      </c>
      <c r="I1505" s="14">
        <f>VLOOKUP(A1505, [1]orders!A:B,2,FALSE)</f>
        <v>1144</v>
      </c>
      <c r="J1505" s="14" t="str">
        <f>VLOOKUP(A1505, [1]orders!A:I,9,FALSE)</f>
        <v>jewel.sparks@aol.com</v>
      </c>
      <c r="K1505" s="14">
        <f>VLOOKUP(A1505, [1]orders!A:J,10,FALSE)</f>
        <v>11364</v>
      </c>
      <c r="L1505" s="2" t="str">
        <f>IFERROR(VLOOKUP(C1505, [5]stores!A:B, 2, FALSE), "Unknown")</f>
        <v>Baldwin Bikes</v>
      </c>
      <c r="M1505" s="2" t="str">
        <f>VLOOKUP(D1505,[3]products!A:B,2,FALSE)</f>
        <v>Electra Cruiser 1 (24-Inch) - 2016</v>
      </c>
      <c r="N1505" s="2" t="str">
        <f>VLOOKUP(D1505, [3]products!A:H, 8, FALSE)</f>
        <v>Electra</v>
      </c>
      <c r="O1505" s="21">
        <f>VLOOKUP(A1505, [1]orders!A:D, 4, FALSE)</f>
        <v>42676</v>
      </c>
      <c r="P1505" s="2">
        <v>2</v>
      </c>
      <c r="Q1505" s="2">
        <v>269.99</v>
      </c>
      <c r="R1505" s="27">
        <v>7.0000000000000007E-2</v>
      </c>
      <c r="S1505" s="2">
        <f t="shared" si="23"/>
        <v>539.98</v>
      </c>
    </row>
    <row r="1506" spans="1:19" x14ac:dyDescent="0.3">
      <c r="A1506" s="2">
        <v>540</v>
      </c>
      <c r="B1506" s="2">
        <v>1</v>
      </c>
      <c r="C1506" s="2">
        <f>VLOOKUP(A1506, [1]orders!A:G, 7, FALSE)</f>
        <v>1</v>
      </c>
      <c r="D1506" s="2">
        <v>19</v>
      </c>
      <c r="E1506" s="2">
        <f>VLOOKUP(C1506, [2]staffs!A:G,1,FALSE)</f>
        <v>1</v>
      </c>
      <c r="F1506" s="2" t="str">
        <f>VLOOKUP(E1506, [2]staffs!A:D,4,FALSE)</f>
        <v>fabiola.jackson@bikes.shop</v>
      </c>
      <c r="G1506" s="2">
        <f>VLOOKUP(D1506, [3]products!$A:$D, 4, FALSE)</f>
        <v>3</v>
      </c>
      <c r="H1506" s="2" t="str">
        <f>VLOOKUP(G1506, [4]categories!A:B, 2, FALSE)</f>
        <v>Cruisers Bicycles</v>
      </c>
      <c r="I1506" s="14">
        <f>VLOOKUP(A1506, [1]orders!A:B,2,FALSE)</f>
        <v>1429</v>
      </c>
      <c r="J1506" s="14" t="str">
        <f>VLOOKUP(A1506, [1]orders!A:I,9,FALSE)</f>
        <v>lorrie.justice@gmail.com</v>
      </c>
      <c r="K1506" s="14">
        <f>VLOOKUP(A1506, [1]orders!A:J,10,FALSE)</f>
        <v>91768</v>
      </c>
      <c r="L1506" s="2" t="str">
        <f>IFERROR(VLOOKUP(C1506, [5]stores!A:B, 2, FALSE), "Unknown")</f>
        <v>Santa Cruz Bikes</v>
      </c>
      <c r="M1506" s="2" t="str">
        <f>VLOOKUP(D1506,[3]products!A:B,2,FALSE)</f>
        <v>Pure Cycles William 3-Speed - 2016</v>
      </c>
      <c r="N1506" s="2" t="str">
        <f>VLOOKUP(D1506, [3]products!A:H, 8, FALSE)</f>
        <v>Pure Cycles</v>
      </c>
      <c r="O1506" s="21">
        <f>VLOOKUP(A1506, [1]orders!A:D, 4, FALSE)</f>
        <v>42677</v>
      </c>
      <c r="P1506" s="2">
        <v>1</v>
      </c>
      <c r="Q1506" s="2">
        <v>449</v>
      </c>
      <c r="R1506" s="27">
        <v>0.1</v>
      </c>
      <c r="S1506" s="2">
        <f t="shared" si="23"/>
        <v>449</v>
      </c>
    </row>
    <row r="1507" spans="1:19" x14ac:dyDescent="0.3">
      <c r="A1507" s="2">
        <v>540</v>
      </c>
      <c r="B1507" s="2">
        <v>2</v>
      </c>
      <c r="C1507" s="2">
        <f>VLOOKUP(A1507, [1]orders!A:G, 7, FALSE)</f>
        <v>1</v>
      </c>
      <c r="D1507" s="2">
        <v>26</v>
      </c>
      <c r="E1507" s="2">
        <f>VLOOKUP(C1507, [2]staffs!A:G,1,FALSE)</f>
        <v>1</v>
      </c>
      <c r="F1507" s="2" t="str">
        <f>VLOOKUP(E1507, [2]staffs!A:D,4,FALSE)</f>
        <v>fabiola.jackson@bikes.shop</v>
      </c>
      <c r="G1507" s="2">
        <f>VLOOKUP(D1507, [3]products!$A:$D, 4, FALSE)</f>
        <v>2</v>
      </c>
      <c r="H1507" s="2" t="str">
        <f>VLOOKUP(G1507, [4]categories!A:B, 2, FALSE)</f>
        <v>Comfort Bicycles</v>
      </c>
      <c r="I1507" s="14">
        <f>VLOOKUP(A1507, [1]orders!A:B,2,FALSE)</f>
        <v>1429</v>
      </c>
      <c r="J1507" s="14" t="str">
        <f>VLOOKUP(A1507, [1]orders!A:I,9,FALSE)</f>
        <v>lorrie.justice@gmail.com</v>
      </c>
      <c r="K1507" s="14">
        <f>VLOOKUP(A1507, [1]orders!A:J,10,FALSE)</f>
        <v>91768</v>
      </c>
      <c r="L1507" s="2" t="str">
        <f>IFERROR(VLOOKUP(C1507, [5]stores!A:B, 2, FALSE), "Unknown")</f>
        <v>Santa Cruz Bikes</v>
      </c>
      <c r="M1507" s="2" t="str">
        <f>VLOOKUP(D1507,[3]products!A:B,2,FALSE)</f>
        <v>Electra Townie Original 7D EQ - 2016</v>
      </c>
      <c r="N1507" s="2" t="str">
        <f>VLOOKUP(D1507, [3]products!A:H, 8, FALSE)</f>
        <v>Electra</v>
      </c>
      <c r="O1507" s="21">
        <f>VLOOKUP(A1507, [1]orders!A:D, 4, FALSE)</f>
        <v>42677</v>
      </c>
      <c r="P1507" s="2">
        <v>2</v>
      </c>
      <c r="Q1507" s="2">
        <v>599.99</v>
      </c>
      <c r="R1507" s="27">
        <v>0.1</v>
      </c>
      <c r="S1507" s="2">
        <f t="shared" si="23"/>
        <v>1199.98</v>
      </c>
    </row>
    <row r="1508" spans="1:19" x14ac:dyDescent="0.3">
      <c r="A1508" s="2">
        <v>540</v>
      </c>
      <c r="B1508" s="2">
        <v>3</v>
      </c>
      <c r="C1508" s="2">
        <f>VLOOKUP(A1508, [1]orders!A:G, 7, FALSE)</f>
        <v>1</v>
      </c>
      <c r="D1508" s="2">
        <v>23</v>
      </c>
      <c r="E1508" s="2">
        <f>VLOOKUP(C1508, [2]staffs!A:G,1,FALSE)</f>
        <v>1</v>
      </c>
      <c r="F1508" s="2" t="str">
        <f>VLOOKUP(E1508, [2]staffs!A:D,4,FALSE)</f>
        <v>fabiola.jackson@bikes.shop</v>
      </c>
      <c r="G1508" s="2">
        <f>VLOOKUP(D1508, [3]products!$A:$D, 4, FALSE)</f>
        <v>1</v>
      </c>
      <c r="H1508" s="2" t="str">
        <f>VLOOKUP(G1508, [4]categories!A:B, 2, FALSE)</f>
        <v>Children Bicycles</v>
      </c>
      <c r="I1508" s="14">
        <f>VLOOKUP(A1508, [1]orders!A:B,2,FALSE)</f>
        <v>1429</v>
      </c>
      <c r="J1508" s="14" t="str">
        <f>VLOOKUP(A1508, [1]orders!A:I,9,FALSE)</f>
        <v>lorrie.justice@gmail.com</v>
      </c>
      <c r="K1508" s="14">
        <f>VLOOKUP(A1508, [1]orders!A:J,10,FALSE)</f>
        <v>91768</v>
      </c>
      <c r="L1508" s="2" t="str">
        <f>IFERROR(VLOOKUP(C1508, [5]stores!A:B, 2, FALSE), "Unknown")</f>
        <v>Santa Cruz Bikes</v>
      </c>
      <c r="M1508" s="2" t="str">
        <f>VLOOKUP(D1508,[3]products!A:B,2,FALSE)</f>
        <v>Electra Girl's Hawaii 1 (20-inch) - 2015/2016</v>
      </c>
      <c r="N1508" s="2" t="str">
        <f>VLOOKUP(D1508, [3]products!A:H, 8, FALSE)</f>
        <v>Electra</v>
      </c>
      <c r="O1508" s="21">
        <f>VLOOKUP(A1508, [1]orders!A:D, 4, FALSE)</f>
        <v>42677</v>
      </c>
      <c r="P1508" s="2">
        <v>2</v>
      </c>
      <c r="Q1508" s="2">
        <v>299.99</v>
      </c>
      <c r="R1508" s="27">
        <v>7.0000000000000007E-2</v>
      </c>
      <c r="S1508" s="2">
        <f t="shared" si="23"/>
        <v>599.98</v>
      </c>
    </row>
    <row r="1509" spans="1:19" x14ac:dyDescent="0.3">
      <c r="A1509" s="2">
        <v>541</v>
      </c>
      <c r="B1509" s="2">
        <v>1</v>
      </c>
      <c r="C1509" s="2">
        <f>VLOOKUP(A1509, [1]orders!A:G, 7, FALSE)</f>
        <v>1</v>
      </c>
      <c r="D1509" s="2">
        <v>22</v>
      </c>
      <c r="E1509" s="2">
        <f>VLOOKUP(C1509, [2]staffs!A:G,1,FALSE)</f>
        <v>1</v>
      </c>
      <c r="F1509" s="2" t="str">
        <f>VLOOKUP(E1509, [2]staffs!A:D,4,FALSE)</f>
        <v>fabiola.jackson@bikes.shop</v>
      </c>
      <c r="G1509" s="2">
        <f>VLOOKUP(D1509, [3]products!$A:$D, 4, FALSE)</f>
        <v>1</v>
      </c>
      <c r="H1509" s="2" t="str">
        <f>VLOOKUP(G1509, [4]categories!A:B, 2, FALSE)</f>
        <v>Children Bicycles</v>
      </c>
      <c r="I1509" s="14">
        <f>VLOOKUP(A1509, [1]orders!A:B,2,FALSE)</f>
        <v>1228</v>
      </c>
      <c r="J1509" s="14" t="str">
        <f>VLOOKUP(A1509, [1]orders!A:I,9,FALSE)</f>
        <v>zulema.clemons@aol.com</v>
      </c>
      <c r="K1509" s="14">
        <f>VLOOKUP(A1509, [1]orders!A:J,10,FALSE)</f>
        <v>94603</v>
      </c>
      <c r="L1509" s="2" t="str">
        <f>IFERROR(VLOOKUP(C1509, [5]stores!A:B, 2, FALSE), "Unknown")</f>
        <v>Santa Cruz Bikes</v>
      </c>
      <c r="M1509" s="2" t="str">
        <f>VLOOKUP(D1509,[3]products!A:B,2,FALSE)</f>
        <v>Electra Girl's Hawaii 1 (16-inch) - 2015/2016</v>
      </c>
      <c r="N1509" s="2" t="str">
        <f>VLOOKUP(D1509, [3]products!A:H, 8, FALSE)</f>
        <v>Electra</v>
      </c>
      <c r="O1509" s="21">
        <f>VLOOKUP(A1509, [1]orders!A:D, 4, FALSE)</f>
        <v>42678</v>
      </c>
      <c r="P1509" s="2">
        <v>2</v>
      </c>
      <c r="Q1509" s="2">
        <v>269.99</v>
      </c>
      <c r="R1509" s="27">
        <v>0.05</v>
      </c>
      <c r="S1509" s="2">
        <f t="shared" si="23"/>
        <v>539.98</v>
      </c>
    </row>
    <row r="1510" spans="1:19" x14ac:dyDescent="0.3">
      <c r="A1510" s="2">
        <v>542</v>
      </c>
      <c r="B1510" s="2">
        <v>1</v>
      </c>
      <c r="C1510" s="2">
        <f>VLOOKUP(A1510, [1]orders!A:G, 7, FALSE)</f>
        <v>2</v>
      </c>
      <c r="D1510" s="2">
        <v>16</v>
      </c>
      <c r="E1510" s="2">
        <f>VLOOKUP(C1510, [2]staffs!A:G,1,FALSE)</f>
        <v>2</v>
      </c>
      <c r="F1510" s="2" t="str">
        <f>VLOOKUP(E1510, [2]staffs!A:D,4,FALSE)</f>
        <v>mireya.copeland@bikes.shop</v>
      </c>
      <c r="G1510" s="2">
        <f>VLOOKUP(D1510, [3]products!$A:$D, 4, FALSE)</f>
        <v>3</v>
      </c>
      <c r="H1510" s="2" t="str">
        <f>VLOOKUP(G1510, [4]categories!A:B, 2, FALSE)</f>
        <v>Cruisers Bicycles</v>
      </c>
      <c r="I1510" s="14">
        <f>VLOOKUP(A1510, [1]orders!A:B,2,FALSE)</f>
        <v>313</v>
      </c>
      <c r="J1510" s="14" t="str">
        <f>VLOOKUP(A1510, [1]orders!A:I,9,FALSE)</f>
        <v>melani.jarvis@hotmail.com</v>
      </c>
      <c r="K1510" s="14">
        <f>VLOOKUP(A1510, [1]orders!A:J,10,FALSE)</f>
        <v>11378</v>
      </c>
      <c r="L1510" s="2" t="str">
        <f>IFERROR(VLOOKUP(C1510, [5]stores!A:B, 2, FALSE), "Unknown")</f>
        <v>Baldwin Bikes</v>
      </c>
      <c r="M1510" s="2" t="str">
        <f>VLOOKUP(D1510,[3]products!A:B,2,FALSE)</f>
        <v>Electra Townie Original 7D EQ - 2016</v>
      </c>
      <c r="N1510" s="2" t="str">
        <f>VLOOKUP(D1510, [3]products!A:H, 8, FALSE)</f>
        <v>Electra</v>
      </c>
      <c r="O1510" s="21">
        <f>VLOOKUP(A1510, [1]orders!A:D, 4, FALSE)</f>
        <v>42678</v>
      </c>
      <c r="P1510" s="2">
        <v>2</v>
      </c>
      <c r="Q1510" s="2">
        <v>599.99</v>
      </c>
      <c r="R1510" s="27">
        <v>0.2</v>
      </c>
      <c r="S1510" s="2">
        <f t="shared" si="23"/>
        <v>1199.98</v>
      </c>
    </row>
    <row r="1511" spans="1:19" x14ac:dyDescent="0.3">
      <c r="A1511" s="2">
        <v>542</v>
      </c>
      <c r="B1511" s="2">
        <v>2</v>
      </c>
      <c r="C1511" s="2">
        <f>VLOOKUP(A1511, [1]orders!A:G, 7, FALSE)</f>
        <v>2</v>
      </c>
      <c r="D1511" s="2">
        <v>9</v>
      </c>
      <c r="E1511" s="2">
        <f>VLOOKUP(C1511, [2]staffs!A:G,1,FALSE)</f>
        <v>2</v>
      </c>
      <c r="F1511" s="2" t="str">
        <f>VLOOKUP(E1511, [2]staffs!A:D,4,FALSE)</f>
        <v>mireya.copeland@bikes.shop</v>
      </c>
      <c r="G1511" s="2">
        <f>VLOOKUP(D1511, [3]products!$A:$D, 4, FALSE)</f>
        <v>5</v>
      </c>
      <c r="H1511" s="2" t="str">
        <f>VLOOKUP(G1511, [4]categories!A:B, 2, FALSE)</f>
        <v>Electric Bikes</v>
      </c>
      <c r="I1511" s="14">
        <f>VLOOKUP(A1511, [1]orders!A:B,2,FALSE)</f>
        <v>313</v>
      </c>
      <c r="J1511" s="14" t="str">
        <f>VLOOKUP(A1511, [1]orders!A:I,9,FALSE)</f>
        <v>melani.jarvis@hotmail.com</v>
      </c>
      <c r="K1511" s="14">
        <f>VLOOKUP(A1511, [1]orders!A:J,10,FALSE)</f>
        <v>11378</v>
      </c>
      <c r="L1511" s="2" t="str">
        <f>IFERROR(VLOOKUP(C1511, [5]stores!A:B, 2, FALSE), "Unknown")</f>
        <v>Baldwin Bikes</v>
      </c>
      <c r="M1511" s="2" t="str">
        <f>VLOOKUP(D1511,[3]products!A:B,2,FALSE)</f>
        <v>Trek Conduit+ - 2016</v>
      </c>
      <c r="N1511" s="2" t="str">
        <f>VLOOKUP(D1511, [3]products!A:H, 8, FALSE)</f>
        <v>Trek</v>
      </c>
      <c r="O1511" s="21">
        <f>VLOOKUP(A1511, [1]orders!A:D, 4, FALSE)</f>
        <v>42678</v>
      </c>
      <c r="P1511" s="2">
        <v>1</v>
      </c>
      <c r="Q1511" s="2">
        <v>2999.99</v>
      </c>
      <c r="R1511" s="27">
        <v>0.1</v>
      </c>
      <c r="S1511" s="2">
        <f t="shared" si="23"/>
        <v>2999.99</v>
      </c>
    </row>
    <row r="1512" spans="1:19" x14ac:dyDescent="0.3">
      <c r="A1512" s="2">
        <v>542</v>
      </c>
      <c r="B1512" s="2">
        <v>3</v>
      </c>
      <c r="C1512" s="2">
        <f>VLOOKUP(A1512, [1]orders!A:G, 7, FALSE)</f>
        <v>2</v>
      </c>
      <c r="D1512" s="2">
        <v>20</v>
      </c>
      <c r="E1512" s="2">
        <f>VLOOKUP(C1512, [2]staffs!A:G,1,FALSE)</f>
        <v>2</v>
      </c>
      <c r="F1512" s="2" t="str">
        <f>VLOOKUP(E1512, [2]staffs!A:D,4,FALSE)</f>
        <v>mireya.copeland@bikes.shop</v>
      </c>
      <c r="G1512" s="2">
        <f>VLOOKUP(D1512, [3]products!$A:$D, 4, FALSE)</f>
        <v>3</v>
      </c>
      <c r="H1512" s="2" t="str">
        <f>VLOOKUP(G1512, [4]categories!A:B, 2, FALSE)</f>
        <v>Cruisers Bicycles</v>
      </c>
      <c r="I1512" s="14">
        <f>VLOOKUP(A1512, [1]orders!A:B,2,FALSE)</f>
        <v>313</v>
      </c>
      <c r="J1512" s="14" t="str">
        <f>VLOOKUP(A1512, [1]orders!A:I,9,FALSE)</f>
        <v>melani.jarvis@hotmail.com</v>
      </c>
      <c r="K1512" s="14">
        <f>VLOOKUP(A1512, [1]orders!A:J,10,FALSE)</f>
        <v>11378</v>
      </c>
      <c r="L1512" s="2" t="str">
        <f>IFERROR(VLOOKUP(C1512, [5]stores!A:B, 2, FALSE), "Unknown")</f>
        <v>Baldwin Bikes</v>
      </c>
      <c r="M1512" s="2" t="str">
        <f>VLOOKUP(D1512,[3]products!A:B,2,FALSE)</f>
        <v>Electra Townie Original 7D EQ - Women's - 2016</v>
      </c>
      <c r="N1512" s="2" t="str">
        <f>VLOOKUP(D1512, [3]products!A:H, 8, FALSE)</f>
        <v>Electra</v>
      </c>
      <c r="O1512" s="21">
        <f>VLOOKUP(A1512, [1]orders!A:D, 4, FALSE)</f>
        <v>42678</v>
      </c>
      <c r="P1512" s="2">
        <v>1</v>
      </c>
      <c r="Q1512" s="2">
        <v>599.99</v>
      </c>
      <c r="R1512" s="27">
        <v>0.1</v>
      </c>
      <c r="S1512" s="2">
        <f t="shared" si="23"/>
        <v>599.99</v>
      </c>
    </row>
    <row r="1513" spans="1:19" x14ac:dyDescent="0.3">
      <c r="A1513" s="2">
        <v>542</v>
      </c>
      <c r="B1513" s="2">
        <v>4</v>
      </c>
      <c r="C1513" s="2">
        <f>VLOOKUP(A1513, [1]orders!A:G, 7, FALSE)</f>
        <v>2</v>
      </c>
      <c r="D1513" s="2">
        <v>19</v>
      </c>
      <c r="E1513" s="2">
        <f>VLOOKUP(C1513, [2]staffs!A:G,1,FALSE)</f>
        <v>2</v>
      </c>
      <c r="F1513" s="2" t="str">
        <f>VLOOKUP(E1513, [2]staffs!A:D,4,FALSE)</f>
        <v>mireya.copeland@bikes.shop</v>
      </c>
      <c r="G1513" s="2">
        <f>VLOOKUP(D1513, [3]products!$A:$D, 4, FALSE)</f>
        <v>3</v>
      </c>
      <c r="H1513" s="2" t="str">
        <f>VLOOKUP(G1513, [4]categories!A:B, 2, FALSE)</f>
        <v>Cruisers Bicycles</v>
      </c>
      <c r="I1513" s="14">
        <f>VLOOKUP(A1513, [1]orders!A:B,2,FALSE)</f>
        <v>313</v>
      </c>
      <c r="J1513" s="14" t="str">
        <f>VLOOKUP(A1513, [1]orders!A:I,9,FALSE)</f>
        <v>melani.jarvis@hotmail.com</v>
      </c>
      <c r="K1513" s="14">
        <f>VLOOKUP(A1513, [1]orders!A:J,10,FALSE)</f>
        <v>11378</v>
      </c>
      <c r="L1513" s="2" t="str">
        <f>IFERROR(VLOOKUP(C1513, [5]stores!A:B, 2, FALSE), "Unknown")</f>
        <v>Baldwin Bikes</v>
      </c>
      <c r="M1513" s="2" t="str">
        <f>VLOOKUP(D1513,[3]products!A:B,2,FALSE)</f>
        <v>Pure Cycles William 3-Speed - 2016</v>
      </c>
      <c r="N1513" s="2" t="str">
        <f>VLOOKUP(D1513, [3]products!A:H, 8, FALSE)</f>
        <v>Pure Cycles</v>
      </c>
      <c r="O1513" s="21">
        <f>VLOOKUP(A1513, [1]orders!A:D, 4, FALSE)</f>
        <v>42678</v>
      </c>
      <c r="P1513" s="2">
        <v>2</v>
      </c>
      <c r="Q1513" s="2">
        <v>449</v>
      </c>
      <c r="R1513" s="27">
        <v>0.2</v>
      </c>
      <c r="S1513" s="2">
        <f t="shared" si="23"/>
        <v>898</v>
      </c>
    </row>
    <row r="1514" spans="1:19" x14ac:dyDescent="0.3">
      <c r="A1514" s="2">
        <v>543</v>
      </c>
      <c r="B1514" s="2">
        <v>1</v>
      </c>
      <c r="C1514" s="2">
        <f>VLOOKUP(A1514, [1]orders!A:G, 7, FALSE)</f>
        <v>2</v>
      </c>
      <c r="D1514" s="2">
        <v>25</v>
      </c>
      <c r="E1514" s="2">
        <f>VLOOKUP(C1514, [2]staffs!A:G,1,FALSE)</f>
        <v>2</v>
      </c>
      <c r="F1514" s="2" t="str">
        <f>VLOOKUP(E1514, [2]staffs!A:D,4,FALSE)</f>
        <v>mireya.copeland@bikes.shop</v>
      </c>
      <c r="G1514" s="2">
        <f>VLOOKUP(D1514, [3]products!$A:$D, 4, FALSE)</f>
        <v>2</v>
      </c>
      <c r="H1514" s="2" t="str">
        <f>VLOOKUP(G1514, [4]categories!A:B, 2, FALSE)</f>
        <v>Comfort Bicycles</v>
      </c>
      <c r="I1514" s="14">
        <f>VLOOKUP(A1514, [1]orders!A:B,2,FALSE)</f>
        <v>62</v>
      </c>
      <c r="J1514" s="14" t="str">
        <f>VLOOKUP(A1514, [1]orders!A:I,9,FALSE)</f>
        <v>alica.hunter@hotmail.com</v>
      </c>
      <c r="K1514" s="14">
        <f>VLOOKUP(A1514, [1]orders!A:J,10,FALSE)</f>
        <v>11369</v>
      </c>
      <c r="L1514" s="2" t="str">
        <f>IFERROR(VLOOKUP(C1514, [5]stores!A:B, 2, FALSE), "Unknown")</f>
        <v>Baldwin Bikes</v>
      </c>
      <c r="M1514" s="2" t="str">
        <f>VLOOKUP(D1514,[3]products!A:B,2,FALSE)</f>
        <v>Electra Townie Original 7D - 2015/2016</v>
      </c>
      <c r="N1514" s="2" t="str">
        <f>VLOOKUP(D1514, [3]products!A:H, 8, FALSE)</f>
        <v>Electra</v>
      </c>
      <c r="O1514" s="21">
        <f>VLOOKUP(A1514, [1]orders!A:D, 4, FALSE)</f>
        <v>42680</v>
      </c>
      <c r="P1514" s="2">
        <v>1</v>
      </c>
      <c r="Q1514" s="2">
        <v>499.99</v>
      </c>
      <c r="R1514" s="27">
        <v>0.2</v>
      </c>
      <c r="S1514" s="2">
        <f t="shared" si="23"/>
        <v>499.99</v>
      </c>
    </row>
    <row r="1515" spans="1:19" x14ac:dyDescent="0.3">
      <c r="A1515" s="2">
        <v>543</v>
      </c>
      <c r="B1515" s="2">
        <v>2</v>
      </c>
      <c r="C1515" s="2">
        <f>VLOOKUP(A1515, [1]orders!A:G, 7, FALSE)</f>
        <v>2</v>
      </c>
      <c r="D1515" s="2">
        <v>18</v>
      </c>
      <c r="E1515" s="2">
        <f>VLOOKUP(C1515, [2]staffs!A:G,1,FALSE)</f>
        <v>2</v>
      </c>
      <c r="F1515" s="2" t="str">
        <f>VLOOKUP(E1515, [2]staffs!A:D,4,FALSE)</f>
        <v>mireya.copeland@bikes.shop</v>
      </c>
      <c r="G1515" s="2">
        <f>VLOOKUP(D1515, [3]products!$A:$D, 4, FALSE)</f>
        <v>3</v>
      </c>
      <c r="H1515" s="2" t="str">
        <f>VLOOKUP(G1515, [4]categories!A:B, 2, FALSE)</f>
        <v>Cruisers Bicycles</v>
      </c>
      <c r="I1515" s="14">
        <f>VLOOKUP(A1515, [1]orders!A:B,2,FALSE)</f>
        <v>62</v>
      </c>
      <c r="J1515" s="14" t="str">
        <f>VLOOKUP(A1515, [1]orders!A:I,9,FALSE)</f>
        <v>alica.hunter@hotmail.com</v>
      </c>
      <c r="K1515" s="14">
        <f>VLOOKUP(A1515, [1]orders!A:J,10,FALSE)</f>
        <v>11369</v>
      </c>
      <c r="L1515" s="2" t="str">
        <f>IFERROR(VLOOKUP(C1515, [5]stores!A:B, 2, FALSE), "Unknown")</f>
        <v>Baldwin Bikes</v>
      </c>
      <c r="M1515" s="2" t="str">
        <f>VLOOKUP(D1515,[3]products!A:B,2,FALSE)</f>
        <v>Pure Cycles Western 3-Speed - Women's - 2015/2016</v>
      </c>
      <c r="N1515" s="2" t="str">
        <f>VLOOKUP(D1515, [3]products!A:H, 8, FALSE)</f>
        <v>Pure Cycles</v>
      </c>
      <c r="O1515" s="21">
        <f>VLOOKUP(A1515, [1]orders!A:D, 4, FALSE)</f>
        <v>42680</v>
      </c>
      <c r="P1515" s="2">
        <v>1</v>
      </c>
      <c r="Q1515" s="2">
        <v>449</v>
      </c>
      <c r="R1515" s="27">
        <v>0.2</v>
      </c>
      <c r="S1515" s="2">
        <f t="shared" si="23"/>
        <v>449</v>
      </c>
    </row>
    <row r="1516" spans="1:19" x14ac:dyDescent="0.3">
      <c r="A1516" s="2">
        <v>543</v>
      </c>
      <c r="B1516" s="2">
        <v>3</v>
      </c>
      <c r="C1516" s="2">
        <f>VLOOKUP(A1516, [1]orders!A:G, 7, FALSE)</f>
        <v>2</v>
      </c>
      <c r="D1516" s="2">
        <v>26</v>
      </c>
      <c r="E1516" s="2">
        <f>VLOOKUP(C1516, [2]staffs!A:G,1,FALSE)</f>
        <v>2</v>
      </c>
      <c r="F1516" s="2" t="str">
        <f>VLOOKUP(E1516, [2]staffs!A:D,4,FALSE)</f>
        <v>mireya.copeland@bikes.shop</v>
      </c>
      <c r="G1516" s="2">
        <f>VLOOKUP(D1516, [3]products!$A:$D, 4, FALSE)</f>
        <v>2</v>
      </c>
      <c r="H1516" s="2" t="str">
        <f>VLOOKUP(G1516, [4]categories!A:B, 2, FALSE)</f>
        <v>Comfort Bicycles</v>
      </c>
      <c r="I1516" s="14">
        <f>VLOOKUP(A1516, [1]orders!A:B,2,FALSE)</f>
        <v>62</v>
      </c>
      <c r="J1516" s="14" t="str">
        <f>VLOOKUP(A1516, [1]orders!A:I,9,FALSE)</f>
        <v>alica.hunter@hotmail.com</v>
      </c>
      <c r="K1516" s="14">
        <f>VLOOKUP(A1516, [1]orders!A:J,10,FALSE)</f>
        <v>11369</v>
      </c>
      <c r="L1516" s="2" t="str">
        <f>IFERROR(VLOOKUP(C1516, [5]stores!A:B, 2, FALSE), "Unknown")</f>
        <v>Baldwin Bikes</v>
      </c>
      <c r="M1516" s="2" t="str">
        <f>VLOOKUP(D1516,[3]products!A:B,2,FALSE)</f>
        <v>Electra Townie Original 7D EQ - 2016</v>
      </c>
      <c r="N1516" s="2" t="str">
        <f>VLOOKUP(D1516, [3]products!A:H, 8, FALSE)</f>
        <v>Electra</v>
      </c>
      <c r="O1516" s="21">
        <f>VLOOKUP(A1516, [1]orders!A:D, 4, FALSE)</f>
        <v>42680</v>
      </c>
      <c r="P1516" s="2">
        <v>2</v>
      </c>
      <c r="Q1516" s="2">
        <v>599.99</v>
      </c>
      <c r="R1516" s="27">
        <v>0.05</v>
      </c>
      <c r="S1516" s="2">
        <f t="shared" si="23"/>
        <v>1199.98</v>
      </c>
    </row>
    <row r="1517" spans="1:19" x14ac:dyDescent="0.3">
      <c r="A1517" s="2">
        <v>544</v>
      </c>
      <c r="B1517" s="2">
        <v>1</v>
      </c>
      <c r="C1517" s="2">
        <f>VLOOKUP(A1517, [1]orders!A:G, 7, FALSE)</f>
        <v>2</v>
      </c>
      <c r="D1517" s="2">
        <v>12</v>
      </c>
      <c r="E1517" s="2">
        <f>VLOOKUP(C1517, [2]staffs!A:G,1,FALSE)</f>
        <v>2</v>
      </c>
      <c r="F1517" s="2" t="str">
        <f>VLOOKUP(E1517, [2]staffs!A:D,4,FALSE)</f>
        <v>mireya.copeland@bikes.shop</v>
      </c>
      <c r="G1517" s="2">
        <f>VLOOKUP(D1517, [3]products!$A:$D, 4, FALSE)</f>
        <v>3</v>
      </c>
      <c r="H1517" s="2" t="str">
        <f>VLOOKUP(G1517, [4]categories!A:B, 2, FALSE)</f>
        <v>Cruisers Bicycles</v>
      </c>
      <c r="I1517" s="14">
        <f>VLOOKUP(A1517, [1]orders!A:B,2,FALSE)</f>
        <v>321</v>
      </c>
      <c r="J1517" s="14" t="str">
        <f>VLOOKUP(A1517, [1]orders!A:I,9,FALSE)</f>
        <v>chere.hardin@yahoo.com</v>
      </c>
      <c r="K1517" s="14">
        <f>VLOOKUP(A1517, [1]orders!A:J,10,FALSE)</f>
        <v>11201</v>
      </c>
      <c r="L1517" s="2" t="str">
        <f>IFERROR(VLOOKUP(C1517, [5]stores!A:B, 2, FALSE), "Unknown")</f>
        <v>Baldwin Bikes</v>
      </c>
      <c r="M1517" s="2" t="str">
        <f>VLOOKUP(D1517,[3]products!A:B,2,FALSE)</f>
        <v>Electra Townie Original 21D - 2016</v>
      </c>
      <c r="N1517" s="2" t="str">
        <f>VLOOKUP(D1517, [3]products!A:H, 8, FALSE)</f>
        <v>Electra</v>
      </c>
      <c r="O1517" s="21">
        <f>VLOOKUP(A1517, [1]orders!A:D, 4, FALSE)</f>
        <v>42680</v>
      </c>
      <c r="P1517" s="2">
        <v>1</v>
      </c>
      <c r="Q1517" s="2">
        <v>549.99</v>
      </c>
      <c r="R1517" s="27">
        <v>0.05</v>
      </c>
      <c r="S1517" s="2">
        <f t="shared" si="23"/>
        <v>549.99</v>
      </c>
    </row>
    <row r="1518" spans="1:19" x14ac:dyDescent="0.3">
      <c r="A1518" s="2">
        <v>544</v>
      </c>
      <c r="B1518" s="2">
        <v>2</v>
      </c>
      <c r="C1518" s="2">
        <f>VLOOKUP(A1518, [1]orders!A:G, 7, FALSE)</f>
        <v>2</v>
      </c>
      <c r="D1518" s="2">
        <v>17</v>
      </c>
      <c r="E1518" s="2">
        <f>VLOOKUP(C1518, [2]staffs!A:G,1,FALSE)</f>
        <v>2</v>
      </c>
      <c r="F1518" s="2" t="str">
        <f>VLOOKUP(E1518, [2]staffs!A:D,4,FALSE)</f>
        <v>mireya.copeland@bikes.shop</v>
      </c>
      <c r="G1518" s="2">
        <f>VLOOKUP(D1518, [3]products!$A:$D, 4, FALSE)</f>
        <v>3</v>
      </c>
      <c r="H1518" s="2" t="str">
        <f>VLOOKUP(G1518, [4]categories!A:B, 2, FALSE)</f>
        <v>Cruisers Bicycles</v>
      </c>
      <c r="I1518" s="14">
        <f>VLOOKUP(A1518, [1]orders!A:B,2,FALSE)</f>
        <v>321</v>
      </c>
      <c r="J1518" s="14" t="str">
        <f>VLOOKUP(A1518, [1]orders!A:I,9,FALSE)</f>
        <v>chere.hardin@yahoo.com</v>
      </c>
      <c r="K1518" s="14">
        <f>VLOOKUP(A1518, [1]orders!A:J,10,FALSE)</f>
        <v>11201</v>
      </c>
      <c r="L1518" s="2" t="str">
        <f>IFERROR(VLOOKUP(C1518, [5]stores!A:B, 2, FALSE), "Unknown")</f>
        <v>Baldwin Bikes</v>
      </c>
      <c r="M1518" s="2" t="str">
        <f>VLOOKUP(D1518,[3]products!A:B,2,FALSE)</f>
        <v>Pure Cycles Vine 8-Speed - 2016</v>
      </c>
      <c r="N1518" s="2" t="str">
        <f>VLOOKUP(D1518, [3]products!A:H, 8, FALSE)</f>
        <v>Pure Cycles</v>
      </c>
      <c r="O1518" s="21">
        <f>VLOOKUP(A1518, [1]orders!A:D, 4, FALSE)</f>
        <v>42680</v>
      </c>
      <c r="P1518" s="2">
        <v>1</v>
      </c>
      <c r="Q1518" s="2">
        <v>429</v>
      </c>
      <c r="R1518" s="27">
        <v>0.1</v>
      </c>
      <c r="S1518" s="2">
        <f t="shared" si="23"/>
        <v>429</v>
      </c>
    </row>
    <row r="1519" spans="1:19" x14ac:dyDescent="0.3">
      <c r="A1519" s="2">
        <v>544</v>
      </c>
      <c r="B1519" s="2">
        <v>3</v>
      </c>
      <c r="C1519" s="2">
        <f>VLOOKUP(A1519, [1]orders!A:G, 7, FALSE)</f>
        <v>2</v>
      </c>
      <c r="D1519" s="2">
        <v>21</v>
      </c>
      <c r="E1519" s="2">
        <f>VLOOKUP(C1519, [2]staffs!A:G,1,FALSE)</f>
        <v>2</v>
      </c>
      <c r="F1519" s="2" t="str">
        <f>VLOOKUP(E1519, [2]staffs!A:D,4,FALSE)</f>
        <v>mireya.copeland@bikes.shop</v>
      </c>
      <c r="G1519" s="2">
        <f>VLOOKUP(D1519, [3]products!$A:$D, 4, FALSE)</f>
        <v>1</v>
      </c>
      <c r="H1519" s="2" t="str">
        <f>VLOOKUP(G1519, [4]categories!A:B, 2, FALSE)</f>
        <v>Children Bicycles</v>
      </c>
      <c r="I1519" s="14">
        <f>VLOOKUP(A1519, [1]orders!A:B,2,FALSE)</f>
        <v>321</v>
      </c>
      <c r="J1519" s="14" t="str">
        <f>VLOOKUP(A1519, [1]orders!A:I,9,FALSE)</f>
        <v>chere.hardin@yahoo.com</v>
      </c>
      <c r="K1519" s="14">
        <f>VLOOKUP(A1519, [1]orders!A:J,10,FALSE)</f>
        <v>11201</v>
      </c>
      <c r="L1519" s="2" t="str">
        <f>IFERROR(VLOOKUP(C1519, [5]stores!A:B, 2, FALSE), "Unknown")</f>
        <v>Baldwin Bikes</v>
      </c>
      <c r="M1519" s="2" t="str">
        <f>VLOOKUP(D1519,[3]products!A:B,2,FALSE)</f>
        <v>Electra Cruiser 1 (24-Inch) - 2016</v>
      </c>
      <c r="N1519" s="2" t="str">
        <f>VLOOKUP(D1519, [3]products!A:H, 8, FALSE)</f>
        <v>Electra</v>
      </c>
      <c r="O1519" s="21">
        <f>VLOOKUP(A1519, [1]orders!A:D, 4, FALSE)</f>
        <v>42680</v>
      </c>
      <c r="P1519" s="2">
        <v>1</v>
      </c>
      <c r="Q1519" s="2">
        <v>269.99</v>
      </c>
      <c r="R1519" s="27">
        <v>0.05</v>
      </c>
      <c r="S1519" s="2">
        <f t="shared" si="23"/>
        <v>269.99</v>
      </c>
    </row>
    <row r="1520" spans="1:19" x14ac:dyDescent="0.3">
      <c r="A1520" s="2">
        <v>545</v>
      </c>
      <c r="B1520" s="2">
        <v>1</v>
      </c>
      <c r="C1520" s="2">
        <f>VLOOKUP(A1520, [1]orders!A:G, 7, FALSE)</f>
        <v>3</v>
      </c>
      <c r="D1520" s="2">
        <v>25</v>
      </c>
      <c r="E1520" s="2">
        <f>VLOOKUP(C1520, [2]staffs!A:G,1,FALSE)</f>
        <v>3</v>
      </c>
      <c r="F1520" s="2" t="str">
        <f>VLOOKUP(E1520, [2]staffs!A:D,4,FALSE)</f>
        <v>genna.serrano@bikes.shop</v>
      </c>
      <c r="G1520" s="2">
        <f>VLOOKUP(D1520, [3]products!$A:$D, 4, FALSE)</f>
        <v>2</v>
      </c>
      <c r="H1520" s="2" t="str">
        <f>VLOOKUP(G1520, [4]categories!A:B, 2, FALSE)</f>
        <v>Comfort Bicycles</v>
      </c>
      <c r="I1520" s="14">
        <f>VLOOKUP(A1520, [1]orders!A:B,2,FALSE)</f>
        <v>1108</v>
      </c>
      <c r="J1520" s="14" t="str">
        <f>VLOOKUP(A1520, [1]orders!A:I,9,FALSE)</f>
        <v>bao.wade@gmail.com</v>
      </c>
      <c r="K1520" s="14">
        <f>VLOOKUP(A1520, [1]orders!A:J,10,FALSE)</f>
        <v>75115</v>
      </c>
      <c r="L1520" s="2" t="str">
        <f>IFERROR(VLOOKUP(C1520, [5]stores!A:B, 2, FALSE), "Unknown")</f>
        <v>Rowlett Bikes</v>
      </c>
      <c r="M1520" s="2" t="str">
        <f>VLOOKUP(D1520,[3]products!A:B,2,FALSE)</f>
        <v>Electra Townie Original 7D - 2015/2016</v>
      </c>
      <c r="N1520" s="2" t="str">
        <f>VLOOKUP(D1520, [3]products!A:H, 8, FALSE)</f>
        <v>Electra</v>
      </c>
      <c r="O1520" s="21">
        <f>VLOOKUP(A1520, [1]orders!A:D, 4, FALSE)</f>
        <v>42682</v>
      </c>
      <c r="P1520" s="2">
        <v>2</v>
      </c>
      <c r="Q1520" s="2">
        <v>499.99</v>
      </c>
      <c r="R1520" s="27">
        <v>0.2</v>
      </c>
      <c r="S1520" s="2">
        <f t="shared" si="23"/>
        <v>999.98</v>
      </c>
    </row>
    <row r="1521" spans="1:19" x14ac:dyDescent="0.3">
      <c r="A1521" s="2">
        <v>545</v>
      </c>
      <c r="B1521" s="2">
        <v>2</v>
      </c>
      <c r="C1521" s="2">
        <f>VLOOKUP(A1521, [1]orders!A:G, 7, FALSE)</f>
        <v>3</v>
      </c>
      <c r="D1521" s="2">
        <v>6</v>
      </c>
      <c r="E1521" s="2">
        <f>VLOOKUP(C1521, [2]staffs!A:G,1,FALSE)</f>
        <v>3</v>
      </c>
      <c r="F1521" s="2" t="str">
        <f>VLOOKUP(E1521, [2]staffs!A:D,4,FALSE)</f>
        <v>genna.serrano@bikes.shop</v>
      </c>
      <c r="G1521" s="2">
        <f>VLOOKUP(D1521, [3]products!$A:$D, 4, FALSE)</f>
        <v>6</v>
      </c>
      <c r="H1521" s="2" t="str">
        <f>VLOOKUP(G1521, [4]categories!A:B, 2, FALSE)</f>
        <v>Mountain Bikes</v>
      </c>
      <c r="I1521" s="14">
        <f>VLOOKUP(A1521, [1]orders!A:B,2,FALSE)</f>
        <v>1108</v>
      </c>
      <c r="J1521" s="14" t="str">
        <f>VLOOKUP(A1521, [1]orders!A:I,9,FALSE)</f>
        <v>bao.wade@gmail.com</v>
      </c>
      <c r="K1521" s="14">
        <f>VLOOKUP(A1521, [1]orders!A:J,10,FALSE)</f>
        <v>75115</v>
      </c>
      <c r="L1521" s="2" t="str">
        <f>IFERROR(VLOOKUP(C1521, [5]stores!A:B, 2, FALSE), "Unknown")</f>
        <v>Rowlett Bikes</v>
      </c>
      <c r="M1521" s="2" t="str">
        <f>VLOOKUP(D1521,[3]products!A:B,2,FALSE)</f>
        <v>Surly Ice Cream Truck Frameset - 2016</v>
      </c>
      <c r="N1521" s="2" t="str">
        <f>VLOOKUP(D1521, [3]products!A:H, 8, FALSE)</f>
        <v>Surly</v>
      </c>
      <c r="O1521" s="21">
        <f>VLOOKUP(A1521, [1]orders!A:D, 4, FALSE)</f>
        <v>42682</v>
      </c>
      <c r="P1521" s="2">
        <v>1</v>
      </c>
      <c r="Q1521" s="2">
        <v>469.99</v>
      </c>
      <c r="R1521" s="27">
        <v>7.0000000000000007E-2</v>
      </c>
      <c r="S1521" s="2">
        <f t="shared" si="23"/>
        <v>469.99</v>
      </c>
    </row>
    <row r="1522" spans="1:19" x14ac:dyDescent="0.3">
      <c r="A1522" s="2">
        <v>545</v>
      </c>
      <c r="B1522" s="2">
        <v>3</v>
      </c>
      <c r="C1522" s="2">
        <f>VLOOKUP(A1522, [1]orders!A:G, 7, FALSE)</f>
        <v>3</v>
      </c>
      <c r="D1522" s="2">
        <v>24</v>
      </c>
      <c r="E1522" s="2">
        <f>VLOOKUP(C1522, [2]staffs!A:G,1,FALSE)</f>
        <v>3</v>
      </c>
      <c r="F1522" s="2" t="str">
        <f>VLOOKUP(E1522, [2]staffs!A:D,4,FALSE)</f>
        <v>genna.serrano@bikes.shop</v>
      </c>
      <c r="G1522" s="2">
        <f>VLOOKUP(D1522, [3]products!$A:$D, 4, FALSE)</f>
        <v>2</v>
      </c>
      <c r="H1522" s="2" t="str">
        <f>VLOOKUP(G1522, [4]categories!A:B, 2, FALSE)</f>
        <v>Comfort Bicycles</v>
      </c>
      <c r="I1522" s="14">
        <f>VLOOKUP(A1522, [1]orders!A:B,2,FALSE)</f>
        <v>1108</v>
      </c>
      <c r="J1522" s="14" t="str">
        <f>VLOOKUP(A1522, [1]orders!A:I,9,FALSE)</f>
        <v>bao.wade@gmail.com</v>
      </c>
      <c r="K1522" s="14">
        <f>VLOOKUP(A1522, [1]orders!A:J,10,FALSE)</f>
        <v>75115</v>
      </c>
      <c r="L1522" s="2" t="str">
        <f>IFERROR(VLOOKUP(C1522, [5]stores!A:B, 2, FALSE), "Unknown")</f>
        <v>Rowlett Bikes</v>
      </c>
      <c r="M1522" s="2" t="str">
        <f>VLOOKUP(D1522,[3]products!A:B,2,FALSE)</f>
        <v>Electra Townie Original 21D - 2016</v>
      </c>
      <c r="N1522" s="2" t="str">
        <f>VLOOKUP(D1522, [3]products!A:H, 8, FALSE)</f>
        <v>Electra</v>
      </c>
      <c r="O1522" s="21">
        <f>VLOOKUP(A1522, [1]orders!A:D, 4, FALSE)</f>
        <v>42682</v>
      </c>
      <c r="P1522" s="2">
        <v>1</v>
      </c>
      <c r="Q1522" s="2">
        <v>549.99</v>
      </c>
      <c r="R1522" s="27">
        <v>0.2</v>
      </c>
      <c r="S1522" s="2">
        <f t="shared" si="23"/>
        <v>549.99</v>
      </c>
    </row>
    <row r="1523" spans="1:19" x14ac:dyDescent="0.3">
      <c r="A1523" s="2">
        <v>545</v>
      </c>
      <c r="B1523" s="2">
        <v>4</v>
      </c>
      <c r="C1523" s="2">
        <f>VLOOKUP(A1523, [1]orders!A:G, 7, FALSE)</f>
        <v>3</v>
      </c>
      <c r="D1523" s="2">
        <v>20</v>
      </c>
      <c r="E1523" s="2">
        <f>VLOOKUP(C1523, [2]staffs!A:G,1,FALSE)</f>
        <v>3</v>
      </c>
      <c r="F1523" s="2" t="str">
        <f>VLOOKUP(E1523, [2]staffs!A:D,4,FALSE)</f>
        <v>genna.serrano@bikes.shop</v>
      </c>
      <c r="G1523" s="2">
        <f>VLOOKUP(D1523, [3]products!$A:$D, 4, FALSE)</f>
        <v>3</v>
      </c>
      <c r="H1523" s="2" t="str">
        <f>VLOOKUP(G1523, [4]categories!A:B, 2, FALSE)</f>
        <v>Cruisers Bicycles</v>
      </c>
      <c r="I1523" s="14">
        <f>VLOOKUP(A1523, [1]orders!A:B,2,FALSE)</f>
        <v>1108</v>
      </c>
      <c r="J1523" s="14" t="str">
        <f>VLOOKUP(A1523, [1]orders!A:I,9,FALSE)</f>
        <v>bao.wade@gmail.com</v>
      </c>
      <c r="K1523" s="14">
        <f>VLOOKUP(A1523, [1]orders!A:J,10,FALSE)</f>
        <v>75115</v>
      </c>
      <c r="L1523" s="2" t="str">
        <f>IFERROR(VLOOKUP(C1523, [5]stores!A:B, 2, FALSE), "Unknown")</f>
        <v>Rowlett Bikes</v>
      </c>
      <c r="M1523" s="2" t="str">
        <f>VLOOKUP(D1523,[3]products!A:B,2,FALSE)</f>
        <v>Electra Townie Original 7D EQ - Women's - 2016</v>
      </c>
      <c r="N1523" s="2" t="str">
        <f>VLOOKUP(D1523, [3]products!A:H, 8, FALSE)</f>
        <v>Electra</v>
      </c>
      <c r="O1523" s="21">
        <f>VLOOKUP(A1523, [1]orders!A:D, 4, FALSE)</f>
        <v>42682</v>
      </c>
      <c r="P1523" s="2">
        <v>2</v>
      </c>
      <c r="Q1523" s="2">
        <v>599.99</v>
      </c>
      <c r="R1523" s="27">
        <v>7.0000000000000007E-2</v>
      </c>
      <c r="S1523" s="2">
        <f t="shared" si="23"/>
        <v>1199.98</v>
      </c>
    </row>
    <row r="1524" spans="1:19" x14ac:dyDescent="0.3">
      <c r="A1524" s="2">
        <v>546</v>
      </c>
      <c r="B1524" s="2">
        <v>1</v>
      </c>
      <c r="C1524" s="2">
        <f>VLOOKUP(A1524, [1]orders!A:G, 7, FALSE)</f>
        <v>2</v>
      </c>
      <c r="D1524" s="2">
        <v>17</v>
      </c>
      <c r="E1524" s="2">
        <f>VLOOKUP(C1524, [2]staffs!A:G,1,FALSE)</f>
        <v>2</v>
      </c>
      <c r="F1524" s="2" t="str">
        <f>VLOOKUP(E1524, [2]staffs!A:D,4,FALSE)</f>
        <v>mireya.copeland@bikes.shop</v>
      </c>
      <c r="G1524" s="2">
        <f>VLOOKUP(D1524, [3]products!$A:$D, 4, FALSE)</f>
        <v>3</v>
      </c>
      <c r="H1524" s="2" t="str">
        <f>VLOOKUP(G1524, [4]categories!A:B, 2, FALSE)</f>
        <v>Cruisers Bicycles</v>
      </c>
      <c r="I1524" s="14">
        <f>VLOOKUP(A1524, [1]orders!A:B,2,FALSE)</f>
        <v>470</v>
      </c>
      <c r="J1524" s="14" t="str">
        <f>VLOOKUP(A1524, [1]orders!A:I,9,FALSE)</f>
        <v>loise.walker@aol.com</v>
      </c>
      <c r="K1524" s="14">
        <f>VLOOKUP(A1524, [1]orders!A:J,10,FALSE)</f>
        <v>11967</v>
      </c>
      <c r="L1524" s="2" t="str">
        <f>IFERROR(VLOOKUP(C1524, [5]stores!A:B, 2, FALSE), "Unknown")</f>
        <v>Baldwin Bikes</v>
      </c>
      <c r="M1524" s="2" t="str">
        <f>VLOOKUP(D1524,[3]products!A:B,2,FALSE)</f>
        <v>Pure Cycles Vine 8-Speed - 2016</v>
      </c>
      <c r="N1524" s="2" t="str">
        <f>VLOOKUP(D1524, [3]products!A:H, 8, FALSE)</f>
        <v>Pure Cycles</v>
      </c>
      <c r="O1524" s="21">
        <f>VLOOKUP(A1524, [1]orders!A:D, 4, FALSE)</f>
        <v>42683</v>
      </c>
      <c r="P1524" s="2">
        <v>2</v>
      </c>
      <c r="Q1524" s="2">
        <v>429</v>
      </c>
      <c r="R1524" s="27">
        <v>0.05</v>
      </c>
      <c r="S1524" s="2">
        <f t="shared" si="23"/>
        <v>858</v>
      </c>
    </row>
    <row r="1525" spans="1:19" x14ac:dyDescent="0.3">
      <c r="A1525" s="2">
        <v>546</v>
      </c>
      <c r="B1525" s="2">
        <v>2</v>
      </c>
      <c r="C1525" s="2">
        <f>VLOOKUP(A1525, [1]orders!A:G, 7, FALSE)</f>
        <v>2</v>
      </c>
      <c r="D1525" s="2">
        <v>8</v>
      </c>
      <c r="E1525" s="2">
        <f>VLOOKUP(C1525, [2]staffs!A:G,1,FALSE)</f>
        <v>2</v>
      </c>
      <c r="F1525" s="2" t="str">
        <f>VLOOKUP(E1525, [2]staffs!A:D,4,FALSE)</f>
        <v>mireya.copeland@bikes.shop</v>
      </c>
      <c r="G1525" s="2">
        <f>VLOOKUP(D1525, [3]products!$A:$D, 4, FALSE)</f>
        <v>6</v>
      </c>
      <c r="H1525" s="2" t="str">
        <f>VLOOKUP(G1525, [4]categories!A:B, 2, FALSE)</f>
        <v>Mountain Bikes</v>
      </c>
      <c r="I1525" s="14">
        <f>VLOOKUP(A1525, [1]orders!A:B,2,FALSE)</f>
        <v>470</v>
      </c>
      <c r="J1525" s="14" t="str">
        <f>VLOOKUP(A1525, [1]orders!A:I,9,FALSE)</f>
        <v>loise.walker@aol.com</v>
      </c>
      <c r="K1525" s="14">
        <f>VLOOKUP(A1525, [1]orders!A:J,10,FALSE)</f>
        <v>11967</v>
      </c>
      <c r="L1525" s="2" t="str">
        <f>IFERROR(VLOOKUP(C1525, [5]stores!A:B, 2, FALSE), "Unknown")</f>
        <v>Baldwin Bikes</v>
      </c>
      <c r="M1525" s="2" t="str">
        <f>VLOOKUP(D1525,[3]products!A:B,2,FALSE)</f>
        <v>Trek Remedy 29 Carbon Frameset - 2016</v>
      </c>
      <c r="N1525" s="2" t="str">
        <f>VLOOKUP(D1525, [3]products!A:H, 8, FALSE)</f>
        <v>Trek</v>
      </c>
      <c r="O1525" s="21">
        <f>VLOOKUP(A1525, [1]orders!A:D, 4, FALSE)</f>
        <v>42683</v>
      </c>
      <c r="P1525" s="2">
        <v>1</v>
      </c>
      <c r="Q1525" s="2">
        <v>1799.99</v>
      </c>
      <c r="R1525" s="27">
        <v>0.1</v>
      </c>
      <c r="S1525" s="2">
        <f t="shared" si="23"/>
        <v>1799.99</v>
      </c>
    </row>
    <row r="1526" spans="1:19" x14ac:dyDescent="0.3">
      <c r="A1526" s="2">
        <v>546</v>
      </c>
      <c r="B1526" s="2">
        <v>3</v>
      </c>
      <c r="C1526" s="2">
        <f>VLOOKUP(A1526, [1]orders!A:G, 7, FALSE)</f>
        <v>2</v>
      </c>
      <c r="D1526" s="2">
        <v>18</v>
      </c>
      <c r="E1526" s="2">
        <f>VLOOKUP(C1526, [2]staffs!A:G,1,FALSE)</f>
        <v>2</v>
      </c>
      <c r="F1526" s="2" t="str">
        <f>VLOOKUP(E1526, [2]staffs!A:D,4,FALSE)</f>
        <v>mireya.copeland@bikes.shop</v>
      </c>
      <c r="G1526" s="2">
        <f>VLOOKUP(D1526, [3]products!$A:$D, 4, FALSE)</f>
        <v>3</v>
      </c>
      <c r="H1526" s="2" t="str">
        <f>VLOOKUP(G1526, [4]categories!A:B, 2, FALSE)</f>
        <v>Cruisers Bicycles</v>
      </c>
      <c r="I1526" s="14">
        <f>VLOOKUP(A1526, [1]orders!A:B,2,FALSE)</f>
        <v>470</v>
      </c>
      <c r="J1526" s="14" t="str">
        <f>VLOOKUP(A1526, [1]orders!A:I,9,FALSE)</f>
        <v>loise.walker@aol.com</v>
      </c>
      <c r="K1526" s="14">
        <f>VLOOKUP(A1526, [1]orders!A:J,10,FALSE)</f>
        <v>11967</v>
      </c>
      <c r="L1526" s="2" t="str">
        <f>IFERROR(VLOOKUP(C1526, [5]stores!A:B, 2, FALSE), "Unknown")</f>
        <v>Baldwin Bikes</v>
      </c>
      <c r="M1526" s="2" t="str">
        <f>VLOOKUP(D1526,[3]products!A:B,2,FALSE)</f>
        <v>Pure Cycles Western 3-Speed - Women's - 2015/2016</v>
      </c>
      <c r="N1526" s="2" t="str">
        <f>VLOOKUP(D1526, [3]products!A:H, 8, FALSE)</f>
        <v>Pure Cycles</v>
      </c>
      <c r="O1526" s="21">
        <f>VLOOKUP(A1526, [1]orders!A:D, 4, FALSE)</f>
        <v>42683</v>
      </c>
      <c r="P1526" s="2">
        <v>2</v>
      </c>
      <c r="Q1526" s="2">
        <v>449</v>
      </c>
      <c r="R1526" s="27">
        <v>7.0000000000000007E-2</v>
      </c>
      <c r="S1526" s="2">
        <f t="shared" si="23"/>
        <v>898</v>
      </c>
    </row>
    <row r="1527" spans="1:19" x14ac:dyDescent="0.3">
      <c r="A1527" s="2">
        <v>547</v>
      </c>
      <c r="B1527" s="2">
        <v>1</v>
      </c>
      <c r="C1527" s="2">
        <f>VLOOKUP(A1527, [1]orders!A:G, 7, FALSE)</f>
        <v>3</v>
      </c>
      <c r="D1527" s="2">
        <v>11</v>
      </c>
      <c r="E1527" s="2">
        <f>VLOOKUP(C1527, [2]staffs!A:G,1,FALSE)</f>
        <v>3</v>
      </c>
      <c r="F1527" s="2" t="str">
        <f>VLOOKUP(E1527, [2]staffs!A:D,4,FALSE)</f>
        <v>genna.serrano@bikes.shop</v>
      </c>
      <c r="G1527" s="2">
        <f>VLOOKUP(D1527, [3]products!$A:$D, 4, FALSE)</f>
        <v>4</v>
      </c>
      <c r="H1527" s="2" t="str">
        <f>VLOOKUP(G1527, [4]categories!A:B, 2, FALSE)</f>
        <v>Cyclocross Bicycles</v>
      </c>
      <c r="I1527" s="14">
        <f>VLOOKUP(A1527, [1]orders!A:B,2,FALSE)</f>
        <v>20</v>
      </c>
      <c r="J1527" s="14" t="str">
        <f>VLOOKUP(A1527, [1]orders!A:I,9,FALSE)</f>
        <v>aleta.shepard@aol.com</v>
      </c>
      <c r="K1527" s="14">
        <f>VLOOKUP(A1527, [1]orders!A:J,10,FALSE)</f>
        <v>77478</v>
      </c>
      <c r="L1527" s="2" t="str">
        <f>IFERROR(VLOOKUP(C1527, [5]stores!A:B, 2, FALSE), "Unknown")</f>
        <v>Rowlett Bikes</v>
      </c>
      <c r="M1527" s="2" t="str">
        <f>VLOOKUP(D1527,[3]products!A:B,2,FALSE)</f>
        <v>Surly Straggler 650b - 2016</v>
      </c>
      <c r="N1527" s="2" t="str">
        <f>VLOOKUP(D1527, [3]products!A:H, 8, FALSE)</f>
        <v>Surly</v>
      </c>
      <c r="O1527" s="21">
        <f>VLOOKUP(A1527, [1]orders!A:D, 4, FALSE)</f>
        <v>42683</v>
      </c>
      <c r="P1527" s="2">
        <v>2</v>
      </c>
      <c r="Q1527" s="2">
        <v>1680.99</v>
      </c>
      <c r="R1527" s="27">
        <v>0.05</v>
      </c>
      <c r="S1527" s="2">
        <f t="shared" si="23"/>
        <v>3361.98</v>
      </c>
    </row>
    <row r="1528" spans="1:19" x14ac:dyDescent="0.3">
      <c r="A1528" s="2">
        <v>547</v>
      </c>
      <c r="B1528" s="2">
        <v>2</v>
      </c>
      <c r="C1528" s="2">
        <f>VLOOKUP(A1528, [1]orders!A:G, 7, FALSE)</f>
        <v>3</v>
      </c>
      <c r="D1528" s="2">
        <v>9</v>
      </c>
      <c r="E1528" s="2">
        <f>VLOOKUP(C1528, [2]staffs!A:G,1,FALSE)</f>
        <v>3</v>
      </c>
      <c r="F1528" s="2" t="str">
        <f>VLOOKUP(E1528, [2]staffs!A:D,4,FALSE)</f>
        <v>genna.serrano@bikes.shop</v>
      </c>
      <c r="G1528" s="2">
        <f>VLOOKUP(D1528, [3]products!$A:$D, 4, FALSE)</f>
        <v>5</v>
      </c>
      <c r="H1528" s="2" t="str">
        <f>VLOOKUP(G1528, [4]categories!A:B, 2, FALSE)</f>
        <v>Electric Bikes</v>
      </c>
      <c r="I1528" s="14">
        <f>VLOOKUP(A1528, [1]orders!A:B,2,FALSE)</f>
        <v>20</v>
      </c>
      <c r="J1528" s="14" t="str">
        <f>VLOOKUP(A1528, [1]orders!A:I,9,FALSE)</f>
        <v>aleta.shepard@aol.com</v>
      </c>
      <c r="K1528" s="14">
        <f>VLOOKUP(A1528, [1]orders!A:J,10,FALSE)</f>
        <v>77478</v>
      </c>
      <c r="L1528" s="2" t="str">
        <f>IFERROR(VLOOKUP(C1528, [5]stores!A:B, 2, FALSE), "Unknown")</f>
        <v>Rowlett Bikes</v>
      </c>
      <c r="M1528" s="2" t="str">
        <f>VLOOKUP(D1528,[3]products!A:B,2,FALSE)</f>
        <v>Trek Conduit+ - 2016</v>
      </c>
      <c r="N1528" s="2" t="str">
        <f>VLOOKUP(D1528, [3]products!A:H, 8, FALSE)</f>
        <v>Trek</v>
      </c>
      <c r="O1528" s="21">
        <f>VLOOKUP(A1528, [1]orders!A:D, 4, FALSE)</f>
        <v>42683</v>
      </c>
      <c r="P1528" s="2">
        <v>1</v>
      </c>
      <c r="Q1528" s="2">
        <v>2999.99</v>
      </c>
      <c r="R1528" s="27">
        <v>0.2</v>
      </c>
      <c r="S1528" s="2">
        <f t="shared" si="23"/>
        <v>2999.99</v>
      </c>
    </row>
    <row r="1529" spans="1:19" x14ac:dyDescent="0.3">
      <c r="A1529" s="2">
        <v>547</v>
      </c>
      <c r="B1529" s="2">
        <v>3</v>
      </c>
      <c r="C1529" s="2">
        <f>VLOOKUP(A1529, [1]orders!A:G, 7, FALSE)</f>
        <v>3</v>
      </c>
      <c r="D1529" s="2">
        <v>5</v>
      </c>
      <c r="E1529" s="2">
        <f>VLOOKUP(C1529, [2]staffs!A:G,1,FALSE)</f>
        <v>3</v>
      </c>
      <c r="F1529" s="2" t="str">
        <f>VLOOKUP(E1529, [2]staffs!A:D,4,FALSE)</f>
        <v>genna.serrano@bikes.shop</v>
      </c>
      <c r="G1529" s="2">
        <f>VLOOKUP(D1529, [3]products!$A:$D, 4, FALSE)</f>
        <v>6</v>
      </c>
      <c r="H1529" s="2" t="str">
        <f>VLOOKUP(G1529, [4]categories!A:B, 2, FALSE)</f>
        <v>Mountain Bikes</v>
      </c>
      <c r="I1529" s="14">
        <f>VLOOKUP(A1529, [1]orders!A:B,2,FALSE)</f>
        <v>20</v>
      </c>
      <c r="J1529" s="14" t="str">
        <f>VLOOKUP(A1529, [1]orders!A:I,9,FALSE)</f>
        <v>aleta.shepard@aol.com</v>
      </c>
      <c r="K1529" s="14">
        <f>VLOOKUP(A1529, [1]orders!A:J,10,FALSE)</f>
        <v>77478</v>
      </c>
      <c r="L1529" s="2" t="str">
        <f>IFERROR(VLOOKUP(C1529, [5]stores!A:B, 2, FALSE), "Unknown")</f>
        <v>Rowlett Bikes</v>
      </c>
      <c r="M1529" s="2" t="str">
        <f>VLOOKUP(D1529,[3]products!A:B,2,FALSE)</f>
        <v>Heller Shagamaw Frame - 2016</v>
      </c>
      <c r="N1529" s="2" t="str">
        <f>VLOOKUP(D1529, [3]products!A:H, 8, FALSE)</f>
        <v>Heller</v>
      </c>
      <c r="O1529" s="21">
        <f>VLOOKUP(A1529, [1]orders!A:D, 4, FALSE)</f>
        <v>42683</v>
      </c>
      <c r="P1529" s="2">
        <v>1</v>
      </c>
      <c r="Q1529" s="2">
        <v>1320.99</v>
      </c>
      <c r="R1529" s="27">
        <v>0.1</v>
      </c>
      <c r="S1529" s="2">
        <f t="shared" si="23"/>
        <v>1320.99</v>
      </c>
    </row>
    <row r="1530" spans="1:19" x14ac:dyDescent="0.3">
      <c r="A1530" s="2">
        <v>548</v>
      </c>
      <c r="B1530" s="2">
        <v>1</v>
      </c>
      <c r="C1530" s="2">
        <f>VLOOKUP(A1530, [1]orders!A:G, 7, FALSE)</f>
        <v>2</v>
      </c>
      <c r="D1530" s="2">
        <v>8</v>
      </c>
      <c r="E1530" s="2">
        <f>VLOOKUP(C1530, [2]staffs!A:G,1,FALSE)</f>
        <v>2</v>
      </c>
      <c r="F1530" s="2" t="str">
        <f>VLOOKUP(E1530, [2]staffs!A:D,4,FALSE)</f>
        <v>mireya.copeland@bikes.shop</v>
      </c>
      <c r="G1530" s="2">
        <f>VLOOKUP(D1530, [3]products!$A:$D, 4, FALSE)</f>
        <v>6</v>
      </c>
      <c r="H1530" s="2" t="str">
        <f>VLOOKUP(G1530, [4]categories!A:B, 2, FALSE)</f>
        <v>Mountain Bikes</v>
      </c>
      <c r="I1530" s="14">
        <f>VLOOKUP(A1530, [1]orders!A:B,2,FALSE)</f>
        <v>739</v>
      </c>
      <c r="J1530" s="14" t="str">
        <f>VLOOKUP(A1530, [1]orders!A:I,9,FALSE)</f>
        <v>bobbi.banks@yahoo.com</v>
      </c>
      <c r="K1530" s="14">
        <f>VLOOKUP(A1530, [1]orders!A:J,10,FALSE)</f>
        <v>11361</v>
      </c>
      <c r="L1530" s="2" t="str">
        <f>IFERROR(VLOOKUP(C1530, [5]stores!A:B, 2, FALSE), "Unknown")</f>
        <v>Baldwin Bikes</v>
      </c>
      <c r="M1530" s="2" t="str">
        <f>VLOOKUP(D1530,[3]products!A:B,2,FALSE)</f>
        <v>Trek Remedy 29 Carbon Frameset - 2016</v>
      </c>
      <c r="N1530" s="2" t="str">
        <f>VLOOKUP(D1530, [3]products!A:H, 8, FALSE)</f>
        <v>Trek</v>
      </c>
      <c r="O1530" s="21">
        <f>VLOOKUP(A1530, [1]orders!A:D, 4, FALSE)</f>
        <v>42685</v>
      </c>
      <c r="P1530" s="2">
        <v>1</v>
      </c>
      <c r="Q1530" s="2">
        <v>1799.99</v>
      </c>
      <c r="R1530" s="27">
        <v>0.1</v>
      </c>
      <c r="S1530" s="2">
        <f t="shared" si="23"/>
        <v>1799.99</v>
      </c>
    </row>
    <row r="1531" spans="1:19" x14ac:dyDescent="0.3">
      <c r="A1531" s="2">
        <v>548</v>
      </c>
      <c r="B1531" s="2">
        <v>2</v>
      </c>
      <c r="C1531" s="2">
        <f>VLOOKUP(A1531, [1]orders!A:G, 7, FALSE)</f>
        <v>2</v>
      </c>
      <c r="D1531" s="2">
        <v>11</v>
      </c>
      <c r="E1531" s="2">
        <f>VLOOKUP(C1531, [2]staffs!A:G,1,FALSE)</f>
        <v>2</v>
      </c>
      <c r="F1531" s="2" t="str">
        <f>VLOOKUP(E1531, [2]staffs!A:D,4,FALSE)</f>
        <v>mireya.copeland@bikes.shop</v>
      </c>
      <c r="G1531" s="2">
        <f>VLOOKUP(D1531, [3]products!$A:$D, 4, FALSE)</f>
        <v>4</v>
      </c>
      <c r="H1531" s="2" t="str">
        <f>VLOOKUP(G1531, [4]categories!A:B, 2, FALSE)</f>
        <v>Cyclocross Bicycles</v>
      </c>
      <c r="I1531" s="14">
        <f>VLOOKUP(A1531, [1]orders!A:B,2,FALSE)</f>
        <v>739</v>
      </c>
      <c r="J1531" s="14" t="str">
        <f>VLOOKUP(A1531, [1]orders!A:I,9,FALSE)</f>
        <v>bobbi.banks@yahoo.com</v>
      </c>
      <c r="K1531" s="14">
        <f>VLOOKUP(A1531, [1]orders!A:J,10,FALSE)</f>
        <v>11361</v>
      </c>
      <c r="L1531" s="2" t="str">
        <f>IFERROR(VLOOKUP(C1531, [5]stores!A:B, 2, FALSE), "Unknown")</f>
        <v>Baldwin Bikes</v>
      </c>
      <c r="M1531" s="2" t="str">
        <f>VLOOKUP(D1531,[3]products!A:B,2,FALSE)</f>
        <v>Surly Straggler 650b - 2016</v>
      </c>
      <c r="N1531" s="2" t="str">
        <f>VLOOKUP(D1531, [3]products!A:H, 8, FALSE)</f>
        <v>Surly</v>
      </c>
      <c r="O1531" s="21">
        <f>VLOOKUP(A1531, [1]orders!A:D, 4, FALSE)</f>
        <v>42685</v>
      </c>
      <c r="P1531" s="2">
        <v>2</v>
      </c>
      <c r="Q1531" s="2">
        <v>1680.99</v>
      </c>
      <c r="R1531" s="27">
        <v>7.0000000000000007E-2</v>
      </c>
      <c r="S1531" s="2">
        <f t="shared" si="23"/>
        <v>3361.98</v>
      </c>
    </row>
    <row r="1532" spans="1:19" x14ac:dyDescent="0.3">
      <c r="A1532" s="2">
        <v>549</v>
      </c>
      <c r="B1532" s="2">
        <v>1</v>
      </c>
      <c r="C1532" s="2">
        <f>VLOOKUP(A1532, [1]orders!A:G, 7, FALSE)</f>
        <v>3</v>
      </c>
      <c r="D1532" s="2">
        <v>15</v>
      </c>
      <c r="E1532" s="2">
        <f>VLOOKUP(C1532, [2]staffs!A:G,1,FALSE)</f>
        <v>3</v>
      </c>
      <c r="F1532" s="2" t="str">
        <f>VLOOKUP(E1532, [2]staffs!A:D,4,FALSE)</f>
        <v>genna.serrano@bikes.shop</v>
      </c>
      <c r="G1532" s="2">
        <f>VLOOKUP(D1532, [3]products!$A:$D, 4, FALSE)</f>
        <v>3</v>
      </c>
      <c r="H1532" s="2" t="str">
        <f>VLOOKUP(G1532, [4]categories!A:B, 2, FALSE)</f>
        <v>Cruisers Bicycles</v>
      </c>
      <c r="I1532" s="14">
        <f>VLOOKUP(A1532, [1]orders!A:B,2,FALSE)</f>
        <v>64</v>
      </c>
      <c r="J1532" s="14" t="str">
        <f>VLOOKUP(A1532, [1]orders!A:I,9,FALSE)</f>
        <v>bobbie.foster@yahoo.com</v>
      </c>
      <c r="K1532" s="14">
        <f>VLOOKUP(A1532, [1]orders!A:J,10,FALSE)</f>
        <v>75115</v>
      </c>
      <c r="L1532" s="2" t="str">
        <f>IFERROR(VLOOKUP(C1532, [5]stores!A:B, 2, FALSE), "Unknown")</f>
        <v>Rowlett Bikes</v>
      </c>
      <c r="M1532" s="2" t="str">
        <f>VLOOKUP(D1532,[3]products!A:B,2,FALSE)</f>
        <v>Electra Moto 1 - 2016</v>
      </c>
      <c r="N1532" s="2" t="str">
        <f>VLOOKUP(D1532, [3]products!A:H, 8, FALSE)</f>
        <v>Electra</v>
      </c>
      <c r="O1532" s="21">
        <f>VLOOKUP(A1532, [1]orders!A:D, 4, FALSE)</f>
        <v>42686</v>
      </c>
      <c r="P1532" s="2">
        <v>1</v>
      </c>
      <c r="Q1532" s="2">
        <v>529.99</v>
      </c>
      <c r="R1532" s="27">
        <v>7.0000000000000007E-2</v>
      </c>
      <c r="S1532" s="2">
        <f t="shared" si="23"/>
        <v>529.99</v>
      </c>
    </row>
    <row r="1533" spans="1:19" x14ac:dyDescent="0.3">
      <c r="A1533" s="2">
        <v>549</v>
      </c>
      <c r="B1533" s="2">
        <v>2</v>
      </c>
      <c r="C1533" s="2">
        <f>VLOOKUP(A1533, [1]orders!A:G, 7, FALSE)</f>
        <v>3</v>
      </c>
      <c r="D1533" s="2">
        <v>16</v>
      </c>
      <c r="E1533" s="2">
        <f>VLOOKUP(C1533, [2]staffs!A:G,1,FALSE)</f>
        <v>3</v>
      </c>
      <c r="F1533" s="2" t="str">
        <f>VLOOKUP(E1533, [2]staffs!A:D,4,FALSE)</f>
        <v>genna.serrano@bikes.shop</v>
      </c>
      <c r="G1533" s="2">
        <f>VLOOKUP(D1533, [3]products!$A:$D, 4, FALSE)</f>
        <v>3</v>
      </c>
      <c r="H1533" s="2" t="str">
        <f>VLOOKUP(G1533, [4]categories!A:B, 2, FALSE)</f>
        <v>Cruisers Bicycles</v>
      </c>
      <c r="I1533" s="14">
        <f>VLOOKUP(A1533, [1]orders!A:B,2,FALSE)</f>
        <v>64</v>
      </c>
      <c r="J1533" s="14" t="str">
        <f>VLOOKUP(A1533, [1]orders!A:I,9,FALSE)</f>
        <v>bobbie.foster@yahoo.com</v>
      </c>
      <c r="K1533" s="14">
        <f>VLOOKUP(A1533, [1]orders!A:J,10,FALSE)</f>
        <v>75115</v>
      </c>
      <c r="L1533" s="2" t="str">
        <f>IFERROR(VLOOKUP(C1533, [5]stores!A:B, 2, FALSE), "Unknown")</f>
        <v>Rowlett Bikes</v>
      </c>
      <c r="M1533" s="2" t="str">
        <f>VLOOKUP(D1533,[3]products!A:B,2,FALSE)</f>
        <v>Electra Townie Original 7D EQ - 2016</v>
      </c>
      <c r="N1533" s="2" t="str">
        <f>VLOOKUP(D1533, [3]products!A:H, 8, FALSE)</f>
        <v>Electra</v>
      </c>
      <c r="O1533" s="21">
        <f>VLOOKUP(A1533, [1]orders!A:D, 4, FALSE)</f>
        <v>42686</v>
      </c>
      <c r="P1533" s="2">
        <v>1</v>
      </c>
      <c r="Q1533" s="2">
        <v>599.99</v>
      </c>
      <c r="R1533" s="27">
        <v>0.05</v>
      </c>
      <c r="S1533" s="2">
        <f t="shared" si="23"/>
        <v>599.99</v>
      </c>
    </row>
    <row r="1534" spans="1:19" x14ac:dyDescent="0.3">
      <c r="A1534" s="2">
        <v>549</v>
      </c>
      <c r="B1534" s="2">
        <v>3</v>
      </c>
      <c r="C1534" s="2">
        <f>VLOOKUP(A1534, [1]orders!A:G, 7, FALSE)</f>
        <v>3</v>
      </c>
      <c r="D1534" s="2">
        <v>3</v>
      </c>
      <c r="E1534" s="2">
        <f>VLOOKUP(C1534, [2]staffs!A:G,1,FALSE)</f>
        <v>3</v>
      </c>
      <c r="F1534" s="2" t="str">
        <f>VLOOKUP(E1534, [2]staffs!A:D,4,FALSE)</f>
        <v>genna.serrano@bikes.shop</v>
      </c>
      <c r="G1534" s="2">
        <f>VLOOKUP(D1534, [3]products!$A:$D, 4, FALSE)</f>
        <v>6</v>
      </c>
      <c r="H1534" s="2" t="str">
        <f>VLOOKUP(G1534, [4]categories!A:B, 2, FALSE)</f>
        <v>Mountain Bikes</v>
      </c>
      <c r="I1534" s="14">
        <f>VLOOKUP(A1534, [1]orders!A:B,2,FALSE)</f>
        <v>64</v>
      </c>
      <c r="J1534" s="14" t="str">
        <f>VLOOKUP(A1534, [1]orders!A:I,9,FALSE)</f>
        <v>bobbie.foster@yahoo.com</v>
      </c>
      <c r="K1534" s="14">
        <f>VLOOKUP(A1534, [1]orders!A:J,10,FALSE)</f>
        <v>75115</v>
      </c>
      <c r="L1534" s="2" t="str">
        <f>IFERROR(VLOOKUP(C1534, [5]stores!A:B, 2, FALSE), "Unknown")</f>
        <v>Rowlett Bikes</v>
      </c>
      <c r="M1534" s="2" t="str">
        <f>VLOOKUP(D1534,[3]products!A:B,2,FALSE)</f>
        <v>Surly Wednesday Frameset - 2016</v>
      </c>
      <c r="N1534" s="2" t="str">
        <f>VLOOKUP(D1534, [3]products!A:H, 8, FALSE)</f>
        <v>Surly</v>
      </c>
      <c r="O1534" s="21">
        <f>VLOOKUP(A1534, [1]orders!A:D, 4, FALSE)</f>
        <v>42686</v>
      </c>
      <c r="P1534" s="2">
        <v>1</v>
      </c>
      <c r="Q1534" s="2">
        <v>999.99</v>
      </c>
      <c r="R1534" s="27">
        <v>7.0000000000000007E-2</v>
      </c>
      <c r="S1534" s="2">
        <f t="shared" si="23"/>
        <v>999.99</v>
      </c>
    </row>
    <row r="1535" spans="1:19" x14ac:dyDescent="0.3">
      <c r="A1535" s="2">
        <v>549</v>
      </c>
      <c r="B1535" s="2">
        <v>4</v>
      </c>
      <c r="C1535" s="2">
        <f>VLOOKUP(A1535, [1]orders!A:G, 7, FALSE)</f>
        <v>3</v>
      </c>
      <c r="D1535" s="2">
        <v>7</v>
      </c>
      <c r="E1535" s="2">
        <f>VLOOKUP(C1535, [2]staffs!A:G,1,FALSE)</f>
        <v>3</v>
      </c>
      <c r="F1535" s="2" t="str">
        <f>VLOOKUP(E1535, [2]staffs!A:D,4,FALSE)</f>
        <v>genna.serrano@bikes.shop</v>
      </c>
      <c r="G1535" s="2">
        <f>VLOOKUP(D1535, [3]products!$A:$D, 4, FALSE)</f>
        <v>6</v>
      </c>
      <c r="H1535" s="2" t="str">
        <f>VLOOKUP(G1535, [4]categories!A:B, 2, FALSE)</f>
        <v>Mountain Bikes</v>
      </c>
      <c r="I1535" s="14">
        <f>VLOOKUP(A1535, [1]orders!A:B,2,FALSE)</f>
        <v>64</v>
      </c>
      <c r="J1535" s="14" t="str">
        <f>VLOOKUP(A1535, [1]orders!A:I,9,FALSE)</f>
        <v>bobbie.foster@yahoo.com</v>
      </c>
      <c r="K1535" s="14">
        <f>VLOOKUP(A1535, [1]orders!A:J,10,FALSE)</f>
        <v>75115</v>
      </c>
      <c r="L1535" s="2" t="str">
        <f>IFERROR(VLOOKUP(C1535, [5]stores!A:B, 2, FALSE), "Unknown")</f>
        <v>Rowlett Bikes</v>
      </c>
      <c r="M1535" s="2" t="str">
        <f>VLOOKUP(D1535,[3]products!A:B,2,FALSE)</f>
        <v>Trek Slash 8 27.5 - 2016</v>
      </c>
      <c r="N1535" s="2" t="str">
        <f>VLOOKUP(D1535, [3]products!A:H, 8, FALSE)</f>
        <v>Trek</v>
      </c>
      <c r="O1535" s="21">
        <f>VLOOKUP(A1535, [1]orders!A:D, 4, FALSE)</f>
        <v>42686</v>
      </c>
      <c r="P1535" s="2">
        <v>1</v>
      </c>
      <c r="Q1535" s="2">
        <v>3999.99</v>
      </c>
      <c r="R1535" s="27">
        <v>0.05</v>
      </c>
      <c r="S1535" s="2">
        <f t="shared" si="23"/>
        <v>3999.99</v>
      </c>
    </row>
    <row r="1536" spans="1:19" x14ac:dyDescent="0.3">
      <c r="A1536" s="2">
        <v>549</v>
      </c>
      <c r="B1536" s="2">
        <v>5</v>
      </c>
      <c r="C1536" s="2">
        <f>VLOOKUP(A1536, [1]orders!A:G, 7, FALSE)</f>
        <v>3</v>
      </c>
      <c r="D1536" s="2">
        <v>13</v>
      </c>
      <c r="E1536" s="2">
        <f>VLOOKUP(C1536, [2]staffs!A:G,1,FALSE)</f>
        <v>3</v>
      </c>
      <c r="F1536" s="2" t="str">
        <f>VLOOKUP(E1536, [2]staffs!A:D,4,FALSE)</f>
        <v>genna.serrano@bikes.shop</v>
      </c>
      <c r="G1536" s="2">
        <f>VLOOKUP(D1536, [3]products!$A:$D, 4, FALSE)</f>
        <v>3</v>
      </c>
      <c r="H1536" s="2" t="str">
        <f>VLOOKUP(G1536, [4]categories!A:B, 2, FALSE)</f>
        <v>Cruisers Bicycles</v>
      </c>
      <c r="I1536" s="14">
        <f>VLOOKUP(A1536, [1]orders!A:B,2,FALSE)</f>
        <v>64</v>
      </c>
      <c r="J1536" s="14" t="str">
        <f>VLOOKUP(A1536, [1]orders!A:I,9,FALSE)</f>
        <v>bobbie.foster@yahoo.com</v>
      </c>
      <c r="K1536" s="14">
        <f>VLOOKUP(A1536, [1]orders!A:J,10,FALSE)</f>
        <v>75115</v>
      </c>
      <c r="L1536" s="2" t="str">
        <f>IFERROR(VLOOKUP(C1536, [5]stores!A:B, 2, FALSE), "Unknown")</f>
        <v>Rowlett Bikes</v>
      </c>
      <c r="M1536" s="2" t="str">
        <f>VLOOKUP(D1536,[3]products!A:B,2,FALSE)</f>
        <v>Electra Cruiser 1 (24-Inch) - 2016</v>
      </c>
      <c r="N1536" s="2" t="str">
        <f>VLOOKUP(D1536, [3]products!A:H, 8, FALSE)</f>
        <v>Electra</v>
      </c>
      <c r="O1536" s="21">
        <f>VLOOKUP(A1536, [1]orders!A:D, 4, FALSE)</f>
        <v>42686</v>
      </c>
      <c r="P1536" s="2">
        <v>2</v>
      </c>
      <c r="Q1536" s="2">
        <v>269.99</v>
      </c>
      <c r="R1536" s="27">
        <v>0.1</v>
      </c>
      <c r="S1536" s="2">
        <f t="shared" si="23"/>
        <v>539.98</v>
      </c>
    </row>
    <row r="1537" spans="1:19" x14ac:dyDescent="0.3">
      <c r="A1537" s="2">
        <v>550</v>
      </c>
      <c r="B1537" s="2">
        <v>1</v>
      </c>
      <c r="C1537" s="2">
        <f>VLOOKUP(A1537, [1]orders!A:G, 7, FALSE)</f>
        <v>2</v>
      </c>
      <c r="D1537" s="2">
        <v>4</v>
      </c>
      <c r="E1537" s="2">
        <f>VLOOKUP(C1537, [2]staffs!A:G,1,FALSE)</f>
        <v>2</v>
      </c>
      <c r="F1537" s="2" t="str">
        <f>VLOOKUP(E1537, [2]staffs!A:D,4,FALSE)</f>
        <v>mireya.copeland@bikes.shop</v>
      </c>
      <c r="G1537" s="2">
        <f>VLOOKUP(D1537, [3]products!$A:$D, 4, FALSE)</f>
        <v>6</v>
      </c>
      <c r="H1537" s="2" t="str">
        <f>VLOOKUP(G1537, [4]categories!A:B, 2, FALSE)</f>
        <v>Mountain Bikes</v>
      </c>
      <c r="I1537" s="14">
        <f>VLOOKUP(A1537, [1]orders!A:B,2,FALSE)</f>
        <v>892</v>
      </c>
      <c r="J1537" s="14" t="str">
        <f>VLOOKUP(A1537, [1]orders!A:I,9,FALSE)</f>
        <v>alissa.craft@hotmail.com</v>
      </c>
      <c r="K1537" s="14">
        <f>VLOOKUP(A1537, [1]orders!A:J,10,FALSE)</f>
        <v>10562</v>
      </c>
      <c r="L1537" s="2" t="str">
        <f>IFERROR(VLOOKUP(C1537, [5]stores!A:B, 2, FALSE), "Unknown")</f>
        <v>Baldwin Bikes</v>
      </c>
      <c r="M1537" s="2" t="str">
        <f>VLOOKUP(D1537,[3]products!A:B,2,FALSE)</f>
        <v>Trek Fuel EX 8 29 - 2016</v>
      </c>
      <c r="N1537" s="2" t="str">
        <f>VLOOKUP(D1537, [3]products!A:H, 8, FALSE)</f>
        <v>Trek</v>
      </c>
      <c r="O1537" s="21">
        <f>VLOOKUP(A1537, [1]orders!A:D, 4, FALSE)</f>
        <v>42686</v>
      </c>
      <c r="P1537" s="2">
        <v>1</v>
      </c>
      <c r="Q1537" s="2">
        <v>2899.99</v>
      </c>
      <c r="R1537" s="27">
        <v>0.05</v>
      </c>
      <c r="S1537" s="2">
        <f t="shared" si="23"/>
        <v>2899.99</v>
      </c>
    </row>
    <row r="1538" spans="1:19" x14ac:dyDescent="0.3">
      <c r="A1538" s="2">
        <v>551</v>
      </c>
      <c r="B1538" s="2">
        <v>1</v>
      </c>
      <c r="C1538" s="2">
        <f>VLOOKUP(A1538, [1]orders!A:G, 7, FALSE)</f>
        <v>2</v>
      </c>
      <c r="D1538" s="2">
        <v>16</v>
      </c>
      <c r="E1538" s="2">
        <f>VLOOKUP(C1538, [2]staffs!A:G,1,FALSE)</f>
        <v>2</v>
      </c>
      <c r="F1538" s="2" t="str">
        <f>VLOOKUP(E1538, [2]staffs!A:D,4,FALSE)</f>
        <v>mireya.copeland@bikes.shop</v>
      </c>
      <c r="G1538" s="2">
        <f>VLOOKUP(D1538, [3]products!$A:$D, 4, FALSE)</f>
        <v>3</v>
      </c>
      <c r="H1538" s="2" t="str">
        <f>VLOOKUP(G1538, [4]categories!A:B, 2, FALSE)</f>
        <v>Cruisers Bicycles</v>
      </c>
      <c r="I1538" s="14">
        <f>VLOOKUP(A1538, [1]orders!A:B,2,FALSE)</f>
        <v>1169</v>
      </c>
      <c r="J1538" s="14" t="str">
        <f>VLOOKUP(A1538, [1]orders!A:I,9,FALSE)</f>
        <v>beatris.joyner@gmail.com</v>
      </c>
      <c r="K1538" s="14">
        <f>VLOOKUP(A1538, [1]orders!A:J,10,FALSE)</f>
        <v>10977</v>
      </c>
      <c r="L1538" s="2" t="str">
        <f>IFERROR(VLOOKUP(C1538, [5]stores!A:B, 2, FALSE), "Unknown")</f>
        <v>Baldwin Bikes</v>
      </c>
      <c r="M1538" s="2" t="str">
        <f>VLOOKUP(D1538,[3]products!A:B,2,FALSE)</f>
        <v>Electra Townie Original 7D EQ - 2016</v>
      </c>
      <c r="N1538" s="2" t="str">
        <f>VLOOKUP(D1538, [3]products!A:H, 8, FALSE)</f>
        <v>Electra</v>
      </c>
      <c r="O1538" s="21">
        <f>VLOOKUP(A1538, [1]orders!A:D, 4, FALSE)</f>
        <v>42686</v>
      </c>
      <c r="P1538" s="2">
        <v>1</v>
      </c>
      <c r="Q1538" s="2">
        <v>599.99</v>
      </c>
      <c r="R1538" s="27">
        <v>0.05</v>
      </c>
      <c r="S1538" s="2">
        <f t="shared" si="23"/>
        <v>599.99</v>
      </c>
    </row>
    <row r="1539" spans="1:19" x14ac:dyDescent="0.3">
      <c r="A1539" s="2">
        <v>551</v>
      </c>
      <c r="B1539" s="2">
        <v>2</v>
      </c>
      <c r="C1539" s="2">
        <f>VLOOKUP(A1539, [1]orders!A:G, 7, FALSE)</f>
        <v>2</v>
      </c>
      <c r="D1539" s="2">
        <v>26</v>
      </c>
      <c r="E1539" s="2">
        <f>VLOOKUP(C1539, [2]staffs!A:G,1,FALSE)</f>
        <v>2</v>
      </c>
      <c r="F1539" s="2" t="str">
        <f>VLOOKUP(E1539, [2]staffs!A:D,4,FALSE)</f>
        <v>mireya.copeland@bikes.shop</v>
      </c>
      <c r="G1539" s="2">
        <f>VLOOKUP(D1539, [3]products!$A:$D, 4, FALSE)</f>
        <v>2</v>
      </c>
      <c r="H1539" s="2" t="str">
        <f>VLOOKUP(G1539, [4]categories!A:B, 2, FALSE)</f>
        <v>Comfort Bicycles</v>
      </c>
      <c r="I1539" s="14">
        <f>VLOOKUP(A1539, [1]orders!A:B,2,FALSE)</f>
        <v>1169</v>
      </c>
      <c r="J1539" s="14" t="str">
        <f>VLOOKUP(A1539, [1]orders!A:I,9,FALSE)</f>
        <v>beatris.joyner@gmail.com</v>
      </c>
      <c r="K1539" s="14">
        <f>VLOOKUP(A1539, [1]orders!A:J,10,FALSE)</f>
        <v>10977</v>
      </c>
      <c r="L1539" s="2" t="str">
        <f>IFERROR(VLOOKUP(C1539, [5]stores!A:B, 2, FALSE), "Unknown")</f>
        <v>Baldwin Bikes</v>
      </c>
      <c r="M1539" s="2" t="str">
        <f>VLOOKUP(D1539,[3]products!A:B,2,FALSE)</f>
        <v>Electra Townie Original 7D EQ - 2016</v>
      </c>
      <c r="N1539" s="2" t="str">
        <f>VLOOKUP(D1539, [3]products!A:H, 8, FALSE)</f>
        <v>Electra</v>
      </c>
      <c r="O1539" s="21">
        <f>VLOOKUP(A1539, [1]orders!A:D, 4, FALSE)</f>
        <v>42686</v>
      </c>
      <c r="P1539" s="2">
        <v>1</v>
      </c>
      <c r="Q1539" s="2">
        <v>599.99</v>
      </c>
      <c r="R1539" s="27">
        <v>7.0000000000000007E-2</v>
      </c>
      <c r="S1539" s="2">
        <f t="shared" ref="S1539:S1602" si="24">P1539*Q1539</f>
        <v>599.99</v>
      </c>
    </row>
    <row r="1540" spans="1:19" x14ac:dyDescent="0.3">
      <c r="A1540" s="2">
        <v>551</v>
      </c>
      <c r="B1540" s="2">
        <v>3</v>
      </c>
      <c r="C1540" s="2">
        <f>VLOOKUP(A1540, [1]orders!A:G, 7, FALSE)</f>
        <v>2</v>
      </c>
      <c r="D1540" s="2">
        <v>11</v>
      </c>
      <c r="E1540" s="2">
        <f>VLOOKUP(C1540, [2]staffs!A:G,1,FALSE)</f>
        <v>2</v>
      </c>
      <c r="F1540" s="2" t="str">
        <f>VLOOKUP(E1540, [2]staffs!A:D,4,FALSE)</f>
        <v>mireya.copeland@bikes.shop</v>
      </c>
      <c r="G1540" s="2">
        <f>VLOOKUP(D1540, [3]products!$A:$D, 4, FALSE)</f>
        <v>4</v>
      </c>
      <c r="H1540" s="2" t="str">
        <f>VLOOKUP(G1540, [4]categories!A:B, 2, FALSE)</f>
        <v>Cyclocross Bicycles</v>
      </c>
      <c r="I1540" s="14">
        <f>VLOOKUP(A1540, [1]orders!A:B,2,FALSE)</f>
        <v>1169</v>
      </c>
      <c r="J1540" s="14" t="str">
        <f>VLOOKUP(A1540, [1]orders!A:I,9,FALSE)</f>
        <v>beatris.joyner@gmail.com</v>
      </c>
      <c r="K1540" s="14">
        <f>VLOOKUP(A1540, [1]orders!A:J,10,FALSE)</f>
        <v>10977</v>
      </c>
      <c r="L1540" s="2" t="str">
        <f>IFERROR(VLOOKUP(C1540, [5]stores!A:B, 2, FALSE), "Unknown")</f>
        <v>Baldwin Bikes</v>
      </c>
      <c r="M1540" s="2" t="str">
        <f>VLOOKUP(D1540,[3]products!A:B,2,FALSE)</f>
        <v>Surly Straggler 650b - 2016</v>
      </c>
      <c r="N1540" s="2" t="str">
        <f>VLOOKUP(D1540, [3]products!A:H, 8, FALSE)</f>
        <v>Surly</v>
      </c>
      <c r="O1540" s="21">
        <f>VLOOKUP(A1540, [1]orders!A:D, 4, FALSE)</f>
        <v>42686</v>
      </c>
      <c r="P1540" s="2">
        <v>2</v>
      </c>
      <c r="Q1540" s="2">
        <v>1680.99</v>
      </c>
      <c r="R1540" s="27">
        <v>0.2</v>
      </c>
      <c r="S1540" s="2">
        <f t="shared" si="24"/>
        <v>3361.98</v>
      </c>
    </row>
    <row r="1541" spans="1:19" x14ac:dyDescent="0.3">
      <c r="A1541" s="2">
        <v>551</v>
      </c>
      <c r="B1541" s="2">
        <v>4</v>
      </c>
      <c r="C1541" s="2">
        <f>VLOOKUP(A1541, [1]orders!A:G, 7, FALSE)</f>
        <v>2</v>
      </c>
      <c r="D1541" s="2">
        <v>15</v>
      </c>
      <c r="E1541" s="2">
        <f>VLOOKUP(C1541, [2]staffs!A:G,1,FALSE)</f>
        <v>2</v>
      </c>
      <c r="F1541" s="2" t="str">
        <f>VLOOKUP(E1541, [2]staffs!A:D,4,FALSE)</f>
        <v>mireya.copeland@bikes.shop</v>
      </c>
      <c r="G1541" s="2">
        <f>VLOOKUP(D1541, [3]products!$A:$D, 4, FALSE)</f>
        <v>3</v>
      </c>
      <c r="H1541" s="2" t="str">
        <f>VLOOKUP(G1541, [4]categories!A:B, 2, FALSE)</f>
        <v>Cruisers Bicycles</v>
      </c>
      <c r="I1541" s="14">
        <f>VLOOKUP(A1541, [1]orders!A:B,2,FALSE)</f>
        <v>1169</v>
      </c>
      <c r="J1541" s="14" t="str">
        <f>VLOOKUP(A1541, [1]orders!A:I,9,FALSE)</f>
        <v>beatris.joyner@gmail.com</v>
      </c>
      <c r="K1541" s="14">
        <f>VLOOKUP(A1541, [1]orders!A:J,10,FALSE)</f>
        <v>10977</v>
      </c>
      <c r="L1541" s="2" t="str">
        <f>IFERROR(VLOOKUP(C1541, [5]stores!A:B, 2, FALSE), "Unknown")</f>
        <v>Baldwin Bikes</v>
      </c>
      <c r="M1541" s="2" t="str">
        <f>VLOOKUP(D1541,[3]products!A:B,2,FALSE)</f>
        <v>Electra Moto 1 - 2016</v>
      </c>
      <c r="N1541" s="2" t="str">
        <f>VLOOKUP(D1541, [3]products!A:H, 8, FALSE)</f>
        <v>Electra</v>
      </c>
      <c r="O1541" s="21">
        <f>VLOOKUP(A1541, [1]orders!A:D, 4, FALSE)</f>
        <v>42686</v>
      </c>
      <c r="P1541" s="2">
        <v>2</v>
      </c>
      <c r="Q1541" s="2">
        <v>529.99</v>
      </c>
      <c r="R1541" s="27">
        <v>0.2</v>
      </c>
      <c r="S1541" s="2">
        <f t="shared" si="24"/>
        <v>1059.98</v>
      </c>
    </row>
    <row r="1542" spans="1:19" x14ac:dyDescent="0.3">
      <c r="A1542" s="2">
        <v>552</v>
      </c>
      <c r="B1542" s="2">
        <v>1</v>
      </c>
      <c r="C1542" s="2">
        <f>VLOOKUP(A1542, [1]orders!A:G, 7, FALSE)</f>
        <v>2</v>
      </c>
      <c r="D1542" s="2">
        <v>23</v>
      </c>
      <c r="E1542" s="2">
        <f>VLOOKUP(C1542, [2]staffs!A:G,1,FALSE)</f>
        <v>2</v>
      </c>
      <c r="F1542" s="2" t="str">
        <f>VLOOKUP(E1542, [2]staffs!A:D,4,FALSE)</f>
        <v>mireya.copeland@bikes.shop</v>
      </c>
      <c r="G1542" s="2">
        <f>VLOOKUP(D1542, [3]products!$A:$D, 4, FALSE)</f>
        <v>1</v>
      </c>
      <c r="H1542" s="2" t="str">
        <f>VLOOKUP(G1542, [4]categories!A:B, 2, FALSE)</f>
        <v>Children Bicycles</v>
      </c>
      <c r="I1542" s="14">
        <f>VLOOKUP(A1542, [1]orders!A:B,2,FALSE)</f>
        <v>1282</v>
      </c>
      <c r="J1542" s="14" t="str">
        <f>VLOOKUP(A1542, [1]orders!A:I,9,FALSE)</f>
        <v>alexis.mack@aol.com</v>
      </c>
      <c r="K1542" s="14">
        <f>VLOOKUP(A1542, [1]orders!A:J,10,FALSE)</f>
        <v>10956</v>
      </c>
      <c r="L1542" s="2" t="str">
        <f>IFERROR(VLOOKUP(C1542, [5]stores!A:B, 2, FALSE), "Unknown")</f>
        <v>Baldwin Bikes</v>
      </c>
      <c r="M1542" s="2" t="str">
        <f>VLOOKUP(D1542,[3]products!A:B,2,FALSE)</f>
        <v>Electra Girl's Hawaii 1 (20-inch) - 2015/2016</v>
      </c>
      <c r="N1542" s="2" t="str">
        <f>VLOOKUP(D1542, [3]products!A:H, 8, FALSE)</f>
        <v>Electra</v>
      </c>
      <c r="O1542" s="21">
        <f>VLOOKUP(A1542, [1]orders!A:D, 4, FALSE)</f>
        <v>42686</v>
      </c>
      <c r="P1542" s="2">
        <v>1</v>
      </c>
      <c r="Q1542" s="2">
        <v>299.99</v>
      </c>
      <c r="R1542" s="27">
        <v>0.2</v>
      </c>
      <c r="S1542" s="2">
        <f t="shared" si="24"/>
        <v>299.99</v>
      </c>
    </row>
    <row r="1543" spans="1:19" x14ac:dyDescent="0.3">
      <c r="A1543" s="2">
        <v>552</v>
      </c>
      <c r="B1543" s="2">
        <v>2</v>
      </c>
      <c r="C1543" s="2">
        <f>VLOOKUP(A1543, [1]orders!A:G, 7, FALSE)</f>
        <v>2</v>
      </c>
      <c r="D1543" s="2">
        <v>2</v>
      </c>
      <c r="E1543" s="2">
        <f>VLOOKUP(C1543, [2]staffs!A:G,1,FALSE)</f>
        <v>2</v>
      </c>
      <c r="F1543" s="2" t="str">
        <f>VLOOKUP(E1543, [2]staffs!A:D,4,FALSE)</f>
        <v>mireya.copeland@bikes.shop</v>
      </c>
      <c r="G1543" s="2">
        <f>VLOOKUP(D1543, [3]products!$A:$D, 4, FALSE)</f>
        <v>6</v>
      </c>
      <c r="H1543" s="2" t="str">
        <f>VLOOKUP(G1543, [4]categories!A:B, 2, FALSE)</f>
        <v>Mountain Bikes</v>
      </c>
      <c r="I1543" s="14">
        <f>VLOOKUP(A1543, [1]orders!A:B,2,FALSE)</f>
        <v>1282</v>
      </c>
      <c r="J1543" s="14" t="str">
        <f>VLOOKUP(A1543, [1]orders!A:I,9,FALSE)</f>
        <v>alexis.mack@aol.com</v>
      </c>
      <c r="K1543" s="14">
        <f>VLOOKUP(A1543, [1]orders!A:J,10,FALSE)</f>
        <v>10956</v>
      </c>
      <c r="L1543" s="2" t="str">
        <f>IFERROR(VLOOKUP(C1543, [5]stores!A:B, 2, FALSE), "Unknown")</f>
        <v>Baldwin Bikes</v>
      </c>
      <c r="M1543" s="2" t="str">
        <f>VLOOKUP(D1543,[3]products!A:B,2,FALSE)</f>
        <v>Ritchey Timberwolf Frameset - 2016</v>
      </c>
      <c r="N1543" s="2" t="str">
        <f>VLOOKUP(D1543, [3]products!A:H, 8, FALSE)</f>
        <v>Ritchey</v>
      </c>
      <c r="O1543" s="21">
        <f>VLOOKUP(A1543, [1]orders!A:D, 4, FALSE)</f>
        <v>42686</v>
      </c>
      <c r="P1543" s="2">
        <v>1</v>
      </c>
      <c r="Q1543" s="2">
        <v>749.99</v>
      </c>
      <c r="R1543" s="27">
        <v>0.2</v>
      </c>
      <c r="S1543" s="2">
        <f t="shared" si="24"/>
        <v>749.99</v>
      </c>
    </row>
    <row r="1544" spans="1:19" x14ac:dyDescent="0.3">
      <c r="A1544" s="2">
        <v>552</v>
      </c>
      <c r="B1544" s="2">
        <v>3</v>
      </c>
      <c r="C1544" s="2">
        <f>VLOOKUP(A1544, [1]orders!A:G, 7, FALSE)</f>
        <v>2</v>
      </c>
      <c r="D1544" s="2">
        <v>24</v>
      </c>
      <c r="E1544" s="2">
        <f>VLOOKUP(C1544, [2]staffs!A:G,1,FALSE)</f>
        <v>2</v>
      </c>
      <c r="F1544" s="2" t="str">
        <f>VLOOKUP(E1544, [2]staffs!A:D,4,FALSE)</f>
        <v>mireya.copeland@bikes.shop</v>
      </c>
      <c r="G1544" s="2">
        <f>VLOOKUP(D1544, [3]products!$A:$D, 4, FALSE)</f>
        <v>2</v>
      </c>
      <c r="H1544" s="2" t="str">
        <f>VLOOKUP(G1544, [4]categories!A:B, 2, FALSE)</f>
        <v>Comfort Bicycles</v>
      </c>
      <c r="I1544" s="14">
        <f>VLOOKUP(A1544, [1]orders!A:B,2,FALSE)</f>
        <v>1282</v>
      </c>
      <c r="J1544" s="14" t="str">
        <f>VLOOKUP(A1544, [1]orders!A:I,9,FALSE)</f>
        <v>alexis.mack@aol.com</v>
      </c>
      <c r="K1544" s="14">
        <f>VLOOKUP(A1544, [1]orders!A:J,10,FALSE)</f>
        <v>10956</v>
      </c>
      <c r="L1544" s="2" t="str">
        <f>IFERROR(VLOOKUP(C1544, [5]stores!A:B, 2, FALSE), "Unknown")</f>
        <v>Baldwin Bikes</v>
      </c>
      <c r="M1544" s="2" t="str">
        <f>VLOOKUP(D1544,[3]products!A:B,2,FALSE)</f>
        <v>Electra Townie Original 21D - 2016</v>
      </c>
      <c r="N1544" s="2" t="str">
        <f>VLOOKUP(D1544, [3]products!A:H, 8, FALSE)</f>
        <v>Electra</v>
      </c>
      <c r="O1544" s="21">
        <f>VLOOKUP(A1544, [1]orders!A:D, 4, FALSE)</f>
        <v>42686</v>
      </c>
      <c r="P1544" s="2">
        <v>1</v>
      </c>
      <c r="Q1544" s="2">
        <v>549.99</v>
      </c>
      <c r="R1544" s="27">
        <v>0.2</v>
      </c>
      <c r="S1544" s="2">
        <f t="shared" si="24"/>
        <v>549.99</v>
      </c>
    </row>
    <row r="1545" spans="1:19" x14ac:dyDescent="0.3">
      <c r="A1545" s="2">
        <v>552</v>
      </c>
      <c r="B1545" s="2">
        <v>4</v>
      </c>
      <c r="C1545" s="2">
        <f>VLOOKUP(A1545, [1]orders!A:G, 7, FALSE)</f>
        <v>2</v>
      </c>
      <c r="D1545" s="2">
        <v>18</v>
      </c>
      <c r="E1545" s="2">
        <f>VLOOKUP(C1545, [2]staffs!A:G,1,FALSE)</f>
        <v>2</v>
      </c>
      <c r="F1545" s="2" t="str">
        <f>VLOOKUP(E1545, [2]staffs!A:D,4,FALSE)</f>
        <v>mireya.copeland@bikes.shop</v>
      </c>
      <c r="G1545" s="2">
        <f>VLOOKUP(D1545, [3]products!$A:$D, 4, FALSE)</f>
        <v>3</v>
      </c>
      <c r="H1545" s="2" t="str">
        <f>VLOOKUP(G1545, [4]categories!A:B, 2, FALSE)</f>
        <v>Cruisers Bicycles</v>
      </c>
      <c r="I1545" s="14">
        <f>VLOOKUP(A1545, [1]orders!A:B,2,FALSE)</f>
        <v>1282</v>
      </c>
      <c r="J1545" s="14" t="str">
        <f>VLOOKUP(A1545, [1]orders!A:I,9,FALSE)</f>
        <v>alexis.mack@aol.com</v>
      </c>
      <c r="K1545" s="14">
        <f>VLOOKUP(A1545, [1]orders!A:J,10,FALSE)</f>
        <v>10956</v>
      </c>
      <c r="L1545" s="2" t="str">
        <f>IFERROR(VLOOKUP(C1545, [5]stores!A:B, 2, FALSE), "Unknown")</f>
        <v>Baldwin Bikes</v>
      </c>
      <c r="M1545" s="2" t="str">
        <f>VLOOKUP(D1545,[3]products!A:B,2,FALSE)</f>
        <v>Pure Cycles Western 3-Speed - Women's - 2015/2016</v>
      </c>
      <c r="N1545" s="2" t="str">
        <f>VLOOKUP(D1545, [3]products!A:H, 8, FALSE)</f>
        <v>Pure Cycles</v>
      </c>
      <c r="O1545" s="21">
        <f>VLOOKUP(A1545, [1]orders!A:D, 4, FALSE)</f>
        <v>42686</v>
      </c>
      <c r="P1545" s="2">
        <v>1</v>
      </c>
      <c r="Q1545" s="2">
        <v>449</v>
      </c>
      <c r="R1545" s="27">
        <v>0.1</v>
      </c>
      <c r="S1545" s="2">
        <f t="shared" si="24"/>
        <v>449</v>
      </c>
    </row>
    <row r="1546" spans="1:19" x14ac:dyDescent="0.3">
      <c r="A1546" s="2">
        <v>552</v>
      </c>
      <c r="B1546" s="2">
        <v>5</v>
      </c>
      <c r="C1546" s="2">
        <f>VLOOKUP(A1546, [1]orders!A:G, 7, FALSE)</f>
        <v>2</v>
      </c>
      <c r="D1546" s="2">
        <v>19</v>
      </c>
      <c r="E1546" s="2">
        <f>VLOOKUP(C1546, [2]staffs!A:G,1,FALSE)</f>
        <v>2</v>
      </c>
      <c r="F1546" s="2" t="str">
        <f>VLOOKUP(E1546, [2]staffs!A:D,4,FALSE)</f>
        <v>mireya.copeland@bikes.shop</v>
      </c>
      <c r="G1546" s="2">
        <f>VLOOKUP(D1546, [3]products!$A:$D, 4, FALSE)</f>
        <v>3</v>
      </c>
      <c r="H1546" s="2" t="str">
        <f>VLOOKUP(G1546, [4]categories!A:B, 2, FALSE)</f>
        <v>Cruisers Bicycles</v>
      </c>
      <c r="I1546" s="14">
        <f>VLOOKUP(A1546, [1]orders!A:B,2,FALSE)</f>
        <v>1282</v>
      </c>
      <c r="J1546" s="14" t="str">
        <f>VLOOKUP(A1546, [1]orders!A:I,9,FALSE)</f>
        <v>alexis.mack@aol.com</v>
      </c>
      <c r="K1546" s="14">
        <f>VLOOKUP(A1546, [1]orders!A:J,10,FALSE)</f>
        <v>10956</v>
      </c>
      <c r="L1546" s="2" t="str">
        <f>IFERROR(VLOOKUP(C1546, [5]stores!A:B, 2, FALSE), "Unknown")</f>
        <v>Baldwin Bikes</v>
      </c>
      <c r="M1546" s="2" t="str">
        <f>VLOOKUP(D1546,[3]products!A:B,2,FALSE)</f>
        <v>Pure Cycles William 3-Speed - 2016</v>
      </c>
      <c r="N1546" s="2" t="str">
        <f>VLOOKUP(D1546, [3]products!A:H, 8, FALSE)</f>
        <v>Pure Cycles</v>
      </c>
      <c r="O1546" s="21">
        <f>VLOOKUP(A1546, [1]orders!A:D, 4, FALSE)</f>
        <v>42686</v>
      </c>
      <c r="P1546" s="2">
        <v>2</v>
      </c>
      <c r="Q1546" s="2">
        <v>449</v>
      </c>
      <c r="R1546" s="27">
        <v>0.2</v>
      </c>
      <c r="S1546" s="2">
        <f t="shared" si="24"/>
        <v>898</v>
      </c>
    </row>
    <row r="1547" spans="1:19" x14ac:dyDescent="0.3">
      <c r="A1547" s="2">
        <v>553</v>
      </c>
      <c r="B1547" s="2">
        <v>1</v>
      </c>
      <c r="C1547" s="2">
        <f>VLOOKUP(A1547, [1]orders!A:G, 7, FALSE)</f>
        <v>3</v>
      </c>
      <c r="D1547" s="2">
        <v>24</v>
      </c>
      <c r="E1547" s="2">
        <f>VLOOKUP(C1547, [2]staffs!A:G,1,FALSE)</f>
        <v>3</v>
      </c>
      <c r="F1547" s="2" t="str">
        <f>VLOOKUP(E1547, [2]staffs!A:D,4,FALSE)</f>
        <v>genna.serrano@bikes.shop</v>
      </c>
      <c r="G1547" s="2">
        <f>VLOOKUP(D1547, [3]products!$A:$D, 4, FALSE)</f>
        <v>2</v>
      </c>
      <c r="H1547" s="2" t="str">
        <f>VLOOKUP(G1547, [4]categories!A:B, 2, FALSE)</f>
        <v>Comfort Bicycles</v>
      </c>
      <c r="I1547" s="14">
        <f>VLOOKUP(A1547, [1]orders!A:B,2,FALSE)</f>
        <v>913</v>
      </c>
      <c r="J1547" s="14" t="str">
        <f>VLOOKUP(A1547, [1]orders!A:I,9,FALSE)</f>
        <v>liliana.kerr@yahoo.com</v>
      </c>
      <c r="K1547" s="14">
        <f>VLOOKUP(A1547, [1]orders!A:J,10,FALSE)</f>
        <v>75115</v>
      </c>
      <c r="L1547" s="2" t="str">
        <f>IFERROR(VLOOKUP(C1547, [5]stores!A:B, 2, FALSE), "Unknown")</f>
        <v>Rowlett Bikes</v>
      </c>
      <c r="M1547" s="2" t="str">
        <f>VLOOKUP(D1547,[3]products!A:B,2,FALSE)</f>
        <v>Electra Townie Original 21D - 2016</v>
      </c>
      <c r="N1547" s="2" t="str">
        <f>VLOOKUP(D1547, [3]products!A:H, 8, FALSE)</f>
        <v>Electra</v>
      </c>
      <c r="O1547" s="21">
        <f>VLOOKUP(A1547, [1]orders!A:D, 4, FALSE)</f>
        <v>42686</v>
      </c>
      <c r="P1547" s="2">
        <v>1</v>
      </c>
      <c r="Q1547" s="2">
        <v>549.99</v>
      </c>
      <c r="R1547" s="27">
        <v>0.1</v>
      </c>
      <c r="S1547" s="2">
        <f t="shared" si="24"/>
        <v>549.99</v>
      </c>
    </row>
    <row r="1548" spans="1:19" x14ac:dyDescent="0.3">
      <c r="A1548" s="2">
        <v>553</v>
      </c>
      <c r="B1548" s="2">
        <v>2</v>
      </c>
      <c r="C1548" s="2">
        <f>VLOOKUP(A1548, [1]orders!A:G, 7, FALSE)</f>
        <v>3</v>
      </c>
      <c r="D1548" s="2">
        <v>18</v>
      </c>
      <c r="E1548" s="2">
        <f>VLOOKUP(C1548, [2]staffs!A:G,1,FALSE)</f>
        <v>3</v>
      </c>
      <c r="F1548" s="2" t="str">
        <f>VLOOKUP(E1548, [2]staffs!A:D,4,FALSE)</f>
        <v>genna.serrano@bikes.shop</v>
      </c>
      <c r="G1548" s="2">
        <f>VLOOKUP(D1548, [3]products!$A:$D, 4, FALSE)</f>
        <v>3</v>
      </c>
      <c r="H1548" s="2" t="str">
        <f>VLOOKUP(G1548, [4]categories!A:B, 2, FALSE)</f>
        <v>Cruisers Bicycles</v>
      </c>
      <c r="I1548" s="14">
        <f>VLOOKUP(A1548, [1]orders!A:B,2,FALSE)</f>
        <v>913</v>
      </c>
      <c r="J1548" s="14" t="str">
        <f>VLOOKUP(A1548, [1]orders!A:I,9,FALSE)</f>
        <v>liliana.kerr@yahoo.com</v>
      </c>
      <c r="K1548" s="14">
        <f>VLOOKUP(A1548, [1]orders!A:J,10,FALSE)</f>
        <v>75115</v>
      </c>
      <c r="L1548" s="2" t="str">
        <f>IFERROR(VLOOKUP(C1548, [5]stores!A:B, 2, FALSE), "Unknown")</f>
        <v>Rowlett Bikes</v>
      </c>
      <c r="M1548" s="2" t="str">
        <f>VLOOKUP(D1548,[3]products!A:B,2,FALSE)</f>
        <v>Pure Cycles Western 3-Speed - Women's - 2015/2016</v>
      </c>
      <c r="N1548" s="2" t="str">
        <f>VLOOKUP(D1548, [3]products!A:H, 8, FALSE)</f>
        <v>Pure Cycles</v>
      </c>
      <c r="O1548" s="21">
        <f>VLOOKUP(A1548, [1]orders!A:D, 4, FALSE)</f>
        <v>42686</v>
      </c>
      <c r="P1548" s="2">
        <v>2</v>
      </c>
      <c r="Q1548" s="2">
        <v>449</v>
      </c>
      <c r="R1548" s="27">
        <v>7.0000000000000007E-2</v>
      </c>
      <c r="S1548" s="2">
        <f t="shared" si="24"/>
        <v>898</v>
      </c>
    </row>
    <row r="1549" spans="1:19" x14ac:dyDescent="0.3">
      <c r="A1549" s="2">
        <v>553</v>
      </c>
      <c r="B1549" s="2">
        <v>3</v>
      </c>
      <c r="C1549" s="2">
        <f>VLOOKUP(A1549, [1]orders!A:G, 7, FALSE)</f>
        <v>3</v>
      </c>
      <c r="D1549" s="2">
        <v>12</v>
      </c>
      <c r="E1549" s="2">
        <f>VLOOKUP(C1549, [2]staffs!A:G,1,FALSE)</f>
        <v>3</v>
      </c>
      <c r="F1549" s="2" t="str">
        <f>VLOOKUP(E1549, [2]staffs!A:D,4,FALSE)</f>
        <v>genna.serrano@bikes.shop</v>
      </c>
      <c r="G1549" s="2">
        <f>VLOOKUP(D1549, [3]products!$A:$D, 4, FALSE)</f>
        <v>3</v>
      </c>
      <c r="H1549" s="2" t="str">
        <f>VLOOKUP(G1549, [4]categories!A:B, 2, FALSE)</f>
        <v>Cruisers Bicycles</v>
      </c>
      <c r="I1549" s="14">
        <f>VLOOKUP(A1549, [1]orders!A:B,2,FALSE)</f>
        <v>913</v>
      </c>
      <c r="J1549" s="14" t="str">
        <f>VLOOKUP(A1549, [1]orders!A:I,9,FALSE)</f>
        <v>liliana.kerr@yahoo.com</v>
      </c>
      <c r="K1549" s="14">
        <f>VLOOKUP(A1549, [1]orders!A:J,10,FALSE)</f>
        <v>75115</v>
      </c>
      <c r="L1549" s="2" t="str">
        <f>IFERROR(VLOOKUP(C1549, [5]stores!A:B, 2, FALSE), "Unknown")</f>
        <v>Rowlett Bikes</v>
      </c>
      <c r="M1549" s="2" t="str">
        <f>VLOOKUP(D1549,[3]products!A:B,2,FALSE)</f>
        <v>Electra Townie Original 21D - 2016</v>
      </c>
      <c r="N1549" s="2" t="str">
        <f>VLOOKUP(D1549, [3]products!A:H, 8, FALSE)</f>
        <v>Electra</v>
      </c>
      <c r="O1549" s="21">
        <f>VLOOKUP(A1549, [1]orders!A:D, 4, FALSE)</f>
        <v>42686</v>
      </c>
      <c r="P1549" s="2">
        <v>1</v>
      </c>
      <c r="Q1549" s="2">
        <v>549.99</v>
      </c>
      <c r="R1549" s="27">
        <v>7.0000000000000007E-2</v>
      </c>
      <c r="S1549" s="2">
        <f t="shared" si="24"/>
        <v>549.99</v>
      </c>
    </row>
    <row r="1550" spans="1:19" x14ac:dyDescent="0.3">
      <c r="A1550" s="2">
        <v>554</v>
      </c>
      <c r="B1550" s="2">
        <v>1</v>
      </c>
      <c r="C1550" s="2">
        <f>VLOOKUP(A1550, [1]orders!A:G, 7, FALSE)</f>
        <v>1</v>
      </c>
      <c r="D1550" s="2">
        <v>3</v>
      </c>
      <c r="E1550" s="2">
        <f>VLOOKUP(C1550, [2]staffs!A:G,1,FALSE)</f>
        <v>1</v>
      </c>
      <c r="F1550" s="2" t="str">
        <f>VLOOKUP(E1550, [2]staffs!A:D,4,FALSE)</f>
        <v>fabiola.jackson@bikes.shop</v>
      </c>
      <c r="G1550" s="2">
        <f>VLOOKUP(D1550, [3]products!$A:$D, 4, FALSE)</f>
        <v>6</v>
      </c>
      <c r="H1550" s="2" t="str">
        <f>VLOOKUP(G1550, [4]categories!A:B, 2, FALSE)</f>
        <v>Mountain Bikes</v>
      </c>
      <c r="I1550" s="14">
        <f>VLOOKUP(A1550, [1]orders!A:B,2,FALSE)</f>
        <v>104</v>
      </c>
      <c r="J1550" s="14" t="str">
        <f>VLOOKUP(A1550, [1]orders!A:I,9,FALSE)</f>
        <v>katharina.bates@gmail.com</v>
      </c>
      <c r="K1550" s="14">
        <f>VLOOKUP(A1550, [1]orders!A:J,10,FALSE)</f>
        <v>95008</v>
      </c>
      <c r="L1550" s="2" t="str">
        <f>IFERROR(VLOOKUP(C1550, [5]stores!A:B, 2, FALSE), "Unknown")</f>
        <v>Santa Cruz Bikes</v>
      </c>
      <c r="M1550" s="2" t="str">
        <f>VLOOKUP(D1550,[3]products!A:B,2,FALSE)</f>
        <v>Surly Wednesday Frameset - 2016</v>
      </c>
      <c r="N1550" s="2" t="str">
        <f>VLOOKUP(D1550, [3]products!A:H, 8, FALSE)</f>
        <v>Surly</v>
      </c>
      <c r="O1550" s="21">
        <f>VLOOKUP(A1550, [1]orders!A:D, 4, FALSE)</f>
        <v>42687</v>
      </c>
      <c r="P1550" s="2">
        <v>2</v>
      </c>
      <c r="Q1550" s="2">
        <v>999.99</v>
      </c>
      <c r="R1550" s="27">
        <v>7.0000000000000007E-2</v>
      </c>
      <c r="S1550" s="2">
        <f t="shared" si="24"/>
        <v>1999.98</v>
      </c>
    </row>
    <row r="1551" spans="1:19" x14ac:dyDescent="0.3">
      <c r="A1551" s="2">
        <v>554</v>
      </c>
      <c r="B1551" s="2">
        <v>2</v>
      </c>
      <c r="C1551" s="2">
        <f>VLOOKUP(A1551, [1]orders!A:G, 7, FALSE)</f>
        <v>1</v>
      </c>
      <c r="D1551" s="2">
        <v>22</v>
      </c>
      <c r="E1551" s="2">
        <f>VLOOKUP(C1551, [2]staffs!A:G,1,FALSE)</f>
        <v>1</v>
      </c>
      <c r="F1551" s="2" t="str">
        <f>VLOOKUP(E1551, [2]staffs!A:D,4,FALSE)</f>
        <v>fabiola.jackson@bikes.shop</v>
      </c>
      <c r="G1551" s="2">
        <f>VLOOKUP(D1551, [3]products!$A:$D, 4, FALSE)</f>
        <v>1</v>
      </c>
      <c r="H1551" s="2" t="str">
        <f>VLOOKUP(G1551, [4]categories!A:B, 2, FALSE)</f>
        <v>Children Bicycles</v>
      </c>
      <c r="I1551" s="14">
        <f>VLOOKUP(A1551, [1]orders!A:B,2,FALSE)</f>
        <v>104</v>
      </c>
      <c r="J1551" s="14" t="str">
        <f>VLOOKUP(A1551, [1]orders!A:I,9,FALSE)</f>
        <v>katharina.bates@gmail.com</v>
      </c>
      <c r="K1551" s="14">
        <f>VLOOKUP(A1551, [1]orders!A:J,10,FALSE)</f>
        <v>95008</v>
      </c>
      <c r="L1551" s="2" t="str">
        <f>IFERROR(VLOOKUP(C1551, [5]stores!A:B, 2, FALSE), "Unknown")</f>
        <v>Santa Cruz Bikes</v>
      </c>
      <c r="M1551" s="2" t="str">
        <f>VLOOKUP(D1551,[3]products!A:B,2,FALSE)</f>
        <v>Electra Girl's Hawaii 1 (16-inch) - 2015/2016</v>
      </c>
      <c r="N1551" s="2" t="str">
        <f>VLOOKUP(D1551, [3]products!A:H, 8, FALSE)</f>
        <v>Electra</v>
      </c>
      <c r="O1551" s="21">
        <f>VLOOKUP(A1551, [1]orders!A:D, 4, FALSE)</f>
        <v>42687</v>
      </c>
      <c r="P1551" s="2">
        <v>1</v>
      </c>
      <c r="Q1551" s="2">
        <v>269.99</v>
      </c>
      <c r="R1551" s="27">
        <v>0.05</v>
      </c>
      <c r="S1551" s="2">
        <f t="shared" si="24"/>
        <v>269.99</v>
      </c>
    </row>
    <row r="1552" spans="1:19" x14ac:dyDescent="0.3">
      <c r="A1552" s="2">
        <v>554</v>
      </c>
      <c r="B1552" s="2">
        <v>3</v>
      </c>
      <c r="C1552" s="2">
        <f>VLOOKUP(A1552, [1]orders!A:G, 7, FALSE)</f>
        <v>1</v>
      </c>
      <c r="D1552" s="2">
        <v>4</v>
      </c>
      <c r="E1552" s="2">
        <f>VLOOKUP(C1552, [2]staffs!A:G,1,FALSE)</f>
        <v>1</v>
      </c>
      <c r="F1552" s="2" t="str">
        <f>VLOOKUP(E1552, [2]staffs!A:D,4,FALSE)</f>
        <v>fabiola.jackson@bikes.shop</v>
      </c>
      <c r="G1552" s="2">
        <f>VLOOKUP(D1552, [3]products!$A:$D, 4, FALSE)</f>
        <v>6</v>
      </c>
      <c r="H1552" s="2" t="str">
        <f>VLOOKUP(G1552, [4]categories!A:B, 2, FALSE)</f>
        <v>Mountain Bikes</v>
      </c>
      <c r="I1552" s="14">
        <f>VLOOKUP(A1552, [1]orders!A:B,2,FALSE)</f>
        <v>104</v>
      </c>
      <c r="J1552" s="14" t="str">
        <f>VLOOKUP(A1552, [1]orders!A:I,9,FALSE)</f>
        <v>katharina.bates@gmail.com</v>
      </c>
      <c r="K1552" s="14">
        <f>VLOOKUP(A1552, [1]orders!A:J,10,FALSE)</f>
        <v>95008</v>
      </c>
      <c r="L1552" s="2" t="str">
        <f>IFERROR(VLOOKUP(C1552, [5]stores!A:B, 2, FALSE), "Unknown")</f>
        <v>Santa Cruz Bikes</v>
      </c>
      <c r="M1552" s="2" t="str">
        <f>VLOOKUP(D1552,[3]products!A:B,2,FALSE)</f>
        <v>Trek Fuel EX 8 29 - 2016</v>
      </c>
      <c r="N1552" s="2" t="str">
        <f>VLOOKUP(D1552, [3]products!A:H, 8, FALSE)</f>
        <v>Trek</v>
      </c>
      <c r="O1552" s="21">
        <f>VLOOKUP(A1552, [1]orders!A:D, 4, FALSE)</f>
        <v>42687</v>
      </c>
      <c r="P1552" s="2">
        <v>2</v>
      </c>
      <c r="Q1552" s="2">
        <v>2899.99</v>
      </c>
      <c r="R1552" s="27">
        <v>0.2</v>
      </c>
      <c r="S1552" s="2">
        <f t="shared" si="24"/>
        <v>5799.98</v>
      </c>
    </row>
    <row r="1553" spans="1:19" x14ac:dyDescent="0.3">
      <c r="A1553" s="2">
        <v>555</v>
      </c>
      <c r="B1553" s="2">
        <v>1</v>
      </c>
      <c r="C1553" s="2">
        <f>VLOOKUP(A1553, [1]orders!A:G, 7, FALSE)</f>
        <v>2</v>
      </c>
      <c r="D1553" s="2">
        <v>8</v>
      </c>
      <c r="E1553" s="2">
        <f>VLOOKUP(C1553, [2]staffs!A:G,1,FALSE)</f>
        <v>2</v>
      </c>
      <c r="F1553" s="2" t="str">
        <f>VLOOKUP(E1553, [2]staffs!A:D,4,FALSE)</f>
        <v>mireya.copeland@bikes.shop</v>
      </c>
      <c r="G1553" s="2">
        <f>VLOOKUP(D1553, [3]products!$A:$D, 4, FALSE)</f>
        <v>6</v>
      </c>
      <c r="H1553" s="2" t="str">
        <f>VLOOKUP(G1553, [4]categories!A:B, 2, FALSE)</f>
        <v>Mountain Bikes</v>
      </c>
      <c r="I1553" s="14">
        <f>VLOOKUP(A1553, [1]orders!A:B,2,FALSE)</f>
        <v>212</v>
      </c>
      <c r="J1553" s="14" t="str">
        <f>VLOOKUP(A1553, [1]orders!A:I,9,FALSE)</f>
        <v>buford.bridges@msn.com</v>
      </c>
      <c r="K1553" s="14">
        <f>VLOOKUP(A1553, [1]orders!A:J,10,FALSE)</f>
        <v>12180</v>
      </c>
      <c r="L1553" s="2" t="str">
        <f>IFERROR(VLOOKUP(C1553, [5]stores!A:B, 2, FALSE), "Unknown")</f>
        <v>Baldwin Bikes</v>
      </c>
      <c r="M1553" s="2" t="str">
        <f>VLOOKUP(D1553,[3]products!A:B,2,FALSE)</f>
        <v>Trek Remedy 29 Carbon Frameset - 2016</v>
      </c>
      <c r="N1553" s="2" t="str">
        <f>VLOOKUP(D1553, [3]products!A:H, 8, FALSE)</f>
        <v>Trek</v>
      </c>
      <c r="O1553" s="21">
        <f>VLOOKUP(A1553, [1]orders!A:D, 4, FALSE)</f>
        <v>42687</v>
      </c>
      <c r="P1553" s="2">
        <v>1</v>
      </c>
      <c r="Q1553" s="2">
        <v>1799.99</v>
      </c>
      <c r="R1553" s="27">
        <v>0.2</v>
      </c>
      <c r="S1553" s="2">
        <f t="shared" si="24"/>
        <v>1799.99</v>
      </c>
    </row>
    <row r="1554" spans="1:19" x14ac:dyDescent="0.3">
      <c r="A1554" s="2">
        <v>555</v>
      </c>
      <c r="B1554" s="2">
        <v>2</v>
      </c>
      <c r="C1554" s="2">
        <f>VLOOKUP(A1554, [1]orders!A:G, 7, FALSE)</f>
        <v>2</v>
      </c>
      <c r="D1554" s="2">
        <v>7</v>
      </c>
      <c r="E1554" s="2">
        <f>VLOOKUP(C1554, [2]staffs!A:G,1,FALSE)</f>
        <v>2</v>
      </c>
      <c r="F1554" s="2" t="str">
        <f>VLOOKUP(E1554, [2]staffs!A:D,4,FALSE)</f>
        <v>mireya.copeland@bikes.shop</v>
      </c>
      <c r="G1554" s="2">
        <f>VLOOKUP(D1554, [3]products!$A:$D, 4, FALSE)</f>
        <v>6</v>
      </c>
      <c r="H1554" s="2" t="str">
        <f>VLOOKUP(G1554, [4]categories!A:B, 2, FALSE)</f>
        <v>Mountain Bikes</v>
      </c>
      <c r="I1554" s="14">
        <f>VLOOKUP(A1554, [1]orders!A:B,2,FALSE)</f>
        <v>212</v>
      </c>
      <c r="J1554" s="14" t="str">
        <f>VLOOKUP(A1554, [1]orders!A:I,9,FALSE)</f>
        <v>buford.bridges@msn.com</v>
      </c>
      <c r="K1554" s="14">
        <f>VLOOKUP(A1554, [1]orders!A:J,10,FALSE)</f>
        <v>12180</v>
      </c>
      <c r="L1554" s="2" t="str">
        <f>IFERROR(VLOOKUP(C1554, [5]stores!A:B, 2, FALSE), "Unknown")</f>
        <v>Baldwin Bikes</v>
      </c>
      <c r="M1554" s="2" t="str">
        <f>VLOOKUP(D1554,[3]products!A:B,2,FALSE)</f>
        <v>Trek Slash 8 27.5 - 2016</v>
      </c>
      <c r="N1554" s="2" t="str">
        <f>VLOOKUP(D1554, [3]products!A:H, 8, FALSE)</f>
        <v>Trek</v>
      </c>
      <c r="O1554" s="21">
        <f>VLOOKUP(A1554, [1]orders!A:D, 4, FALSE)</f>
        <v>42687</v>
      </c>
      <c r="P1554" s="2">
        <v>1</v>
      </c>
      <c r="Q1554" s="2">
        <v>3999.99</v>
      </c>
      <c r="R1554" s="27">
        <v>0.1</v>
      </c>
      <c r="S1554" s="2">
        <f t="shared" si="24"/>
        <v>3999.99</v>
      </c>
    </row>
    <row r="1555" spans="1:19" x14ac:dyDescent="0.3">
      <c r="A1555" s="2">
        <v>555</v>
      </c>
      <c r="B1555" s="2">
        <v>3</v>
      </c>
      <c r="C1555" s="2">
        <f>VLOOKUP(A1555, [1]orders!A:G, 7, FALSE)</f>
        <v>2</v>
      </c>
      <c r="D1555" s="2">
        <v>20</v>
      </c>
      <c r="E1555" s="2">
        <f>VLOOKUP(C1555, [2]staffs!A:G,1,FALSE)</f>
        <v>2</v>
      </c>
      <c r="F1555" s="2" t="str">
        <f>VLOOKUP(E1555, [2]staffs!A:D,4,FALSE)</f>
        <v>mireya.copeland@bikes.shop</v>
      </c>
      <c r="G1555" s="2">
        <f>VLOOKUP(D1555, [3]products!$A:$D, 4, FALSE)</f>
        <v>3</v>
      </c>
      <c r="H1555" s="2" t="str">
        <f>VLOOKUP(G1555, [4]categories!A:B, 2, FALSE)</f>
        <v>Cruisers Bicycles</v>
      </c>
      <c r="I1555" s="14">
        <f>VLOOKUP(A1555, [1]orders!A:B,2,FALSE)</f>
        <v>212</v>
      </c>
      <c r="J1555" s="14" t="str">
        <f>VLOOKUP(A1555, [1]orders!A:I,9,FALSE)</f>
        <v>buford.bridges@msn.com</v>
      </c>
      <c r="K1555" s="14">
        <f>VLOOKUP(A1555, [1]orders!A:J,10,FALSE)</f>
        <v>12180</v>
      </c>
      <c r="L1555" s="2" t="str">
        <f>IFERROR(VLOOKUP(C1555, [5]stores!A:B, 2, FALSE), "Unknown")</f>
        <v>Baldwin Bikes</v>
      </c>
      <c r="M1555" s="2" t="str">
        <f>VLOOKUP(D1555,[3]products!A:B,2,FALSE)</f>
        <v>Electra Townie Original 7D EQ - Women's - 2016</v>
      </c>
      <c r="N1555" s="2" t="str">
        <f>VLOOKUP(D1555, [3]products!A:H, 8, FALSE)</f>
        <v>Electra</v>
      </c>
      <c r="O1555" s="21">
        <f>VLOOKUP(A1555, [1]orders!A:D, 4, FALSE)</f>
        <v>42687</v>
      </c>
      <c r="P1555" s="2">
        <v>2</v>
      </c>
      <c r="Q1555" s="2">
        <v>599.99</v>
      </c>
      <c r="R1555" s="27">
        <v>7.0000000000000007E-2</v>
      </c>
      <c r="S1555" s="2">
        <f t="shared" si="24"/>
        <v>1199.98</v>
      </c>
    </row>
    <row r="1556" spans="1:19" x14ac:dyDescent="0.3">
      <c r="A1556" s="2">
        <v>556</v>
      </c>
      <c r="B1556" s="2">
        <v>1</v>
      </c>
      <c r="C1556" s="2">
        <f>VLOOKUP(A1556, [1]orders!A:G, 7, FALSE)</f>
        <v>3</v>
      </c>
      <c r="D1556" s="2">
        <v>16</v>
      </c>
      <c r="E1556" s="2">
        <f>VLOOKUP(C1556, [2]staffs!A:G,1,FALSE)</f>
        <v>3</v>
      </c>
      <c r="F1556" s="2" t="str">
        <f>VLOOKUP(E1556, [2]staffs!A:D,4,FALSE)</f>
        <v>genna.serrano@bikes.shop</v>
      </c>
      <c r="G1556" s="2">
        <f>VLOOKUP(D1556, [3]products!$A:$D, 4, FALSE)</f>
        <v>3</v>
      </c>
      <c r="H1556" s="2" t="str">
        <f>VLOOKUP(G1556, [4]categories!A:B, 2, FALSE)</f>
        <v>Cruisers Bicycles</v>
      </c>
      <c r="I1556" s="14">
        <f>VLOOKUP(A1556, [1]orders!A:B,2,FALSE)</f>
        <v>61</v>
      </c>
      <c r="J1556" s="14" t="str">
        <f>VLOOKUP(A1556, [1]orders!A:I,9,FALSE)</f>
        <v>elinore.aguilar@msn.com</v>
      </c>
      <c r="K1556" s="14">
        <f>VLOOKUP(A1556, [1]orders!A:J,10,FALSE)</f>
        <v>76901</v>
      </c>
      <c r="L1556" s="2" t="str">
        <f>IFERROR(VLOOKUP(C1556, [5]stores!A:B, 2, FALSE), "Unknown")</f>
        <v>Rowlett Bikes</v>
      </c>
      <c r="M1556" s="2" t="str">
        <f>VLOOKUP(D1556,[3]products!A:B,2,FALSE)</f>
        <v>Electra Townie Original 7D EQ - 2016</v>
      </c>
      <c r="N1556" s="2" t="str">
        <f>VLOOKUP(D1556, [3]products!A:H, 8, FALSE)</f>
        <v>Electra</v>
      </c>
      <c r="O1556" s="21">
        <f>VLOOKUP(A1556, [1]orders!A:D, 4, FALSE)</f>
        <v>42687</v>
      </c>
      <c r="P1556" s="2">
        <v>1</v>
      </c>
      <c r="Q1556" s="2">
        <v>599.99</v>
      </c>
      <c r="R1556" s="27">
        <v>0.1</v>
      </c>
      <c r="S1556" s="2">
        <f t="shared" si="24"/>
        <v>599.99</v>
      </c>
    </row>
    <row r="1557" spans="1:19" x14ac:dyDescent="0.3">
      <c r="A1557" s="2">
        <v>556</v>
      </c>
      <c r="B1557" s="2">
        <v>2</v>
      </c>
      <c r="C1557" s="2">
        <f>VLOOKUP(A1557, [1]orders!A:G, 7, FALSE)</f>
        <v>3</v>
      </c>
      <c r="D1557" s="2">
        <v>4</v>
      </c>
      <c r="E1557" s="2">
        <f>VLOOKUP(C1557, [2]staffs!A:G,1,FALSE)</f>
        <v>3</v>
      </c>
      <c r="F1557" s="2" t="str">
        <f>VLOOKUP(E1557, [2]staffs!A:D,4,FALSE)</f>
        <v>genna.serrano@bikes.shop</v>
      </c>
      <c r="G1557" s="2">
        <f>VLOOKUP(D1557, [3]products!$A:$D, 4, FALSE)</f>
        <v>6</v>
      </c>
      <c r="H1557" s="2" t="str">
        <f>VLOOKUP(G1557, [4]categories!A:B, 2, FALSE)</f>
        <v>Mountain Bikes</v>
      </c>
      <c r="I1557" s="14">
        <f>VLOOKUP(A1557, [1]orders!A:B,2,FALSE)</f>
        <v>61</v>
      </c>
      <c r="J1557" s="14" t="str">
        <f>VLOOKUP(A1557, [1]orders!A:I,9,FALSE)</f>
        <v>elinore.aguilar@msn.com</v>
      </c>
      <c r="K1557" s="14">
        <f>VLOOKUP(A1557, [1]orders!A:J,10,FALSE)</f>
        <v>76901</v>
      </c>
      <c r="L1557" s="2" t="str">
        <f>IFERROR(VLOOKUP(C1557, [5]stores!A:B, 2, FALSE), "Unknown")</f>
        <v>Rowlett Bikes</v>
      </c>
      <c r="M1557" s="2" t="str">
        <f>VLOOKUP(D1557,[3]products!A:B,2,FALSE)</f>
        <v>Trek Fuel EX 8 29 - 2016</v>
      </c>
      <c r="N1557" s="2" t="str">
        <f>VLOOKUP(D1557, [3]products!A:H, 8, FALSE)</f>
        <v>Trek</v>
      </c>
      <c r="O1557" s="21">
        <f>VLOOKUP(A1557, [1]orders!A:D, 4, FALSE)</f>
        <v>42687</v>
      </c>
      <c r="P1557" s="2">
        <v>2</v>
      </c>
      <c r="Q1557" s="2">
        <v>2899.99</v>
      </c>
      <c r="R1557" s="27">
        <v>0.2</v>
      </c>
      <c r="S1557" s="2">
        <f t="shared" si="24"/>
        <v>5799.98</v>
      </c>
    </row>
    <row r="1558" spans="1:19" x14ac:dyDescent="0.3">
      <c r="A1558" s="2">
        <v>557</v>
      </c>
      <c r="B1558" s="2">
        <v>1</v>
      </c>
      <c r="C1558" s="2">
        <f>VLOOKUP(A1558, [1]orders!A:G, 7, FALSE)</f>
        <v>2</v>
      </c>
      <c r="D1558" s="2">
        <v>9</v>
      </c>
      <c r="E1558" s="2">
        <f>VLOOKUP(C1558, [2]staffs!A:G,1,FALSE)</f>
        <v>2</v>
      </c>
      <c r="F1558" s="2" t="str">
        <f>VLOOKUP(E1558, [2]staffs!A:D,4,FALSE)</f>
        <v>mireya.copeland@bikes.shop</v>
      </c>
      <c r="G1558" s="2">
        <f>VLOOKUP(D1558, [3]products!$A:$D, 4, FALSE)</f>
        <v>5</v>
      </c>
      <c r="H1558" s="2" t="str">
        <f>VLOOKUP(G1558, [4]categories!A:B, 2, FALSE)</f>
        <v>Electric Bikes</v>
      </c>
      <c r="I1558" s="14">
        <f>VLOOKUP(A1558, [1]orders!A:B,2,FALSE)</f>
        <v>1248</v>
      </c>
      <c r="J1558" s="14" t="str">
        <f>VLOOKUP(A1558, [1]orders!A:I,9,FALSE)</f>
        <v>bethany.herring@yahoo.com</v>
      </c>
      <c r="K1558" s="14">
        <f>VLOOKUP(A1558, [1]orders!A:J,10,FALSE)</f>
        <v>11776</v>
      </c>
      <c r="L1558" s="2" t="str">
        <f>IFERROR(VLOOKUP(C1558, [5]stores!A:B, 2, FALSE), "Unknown")</f>
        <v>Baldwin Bikes</v>
      </c>
      <c r="M1558" s="2" t="str">
        <f>VLOOKUP(D1558,[3]products!A:B,2,FALSE)</f>
        <v>Trek Conduit+ - 2016</v>
      </c>
      <c r="N1558" s="2" t="str">
        <f>VLOOKUP(D1558, [3]products!A:H, 8, FALSE)</f>
        <v>Trek</v>
      </c>
      <c r="O1558" s="21">
        <f>VLOOKUP(A1558, [1]orders!A:D, 4, FALSE)</f>
        <v>42688</v>
      </c>
      <c r="P1558" s="2">
        <v>2</v>
      </c>
      <c r="Q1558" s="2">
        <v>2999.99</v>
      </c>
      <c r="R1558" s="27">
        <v>0.1</v>
      </c>
      <c r="S1558" s="2">
        <f t="shared" si="24"/>
        <v>5999.98</v>
      </c>
    </row>
    <row r="1559" spans="1:19" x14ac:dyDescent="0.3">
      <c r="A1559" s="2">
        <v>557</v>
      </c>
      <c r="B1559" s="2">
        <v>2</v>
      </c>
      <c r="C1559" s="2">
        <f>VLOOKUP(A1559, [1]orders!A:G, 7, FALSE)</f>
        <v>2</v>
      </c>
      <c r="D1559" s="2">
        <v>10</v>
      </c>
      <c r="E1559" s="2">
        <f>VLOOKUP(C1559, [2]staffs!A:G,1,FALSE)</f>
        <v>2</v>
      </c>
      <c r="F1559" s="2" t="str">
        <f>VLOOKUP(E1559, [2]staffs!A:D,4,FALSE)</f>
        <v>mireya.copeland@bikes.shop</v>
      </c>
      <c r="G1559" s="2">
        <f>VLOOKUP(D1559, [3]products!$A:$D, 4, FALSE)</f>
        <v>4</v>
      </c>
      <c r="H1559" s="2" t="str">
        <f>VLOOKUP(G1559, [4]categories!A:B, 2, FALSE)</f>
        <v>Cyclocross Bicycles</v>
      </c>
      <c r="I1559" s="14">
        <f>VLOOKUP(A1559, [1]orders!A:B,2,FALSE)</f>
        <v>1248</v>
      </c>
      <c r="J1559" s="14" t="str">
        <f>VLOOKUP(A1559, [1]orders!A:I,9,FALSE)</f>
        <v>bethany.herring@yahoo.com</v>
      </c>
      <c r="K1559" s="14">
        <f>VLOOKUP(A1559, [1]orders!A:J,10,FALSE)</f>
        <v>11776</v>
      </c>
      <c r="L1559" s="2" t="str">
        <f>IFERROR(VLOOKUP(C1559, [5]stores!A:B, 2, FALSE), "Unknown")</f>
        <v>Baldwin Bikes</v>
      </c>
      <c r="M1559" s="2" t="str">
        <f>VLOOKUP(D1559,[3]products!A:B,2,FALSE)</f>
        <v>Surly Straggler - 2016</v>
      </c>
      <c r="N1559" s="2" t="str">
        <f>VLOOKUP(D1559, [3]products!A:H, 8, FALSE)</f>
        <v>Surly</v>
      </c>
      <c r="O1559" s="21">
        <f>VLOOKUP(A1559, [1]orders!A:D, 4, FALSE)</f>
        <v>42688</v>
      </c>
      <c r="P1559" s="2">
        <v>1</v>
      </c>
      <c r="Q1559" s="2">
        <v>1549</v>
      </c>
      <c r="R1559" s="27">
        <v>0.1</v>
      </c>
      <c r="S1559" s="2">
        <f t="shared" si="24"/>
        <v>1549</v>
      </c>
    </row>
    <row r="1560" spans="1:19" x14ac:dyDescent="0.3">
      <c r="A1560" s="2">
        <v>558</v>
      </c>
      <c r="B1560" s="2">
        <v>1</v>
      </c>
      <c r="C1560" s="2">
        <f>VLOOKUP(A1560, [1]orders!A:G, 7, FALSE)</f>
        <v>2</v>
      </c>
      <c r="D1560" s="2">
        <v>7</v>
      </c>
      <c r="E1560" s="2">
        <f>VLOOKUP(C1560, [2]staffs!A:G,1,FALSE)</f>
        <v>2</v>
      </c>
      <c r="F1560" s="2" t="str">
        <f>VLOOKUP(E1560, [2]staffs!A:D,4,FALSE)</f>
        <v>mireya.copeland@bikes.shop</v>
      </c>
      <c r="G1560" s="2">
        <f>VLOOKUP(D1560, [3]products!$A:$D, 4, FALSE)</f>
        <v>6</v>
      </c>
      <c r="H1560" s="2" t="str">
        <f>VLOOKUP(G1560, [4]categories!A:B, 2, FALSE)</f>
        <v>Mountain Bikes</v>
      </c>
      <c r="I1560" s="14">
        <f>VLOOKUP(A1560, [1]orders!A:B,2,FALSE)</f>
        <v>1443</v>
      </c>
      <c r="J1560" s="14" t="str">
        <f>VLOOKUP(A1560, [1]orders!A:I,9,FALSE)</f>
        <v>lezlie.lamb@gmail.com</v>
      </c>
      <c r="K1560" s="14">
        <f>VLOOKUP(A1560, [1]orders!A:J,10,FALSE)</f>
        <v>11722</v>
      </c>
      <c r="L1560" s="2" t="str">
        <f>IFERROR(VLOOKUP(C1560, [5]stores!A:B, 2, FALSE), "Unknown")</f>
        <v>Baldwin Bikes</v>
      </c>
      <c r="M1560" s="2" t="str">
        <f>VLOOKUP(D1560,[3]products!A:B,2,FALSE)</f>
        <v>Trek Slash 8 27.5 - 2016</v>
      </c>
      <c r="N1560" s="2" t="str">
        <f>VLOOKUP(D1560, [3]products!A:H, 8, FALSE)</f>
        <v>Trek</v>
      </c>
      <c r="O1560" s="21">
        <f>VLOOKUP(A1560, [1]orders!A:D, 4, FALSE)</f>
        <v>42689</v>
      </c>
      <c r="P1560" s="2">
        <v>1</v>
      </c>
      <c r="Q1560" s="2">
        <v>3999.99</v>
      </c>
      <c r="R1560" s="27">
        <v>7.0000000000000007E-2</v>
      </c>
      <c r="S1560" s="2">
        <f t="shared" si="24"/>
        <v>3999.99</v>
      </c>
    </row>
    <row r="1561" spans="1:19" x14ac:dyDescent="0.3">
      <c r="A1561" s="2">
        <v>558</v>
      </c>
      <c r="B1561" s="2">
        <v>2</v>
      </c>
      <c r="C1561" s="2">
        <f>VLOOKUP(A1561, [1]orders!A:G, 7, FALSE)</f>
        <v>2</v>
      </c>
      <c r="D1561" s="2">
        <v>16</v>
      </c>
      <c r="E1561" s="2">
        <f>VLOOKUP(C1561, [2]staffs!A:G,1,FALSE)</f>
        <v>2</v>
      </c>
      <c r="F1561" s="2" t="str">
        <f>VLOOKUP(E1561, [2]staffs!A:D,4,FALSE)</f>
        <v>mireya.copeland@bikes.shop</v>
      </c>
      <c r="G1561" s="2">
        <f>VLOOKUP(D1561, [3]products!$A:$D, 4, FALSE)</f>
        <v>3</v>
      </c>
      <c r="H1561" s="2" t="str">
        <f>VLOOKUP(G1561, [4]categories!A:B, 2, FALSE)</f>
        <v>Cruisers Bicycles</v>
      </c>
      <c r="I1561" s="14">
        <f>VLOOKUP(A1561, [1]orders!A:B,2,FALSE)</f>
        <v>1443</v>
      </c>
      <c r="J1561" s="14" t="str">
        <f>VLOOKUP(A1561, [1]orders!A:I,9,FALSE)</f>
        <v>lezlie.lamb@gmail.com</v>
      </c>
      <c r="K1561" s="14">
        <f>VLOOKUP(A1561, [1]orders!A:J,10,FALSE)</f>
        <v>11722</v>
      </c>
      <c r="L1561" s="2" t="str">
        <f>IFERROR(VLOOKUP(C1561, [5]stores!A:B, 2, FALSE), "Unknown")</f>
        <v>Baldwin Bikes</v>
      </c>
      <c r="M1561" s="2" t="str">
        <f>VLOOKUP(D1561,[3]products!A:B,2,FALSE)</f>
        <v>Electra Townie Original 7D EQ - 2016</v>
      </c>
      <c r="N1561" s="2" t="str">
        <f>VLOOKUP(D1561, [3]products!A:H, 8, FALSE)</f>
        <v>Electra</v>
      </c>
      <c r="O1561" s="21">
        <f>VLOOKUP(A1561, [1]orders!A:D, 4, FALSE)</f>
        <v>42689</v>
      </c>
      <c r="P1561" s="2">
        <v>1</v>
      </c>
      <c r="Q1561" s="2">
        <v>599.99</v>
      </c>
      <c r="R1561" s="27">
        <v>7.0000000000000007E-2</v>
      </c>
      <c r="S1561" s="2">
        <f t="shared" si="24"/>
        <v>599.99</v>
      </c>
    </row>
    <row r="1562" spans="1:19" x14ac:dyDescent="0.3">
      <c r="A1562" s="2">
        <v>558</v>
      </c>
      <c r="B1562" s="2">
        <v>3</v>
      </c>
      <c r="C1562" s="2">
        <f>VLOOKUP(A1562, [1]orders!A:G, 7, FALSE)</f>
        <v>2</v>
      </c>
      <c r="D1562" s="2">
        <v>9</v>
      </c>
      <c r="E1562" s="2">
        <f>VLOOKUP(C1562, [2]staffs!A:G,1,FALSE)</f>
        <v>2</v>
      </c>
      <c r="F1562" s="2" t="str">
        <f>VLOOKUP(E1562, [2]staffs!A:D,4,FALSE)</f>
        <v>mireya.copeland@bikes.shop</v>
      </c>
      <c r="G1562" s="2">
        <f>VLOOKUP(D1562, [3]products!$A:$D, 4, FALSE)</f>
        <v>5</v>
      </c>
      <c r="H1562" s="2" t="str">
        <f>VLOOKUP(G1562, [4]categories!A:B, 2, FALSE)</f>
        <v>Electric Bikes</v>
      </c>
      <c r="I1562" s="14">
        <f>VLOOKUP(A1562, [1]orders!A:B,2,FALSE)</f>
        <v>1443</v>
      </c>
      <c r="J1562" s="14" t="str">
        <f>VLOOKUP(A1562, [1]orders!A:I,9,FALSE)</f>
        <v>lezlie.lamb@gmail.com</v>
      </c>
      <c r="K1562" s="14">
        <f>VLOOKUP(A1562, [1]orders!A:J,10,FALSE)</f>
        <v>11722</v>
      </c>
      <c r="L1562" s="2" t="str">
        <f>IFERROR(VLOOKUP(C1562, [5]stores!A:B, 2, FALSE), "Unknown")</f>
        <v>Baldwin Bikes</v>
      </c>
      <c r="M1562" s="2" t="str">
        <f>VLOOKUP(D1562,[3]products!A:B,2,FALSE)</f>
        <v>Trek Conduit+ - 2016</v>
      </c>
      <c r="N1562" s="2" t="str">
        <f>VLOOKUP(D1562, [3]products!A:H, 8, FALSE)</f>
        <v>Trek</v>
      </c>
      <c r="O1562" s="21">
        <f>VLOOKUP(A1562, [1]orders!A:D, 4, FALSE)</f>
        <v>42689</v>
      </c>
      <c r="P1562" s="2">
        <v>1</v>
      </c>
      <c r="Q1562" s="2">
        <v>2999.99</v>
      </c>
      <c r="R1562" s="27">
        <v>0.1</v>
      </c>
      <c r="S1562" s="2">
        <f t="shared" si="24"/>
        <v>2999.99</v>
      </c>
    </row>
    <row r="1563" spans="1:19" x14ac:dyDescent="0.3">
      <c r="A1563" s="2">
        <v>558</v>
      </c>
      <c r="B1563" s="2">
        <v>4</v>
      </c>
      <c r="C1563" s="2">
        <f>VLOOKUP(A1563, [1]orders!A:G, 7, FALSE)</f>
        <v>2</v>
      </c>
      <c r="D1563" s="2">
        <v>21</v>
      </c>
      <c r="E1563" s="2">
        <f>VLOOKUP(C1563, [2]staffs!A:G,1,FALSE)</f>
        <v>2</v>
      </c>
      <c r="F1563" s="2" t="str">
        <f>VLOOKUP(E1563, [2]staffs!A:D,4,FALSE)</f>
        <v>mireya.copeland@bikes.shop</v>
      </c>
      <c r="G1563" s="2">
        <f>VLOOKUP(D1563, [3]products!$A:$D, 4, FALSE)</f>
        <v>1</v>
      </c>
      <c r="H1563" s="2" t="str">
        <f>VLOOKUP(G1563, [4]categories!A:B, 2, FALSE)</f>
        <v>Children Bicycles</v>
      </c>
      <c r="I1563" s="14">
        <f>VLOOKUP(A1563, [1]orders!A:B,2,FALSE)</f>
        <v>1443</v>
      </c>
      <c r="J1563" s="14" t="str">
        <f>VLOOKUP(A1563, [1]orders!A:I,9,FALSE)</f>
        <v>lezlie.lamb@gmail.com</v>
      </c>
      <c r="K1563" s="14">
        <f>VLOOKUP(A1563, [1]orders!A:J,10,FALSE)</f>
        <v>11722</v>
      </c>
      <c r="L1563" s="2" t="str">
        <f>IFERROR(VLOOKUP(C1563, [5]stores!A:B, 2, FALSE), "Unknown")</f>
        <v>Baldwin Bikes</v>
      </c>
      <c r="M1563" s="2" t="str">
        <f>VLOOKUP(D1563,[3]products!A:B,2,FALSE)</f>
        <v>Electra Cruiser 1 (24-Inch) - 2016</v>
      </c>
      <c r="N1563" s="2" t="str">
        <f>VLOOKUP(D1563, [3]products!A:H, 8, FALSE)</f>
        <v>Electra</v>
      </c>
      <c r="O1563" s="21">
        <f>VLOOKUP(A1563, [1]orders!A:D, 4, FALSE)</f>
        <v>42689</v>
      </c>
      <c r="P1563" s="2">
        <v>2</v>
      </c>
      <c r="Q1563" s="2">
        <v>269.99</v>
      </c>
      <c r="R1563" s="27">
        <v>0.05</v>
      </c>
      <c r="S1563" s="2">
        <f t="shared" si="24"/>
        <v>539.98</v>
      </c>
    </row>
    <row r="1564" spans="1:19" x14ac:dyDescent="0.3">
      <c r="A1564" s="2">
        <v>558</v>
      </c>
      <c r="B1564" s="2">
        <v>5</v>
      </c>
      <c r="C1564" s="2">
        <f>VLOOKUP(A1564, [1]orders!A:G, 7, FALSE)</f>
        <v>2</v>
      </c>
      <c r="D1564" s="2">
        <v>10</v>
      </c>
      <c r="E1564" s="2">
        <f>VLOOKUP(C1564, [2]staffs!A:G,1,FALSE)</f>
        <v>2</v>
      </c>
      <c r="F1564" s="2" t="str">
        <f>VLOOKUP(E1564, [2]staffs!A:D,4,FALSE)</f>
        <v>mireya.copeland@bikes.shop</v>
      </c>
      <c r="G1564" s="2">
        <f>VLOOKUP(D1564, [3]products!$A:$D, 4, FALSE)</f>
        <v>4</v>
      </c>
      <c r="H1564" s="2" t="str">
        <f>VLOOKUP(G1564, [4]categories!A:B, 2, FALSE)</f>
        <v>Cyclocross Bicycles</v>
      </c>
      <c r="I1564" s="14">
        <f>VLOOKUP(A1564, [1]orders!A:B,2,FALSE)</f>
        <v>1443</v>
      </c>
      <c r="J1564" s="14" t="str">
        <f>VLOOKUP(A1564, [1]orders!A:I,9,FALSE)</f>
        <v>lezlie.lamb@gmail.com</v>
      </c>
      <c r="K1564" s="14">
        <f>VLOOKUP(A1564, [1]orders!A:J,10,FALSE)</f>
        <v>11722</v>
      </c>
      <c r="L1564" s="2" t="str">
        <f>IFERROR(VLOOKUP(C1564, [5]stores!A:B, 2, FALSE), "Unknown")</f>
        <v>Baldwin Bikes</v>
      </c>
      <c r="M1564" s="2" t="str">
        <f>VLOOKUP(D1564,[3]products!A:B,2,FALSE)</f>
        <v>Surly Straggler - 2016</v>
      </c>
      <c r="N1564" s="2" t="str">
        <f>VLOOKUP(D1564, [3]products!A:H, 8, FALSE)</f>
        <v>Surly</v>
      </c>
      <c r="O1564" s="21">
        <f>VLOOKUP(A1564, [1]orders!A:D, 4, FALSE)</f>
        <v>42689</v>
      </c>
      <c r="P1564" s="2">
        <v>2</v>
      </c>
      <c r="Q1564" s="2">
        <v>1549</v>
      </c>
      <c r="R1564" s="27">
        <v>7.0000000000000007E-2</v>
      </c>
      <c r="S1564" s="2">
        <f t="shared" si="24"/>
        <v>3098</v>
      </c>
    </row>
    <row r="1565" spans="1:19" x14ac:dyDescent="0.3">
      <c r="A1565" s="2">
        <v>559</v>
      </c>
      <c r="B1565" s="2">
        <v>1</v>
      </c>
      <c r="C1565" s="2">
        <f>VLOOKUP(A1565, [1]orders!A:G, 7, FALSE)</f>
        <v>1</v>
      </c>
      <c r="D1565" s="2">
        <v>15</v>
      </c>
      <c r="E1565" s="2">
        <f>VLOOKUP(C1565, [2]staffs!A:G,1,FALSE)</f>
        <v>1</v>
      </c>
      <c r="F1565" s="2" t="str">
        <f>VLOOKUP(E1565, [2]staffs!A:D,4,FALSE)</f>
        <v>fabiola.jackson@bikes.shop</v>
      </c>
      <c r="G1565" s="2">
        <f>VLOOKUP(D1565, [3]products!$A:$D, 4, FALSE)</f>
        <v>3</v>
      </c>
      <c r="H1565" s="2" t="str">
        <f>VLOOKUP(G1565, [4]categories!A:B, 2, FALSE)</f>
        <v>Cruisers Bicycles</v>
      </c>
      <c r="I1565" s="14">
        <f>VLOOKUP(A1565, [1]orders!A:B,2,FALSE)</f>
        <v>959</v>
      </c>
      <c r="J1565" s="14" t="str">
        <f>VLOOKUP(A1565, [1]orders!A:I,9,FALSE)</f>
        <v>christel.barber@hotmail.com</v>
      </c>
      <c r="K1565" s="14">
        <f>VLOOKUP(A1565, [1]orders!A:J,10,FALSE)</f>
        <v>95820</v>
      </c>
      <c r="L1565" s="2" t="str">
        <f>IFERROR(VLOOKUP(C1565, [5]stores!A:B, 2, FALSE), "Unknown")</f>
        <v>Santa Cruz Bikes</v>
      </c>
      <c r="M1565" s="2" t="str">
        <f>VLOOKUP(D1565,[3]products!A:B,2,FALSE)</f>
        <v>Electra Moto 1 - 2016</v>
      </c>
      <c r="N1565" s="2" t="str">
        <f>VLOOKUP(D1565, [3]products!A:H, 8, FALSE)</f>
        <v>Electra</v>
      </c>
      <c r="O1565" s="21">
        <f>VLOOKUP(A1565, [1]orders!A:D, 4, FALSE)</f>
        <v>42690</v>
      </c>
      <c r="P1565" s="2">
        <v>2</v>
      </c>
      <c r="Q1565" s="2">
        <v>529.99</v>
      </c>
      <c r="R1565" s="27">
        <v>0.1</v>
      </c>
      <c r="S1565" s="2">
        <f t="shared" si="24"/>
        <v>1059.98</v>
      </c>
    </row>
    <row r="1566" spans="1:19" x14ac:dyDescent="0.3">
      <c r="A1566" s="2">
        <v>559</v>
      </c>
      <c r="B1566" s="2">
        <v>2</v>
      </c>
      <c r="C1566" s="2">
        <f>VLOOKUP(A1566, [1]orders!A:G, 7, FALSE)</f>
        <v>1</v>
      </c>
      <c r="D1566" s="2">
        <v>6</v>
      </c>
      <c r="E1566" s="2">
        <f>VLOOKUP(C1566, [2]staffs!A:G,1,FALSE)</f>
        <v>1</v>
      </c>
      <c r="F1566" s="2" t="str">
        <f>VLOOKUP(E1566, [2]staffs!A:D,4,FALSE)</f>
        <v>fabiola.jackson@bikes.shop</v>
      </c>
      <c r="G1566" s="2">
        <f>VLOOKUP(D1566, [3]products!$A:$D, 4, FALSE)</f>
        <v>6</v>
      </c>
      <c r="H1566" s="2" t="str">
        <f>VLOOKUP(G1566, [4]categories!A:B, 2, FALSE)</f>
        <v>Mountain Bikes</v>
      </c>
      <c r="I1566" s="14">
        <f>VLOOKUP(A1566, [1]orders!A:B,2,FALSE)</f>
        <v>959</v>
      </c>
      <c r="J1566" s="14" t="str">
        <f>VLOOKUP(A1566, [1]orders!A:I,9,FALSE)</f>
        <v>christel.barber@hotmail.com</v>
      </c>
      <c r="K1566" s="14">
        <f>VLOOKUP(A1566, [1]orders!A:J,10,FALSE)</f>
        <v>95820</v>
      </c>
      <c r="L1566" s="2" t="str">
        <f>IFERROR(VLOOKUP(C1566, [5]stores!A:B, 2, FALSE), "Unknown")</f>
        <v>Santa Cruz Bikes</v>
      </c>
      <c r="M1566" s="2" t="str">
        <f>VLOOKUP(D1566,[3]products!A:B,2,FALSE)</f>
        <v>Surly Ice Cream Truck Frameset - 2016</v>
      </c>
      <c r="N1566" s="2" t="str">
        <f>VLOOKUP(D1566, [3]products!A:H, 8, FALSE)</f>
        <v>Surly</v>
      </c>
      <c r="O1566" s="21">
        <f>VLOOKUP(A1566, [1]orders!A:D, 4, FALSE)</f>
        <v>42690</v>
      </c>
      <c r="P1566" s="2">
        <v>1</v>
      </c>
      <c r="Q1566" s="2">
        <v>469.99</v>
      </c>
      <c r="R1566" s="27">
        <v>0.1</v>
      </c>
      <c r="S1566" s="2">
        <f t="shared" si="24"/>
        <v>469.99</v>
      </c>
    </row>
    <row r="1567" spans="1:19" x14ac:dyDescent="0.3">
      <c r="A1567" s="2">
        <v>559</v>
      </c>
      <c r="B1567" s="2">
        <v>3</v>
      </c>
      <c r="C1567" s="2">
        <f>VLOOKUP(A1567, [1]orders!A:G, 7, FALSE)</f>
        <v>1</v>
      </c>
      <c r="D1567" s="2">
        <v>7</v>
      </c>
      <c r="E1567" s="2">
        <f>VLOOKUP(C1567, [2]staffs!A:G,1,FALSE)</f>
        <v>1</v>
      </c>
      <c r="F1567" s="2" t="str">
        <f>VLOOKUP(E1567, [2]staffs!A:D,4,FALSE)</f>
        <v>fabiola.jackson@bikes.shop</v>
      </c>
      <c r="G1567" s="2">
        <f>VLOOKUP(D1567, [3]products!$A:$D, 4, FALSE)</f>
        <v>6</v>
      </c>
      <c r="H1567" s="2" t="str">
        <f>VLOOKUP(G1567, [4]categories!A:B, 2, FALSE)</f>
        <v>Mountain Bikes</v>
      </c>
      <c r="I1567" s="14">
        <f>VLOOKUP(A1567, [1]orders!A:B,2,FALSE)</f>
        <v>959</v>
      </c>
      <c r="J1567" s="14" t="str">
        <f>VLOOKUP(A1567, [1]orders!A:I,9,FALSE)</f>
        <v>christel.barber@hotmail.com</v>
      </c>
      <c r="K1567" s="14">
        <f>VLOOKUP(A1567, [1]orders!A:J,10,FALSE)</f>
        <v>95820</v>
      </c>
      <c r="L1567" s="2" t="str">
        <f>IFERROR(VLOOKUP(C1567, [5]stores!A:B, 2, FALSE), "Unknown")</f>
        <v>Santa Cruz Bikes</v>
      </c>
      <c r="M1567" s="2" t="str">
        <f>VLOOKUP(D1567,[3]products!A:B,2,FALSE)</f>
        <v>Trek Slash 8 27.5 - 2016</v>
      </c>
      <c r="N1567" s="2" t="str">
        <f>VLOOKUP(D1567, [3]products!A:H, 8, FALSE)</f>
        <v>Trek</v>
      </c>
      <c r="O1567" s="21">
        <f>VLOOKUP(A1567, [1]orders!A:D, 4, FALSE)</f>
        <v>42690</v>
      </c>
      <c r="P1567" s="2">
        <v>2</v>
      </c>
      <c r="Q1567" s="2">
        <v>3999.99</v>
      </c>
      <c r="R1567" s="27">
        <v>7.0000000000000007E-2</v>
      </c>
      <c r="S1567" s="2">
        <f t="shared" si="24"/>
        <v>7999.98</v>
      </c>
    </row>
    <row r="1568" spans="1:19" x14ac:dyDescent="0.3">
      <c r="A1568" s="2">
        <v>560</v>
      </c>
      <c r="B1568" s="2">
        <v>1</v>
      </c>
      <c r="C1568" s="2">
        <f>VLOOKUP(A1568, [1]orders!A:G, 7, FALSE)</f>
        <v>2</v>
      </c>
      <c r="D1568" s="2">
        <v>16</v>
      </c>
      <c r="E1568" s="2">
        <f>VLOOKUP(C1568, [2]staffs!A:G,1,FALSE)</f>
        <v>2</v>
      </c>
      <c r="F1568" s="2" t="str">
        <f>VLOOKUP(E1568, [2]staffs!A:D,4,FALSE)</f>
        <v>mireya.copeland@bikes.shop</v>
      </c>
      <c r="G1568" s="2">
        <f>VLOOKUP(D1568, [3]products!$A:$D, 4, FALSE)</f>
        <v>3</v>
      </c>
      <c r="H1568" s="2" t="str">
        <f>VLOOKUP(G1568, [4]categories!A:B, 2, FALSE)</f>
        <v>Cruisers Bicycles</v>
      </c>
      <c r="I1568" s="14">
        <f>VLOOKUP(A1568, [1]orders!A:B,2,FALSE)</f>
        <v>1405</v>
      </c>
      <c r="J1568" s="14" t="str">
        <f>VLOOKUP(A1568, [1]orders!A:I,9,FALSE)</f>
        <v>thanh.figueroa@yahoo.com</v>
      </c>
      <c r="K1568" s="14">
        <f>VLOOKUP(A1568, [1]orders!A:J,10,FALSE)</f>
        <v>10550</v>
      </c>
      <c r="L1568" s="2" t="str">
        <f>IFERROR(VLOOKUP(C1568, [5]stores!A:B, 2, FALSE), "Unknown")</f>
        <v>Baldwin Bikes</v>
      </c>
      <c r="M1568" s="2" t="str">
        <f>VLOOKUP(D1568,[3]products!A:B,2,FALSE)</f>
        <v>Electra Townie Original 7D EQ - 2016</v>
      </c>
      <c r="N1568" s="2" t="str">
        <f>VLOOKUP(D1568, [3]products!A:H, 8, FALSE)</f>
        <v>Electra</v>
      </c>
      <c r="O1568" s="21">
        <f>VLOOKUP(A1568, [1]orders!A:D, 4, FALSE)</f>
        <v>42692</v>
      </c>
      <c r="P1568" s="2">
        <v>1</v>
      </c>
      <c r="Q1568" s="2">
        <v>599.99</v>
      </c>
      <c r="R1568" s="27">
        <v>0.05</v>
      </c>
      <c r="S1568" s="2">
        <f t="shared" si="24"/>
        <v>599.99</v>
      </c>
    </row>
    <row r="1569" spans="1:19" x14ac:dyDescent="0.3">
      <c r="A1569" s="2">
        <v>560</v>
      </c>
      <c r="B1569" s="2">
        <v>2</v>
      </c>
      <c r="C1569" s="2">
        <f>VLOOKUP(A1569, [1]orders!A:G, 7, FALSE)</f>
        <v>2</v>
      </c>
      <c r="D1569" s="2">
        <v>26</v>
      </c>
      <c r="E1569" s="2">
        <f>VLOOKUP(C1569, [2]staffs!A:G,1,FALSE)</f>
        <v>2</v>
      </c>
      <c r="F1569" s="2" t="str">
        <f>VLOOKUP(E1569, [2]staffs!A:D,4,FALSE)</f>
        <v>mireya.copeland@bikes.shop</v>
      </c>
      <c r="G1569" s="2">
        <f>VLOOKUP(D1569, [3]products!$A:$D, 4, FALSE)</f>
        <v>2</v>
      </c>
      <c r="H1569" s="2" t="str">
        <f>VLOOKUP(G1569, [4]categories!A:B, 2, FALSE)</f>
        <v>Comfort Bicycles</v>
      </c>
      <c r="I1569" s="14">
        <f>VLOOKUP(A1569, [1]orders!A:B,2,FALSE)</f>
        <v>1405</v>
      </c>
      <c r="J1569" s="14" t="str">
        <f>VLOOKUP(A1569, [1]orders!A:I,9,FALSE)</f>
        <v>thanh.figueroa@yahoo.com</v>
      </c>
      <c r="K1569" s="14">
        <f>VLOOKUP(A1569, [1]orders!A:J,10,FALSE)</f>
        <v>10550</v>
      </c>
      <c r="L1569" s="2" t="str">
        <f>IFERROR(VLOOKUP(C1569, [5]stores!A:B, 2, FALSE), "Unknown")</f>
        <v>Baldwin Bikes</v>
      </c>
      <c r="M1569" s="2" t="str">
        <f>VLOOKUP(D1569,[3]products!A:B,2,FALSE)</f>
        <v>Electra Townie Original 7D EQ - 2016</v>
      </c>
      <c r="N1569" s="2" t="str">
        <f>VLOOKUP(D1569, [3]products!A:H, 8, FALSE)</f>
        <v>Electra</v>
      </c>
      <c r="O1569" s="21">
        <f>VLOOKUP(A1569, [1]orders!A:D, 4, FALSE)</f>
        <v>42692</v>
      </c>
      <c r="P1569" s="2">
        <v>2</v>
      </c>
      <c r="Q1569" s="2">
        <v>599.99</v>
      </c>
      <c r="R1569" s="27">
        <v>0.1</v>
      </c>
      <c r="S1569" s="2">
        <f t="shared" si="24"/>
        <v>1199.98</v>
      </c>
    </row>
    <row r="1570" spans="1:19" x14ac:dyDescent="0.3">
      <c r="A1570" s="2">
        <v>561</v>
      </c>
      <c r="B1570" s="2">
        <v>1</v>
      </c>
      <c r="C1570" s="2">
        <f>VLOOKUP(A1570, [1]orders!A:G, 7, FALSE)</f>
        <v>2</v>
      </c>
      <c r="D1570" s="2">
        <v>15</v>
      </c>
      <c r="E1570" s="2">
        <f>VLOOKUP(C1570, [2]staffs!A:G,1,FALSE)</f>
        <v>2</v>
      </c>
      <c r="F1570" s="2" t="str">
        <f>VLOOKUP(E1570, [2]staffs!A:D,4,FALSE)</f>
        <v>mireya.copeland@bikes.shop</v>
      </c>
      <c r="G1570" s="2">
        <f>VLOOKUP(D1570, [3]products!$A:$D, 4, FALSE)</f>
        <v>3</v>
      </c>
      <c r="H1570" s="2" t="str">
        <f>VLOOKUP(G1570, [4]categories!A:B, 2, FALSE)</f>
        <v>Cruisers Bicycles</v>
      </c>
      <c r="I1570" s="14">
        <f>VLOOKUP(A1570, [1]orders!A:B,2,FALSE)</f>
        <v>90</v>
      </c>
      <c r="J1570" s="14" t="str">
        <f>VLOOKUP(A1570, [1]orders!A:I,9,FALSE)</f>
        <v>marjorie.logan@msn.com</v>
      </c>
      <c r="K1570" s="14">
        <f>VLOOKUP(A1570, [1]orders!A:J,10,FALSE)</f>
        <v>11010</v>
      </c>
      <c r="L1570" s="2" t="str">
        <f>IFERROR(VLOOKUP(C1570, [5]stores!A:B, 2, FALSE), "Unknown")</f>
        <v>Baldwin Bikes</v>
      </c>
      <c r="M1570" s="2" t="str">
        <f>VLOOKUP(D1570,[3]products!A:B,2,FALSE)</f>
        <v>Electra Moto 1 - 2016</v>
      </c>
      <c r="N1570" s="2" t="str">
        <f>VLOOKUP(D1570, [3]products!A:H, 8, FALSE)</f>
        <v>Electra</v>
      </c>
      <c r="O1570" s="21">
        <f>VLOOKUP(A1570, [1]orders!A:D, 4, FALSE)</f>
        <v>42693</v>
      </c>
      <c r="P1570" s="2">
        <v>2</v>
      </c>
      <c r="Q1570" s="2">
        <v>529.99</v>
      </c>
      <c r="R1570" s="27">
        <v>0.05</v>
      </c>
      <c r="S1570" s="2">
        <f t="shared" si="24"/>
        <v>1059.98</v>
      </c>
    </row>
    <row r="1571" spans="1:19" x14ac:dyDescent="0.3">
      <c r="A1571" s="2">
        <v>561</v>
      </c>
      <c r="B1571" s="2">
        <v>2</v>
      </c>
      <c r="C1571" s="2">
        <f>VLOOKUP(A1571, [1]orders!A:G, 7, FALSE)</f>
        <v>2</v>
      </c>
      <c r="D1571" s="2">
        <v>18</v>
      </c>
      <c r="E1571" s="2">
        <f>VLOOKUP(C1571, [2]staffs!A:G,1,FALSE)</f>
        <v>2</v>
      </c>
      <c r="F1571" s="2" t="str">
        <f>VLOOKUP(E1571, [2]staffs!A:D,4,FALSE)</f>
        <v>mireya.copeland@bikes.shop</v>
      </c>
      <c r="G1571" s="2">
        <f>VLOOKUP(D1571, [3]products!$A:$D, 4, FALSE)</f>
        <v>3</v>
      </c>
      <c r="H1571" s="2" t="str">
        <f>VLOOKUP(G1571, [4]categories!A:B, 2, FALSE)</f>
        <v>Cruisers Bicycles</v>
      </c>
      <c r="I1571" s="14">
        <f>VLOOKUP(A1571, [1]orders!A:B,2,FALSE)</f>
        <v>90</v>
      </c>
      <c r="J1571" s="14" t="str">
        <f>VLOOKUP(A1571, [1]orders!A:I,9,FALSE)</f>
        <v>marjorie.logan@msn.com</v>
      </c>
      <c r="K1571" s="14">
        <f>VLOOKUP(A1571, [1]orders!A:J,10,FALSE)</f>
        <v>11010</v>
      </c>
      <c r="L1571" s="2" t="str">
        <f>IFERROR(VLOOKUP(C1571, [5]stores!A:B, 2, FALSE), "Unknown")</f>
        <v>Baldwin Bikes</v>
      </c>
      <c r="M1571" s="2" t="str">
        <f>VLOOKUP(D1571,[3]products!A:B,2,FALSE)</f>
        <v>Pure Cycles Western 3-Speed - Women's - 2015/2016</v>
      </c>
      <c r="N1571" s="2" t="str">
        <f>VLOOKUP(D1571, [3]products!A:H, 8, FALSE)</f>
        <v>Pure Cycles</v>
      </c>
      <c r="O1571" s="21">
        <f>VLOOKUP(A1571, [1]orders!A:D, 4, FALSE)</f>
        <v>42693</v>
      </c>
      <c r="P1571" s="2">
        <v>1</v>
      </c>
      <c r="Q1571" s="2">
        <v>449</v>
      </c>
      <c r="R1571" s="27">
        <v>0.05</v>
      </c>
      <c r="S1571" s="2">
        <f t="shared" si="24"/>
        <v>449</v>
      </c>
    </row>
    <row r="1572" spans="1:19" x14ac:dyDescent="0.3">
      <c r="A1572" s="2">
        <v>561</v>
      </c>
      <c r="B1572" s="2">
        <v>3</v>
      </c>
      <c r="C1572" s="2">
        <f>VLOOKUP(A1572, [1]orders!A:G, 7, FALSE)</f>
        <v>2</v>
      </c>
      <c r="D1572" s="2">
        <v>5</v>
      </c>
      <c r="E1572" s="2">
        <f>VLOOKUP(C1572, [2]staffs!A:G,1,FALSE)</f>
        <v>2</v>
      </c>
      <c r="F1572" s="2" t="str">
        <f>VLOOKUP(E1572, [2]staffs!A:D,4,FALSE)</f>
        <v>mireya.copeland@bikes.shop</v>
      </c>
      <c r="G1572" s="2">
        <f>VLOOKUP(D1572, [3]products!$A:$D, 4, FALSE)</f>
        <v>6</v>
      </c>
      <c r="H1572" s="2" t="str">
        <f>VLOOKUP(G1572, [4]categories!A:B, 2, FALSE)</f>
        <v>Mountain Bikes</v>
      </c>
      <c r="I1572" s="14">
        <f>VLOOKUP(A1572, [1]orders!A:B,2,FALSE)</f>
        <v>90</v>
      </c>
      <c r="J1572" s="14" t="str">
        <f>VLOOKUP(A1572, [1]orders!A:I,9,FALSE)</f>
        <v>marjorie.logan@msn.com</v>
      </c>
      <c r="K1572" s="14">
        <f>VLOOKUP(A1572, [1]orders!A:J,10,FALSE)</f>
        <v>11010</v>
      </c>
      <c r="L1572" s="2" t="str">
        <f>IFERROR(VLOOKUP(C1572, [5]stores!A:B, 2, FALSE), "Unknown")</f>
        <v>Baldwin Bikes</v>
      </c>
      <c r="M1572" s="2" t="str">
        <f>VLOOKUP(D1572,[3]products!A:B,2,FALSE)</f>
        <v>Heller Shagamaw Frame - 2016</v>
      </c>
      <c r="N1572" s="2" t="str">
        <f>VLOOKUP(D1572, [3]products!A:H, 8, FALSE)</f>
        <v>Heller</v>
      </c>
      <c r="O1572" s="21">
        <f>VLOOKUP(A1572, [1]orders!A:D, 4, FALSE)</f>
        <v>42693</v>
      </c>
      <c r="P1572" s="2">
        <v>1</v>
      </c>
      <c r="Q1572" s="2">
        <v>1320.99</v>
      </c>
      <c r="R1572" s="27">
        <v>0.05</v>
      </c>
      <c r="S1572" s="2">
        <f t="shared" si="24"/>
        <v>1320.99</v>
      </c>
    </row>
    <row r="1573" spans="1:19" x14ac:dyDescent="0.3">
      <c r="A1573" s="2">
        <v>561</v>
      </c>
      <c r="B1573" s="2">
        <v>4</v>
      </c>
      <c r="C1573" s="2">
        <f>VLOOKUP(A1573, [1]orders!A:G, 7, FALSE)</f>
        <v>2</v>
      </c>
      <c r="D1573" s="2">
        <v>17</v>
      </c>
      <c r="E1573" s="2">
        <f>VLOOKUP(C1573, [2]staffs!A:G,1,FALSE)</f>
        <v>2</v>
      </c>
      <c r="F1573" s="2" t="str">
        <f>VLOOKUP(E1573, [2]staffs!A:D,4,FALSE)</f>
        <v>mireya.copeland@bikes.shop</v>
      </c>
      <c r="G1573" s="2">
        <f>VLOOKUP(D1573, [3]products!$A:$D, 4, FALSE)</f>
        <v>3</v>
      </c>
      <c r="H1573" s="2" t="str">
        <f>VLOOKUP(G1573, [4]categories!A:B, 2, FALSE)</f>
        <v>Cruisers Bicycles</v>
      </c>
      <c r="I1573" s="14">
        <f>VLOOKUP(A1573, [1]orders!A:B,2,FALSE)</f>
        <v>90</v>
      </c>
      <c r="J1573" s="14" t="str">
        <f>VLOOKUP(A1573, [1]orders!A:I,9,FALSE)</f>
        <v>marjorie.logan@msn.com</v>
      </c>
      <c r="K1573" s="14">
        <f>VLOOKUP(A1573, [1]orders!A:J,10,FALSE)</f>
        <v>11010</v>
      </c>
      <c r="L1573" s="2" t="str">
        <f>IFERROR(VLOOKUP(C1573, [5]stores!A:B, 2, FALSE), "Unknown")</f>
        <v>Baldwin Bikes</v>
      </c>
      <c r="M1573" s="2" t="str">
        <f>VLOOKUP(D1573,[3]products!A:B,2,FALSE)</f>
        <v>Pure Cycles Vine 8-Speed - 2016</v>
      </c>
      <c r="N1573" s="2" t="str">
        <f>VLOOKUP(D1573, [3]products!A:H, 8, FALSE)</f>
        <v>Pure Cycles</v>
      </c>
      <c r="O1573" s="21">
        <f>VLOOKUP(A1573, [1]orders!A:D, 4, FALSE)</f>
        <v>42693</v>
      </c>
      <c r="P1573" s="2">
        <v>2</v>
      </c>
      <c r="Q1573" s="2">
        <v>429</v>
      </c>
      <c r="R1573" s="27">
        <v>7.0000000000000007E-2</v>
      </c>
      <c r="S1573" s="2">
        <f t="shared" si="24"/>
        <v>858</v>
      </c>
    </row>
    <row r="1574" spans="1:19" x14ac:dyDescent="0.3">
      <c r="A1574" s="2">
        <v>562</v>
      </c>
      <c r="B1574" s="2">
        <v>1</v>
      </c>
      <c r="C1574" s="2">
        <f>VLOOKUP(A1574, [1]orders!A:G, 7, FALSE)</f>
        <v>2</v>
      </c>
      <c r="D1574" s="2">
        <v>25</v>
      </c>
      <c r="E1574" s="2">
        <f>VLOOKUP(C1574, [2]staffs!A:G,1,FALSE)</f>
        <v>2</v>
      </c>
      <c r="F1574" s="2" t="str">
        <f>VLOOKUP(E1574, [2]staffs!A:D,4,FALSE)</f>
        <v>mireya.copeland@bikes.shop</v>
      </c>
      <c r="G1574" s="2">
        <f>VLOOKUP(D1574, [3]products!$A:$D, 4, FALSE)</f>
        <v>2</v>
      </c>
      <c r="H1574" s="2" t="str">
        <f>VLOOKUP(G1574, [4]categories!A:B, 2, FALSE)</f>
        <v>Comfort Bicycles</v>
      </c>
      <c r="I1574" s="14">
        <f>VLOOKUP(A1574, [1]orders!A:B,2,FALSE)</f>
        <v>942</v>
      </c>
      <c r="J1574" s="14" t="str">
        <f>VLOOKUP(A1574, [1]orders!A:I,9,FALSE)</f>
        <v>davis.long@msn.com</v>
      </c>
      <c r="K1574" s="14">
        <f>VLOOKUP(A1574, [1]orders!A:J,10,FALSE)</f>
        <v>14086</v>
      </c>
      <c r="L1574" s="2" t="str">
        <f>IFERROR(VLOOKUP(C1574, [5]stores!A:B, 2, FALSE), "Unknown")</f>
        <v>Baldwin Bikes</v>
      </c>
      <c r="M1574" s="2" t="str">
        <f>VLOOKUP(D1574,[3]products!A:B,2,FALSE)</f>
        <v>Electra Townie Original 7D - 2015/2016</v>
      </c>
      <c r="N1574" s="2" t="str">
        <f>VLOOKUP(D1574, [3]products!A:H, 8, FALSE)</f>
        <v>Electra</v>
      </c>
      <c r="O1574" s="21">
        <f>VLOOKUP(A1574, [1]orders!A:D, 4, FALSE)</f>
        <v>42693</v>
      </c>
      <c r="P1574" s="2">
        <v>2</v>
      </c>
      <c r="Q1574" s="2">
        <v>499.99</v>
      </c>
      <c r="R1574" s="27">
        <v>7.0000000000000007E-2</v>
      </c>
      <c r="S1574" s="2">
        <f t="shared" si="24"/>
        <v>999.98</v>
      </c>
    </row>
    <row r="1575" spans="1:19" x14ac:dyDescent="0.3">
      <c r="A1575" s="2">
        <v>562</v>
      </c>
      <c r="B1575" s="2">
        <v>2</v>
      </c>
      <c r="C1575" s="2">
        <f>VLOOKUP(A1575, [1]orders!A:G, 7, FALSE)</f>
        <v>2</v>
      </c>
      <c r="D1575" s="2">
        <v>26</v>
      </c>
      <c r="E1575" s="2">
        <f>VLOOKUP(C1575, [2]staffs!A:G,1,FALSE)</f>
        <v>2</v>
      </c>
      <c r="F1575" s="2" t="str">
        <f>VLOOKUP(E1575, [2]staffs!A:D,4,FALSE)</f>
        <v>mireya.copeland@bikes.shop</v>
      </c>
      <c r="G1575" s="2">
        <f>VLOOKUP(D1575, [3]products!$A:$D, 4, FALSE)</f>
        <v>2</v>
      </c>
      <c r="H1575" s="2" t="str">
        <f>VLOOKUP(G1575, [4]categories!A:B, 2, FALSE)</f>
        <v>Comfort Bicycles</v>
      </c>
      <c r="I1575" s="14">
        <f>VLOOKUP(A1575, [1]orders!A:B,2,FALSE)</f>
        <v>942</v>
      </c>
      <c r="J1575" s="14" t="str">
        <f>VLOOKUP(A1575, [1]orders!A:I,9,FALSE)</f>
        <v>davis.long@msn.com</v>
      </c>
      <c r="K1575" s="14">
        <f>VLOOKUP(A1575, [1]orders!A:J,10,FALSE)</f>
        <v>14086</v>
      </c>
      <c r="L1575" s="2" t="str">
        <f>IFERROR(VLOOKUP(C1575, [5]stores!A:B, 2, FALSE), "Unknown")</f>
        <v>Baldwin Bikes</v>
      </c>
      <c r="M1575" s="2" t="str">
        <f>VLOOKUP(D1575,[3]products!A:B,2,FALSE)</f>
        <v>Electra Townie Original 7D EQ - 2016</v>
      </c>
      <c r="N1575" s="2" t="str">
        <f>VLOOKUP(D1575, [3]products!A:H, 8, FALSE)</f>
        <v>Electra</v>
      </c>
      <c r="O1575" s="21">
        <f>VLOOKUP(A1575, [1]orders!A:D, 4, FALSE)</f>
        <v>42693</v>
      </c>
      <c r="P1575" s="2">
        <v>1</v>
      </c>
      <c r="Q1575" s="2">
        <v>599.99</v>
      </c>
      <c r="R1575" s="27">
        <v>0.05</v>
      </c>
      <c r="S1575" s="2">
        <f t="shared" si="24"/>
        <v>599.99</v>
      </c>
    </row>
    <row r="1576" spans="1:19" x14ac:dyDescent="0.3">
      <c r="A1576" s="2">
        <v>563</v>
      </c>
      <c r="B1576" s="2">
        <v>1</v>
      </c>
      <c r="C1576" s="2">
        <f>VLOOKUP(A1576, [1]orders!A:G, 7, FALSE)</f>
        <v>2</v>
      </c>
      <c r="D1576" s="2">
        <v>6</v>
      </c>
      <c r="E1576" s="2">
        <f>VLOOKUP(C1576, [2]staffs!A:G,1,FALSE)</f>
        <v>2</v>
      </c>
      <c r="F1576" s="2" t="str">
        <f>VLOOKUP(E1576, [2]staffs!A:D,4,FALSE)</f>
        <v>mireya.copeland@bikes.shop</v>
      </c>
      <c r="G1576" s="2">
        <f>VLOOKUP(D1576, [3]products!$A:$D, 4, FALSE)</f>
        <v>6</v>
      </c>
      <c r="H1576" s="2" t="str">
        <f>VLOOKUP(G1576, [4]categories!A:B, 2, FALSE)</f>
        <v>Mountain Bikes</v>
      </c>
      <c r="I1576" s="14">
        <f>VLOOKUP(A1576, [1]orders!A:B,2,FALSE)</f>
        <v>365</v>
      </c>
      <c r="J1576" s="14" t="str">
        <f>VLOOKUP(A1576, [1]orders!A:I,9,FALSE)</f>
        <v>rodger.rojas@yahoo.com</v>
      </c>
      <c r="K1576" s="14">
        <f>VLOOKUP(A1576, [1]orders!A:J,10,FALSE)</f>
        <v>11361</v>
      </c>
      <c r="L1576" s="2" t="str">
        <f>IFERROR(VLOOKUP(C1576, [5]stores!A:B, 2, FALSE), "Unknown")</f>
        <v>Baldwin Bikes</v>
      </c>
      <c r="M1576" s="2" t="str">
        <f>VLOOKUP(D1576,[3]products!A:B,2,FALSE)</f>
        <v>Surly Ice Cream Truck Frameset - 2016</v>
      </c>
      <c r="N1576" s="2" t="str">
        <f>VLOOKUP(D1576, [3]products!A:H, 8, FALSE)</f>
        <v>Surly</v>
      </c>
      <c r="O1576" s="21">
        <f>VLOOKUP(A1576, [1]orders!A:D, 4, FALSE)</f>
        <v>42694</v>
      </c>
      <c r="P1576" s="2">
        <v>2</v>
      </c>
      <c r="Q1576" s="2">
        <v>469.99</v>
      </c>
      <c r="R1576" s="27">
        <v>0.1</v>
      </c>
      <c r="S1576" s="2">
        <f t="shared" si="24"/>
        <v>939.98</v>
      </c>
    </row>
    <row r="1577" spans="1:19" x14ac:dyDescent="0.3">
      <c r="A1577" s="2">
        <v>563</v>
      </c>
      <c r="B1577" s="2">
        <v>2</v>
      </c>
      <c r="C1577" s="2">
        <f>VLOOKUP(A1577, [1]orders!A:G, 7, FALSE)</f>
        <v>2</v>
      </c>
      <c r="D1577" s="2">
        <v>19</v>
      </c>
      <c r="E1577" s="2">
        <f>VLOOKUP(C1577, [2]staffs!A:G,1,FALSE)</f>
        <v>2</v>
      </c>
      <c r="F1577" s="2" t="str">
        <f>VLOOKUP(E1577, [2]staffs!A:D,4,FALSE)</f>
        <v>mireya.copeland@bikes.shop</v>
      </c>
      <c r="G1577" s="2">
        <f>VLOOKUP(D1577, [3]products!$A:$D, 4, FALSE)</f>
        <v>3</v>
      </c>
      <c r="H1577" s="2" t="str">
        <f>VLOOKUP(G1577, [4]categories!A:B, 2, FALSE)</f>
        <v>Cruisers Bicycles</v>
      </c>
      <c r="I1577" s="14">
        <f>VLOOKUP(A1577, [1]orders!A:B,2,FALSE)</f>
        <v>365</v>
      </c>
      <c r="J1577" s="14" t="str">
        <f>VLOOKUP(A1577, [1]orders!A:I,9,FALSE)</f>
        <v>rodger.rojas@yahoo.com</v>
      </c>
      <c r="K1577" s="14">
        <f>VLOOKUP(A1577, [1]orders!A:J,10,FALSE)</f>
        <v>11361</v>
      </c>
      <c r="L1577" s="2" t="str">
        <f>IFERROR(VLOOKUP(C1577, [5]stores!A:B, 2, FALSE), "Unknown")</f>
        <v>Baldwin Bikes</v>
      </c>
      <c r="M1577" s="2" t="str">
        <f>VLOOKUP(D1577,[3]products!A:B,2,FALSE)</f>
        <v>Pure Cycles William 3-Speed - 2016</v>
      </c>
      <c r="N1577" s="2" t="str">
        <f>VLOOKUP(D1577, [3]products!A:H, 8, FALSE)</f>
        <v>Pure Cycles</v>
      </c>
      <c r="O1577" s="21">
        <f>VLOOKUP(A1577, [1]orders!A:D, 4, FALSE)</f>
        <v>42694</v>
      </c>
      <c r="P1577" s="2">
        <v>1</v>
      </c>
      <c r="Q1577" s="2">
        <v>449</v>
      </c>
      <c r="R1577" s="27">
        <v>0.05</v>
      </c>
      <c r="S1577" s="2">
        <f t="shared" si="24"/>
        <v>449</v>
      </c>
    </row>
    <row r="1578" spans="1:19" x14ac:dyDescent="0.3">
      <c r="A1578" s="2">
        <v>563</v>
      </c>
      <c r="B1578" s="2">
        <v>3</v>
      </c>
      <c r="C1578" s="2">
        <f>VLOOKUP(A1578, [1]orders!A:G, 7, FALSE)</f>
        <v>2</v>
      </c>
      <c r="D1578" s="2">
        <v>13</v>
      </c>
      <c r="E1578" s="2">
        <f>VLOOKUP(C1578, [2]staffs!A:G,1,FALSE)</f>
        <v>2</v>
      </c>
      <c r="F1578" s="2" t="str">
        <f>VLOOKUP(E1578, [2]staffs!A:D,4,FALSE)</f>
        <v>mireya.copeland@bikes.shop</v>
      </c>
      <c r="G1578" s="2">
        <f>VLOOKUP(D1578, [3]products!$A:$D, 4, FALSE)</f>
        <v>3</v>
      </c>
      <c r="H1578" s="2" t="str">
        <f>VLOOKUP(G1578, [4]categories!A:B, 2, FALSE)</f>
        <v>Cruisers Bicycles</v>
      </c>
      <c r="I1578" s="14">
        <f>VLOOKUP(A1578, [1]orders!A:B,2,FALSE)</f>
        <v>365</v>
      </c>
      <c r="J1578" s="14" t="str">
        <f>VLOOKUP(A1578, [1]orders!A:I,9,FALSE)</f>
        <v>rodger.rojas@yahoo.com</v>
      </c>
      <c r="K1578" s="14">
        <f>VLOOKUP(A1578, [1]orders!A:J,10,FALSE)</f>
        <v>11361</v>
      </c>
      <c r="L1578" s="2" t="str">
        <f>IFERROR(VLOOKUP(C1578, [5]stores!A:B, 2, FALSE), "Unknown")</f>
        <v>Baldwin Bikes</v>
      </c>
      <c r="M1578" s="2" t="str">
        <f>VLOOKUP(D1578,[3]products!A:B,2,FALSE)</f>
        <v>Electra Cruiser 1 (24-Inch) - 2016</v>
      </c>
      <c r="N1578" s="2" t="str">
        <f>VLOOKUP(D1578, [3]products!A:H, 8, FALSE)</f>
        <v>Electra</v>
      </c>
      <c r="O1578" s="21">
        <f>VLOOKUP(A1578, [1]orders!A:D, 4, FALSE)</f>
        <v>42694</v>
      </c>
      <c r="P1578" s="2">
        <v>2</v>
      </c>
      <c r="Q1578" s="2">
        <v>269.99</v>
      </c>
      <c r="R1578" s="27">
        <v>0.1</v>
      </c>
      <c r="S1578" s="2">
        <f t="shared" si="24"/>
        <v>539.98</v>
      </c>
    </row>
    <row r="1579" spans="1:19" x14ac:dyDescent="0.3">
      <c r="A1579" s="2">
        <v>564</v>
      </c>
      <c r="B1579" s="2">
        <v>1</v>
      </c>
      <c r="C1579" s="2">
        <f>VLOOKUP(A1579, [1]orders!A:G, 7, FALSE)</f>
        <v>2</v>
      </c>
      <c r="D1579" s="2">
        <v>4</v>
      </c>
      <c r="E1579" s="2">
        <f>VLOOKUP(C1579, [2]staffs!A:G,1,FALSE)</f>
        <v>2</v>
      </c>
      <c r="F1579" s="2" t="str">
        <f>VLOOKUP(E1579, [2]staffs!A:D,4,FALSE)</f>
        <v>mireya.copeland@bikes.shop</v>
      </c>
      <c r="G1579" s="2">
        <f>VLOOKUP(D1579, [3]products!$A:$D, 4, FALSE)</f>
        <v>6</v>
      </c>
      <c r="H1579" s="2" t="str">
        <f>VLOOKUP(G1579, [4]categories!A:B, 2, FALSE)</f>
        <v>Mountain Bikes</v>
      </c>
      <c r="I1579" s="14">
        <f>VLOOKUP(A1579, [1]orders!A:B,2,FALSE)</f>
        <v>1058</v>
      </c>
      <c r="J1579" s="14" t="str">
        <f>VLOOKUP(A1579, [1]orders!A:I,9,FALSE)</f>
        <v>aisha.woods@gmail.com</v>
      </c>
      <c r="K1579" s="14">
        <f>VLOOKUP(A1579, [1]orders!A:J,10,FALSE)</f>
        <v>14580</v>
      </c>
      <c r="L1579" s="2" t="str">
        <f>IFERROR(VLOOKUP(C1579, [5]stores!A:B, 2, FALSE), "Unknown")</f>
        <v>Baldwin Bikes</v>
      </c>
      <c r="M1579" s="2" t="str">
        <f>VLOOKUP(D1579,[3]products!A:B,2,FALSE)</f>
        <v>Trek Fuel EX 8 29 - 2016</v>
      </c>
      <c r="N1579" s="2" t="str">
        <f>VLOOKUP(D1579, [3]products!A:H, 8, FALSE)</f>
        <v>Trek</v>
      </c>
      <c r="O1579" s="21">
        <f>VLOOKUP(A1579, [1]orders!A:D, 4, FALSE)</f>
        <v>42694</v>
      </c>
      <c r="P1579" s="2">
        <v>1</v>
      </c>
      <c r="Q1579" s="2">
        <v>2899.99</v>
      </c>
      <c r="R1579" s="27">
        <v>0.2</v>
      </c>
      <c r="S1579" s="2">
        <f t="shared" si="24"/>
        <v>2899.99</v>
      </c>
    </row>
    <row r="1580" spans="1:19" x14ac:dyDescent="0.3">
      <c r="A1580" s="2">
        <v>564</v>
      </c>
      <c r="B1580" s="2">
        <v>2</v>
      </c>
      <c r="C1580" s="2">
        <f>VLOOKUP(A1580, [1]orders!A:G, 7, FALSE)</f>
        <v>2</v>
      </c>
      <c r="D1580" s="2">
        <v>15</v>
      </c>
      <c r="E1580" s="2">
        <f>VLOOKUP(C1580, [2]staffs!A:G,1,FALSE)</f>
        <v>2</v>
      </c>
      <c r="F1580" s="2" t="str">
        <f>VLOOKUP(E1580, [2]staffs!A:D,4,FALSE)</f>
        <v>mireya.copeland@bikes.shop</v>
      </c>
      <c r="G1580" s="2">
        <f>VLOOKUP(D1580, [3]products!$A:$D, 4, FALSE)</f>
        <v>3</v>
      </c>
      <c r="H1580" s="2" t="str">
        <f>VLOOKUP(G1580, [4]categories!A:B, 2, FALSE)</f>
        <v>Cruisers Bicycles</v>
      </c>
      <c r="I1580" s="14">
        <f>VLOOKUP(A1580, [1]orders!A:B,2,FALSE)</f>
        <v>1058</v>
      </c>
      <c r="J1580" s="14" t="str">
        <f>VLOOKUP(A1580, [1]orders!A:I,9,FALSE)</f>
        <v>aisha.woods@gmail.com</v>
      </c>
      <c r="K1580" s="14">
        <f>VLOOKUP(A1580, [1]orders!A:J,10,FALSE)</f>
        <v>14580</v>
      </c>
      <c r="L1580" s="2" t="str">
        <f>IFERROR(VLOOKUP(C1580, [5]stores!A:B, 2, FALSE), "Unknown")</f>
        <v>Baldwin Bikes</v>
      </c>
      <c r="M1580" s="2" t="str">
        <f>VLOOKUP(D1580,[3]products!A:B,2,FALSE)</f>
        <v>Electra Moto 1 - 2016</v>
      </c>
      <c r="N1580" s="2" t="str">
        <f>VLOOKUP(D1580, [3]products!A:H, 8, FALSE)</f>
        <v>Electra</v>
      </c>
      <c r="O1580" s="21">
        <f>VLOOKUP(A1580, [1]orders!A:D, 4, FALSE)</f>
        <v>42694</v>
      </c>
      <c r="P1580" s="2">
        <v>1</v>
      </c>
      <c r="Q1580" s="2">
        <v>529.99</v>
      </c>
      <c r="R1580" s="27">
        <v>0.2</v>
      </c>
      <c r="S1580" s="2">
        <f t="shared" si="24"/>
        <v>529.99</v>
      </c>
    </row>
    <row r="1581" spans="1:19" x14ac:dyDescent="0.3">
      <c r="A1581" s="2">
        <v>565</v>
      </c>
      <c r="B1581" s="2">
        <v>1</v>
      </c>
      <c r="C1581" s="2">
        <f>VLOOKUP(A1581, [1]orders!A:G, 7, FALSE)</f>
        <v>2</v>
      </c>
      <c r="D1581" s="2">
        <v>18</v>
      </c>
      <c r="E1581" s="2">
        <f>VLOOKUP(C1581, [2]staffs!A:G,1,FALSE)</f>
        <v>2</v>
      </c>
      <c r="F1581" s="2" t="str">
        <f>VLOOKUP(E1581, [2]staffs!A:D,4,FALSE)</f>
        <v>mireya.copeland@bikes.shop</v>
      </c>
      <c r="G1581" s="2">
        <f>VLOOKUP(D1581, [3]products!$A:$D, 4, FALSE)</f>
        <v>3</v>
      </c>
      <c r="H1581" s="2" t="str">
        <f>VLOOKUP(G1581, [4]categories!A:B, 2, FALSE)</f>
        <v>Cruisers Bicycles</v>
      </c>
      <c r="I1581" s="14">
        <f>VLOOKUP(A1581, [1]orders!A:B,2,FALSE)</f>
        <v>894</v>
      </c>
      <c r="J1581" s="14" t="str">
        <f>VLOOKUP(A1581, [1]orders!A:I,9,FALSE)</f>
        <v>nathaniel.richard@gmail.com</v>
      </c>
      <c r="K1581" s="14">
        <f>VLOOKUP(A1581, [1]orders!A:J,10,FALSE)</f>
        <v>12553</v>
      </c>
      <c r="L1581" s="2" t="str">
        <f>IFERROR(VLOOKUP(C1581, [5]stores!A:B, 2, FALSE), "Unknown")</f>
        <v>Baldwin Bikes</v>
      </c>
      <c r="M1581" s="2" t="str">
        <f>VLOOKUP(D1581,[3]products!A:B,2,FALSE)</f>
        <v>Pure Cycles Western 3-Speed - Women's - 2015/2016</v>
      </c>
      <c r="N1581" s="2" t="str">
        <f>VLOOKUP(D1581, [3]products!A:H, 8, FALSE)</f>
        <v>Pure Cycles</v>
      </c>
      <c r="O1581" s="21">
        <f>VLOOKUP(A1581, [1]orders!A:D, 4, FALSE)</f>
        <v>42695</v>
      </c>
      <c r="P1581" s="2">
        <v>1</v>
      </c>
      <c r="Q1581" s="2">
        <v>449</v>
      </c>
      <c r="R1581" s="27">
        <v>0.2</v>
      </c>
      <c r="S1581" s="2">
        <f t="shared" si="24"/>
        <v>449</v>
      </c>
    </row>
    <row r="1582" spans="1:19" x14ac:dyDescent="0.3">
      <c r="A1582" s="2">
        <v>565</v>
      </c>
      <c r="B1582" s="2">
        <v>2</v>
      </c>
      <c r="C1582" s="2">
        <f>VLOOKUP(A1582, [1]orders!A:G, 7, FALSE)</f>
        <v>2</v>
      </c>
      <c r="D1582" s="2">
        <v>25</v>
      </c>
      <c r="E1582" s="2">
        <f>VLOOKUP(C1582, [2]staffs!A:G,1,FALSE)</f>
        <v>2</v>
      </c>
      <c r="F1582" s="2" t="str">
        <f>VLOOKUP(E1582, [2]staffs!A:D,4,FALSE)</f>
        <v>mireya.copeland@bikes.shop</v>
      </c>
      <c r="G1582" s="2">
        <f>VLOOKUP(D1582, [3]products!$A:$D, 4, FALSE)</f>
        <v>2</v>
      </c>
      <c r="H1582" s="2" t="str">
        <f>VLOOKUP(G1582, [4]categories!A:B, 2, FALSE)</f>
        <v>Comfort Bicycles</v>
      </c>
      <c r="I1582" s="14">
        <f>VLOOKUP(A1582, [1]orders!A:B,2,FALSE)</f>
        <v>894</v>
      </c>
      <c r="J1582" s="14" t="str">
        <f>VLOOKUP(A1582, [1]orders!A:I,9,FALSE)</f>
        <v>nathaniel.richard@gmail.com</v>
      </c>
      <c r="K1582" s="14">
        <f>VLOOKUP(A1582, [1]orders!A:J,10,FALSE)</f>
        <v>12553</v>
      </c>
      <c r="L1582" s="2" t="str">
        <f>IFERROR(VLOOKUP(C1582, [5]stores!A:B, 2, FALSE), "Unknown")</f>
        <v>Baldwin Bikes</v>
      </c>
      <c r="M1582" s="2" t="str">
        <f>VLOOKUP(D1582,[3]products!A:B,2,FALSE)</f>
        <v>Electra Townie Original 7D - 2015/2016</v>
      </c>
      <c r="N1582" s="2" t="str">
        <f>VLOOKUP(D1582, [3]products!A:H, 8, FALSE)</f>
        <v>Electra</v>
      </c>
      <c r="O1582" s="21">
        <f>VLOOKUP(A1582, [1]orders!A:D, 4, FALSE)</f>
        <v>42695</v>
      </c>
      <c r="P1582" s="2">
        <v>2</v>
      </c>
      <c r="Q1582" s="2">
        <v>499.99</v>
      </c>
      <c r="R1582" s="27">
        <v>0.1</v>
      </c>
      <c r="S1582" s="2">
        <f t="shared" si="24"/>
        <v>999.98</v>
      </c>
    </row>
    <row r="1583" spans="1:19" x14ac:dyDescent="0.3">
      <c r="A1583" s="2">
        <v>565</v>
      </c>
      <c r="B1583" s="2">
        <v>3</v>
      </c>
      <c r="C1583" s="2">
        <f>VLOOKUP(A1583, [1]orders!A:G, 7, FALSE)</f>
        <v>2</v>
      </c>
      <c r="D1583" s="2">
        <v>9</v>
      </c>
      <c r="E1583" s="2">
        <f>VLOOKUP(C1583, [2]staffs!A:G,1,FALSE)</f>
        <v>2</v>
      </c>
      <c r="F1583" s="2" t="str">
        <f>VLOOKUP(E1583, [2]staffs!A:D,4,FALSE)</f>
        <v>mireya.copeland@bikes.shop</v>
      </c>
      <c r="G1583" s="2">
        <f>VLOOKUP(D1583, [3]products!$A:$D, 4, FALSE)</f>
        <v>5</v>
      </c>
      <c r="H1583" s="2" t="str">
        <f>VLOOKUP(G1583, [4]categories!A:B, 2, FALSE)</f>
        <v>Electric Bikes</v>
      </c>
      <c r="I1583" s="14">
        <f>VLOOKUP(A1583, [1]orders!A:B,2,FALSE)</f>
        <v>894</v>
      </c>
      <c r="J1583" s="14" t="str">
        <f>VLOOKUP(A1583, [1]orders!A:I,9,FALSE)</f>
        <v>nathaniel.richard@gmail.com</v>
      </c>
      <c r="K1583" s="14">
        <f>VLOOKUP(A1583, [1]orders!A:J,10,FALSE)</f>
        <v>12553</v>
      </c>
      <c r="L1583" s="2" t="str">
        <f>IFERROR(VLOOKUP(C1583, [5]stores!A:B, 2, FALSE), "Unknown")</f>
        <v>Baldwin Bikes</v>
      </c>
      <c r="M1583" s="2" t="str">
        <f>VLOOKUP(D1583,[3]products!A:B,2,FALSE)</f>
        <v>Trek Conduit+ - 2016</v>
      </c>
      <c r="N1583" s="2" t="str">
        <f>VLOOKUP(D1583, [3]products!A:H, 8, FALSE)</f>
        <v>Trek</v>
      </c>
      <c r="O1583" s="21">
        <f>VLOOKUP(A1583, [1]orders!A:D, 4, FALSE)</f>
        <v>42695</v>
      </c>
      <c r="P1583" s="2">
        <v>1</v>
      </c>
      <c r="Q1583" s="2">
        <v>2999.99</v>
      </c>
      <c r="R1583" s="27">
        <v>0.05</v>
      </c>
      <c r="S1583" s="2">
        <f t="shared" si="24"/>
        <v>2999.99</v>
      </c>
    </row>
    <row r="1584" spans="1:19" x14ac:dyDescent="0.3">
      <c r="A1584" s="2">
        <v>565</v>
      </c>
      <c r="B1584" s="2">
        <v>4</v>
      </c>
      <c r="C1584" s="2">
        <f>VLOOKUP(A1584, [1]orders!A:G, 7, FALSE)</f>
        <v>2</v>
      </c>
      <c r="D1584" s="2">
        <v>17</v>
      </c>
      <c r="E1584" s="2">
        <f>VLOOKUP(C1584, [2]staffs!A:G,1,FALSE)</f>
        <v>2</v>
      </c>
      <c r="F1584" s="2" t="str">
        <f>VLOOKUP(E1584, [2]staffs!A:D,4,FALSE)</f>
        <v>mireya.copeland@bikes.shop</v>
      </c>
      <c r="G1584" s="2">
        <f>VLOOKUP(D1584, [3]products!$A:$D, 4, FALSE)</f>
        <v>3</v>
      </c>
      <c r="H1584" s="2" t="str">
        <f>VLOOKUP(G1584, [4]categories!A:B, 2, FALSE)</f>
        <v>Cruisers Bicycles</v>
      </c>
      <c r="I1584" s="14">
        <f>VLOOKUP(A1584, [1]orders!A:B,2,FALSE)</f>
        <v>894</v>
      </c>
      <c r="J1584" s="14" t="str">
        <f>VLOOKUP(A1584, [1]orders!A:I,9,FALSE)</f>
        <v>nathaniel.richard@gmail.com</v>
      </c>
      <c r="K1584" s="14">
        <f>VLOOKUP(A1584, [1]orders!A:J,10,FALSE)</f>
        <v>12553</v>
      </c>
      <c r="L1584" s="2" t="str">
        <f>IFERROR(VLOOKUP(C1584, [5]stores!A:B, 2, FALSE), "Unknown")</f>
        <v>Baldwin Bikes</v>
      </c>
      <c r="M1584" s="2" t="str">
        <f>VLOOKUP(D1584,[3]products!A:B,2,FALSE)</f>
        <v>Pure Cycles Vine 8-Speed - 2016</v>
      </c>
      <c r="N1584" s="2" t="str">
        <f>VLOOKUP(D1584, [3]products!A:H, 8, FALSE)</f>
        <v>Pure Cycles</v>
      </c>
      <c r="O1584" s="21">
        <f>VLOOKUP(A1584, [1]orders!A:D, 4, FALSE)</f>
        <v>42695</v>
      </c>
      <c r="P1584" s="2">
        <v>1</v>
      </c>
      <c r="Q1584" s="2">
        <v>429</v>
      </c>
      <c r="R1584" s="27">
        <v>0.1</v>
      </c>
      <c r="S1584" s="2">
        <f t="shared" si="24"/>
        <v>429</v>
      </c>
    </row>
    <row r="1585" spans="1:19" x14ac:dyDescent="0.3">
      <c r="A1585" s="2">
        <v>566</v>
      </c>
      <c r="B1585" s="2">
        <v>1</v>
      </c>
      <c r="C1585" s="2">
        <f>VLOOKUP(A1585, [1]orders!A:G, 7, FALSE)</f>
        <v>1</v>
      </c>
      <c r="D1585" s="2">
        <v>24</v>
      </c>
      <c r="E1585" s="2">
        <f>VLOOKUP(C1585, [2]staffs!A:G,1,FALSE)</f>
        <v>1</v>
      </c>
      <c r="F1585" s="2" t="str">
        <f>VLOOKUP(E1585, [2]staffs!A:D,4,FALSE)</f>
        <v>fabiola.jackson@bikes.shop</v>
      </c>
      <c r="G1585" s="2">
        <f>VLOOKUP(D1585, [3]products!$A:$D, 4, FALSE)</f>
        <v>2</v>
      </c>
      <c r="H1585" s="2" t="str">
        <f>VLOOKUP(G1585, [4]categories!A:B, 2, FALSE)</f>
        <v>Comfort Bicycles</v>
      </c>
      <c r="I1585" s="14">
        <f>VLOOKUP(A1585, [1]orders!A:B,2,FALSE)</f>
        <v>298</v>
      </c>
      <c r="J1585" s="14" t="str">
        <f>VLOOKUP(A1585, [1]orders!A:I,9,FALSE)</f>
        <v>jennie.middleton@gmail.com</v>
      </c>
      <c r="K1585" s="14">
        <f>VLOOKUP(A1585, [1]orders!A:J,10,FALSE)</f>
        <v>91784</v>
      </c>
      <c r="L1585" s="2" t="str">
        <f>IFERROR(VLOOKUP(C1585, [5]stores!A:B, 2, FALSE), "Unknown")</f>
        <v>Santa Cruz Bikes</v>
      </c>
      <c r="M1585" s="2" t="str">
        <f>VLOOKUP(D1585,[3]products!A:B,2,FALSE)</f>
        <v>Electra Townie Original 21D - 2016</v>
      </c>
      <c r="N1585" s="2" t="str">
        <f>VLOOKUP(D1585, [3]products!A:H, 8, FALSE)</f>
        <v>Electra</v>
      </c>
      <c r="O1585" s="21">
        <f>VLOOKUP(A1585, [1]orders!A:D, 4, FALSE)</f>
        <v>42696</v>
      </c>
      <c r="P1585" s="2">
        <v>2</v>
      </c>
      <c r="Q1585" s="2">
        <v>549.99</v>
      </c>
      <c r="R1585" s="27">
        <v>7.0000000000000007E-2</v>
      </c>
      <c r="S1585" s="2">
        <f t="shared" si="24"/>
        <v>1099.98</v>
      </c>
    </row>
    <row r="1586" spans="1:19" x14ac:dyDescent="0.3">
      <c r="A1586" s="2">
        <v>566</v>
      </c>
      <c r="B1586" s="2">
        <v>2</v>
      </c>
      <c r="C1586" s="2">
        <f>VLOOKUP(A1586, [1]orders!A:G, 7, FALSE)</f>
        <v>1</v>
      </c>
      <c r="D1586" s="2">
        <v>7</v>
      </c>
      <c r="E1586" s="2">
        <f>VLOOKUP(C1586, [2]staffs!A:G,1,FALSE)</f>
        <v>1</v>
      </c>
      <c r="F1586" s="2" t="str">
        <f>VLOOKUP(E1586, [2]staffs!A:D,4,FALSE)</f>
        <v>fabiola.jackson@bikes.shop</v>
      </c>
      <c r="G1586" s="2">
        <f>VLOOKUP(D1586, [3]products!$A:$D, 4, FALSE)</f>
        <v>6</v>
      </c>
      <c r="H1586" s="2" t="str">
        <f>VLOOKUP(G1586, [4]categories!A:B, 2, FALSE)</f>
        <v>Mountain Bikes</v>
      </c>
      <c r="I1586" s="14">
        <f>VLOOKUP(A1586, [1]orders!A:B,2,FALSE)</f>
        <v>298</v>
      </c>
      <c r="J1586" s="14" t="str">
        <f>VLOOKUP(A1586, [1]orders!A:I,9,FALSE)</f>
        <v>jennie.middleton@gmail.com</v>
      </c>
      <c r="K1586" s="14">
        <f>VLOOKUP(A1586, [1]orders!A:J,10,FALSE)</f>
        <v>91784</v>
      </c>
      <c r="L1586" s="2" t="str">
        <f>IFERROR(VLOOKUP(C1586, [5]stores!A:B, 2, FALSE), "Unknown")</f>
        <v>Santa Cruz Bikes</v>
      </c>
      <c r="M1586" s="2" t="str">
        <f>VLOOKUP(D1586,[3]products!A:B,2,FALSE)</f>
        <v>Trek Slash 8 27.5 - 2016</v>
      </c>
      <c r="N1586" s="2" t="str">
        <f>VLOOKUP(D1586, [3]products!A:H, 8, FALSE)</f>
        <v>Trek</v>
      </c>
      <c r="O1586" s="21">
        <f>VLOOKUP(A1586, [1]orders!A:D, 4, FALSE)</f>
        <v>42696</v>
      </c>
      <c r="P1586" s="2">
        <v>2</v>
      </c>
      <c r="Q1586" s="2">
        <v>3999.99</v>
      </c>
      <c r="R1586" s="27">
        <v>0.2</v>
      </c>
      <c r="S1586" s="2">
        <f t="shared" si="24"/>
        <v>7999.98</v>
      </c>
    </row>
    <row r="1587" spans="1:19" x14ac:dyDescent="0.3">
      <c r="A1587" s="2">
        <v>566</v>
      </c>
      <c r="B1587" s="2">
        <v>3</v>
      </c>
      <c r="C1587" s="2">
        <f>VLOOKUP(A1587, [1]orders!A:G, 7, FALSE)</f>
        <v>1</v>
      </c>
      <c r="D1587" s="2">
        <v>8</v>
      </c>
      <c r="E1587" s="2">
        <f>VLOOKUP(C1587, [2]staffs!A:G,1,FALSE)</f>
        <v>1</v>
      </c>
      <c r="F1587" s="2" t="str">
        <f>VLOOKUP(E1587, [2]staffs!A:D,4,FALSE)</f>
        <v>fabiola.jackson@bikes.shop</v>
      </c>
      <c r="G1587" s="2">
        <f>VLOOKUP(D1587, [3]products!$A:$D, 4, FALSE)</f>
        <v>6</v>
      </c>
      <c r="H1587" s="2" t="str">
        <f>VLOOKUP(G1587, [4]categories!A:B, 2, FALSE)</f>
        <v>Mountain Bikes</v>
      </c>
      <c r="I1587" s="14">
        <f>VLOOKUP(A1587, [1]orders!A:B,2,FALSE)</f>
        <v>298</v>
      </c>
      <c r="J1587" s="14" t="str">
        <f>VLOOKUP(A1587, [1]orders!A:I,9,FALSE)</f>
        <v>jennie.middleton@gmail.com</v>
      </c>
      <c r="K1587" s="14">
        <f>VLOOKUP(A1587, [1]orders!A:J,10,FALSE)</f>
        <v>91784</v>
      </c>
      <c r="L1587" s="2" t="str">
        <f>IFERROR(VLOOKUP(C1587, [5]stores!A:B, 2, FALSE), "Unknown")</f>
        <v>Santa Cruz Bikes</v>
      </c>
      <c r="M1587" s="2" t="str">
        <f>VLOOKUP(D1587,[3]products!A:B,2,FALSE)</f>
        <v>Trek Remedy 29 Carbon Frameset - 2016</v>
      </c>
      <c r="N1587" s="2" t="str">
        <f>VLOOKUP(D1587, [3]products!A:H, 8, FALSE)</f>
        <v>Trek</v>
      </c>
      <c r="O1587" s="21">
        <f>VLOOKUP(A1587, [1]orders!A:D, 4, FALSE)</f>
        <v>42696</v>
      </c>
      <c r="P1587" s="2">
        <v>1</v>
      </c>
      <c r="Q1587" s="2">
        <v>1799.99</v>
      </c>
      <c r="R1587" s="27">
        <v>0.1</v>
      </c>
      <c r="S1587" s="2">
        <f t="shared" si="24"/>
        <v>1799.99</v>
      </c>
    </row>
    <row r="1588" spans="1:19" x14ac:dyDescent="0.3">
      <c r="A1588" s="2">
        <v>566</v>
      </c>
      <c r="B1588" s="2">
        <v>4</v>
      </c>
      <c r="C1588" s="2">
        <f>VLOOKUP(A1588, [1]orders!A:G, 7, FALSE)</f>
        <v>1</v>
      </c>
      <c r="D1588" s="2">
        <v>21</v>
      </c>
      <c r="E1588" s="2">
        <f>VLOOKUP(C1588, [2]staffs!A:G,1,FALSE)</f>
        <v>1</v>
      </c>
      <c r="F1588" s="2" t="str">
        <f>VLOOKUP(E1588, [2]staffs!A:D,4,FALSE)</f>
        <v>fabiola.jackson@bikes.shop</v>
      </c>
      <c r="G1588" s="2">
        <f>VLOOKUP(D1588, [3]products!$A:$D, 4, FALSE)</f>
        <v>1</v>
      </c>
      <c r="H1588" s="2" t="str">
        <f>VLOOKUP(G1588, [4]categories!A:B, 2, FALSE)</f>
        <v>Children Bicycles</v>
      </c>
      <c r="I1588" s="14">
        <f>VLOOKUP(A1588, [1]orders!A:B,2,FALSE)</f>
        <v>298</v>
      </c>
      <c r="J1588" s="14" t="str">
        <f>VLOOKUP(A1588, [1]orders!A:I,9,FALSE)</f>
        <v>jennie.middleton@gmail.com</v>
      </c>
      <c r="K1588" s="14">
        <f>VLOOKUP(A1588, [1]orders!A:J,10,FALSE)</f>
        <v>91784</v>
      </c>
      <c r="L1588" s="2" t="str">
        <f>IFERROR(VLOOKUP(C1588, [5]stores!A:B, 2, FALSE), "Unknown")</f>
        <v>Santa Cruz Bikes</v>
      </c>
      <c r="M1588" s="2" t="str">
        <f>VLOOKUP(D1588,[3]products!A:B,2,FALSE)</f>
        <v>Electra Cruiser 1 (24-Inch) - 2016</v>
      </c>
      <c r="N1588" s="2" t="str">
        <f>VLOOKUP(D1588, [3]products!A:H, 8, FALSE)</f>
        <v>Electra</v>
      </c>
      <c r="O1588" s="21">
        <f>VLOOKUP(A1588, [1]orders!A:D, 4, FALSE)</f>
        <v>42696</v>
      </c>
      <c r="P1588" s="2">
        <v>2</v>
      </c>
      <c r="Q1588" s="2">
        <v>269.99</v>
      </c>
      <c r="R1588" s="27">
        <v>0.2</v>
      </c>
      <c r="S1588" s="2">
        <f t="shared" si="24"/>
        <v>539.98</v>
      </c>
    </row>
    <row r="1589" spans="1:19" x14ac:dyDescent="0.3">
      <c r="A1589" s="2">
        <v>567</v>
      </c>
      <c r="B1589" s="2">
        <v>1</v>
      </c>
      <c r="C1589" s="2">
        <f>VLOOKUP(A1589, [1]orders!A:G, 7, FALSE)</f>
        <v>1</v>
      </c>
      <c r="D1589" s="2">
        <v>9</v>
      </c>
      <c r="E1589" s="2">
        <f>VLOOKUP(C1589, [2]staffs!A:G,1,FALSE)</f>
        <v>1</v>
      </c>
      <c r="F1589" s="2" t="str">
        <f>VLOOKUP(E1589, [2]staffs!A:D,4,FALSE)</f>
        <v>fabiola.jackson@bikes.shop</v>
      </c>
      <c r="G1589" s="2">
        <f>VLOOKUP(D1589, [3]products!$A:$D, 4, FALSE)</f>
        <v>5</v>
      </c>
      <c r="H1589" s="2" t="str">
        <f>VLOOKUP(G1589, [4]categories!A:B, 2, FALSE)</f>
        <v>Electric Bikes</v>
      </c>
      <c r="I1589" s="14">
        <f>VLOOKUP(A1589, [1]orders!A:B,2,FALSE)</f>
        <v>1430</v>
      </c>
      <c r="J1589" s="14" t="str">
        <f>VLOOKUP(A1589, [1]orders!A:I,9,FALSE)</f>
        <v>tayna.wade@hotmail.com</v>
      </c>
      <c r="K1589" s="14">
        <f>VLOOKUP(A1589, [1]orders!A:J,10,FALSE)</f>
        <v>93306</v>
      </c>
      <c r="L1589" s="2" t="str">
        <f>IFERROR(VLOOKUP(C1589, [5]stores!A:B, 2, FALSE), "Unknown")</f>
        <v>Santa Cruz Bikes</v>
      </c>
      <c r="M1589" s="2" t="str">
        <f>VLOOKUP(D1589,[3]products!A:B,2,FALSE)</f>
        <v>Trek Conduit+ - 2016</v>
      </c>
      <c r="N1589" s="2" t="str">
        <f>VLOOKUP(D1589, [3]products!A:H, 8, FALSE)</f>
        <v>Trek</v>
      </c>
      <c r="O1589" s="21">
        <f>VLOOKUP(A1589, [1]orders!A:D, 4, FALSE)</f>
        <v>42696</v>
      </c>
      <c r="P1589" s="2">
        <v>1</v>
      </c>
      <c r="Q1589" s="2">
        <v>2999.99</v>
      </c>
      <c r="R1589" s="27">
        <v>0.2</v>
      </c>
      <c r="S1589" s="2">
        <f t="shared" si="24"/>
        <v>2999.99</v>
      </c>
    </row>
    <row r="1590" spans="1:19" x14ac:dyDescent="0.3">
      <c r="A1590" s="2">
        <v>567</v>
      </c>
      <c r="B1590" s="2">
        <v>2</v>
      </c>
      <c r="C1590" s="2">
        <f>VLOOKUP(A1590, [1]orders!A:G, 7, FALSE)</f>
        <v>1</v>
      </c>
      <c r="D1590" s="2">
        <v>5</v>
      </c>
      <c r="E1590" s="2">
        <f>VLOOKUP(C1590, [2]staffs!A:G,1,FALSE)</f>
        <v>1</v>
      </c>
      <c r="F1590" s="2" t="str">
        <f>VLOOKUP(E1590, [2]staffs!A:D,4,FALSE)</f>
        <v>fabiola.jackson@bikes.shop</v>
      </c>
      <c r="G1590" s="2">
        <f>VLOOKUP(D1590, [3]products!$A:$D, 4, FALSE)</f>
        <v>6</v>
      </c>
      <c r="H1590" s="2" t="str">
        <f>VLOOKUP(G1590, [4]categories!A:B, 2, FALSE)</f>
        <v>Mountain Bikes</v>
      </c>
      <c r="I1590" s="14">
        <f>VLOOKUP(A1590, [1]orders!A:B,2,FALSE)</f>
        <v>1430</v>
      </c>
      <c r="J1590" s="14" t="str">
        <f>VLOOKUP(A1590, [1]orders!A:I,9,FALSE)</f>
        <v>tayna.wade@hotmail.com</v>
      </c>
      <c r="K1590" s="14">
        <f>VLOOKUP(A1590, [1]orders!A:J,10,FALSE)</f>
        <v>93306</v>
      </c>
      <c r="L1590" s="2" t="str">
        <f>IFERROR(VLOOKUP(C1590, [5]stores!A:B, 2, FALSE), "Unknown")</f>
        <v>Santa Cruz Bikes</v>
      </c>
      <c r="M1590" s="2" t="str">
        <f>VLOOKUP(D1590,[3]products!A:B,2,FALSE)</f>
        <v>Heller Shagamaw Frame - 2016</v>
      </c>
      <c r="N1590" s="2" t="str">
        <f>VLOOKUP(D1590, [3]products!A:H, 8, FALSE)</f>
        <v>Heller</v>
      </c>
      <c r="O1590" s="21">
        <f>VLOOKUP(A1590, [1]orders!A:D, 4, FALSE)</f>
        <v>42696</v>
      </c>
      <c r="P1590" s="2">
        <v>1</v>
      </c>
      <c r="Q1590" s="2">
        <v>1320.99</v>
      </c>
      <c r="R1590" s="27">
        <v>7.0000000000000007E-2</v>
      </c>
      <c r="S1590" s="2">
        <f t="shared" si="24"/>
        <v>1320.99</v>
      </c>
    </row>
    <row r="1591" spans="1:19" x14ac:dyDescent="0.3">
      <c r="A1591" s="2">
        <v>568</v>
      </c>
      <c r="B1591" s="2">
        <v>1</v>
      </c>
      <c r="C1591" s="2">
        <f>VLOOKUP(A1591, [1]orders!A:G, 7, FALSE)</f>
        <v>1</v>
      </c>
      <c r="D1591" s="2">
        <v>5</v>
      </c>
      <c r="E1591" s="2">
        <f>VLOOKUP(C1591, [2]staffs!A:G,1,FALSE)</f>
        <v>1</v>
      </c>
      <c r="F1591" s="2" t="str">
        <f>VLOOKUP(E1591, [2]staffs!A:D,4,FALSE)</f>
        <v>fabiola.jackson@bikes.shop</v>
      </c>
      <c r="G1591" s="2">
        <f>VLOOKUP(D1591, [3]products!$A:$D, 4, FALSE)</f>
        <v>6</v>
      </c>
      <c r="H1591" s="2" t="str">
        <f>VLOOKUP(G1591, [4]categories!A:B, 2, FALSE)</f>
        <v>Mountain Bikes</v>
      </c>
      <c r="I1591" s="14">
        <f>VLOOKUP(A1591, [1]orders!A:B,2,FALSE)</f>
        <v>1275</v>
      </c>
      <c r="J1591" s="14" t="str">
        <f>VLOOKUP(A1591, [1]orders!A:I,9,FALSE)</f>
        <v>lenita.bonner@aol.com</v>
      </c>
      <c r="K1591" s="14">
        <f>VLOOKUP(A1591, [1]orders!A:J,10,FALSE)</f>
        <v>93635</v>
      </c>
      <c r="L1591" s="2" t="str">
        <f>IFERROR(VLOOKUP(C1591, [5]stores!A:B, 2, FALSE), "Unknown")</f>
        <v>Santa Cruz Bikes</v>
      </c>
      <c r="M1591" s="2" t="str">
        <f>VLOOKUP(D1591,[3]products!A:B,2,FALSE)</f>
        <v>Heller Shagamaw Frame - 2016</v>
      </c>
      <c r="N1591" s="2" t="str">
        <f>VLOOKUP(D1591, [3]products!A:H, 8, FALSE)</f>
        <v>Heller</v>
      </c>
      <c r="O1591" s="21">
        <f>VLOOKUP(A1591, [1]orders!A:D, 4, FALSE)</f>
        <v>42697</v>
      </c>
      <c r="P1591" s="2">
        <v>1</v>
      </c>
      <c r="Q1591" s="2">
        <v>1320.99</v>
      </c>
      <c r="R1591" s="27">
        <v>0.05</v>
      </c>
      <c r="S1591" s="2">
        <f t="shared" si="24"/>
        <v>1320.99</v>
      </c>
    </row>
    <row r="1592" spans="1:19" x14ac:dyDescent="0.3">
      <c r="A1592" s="2">
        <v>568</v>
      </c>
      <c r="B1592" s="2">
        <v>2</v>
      </c>
      <c r="C1592" s="2">
        <f>VLOOKUP(A1592, [1]orders!A:G, 7, FALSE)</f>
        <v>1</v>
      </c>
      <c r="D1592" s="2">
        <v>10</v>
      </c>
      <c r="E1592" s="2">
        <f>VLOOKUP(C1592, [2]staffs!A:G,1,FALSE)</f>
        <v>1</v>
      </c>
      <c r="F1592" s="2" t="str">
        <f>VLOOKUP(E1592, [2]staffs!A:D,4,FALSE)</f>
        <v>fabiola.jackson@bikes.shop</v>
      </c>
      <c r="G1592" s="2">
        <f>VLOOKUP(D1592, [3]products!$A:$D, 4, FALSE)</f>
        <v>4</v>
      </c>
      <c r="H1592" s="2" t="str">
        <f>VLOOKUP(G1592, [4]categories!A:B, 2, FALSE)</f>
        <v>Cyclocross Bicycles</v>
      </c>
      <c r="I1592" s="14">
        <f>VLOOKUP(A1592, [1]orders!A:B,2,FALSE)</f>
        <v>1275</v>
      </c>
      <c r="J1592" s="14" t="str">
        <f>VLOOKUP(A1592, [1]orders!A:I,9,FALSE)</f>
        <v>lenita.bonner@aol.com</v>
      </c>
      <c r="K1592" s="14">
        <f>VLOOKUP(A1592, [1]orders!A:J,10,FALSE)</f>
        <v>93635</v>
      </c>
      <c r="L1592" s="2" t="str">
        <f>IFERROR(VLOOKUP(C1592, [5]stores!A:B, 2, FALSE), "Unknown")</f>
        <v>Santa Cruz Bikes</v>
      </c>
      <c r="M1592" s="2" t="str">
        <f>VLOOKUP(D1592,[3]products!A:B,2,FALSE)</f>
        <v>Surly Straggler - 2016</v>
      </c>
      <c r="N1592" s="2" t="str">
        <f>VLOOKUP(D1592, [3]products!A:H, 8, FALSE)</f>
        <v>Surly</v>
      </c>
      <c r="O1592" s="21">
        <f>VLOOKUP(A1592, [1]orders!A:D, 4, FALSE)</f>
        <v>42697</v>
      </c>
      <c r="P1592" s="2">
        <v>1</v>
      </c>
      <c r="Q1592" s="2">
        <v>1549</v>
      </c>
      <c r="R1592" s="27">
        <v>0.05</v>
      </c>
      <c r="S1592" s="2">
        <f t="shared" si="24"/>
        <v>1549</v>
      </c>
    </row>
    <row r="1593" spans="1:19" x14ac:dyDescent="0.3">
      <c r="A1593" s="2">
        <v>569</v>
      </c>
      <c r="B1593" s="2">
        <v>1</v>
      </c>
      <c r="C1593" s="2">
        <f>VLOOKUP(A1593, [1]orders!A:G, 7, FALSE)</f>
        <v>2</v>
      </c>
      <c r="D1593" s="2">
        <v>16</v>
      </c>
      <c r="E1593" s="2">
        <f>VLOOKUP(C1593, [2]staffs!A:G,1,FALSE)</f>
        <v>2</v>
      </c>
      <c r="F1593" s="2" t="str">
        <f>VLOOKUP(E1593, [2]staffs!A:D,4,FALSE)</f>
        <v>mireya.copeland@bikes.shop</v>
      </c>
      <c r="G1593" s="2">
        <f>VLOOKUP(D1593, [3]products!$A:$D, 4, FALSE)</f>
        <v>3</v>
      </c>
      <c r="H1593" s="2" t="str">
        <f>VLOOKUP(G1593, [4]categories!A:B, 2, FALSE)</f>
        <v>Cruisers Bicycles</v>
      </c>
      <c r="I1593" s="14">
        <f>VLOOKUP(A1593, [1]orders!A:B,2,FALSE)</f>
        <v>707</v>
      </c>
      <c r="J1593" s="14" t="str">
        <f>VLOOKUP(A1593, [1]orders!A:I,9,FALSE)</f>
        <v>terese.briggs@msn.com</v>
      </c>
      <c r="K1593" s="14">
        <f>VLOOKUP(A1593, [1]orders!A:J,10,FALSE)</f>
        <v>11377</v>
      </c>
      <c r="L1593" s="2" t="str">
        <f>IFERROR(VLOOKUP(C1593, [5]stores!A:B, 2, FALSE), "Unknown")</f>
        <v>Baldwin Bikes</v>
      </c>
      <c r="M1593" s="2" t="str">
        <f>VLOOKUP(D1593,[3]products!A:B,2,FALSE)</f>
        <v>Electra Townie Original 7D EQ - 2016</v>
      </c>
      <c r="N1593" s="2" t="str">
        <f>VLOOKUP(D1593, [3]products!A:H, 8, FALSE)</f>
        <v>Electra</v>
      </c>
      <c r="O1593" s="21">
        <f>VLOOKUP(A1593, [1]orders!A:D, 4, FALSE)</f>
        <v>42697</v>
      </c>
      <c r="P1593" s="2">
        <v>1</v>
      </c>
      <c r="Q1593" s="2">
        <v>599.99</v>
      </c>
      <c r="R1593" s="27">
        <v>0.05</v>
      </c>
      <c r="S1593" s="2">
        <f t="shared" si="24"/>
        <v>599.99</v>
      </c>
    </row>
    <row r="1594" spans="1:19" x14ac:dyDescent="0.3">
      <c r="A1594" s="2">
        <v>569</v>
      </c>
      <c r="B1594" s="2">
        <v>2</v>
      </c>
      <c r="C1594" s="2">
        <f>VLOOKUP(A1594, [1]orders!A:G, 7, FALSE)</f>
        <v>2</v>
      </c>
      <c r="D1594" s="2">
        <v>24</v>
      </c>
      <c r="E1594" s="2">
        <f>VLOOKUP(C1594, [2]staffs!A:G,1,FALSE)</f>
        <v>2</v>
      </c>
      <c r="F1594" s="2" t="str">
        <f>VLOOKUP(E1594, [2]staffs!A:D,4,FALSE)</f>
        <v>mireya.copeland@bikes.shop</v>
      </c>
      <c r="G1594" s="2">
        <f>VLOOKUP(D1594, [3]products!$A:$D, 4, FALSE)</f>
        <v>2</v>
      </c>
      <c r="H1594" s="2" t="str">
        <f>VLOOKUP(G1594, [4]categories!A:B, 2, FALSE)</f>
        <v>Comfort Bicycles</v>
      </c>
      <c r="I1594" s="14">
        <f>VLOOKUP(A1594, [1]orders!A:B,2,FALSE)</f>
        <v>707</v>
      </c>
      <c r="J1594" s="14" t="str">
        <f>VLOOKUP(A1594, [1]orders!A:I,9,FALSE)</f>
        <v>terese.briggs@msn.com</v>
      </c>
      <c r="K1594" s="14">
        <f>VLOOKUP(A1594, [1]orders!A:J,10,FALSE)</f>
        <v>11377</v>
      </c>
      <c r="L1594" s="2" t="str">
        <f>IFERROR(VLOOKUP(C1594, [5]stores!A:B, 2, FALSE), "Unknown")</f>
        <v>Baldwin Bikes</v>
      </c>
      <c r="M1594" s="2" t="str">
        <f>VLOOKUP(D1594,[3]products!A:B,2,FALSE)</f>
        <v>Electra Townie Original 21D - 2016</v>
      </c>
      <c r="N1594" s="2" t="str">
        <f>VLOOKUP(D1594, [3]products!A:H, 8, FALSE)</f>
        <v>Electra</v>
      </c>
      <c r="O1594" s="21">
        <f>VLOOKUP(A1594, [1]orders!A:D, 4, FALSE)</f>
        <v>42697</v>
      </c>
      <c r="P1594" s="2">
        <v>2</v>
      </c>
      <c r="Q1594" s="2">
        <v>549.99</v>
      </c>
      <c r="R1594" s="27">
        <v>0.1</v>
      </c>
      <c r="S1594" s="2">
        <f t="shared" si="24"/>
        <v>1099.98</v>
      </c>
    </row>
    <row r="1595" spans="1:19" x14ac:dyDescent="0.3">
      <c r="A1595" s="2">
        <v>570</v>
      </c>
      <c r="B1595" s="2">
        <v>1</v>
      </c>
      <c r="C1595" s="2">
        <f>VLOOKUP(A1595, [1]orders!A:G, 7, FALSE)</f>
        <v>2</v>
      </c>
      <c r="D1595" s="2">
        <v>18</v>
      </c>
      <c r="E1595" s="2">
        <f>VLOOKUP(C1595, [2]staffs!A:G,1,FALSE)</f>
        <v>2</v>
      </c>
      <c r="F1595" s="2" t="str">
        <f>VLOOKUP(E1595, [2]staffs!A:D,4,FALSE)</f>
        <v>mireya.copeland@bikes.shop</v>
      </c>
      <c r="G1595" s="2">
        <f>VLOOKUP(D1595, [3]products!$A:$D, 4, FALSE)</f>
        <v>3</v>
      </c>
      <c r="H1595" s="2" t="str">
        <f>VLOOKUP(G1595, [4]categories!A:B, 2, FALSE)</f>
        <v>Cruisers Bicycles</v>
      </c>
      <c r="I1595" s="14">
        <f>VLOOKUP(A1595, [1]orders!A:B,2,FALSE)</f>
        <v>989</v>
      </c>
      <c r="J1595" s="14" t="str">
        <f>VLOOKUP(A1595, [1]orders!A:I,9,FALSE)</f>
        <v>loreen.byers@yahoo.com</v>
      </c>
      <c r="K1595" s="14">
        <f>VLOOKUP(A1595, [1]orders!A:J,10,FALSE)</f>
        <v>11420</v>
      </c>
      <c r="L1595" s="2" t="str">
        <f>IFERROR(VLOOKUP(C1595, [5]stores!A:B, 2, FALSE), "Unknown")</f>
        <v>Baldwin Bikes</v>
      </c>
      <c r="M1595" s="2" t="str">
        <f>VLOOKUP(D1595,[3]products!A:B,2,FALSE)</f>
        <v>Pure Cycles Western 3-Speed - Women's - 2015/2016</v>
      </c>
      <c r="N1595" s="2" t="str">
        <f>VLOOKUP(D1595, [3]products!A:H, 8, FALSE)</f>
        <v>Pure Cycles</v>
      </c>
      <c r="O1595" s="21">
        <f>VLOOKUP(A1595, [1]orders!A:D, 4, FALSE)</f>
        <v>42697</v>
      </c>
      <c r="P1595" s="2">
        <v>1</v>
      </c>
      <c r="Q1595" s="2">
        <v>449</v>
      </c>
      <c r="R1595" s="27">
        <v>7.0000000000000007E-2</v>
      </c>
      <c r="S1595" s="2">
        <f t="shared" si="24"/>
        <v>449</v>
      </c>
    </row>
    <row r="1596" spans="1:19" x14ac:dyDescent="0.3">
      <c r="A1596" s="2">
        <v>570</v>
      </c>
      <c r="B1596" s="2">
        <v>2</v>
      </c>
      <c r="C1596" s="2">
        <f>VLOOKUP(A1596, [1]orders!A:G, 7, FALSE)</f>
        <v>2</v>
      </c>
      <c r="D1596" s="2">
        <v>24</v>
      </c>
      <c r="E1596" s="2">
        <f>VLOOKUP(C1596, [2]staffs!A:G,1,FALSE)</f>
        <v>2</v>
      </c>
      <c r="F1596" s="2" t="str">
        <f>VLOOKUP(E1596, [2]staffs!A:D,4,FALSE)</f>
        <v>mireya.copeland@bikes.shop</v>
      </c>
      <c r="G1596" s="2">
        <f>VLOOKUP(D1596, [3]products!$A:$D, 4, FALSE)</f>
        <v>2</v>
      </c>
      <c r="H1596" s="2" t="str">
        <f>VLOOKUP(G1596, [4]categories!A:B, 2, FALSE)</f>
        <v>Comfort Bicycles</v>
      </c>
      <c r="I1596" s="14">
        <f>VLOOKUP(A1596, [1]orders!A:B,2,FALSE)</f>
        <v>989</v>
      </c>
      <c r="J1596" s="14" t="str">
        <f>VLOOKUP(A1596, [1]orders!A:I,9,FALSE)</f>
        <v>loreen.byers@yahoo.com</v>
      </c>
      <c r="K1596" s="14">
        <f>VLOOKUP(A1596, [1]orders!A:J,10,FALSE)</f>
        <v>11420</v>
      </c>
      <c r="L1596" s="2" t="str">
        <f>IFERROR(VLOOKUP(C1596, [5]stores!A:B, 2, FALSE), "Unknown")</f>
        <v>Baldwin Bikes</v>
      </c>
      <c r="M1596" s="2" t="str">
        <f>VLOOKUP(D1596,[3]products!A:B,2,FALSE)</f>
        <v>Electra Townie Original 21D - 2016</v>
      </c>
      <c r="N1596" s="2" t="str">
        <f>VLOOKUP(D1596, [3]products!A:H, 8, FALSE)</f>
        <v>Electra</v>
      </c>
      <c r="O1596" s="21">
        <f>VLOOKUP(A1596, [1]orders!A:D, 4, FALSE)</f>
        <v>42697</v>
      </c>
      <c r="P1596" s="2">
        <v>2</v>
      </c>
      <c r="Q1596" s="2">
        <v>549.99</v>
      </c>
      <c r="R1596" s="27">
        <v>0.1</v>
      </c>
      <c r="S1596" s="2">
        <f t="shared" si="24"/>
        <v>1099.98</v>
      </c>
    </row>
    <row r="1597" spans="1:19" x14ac:dyDescent="0.3">
      <c r="A1597" s="2">
        <v>570</v>
      </c>
      <c r="B1597" s="2">
        <v>3</v>
      </c>
      <c r="C1597" s="2">
        <f>VLOOKUP(A1597, [1]orders!A:G, 7, FALSE)</f>
        <v>2</v>
      </c>
      <c r="D1597" s="2">
        <v>3</v>
      </c>
      <c r="E1597" s="2">
        <f>VLOOKUP(C1597, [2]staffs!A:G,1,FALSE)</f>
        <v>2</v>
      </c>
      <c r="F1597" s="2" t="str">
        <f>VLOOKUP(E1597, [2]staffs!A:D,4,FALSE)</f>
        <v>mireya.copeland@bikes.shop</v>
      </c>
      <c r="G1597" s="2">
        <f>VLOOKUP(D1597, [3]products!$A:$D, 4, FALSE)</f>
        <v>6</v>
      </c>
      <c r="H1597" s="2" t="str">
        <f>VLOOKUP(G1597, [4]categories!A:B, 2, FALSE)</f>
        <v>Mountain Bikes</v>
      </c>
      <c r="I1597" s="14">
        <f>VLOOKUP(A1597, [1]orders!A:B,2,FALSE)</f>
        <v>989</v>
      </c>
      <c r="J1597" s="14" t="str">
        <f>VLOOKUP(A1597, [1]orders!A:I,9,FALSE)</f>
        <v>loreen.byers@yahoo.com</v>
      </c>
      <c r="K1597" s="14">
        <f>VLOOKUP(A1597, [1]orders!A:J,10,FALSE)</f>
        <v>11420</v>
      </c>
      <c r="L1597" s="2" t="str">
        <f>IFERROR(VLOOKUP(C1597, [5]stores!A:B, 2, FALSE), "Unknown")</f>
        <v>Baldwin Bikes</v>
      </c>
      <c r="M1597" s="2" t="str">
        <f>VLOOKUP(D1597,[3]products!A:B,2,FALSE)</f>
        <v>Surly Wednesday Frameset - 2016</v>
      </c>
      <c r="N1597" s="2" t="str">
        <f>VLOOKUP(D1597, [3]products!A:H, 8, FALSE)</f>
        <v>Surly</v>
      </c>
      <c r="O1597" s="21">
        <f>VLOOKUP(A1597, [1]orders!A:D, 4, FALSE)</f>
        <v>42697</v>
      </c>
      <c r="P1597" s="2">
        <v>2</v>
      </c>
      <c r="Q1597" s="2">
        <v>999.99</v>
      </c>
      <c r="R1597" s="27">
        <v>0.2</v>
      </c>
      <c r="S1597" s="2">
        <f t="shared" si="24"/>
        <v>1999.98</v>
      </c>
    </row>
    <row r="1598" spans="1:19" x14ac:dyDescent="0.3">
      <c r="A1598" s="2">
        <v>570</v>
      </c>
      <c r="B1598" s="2">
        <v>4</v>
      </c>
      <c r="C1598" s="2">
        <f>VLOOKUP(A1598, [1]orders!A:G, 7, FALSE)</f>
        <v>2</v>
      </c>
      <c r="D1598" s="2">
        <v>11</v>
      </c>
      <c r="E1598" s="2">
        <f>VLOOKUP(C1598, [2]staffs!A:G,1,FALSE)</f>
        <v>2</v>
      </c>
      <c r="F1598" s="2" t="str">
        <f>VLOOKUP(E1598, [2]staffs!A:D,4,FALSE)</f>
        <v>mireya.copeland@bikes.shop</v>
      </c>
      <c r="G1598" s="2">
        <f>VLOOKUP(D1598, [3]products!$A:$D, 4, FALSE)</f>
        <v>4</v>
      </c>
      <c r="H1598" s="2" t="str">
        <f>VLOOKUP(G1598, [4]categories!A:B, 2, FALSE)</f>
        <v>Cyclocross Bicycles</v>
      </c>
      <c r="I1598" s="14">
        <f>VLOOKUP(A1598, [1]orders!A:B,2,FALSE)</f>
        <v>989</v>
      </c>
      <c r="J1598" s="14" t="str">
        <f>VLOOKUP(A1598, [1]orders!A:I,9,FALSE)</f>
        <v>loreen.byers@yahoo.com</v>
      </c>
      <c r="K1598" s="14">
        <f>VLOOKUP(A1598, [1]orders!A:J,10,FALSE)</f>
        <v>11420</v>
      </c>
      <c r="L1598" s="2" t="str">
        <f>IFERROR(VLOOKUP(C1598, [5]stores!A:B, 2, FALSE), "Unknown")</f>
        <v>Baldwin Bikes</v>
      </c>
      <c r="M1598" s="2" t="str">
        <f>VLOOKUP(D1598,[3]products!A:B,2,FALSE)</f>
        <v>Surly Straggler 650b - 2016</v>
      </c>
      <c r="N1598" s="2" t="str">
        <f>VLOOKUP(D1598, [3]products!A:H, 8, FALSE)</f>
        <v>Surly</v>
      </c>
      <c r="O1598" s="21">
        <f>VLOOKUP(A1598, [1]orders!A:D, 4, FALSE)</f>
        <v>42697</v>
      </c>
      <c r="P1598" s="2">
        <v>1</v>
      </c>
      <c r="Q1598" s="2">
        <v>1680.99</v>
      </c>
      <c r="R1598" s="27">
        <v>0.1</v>
      </c>
      <c r="S1598" s="2">
        <f t="shared" si="24"/>
        <v>1680.99</v>
      </c>
    </row>
    <row r="1599" spans="1:19" x14ac:dyDescent="0.3">
      <c r="A1599" s="2">
        <v>570</v>
      </c>
      <c r="B1599" s="2">
        <v>5</v>
      </c>
      <c r="C1599" s="2">
        <f>VLOOKUP(A1599, [1]orders!A:G, 7, FALSE)</f>
        <v>2</v>
      </c>
      <c r="D1599" s="2">
        <v>16</v>
      </c>
      <c r="E1599" s="2">
        <f>VLOOKUP(C1599, [2]staffs!A:G,1,FALSE)</f>
        <v>2</v>
      </c>
      <c r="F1599" s="2" t="str">
        <f>VLOOKUP(E1599, [2]staffs!A:D,4,FALSE)</f>
        <v>mireya.copeland@bikes.shop</v>
      </c>
      <c r="G1599" s="2">
        <f>VLOOKUP(D1599, [3]products!$A:$D, 4, FALSE)</f>
        <v>3</v>
      </c>
      <c r="H1599" s="2" t="str">
        <f>VLOOKUP(G1599, [4]categories!A:B, 2, FALSE)</f>
        <v>Cruisers Bicycles</v>
      </c>
      <c r="I1599" s="14">
        <f>VLOOKUP(A1599, [1]orders!A:B,2,FALSE)</f>
        <v>989</v>
      </c>
      <c r="J1599" s="14" t="str">
        <f>VLOOKUP(A1599, [1]orders!A:I,9,FALSE)</f>
        <v>loreen.byers@yahoo.com</v>
      </c>
      <c r="K1599" s="14">
        <f>VLOOKUP(A1599, [1]orders!A:J,10,FALSE)</f>
        <v>11420</v>
      </c>
      <c r="L1599" s="2" t="str">
        <f>IFERROR(VLOOKUP(C1599, [5]stores!A:B, 2, FALSE), "Unknown")</f>
        <v>Baldwin Bikes</v>
      </c>
      <c r="M1599" s="2" t="str">
        <f>VLOOKUP(D1599,[3]products!A:B,2,FALSE)</f>
        <v>Electra Townie Original 7D EQ - 2016</v>
      </c>
      <c r="N1599" s="2" t="str">
        <f>VLOOKUP(D1599, [3]products!A:H, 8, FALSE)</f>
        <v>Electra</v>
      </c>
      <c r="O1599" s="21">
        <f>VLOOKUP(A1599, [1]orders!A:D, 4, FALSE)</f>
        <v>42697</v>
      </c>
      <c r="P1599" s="2">
        <v>1</v>
      </c>
      <c r="Q1599" s="2">
        <v>599.99</v>
      </c>
      <c r="R1599" s="27">
        <v>0.05</v>
      </c>
      <c r="S1599" s="2">
        <f t="shared" si="24"/>
        <v>599.99</v>
      </c>
    </row>
    <row r="1600" spans="1:19" x14ac:dyDescent="0.3">
      <c r="A1600" s="2">
        <v>571</v>
      </c>
      <c r="B1600" s="2">
        <v>1</v>
      </c>
      <c r="C1600" s="2">
        <f>VLOOKUP(A1600, [1]orders!A:G, 7, FALSE)</f>
        <v>1</v>
      </c>
      <c r="D1600" s="2">
        <v>4</v>
      </c>
      <c r="E1600" s="2">
        <f>VLOOKUP(C1600, [2]staffs!A:G,1,FALSE)</f>
        <v>1</v>
      </c>
      <c r="F1600" s="2" t="str">
        <f>VLOOKUP(E1600, [2]staffs!A:D,4,FALSE)</f>
        <v>fabiola.jackson@bikes.shop</v>
      </c>
      <c r="G1600" s="2">
        <f>VLOOKUP(D1600, [3]products!$A:$D, 4, FALSE)</f>
        <v>6</v>
      </c>
      <c r="H1600" s="2" t="str">
        <f>VLOOKUP(G1600, [4]categories!A:B, 2, FALSE)</f>
        <v>Mountain Bikes</v>
      </c>
      <c r="I1600" s="14">
        <f>VLOOKUP(A1600, [1]orders!A:B,2,FALSE)</f>
        <v>5</v>
      </c>
      <c r="J1600" s="14" t="str">
        <f>VLOOKUP(A1600, [1]orders!A:I,9,FALSE)</f>
        <v>charolette.rice@msn.com</v>
      </c>
      <c r="K1600" s="14">
        <f>VLOOKUP(A1600, [1]orders!A:J,10,FALSE)</f>
        <v>95820</v>
      </c>
      <c r="L1600" s="2" t="str">
        <f>IFERROR(VLOOKUP(C1600, [5]stores!A:B, 2, FALSE), "Unknown")</f>
        <v>Santa Cruz Bikes</v>
      </c>
      <c r="M1600" s="2" t="str">
        <f>VLOOKUP(D1600,[3]products!A:B,2,FALSE)</f>
        <v>Trek Fuel EX 8 29 - 2016</v>
      </c>
      <c r="N1600" s="2" t="str">
        <f>VLOOKUP(D1600, [3]products!A:H, 8, FALSE)</f>
        <v>Trek</v>
      </c>
      <c r="O1600" s="21">
        <f>VLOOKUP(A1600, [1]orders!A:D, 4, FALSE)</f>
        <v>42698</v>
      </c>
      <c r="P1600" s="2">
        <v>1</v>
      </c>
      <c r="Q1600" s="2">
        <v>2899.99</v>
      </c>
      <c r="R1600" s="27">
        <v>0.05</v>
      </c>
      <c r="S1600" s="2">
        <f t="shared" si="24"/>
        <v>2899.99</v>
      </c>
    </row>
    <row r="1601" spans="1:19" x14ac:dyDescent="0.3">
      <c r="A1601" s="2">
        <v>571</v>
      </c>
      <c r="B1601" s="2">
        <v>2</v>
      </c>
      <c r="C1601" s="2">
        <f>VLOOKUP(A1601, [1]orders!A:G, 7, FALSE)</f>
        <v>1</v>
      </c>
      <c r="D1601" s="2">
        <v>9</v>
      </c>
      <c r="E1601" s="2">
        <f>VLOOKUP(C1601, [2]staffs!A:G,1,FALSE)</f>
        <v>1</v>
      </c>
      <c r="F1601" s="2" t="str">
        <f>VLOOKUP(E1601, [2]staffs!A:D,4,FALSE)</f>
        <v>fabiola.jackson@bikes.shop</v>
      </c>
      <c r="G1601" s="2">
        <f>VLOOKUP(D1601, [3]products!$A:$D, 4, FALSE)</f>
        <v>5</v>
      </c>
      <c r="H1601" s="2" t="str">
        <f>VLOOKUP(G1601, [4]categories!A:B, 2, FALSE)</f>
        <v>Electric Bikes</v>
      </c>
      <c r="I1601" s="14">
        <f>VLOOKUP(A1601, [1]orders!A:B,2,FALSE)</f>
        <v>5</v>
      </c>
      <c r="J1601" s="14" t="str">
        <f>VLOOKUP(A1601, [1]orders!A:I,9,FALSE)</f>
        <v>charolette.rice@msn.com</v>
      </c>
      <c r="K1601" s="14">
        <f>VLOOKUP(A1601, [1]orders!A:J,10,FALSE)</f>
        <v>95820</v>
      </c>
      <c r="L1601" s="2" t="str">
        <f>IFERROR(VLOOKUP(C1601, [5]stores!A:B, 2, FALSE), "Unknown")</f>
        <v>Santa Cruz Bikes</v>
      </c>
      <c r="M1601" s="2" t="str">
        <f>VLOOKUP(D1601,[3]products!A:B,2,FALSE)</f>
        <v>Trek Conduit+ - 2016</v>
      </c>
      <c r="N1601" s="2" t="str">
        <f>VLOOKUP(D1601, [3]products!A:H, 8, FALSE)</f>
        <v>Trek</v>
      </c>
      <c r="O1601" s="21">
        <f>VLOOKUP(A1601, [1]orders!A:D, 4, FALSE)</f>
        <v>42698</v>
      </c>
      <c r="P1601" s="2">
        <v>1</v>
      </c>
      <c r="Q1601" s="2">
        <v>2999.99</v>
      </c>
      <c r="R1601" s="27">
        <v>0.1</v>
      </c>
      <c r="S1601" s="2">
        <f t="shared" si="24"/>
        <v>2999.99</v>
      </c>
    </row>
    <row r="1602" spans="1:19" x14ac:dyDescent="0.3">
      <c r="A1602" s="2">
        <v>572</v>
      </c>
      <c r="B1602" s="2">
        <v>1</v>
      </c>
      <c r="C1602" s="2">
        <f>VLOOKUP(A1602, [1]orders!A:G, 7, FALSE)</f>
        <v>2</v>
      </c>
      <c r="D1602" s="2">
        <v>3</v>
      </c>
      <c r="E1602" s="2">
        <f>VLOOKUP(C1602, [2]staffs!A:G,1,FALSE)</f>
        <v>2</v>
      </c>
      <c r="F1602" s="2" t="str">
        <f>VLOOKUP(E1602, [2]staffs!A:D,4,FALSE)</f>
        <v>mireya.copeland@bikes.shop</v>
      </c>
      <c r="G1602" s="2">
        <f>VLOOKUP(D1602, [3]products!$A:$D, 4, FALSE)</f>
        <v>6</v>
      </c>
      <c r="H1602" s="2" t="str">
        <f>VLOOKUP(G1602, [4]categories!A:B, 2, FALSE)</f>
        <v>Mountain Bikes</v>
      </c>
      <c r="I1602" s="14">
        <f>VLOOKUP(A1602, [1]orders!A:B,2,FALSE)</f>
        <v>178</v>
      </c>
      <c r="J1602" s="14" t="str">
        <f>VLOOKUP(A1602, [1]orders!A:I,9,FALSE)</f>
        <v>genoveva.tyler@gmail.com</v>
      </c>
      <c r="K1602" s="14">
        <f>VLOOKUP(A1602, [1]orders!A:J,10,FALSE)</f>
        <v>10002</v>
      </c>
      <c r="L1602" s="2" t="str">
        <f>IFERROR(VLOOKUP(C1602, [5]stores!A:B, 2, FALSE), "Unknown")</f>
        <v>Baldwin Bikes</v>
      </c>
      <c r="M1602" s="2" t="str">
        <f>VLOOKUP(D1602,[3]products!A:B,2,FALSE)</f>
        <v>Surly Wednesday Frameset - 2016</v>
      </c>
      <c r="N1602" s="2" t="str">
        <f>VLOOKUP(D1602, [3]products!A:H, 8, FALSE)</f>
        <v>Surly</v>
      </c>
      <c r="O1602" s="21">
        <f>VLOOKUP(A1602, [1]orders!A:D, 4, FALSE)</f>
        <v>42698</v>
      </c>
      <c r="P1602" s="2">
        <v>1</v>
      </c>
      <c r="Q1602" s="2">
        <v>999.99</v>
      </c>
      <c r="R1602" s="27">
        <v>0.05</v>
      </c>
      <c r="S1602" s="2">
        <f t="shared" si="24"/>
        <v>999.99</v>
      </c>
    </row>
    <row r="1603" spans="1:19" x14ac:dyDescent="0.3">
      <c r="A1603" s="2">
        <v>572</v>
      </c>
      <c r="B1603" s="2">
        <v>2</v>
      </c>
      <c r="C1603" s="2">
        <f>VLOOKUP(A1603, [1]orders!A:G, 7, FALSE)</f>
        <v>2</v>
      </c>
      <c r="D1603" s="2">
        <v>13</v>
      </c>
      <c r="E1603" s="2">
        <f>VLOOKUP(C1603, [2]staffs!A:G,1,FALSE)</f>
        <v>2</v>
      </c>
      <c r="F1603" s="2" t="str">
        <f>VLOOKUP(E1603, [2]staffs!A:D,4,FALSE)</f>
        <v>mireya.copeland@bikes.shop</v>
      </c>
      <c r="G1603" s="2">
        <f>VLOOKUP(D1603, [3]products!$A:$D, 4, FALSE)</f>
        <v>3</v>
      </c>
      <c r="H1603" s="2" t="str">
        <f>VLOOKUP(G1603, [4]categories!A:B, 2, FALSE)</f>
        <v>Cruisers Bicycles</v>
      </c>
      <c r="I1603" s="14">
        <f>VLOOKUP(A1603, [1]orders!A:B,2,FALSE)</f>
        <v>178</v>
      </c>
      <c r="J1603" s="14" t="str">
        <f>VLOOKUP(A1603, [1]orders!A:I,9,FALSE)</f>
        <v>genoveva.tyler@gmail.com</v>
      </c>
      <c r="K1603" s="14">
        <f>VLOOKUP(A1603, [1]orders!A:J,10,FALSE)</f>
        <v>10002</v>
      </c>
      <c r="L1603" s="2" t="str">
        <f>IFERROR(VLOOKUP(C1603, [5]stores!A:B, 2, FALSE), "Unknown")</f>
        <v>Baldwin Bikes</v>
      </c>
      <c r="M1603" s="2" t="str">
        <f>VLOOKUP(D1603,[3]products!A:B,2,FALSE)</f>
        <v>Electra Cruiser 1 (24-Inch) - 2016</v>
      </c>
      <c r="N1603" s="2" t="str">
        <f>VLOOKUP(D1603, [3]products!A:H, 8, FALSE)</f>
        <v>Electra</v>
      </c>
      <c r="O1603" s="21">
        <f>VLOOKUP(A1603, [1]orders!A:D, 4, FALSE)</f>
        <v>42698</v>
      </c>
      <c r="P1603" s="2">
        <v>2</v>
      </c>
      <c r="Q1603" s="2">
        <v>269.99</v>
      </c>
      <c r="R1603" s="27">
        <v>0.1</v>
      </c>
      <c r="S1603" s="2">
        <f t="shared" ref="S1603:S1666" si="25">P1603*Q1603</f>
        <v>539.98</v>
      </c>
    </row>
    <row r="1604" spans="1:19" x14ac:dyDescent="0.3">
      <c r="A1604" s="2">
        <v>572</v>
      </c>
      <c r="B1604" s="2">
        <v>3</v>
      </c>
      <c r="C1604" s="2">
        <f>VLOOKUP(A1604, [1]orders!A:G, 7, FALSE)</f>
        <v>2</v>
      </c>
      <c r="D1604" s="2">
        <v>11</v>
      </c>
      <c r="E1604" s="2">
        <f>VLOOKUP(C1604, [2]staffs!A:G,1,FALSE)</f>
        <v>2</v>
      </c>
      <c r="F1604" s="2" t="str">
        <f>VLOOKUP(E1604, [2]staffs!A:D,4,FALSE)</f>
        <v>mireya.copeland@bikes.shop</v>
      </c>
      <c r="G1604" s="2">
        <f>VLOOKUP(D1604, [3]products!$A:$D, 4, FALSE)</f>
        <v>4</v>
      </c>
      <c r="H1604" s="2" t="str">
        <f>VLOOKUP(G1604, [4]categories!A:B, 2, FALSE)</f>
        <v>Cyclocross Bicycles</v>
      </c>
      <c r="I1604" s="14">
        <f>VLOOKUP(A1604, [1]orders!A:B,2,FALSE)</f>
        <v>178</v>
      </c>
      <c r="J1604" s="14" t="str">
        <f>VLOOKUP(A1604, [1]orders!A:I,9,FALSE)</f>
        <v>genoveva.tyler@gmail.com</v>
      </c>
      <c r="K1604" s="14">
        <f>VLOOKUP(A1604, [1]orders!A:J,10,FALSE)</f>
        <v>10002</v>
      </c>
      <c r="L1604" s="2" t="str">
        <f>IFERROR(VLOOKUP(C1604, [5]stores!A:B, 2, FALSE), "Unknown")</f>
        <v>Baldwin Bikes</v>
      </c>
      <c r="M1604" s="2" t="str">
        <f>VLOOKUP(D1604,[3]products!A:B,2,FALSE)</f>
        <v>Surly Straggler 650b - 2016</v>
      </c>
      <c r="N1604" s="2" t="str">
        <f>VLOOKUP(D1604, [3]products!A:H, 8, FALSE)</f>
        <v>Surly</v>
      </c>
      <c r="O1604" s="21">
        <f>VLOOKUP(A1604, [1]orders!A:D, 4, FALSE)</f>
        <v>42698</v>
      </c>
      <c r="P1604" s="2">
        <v>2</v>
      </c>
      <c r="Q1604" s="2">
        <v>1680.99</v>
      </c>
      <c r="R1604" s="27">
        <v>0.2</v>
      </c>
      <c r="S1604" s="2">
        <f t="shared" si="25"/>
        <v>3361.98</v>
      </c>
    </row>
    <row r="1605" spans="1:19" x14ac:dyDescent="0.3">
      <c r="A1605" s="2">
        <v>573</v>
      </c>
      <c r="B1605" s="2">
        <v>1</v>
      </c>
      <c r="C1605" s="2">
        <f>VLOOKUP(A1605, [1]orders!A:G, 7, FALSE)</f>
        <v>2</v>
      </c>
      <c r="D1605" s="2">
        <v>2</v>
      </c>
      <c r="E1605" s="2">
        <f>VLOOKUP(C1605, [2]staffs!A:G,1,FALSE)</f>
        <v>2</v>
      </c>
      <c r="F1605" s="2" t="str">
        <f>VLOOKUP(E1605, [2]staffs!A:D,4,FALSE)</f>
        <v>mireya.copeland@bikes.shop</v>
      </c>
      <c r="G1605" s="2">
        <f>VLOOKUP(D1605, [3]products!$A:$D, 4, FALSE)</f>
        <v>6</v>
      </c>
      <c r="H1605" s="2" t="str">
        <f>VLOOKUP(G1605, [4]categories!A:B, 2, FALSE)</f>
        <v>Mountain Bikes</v>
      </c>
      <c r="I1605" s="14">
        <f>VLOOKUP(A1605, [1]orders!A:B,2,FALSE)</f>
        <v>423</v>
      </c>
      <c r="J1605" s="14" t="str">
        <f>VLOOKUP(A1605, [1]orders!A:I,9,FALSE)</f>
        <v>johna.powers@hotmail.com</v>
      </c>
      <c r="K1605" s="14">
        <f>VLOOKUP(A1605, [1]orders!A:J,10,FALSE)</f>
        <v>11729</v>
      </c>
      <c r="L1605" s="2" t="str">
        <f>IFERROR(VLOOKUP(C1605, [5]stores!A:B, 2, FALSE), "Unknown")</f>
        <v>Baldwin Bikes</v>
      </c>
      <c r="M1605" s="2" t="str">
        <f>VLOOKUP(D1605,[3]products!A:B,2,FALSE)</f>
        <v>Ritchey Timberwolf Frameset - 2016</v>
      </c>
      <c r="N1605" s="2" t="str">
        <f>VLOOKUP(D1605, [3]products!A:H, 8, FALSE)</f>
        <v>Ritchey</v>
      </c>
      <c r="O1605" s="21">
        <f>VLOOKUP(A1605, [1]orders!A:D, 4, FALSE)</f>
        <v>42698</v>
      </c>
      <c r="P1605" s="2">
        <v>1</v>
      </c>
      <c r="Q1605" s="2">
        <v>749.99</v>
      </c>
      <c r="R1605" s="27">
        <v>0.2</v>
      </c>
      <c r="S1605" s="2">
        <f t="shared" si="25"/>
        <v>749.99</v>
      </c>
    </row>
    <row r="1606" spans="1:19" x14ac:dyDescent="0.3">
      <c r="A1606" s="2">
        <v>574</v>
      </c>
      <c r="B1606" s="2">
        <v>1</v>
      </c>
      <c r="C1606" s="2">
        <f>VLOOKUP(A1606, [1]orders!A:G, 7, FALSE)</f>
        <v>2</v>
      </c>
      <c r="D1606" s="2">
        <v>26</v>
      </c>
      <c r="E1606" s="2">
        <f>VLOOKUP(C1606, [2]staffs!A:G,1,FALSE)</f>
        <v>2</v>
      </c>
      <c r="F1606" s="2" t="str">
        <f>VLOOKUP(E1606, [2]staffs!A:D,4,FALSE)</f>
        <v>mireya.copeland@bikes.shop</v>
      </c>
      <c r="G1606" s="2">
        <f>VLOOKUP(D1606, [3]products!$A:$D, 4, FALSE)</f>
        <v>2</v>
      </c>
      <c r="H1606" s="2" t="str">
        <f>VLOOKUP(G1606, [4]categories!A:B, 2, FALSE)</f>
        <v>Comfort Bicycles</v>
      </c>
      <c r="I1606" s="14">
        <f>VLOOKUP(A1606, [1]orders!A:B,2,FALSE)</f>
        <v>833</v>
      </c>
      <c r="J1606" s="14" t="str">
        <f>VLOOKUP(A1606, [1]orders!A:I,9,FALSE)</f>
        <v>leone.emerson@msn.com</v>
      </c>
      <c r="K1606" s="14">
        <f>VLOOKUP(A1606, [1]orders!A:J,10,FALSE)</f>
        <v>11357</v>
      </c>
      <c r="L1606" s="2" t="str">
        <f>IFERROR(VLOOKUP(C1606, [5]stores!A:B, 2, FALSE), "Unknown")</f>
        <v>Baldwin Bikes</v>
      </c>
      <c r="M1606" s="2" t="str">
        <f>VLOOKUP(D1606,[3]products!A:B,2,FALSE)</f>
        <v>Electra Townie Original 7D EQ - 2016</v>
      </c>
      <c r="N1606" s="2" t="str">
        <f>VLOOKUP(D1606, [3]products!A:H, 8, FALSE)</f>
        <v>Electra</v>
      </c>
      <c r="O1606" s="21">
        <f>VLOOKUP(A1606, [1]orders!A:D, 4, FALSE)</f>
        <v>42700</v>
      </c>
      <c r="P1606" s="2">
        <v>1</v>
      </c>
      <c r="Q1606" s="2">
        <v>599.99</v>
      </c>
      <c r="R1606" s="27">
        <v>0.05</v>
      </c>
      <c r="S1606" s="2">
        <f t="shared" si="25"/>
        <v>599.99</v>
      </c>
    </row>
    <row r="1607" spans="1:19" x14ac:dyDescent="0.3">
      <c r="A1607" s="2">
        <v>574</v>
      </c>
      <c r="B1607" s="2">
        <v>2</v>
      </c>
      <c r="C1607" s="2">
        <f>VLOOKUP(A1607, [1]orders!A:G, 7, FALSE)</f>
        <v>2</v>
      </c>
      <c r="D1607" s="2">
        <v>13</v>
      </c>
      <c r="E1607" s="2">
        <f>VLOOKUP(C1607, [2]staffs!A:G,1,FALSE)</f>
        <v>2</v>
      </c>
      <c r="F1607" s="2" t="str">
        <f>VLOOKUP(E1607, [2]staffs!A:D,4,FALSE)</f>
        <v>mireya.copeland@bikes.shop</v>
      </c>
      <c r="G1607" s="2">
        <f>VLOOKUP(D1607, [3]products!$A:$D, 4, FALSE)</f>
        <v>3</v>
      </c>
      <c r="H1607" s="2" t="str">
        <f>VLOOKUP(G1607, [4]categories!A:B, 2, FALSE)</f>
        <v>Cruisers Bicycles</v>
      </c>
      <c r="I1607" s="14">
        <f>VLOOKUP(A1607, [1]orders!A:B,2,FALSE)</f>
        <v>833</v>
      </c>
      <c r="J1607" s="14" t="str">
        <f>VLOOKUP(A1607, [1]orders!A:I,9,FALSE)</f>
        <v>leone.emerson@msn.com</v>
      </c>
      <c r="K1607" s="14">
        <f>VLOOKUP(A1607, [1]orders!A:J,10,FALSE)</f>
        <v>11357</v>
      </c>
      <c r="L1607" s="2" t="str">
        <f>IFERROR(VLOOKUP(C1607, [5]stores!A:B, 2, FALSE), "Unknown")</f>
        <v>Baldwin Bikes</v>
      </c>
      <c r="M1607" s="2" t="str">
        <f>VLOOKUP(D1607,[3]products!A:B,2,FALSE)</f>
        <v>Electra Cruiser 1 (24-Inch) - 2016</v>
      </c>
      <c r="N1607" s="2" t="str">
        <f>VLOOKUP(D1607, [3]products!A:H, 8, FALSE)</f>
        <v>Electra</v>
      </c>
      <c r="O1607" s="21">
        <f>VLOOKUP(A1607, [1]orders!A:D, 4, FALSE)</f>
        <v>42700</v>
      </c>
      <c r="P1607" s="2">
        <v>2</v>
      </c>
      <c r="Q1607" s="2">
        <v>269.99</v>
      </c>
      <c r="R1607" s="27">
        <v>0.1</v>
      </c>
      <c r="S1607" s="2">
        <f t="shared" si="25"/>
        <v>539.98</v>
      </c>
    </row>
    <row r="1608" spans="1:19" x14ac:dyDescent="0.3">
      <c r="A1608" s="2">
        <v>574</v>
      </c>
      <c r="B1608" s="2">
        <v>3</v>
      </c>
      <c r="C1608" s="2">
        <f>VLOOKUP(A1608, [1]orders!A:G, 7, FALSE)</f>
        <v>2</v>
      </c>
      <c r="D1608" s="2">
        <v>12</v>
      </c>
      <c r="E1608" s="2">
        <f>VLOOKUP(C1608, [2]staffs!A:G,1,FALSE)</f>
        <v>2</v>
      </c>
      <c r="F1608" s="2" t="str">
        <f>VLOOKUP(E1608, [2]staffs!A:D,4,FALSE)</f>
        <v>mireya.copeland@bikes.shop</v>
      </c>
      <c r="G1608" s="2">
        <f>VLOOKUP(D1608, [3]products!$A:$D, 4, FALSE)</f>
        <v>3</v>
      </c>
      <c r="H1608" s="2" t="str">
        <f>VLOOKUP(G1608, [4]categories!A:B, 2, FALSE)</f>
        <v>Cruisers Bicycles</v>
      </c>
      <c r="I1608" s="14">
        <f>VLOOKUP(A1608, [1]orders!A:B,2,FALSE)</f>
        <v>833</v>
      </c>
      <c r="J1608" s="14" t="str">
        <f>VLOOKUP(A1608, [1]orders!A:I,9,FALSE)</f>
        <v>leone.emerson@msn.com</v>
      </c>
      <c r="K1608" s="14">
        <f>VLOOKUP(A1608, [1]orders!A:J,10,FALSE)</f>
        <v>11357</v>
      </c>
      <c r="L1608" s="2" t="str">
        <f>IFERROR(VLOOKUP(C1608, [5]stores!A:B, 2, FALSE), "Unknown")</f>
        <v>Baldwin Bikes</v>
      </c>
      <c r="M1608" s="2" t="str">
        <f>VLOOKUP(D1608,[3]products!A:B,2,FALSE)</f>
        <v>Electra Townie Original 21D - 2016</v>
      </c>
      <c r="N1608" s="2" t="str">
        <f>VLOOKUP(D1608, [3]products!A:H, 8, FALSE)</f>
        <v>Electra</v>
      </c>
      <c r="O1608" s="21">
        <f>VLOOKUP(A1608, [1]orders!A:D, 4, FALSE)</f>
        <v>42700</v>
      </c>
      <c r="P1608" s="2">
        <v>2</v>
      </c>
      <c r="Q1608" s="2">
        <v>549.99</v>
      </c>
      <c r="R1608" s="27">
        <v>0.1</v>
      </c>
      <c r="S1608" s="2">
        <f t="shared" si="25"/>
        <v>1099.98</v>
      </c>
    </row>
    <row r="1609" spans="1:19" x14ac:dyDescent="0.3">
      <c r="A1609" s="2">
        <v>574</v>
      </c>
      <c r="B1609" s="2">
        <v>4</v>
      </c>
      <c r="C1609" s="2">
        <f>VLOOKUP(A1609, [1]orders!A:G, 7, FALSE)</f>
        <v>2</v>
      </c>
      <c r="D1609" s="2">
        <v>23</v>
      </c>
      <c r="E1609" s="2">
        <f>VLOOKUP(C1609, [2]staffs!A:G,1,FALSE)</f>
        <v>2</v>
      </c>
      <c r="F1609" s="2" t="str">
        <f>VLOOKUP(E1609, [2]staffs!A:D,4,FALSE)</f>
        <v>mireya.copeland@bikes.shop</v>
      </c>
      <c r="G1609" s="2">
        <f>VLOOKUP(D1609, [3]products!$A:$D, 4, FALSE)</f>
        <v>1</v>
      </c>
      <c r="H1609" s="2" t="str">
        <f>VLOOKUP(G1609, [4]categories!A:B, 2, FALSE)</f>
        <v>Children Bicycles</v>
      </c>
      <c r="I1609" s="14">
        <f>VLOOKUP(A1609, [1]orders!A:B,2,FALSE)</f>
        <v>833</v>
      </c>
      <c r="J1609" s="14" t="str">
        <f>VLOOKUP(A1609, [1]orders!A:I,9,FALSE)</f>
        <v>leone.emerson@msn.com</v>
      </c>
      <c r="K1609" s="14">
        <f>VLOOKUP(A1609, [1]orders!A:J,10,FALSE)</f>
        <v>11357</v>
      </c>
      <c r="L1609" s="2" t="str">
        <f>IFERROR(VLOOKUP(C1609, [5]stores!A:B, 2, FALSE), "Unknown")</f>
        <v>Baldwin Bikes</v>
      </c>
      <c r="M1609" s="2" t="str">
        <f>VLOOKUP(D1609,[3]products!A:B,2,FALSE)</f>
        <v>Electra Girl's Hawaii 1 (20-inch) - 2015/2016</v>
      </c>
      <c r="N1609" s="2" t="str">
        <f>VLOOKUP(D1609, [3]products!A:H, 8, FALSE)</f>
        <v>Electra</v>
      </c>
      <c r="O1609" s="21">
        <f>VLOOKUP(A1609, [1]orders!A:D, 4, FALSE)</f>
        <v>42700</v>
      </c>
      <c r="P1609" s="2">
        <v>2</v>
      </c>
      <c r="Q1609" s="2">
        <v>299.99</v>
      </c>
      <c r="R1609" s="27">
        <v>0.1</v>
      </c>
      <c r="S1609" s="2">
        <f t="shared" si="25"/>
        <v>599.98</v>
      </c>
    </row>
    <row r="1610" spans="1:19" x14ac:dyDescent="0.3">
      <c r="A1610" s="2">
        <v>574</v>
      </c>
      <c r="B1610" s="2">
        <v>5</v>
      </c>
      <c r="C1610" s="2">
        <f>VLOOKUP(A1610, [1]orders!A:G, 7, FALSE)</f>
        <v>2</v>
      </c>
      <c r="D1610" s="2">
        <v>11</v>
      </c>
      <c r="E1610" s="2">
        <f>VLOOKUP(C1610, [2]staffs!A:G,1,FALSE)</f>
        <v>2</v>
      </c>
      <c r="F1610" s="2" t="str">
        <f>VLOOKUP(E1610, [2]staffs!A:D,4,FALSE)</f>
        <v>mireya.copeland@bikes.shop</v>
      </c>
      <c r="G1610" s="2">
        <f>VLOOKUP(D1610, [3]products!$A:$D, 4, FALSE)</f>
        <v>4</v>
      </c>
      <c r="H1610" s="2" t="str">
        <f>VLOOKUP(G1610, [4]categories!A:B, 2, FALSE)</f>
        <v>Cyclocross Bicycles</v>
      </c>
      <c r="I1610" s="14">
        <f>VLOOKUP(A1610, [1]orders!A:B,2,FALSE)</f>
        <v>833</v>
      </c>
      <c r="J1610" s="14" t="str">
        <f>VLOOKUP(A1610, [1]orders!A:I,9,FALSE)</f>
        <v>leone.emerson@msn.com</v>
      </c>
      <c r="K1610" s="14">
        <f>VLOOKUP(A1610, [1]orders!A:J,10,FALSE)</f>
        <v>11357</v>
      </c>
      <c r="L1610" s="2" t="str">
        <f>IFERROR(VLOOKUP(C1610, [5]stores!A:B, 2, FALSE), "Unknown")</f>
        <v>Baldwin Bikes</v>
      </c>
      <c r="M1610" s="2" t="str">
        <f>VLOOKUP(D1610,[3]products!A:B,2,FALSE)</f>
        <v>Surly Straggler 650b - 2016</v>
      </c>
      <c r="N1610" s="2" t="str">
        <f>VLOOKUP(D1610, [3]products!A:H, 8, FALSE)</f>
        <v>Surly</v>
      </c>
      <c r="O1610" s="21">
        <f>VLOOKUP(A1610, [1]orders!A:D, 4, FALSE)</f>
        <v>42700</v>
      </c>
      <c r="P1610" s="2">
        <v>2</v>
      </c>
      <c r="Q1610" s="2">
        <v>1680.99</v>
      </c>
      <c r="R1610" s="27">
        <v>0.05</v>
      </c>
      <c r="S1610" s="2">
        <f t="shared" si="25"/>
        <v>3361.98</v>
      </c>
    </row>
    <row r="1611" spans="1:19" x14ac:dyDescent="0.3">
      <c r="A1611" s="2">
        <v>575</v>
      </c>
      <c r="B1611" s="2">
        <v>1</v>
      </c>
      <c r="C1611" s="2">
        <f>VLOOKUP(A1611, [1]orders!A:G, 7, FALSE)</f>
        <v>1</v>
      </c>
      <c r="D1611" s="2">
        <v>4</v>
      </c>
      <c r="E1611" s="2">
        <f>VLOOKUP(C1611, [2]staffs!A:G,1,FALSE)</f>
        <v>1</v>
      </c>
      <c r="F1611" s="2" t="str">
        <f>VLOOKUP(E1611, [2]staffs!A:D,4,FALSE)</f>
        <v>fabiola.jackson@bikes.shop</v>
      </c>
      <c r="G1611" s="2">
        <f>VLOOKUP(D1611, [3]products!$A:$D, 4, FALSE)</f>
        <v>6</v>
      </c>
      <c r="H1611" s="2" t="str">
        <f>VLOOKUP(G1611, [4]categories!A:B, 2, FALSE)</f>
        <v>Mountain Bikes</v>
      </c>
      <c r="I1611" s="14">
        <f>VLOOKUP(A1611, [1]orders!A:B,2,FALSE)</f>
        <v>33</v>
      </c>
      <c r="J1611" s="14" t="str">
        <f>VLOOKUP(A1611, [1]orders!A:I,9,FALSE)</f>
        <v>deloris.burke@hotmail.com</v>
      </c>
      <c r="K1611" s="14">
        <f>VLOOKUP(A1611, [1]orders!A:J,10,FALSE)</f>
        <v>90274</v>
      </c>
      <c r="L1611" s="2" t="str">
        <f>IFERROR(VLOOKUP(C1611, [5]stores!A:B, 2, FALSE), "Unknown")</f>
        <v>Santa Cruz Bikes</v>
      </c>
      <c r="M1611" s="2" t="str">
        <f>VLOOKUP(D1611,[3]products!A:B,2,FALSE)</f>
        <v>Trek Fuel EX 8 29 - 2016</v>
      </c>
      <c r="N1611" s="2" t="str">
        <f>VLOOKUP(D1611, [3]products!A:H, 8, FALSE)</f>
        <v>Trek</v>
      </c>
      <c r="O1611" s="21">
        <f>VLOOKUP(A1611, [1]orders!A:D, 4, FALSE)</f>
        <v>42701</v>
      </c>
      <c r="P1611" s="2">
        <v>2</v>
      </c>
      <c r="Q1611" s="2">
        <v>2899.99</v>
      </c>
      <c r="R1611" s="27">
        <v>7.0000000000000007E-2</v>
      </c>
      <c r="S1611" s="2">
        <f t="shared" si="25"/>
        <v>5799.98</v>
      </c>
    </row>
    <row r="1612" spans="1:19" x14ac:dyDescent="0.3">
      <c r="A1612" s="2">
        <v>575</v>
      </c>
      <c r="B1612" s="2">
        <v>2</v>
      </c>
      <c r="C1612" s="2">
        <f>VLOOKUP(A1612, [1]orders!A:G, 7, FALSE)</f>
        <v>1</v>
      </c>
      <c r="D1612" s="2">
        <v>12</v>
      </c>
      <c r="E1612" s="2">
        <f>VLOOKUP(C1612, [2]staffs!A:G,1,FALSE)</f>
        <v>1</v>
      </c>
      <c r="F1612" s="2" t="str">
        <f>VLOOKUP(E1612, [2]staffs!A:D,4,FALSE)</f>
        <v>fabiola.jackson@bikes.shop</v>
      </c>
      <c r="G1612" s="2">
        <f>VLOOKUP(D1612, [3]products!$A:$D, 4, FALSE)</f>
        <v>3</v>
      </c>
      <c r="H1612" s="2" t="str">
        <f>VLOOKUP(G1612, [4]categories!A:B, 2, FALSE)</f>
        <v>Cruisers Bicycles</v>
      </c>
      <c r="I1612" s="14">
        <f>VLOOKUP(A1612, [1]orders!A:B,2,FALSE)</f>
        <v>33</v>
      </c>
      <c r="J1612" s="14" t="str">
        <f>VLOOKUP(A1612, [1]orders!A:I,9,FALSE)</f>
        <v>deloris.burke@hotmail.com</v>
      </c>
      <c r="K1612" s="14">
        <f>VLOOKUP(A1612, [1]orders!A:J,10,FALSE)</f>
        <v>90274</v>
      </c>
      <c r="L1612" s="2" t="str">
        <f>IFERROR(VLOOKUP(C1612, [5]stores!A:B, 2, FALSE), "Unknown")</f>
        <v>Santa Cruz Bikes</v>
      </c>
      <c r="M1612" s="2" t="str">
        <f>VLOOKUP(D1612,[3]products!A:B,2,FALSE)</f>
        <v>Electra Townie Original 21D - 2016</v>
      </c>
      <c r="N1612" s="2" t="str">
        <f>VLOOKUP(D1612, [3]products!A:H, 8, FALSE)</f>
        <v>Electra</v>
      </c>
      <c r="O1612" s="21">
        <f>VLOOKUP(A1612, [1]orders!A:D, 4, FALSE)</f>
        <v>42701</v>
      </c>
      <c r="P1612" s="2">
        <v>1</v>
      </c>
      <c r="Q1612" s="2">
        <v>549.99</v>
      </c>
      <c r="R1612" s="27">
        <v>0.2</v>
      </c>
      <c r="S1612" s="2">
        <f t="shared" si="25"/>
        <v>549.99</v>
      </c>
    </row>
    <row r="1613" spans="1:19" x14ac:dyDescent="0.3">
      <c r="A1613" s="2">
        <v>576</v>
      </c>
      <c r="B1613" s="2">
        <v>1</v>
      </c>
      <c r="C1613" s="2">
        <f>VLOOKUP(A1613, [1]orders!A:G, 7, FALSE)</f>
        <v>1</v>
      </c>
      <c r="D1613" s="2">
        <v>9</v>
      </c>
      <c r="E1613" s="2">
        <f>VLOOKUP(C1613, [2]staffs!A:G,1,FALSE)</f>
        <v>1</v>
      </c>
      <c r="F1613" s="2" t="str">
        <f>VLOOKUP(E1613, [2]staffs!A:D,4,FALSE)</f>
        <v>fabiola.jackson@bikes.shop</v>
      </c>
      <c r="G1613" s="2">
        <f>VLOOKUP(D1613, [3]products!$A:$D, 4, FALSE)</f>
        <v>5</v>
      </c>
      <c r="H1613" s="2" t="str">
        <f>VLOOKUP(G1613, [4]categories!A:B, 2, FALSE)</f>
        <v>Electric Bikes</v>
      </c>
      <c r="I1613" s="14">
        <f>VLOOKUP(A1613, [1]orders!A:B,2,FALSE)</f>
        <v>1272</v>
      </c>
      <c r="J1613" s="14" t="str">
        <f>VLOOKUP(A1613, [1]orders!A:I,9,FALSE)</f>
        <v>houston.vasquez@msn.com</v>
      </c>
      <c r="K1613" s="14">
        <f>VLOOKUP(A1613, [1]orders!A:J,10,FALSE)</f>
        <v>92831</v>
      </c>
      <c r="L1613" s="2" t="str">
        <f>IFERROR(VLOOKUP(C1613, [5]stores!A:B, 2, FALSE), "Unknown")</f>
        <v>Santa Cruz Bikes</v>
      </c>
      <c r="M1613" s="2" t="str">
        <f>VLOOKUP(D1613,[3]products!A:B,2,FALSE)</f>
        <v>Trek Conduit+ - 2016</v>
      </c>
      <c r="N1613" s="2" t="str">
        <f>VLOOKUP(D1613, [3]products!A:H, 8, FALSE)</f>
        <v>Trek</v>
      </c>
      <c r="O1613" s="21">
        <f>VLOOKUP(A1613, [1]orders!A:D, 4, FALSE)</f>
        <v>42701</v>
      </c>
      <c r="P1613" s="2">
        <v>1</v>
      </c>
      <c r="Q1613" s="2">
        <v>2999.99</v>
      </c>
      <c r="R1613" s="27">
        <v>0.1</v>
      </c>
      <c r="S1613" s="2">
        <f t="shared" si="25"/>
        <v>2999.99</v>
      </c>
    </row>
    <row r="1614" spans="1:19" x14ac:dyDescent="0.3">
      <c r="A1614" s="2">
        <v>577</v>
      </c>
      <c r="B1614" s="2">
        <v>1</v>
      </c>
      <c r="C1614" s="2">
        <f>VLOOKUP(A1614, [1]orders!A:G, 7, FALSE)</f>
        <v>2</v>
      </c>
      <c r="D1614" s="2">
        <v>3</v>
      </c>
      <c r="E1614" s="2">
        <f>VLOOKUP(C1614, [2]staffs!A:G,1,FALSE)</f>
        <v>2</v>
      </c>
      <c r="F1614" s="2" t="str">
        <f>VLOOKUP(E1614, [2]staffs!A:D,4,FALSE)</f>
        <v>mireya.copeland@bikes.shop</v>
      </c>
      <c r="G1614" s="2">
        <f>VLOOKUP(D1614, [3]products!$A:$D, 4, FALSE)</f>
        <v>6</v>
      </c>
      <c r="H1614" s="2" t="str">
        <f>VLOOKUP(G1614, [4]categories!A:B, 2, FALSE)</f>
        <v>Mountain Bikes</v>
      </c>
      <c r="I1614" s="14">
        <f>VLOOKUP(A1614, [1]orders!A:B,2,FALSE)</f>
        <v>445</v>
      </c>
      <c r="J1614" s="14" t="str">
        <f>VLOOKUP(A1614, [1]orders!A:I,9,FALSE)</f>
        <v>earline.ballard@hotmail.com</v>
      </c>
      <c r="K1614" s="14">
        <f>VLOOKUP(A1614, [1]orders!A:J,10,FALSE)</f>
        <v>10550</v>
      </c>
      <c r="L1614" s="2" t="str">
        <f>IFERROR(VLOOKUP(C1614, [5]stores!A:B, 2, FALSE), "Unknown")</f>
        <v>Baldwin Bikes</v>
      </c>
      <c r="M1614" s="2" t="str">
        <f>VLOOKUP(D1614,[3]products!A:B,2,FALSE)</f>
        <v>Surly Wednesday Frameset - 2016</v>
      </c>
      <c r="N1614" s="2" t="str">
        <f>VLOOKUP(D1614, [3]products!A:H, 8, FALSE)</f>
        <v>Surly</v>
      </c>
      <c r="O1614" s="21">
        <f>VLOOKUP(A1614, [1]orders!A:D, 4, FALSE)</f>
        <v>42701</v>
      </c>
      <c r="P1614" s="2">
        <v>2</v>
      </c>
      <c r="Q1614" s="2">
        <v>999.99</v>
      </c>
      <c r="R1614" s="27">
        <v>0.2</v>
      </c>
      <c r="S1614" s="2">
        <f t="shared" si="25"/>
        <v>1999.98</v>
      </c>
    </row>
    <row r="1615" spans="1:19" x14ac:dyDescent="0.3">
      <c r="A1615" s="2">
        <v>578</v>
      </c>
      <c r="B1615" s="2">
        <v>1</v>
      </c>
      <c r="C1615" s="2">
        <f>VLOOKUP(A1615, [1]orders!A:G, 7, FALSE)</f>
        <v>2</v>
      </c>
      <c r="D1615" s="2">
        <v>21</v>
      </c>
      <c r="E1615" s="2">
        <f>VLOOKUP(C1615, [2]staffs!A:G,1,FALSE)</f>
        <v>2</v>
      </c>
      <c r="F1615" s="2" t="str">
        <f>VLOOKUP(E1615, [2]staffs!A:D,4,FALSE)</f>
        <v>mireya.copeland@bikes.shop</v>
      </c>
      <c r="G1615" s="2">
        <f>VLOOKUP(D1615, [3]products!$A:$D, 4, FALSE)</f>
        <v>1</v>
      </c>
      <c r="H1615" s="2" t="str">
        <f>VLOOKUP(G1615, [4]categories!A:B, 2, FALSE)</f>
        <v>Children Bicycles</v>
      </c>
      <c r="I1615" s="14">
        <f>VLOOKUP(A1615, [1]orders!A:B,2,FALSE)</f>
        <v>819</v>
      </c>
      <c r="J1615" s="14" t="str">
        <f>VLOOKUP(A1615, [1]orders!A:I,9,FALSE)</f>
        <v>yahaira.robertson@yahoo.com</v>
      </c>
      <c r="K1615" s="14">
        <f>VLOOKUP(A1615, [1]orders!A:J,10,FALSE)</f>
        <v>13760</v>
      </c>
      <c r="L1615" s="2" t="str">
        <f>IFERROR(VLOOKUP(C1615, [5]stores!A:B, 2, FALSE), "Unknown")</f>
        <v>Baldwin Bikes</v>
      </c>
      <c r="M1615" s="2" t="str">
        <f>VLOOKUP(D1615,[3]products!A:B,2,FALSE)</f>
        <v>Electra Cruiser 1 (24-Inch) - 2016</v>
      </c>
      <c r="N1615" s="2" t="str">
        <f>VLOOKUP(D1615, [3]products!A:H, 8, FALSE)</f>
        <v>Electra</v>
      </c>
      <c r="O1615" s="21">
        <f>VLOOKUP(A1615, [1]orders!A:D, 4, FALSE)</f>
        <v>42701</v>
      </c>
      <c r="P1615" s="2">
        <v>1</v>
      </c>
      <c r="Q1615" s="2">
        <v>269.99</v>
      </c>
      <c r="R1615" s="27">
        <v>7.0000000000000007E-2</v>
      </c>
      <c r="S1615" s="2">
        <f t="shared" si="25"/>
        <v>269.99</v>
      </c>
    </row>
    <row r="1616" spans="1:19" x14ac:dyDescent="0.3">
      <c r="A1616" s="2">
        <v>578</v>
      </c>
      <c r="B1616" s="2">
        <v>2</v>
      </c>
      <c r="C1616" s="2">
        <f>VLOOKUP(A1616, [1]orders!A:G, 7, FALSE)</f>
        <v>2</v>
      </c>
      <c r="D1616" s="2">
        <v>25</v>
      </c>
      <c r="E1616" s="2">
        <f>VLOOKUP(C1616, [2]staffs!A:G,1,FALSE)</f>
        <v>2</v>
      </c>
      <c r="F1616" s="2" t="str">
        <f>VLOOKUP(E1616, [2]staffs!A:D,4,FALSE)</f>
        <v>mireya.copeland@bikes.shop</v>
      </c>
      <c r="G1616" s="2">
        <f>VLOOKUP(D1616, [3]products!$A:$D, 4, FALSE)</f>
        <v>2</v>
      </c>
      <c r="H1616" s="2" t="str">
        <f>VLOOKUP(G1616, [4]categories!A:B, 2, FALSE)</f>
        <v>Comfort Bicycles</v>
      </c>
      <c r="I1616" s="14">
        <f>VLOOKUP(A1616, [1]orders!A:B,2,FALSE)</f>
        <v>819</v>
      </c>
      <c r="J1616" s="14" t="str">
        <f>VLOOKUP(A1616, [1]orders!A:I,9,FALSE)</f>
        <v>yahaira.robertson@yahoo.com</v>
      </c>
      <c r="K1616" s="14">
        <f>VLOOKUP(A1616, [1]orders!A:J,10,FALSE)</f>
        <v>13760</v>
      </c>
      <c r="L1616" s="2" t="str">
        <f>IFERROR(VLOOKUP(C1616, [5]stores!A:B, 2, FALSE), "Unknown")</f>
        <v>Baldwin Bikes</v>
      </c>
      <c r="M1616" s="2" t="str">
        <f>VLOOKUP(D1616,[3]products!A:B,2,FALSE)</f>
        <v>Electra Townie Original 7D - 2015/2016</v>
      </c>
      <c r="N1616" s="2" t="str">
        <f>VLOOKUP(D1616, [3]products!A:H, 8, FALSE)</f>
        <v>Electra</v>
      </c>
      <c r="O1616" s="21">
        <f>VLOOKUP(A1616, [1]orders!A:D, 4, FALSE)</f>
        <v>42701</v>
      </c>
      <c r="P1616" s="2">
        <v>2</v>
      </c>
      <c r="Q1616" s="2">
        <v>499.99</v>
      </c>
      <c r="R1616" s="27">
        <v>0.2</v>
      </c>
      <c r="S1616" s="2">
        <f t="shared" si="25"/>
        <v>999.98</v>
      </c>
    </row>
    <row r="1617" spans="1:19" x14ac:dyDescent="0.3">
      <c r="A1617" s="2">
        <v>578</v>
      </c>
      <c r="B1617" s="2">
        <v>3</v>
      </c>
      <c r="C1617" s="2">
        <f>VLOOKUP(A1617, [1]orders!A:G, 7, FALSE)</f>
        <v>2</v>
      </c>
      <c r="D1617" s="2">
        <v>18</v>
      </c>
      <c r="E1617" s="2">
        <f>VLOOKUP(C1617, [2]staffs!A:G,1,FALSE)</f>
        <v>2</v>
      </c>
      <c r="F1617" s="2" t="str">
        <f>VLOOKUP(E1617, [2]staffs!A:D,4,FALSE)</f>
        <v>mireya.copeland@bikes.shop</v>
      </c>
      <c r="G1617" s="2">
        <f>VLOOKUP(D1617, [3]products!$A:$D, 4, FALSE)</f>
        <v>3</v>
      </c>
      <c r="H1617" s="2" t="str">
        <f>VLOOKUP(G1617, [4]categories!A:B, 2, FALSE)</f>
        <v>Cruisers Bicycles</v>
      </c>
      <c r="I1617" s="14">
        <f>VLOOKUP(A1617, [1]orders!A:B,2,FALSE)</f>
        <v>819</v>
      </c>
      <c r="J1617" s="14" t="str">
        <f>VLOOKUP(A1617, [1]orders!A:I,9,FALSE)</f>
        <v>yahaira.robertson@yahoo.com</v>
      </c>
      <c r="K1617" s="14">
        <f>VLOOKUP(A1617, [1]orders!A:J,10,FALSE)</f>
        <v>13760</v>
      </c>
      <c r="L1617" s="2" t="str">
        <f>IFERROR(VLOOKUP(C1617, [5]stores!A:B, 2, FALSE), "Unknown")</f>
        <v>Baldwin Bikes</v>
      </c>
      <c r="M1617" s="2" t="str">
        <f>VLOOKUP(D1617,[3]products!A:B,2,FALSE)</f>
        <v>Pure Cycles Western 3-Speed - Women's - 2015/2016</v>
      </c>
      <c r="N1617" s="2" t="str">
        <f>VLOOKUP(D1617, [3]products!A:H, 8, FALSE)</f>
        <v>Pure Cycles</v>
      </c>
      <c r="O1617" s="21">
        <f>VLOOKUP(A1617, [1]orders!A:D, 4, FALSE)</f>
        <v>42701</v>
      </c>
      <c r="P1617" s="2">
        <v>2</v>
      </c>
      <c r="Q1617" s="2">
        <v>449</v>
      </c>
      <c r="R1617" s="27">
        <v>0.05</v>
      </c>
      <c r="S1617" s="2">
        <f t="shared" si="25"/>
        <v>898</v>
      </c>
    </row>
    <row r="1618" spans="1:19" x14ac:dyDescent="0.3">
      <c r="A1618" s="2">
        <v>578</v>
      </c>
      <c r="B1618" s="2">
        <v>4</v>
      </c>
      <c r="C1618" s="2">
        <f>VLOOKUP(A1618, [1]orders!A:G, 7, FALSE)</f>
        <v>2</v>
      </c>
      <c r="D1618" s="2">
        <v>8</v>
      </c>
      <c r="E1618" s="2">
        <f>VLOOKUP(C1618, [2]staffs!A:G,1,FALSE)</f>
        <v>2</v>
      </c>
      <c r="F1618" s="2" t="str">
        <f>VLOOKUP(E1618, [2]staffs!A:D,4,FALSE)</f>
        <v>mireya.copeland@bikes.shop</v>
      </c>
      <c r="G1618" s="2">
        <f>VLOOKUP(D1618, [3]products!$A:$D, 4, FALSE)</f>
        <v>6</v>
      </c>
      <c r="H1618" s="2" t="str">
        <f>VLOOKUP(G1618, [4]categories!A:B, 2, FALSE)</f>
        <v>Mountain Bikes</v>
      </c>
      <c r="I1618" s="14">
        <f>VLOOKUP(A1618, [1]orders!A:B,2,FALSE)</f>
        <v>819</v>
      </c>
      <c r="J1618" s="14" t="str">
        <f>VLOOKUP(A1618, [1]orders!A:I,9,FALSE)</f>
        <v>yahaira.robertson@yahoo.com</v>
      </c>
      <c r="K1618" s="14">
        <f>VLOOKUP(A1618, [1]orders!A:J,10,FALSE)</f>
        <v>13760</v>
      </c>
      <c r="L1618" s="2" t="str">
        <f>IFERROR(VLOOKUP(C1618, [5]stores!A:B, 2, FALSE), "Unknown")</f>
        <v>Baldwin Bikes</v>
      </c>
      <c r="M1618" s="2" t="str">
        <f>VLOOKUP(D1618,[3]products!A:B,2,FALSE)</f>
        <v>Trek Remedy 29 Carbon Frameset - 2016</v>
      </c>
      <c r="N1618" s="2" t="str">
        <f>VLOOKUP(D1618, [3]products!A:H, 8, FALSE)</f>
        <v>Trek</v>
      </c>
      <c r="O1618" s="21">
        <f>VLOOKUP(A1618, [1]orders!A:D, 4, FALSE)</f>
        <v>42701</v>
      </c>
      <c r="P1618" s="2">
        <v>2</v>
      </c>
      <c r="Q1618" s="2">
        <v>1799.99</v>
      </c>
      <c r="R1618" s="27">
        <v>0.2</v>
      </c>
      <c r="S1618" s="2">
        <f t="shared" si="25"/>
        <v>3599.98</v>
      </c>
    </row>
    <row r="1619" spans="1:19" x14ac:dyDescent="0.3">
      <c r="A1619" s="2">
        <v>579</v>
      </c>
      <c r="B1619" s="2">
        <v>1</v>
      </c>
      <c r="C1619" s="2">
        <f>VLOOKUP(A1619, [1]orders!A:G, 7, FALSE)</f>
        <v>3</v>
      </c>
      <c r="D1619" s="2">
        <v>7</v>
      </c>
      <c r="E1619" s="2">
        <f>VLOOKUP(C1619, [2]staffs!A:G,1,FALSE)</f>
        <v>3</v>
      </c>
      <c r="F1619" s="2" t="str">
        <f>VLOOKUP(E1619, [2]staffs!A:D,4,FALSE)</f>
        <v>genna.serrano@bikes.shop</v>
      </c>
      <c r="G1619" s="2">
        <f>VLOOKUP(D1619, [3]products!$A:$D, 4, FALSE)</f>
        <v>6</v>
      </c>
      <c r="H1619" s="2" t="str">
        <f>VLOOKUP(G1619, [4]categories!A:B, 2, FALSE)</f>
        <v>Mountain Bikes</v>
      </c>
      <c r="I1619" s="14">
        <f>VLOOKUP(A1619, [1]orders!A:B,2,FALSE)</f>
        <v>160</v>
      </c>
      <c r="J1619" s="14" t="str">
        <f>VLOOKUP(A1619, [1]orders!A:I,9,FALSE)</f>
        <v>omer.estrada@gmail.com</v>
      </c>
      <c r="K1619" s="14">
        <f>VLOOKUP(A1619, [1]orders!A:J,10,FALSE)</f>
        <v>75088</v>
      </c>
      <c r="L1619" s="2" t="str">
        <f>IFERROR(VLOOKUP(C1619, [5]stores!A:B, 2, FALSE), "Unknown")</f>
        <v>Rowlett Bikes</v>
      </c>
      <c r="M1619" s="2" t="str">
        <f>VLOOKUP(D1619,[3]products!A:B,2,FALSE)</f>
        <v>Trek Slash 8 27.5 - 2016</v>
      </c>
      <c r="N1619" s="2" t="str">
        <f>VLOOKUP(D1619, [3]products!A:H, 8, FALSE)</f>
        <v>Trek</v>
      </c>
      <c r="O1619" s="21">
        <f>VLOOKUP(A1619, [1]orders!A:D, 4, FALSE)</f>
        <v>42701</v>
      </c>
      <c r="P1619" s="2">
        <v>2</v>
      </c>
      <c r="Q1619" s="2">
        <v>3999.99</v>
      </c>
      <c r="R1619" s="27">
        <v>0.05</v>
      </c>
      <c r="S1619" s="2">
        <f t="shared" si="25"/>
        <v>7999.98</v>
      </c>
    </row>
    <row r="1620" spans="1:19" x14ac:dyDescent="0.3">
      <c r="A1620" s="2">
        <v>579</v>
      </c>
      <c r="B1620" s="2">
        <v>2</v>
      </c>
      <c r="C1620" s="2">
        <f>VLOOKUP(A1620, [1]orders!A:G, 7, FALSE)</f>
        <v>3</v>
      </c>
      <c r="D1620" s="2">
        <v>6</v>
      </c>
      <c r="E1620" s="2">
        <f>VLOOKUP(C1620, [2]staffs!A:G,1,FALSE)</f>
        <v>3</v>
      </c>
      <c r="F1620" s="2" t="str">
        <f>VLOOKUP(E1620, [2]staffs!A:D,4,FALSE)</f>
        <v>genna.serrano@bikes.shop</v>
      </c>
      <c r="G1620" s="2">
        <f>VLOOKUP(D1620, [3]products!$A:$D, 4, FALSE)</f>
        <v>6</v>
      </c>
      <c r="H1620" s="2" t="str">
        <f>VLOOKUP(G1620, [4]categories!A:B, 2, FALSE)</f>
        <v>Mountain Bikes</v>
      </c>
      <c r="I1620" s="14">
        <f>VLOOKUP(A1620, [1]orders!A:B,2,FALSE)</f>
        <v>160</v>
      </c>
      <c r="J1620" s="14" t="str">
        <f>VLOOKUP(A1620, [1]orders!A:I,9,FALSE)</f>
        <v>omer.estrada@gmail.com</v>
      </c>
      <c r="K1620" s="14">
        <f>VLOOKUP(A1620, [1]orders!A:J,10,FALSE)</f>
        <v>75088</v>
      </c>
      <c r="L1620" s="2" t="str">
        <f>IFERROR(VLOOKUP(C1620, [5]stores!A:B, 2, FALSE), "Unknown")</f>
        <v>Rowlett Bikes</v>
      </c>
      <c r="M1620" s="2" t="str">
        <f>VLOOKUP(D1620,[3]products!A:B,2,FALSE)</f>
        <v>Surly Ice Cream Truck Frameset - 2016</v>
      </c>
      <c r="N1620" s="2" t="str">
        <f>VLOOKUP(D1620, [3]products!A:H, 8, FALSE)</f>
        <v>Surly</v>
      </c>
      <c r="O1620" s="21">
        <f>VLOOKUP(A1620, [1]orders!A:D, 4, FALSE)</f>
        <v>42701</v>
      </c>
      <c r="P1620" s="2">
        <v>1</v>
      </c>
      <c r="Q1620" s="2">
        <v>469.99</v>
      </c>
      <c r="R1620" s="27">
        <v>0.2</v>
      </c>
      <c r="S1620" s="2">
        <f t="shared" si="25"/>
        <v>469.99</v>
      </c>
    </row>
    <row r="1621" spans="1:19" x14ac:dyDescent="0.3">
      <c r="A1621" s="2">
        <v>580</v>
      </c>
      <c r="B1621" s="2">
        <v>1</v>
      </c>
      <c r="C1621" s="2">
        <f>VLOOKUP(A1621, [1]orders!A:G, 7, FALSE)</f>
        <v>1</v>
      </c>
      <c r="D1621" s="2">
        <v>16</v>
      </c>
      <c r="E1621" s="2">
        <f>VLOOKUP(C1621, [2]staffs!A:G,1,FALSE)</f>
        <v>1</v>
      </c>
      <c r="F1621" s="2" t="str">
        <f>VLOOKUP(E1621, [2]staffs!A:D,4,FALSE)</f>
        <v>fabiola.jackson@bikes.shop</v>
      </c>
      <c r="G1621" s="2">
        <f>VLOOKUP(D1621, [3]products!$A:$D, 4, FALSE)</f>
        <v>3</v>
      </c>
      <c r="H1621" s="2" t="str">
        <f>VLOOKUP(G1621, [4]categories!A:B, 2, FALSE)</f>
        <v>Cruisers Bicycles</v>
      </c>
      <c r="I1621" s="14">
        <f>VLOOKUP(A1621, [1]orders!A:B,2,FALSE)</f>
        <v>581</v>
      </c>
      <c r="J1621" s="14" t="str">
        <f>VLOOKUP(A1621, [1]orders!A:I,9,FALSE)</f>
        <v>vonda.berger@yahoo.com</v>
      </c>
      <c r="K1621" s="14">
        <f>VLOOKUP(A1621, [1]orders!A:J,10,FALSE)</f>
        <v>95050</v>
      </c>
      <c r="L1621" s="2" t="str">
        <f>IFERROR(VLOOKUP(C1621, [5]stores!A:B, 2, FALSE), "Unknown")</f>
        <v>Santa Cruz Bikes</v>
      </c>
      <c r="M1621" s="2" t="str">
        <f>VLOOKUP(D1621,[3]products!A:B,2,FALSE)</f>
        <v>Electra Townie Original 7D EQ - 2016</v>
      </c>
      <c r="N1621" s="2" t="str">
        <f>VLOOKUP(D1621, [3]products!A:H, 8, FALSE)</f>
        <v>Electra</v>
      </c>
      <c r="O1621" s="21">
        <f>VLOOKUP(A1621, [1]orders!A:D, 4, FALSE)</f>
        <v>42704</v>
      </c>
      <c r="P1621" s="2">
        <v>2</v>
      </c>
      <c r="Q1621" s="2">
        <v>599.99</v>
      </c>
      <c r="R1621" s="27">
        <v>0.2</v>
      </c>
      <c r="S1621" s="2">
        <f t="shared" si="25"/>
        <v>1199.98</v>
      </c>
    </row>
    <row r="1622" spans="1:19" x14ac:dyDescent="0.3">
      <c r="A1622" s="2">
        <v>580</v>
      </c>
      <c r="B1622" s="2">
        <v>2</v>
      </c>
      <c r="C1622" s="2">
        <f>VLOOKUP(A1622, [1]orders!A:G, 7, FALSE)</f>
        <v>1</v>
      </c>
      <c r="D1622" s="2">
        <v>15</v>
      </c>
      <c r="E1622" s="2">
        <f>VLOOKUP(C1622, [2]staffs!A:G,1,FALSE)</f>
        <v>1</v>
      </c>
      <c r="F1622" s="2" t="str">
        <f>VLOOKUP(E1622, [2]staffs!A:D,4,FALSE)</f>
        <v>fabiola.jackson@bikes.shop</v>
      </c>
      <c r="G1622" s="2">
        <f>VLOOKUP(D1622, [3]products!$A:$D, 4, FALSE)</f>
        <v>3</v>
      </c>
      <c r="H1622" s="2" t="str">
        <f>VLOOKUP(G1622, [4]categories!A:B, 2, FALSE)</f>
        <v>Cruisers Bicycles</v>
      </c>
      <c r="I1622" s="14">
        <f>VLOOKUP(A1622, [1]orders!A:B,2,FALSE)</f>
        <v>581</v>
      </c>
      <c r="J1622" s="14" t="str">
        <f>VLOOKUP(A1622, [1]orders!A:I,9,FALSE)</f>
        <v>vonda.berger@yahoo.com</v>
      </c>
      <c r="K1622" s="14">
        <f>VLOOKUP(A1622, [1]orders!A:J,10,FALSE)</f>
        <v>95050</v>
      </c>
      <c r="L1622" s="2" t="str">
        <f>IFERROR(VLOOKUP(C1622, [5]stores!A:B, 2, FALSE), "Unknown")</f>
        <v>Santa Cruz Bikes</v>
      </c>
      <c r="M1622" s="2" t="str">
        <f>VLOOKUP(D1622,[3]products!A:B,2,FALSE)</f>
        <v>Electra Moto 1 - 2016</v>
      </c>
      <c r="N1622" s="2" t="str">
        <f>VLOOKUP(D1622, [3]products!A:H, 8, FALSE)</f>
        <v>Electra</v>
      </c>
      <c r="O1622" s="21">
        <f>VLOOKUP(A1622, [1]orders!A:D, 4, FALSE)</f>
        <v>42704</v>
      </c>
      <c r="P1622" s="2">
        <v>1</v>
      </c>
      <c r="Q1622" s="2">
        <v>529.99</v>
      </c>
      <c r="R1622" s="27">
        <v>7.0000000000000007E-2</v>
      </c>
      <c r="S1622" s="2">
        <f t="shared" si="25"/>
        <v>529.99</v>
      </c>
    </row>
    <row r="1623" spans="1:19" x14ac:dyDescent="0.3">
      <c r="A1623" s="2">
        <v>580</v>
      </c>
      <c r="B1623" s="2">
        <v>3</v>
      </c>
      <c r="C1623" s="2">
        <f>VLOOKUP(A1623, [1]orders!A:G, 7, FALSE)</f>
        <v>1</v>
      </c>
      <c r="D1623" s="2">
        <v>21</v>
      </c>
      <c r="E1623" s="2">
        <f>VLOOKUP(C1623, [2]staffs!A:G,1,FALSE)</f>
        <v>1</v>
      </c>
      <c r="F1623" s="2" t="str">
        <f>VLOOKUP(E1623, [2]staffs!A:D,4,FALSE)</f>
        <v>fabiola.jackson@bikes.shop</v>
      </c>
      <c r="G1623" s="2">
        <f>VLOOKUP(D1623, [3]products!$A:$D, 4, FALSE)</f>
        <v>1</v>
      </c>
      <c r="H1623" s="2" t="str">
        <f>VLOOKUP(G1623, [4]categories!A:B, 2, FALSE)</f>
        <v>Children Bicycles</v>
      </c>
      <c r="I1623" s="14">
        <f>VLOOKUP(A1623, [1]orders!A:B,2,FALSE)</f>
        <v>581</v>
      </c>
      <c r="J1623" s="14" t="str">
        <f>VLOOKUP(A1623, [1]orders!A:I,9,FALSE)</f>
        <v>vonda.berger@yahoo.com</v>
      </c>
      <c r="K1623" s="14">
        <f>VLOOKUP(A1623, [1]orders!A:J,10,FALSE)</f>
        <v>95050</v>
      </c>
      <c r="L1623" s="2" t="str">
        <f>IFERROR(VLOOKUP(C1623, [5]stores!A:B, 2, FALSE), "Unknown")</f>
        <v>Santa Cruz Bikes</v>
      </c>
      <c r="M1623" s="2" t="str">
        <f>VLOOKUP(D1623,[3]products!A:B,2,FALSE)</f>
        <v>Electra Cruiser 1 (24-Inch) - 2016</v>
      </c>
      <c r="N1623" s="2" t="str">
        <f>VLOOKUP(D1623, [3]products!A:H, 8, FALSE)</f>
        <v>Electra</v>
      </c>
      <c r="O1623" s="21">
        <f>VLOOKUP(A1623, [1]orders!A:D, 4, FALSE)</f>
        <v>42704</v>
      </c>
      <c r="P1623" s="2">
        <v>2</v>
      </c>
      <c r="Q1623" s="2">
        <v>269.99</v>
      </c>
      <c r="R1623" s="27">
        <v>0.2</v>
      </c>
      <c r="S1623" s="2">
        <f t="shared" si="25"/>
        <v>539.98</v>
      </c>
    </row>
    <row r="1624" spans="1:19" x14ac:dyDescent="0.3">
      <c r="A1624" s="2">
        <v>580</v>
      </c>
      <c r="B1624" s="2">
        <v>4</v>
      </c>
      <c r="C1624" s="2">
        <f>VLOOKUP(A1624, [1]orders!A:G, 7, FALSE)</f>
        <v>1</v>
      </c>
      <c r="D1624" s="2">
        <v>9</v>
      </c>
      <c r="E1624" s="2">
        <f>VLOOKUP(C1624, [2]staffs!A:G,1,FALSE)</f>
        <v>1</v>
      </c>
      <c r="F1624" s="2" t="str">
        <f>VLOOKUP(E1624, [2]staffs!A:D,4,FALSE)</f>
        <v>fabiola.jackson@bikes.shop</v>
      </c>
      <c r="G1624" s="2">
        <f>VLOOKUP(D1624, [3]products!$A:$D, 4, FALSE)</f>
        <v>5</v>
      </c>
      <c r="H1624" s="2" t="str">
        <f>VLOOKUP(G1624, [4]categories!A:B, 2, FALSE)</f>
        <v>Electric Bikes</v>
      </c>
      <c r="I1624" s="14">
        <f>VLOOKUP(A1624, [1]orders!A:B,2,FALSE)</f>
        <v>581</v>
      </c>
      <c r="J1624" s="14" t="str">
        <f>VLOOKUP(A1624, [1]orders!A:I,9,FALSE)</f>
        <v>vonda.berger@yahoo.com</v>
      </c>
      <c r="K1624" s="14">
        <f>VLOOKUP(A1624, [1]orders!A:J,10,FALSE)</f>
        <v>95050</v>
      </c>
      <c r="L1624" s="2" t="str">
        <f>IFERROR(VLOOKUP(C1624, [5]stores!A:B, 2, FALSE), "Unknown")</f>
        <v>Santa Cruz Bikes</v>
      </c>
      <c r="M1624" s="2" t="str">
        <f>VLOOKUP(D1624,[3]products!A:B,2,FALSE)</f>
        <v>Trek Conduit+ - 2016</v>
      </c>
      <c r="N1624" s="2" t="str">
        <f>VLOOKUP(D1624, [3]products!A:H, 8, FALSE)</f>
        <v>Trek</v>
      </c>
      <c r="O1624" s="21">
        <f>VLOOKUP(A1624, [1]orders!A:D, 4, FALSE)</f>
        <v>42704</v>
      </c>
      <c r="P1624" s="2">
        <v>2</v>
      </c>
      <c r="Q1624" s="2">
        <v>2999.99</v>
      </c>
      <c r="R1624" s="27">
        <v>7.0000000000000007E-2</v>
      </c>
      <c r="S1624" s="2">
        <f t="shared" si="25"/>
        <v>5999.98</v>
      </c>
    </row>
    <row r="1625" spans="1:19" x14ac:dyDescent="0.3">
      <c r="A1625" s="2">
        <v>580</v>
      </c>
      <c r="B1625" s="2">
        <v>5</v>
      </c>
      <c r="C1625" s="2">
        <f>VLOOKUP(A1625, [1]orders!A:G, 7, FALSE)</f>
        <v>1</v>
      </c>
      <c r="D1625" s="2">
        <v>19</v>
      </c>
      <c r="E1625" s="2">
        <f>VLOOKUP(C1625, [2]staffs!A:G,1,FALSE)</f>
        <v>1</v>
      </c>
      <c r="F1625" s="2" t="str">
        <f>VLOOKUP(E1625, [2]staffs!A:D,4,FALSE)</f>
        <v>fabiola.jackson@bikes.shop</v>
      </c>
      <c r="G1625" s="2">
        <f>VLOOKUP(D1625, [3]products!$A:$D, 4, FALSE)</f>
        <v>3</v>
      </c>
      <c r="H1625" s="2" t="str">
        <f>VLOOKUP(G1625, [4]categories!A:B, 2, FALSE)</f>
        <v>Cruisers Bicycles</v>
      </c>
      <c r="I1625" s="14">
        <f>VLOOKUP(A1625, [1]orders!A:B,2,FALSE)</f>
        <v>581</v>
      </c>
      <c r="J1625" s="14" t="str">
        <f>VLOOKUP(A1625, [1]orders!A:I,9,FALSE)</f>
        <v>vonda.berger@yahoo.com</v>
      </c>
      <c r="K1625" s="14">
        <f>VLOOKUP(A1625, [1]orders!A:J,10,FALSE)</f>
        <v>95050</v>
      </c>
      <c r="L1625" s="2" t="str">
        <f>IFERROR(VLOOKUP(C1625, [5]stores!A:B, 2, FALSE), "Unknown")</f>
        <v>Santa Cruz Bikes</v>
      </c>
      <c r="M1625" s="2" t="str">
        <f>VLOOKUP(D1625,[3]products!A:B,2,FALSE)</f>
        <v>Pure Cycles William 3-Speed - 2016</v>
      </c>
      <c r="N1625" s="2" t="str">
        <f>VLOOKUP(D1625, [3]products!A:H, 8, FALSE)</f>
        <v>Pure Cycles</v>
      </c>
      <c r="O1625" s="21">
        <f>VLOOKUP(A1625, [1]orders!A:D, 4, FALSE)</f>
        <v>42704</v>
      </c>
      <c r="P1625" s="2">
        <v>1</v>
      </c>
      <c r="Q1625" s="2">
        <v>449</v>
      </c>
      <c r="R1625" s="27">
        <v>0.2</v>
      </c>
      <c r="S1625" s="2">
        <f t="shared" si="25"/>
        <v>449</v>
      </c>
    </row>
    <row r="1626" spans="1:19" x14ac:dyDescent="0.3">
      <c r="A1626" s="2">
        <v>581</v>
      </c>
      <c r="B1626" s="2">
        <v>1</v>
      </c>
      <c r="C1626" s="2">
        <f>VLOOKUP(A1626, [1]orders!A:G, 7, FALSE)</f>
        <v>1</v>
      </c>
      <c r="D1626" s="2">
        <v>8</v>
      </c>
      <c r="E1626" s="2">
        <f>VLOOKUP(C1626, [2]staffs!A:G,1,FALSE)</f>
        <v>1</v>
      </c>
      <c r="F1626" s="2" t="str">
        <f>VLOOKUP(E1626, [2]staffs!A:D,4,FALSE)</f>
        <v>fabiola.jackson@bikes.shop</v>
      </c>
      <c r="G1626" s="2">
        <f>VLOOKUP(D1626, [3]products!$A:$D, 4, FALSE)</f>
        <v>6</v>
      </c>
      <c r="H1626" s="2" t="str">
        <f>VLOOKUP(G1626, [4]categories!A:B, 2, FALSE)</f>
        <v>Mountain Bikes</v>
      </c>
      <c r="I1626" s="14">
        <f>VLOOKUP(A1626, [1]orders!A:B,2,FALSE)</f>
        <v>688</v>
      </c>
      <c r="J1626" s="14" t="str">
        <f>VLOOKUP(A1626, [1]orders!A:I,9,FALSE)</f>
        <v>pearlie.cochran@msn.com</v>
      </c>
      <c r="K1626" s="14">
        <f>VLOOKUP(A1626, [1]orders!A:J,10,FALSE)</f>
        <v>95008</v>
      </c>
      <c r="L1626" s="2" t="str">
        <f>IFERROR(VLOOKUP(C1626, [5]stores!A:B, 2, FALSE), "Unknown")</f>
        <v>Santa Cruz Bikes</v>
      </c>
      <c r="M1626" s="2" t="str">
        <f>VLOOKUP(D1626,[3]products!A:B,2,FALSE)</f>
        <v>Trek Remedy 29 Carbon Frameset - 2016</v>
      </c>
      <c r="N1626" s="2" t="str">
        <f>VLOOKUP(D1626, [3]products!A:H, 8, FALSE)</f>
        <v>Trek</v>
      </c>
      <c r="O1626" s="21">
        <f>VLOOKUP(A1626, [1]orders!A:D, 4, FALSE)</f>
        <v>42707</v>
      </c>
      <c r="P1626" s="2">
        <v>2</v>
      </c>
      <c r="Q1626" s="2">
        <v>1799.99</v>
      </c>
      <c r="R1626" s="27">
        <v>7.0000000000000007E-2</v>
      </c>
      <c r="S1626" s="2">
        <f t="shared" si="25"/>
        <v>3599.98</v>
      </c>
    </row>
    <row r="1627" spans="1:19" x14ac:dyDescent="0.3">
      <c r="A1627" s="2">
        <v>582</v>
      </c>
      <c r="B1627" s="2">
        <v>1</v>
      </c>
      <c r="C1627" s="2">
        <f>VLOOKUP(A1627, [1]orders!A:G, 7, FALSE)</f>
        <v>1</v>
      </c>
      <c r="D1627" s="2">
        <v>10</v>
      </c>
      <c r="E1627" s="2">
        <f>VLOOKUP(C1627, [2]staffs!A:G,1,FALSE)</f>
        <v>1</v>
      </c>
      <c r="F1627" s="2" t="str">
        <f>VLOOKUP(E1627, [2]staffs!A:D,4,FALSE)</f>
        <v>fabiola.jackson@bikes.shop</v>
      </c>
      <c r="G1627" s="2">
        <f>VLOOKUP(D1627, [3]products!$A:$D, 4, FALSE)</f>
        <v>4</v>
      </c>
      <c r="H1627" s="2" t="str">
        <f>VLOOKUP(G1627, [4]categories!A:B, 2, FALSE)</f>
        <v>Cyclocross Bicycles</v>
      </c>
      <c r="I1627" s="14">
        <f>VLOOKUP(A1627, [1]orders!A:B,2,FALSE)</f>
        <v>32</v>
      </c>
      <c r="J1627" s="14" t="str">
        <f>VLOOKUP(A1627, [1]orders!A:I,9,FALSE)</f>
        <v>araceli.golden@msn.com</v>
      </c>
      <c r="K1627" s="14">
        <f>VLOOKUP(A1627, [1]orders!A:J,10,FALSE)</f>
        <v>92831</v>
      </c>
      <c r="L1627" s="2" t="str">
        <f>IFERROR(VLOOKUP(C1627, [5]stores!A:B, 2, FALSE), "Unknown")</f>
        <v>Santa Cruz Bikes</v>
      </c>
      <c r="M1627" s="2" t="str">
        <f>VLOOKUP(D1627,[3]products!A:B,2,FALSE)</f>
        <v>Surly Straggler - 2016</v>
      </c>
      <c r="N1627" s="2" t="str">
        <f>VLOOKUP(D1627, [3]products!A:H, 8, FALSE)</f>
        <v>Surly</v>
      </c>
      <c r="O1627" s="21">
        <f>VLOOKUP(A1627, [1]orders!A:D, 4, FALSE)</f>
        <v>42708</v>
      </c>
      <c r="P1627" s="2">
        <v>2</v>
      </c>
      <c r="Q1627" s="2">
        <v>1549</v>
      </c>
      <c r="R1627" s="27">
        <v>0.2</v>
      </c>
      <c r="S1627" s="2">
        <f t="shared" si="25"/>
        <v>3098</v>
      </c>
    </row>
    <row r="1628" spans="1:19" x14ac:dyDescent="0.3">
      <c r="A1628" s="2">
        <v>582</v>
      </c>
      <c r="B1628" s="2">
        <v>2</v>
      </c>
      <c r="C1628" s="2">
        <f>VLOOKUP(A1628, [1]orders!A:G, 7, FALSE)</f>
        <v>1</v>
      </c>
      <c r="D1628" s="2">
        <v>17</v>
      </c>
      <c r="E1628" s="2">
        <f>VLOOKUP(C1628, [2]staffs!A:G,1,FALSE)</f>
        <v>1</v>
      </c>
      <c r="F1628" s="2" t="str">
        <f>VLOOKUP(E1628, [2]staffs!A:D,4,FALSE)</f>
        <v>fabiola.jackson@bikes.shop</v>
      </c>
      <c r="G1628" s="2">
        <f>VLOOKUP(D1628, [3]products!$A:$D, 4, FALSE)</f>
        <v>3</v>
      </c>
      <c r="H1628" s="2" t="str">
        <f>VLOOKUP(G1628, [4]categories!A:B, 2, FALSE)</f>
        <v>Cruisers Bicycles</v>
      </c>
      <c r="I1628" s="14">
        <f>VLOOKUP(A1628, [1]orders!A:B,2,FALSE)</f>
        <v>32</v>
      </c>
      <c r="J1628" s="14" t="str">
        <f>VLOOKUP(A1628, [1]orders!A:I,9,FALSE)</f>
        <v>araceli.golden@msn.com</v>
      </c>
      <c r="K1628" s="14">
        <f>VLOOKUP(A1628, [1]orders!A:J,10,FALSE)</f>
        <v>92831</v>
      </c>
      <c r="L1628" s="2" t="str">
        <f>IFERROR(VLOOKUP(C1628, [5]stores!A:B, 2, FALSE), "Unknown")</f>
        <v>Santa Cruz Bikes</v>
      </c>
      <c r="M1628" s="2" t="str">
        <f>VLOOKUP(D1628,[3]products!A:B,2,FALSE)</f>
        <v>Pure Cycles Vine 8-Speed - 2016</v>
      </c>
      <c r="N1628" s="2" t="str">
        <f>VLOOKUP(D1628, [3]products!A:H, 8, FALSE)</f>
        <v>Pure Cycles</v>
      </c>
      <c r="O1628" s="21">
        <f>VLOOKUP(A1628, [1]orders!A:D, 4, FALSE)</f>
        <v>42708</v>
      </c>
      <c r="P1628" s="2">
        <v>2</v>
      </c>
      <c r="Q1628" s="2">
        <v>429</v>
      </c>
      <c r="R1628" s="27">
        <v>7.0000000000000007E-2</v>
      </c>
      <c r="S1628" s="2">
        <f t="shared" si="25"/>
        <v>858</v>
      </c>
    </row>
    <row r="1629" spans="1:19" x14ac:dyDescent="0.3">
      <c r="A1629" s="2">
        <v>583</v>
      </c>
      <c r="B1629" s="2">
        <v>1</v>
      </c>
      <c r="C1629" s="2">
        <f>VLOOKUP(A1629, [1]orders!A:G, 7, FALSE)</f>
        <v>2</v>
      </c>
      <c r="D1629" s="2">
        <v>15</v>
      </c>
      <c r="E1629" s="2">
        <f>VLOOKUP(C1629, [2]staffs!A:G,1,FALSE)</f>
        <v>2</v>
      </c>
      <c r="F1629" s="2" t="str">
        <f>VLOOKUP(E1629, [2]staffs!A:D,4,FALSE)</f>
        <v>mireya.copeland@bikes.shop</v>
      </c>
      <c r="G1629" s="2">
        <f>VLOOKUP(D1629, [3]products!$A:$D, 4, FALSE)</f>
        <v>3</v>
      </c>
      <c r="H1629" s="2" t="str">
        <f>VLOOKUP(G1629, [4]categories!A:B, 2, FALSE)</f>
        <v>Cruisers Bicycles</v>
      </c>
      <c r="I1629" s="14">
        <f>VLOOKUP(A1629, [1]orders!A:B,2,FALSE)</f>
        <v>792</v>
      </c>
      <c r="J1629" s="14" t="str">
        <f>VLOOKUP(A1629, [1]orders!A:I,9,FALSE)</f>
        <v>edgar.horn@aol.com</v>
      </c>
      <c r="K1629" s="14">
        <f>VLOOKUP(A1629, [1]orders!A:J,10,FALSE)</f>
        <v>11704</v>
      </c>
      <c r="L1629" s="2" t="str">
        <f>IFERROR(VLOOKUP(C1629, [5]stores!A:B, 2, FALSE), "Unknown")</f>
        <v>Baldwin Bikes</v>
      </c>
      <c r="M1629" s="2" t="str">
        <f>VLOOKUP(D1629,[3]products!A:B,2,FALSE)</f>
        <v>Electra Moto 1 - 2016</v>
      </c>
      <c r="N1629" s="2" t="str">
        <f>VLOOKUP(D1629, [3]products!A:H, 8, FALSE)</f>
        <v>Electra</v>
      </c>
      <c r="O1629" s="21">
        <f>VLOOKUP(A1629, [1]orders!A:D, 4, FALSE)</f>
        <v>42708</v>
      </c>
      <c r="P1629" s="2">
        <v>2</v>
      </c>
      <c r="Q1629" s="2">
        <v>529.99</v>
      </c>
      <c r="R1629" s="27">
        <v>0.2</v>
      </c>
      <c r="S1629" s="2">
        <f t="shared" si="25"/>
        <v>1059.98</v>
      </c>
    </row>
    <row r="1630" spans="1:19" x14ac:dyDescent="0.3">
      <c r="A1630" s="2">
        <v>584</v>
      </c>
      <c r="B1630" s="2">
        <v>1</v>
      </c>
      <c r="C1630" s="2">
        <f>VLOOKUP(A1630, [1]orders!A:G, 7, FALSE)</f>
        <v>2</v>
      </c>
      <c r="D1630" s="2">
        <v>19</v>
      </c>
      <c r="E1630" s="2">
        <f>VLOOKUP(C1630, [2]staffs!A:G,1,FALSE)</f>
        <v>2</v>
      </c>
      <c r="F1630" s="2" t="str">
        <f>VLOOKUP(E1630, [2]staffs!A:D,4,FALSE)</f>
        <v>mireya.copeland@bikes.shop</v>
      </c>
      <c r="G1630" s="2">
        <f>VLOOKUP(D1630, [3]products!$A:$D, 4, FALSE)</f>
        <v>3</v>
      </c>
      <c r="H1630" s="2" t="str">
        <f>VLOOKUP(G1630, [4]categories!A:B, 2, FALSE)</f>
        <v>Cruisers Bicycles</v>
      </c>
      <c r="I1630" s="14">
        <f>VLOOKUP(A1630, [1]orders!A:B,2,FALSE)</f>
        <v>1209</v>
      </c>
      <c r="J1630" s="14" t="str">
        <f>VLOOKUP(A1630, [1]orders!A:I,9,FALSE)</f>
        <v>deandrea.cox@msn.com</v>
      </c>
      <c r="K1630" s="14">
        <f>VLOOKUP(A1630, [1]orders!A:J,10,FALSE)</f>
        <v>11743</v>
      </c>
      <c r="L1630" s="2" t="str">
        <f>IFERROR(VLOOKUP(C1630, [5]stores!A:B, 2, FALSE), "Unknown")</f>
        <v>Baldwin Bikes</v>
      </c>
      <c r="M1630" s="2" t="str">
        <f>VLOOKUP(D1630,[3]products!A:B,2,FALSE)</f>
        <v>Pure Cycles William 3-Speed - 2016</v>
      </c>
      <c r="N1630" s="2" t="str">
        <f>VLOOKUP(D1630, [3]products!A:H, 8, FALSE)</f>
        <v>Pure Cycles</v>
      </c>
      <c r="O1630" s="21">
        <f>VLOOKUP(A1630, [1]orders!A:D, 4, FALSE)</f>
        <v>42708</v>
      </c>
      <c r="P1630" s="2">
        <v>1</v>
      </c>
      <c r="Q1630" s="2">
        <v>449</v>
      </c>
      <c r="R1630" s="27">
        <v>7.0000000000000007E-2</v>
      </c>
      <c r="S1630" s="2">
        <f t="shared" si="25"/>
        <v>449</v>
      </c>
    </row>
    <row r="1631" spans="1:19" x14ac:dyDescent="0.3">
      <c r="A1631" s="2">
        <v>584</v>
      </c>
      <c r="B1631" s="2">
        <v>2</v>
      </c>
      <c r="C1631" s="2">
        <f>VLOOKUP(A1631, [1]orders!A:G, 7, FALSE)</f>
        <v>2</v>
      </c>
      <c r="D1631" s="2">
        <v>23</v>
      </c>
      <c r="E1631" s="2">
        <f>VLOOKUP(C1631, [2]staffs!A:G,1,FALSE)</f>
        <v>2</v>
      </c>
      <c r="F1631" s="2" t="str">
        <f>VLOOKUP(E1631, [2]staffs!A:D,4,FALSE)</f>
        <v>mireya.copeland@bikes.shop</v>
      </c>
      <c r="G1631" s="2">
        <f>VLOOKUP(D1631, [3]products!$A:$D, 4, FALSE)</f>
        <v>1</v>
      </c>
      <c r="H1631" s="2" t="str">
        <f>VLOOKUP(G1631, [4]categories!A:B, 2, FALSE)</f>
        <v>Children Bicycles</v>
      </c>
      <c r="I1631" s="14">
        <f>VLOOKUP(A1631, [1]orders!A:B,2,FALSE)</f>
        <v>1209</v>
      </c>
      <c r="J1631" s="14" t="str">
        <f>VLOOKUP(A1631, [1]orders!A:I,9,FALSE)</f>
        <v>deandrea.cox@msn.com</v>
      </c>
      <c r="K1631" s="14">
        <f>VLOOKUP(A1631, [1]orders!A:J,10,FALSE)</f>
        <v>11743</v>
      </c>
      <c r="L1631" s="2" t="str">
        <f>IFERROR(VLOOKUP(C1631, [5]stores!A:B, 2, FALSE), "Unknown")</f>
        <v>Baldwin Bikes</v>
      </c>
      <c r="M1631" s="2" t="str">
        <f>VLOOKUP(D1631,[3]products!A:B,2,FALSE)</f>
        <v>Electra Girl's Hawaii 1 (20-inch) - 2015/2016</v>
      </c>
      <c r="N1631" s="2" t="str">
        <f>VLOOKUP(D1631, [3]products!A:H, 8, FALSE)</f>
        <v>Electra</v>
      </c>
      <c r="O1631" s="21">
        <f>VLOOKUP(A1631, [1]orders!A:D, 4, FALSE)</f>
        <v>42708</v>
      </c>
      <c r="P1631" s="2">
        <v>1</v>
      </c>
      <c r="Q1631" s="2">
        <v>299.99</v>
      </c>
      <c r="R1631" s="27">
        <v>7.0000000000000007E-2</v>
      </c>
      <c r="S1631" s="2">
        <f t="shared" si="25"/>
        <v>299.99</v>
      </c>
    </row>
    <row r="1632" spans="1:19" x14ac:dyDescent="0.3">
      <c r="A1632" s="2">
        <v>584</v>
      </c>
      <c r="B1632" s="2">
        <v>3</v>
      </c>
      <c r="C1632" s="2">
        <f>VLOOKUP(A1632, [1]orders!A:G, 7, FALSE)</f>
        <v>2</v>
      </c>
      <c r="D1632" s="2">
        <v>15</v>
      </c>
      <c r="E1632" s="2">
        <f>VLOOKUP(C1632, [2]staffs!A:G,1,FALSE)</f>
        <v>2</v>
      </c>
      <c r="F1632" s="2" t="str">
        <f>VLOOKUP(E1632, [2]staffs!A:D,4,FALSE)</f>
        <v>mireya.copeland@bikes.shop</v>
      </c>
      <c r="G1632" s="2">
        <f>VLOOKUP(D1632, [3]products!$A:$D, 4, FALSE)</f>
        <v>3</v>
      </c>
      <c r="H1632" s="2" t="str">
        <f>VLOOKUP(G1632, [4]categories!A:B, 2, FALSE)</f>
        <v>Cruisers Bicycles</v>
      </c>
      <c r="I1632" s="14">
        <f>VLOOKUP(A1632, [1]orders!A:B,2,FALSE)</f>
        <v>1209</v>
      </c>
      <c r="J1632" s="14" t="str">
        <f>VLOOKUP(A1632, [1]orders!A:I,9,FALSE)</f>
        <v>deandrea.cox@msn.com</v>
      </c>
      <c r="K1632" s="14">
        <f>VLOOKUP(A1632, [1]orders!A:J,10,FALSE)</f>
        <v>11743</v>
      </c>
      <c r="L1632" s="2" t="str">
        <f>IFERROR(VLOOKUP(C1632, [5]stores!A:B, 2, FALSE), "Unknown")</f>
        <v>Baldwin Bikes</v>
      </c>
      <c r="M1632" s="2" t="str">
        <f>VLOOKUP(D1632,[3]products!A:B,2,FALSE)</f>
        <v>Electra Moto 1 - 2016</v>
      </c>
      <c r="N1632" s="2" t="str">
        <f>VLOOKUP(D1632, [3]products!A:H, 8, FALSE)</f>
        <v>Electra</v>
      </c>
      <c r="O1632" s="21">
        <f>VLOOKUP(A1632, [1]orders!A:D, 4, FALSE)</f>
        <v>42708</v>
      </c>
      <c r="P1632" s="2">
        <v>1</v>
      </c>
      <c r="Q1632" s="2">
        <v>529.99</v>
      </c>
      <c r="R1632" s="27">
        <v>0.1</v>
      </c>
      <c r="S1632" s="2">
        <f t="shared" si="25"/>
        <v>529.99</v>
      </c>
    </row>
    <row r="1633" spans="1:19" x14ac:dyDescent="0.3">
      <c r="A1633" s="2">
        <v>584</v>
      </c>
      <c r="B1633" s="2">
        <v>4</v>
      </c>
      <c r="C1633" s="2">
        <f>VLOOKUP(A1633, [1]orders!A:G, 7, FALSE)</f>
        <v>2</v>
      </c>
      <c r="D1633" s="2">
        <v>22</v>
      </c>
      <c r="E1633" s="2">
        <f>VLOOKUP(C1633, [2]staffs!A:G,1,FALSE)</f>
        <v>2</v>
      </c>
      <c r="F1633" s="2" t="str">
        <f>VLOOKUP(E1633, [2]staffs!A:D,4,FALSE)</f>
        <v>mireya.copeland@bikes.shop</v>
      </c>
      <c r="G1633" s="2">
        <f>VLOOKUP(D1633, [3]products!$A:$D, 4, FALSE)</f>
        <v>1</v>
      </c>
      <c r="H1633" s="2" t="str">
        <f>VLOOKUP(G1633, [4]categories!A:B, 2, FALSE)</f>
        <v>Children Bicycles</v>
      </c>
      <c r="I1633" s="14">
        <f>VLOOKUP(A1633, [1]orders!A:B,2,FALSE)</f>
        <v>1209</v>
      </c>
      <c r="J1633" s="14" t="str">
        <f>VLOOKUP(A1633, [1]orders!A:I,9,FALSE)</f>
        <v>deandrea.cox@msn.com</v>
      </c>
      <c r="K1633" s="14">
        <f>VLOOKUP(A1633, [1]orders!A:J,10,FALSE)</f>
        <v>11743</v>
      </c>
      <c r="L1633" s="2" t="str">
        <f>IFERROR(VLOOKUP(C1633, [5]stores!A:B, 2, FALSE), "Unknown")</f>
        <v>Baldwin Bikes</v>
      </c>
      <c r="M1633" s="2" t="str">
        <f>VLOOKUP(D1633,[3]products!A:B,2,FALSE)</f>
        <v>Electra Girl's Hawaii 1 (16-inch) - 2015/2016</v>
      </c>
      <c r="N1633" s="2" t="str">
        <f>VLOOKUP(D1633, [3]products!A:H, 8, FALSE)</f>
        <v>Electra</v>
      </c>
      <c r="O1633" s="21">
        <f>VLOOKUP(A1633, [1]orders!A:D, 4, FALSE)</f>
        <v>42708</v>
      </c>
      <c r="P1633" s="2">
        <v>1</v>
      </c>
      <c r="Q1633" s="2">
        <v>269.99</v>
      </c>
      <c r="R1633" s="27">
        <v>0.05</v>
      </c>
      <c r="S1633" s="2">
        <f t="shared" si="25"/>
        <v>269.99</v>
      </c>
    </row>
    <row r="1634" spans="1:19" x14ac:dyDescent="0.3">
      <c r="A1634" s="2">
        <v>584</v>
      </c>
      <c r="B1634" s="2">
        <v>5</v>
      </c>
      <c r="C1634" s="2">
        <f>VLOOKUP(A1634, [1]orders!A:G, 7, FALSE)</f>
        <v>2</v>
      </c>
      <c r="D1634" s="2">
        <v>8</v>
      </c>
      <c r="E1634" s="2">
        <f>VLOOKUP(C1634, [2]staffs!A:G,1,FALSE)</f>
        <v>2</v>
      </c>
      <c r="F1634" s="2" t="str">
        <f>VLOOKUP(E1634, [2]staffs!A:D,4,FALSE)</f>
        <v>mireya.copeland@bikes.shop</v>
      </c>
      <c r="G1634" s="2">
        <f>VLOOKUP(D1634, [3]products!$A:$D, 4, FALSE)</f>
        <v>6</v>
      </c>
      <c r="H1634" s="2" t="str">
        <f>VLOOKUP(G1634, [4]categories!A:B, 2, FALSE)</f>
        <v>Mountain Bikes</v>
      </c>
      <c r="I1634" s="14">
        <f>VLOOKUP(A1634, [1]orders!A:B,2,FALSE)</f>
        <v>1209</v>
      </c>
      <c r="J1634" s="14" t="str">
        <f>VLOOKUP(A1634, [1]orders!A:I,9,FALSE)</f>
        <v>deandrea.cox@msn.com</v>
      </c>
      <c r="K1634" s="14">
        <f>VLOOKUP(A1634, [1]orders!A:J,10,FALSE)</f>
        <v>11743</v>
      </c>
      <c r="L1634" s="2" t="str">
        <f>IFERROR(VLOOKUP(C1634, [5]stores!A:B, 2, FALSE), "Unknown")</f>
        <v>Baldwin Bikes</v>
      </c>
      <c r="M1634" s="2" t="str">
        <f>VLOOKUP(D1634,[3]products!A:B,2,FALSE)</f>
        <v>Trek Remedy 29 Carbon Frameset - 2016</v>
      </c>
      <c r="N1634" s="2" t="str">
        <f>VLOOKUP(D1634, [3]products!A:H, 8, FALSE)</f>
        <v>Trek</v>
      </c>
      <c r="O1634" s="21">
        <f>VLOOKUP(A1634, [1]orders!A:D, 4, FALSE)</f>
        <v>42708</v>
      </c>
      <c r="P1634" s="2">
        <v>2</v>
      </c>
      <c r="Q1634" s="2">
        <v>1799.99</v>
      </c>
      <c r="R1634" s="27">
        <v>7.0000000000000007E-2</v>
      </c>
      <c r="S1634" s="2">
        <f t="shared" si="25"/>
        <v>3599.98</v>
      </c>
    </row>
    <row r="1635" spans="1:19" x14ac:dyDescent="0.3">
      <c r="A1635" s="2">
        <v>585</v>
      </c>
      <c r="B1635" s="2">
        <v>1</v>
      </c>
      <c r="C1635" s="2">
        <f>VLOOKUP(A1635, [1]orders!A:G, 7, FALSE)</f>
        <v>2</v>
      </c>
      <c r="D1635" s="2">
        <v>10</v>
      </c>
      <c r="E1635" s="2">
        <f>VLOOKUP(C1635, [2]staffs!A:G,1,FALSE)</f>
        <v>2</v>
      </c>
      <c r="F1635" s="2" t="str">
        <f>VLOOKUP(E1635, [2]staffs!A:D,4,FALSE)</f>
        <v>mireya.copeland@bikes.shop</v>
      </c>
      <c r="G1635" s="2">
        <f>VLOOKUP(D1635, [3]products!$A:$D, 4, FALSE)</f>
        <v>4</v>
      </c>
      <c r="H1635" s="2" t="str">
        <f>VLOOKUP(G1635, [4]categories!A:B, 2, FALSE)</f>
        <v>Cyclocross Bicycles</v>
      </c>
      <c r="I1635" s="14">
        <f>VLOOKUP(A1635, [1]orders!A:B,2,FALSE)</f>
        <v>1219</v>
      </c>
      <c r="J1635" s="14" t="str">
        <f>VLOOKUP(A1635, [1]orders!A:I,9,FALSE)</f>
        <v>alden.atkinson@gmail.com</v>
      </c>
      <c r="K1635" s="14">
        <f>VLOOKUP(A1635, [1]orders!A:J,10,FALSE)</f>
        <v>11967</v>
      </c>
      <c r="L1635" s="2" t="str">
        <f>IFERROR(VLOOKUP(C1635, [5]stores!A:B, 2, FALSE), "Unknown")</f>
        <v>Baldwin Bikes</v>
      </c>
      <c r="M1635" s="2" t="str">
        <f>VLOOKUP(D1635,[3]products!A:B,2,FALSE)</f>
        <v>Surly Straggler - 2016</v>
      </c>
      <c r="N1635" s="2" t="str">
        <f>VLOOKUP(D1635, [3]products!A:H, 8, FALSE)</f>
        <v>Surly</v>
      </c>
      <c r="O1635" s="21">
        <f>VLOOKUP(A1635, [1]orders!A:D, 4, FALSE)</f>
        <v>42708</v>
      </c>
      <c r="P1635" s="2">
        <v>1</v>
      </c>
      <c r="Q1635" s="2">
        <v>1549</v>
      </c>
      <c r="R1635" s="27">
        <v>0.2</v>
      </c>
      <c r="S1635" s="2">
        <f t="shared" si="25"/>
        <v>1549</v>
      </c>
    </row>
    <row r="1636" spans="1:19" x14ac:dyDescent="0.3">
      <c r="A1636" s="2">
        <v>585</v>
      </c>
      <c r="B1636" s="2">
        <v>2</v>
      </c>
      <c r="C1636" s="2">
        <f>VLOOKUP(A1636, [1]orders!A:G, 7, FALSE)</f>
        <v>2</v>
      </c>
      <c r="D1636" s="2">
        <v>18</v>
      </c>
      <c r="E1636" s="2">
        <f>VLOOKUP(C1636, [2]staffs!A:G,1,FALSE)</f>
        <v>2</v>
      </c>
      <c r="F1636" s="2" t="str">
        <f>VLOOKUP(E1636, [2]staffs!A:D,4,FALSE)</f>
        <v>mireya.copeland@bikes.shop</v>
      </c>
      <c r="G1636" s="2">
        <f>VLOOKUP(D1636, [3]products!$A:$D, 4, FALSE)</f>
        <v>3</v>
      </c>
      <c r="H1636" s="2" t="str">
        <f>VLOOKUP(G1636, [4]categories!A:B, 2, FALSE)</f>
        <v>Cruisers Bicycles</v>
      </c>
      <c r="I1636" s="14">
        <f>VLOOKUP(A1636, [1]orders!A:B,2,FALSE)</f>
        <v>1219</v>
      </c>
      <c r="J1636" s="14" t="str">
        <f>VLOOKUP(A1636, [1]orders!A:I,9,FALSE)</f>
        <v>alden.atkinson@gmail.com</v>
      </c>
      <c r="K1636" s="14">
        <f>VLOOKUP(A1636, [1]orders!A:J,10,FALSE)</f>
        <v>11967</v>
      </c>
      <c r="L1636" s="2" t="str">
        <f>IFERROR(VLOOKUP(C1636, [5]stores!A:B, 2, FALSE), "Unknown")</f>
        <v>Baldwin Bikes</v>
      </c>
      <c r="M1636" s="2" t="str">
        <f>VLOOKUP(D1636,[3]products!A:B,2,FALSE)</f>
        <v>Pure Cycles Western 3-Speed - Women's - 2015/2016</v>
      </c>
      <c r="N1636" s="2" t="str">
        <f>VLOOKUP(D1636, [3]products!A:H, 8, FALSE)</f>
        <v>Pure Cycles</v>
      </c>
      <c r="O1636" s="21">
        <f>VLOOKUP(A1636, [1]orders!A:D, 4, FALSE)</f>
        <v>42708</v>
      </c>
      <c r="P1636" s="2">
        <v>2</v>
      </c>
      <c r="Q1636" s="2">
        <v>449</v>
      </c>
      <c r="R1636" s="27">
        <v>0.2</v>
      </c>
      <c r="S1636" s="2">
        <f t="shared" si="25"/>
        <v>898</v>
      </c>
    </row>
    <row r="1637" spans="1:19" x14ac:dyDescent="0.3">
      <c r="A1637" s="2">
        <v>585</v>
      </c>
      <c r="B1637" s="2">
        <v>3</v>
      </c>
      <c r="C1637" s="2">
        <f>VLOOKUP(A1637, [1]orders!A:G, 7, FALSE)</f>
        <v>2</v>
      </c>
      <c r="D1637" s="2">
        <v>15</v>
      </c>
      <c r="E1637" s="2">
        <f>VLOOKUP(C1637, [2]staffs!A:G,1,FALSE)</f>
        <v>2</v>
      </c>
      <c r="F1637" s="2" t="str">
        <f>VLOOKUP(E1637, [2]staffs!A:D,4,FALSE)</f>
        <v>mireya.copeland@bikes.shop</v>
      </c>
      <c r="G1637" s="2">
        <f>VLOOKUP(D1637, [3]products!$A:$D, 4, FALSE)</f>
        <v>3</v>
      </c>
      <c r="H1637" s="2" t="str">
        <f>VLOOKUP(G1637, [4]categories!A:B, 2, FALSE)</f>
        <v>Cruisers Bicycles</v>
      </c>
      <c r="I1637" s="14">
        <f>VLOOKUP(A1637, [1]orders!A:B,2,FALSE)</f>
        <v>1219</v>
      </c>
      <c r="J1637" s="14" t="str">
        <f>VLOOKUP(A1637, [1]orders!A:I,9,FALSE)</f>
        <v>alden.atkinson@gmail.com</v>
      </c>
      <c r="K1637" s="14">
        <f>VLOOKUP(A1637, [1]orders!A:J,10,FALSE)</f>
        <v>11967</v>
      </c>
      <c r="L1637" s="2" t="str">
        <f>IFERROR(VLOOKUP(C1637, [5]stores!A:B, 2, FALSE), "Unknown")</f>
        <v>Baldwin Bikes</v>
      </c>
      <c r="M1637" s="2" t="str">
        <f>VLOOKUP(D1637,[3]products!A:B,2,FALSE)</f>
        <v>Electra Moto 1 - 2016</v>
      </c>
      <c r="N1637" s="2" t="str">
        <f>VLOOKUP(D1637, [3]products!A:H, 8, FALSE)</f>
        <v>Electra</v>
      </c>
      <c r="O1637" s="21">
        <f>VLOOKUP(A1637, [1]orders!A:D, 4, FALSE)</f>
        <v>42708</v>
      </c>
      <c r="P1637" s="2">
        <v>1</v>
      </c>
      <c r="Q1637" s="2">
        <v>529.99</v>
      </c>
      <c r="R1637" s="27">
        <v>0.05</v>
      </c>
      <c r="S1637" s="2">
        <f t="shared" si="25"/>
        <v>529.99</v>
      </c>
    </row>
    <row r="1638" spans="1:19" x14ac:dyDescent="0.3">
      <c r="A1638" s="2">
        <v>585</v>
      </c>
      <c r="B1638" s="2">
        <v>4</v>
      </c>
      <c r="C1638" s="2">
        <f>VLOOKUP(A1638, [1]orders!A:G, 7, FALSE)</f>
        <v>2</v>
      </c>
      <c r="D1638" s="2">
        <v>12</v>
      </c>
      <c r="E1638" s="2">
        <f>VLOOKUP(C1638, [2]staffs!A:G,1,FALSE)</f>
        <v>2</v>
      </c>
      <c r="F1638" s="2" t="str">
        <f>VLOOKUP(E1638, [2]staffs!A:D,4,FALSE)</f>
        <v>mireya.copeland@bikes.shop</v>
      </c>
      <c r="G1638" s="2">
        <f>VLOOKUP(D1638, [3]products!$A:$D, 4, FALSE)</f>
        <v>3</v>
      </c>
      <c r="H1638" s="2" t="str">
        <f>VLOOKUP(G1638, [4]categories!A:B, 2, FALSE)</f>
        <v>Cruisers Bicycles</v>
      </c>
      <c r="I1638" s="14">
        <f>VLOOKUP(A1638, [1]orders!A:B,2,FALSE)</f>
        <v>1219</v>
      </c>
      <c r="J1638" s="14" t="str">
        <f>VLOOKUP(A1638, [1]orders!A:I,9,FALSE)</f>
        <v>alden.atkinson@gmail.com</v>
      </c>
      <c r="K1638" s="14">
        <f>VLOOKUP(A1638, [1]orders!A:J,10,FALSE)</f>
        <v>11967</v>
      </c>
      <c r="L1638" s="2" t="str">
        <f>IFERROR(VLOOKUP(C1638, [5]stores!A:B, 2, FALSE), "Unknown")</f>
        <v>Baldwin Bikes</v>
      </c>
      <c r="M1638" s="2" t="str">
        <f>VLOOKUP(D1638,[3]products!A:B,2,FALSE)</f>
        <v>Electra Townie Original 21D - 2016</v>
      </c>
      <c r="N1638" s="2" t="str">
        <f>VLOOKUP(D1638, [3]products!A:H, 8, FALSE)</f>
        <v>Electra</v>
      </c>
      <c r="O1638" s="21">
        <f>VLOOKUP(A1638, [1]orders!A:D, 4, FALSE)</f>
        <v>42708</v>
      </c>
      <c r="P1638" s="2">
        <v>2</v>
      </c>
      <c r="Q1638" s="2">
        <v>549.99</v>
      </c>
      <c r="R1638" s="27">
        <v>7.0000000000000007E-2</v>
      </c>
      <c r="S1638" s="2">
        <f t="shared" si="25"/>
        <v>1099.98</v>
      </c>
    </row>
    <row r="1639" spans="1:19" x14ac:dyDescent="0.3">
      <c r="A1639" s="2">
        <v>586</v>
      </c>
      <c r="B1639" s="2">
        <v>1</v>
      </c>
      <c r="C1639" s="2">
        <f>VLOOKUP(A1639, [1]orders!A:G, 7, FALSE)</f>
        <v>2</v>
      </c>
      <c r="D1639" s="2">
        <v>11</v>
      </c>
      <c r="E1639" s="2">
        <f>VLOOKUP(C1639, [2]staffs!A:G,1,FALSE)</f>
        <v>2</v>
      </c>
      <c r="F1639" s="2" t="str">
        <f>VLOOKUP(E1639, [2]staffs!A:D,4,FALSE)</f>
        <v>mireya.copeland@bikes.shop</v>
      </c>
      <c r="G1639" s="2">
        <f>VLOOKUP(D1639, [3]products!$A:$D, 4, FALSE)</f>
        <v>4</v>
      </c>
      <c r="H1639" s="2" t="str">
        <f>VLOOKUP(G1639, [4]categories!A:B, 2, FALSE)</f>
        <v>Cyclocross Bicycles</v>
      </c>
      <c r="I1639" s="14">
        <f>VLOOKUP(A1639, [1]orders!A:B,2,FALSE)</f>
        <v>1306</v>
      </c>
      <c r="J1639" s="14" t="str">
        <f>VLOOKUP(A1639, [1]orders!A:I,9,FALSE)</f>
        <v>america.swanson@msn.com</v>
      </c>
      <c r="K1639" s="14">
        <f>VLOOKUP(A1639, [1]orders!A:J,10,FALSE)</f>
        <v>14580</v>
      </c>
      <c r="L1639" s="2" t="str">
        <f>IFERROR(VLOOKUP(C1639, [5]stores!A:B, 2, FALSE), "Unknown")</f>
        <v>Baldwin Bikes</v>
      </c>
      <c r="M1639" s="2" t="str">
        <f>VLOOKUP(D1639,[3]products!A:B,2,FALSE)</f>
        <v>Surly Straggler 650b - 2016</v>
      </c>
      <c r="N1639" s="2" t="str">
        <f>VLOOKUP(D1639, [3]products!A:H, 8, FALSE)</f>
        <v>Surly</v>
      </c>
      <c r="O1639" s="21">
        <f>VLOOKUP(A1639, [1]orders!A:D, 4, FALSE)</f>
        <v>42708</v>
      </c>
      <c r="P1639" s="2">
        <v>2</v>
      </c>
      <c r="Q1639" s="2">
        <v>1680.99</v>
      </c>
      <c r="R1639" s="27">
        <v>0.1</v>
      </c>
      <c r="S1639" s="2">
        <f t="shared" si="25"/>
        <v>3361.98</v>
      </c>
    </row>
    <row r="1640" spans="1:19" x14ac:dyDescent="0.3">
      <c r="A1640" s="2">
        <v>586</v>
      </c>
      <c r="B1640" s="2">
        <v>2</v>
      </c>
      <c r="C1640" s="2">
        <f>VLOOKUP(A1640, [1]orders!A:G, 7, FALSE)</f>
        <v>2</v>
      </c>
      <c r="D1640" s="2">
        <v>23</v>
      </c>
      <c r="E1640" s="2">
        <f>VLOOKUP(C1640, [2]staffs!A:G,1,FALSE)</f>
        <v>2</v>
      </c>
      <c r="F1640" s="2" t="str">
        <f>VLOOKUP(E1640, [2]staffs!A:D,4,FALSE)</f>
        <v>mireya.copeland@bikes.shop</v>
      </c>
      <c r="G1640" s="2">
        <f>VLOOKUP(D1640, [3]products!$A:$D, 4, FALSE)</f>
        <v>1</v>
      </c>
      <c r="H1640" s="2" t="str">
        <f>VLOOKUP(G1640, [4]categories!A:B, 2, FALSE)</f>
        <v>Children Bicycles</v>
      </c>
      <c r="I1640" s="14">
        <f>VLOOKUP(A1640, [1]orders!A:B,2,FALSE)</f>
        <v>1306</v>
      </c>
      <c r="J1640" s="14" t="str">
        <f>VLOOKUP(A1640, [1]orders!A:I,9,FALSE)</f>
        <v>america.swanson@msn.com</v>
      </c>
      <c r="K1640" s="14">
        <f>VLOOKUP(A1640, [1]orders!A:J,10,FALSE)</f>
        <v>14580</v>
      </c>
      <c r="L1640" s="2" t="str">
        <f>IFERROR(VLOOKUP(C1640, [5]stores!A:B, 2, FALSE), "Unknown")</f>
        <v>Baldwin Bikes</v>
      </c>
      <c r="M1640" s="2" t="str">
        <f>VLOOKUP(D1640,[3]products!A:B,2,FALSE)</f>
        <v>Electra Girl's Hawaii 1 (20-inch) - 2015/2016</v>
      </c>
      <c r="N1640" s="2" t="str">
        <f>VLOOKUP(D1640, [3]products!A:H, 8, FALSE)</f>
        <v>Electra</v>
      </c>
      <c r="O1640" s="21">
        <f>VLOOKUP(A1640, [1]orders!A:D, 4, FALSE)</f>
        <v>42708</v>
      </c>
      <c r="P1640" s="2">
        <v>2</v>
      </c>
      <c r="Q1640" s="2">
        <v>299.99</v>
      </c>
      <c r="R1640" s="27">
        <v>0.2</v>
      </c>
      <c r="S1640" s="2">
        <f t="shared" si="25"/>
        <v>599.98</v>
      </c>
    </row>
    <row r="1641" spans="1:19" x14ac:dyDescent="0.3">
      <c r="A1641" s="2">
        <v>587</v>
      </c>
      <c r="B1641" s="2">
        <v>1</v>
      </c>
      <c r="C1641" s="2">
        <f>VLOOKUP(A1641, [1]orders!A:G, 7, FALSE)</f>
        <v>1</v>
      </c>
      <c r="D1641" s="2">
        <v>24</v>
      </c>
      <c r="E1641" s="2">
        <f>VLOOKUP(C1641, [2]staffs!A:G,1,FALSE)</f>
        <v>1</v>
      </c>
      <c r="F1641" s="2" t="str">
        <f>VLOOKUP(E1641, [2]staffs!A:D,4,FALSE)</f>
        <v>fabiola.jackson@bikes.shop</v>
      </c>
      <c r="G1641" s="2">
        <f>VLOOKUP(D1641, [3]products!$A:$D, 4, FALSE)</f>
        <v>2</v>
      </c>
      <c r="H1641" s="2" t="str">
        <f>VLOOKUP(G1641, [4]categories!A:B, 2, FALSE)</f>
        <v>Comfort Bicycles</v>
      </c>
      <c r="I1641" s="14">
        <f>VLOOKUP(A1641, [1]orders!A:B,2,FALSE)</f>
        <v>487</v>
      </c>
      <c r="J1641" s="14" t="str">
        <f>VLOOKUP(A1641, [1]orders!A:I,9,FALSE)</f>
        <v>grace.madden@gmail.com</v>
      </c>
      <c r="K1641" s="14">
        <f>VLOOKUP(A1641, [1]orders!A:J,10,FALSE)</f>
        <v>94806</v>
      </c>
      <c r="L1641" s="2" t="str">
        <f>IFERROR(VLOOKUP(C1641, [5]stores!A:B, 2, FALSE), "Unknown")</f>
        <v>Santa Cruz Bikes</v>
      </c>
      <c r="M1641" s="2" t="str">
        <f>VLOOKUP(D1641,[3]products!A:B,2,FALSE)</f>
        <v>Electra Townie Original 21D - 2016</v>
      </c>
      <c r="N1641" s="2" t="str">
        <f>VLOOKUP(D1641, [3]products!A:H, 8, FALSE)</f>
        <v>Electra</v>
      </c>
      <c r="O1641" s="21">
        <f>VLOOKUP(A1641, [1]orders!A:D, 4, FALSE)</f>
        <v>42710</v>
      </c>
      <c r="P1641" s="2">
        <v>1</v>
      </c>
      <c r="Q1641" s="2">
        <v>549.99</v>
      </c>
      <c r="R1641" s="27">
        <v>0.05</v>
      </c>
      <c r="S1641" s="2">
        <f t="shared" si="25"/>
        <v>549.99</v>
      </c>
    </row>
    <row r="1642" spans="1:19" x14ac:dyDescent="0.3">
      <c r="A1642" s="2">
        <v>587</v>
      </c>
      <c r="B1642" s="2">
        <v>2</v>
      </c>
      <c r="C1642" s="2">
        <f>VLOOKUP(A1642, [1]orders!A:G, 7, FALSE)</f>
        <v>1</v>
      </c>
      <c r="D1642" s="2">
        <v>23</v>
      </c>
      <c r="E1642" s="2">
        <f>VLOOKUP(C1642, [2]staffs!A:G,1,FALSE)</f>
        <v>1</v>
      </c>
      <c r="F1642" s="2" t="str">
        <f>VLOOKUP(E1642, [2]staffs!A:D,4,FALSE)</f>
        <v>fabiola.jackson@bikes.shop</v>
      </c>
      <c r="G1642" s="2">
        <f>VLOOKUP(D1642, [3]products!$A:$D, 4, FALSE)</f>
        <v>1</v>
      </c>
      <c r="H1642" s="2" t="str">
        <f>VLOOKUP(G1642, [4]categories!A:B, 2, FALSE)</f>
        <v>Children Bicycles</v>
      </c>
      <c r="I1642" s="14">
        <f>VLOOKUP(A1642, [1]orders!A:B,2,FALSE)</f>
        <v>487</v>
      </c>
      <c r="J1642" s="14" t="str">
        <f>VLOOKUP(A1642, [1]orders!A:I,9,FALSE)</f>
        <v>grace.madden@gmail.com</v>
      </c>
      <c r="K1642" s="14">
        <f>VLOOKUP(A1642, [1]orders!A:J,10,FALSE)</f>
        <v>94806</v>
      </c>
      <c r="L1642" s="2" t="str">
        <f>IFERROR(VLOOKUP(C1642, [5]stores!A:B, 2, FALSE), "Unknown")</f>
        <v>Santa Cruz Bikes</v>
      </c>
      <c r="M1642" s="2" t="str">
        <f>VLOOKUP(D1642,[3]products!A:B,2,FALSE)</f>
        <v>Electra Girl's Hawaii 1 (20-inch) - 2015/2016</v>
      </c>
      <c r="N1642" s="2" t="str">
        <f>VLOOKUP(D1642, [3]products!A:H, 8, FALSE)</f>
        <v>Electra</v>
      </c>
      <c r="O1642" s="21">
        <f>VLOOKUP(A1642, [1]orders!A:D, 4, FALSE)</f>
        <v>42710</v>
      </c>
      <c r="P1642" s="2">
        <v>1</v>
      </c>
      <c r="Q1642" s="2">
        <v>299.99</v>
      </c>
      <c r="R1642" s="27">
        <v>0.05</v>
      </c>
      <c r="S1642" s="2">
        <f t="shared" si="25"/>
        <v>299.99</v>
      </c>
    </row>
    <row r="1643" spans="1:19" x14ac:dyDescent="0.3">
      <c r="A1643" s="2">
        <v>587</v>
      </c>
      <c r="B1643" s="2">
        <v>3</v>
      </c>
      <c r="C1643" s="2">
        <f>VLOOKUP(A1643, [1]orders!A:G, 7, FALSE)</f>
        <v>1</v>
      </c>
      <c r="D1643" s="2">
        <v>18</v>
      </c>
      <c r="E1643" s="2">
        <f>VLOOKUP(C1643, [2]staffs!A:G,1,FALSE)</f>
        <v>1</v>
      </c>
      <c r="F1643" s="2" t="str">
        <f>VLOOKUP(E1643, [2]staffs!A:D,4,FALSE)</f>
        <v>fabiola.jackson@bikes.shop</v>
      </c>
      <c r="G1643" s="2">
        <f>VLOOKUP(D1643, [3]products!$A:$D, 4, FALSE)</f>
        <v>3</v>
      </c>
      <c r="H1643" s="2" t="str">
        <f>VLOOKUP(G1643, [4]categories!A:B, 2, FALSE)</f>
        <v>Cruisers Bicycles</v>
      </c>
      <c r="I1643" s="14">
        <f>VLOOKUP(A1643, [1]orders!A:B,2,FALSE)</f>
        <v>487</v>
      </c>
      <c r="J1643" s="14" t="str">
        <f>VLOOKUP(A1643, [1]orders!A:I,9,FALSE)</f>
        <v>grace.madden@gmail.com</v>
      </c>
      <c r="K1643" s="14">
        <f>VLOOKUP(A1643, [1]orders!A:J,10,FALSE)</f>
        <v>94806</v>
      </c>
      <c r="L1643" s="2" t="str">
        <f>IFERROR(VLOOKUP(C1643, [5]stores!A:B, 2, FALSE), "Unknown")</f>
        <v>Santa Cruz Bikes</v>
      </c>
      <c r="M1643" s="2" t="str">
        <f>VLOOKUP(D1643,[3]products!A:B,2,FALSE)</f>
        <v>Pure Cycles Western 3-Speed - Women's - 2015/2016</v>
      </c>
      <c r="N1643" s="2" t="str">
        <f>VLOOKUP(D1643, [3]products!A:H, 8, FALSE)</f>
        <v>Pure Cycles</v>
      </c>
      <c r="O1643" s="21">
        <f>VLOOKUP(A1643, [1]orders!A:D, 4, FALSE)</f>
        <v>42710</v>
      </c>
      <c r="P1643" s="2">
        <v>1</v>
      </c>
      <c r="Q1643" s="2">
        <v>449</v>
      </c>
      <c r="R1643" s="27">
        <v>0.05</v>
      </c>
      <c r="S1643" s="2">
        <f t="shared" si="25"/>
        <v>449</v>
      </c>
    </row>
    <row r="1644" spans="1:19" x14ac:dyDescent="0.3">
      <c r="A1644" s="2">
        <v>587</v>
      </c>
      <c r="B1644" s="2">
        <v>4</v>
      </c>
      <c r="C1644" s="2">
        <f>VLOOKUP(A1644, [1]orders!A:G, 7, FALSE)</f>
        <v>1</v>
      </c>
      <c r="D1644" s="2">
        <v>21</v>
      </c>
      <c r="E1644" s="2">
        <f>VLOOKUP(C1644, [2]staffs!A:G,1,FALSE)</f>
        <v>1</v>
      </c>
      <c r="F1644" s="2" t="str">
        <f>VLOOKUP(E1644, [2]staffs!A:D,4,FALSE)</f>
        <v>fabiola.jackson@bikes.shop</v>
      </c>
      <c r="G1644" s="2">
        <f>VLOOKUP(D1644, [3]products!$A:$D, 4, FALSE)</f>
        <v>1</v>
      </c>
      <c r="H1644" s="2" t="str">
        <f>VLOOKUP(G1644, [4]categories!A:B, 2, FALSE)</f>
        <v>Children Bicycles</v>
      </c>
      <c r="I1644" s="14">
        <f>VLOOKUP(A1644, [1]orders!A:B,2,FALSE)</f>
        <v>487</v>
      </c>
      <c r="J1644" s="14" t="str">
        <f>VLOOKUP(A1644, [1]orders!A:I,9,FALSE)</f>
        <v>grace.madden@gmail.com</v>
      </c>
      <c r="K1644" s="14">
        <f>VLOOKUP(A1644, [1]orders!A:J,10,FALSE)</f>
        <v>94806</v>
      </c>
      <c r="L1644" s="2" t="str">
        <f>IFERROR(VLOOKUP(C1644, [5]stores!A:B, 2, FALSE), "Unknown")</f>
        <v>Santa Cruz Bikes</v>
      </c>
      <c r="M1644" s="2" t="str">
        <f>VLOOKUP(D1644,[3]products!A:B,2,FALSE)</f>
        <v>Electra Cruiser 1 (24-Inch) - 2016</v>
      </c>
      <c r="N1644" s="2" t="str">
        <f>VLOOKUP(D1644, [3]products!A:H, 8, FALSE)</f>
        <v>Electra</v>
      </c>
      <c r="O1644" s="21">
        <f>VLOOKUP(A1644, [1]orders!A:D, 4, FALSE)</f>
        <v>42710</v>
      </c>
      <c r="P1644" s="2">
        <v>1</v>
      </c>
      <c r="Q1644" s="2">
        <v>269.99</v>
      </c>
      <c r="R1644" s="27">
        <v>0.2</v>
      </c>
      <c r="S1644" s="2">
        <f t="shared" si="25"/>
        <v>269.99</v>
      </c>
    </row>
    <row r="1645" spans="1:19" x14ac:dyDescent="0.3">
      <c r="A1645" s="2">
        <v>588</v>
      </c>
      <c r="B1645" s="2">
        <v>1</v>
      </c>
      <c r="C1645" s="2">
        <f>VLOOKUP(A1645, [1]orders!A:G, 7, FALSE)</f>
        <v>2</v>
      </c>
      <c r="D1645" s="2">
        <v>10</v>
      </c>
      <c r="E1645" s="2">
        <f>VLOOKUP(C1645, [2]staffs!A:G,1,FALSE)</f>
        <v>2</v>
      </c>
      <c r="F1645" s="2" t="str">
        <f>VLOOKUP(E1645, [2]staffs!A:D,4,FALSE)</f>
        <v>mireya.copeland@bikes.shop</v>
      </c>
      <c r="G1645" s="2">
        <f>VLOOKUP(D1645, [3]products!$A:$D, 4, FALSE)</f>
        <v>4</v>
      </c>
      <c r="H1645" s="2" t="str">
        <f>VLOOKUP(G1645, [4]categories!A:B, 2, FALSE)</f>
        <v>Cyclocross Bicycles</v>
      </c>
      <c r="I1645" s="14">
        <f>VLOOKUP(A1645, [1]orders!A:B,2,FALSE)</f>
        <v>102</v>
      </c>
      <c r="J1645" s="14" t="str">
        <f>VLOOKUP(A1645, [1]orders!A:I,9,FALSE)</f>
        <v>marisol.goodman@gmail.com</v>
      </c>
      <c r="K1645" s="14">
        <f>VLOOKUP(A1645, [1]orders!A:J,10,FALSE)</f>
        <v>14424</v>
      </c>
      <c r="L1645" s="2" t="str">
        <f>IFERROR(VLOOKUP(C1645, [5]stores!A:B, 2, FALSE), "Unknown")</f>
        <v>Baldwin Bikes</v>
      </c>
      <c r="M1645" s="2" t="str">
        <f>VLOOKUP(D1645,[3]products!A:B,2,FALSE)</f>
        <v>Surly Straggler - 2016</v>
      </c>
      <c r="N1645" s="2" t="str">
        <f>VLOOKUP(D1645, [3]products!A:H, 8, FALSE)</f>
        <v>Surly</v>
      </c>
      <c r="O1645" s="21">
        <f>VLOOKUP(A1645, [1]orders!A:D, 4, FALSE)</f>
        <v>42710</v>
      </c>
      <c r="P1645" s="2">
        <v>2</v>
      </c>
      <c r="Q1645" s="2">
        <v>1549</v>
      </c>
      <c r="R1645" s="27">
        <v>7.0000000000000007E-2</v>
      </c>
      <c r="S1645" s="2">
        <f t="shared" si="25"/>
        <v>3098</v>
      </c>
    </row>
    <row r="1646" spans="1:19" x14ac:dyDescent="0.3">
      <c r="A1646" s="2">
        <v>588</v>
      </c>
      <c r="B1646" s="2">
        <v>2</v>
      </c>
      <c r="C1646" s="2">
        <f>VLOOKUP(A1646, [1]orders!A:G, 7, FALSE)</f>
        <v>2</v>
      </c>
      <c r="D1646" s="2">
        <v>23</v>
      </c>
      <c r="E1646" s="2">
        <f>VLOOKUP(C1646, [2]staffs!A:G,1,FALSE)</f>
        <v>2</v>
      </c>
      <c r="F1646" s="2" t="str">
        <f>VLOOKUP(E1646, [2]staffs!A:D,4,FALSE)</f>
        <v>mireya.copeland@bikes.shop</v>
      </c>
      <c r="G1646" s="2">
        <f>VLOOKUP(D1646, [3]products!$A:$D, 4, FALSE)</f>
        <v>1</v>
      </c>
      <c r="H1646" s="2" t="str">
        <f>VLOOKUP(G1646, [4]categories!A:B, 2, FALSE)</f>
        <v>Children Bicycles</v>
      </c>
      <c r="I1646" s="14">
        <f>VLOOKUP(A1646, [1]orders!A:B,2,FALSE)</f>
        <v>102</v>
      </c>
      <c r="J1646" s="14" t="str">
        <f>VLOOKUP(A1646, [1]orders!A:I,9,FALSE)</f>
        <v>marisol.goodman@gmail.com</v>
      </c>
      <c r="K1646" s="14">
        <f>VLOOKUP(A1646, [1]orders!A:J,10,FALSE)</f>
        <v>14424</v>
      </c>
      <c r="L1646" s="2" t="str">
        <f>IFERROR(VLOOKUP(C1646, [5]stores!A:B, 2, FALSE), "Unknown")</f>
        <v>Baldwin Bikes</v>
      </c>
      <c r="M1646" s="2" t="str">
        <f>VLOOKUP(D1646,[3]products!A:B,2,FALSE)</f>
        <v>Electra Girl's Hawaii 1 (20-inch) - 2015/2016</v>
      </c>
      <c r="N1646" s="2" t="str">
        <f>VLOOKUP(D1646, [3]products!A:H, 8, FALSE)</f>
        <v>Electra</v>
      </c>
      <c r="O1646" s="21">
        <f>VLOOKUP(A1646, [1]orders!A:D, 4, FALSE)</f>
        <v>42710</v>
      </c>
      <c r="P1646" s="2">
        <v>1</v>
      </c>
      <c r="Q1646" s="2">
        <v>299.99</v>
      </c>
      <c r="R1646" s="27">
        <v>0.2</v>
      </c>
      <c r="S1646" s="2">
        <f t="shared" si="25"/>
        <v>299.99</v>
      </c>
    </row>
    <row r="1647" spans="1:19" x14ac:dyDescent="0.3">
      <c r="A1647" s="2">
        <v>589</v>
      </c>
      <c r="B1647" s="2">
        <v>1</v>
      </c>
      <c r="C1647" s="2">
        <f>VLOOKUP(A1647, [1]orders!A:G, 7, FALSE)</f>
        <v>2</v>
      </c>
      <c r="D1647" s="2">
        <v>15</v>
      </c>
      <c r="E1647" s="2">
        <f>VLOOKUP(C1647, [2]staffs!A:G,1,FALSE)</f>
        <v>2</v>
      </c>
      <c r="F1647" s="2" t="str">
        <f>VLOOKUP(E1647, [2]staffs!A:D,4,FALSE)</f>
        <v>mireya.copeland@bikes.shop</v>
      </c>
      <c r="G1647" s="2">
        <f>VLOOKUP(D1647, [3]products!$A:$D, 4, FALSE)</f>
        <v>3</v>
      </c>
      <c r="H1647" s="2" t="str">
        <f>VLOOKUP(G1647, [4]categories!A:B, 2, FALSE)</f>
        <v>Cruisers Bicycles</v>
      </c>
      <c r="I1647" s="14">
        <f>VLOOKUP(A1647, [1]orders!A:B,2,FALSE)</f>
        <v>719</v>
      </c>
      <c r="J1647" s="14" t="str">
        <f>VLOOKUP(A1647, [1]orders!A:I,9,FALSE)</f>
        <v>nicki.fry@hotmail.com</v>
      </c>
      <c r="K1647" s="14">
        <f>VLOOKUP(A1647, [1]orders!A:J,10,FALSE)</f>
        <v>13760</v>
      </c>
      <c r="L1647" s="2" t="str">
        <f>IFERROR(VLOOKUP(C1647, [5]stores!A:B, 2, FALSE), "Unknown")</f>
        <v>Baldwin Bikes</v>
      </c>
      <c r="M1647" s="2" t="str">
        <f>VLOOKUP(D1647,[3]products!A:B,2,FALSE)</f>
        <v>Electra Moto 1 - 2016</v>
      </c>
      <c r="N1647" s="2" t="str">
        <f>VLOOKUP(D1647, [3]products!A:H, 8, FALSE)</f>
        <v>Electra</v>
      </c>
      <c r="O1647" s="21">
        <f>VLOOKUP(A1647, [1]orders!A:D, 4, FALSE)</f>
        <v>42710</v>
      </c>
      <c r="P1647" s="2">
        <v>2</v>
      </c>
      <c r="Q1647" s="2">
        <v>529.99</v>
      </c>
      <c r="R1647" s="27">
        <v>0.05</v>
      </c>
      <c r="S1647" s="2">
        <f t="shared" si="25"/>
        <v>1059.98</v>
      </c>
    </row>
    <row r="1648" spans="1:19" x14ac:dyDescent="0.3">
      <c r="A1648" s="2">
        <v>590</v>
      </c>
      <c r="B1648" s="2">
        <v>1</v>
      </c>
      <c r="C1648" s="2">
        <f>VLOOKUP(A1648, [1]orders!A:G, 7, FALSE)</f>
        <v>2</v>
      </c>
      <c r="D1648" s="2">
        <v>2</v>
      </c>
      <c r="E1648" s="2">
        <f>VLOOKUP(C1648, [2]staffs!A:G,1,FALSE)</f>
        <v>2</v>
      </c>
      <c r="F1648" s="2" t="str">
        <f>VLOOKUP(E1648, [2]staffs!A:D,4,FALSE)</f>
        <v>mireya.copeland@bikes.shop</v>
      </c>
      <c r="G1648" s="2">
        <f>VLOOKUP(D1648, [3]products!$A:$D, 4, FALSE)</f>
        <v>6</v>
      </c>
      <c r="H1648" s="2" t="str">
        <f>VLOOKUP(G1648, [4]categories!A:B, 2, FALSE)</f>
        <v>Mountain Bikes</v>
      </c>
      <c r="I1648" s="14">
        <f>VLOOKUP(A1648, [1]orders!A:B,2,FALSE)</f>
        <v>990</v>
      </c>
      <c r="J1648" s="14" t="str">
        <f>VLOOKUP(A1648, [1]orders!A:I,9,FALSE)</f>
        <v>casimira.chapman@yahoo.com</v>
      </c>
      <c r="K1648" s="14">
        <f>VLOOKUP(A1648, [1]orders!A:J,10,FALSE)</f>
        <v>10950</v>
      </c>
      <c r="L1648" s="2" t="str">
        <f>IFERROR(VLOOKUP(C1648, [5]stores!A:B, 2, FALSE), "Unknown")</f>
        <v>Baldwin Bikes</v>
      </c>
      <c r="M1648" s="2" t="str">
        <f>VLOOKUP(D1648,[3]products!A:B,2,FALSE)</f>
        <v>Ritchey Timberwolf Frameset - 2016</v>
      </c>
      <c r="N1648" s="2" t="str">
        <f>VLOOKUP(D1648, [3]products!A:H, 8, FALSE)</f>
        <v>Ritchey</v>
      </c>
      <c r="O1648" s="21">
        <f>VLOOKUP(A1648, [1]orders!A:D, 4, FALSE)</f>
        <v>42710</v>
      </c>
      <c r="P1648" s="2">
        <v>2</v>
      </c>
      <c r="Q1648" s="2">
        <v>749.99</v>
      </c>
      <c r="R1648" s="27">
        <v>0.1</v>
      </c>
      <c r="S1648" s="2">
        <f t="shared" si="25"/>
        <v>1499.98</v>
      </c>
    </row>
    <row r="1649" spans="1:19" x14ac:dyDescent="0.3">
      <c r="A1649" s="2">
        <v>590</v>
      </c>
      <c r="B1649" s="2">
        <v>2</v>
      </c>
      <c r="C1649" s="2">
        <f>VLOOKUP(A1649, [1]orders!A:G, 7, FALSE)</f>
        <v>2</v>
      </c>
      <c r="D1649" s="2">
        <v>20</v>
      </c>
      <c r="E1649" s="2">
        <f>VLOOKUP(C1649, [2]staffs!A:G,1,FALSE)</f>
        <v>2</v>
      </c>
      <c r="F1649" s="2" t="str">
        <f>VLOOKUP(E1649, [2]staffs!A:D,4,FALSE)</f>
        <v>mireya.copeland@bikes.shop</v>
      </c>
      <c r="G1649" s="2">
        <f>VLOOKUP(D1649, [3]products!$A:$D, 4, FALSE)</f>
        <v>3</v>
      </c>
      <c r="H1649" s="2" t="str">
        <f>VLOOKUP(G1649, [4]categories!A:B, 2, FALSE)</f>
        <v>Cruisers Bicycles</v>
      </c>
      <c r="I1649" s="14">
        <f>VLOOKUP(A1649, [1]orders!A:B,2,FALSE)</f>
        <v>990</v>
      </c>
      <c r="J1649" s="14" t="str">
        <f>VLOOKUP(A1649, [1]orders!A:I,9,FALSE)</f>
        <v>casimira.chapman@yahoo.com</v>
      </c>
      <c r="K1649" s="14">
        <f>VLOOKUP(A1649, [1]orders!A:J,10,FALSE)</f>
        <v>10950</v>
      </c>
      <c r="L1649" s="2" t="str">
        <f>IFERROR(VLOOKUP(C1649, [5]stores!A:B, 2, FALSE), "Unknown")</f>
        <v>Baldwin Bikes</v>
      </c>
      <c r="M1649" s="2" t="str">
        <f>VLOOKUP(D1649,[3]products!A:B,2,FALSE)</f>
        <v>Electra Townie Original 7D EQ - Women's - 2016</v>
      </c>
      <c r="N1649" s="2" t="str">
        <f>VLOOKUP(D1649, [3]products!A:H, 8, FALSE)</f>
        <v>Electra</v>
      </c>
      <c r="O1649" s="21">
        <f>VLOOKUP(A1649, [1]orders!A:D, 4, FALSE)</f>
        <v>42710</v>
      </c>
      <c r="P1649" s="2">
        <v>1</v>
      </c>
      <c r="Q1649" s="2">
        <v>599.99</v>
      </c>
      <c r="R1649" s="27">
        <v>7.0000000000000007E-2</v>
      </c>
      <c r="S1649" s="2">
        <f t="shared" si="25"/>
        <v>599.99</v>
      </c>
    </row>
    <row r="1650" spans="1:19" x14ac:dyDescent="0.3">
      <c r="A1650" s="2">
        <v>590</v>
      </c>
      <c r="B1650" s="2">
        <v>3</v>
      </c>
      <c r="C1650" s="2">
        <f>VLOOKUP(A1650, [1]orders!A:G, 7, FALSE)</f>
        <v>2</v>
      </c>
      <c r="D1650" s="2">
        <v>8</v>
      </c>
      <c r="E1650" s="2">
        <f>VLOOKUP(C1650, [2]staffs!A:G,1,FALSE)</f>
        <v>2</v>
      </c>
      <c r="F1650" s="2" t="str">
        <f>VLOOKUP(E1650, [2]staffs!A:D,4,FALSE)</f>
        <v>mireya.copeland@bikes.shop</v>
      </c>
      <c r="G1650" s="2">
        <f>VLOOKUP(D1650, [3]products!$A:$D, 4, FALSE)</f>
        <v>6</v>
      </c>
      <c r="H1650" s="2" t="str">
        <f>VLOOKUP(G1650, [4]categories!A:B, 2, FALSE)</f>
        <v>Mountain Bikes</v>
      </c>
      <c r="I1650" s="14">
        <f>VLOOKUP(A1650, [1]orders!A:B,2,FALSE)</f>
        <v>990</v>
      </c>
      <c r="J1650" s="14" t="str">
        <f>VLOOKUP(A1650, [1]orders!A:I,9,FALSE)</f>
        <v>casimira.chapman@yahoo.com</v>
      </c>
      <c r="K1650" s="14">
        <f>VLOOKUP(A1650, [1]orders!A:J,10,FALSE)</f>
        <v>10950</v>
      </c>
      <c r="L1650" s="2" t="str">
        <f>IFERROR(VLOOKUP(C1650, [5]stores!A:B, 2, FALSE), "Unknown")</f>
        <v>Baldwin Bikes</v>
      </c>
      <c r="M1650" s="2" t="str">
        <f>VLOOKUP(D1650,[3]products!A:B,2,FALSE)</f>
        <v>Trek Remedy 29 Carbon Frameset - 2016</v>
      </c>
      <c r="N1650" s="2" t="str">
        <f>VLOOKUP(D1650, [3]products!A:H, 8, FALSE)</f>
        <v>Trek</v>
      </c>
      <c r="O1650" s="21">
        <f>VLOOKUP(A1650, [1]orders!A:D, 4, FALSE)</f>
        <v>42710</v>
      </c>
      <c r="P1650" s="2">
        <v>2</v>
      </c>
      <c r="Q1650" s="2">
        <v>1799.99</v>
      </c>
      <c r="R1650" s="27">
        <v>0.05</v>
      </c>
      <c r="S1650" s="2">
        <f t="shared" si="25"/>
        <v>3599.98</v>
      </c>
    </row>
    <row r="1651" spans="1:19" x14ac:dyDescent="0.3">
      <c r="A1651" s="2">
        <v>590</v>
      </c>
      <c r="B1651" s="2">
        <v>4</v>
      </c>
      <c r="C1651" s="2">
        <f>VLOOKUP(A1651, [1]orders!A:G, 7, FALSE)</f>
        <v>2</v>
      </c>
      <c r="D1651" s="2">
        <v>5</v>
      </c>
      <c r="E1651" s="2">
        <f>VLOOKUP(C1651, [2]staffs!A:G,1,FALSE)</f>
        <v>2</v>
      </c>
      <c r="F1651" s="2" t="str">
        <f>VLOOKUP(E1651, [2]staffs!A:D,4,FALSE)</f>
        <v>mireya.copeland@bikes.shop</v>
      </c>
      <c r="G1651" s="2">
        <f>VLOOKUP(D1651, [3]products!$A:$D, 4, FALSE)</f>
        <v>6</v>
      </c>
      <c r="H1651" s="2" t="str">
        <f>VLOOKUP(G1651, [4]categories!A:B, 2, FALSE)</f>
        <v>Mountain Bikes</v>
      </c>
      <c r="I1651" s="14">
        <f>VLOOKUP(A1651, [1]orders!A:B,2,FALSE)</f>
        <v>990</v>
      </c>
      <c r="J1651" s="14" t="str">
        <f>VLOOKUP(A1651, [1]orders!A:I,9,FALSE)</f>
        <v>casimira.chapman@yahoo.com</v>
      </c>
      <c r="K1651" s="14">
        <f>VLOOKUP(A1651, [1]orders!A:J,10,FALSE)</f>
        <v>10950</v>
      </c>
      <c r="L1651" s="2" t="str">
        <f>IFERROR(VLOOKUP(C1651, [5]stores!A:B, 2, FALSE), "Unknown")</f>
        <v>Baldwin Bikes</v>
      </c>
      <c r="M1651" s="2" t="str">
        <f>VLOOKUP(D1651,[3]products!A:B,2,FALSE)</f>
        <v>Heller Shagamaw Frame - 2016</v>
      </c>
      <c r="N1651" s="2" t="str">
        <f>VLOOKUP(D1651, [3]products!A:H, 8, FALSE)</f>
        <v>Heller</v>
      </c>
      <c r="O1651" s="21">
        <f>VLOOKUP(A1651, [1]orders!A:D, 4, FALSE)</f>
        <v>42710</v>
      </c>
      <c r="P1651" s="2">
        <v>2</v>
      </c>
      <c r="Q1651" s="2">
        <v>1320.99</v>
      </c>
      <c r="R1651" s="27">
        <v>0.1</v>
      </c>
      <c r="S1651" s="2">
        <f t="shared" si="25"/>
        <v>2641.98</v>
      </c>
    </row>
    <row r="1652" spans="1:19" x14ac:dyDescent="0.3">
      <c r="A1652" s="2">
        <v>590</v>
      </c>
      <c r="B1652" s="2">
        <v>5</v>
      </c>
      <c r="C1652" s="2">
        <f>VLOOKUP(A1652, [1]orders!A:G, 7, FALSE)</f>
        <v>2</v>
      </c>
      <c r="D1652" s="2">
        <v>24</v>
      </c>
      <c r="E1652" s="2">
        <f>VLOOKUP(C1652, [2]staffs!A:G,1,FALSE)</f>
        <v>2</v>
      </c>
      <c r="F1652" s="2" t="str">
        <f>VLOOKUP(E1652, [2]staffs!A:D,4,FALSE)</f>
        <v>mireya.copeland@bikes.shop</v>
      </c>
      <c r="G1652" s="2">
        <f>VLOOKUP(D1652, [3]products!$A:$D, 4, FALSE)</f>
        <v>2</v>
      </c>
      <c r="H1652" s="2" t="str">
        <f>VLOOKUP(G1652, [4]categories!A:B, 2, FALSE)</f>
        <v>Comfort Bicycles</v>
      </c>
      <c r="I1652" s="14">
        <f>VLOOKUP(A1652, [1]orders!A:B,2,FALSE)</f>
        <v>990</v>
      </c>
      <c r="J1652" s="14" t="str">
        <f>VLOOKUP(A1652, [1]orders!A:I,9,FALSE)</f>
        <v>casimira.chapman@yahoo.com</v>
      </c>
      <c r="K1652" s="14">
        <f>VLOOKUP(A1652, [1]orders!A:J,10,FALSE)</f>
        <v>10950</v>
      </c>
      <c r="L1652" s="2" t="str">
        <f>IFERROR(VLOOKUP(C1652, [5]stores!A:B, 2, FALSE), "Unknown")</f>
        <v>Baldwin Bikes</v>
      </c>
      <c r="M1652" s="2" t="str">
        <f>VLOOKUP(D1652,[3]products!A:B,2,FALSE)</f>
        <v>Electra Townie Original 21D - 2016</v>
      </c>
      <c r="N1652" s="2" t="str">
        <f>VLOOKUP(D1652, [3]products!A:H, 8, FALSE)</f>
        <v>Electra</v>
      </c>
      <c r="O1652" s="21">
        <f>VLOOKUP(A1652, [1]orders!A:D, 4, FALSE)</f>
        <v>42710</v>
      </c>
      <c r="P1652" s="2">
        <v>1</v>
      </c>
      <c r="Q1652" s="2">
        <v>549.99</v>
      </c>
      <c r="R1652" s="27">
        <v>0.1</v>
      </c>
      <c r="S1652" s="2">
        <f t="shared" si="25"/>
        <v>549.99</v>
      </c>
    </row>
    <row r="1653" spans="1:19" x14ac:dyDescent="0.3">
      <c r="A1653" s="2">
        <v>591</v>
      </c>
      <c r="B1653" s="2">
        <v>1</v>
      </c>
      <c r="C1653" s="2">
        <f>VLOOKUP(A1653, [1]orders!A:G, 7, FALSE)</f>
        <v>2</v>
      </c>
      <c r="D1653" s="2">
        <v>16</v>
      </c>
      <c r="E1653" s="2">
        <f>VLOOKUP(C1653, [2]staffs!A:G,1,FALSE)</f>
        <v>2</v>
      </c>
      <c r="F1653" s="2" t="str">
        <f>VLOOKUP(E1653, [2]staffs!A:D,4,FALSE)</f>
        <v>mireya.copeland@bikes.shop</v>
      </c>
      <c r="G1653" s="2">
        <f>VLOOKUP(D1653, [3]products!$A:$D, 4, FALSE)</f>
        <v>3</v>
      </c>
      <c r="H1653" s="2" t="str">
        <f>VLOOKUP(G1653, [4]categories!A:B, 2, FALSE)</f>
        <v>Cruisers Bicycles</v>
      </c>
      <c r="I1653" s="14">
        <f>VLOOKUP(A1653, [1]orders!A:B,2,FALSE)</f>
        <v>1211</v>
      </c>
      <c r="J1653" s="14" t="str">
        <f>VLOOKUP(A1653, [1]orders!A:I,9,FALSE)</f>
        <v>brenton.whitaker@gmail.com</v>
      </c>
      <c r="K1653" s="14">
        <f>VLOOKUP(A1653, [1]orders!A:J,10,FALSE)</f>
        <v>14304</v>
      </c>
      <c r="L1653" s="2" t="str">
        <f>IFERROR(VLOOKUP(C1653, [5]stores!A:B, 2, FALSE), "Unknown")</f>
        <v>Baldwin Bikes</v>
      </c>
      <c r="M1653" s="2" t="str">
        <f>VLOOKUP(D1653,[3]products!A:B,2,FALSE)</f>
        <v>Electra Townie Original 7D EQ - 2016</v>
      </c>
      <c r="N1653" s="2" t="str">
        <f>VLOOKUP(D1653, [3]products!A:H, 8, FALSE)</f>
        <v>Electra</v>
      </c>
      <c r="O1653" s="21">
        <f>VLOOKUP(A1653, [1]orders!A:D, 4, FALSE)</f>
        <v>42710</v>
      </c>
      <c r="P1653" s="2">
        <v>2</v>
      </c>
      <c r="Q1653" s="2">
        <v>599.99</v>
      </c>
      <c r="R1653" s="27">
        <v>0.05</v>
      </c>
      <c r="S1653" s="2">
        <f t="shared" si="25"/>
        <v>1199.98</v>
      </c>
    </row>
    <row r="1654" spans="1:19" x14ac:dyDescent="0.3">
      <c r="A1654" s="2">
        <v>591</v>
      </c>
      <c r="B1654" s="2">
        <v>2</v>
      </c>
      <c r="C1654" s="2">
        <f>VLOOKUP(A1654, [1]orders!A:G, 7, FALSE)</f>
        <v>2</v>
      </c>
      <c r="D1654" s="2">
        <v>25</v>
      </c>
      <c r="E1654" s="2">
        <f>VLOOKUP(C1654, [2]staffs!A:G,1,FALSE)</f>
        <v>2</v>
      </c>
      <c r="F1654" s="2" t="str">
        <f>VLOOKUP(E1654, [2]staffs!A:D,4,FALSE)</f>
        <v>mireya.copeland@bikes.shop</v>
      </c>
      <c r="G1654" s="2">
        <f>VLOOKUP(D1654, [3]products!$A:$D, 4, FALSE)</f>
        <v>2</v>
      </c>
      <c r="H1654" s="2" t="str">
        <f>VLOOKUP(G1654, [4]categories!A:B, 2, FALSE)</f>
        <v>Comfort Bicycles</v>
      </c>
      <c r="I1654" s="14">
        <f>VLOOKUP(A1654, [1]orders!A:B,2,FALSE)</f>
        <v>1211</v>
      </c>
      <c r="J1654" s="14" t="str">
        <f>VLOOKUP(A1654, [1]orders!A:I,9,FALSE)</f>
        <v>brenton.whitaker@gmail.com</v>
      </c>
      <c r="K1654" s="14">
        <f>VLOOKUP(A1654, [1]orders!A:J,10,FALSE)</f>
        <v>14304</v>
      </c>
      <c r="L1654" s="2" t="str">
        <f>IFERROR(VLOOKUP(C1654, [5]stores!A:B, 2, FALSE), "Unknown")</f>
        <v>Baldwin Bikes</v>
      </c>
      <c r="M1654" s="2" t="str">
        <f>VLOOKUP(D1654,[3]products!A:B,2,FALSE)</f>
        <v>Electra Townie Original 7D - 2015/2016</v>
      </c>
      <c r="N1654" s="2" t="str">
        <f>VLOOKUP(D1654, [3]products!A:H, 8, FALSE)</f>
        <v>Electra</v>
      </c>
      <c r="O1654" s="21">
        <f>VLOOKUP(A1654, [1]orders!A:D, 4, FALSE)</f>
        <v>42710</v>
      </c>
      <c r="P1654" s="2">
        <v>2</v>
      </c>
      <c r="Q1654" s="2">
        <v>499.99</v>
      </c>
      <c r="R1654" s="27">
        <v>0.05</v>
      </c>
      <c r="S1654" s="2">
        <f t="shared" si="25"/>
        <v>999.98</v>
      </c>
    </row>
    <row r="1655" spans="1:19" x14ac:dyDescent="0.3">
      <c r="A1655" s="2">
        <v>591</v>
      </c>
      <c r="B1655" s="2">
        <v>3</v>
      </c>
      <c r="C1655" s="2">
        <f>VLOOKUP(A1655, [1]orders!A:G, 7, FALSE)</f>
        <v>2</v>
      </c>
      <c r="D1655" s="2">
        <v>2</v>
      </c>
      <c r="E1655" s="2">
        <f>VLOOKUP(C1655, [2]staffs!A:G,1,FALSE)</f>
        <v>2</v>
      </c>
      <c r="F1655" s="2" t="str">
        <f>VLOOKUP(E1655, [2]staffs!A:D,4,FALSE)</f>
        <v>mireya.copeland@bikes.shop</v>
      </c>
      <c r="G1655" s="2">
        <f>VLOOKUP(D1655, [3]products!$A:$D, 4, FALSE)</f>
        <v>6</v>
      </c>
      <c r="H1655" s="2" t="str">
        <f>VLOOKUP(G1655, [4]categories!A:B, 2, FALSE)</f>
        <v>Mountain Bikes</v>
      </c>
      <c r="I1655" s="14">
        <f>VLOOKUP(A1655, [1]orders!A:B,2,FALSE)</f>
        <v>1211</v>
      </c>
      <c r="J1655" s="14" t="str">
        <f>VLOOKUP(A1655, [1]orders!A:I,9,FALSE)</f>
        <v>brenton.whitaker@gmail.com</v>
      </c>
      <c r="K1655" s="14">
        <f>VLOOKUP(A1655, [1]orders!A:J,10,FALSE)</f>
        <v>14304</v>
      </c>
      <c r="L1655" s="2" t="str">
        <f>IFERROR(VLOOKUP(C1655, [5]stores!A:B, 2, FALSE), "Unknown")</f>
        <v>Baldwin Bikes</v>
      </c>
      <c r="M1655" s="2" t="str">
        <f>VLOOKUP(D1655,[3]products!A:B,2,FALSE)</f>
        <v>Ritchey Timberwolf Frameset - 2016</v>
      </c>
      <c r="N1655" s="2" t="str">
        <f>VLOOKUP(D1655, [3]products!A:H, 8, FALSE)</f>
        <v>Ritchey</v>
      </c>
      <c r="O1655" s="21">
        <f>VLOOKUP(A1655, [1]orders!A:D, 4, FALSE)</f>
        <v>42710</v>
      </c>
      <c r="P1655" s="2">
        <v>2</v>
      </c>
      <c r="Q1655" s="2">
        <v>749.99</v>
      </c>
      <c r="R1655" s="27">
        <v>0.1</v>
      </c>
      <c r="S1655" s="2">
        <f t="shared" si="25"/>
        <v>1499.98</v>
      </c>
    </row>
    <row r="1656" spans="1:19" x14ac:dyDescent="0.3">
      <c r="A1656" s="2">
        <v>592</v>
      </c>
      <c r="B1656" s="2">
        <v>1</v>
      </c>
      <c r="C1656" s="2">
        <f>VLOOKUP(A1656, [1]orders!A:G, 7, FALSE)</f>
        <v>2</v>
      </c>
      <c r="D1656" s="2">
        <v>21</v>
      </c>
      <c r="E1656" s="2">
        <f>VLOOKUP(C1656, [2]staffs!A:G,1,FALSE)</f>
        <v>2</v>
      </c>
      <c r="F1656" s="2" t="str">
        <f>VLOOKUP(E1656, [2]staffs!A:D,4,FALSE)</f>
        <v>mireya.copeland@bikes.shop</v>
      </c>
      <c r="G1656" s="2">
        <f>VLOOKUP(D1656, [3]products!$A:$D, 4, FALSE)</f>
        <v>1</v>
      </c>
      <c r="H1656" s="2" t="str">
        <f>VLOOKUP(G1656, [4]categories!A:B, 2, FALSE)</f>
        <v>Children Bicycles</v>
      </c>
      <c r="I1656" s="14">
        <f>VLOOKUP(A1656, [1]orders!A:B,2,FALSE)</f>
        <v>1232</v>
      </c>
      <c r="J1656" s="14" t="str">
        <f>VLOOKUP(A1656, [1]orders!A:I,9,FALSE)</f>
        <v>jong.guthrie@hotmail.com</v>
      </c>
      <c r="K1656" s="14">
        <f>VLOOKUP(A1656, [1]orders!A:J,10,FALSE)</f>
        <v>11714</v>
      </c>
      <c r="L1656" s="2" t="str">
        <f>IFERROR(VLOOKUP(C1656, [5]stores!A:B, 2, FALSE), "Unknown")</f>
        <v>Baldwin Bikes</v>
      </c>
      <c r="M1656" s="2" t="str">
        <f>VLOOKUP(D1656,[3]products!A:B,2,FALSE)</f>
        <v>Electra Cruiser 1 (24-Inch) - 2016</v>
      </c>
      <c r="N1656" s="2" t="str">
        <f>VLOOKUP(D1656, [3]products!A:H, 8, FALSE)</f>
        <v>Electra</v>
      </c>
      <c r="O1656" s="21">
        <f>VLOOKUP(A1656, [1]orders!A:D, 4, FALSE)</f>
        <v>42710</v>
      </c>
      <c r="P1656" s="2">
        <v>2</v>
      </c>
      <c r="Q1656" s="2">
        <v>269.99</v>
      </c>
      <c r="R1656" s="27">
        <v>0.1</v>
      </c>
      <c r="S1656" s="2">
        <f t="shared" si="25"/>
        <v>539.98</v>
      </c>
    </row>
    <row r="1657" spans="1:19" x14ac:dyDescent="0.3">
      <c r="A1657" s="2">
        <v>592</v>
      </c>
      <c r="B1657" s="2">
        <v>2</v>
      </c>
      <c r="C1657" s="2">
        <f>VLOOKUP(A1657, [1]orders!A:G, 7, FALSE)</f>
        <v>2</v>
      </c>
      <c r="D1657" s="2">
        <v>16</v>
      </c>
      <c r="E1657" s="2">
        <f>VLOOKUP(C1657, [2]staffs!A:G,1,FALSE)</f>
        <v>2</v>
      </c>
      <c r="F1657" s="2" t="str">
        <f>VLOOKUP(E1657, [2]staffs!A:D,4,FALSE)</f>
        <v>mireya.copeland@bikes.shop</v>
      </c>
      <c r="G1657" s="2">
        <f>VLOOKUP(D1657, [3]products!$A:$D, 4, FALSE)</f>
        <v>3</v>
      </c>
      <c r="H1657" s="2" t="str">
        <f>VLOOKUP(G1657, [4]categories!A:B, 2, FALSE)</f>
        <v>Cruisers Bicycles</v>
      </c>
      <c r="I1657" s="14">
        <f>VLOOKUP(A1657, [1]orders!A:B,2,FALSE)</f>
        <v>1232</v>
      </c>
      <c r="J1657" s="14" t="str">
        <f>VLOOKUP(A1657, [1]orders!A:I,9,FALSE)</f>
        <v>jong.guthrie@hotmail.com</v>
      </c>
      <c r="K1657" s="14">
        <f>VLOOKUP(A1657, [1]orders!A:J,10,FALSE)</f>
        <v>11714</v>
      </c>
      <c r="L1657" s="2" t="str">
        <f>IFERROR(VLOOKUP(C1657, [5]stores!A:B, 2, FALSE), "Unknown")</f>
        <v>Baldwin Bikes</v>
      </c>
      <c r="M1657" s="2" t="str">
        <f>VLOOKUP(D1657,[3]products!A:B,2,FALSE)</f>
        <v>Electra Townie Original 7D EQ - 2016</v>
      </c>
      <c r="N1657" s="2" t="str">
        <f>VLOOKUP(D1657, [3]products!A:H, 8, FALSE)</f>
        <v>Electra</v>
      </c>
      <c r="O1657" s="21">
        <f>VLOOKUP(A1657, [1]orders!A:D, 4, FALSE)</f>
        <v>42710</v>
      </c>
      <c r="P1657" s="2">
        <v>1</v>
      </c>
      <c r="Q1657" s="2">
        <v>599.99</v>
      </c>
      <c r="R1657" s="27">
        <v>0.05</v>
      </c>
      <c r="S1657" s="2">
        <f t="shared" si="25"/>
        <v>599.99</v>
      </c>
    </row>
    <row r="1658" spans="1:19" x14ac:dyDescent="0.3">
      <c r="A1658" s="2">
        <v>592</v>
      </c>
      <c r="B1658" s="2">
        <v>3</v>
      </c>
      <c r="C1658" s="2">
        <f>VLOOKUP(A1658, [1]orders!A:G, 7, FALSE)</f>
        <v>2</v>
      </c>
      <c r="D1658" s="2">
        <v>18</v>
      </c>
      <c r="E1658" s="2">
        <f>VLOOKUP(C1658, [2]staffs!A:G,1,FALSE)</f>
        <v>2</v>
      </c>
      <c r="F1658" s="2" t="str">
        <f>VLOOKUP(E1658, [2]staffs!A:D,4,FALSE)</f>
        <v>mireya.copeland@bikes.shop</v>
      </c>
      <c r="G1658" s="2">
        <f>VLOOKUP(D1658, [3]products!$A:$D, 4, FALSE)</f>
        <v>3</v>
      </c>
      <c r="H1658" s="2" t="str">
        <f>VLOOKUP(G1658, [4]categories!A:B, 2, FALSE)</f>
        <v>Cruisers Bicycles</v>
      </c>
      <c r="I1658" s="14">
        <f>VLOOKUP(A1658, [1]orders!A:B,2,FALSE)</f>
        <v>1232</v>
      </c>
      <c r="J1658" s="14" t="str">
        <f>VLOOKUP(A1658, [1]orders!A:I,9,FALSE)</f>
        <v>jong.guthrie@hotmail.com</v>
      </c>
      <c r="K1658" s="14">
        <f>VLOOKUP(A1658, [1]orders!A:J,10,FALSE)</f>
        <v>11714</v>
      </c>
      <c r="L1658" s="2" t="str">
        <f>IFERROR(VLOOKUP(C1658, [5]stores!A:B, 2, FALSE), "Unknown")</f>
        <v>Baldwin Bikes</v>
      </c>
      <c r="M1658" s="2" t="str">
        <f>VLOOKUP(D1658,[3]products!A:B,2,FALSE)</f>
        <v>Pure Cycles Western 3-Speed - Women's - 2015/2016</v>
      </c>
      <c r="N1658" s="2" t="str">
        <f>VLOOKUP(D1658, [3]products!A:H, 8, FALSE)</f>
        <v>Pure Cycles</v>
      </c>
      <c r="O1658" s="21">
        <f>VLOOKUP(A1658, [1]orders!A:D, 4, FALSE)</f>
        <v>42710</v>
      </c>
      <c r="P1658" s="2">
        <v>2</v>
      </c>
      <c r="Q1658" s="2">
        <v>449</v>
      </c>
      <c r="R1658" s="27">
        <v>7.0000000000000007E-2</v>
      </c>
      <c r="S1658" s="2">
        <f t="shared" si="25"/>
        <v>898</v>
      </c>
    </row>
    <row r="1659" spans="1:19" x14ac:dyDescent="0.3">
      <c r="A1659" s="2">
        <v>593</v>
      </c>
      <c r="B1659" s="2">
        <v>1</v>
      </c>
      <c r="C1659" s="2">
        <f>VLOOKUP(A1659, [1]orders!A:G, 7, FALSE)</f>
        <v>3</v>
      </c>
      <c r="D1659" s="2">
        <v>3</v>
      </c>
      <c r="E1659" s="2">
        <f>VLOOKUP(C1659, [2]staffs!A:G,1,FALSE)</f>
        <v>3</v>
      </c>
      <c r="F1659" s="2" t="str">
        <f>VLOOKUP(E1659, [2]staffs!A:D,4,FALSE)</f>
        <v>genna.serrano@bikes.shop</v>
      </c>
      <c r="G1659" s="2">
        <f>VLOOKUP(D1659, [3]products!$A:$D, 4, FALSE)</f>
        <v>6</v>
      </c>
      <c r="H1659" s="2" t="str">
        <f>VLOOKUP(G1659, [4]categories!A:B, 2, FALSE)</f>
        <v>Mountain Bikes</v>
      </c>
      <c r="I1659" s="14">
        <f>VLOOKUP(A1659, [1]orders!A:B,2,FALSE)</f>
        <v>50</v>
      </c>
      <c r="J1659" s="14" t="str">
        <f>VLOOKUP(A1659, [1]orders!A:I,9,FALSE)</f>
        <v>cleotilde.booth@gmail.com</v>
      </c>
      <c r="K1659" s="14">
        <f>VLOOKUP(A1659, [1]orders!A:J,10,FALSE)</f>
        <v>77478</v>
      </c>
      <c r="L1659" s="2" t="str">
        <f>IFERROR(VLOOKUP(C1659, [5]stores!A:B, 2, FALSE), "Unknown")</f>
        <v>Rowlett Bikes</v>
      </c>
      <c r="M1659" s="2" t="str">
        <f>VLOOKUP(D1659,[3]products!A:B,2,FALSE)</f>
        <v>Surly Wednesday Frameset - 2016</v>
      </c>
      <c r="N1659" s="2" t="str">
        <f>VLOOKUP(D1659, [3]products!A:H, 8, FALSE)</f>
        <v>Surly</v>
      </c>
      <c r="O1659" s="21">
        <f>VLOOKUP(A1659, [1]orders!A:D, 4, FALSE)</f>
        <v>42711</v>
      </c>
      <c r="P1659" s="2">
        <v>2</v>
      </c>
      <c r="Q1659" s="2">
        <v>999.99</v>
      </c>
      <c r="R1659" s="27">
        <v>0.1</v>
      </c>
      <c r="S1659" s="2">
        <f t="shared" si="25"/>
        <v>1999.98</v>
      </c>
    </row>
    <row r="1660" spans="1:19" x14ac:dyDescent="0.3">
      <c r="A1660" s="2">
        <v>593</v>
      </c>
      <c r="B1660" s="2">
        <v>2</v>
      </c>
      <c r="C1660" s="2">
        <f>VLOOKUP(A1660, [1]orders!A:G, 7, FALSE)</f>
        <v>3</v>
      </c>
      <c r="D1660" s="2">
        <v>25</v>
      </c>
      <c r="E1660" s="2">
        <f>VLOOKUP(C1660, [2]staffs!A:G,1,FALSE)</f>
        <v>3</v>
      </c>
      <c r="F1660" s="2" t="str">
        <f>VLOOKUP(E1660, [2]staffs!A:D,4,FALSE)</f>
        <v>genna.serrano@bikes.shop</v>
      </c>
      <c r="G1660" s="2">
        <f>VLOOKUP(D1660, [3]products!$A:$D, 4, FALSE)</f>
        <v>2</v>
      </c>
      <c r="H1660" s="2" t="str">
        <f>VLOOKUP(G1660, [4]categories!A:B, 2, FALSE)</f>
        <v>Comfort Bicycles</v>
      </c>
      <c r="I1660" s="14">
        <f>VLOOKUP(A1660, [1]orders!A:B,2,FALSE)</f>
        <v>50</v>
      </c>
      <c r="J1660" s="14" t="str">
        <f>VLOOKUP(A1660, [1]orders!A:I,9,FALSE)</f>
        <v>cleotilde.booth@gmail.com</v>
      </c>
      <c r="K1660" s="14">
        <f>VLOOKUP(A1660, [1]orders!A:J,10,FALSE)</f>
        <v>77478</v>
      </c>
      <c r="L1660" s="2" t="str">
        <f>IFERROR(VLOOKUP(C1660, [5]stores!A:B, 2, FALSE), "Unknown")</f>
        <v>Rowlett Bikes</v>
      </c>
      <c r="M1660" s="2" t="str">
        <f>VLOOKUP(D1660,[3]products!A:B,2,FALSE)</f>
        <v>Electra Townie Original 7D - 2015/2016</v>
      </c>
      <c r="N1660" s="2" t="str">
        <f>VLOOKUP(D1660, [3]products!A:H, 8, FALSE)</f>
        <v>Electra</v>
      </c>
      <c r="O1660" s="21">
        <f>VLOOKUP(A1660, [1]orders!A:D, 4, FALSE)</f>
        <v>42711</v>
      </c>
      <c r="P1660" s="2">
        <v>1</v>
      </c>
      <c r="Q1660" s="2">
        <v>499.99</v>
      </c>
      <c r="R1660" s="27">
        <v>7.0000000000000007E-2</v>
      </c>
      <c r="S1660" s="2">
        <f t="shared" si="25"/>
        <v>499.99</v>
      </c>
    </row>
    <row r="1661" spans="1:19" x14ac:dyDescent="0.3">
      <c r="A1661" s="2">
        <v>594</v>
      </c>
      <c r="B1661" s="2">
        <v>1</v>
      </c>
      <c r="C1661" s="2">
        <f>VLOOKUP(A1661, [1]orders!A:G, 7, FALSE)</f>
        <v>3</v>
      </c>
      <c r="D1661" s="2">
        <v>26</v>
      </c>
      <c r="E1661" s="2">
        <f>VLOOKUP(C1661, [2]staffs!A:G,1,FALSE)</f>
        <v>3</v>
      </c>
      <c r="F1661" s="2" t="str">
        <f>VLOOKUP(E1661, [2]staffs!A:D,4,FALSE)</f>
        <v>genna.serrano@bikes.shop</v>
      </c>
      <c r="G1661" s="2">
        <f>VLOOKUP(D1661, [3]products!$A:$D, 4, FALSE)</f>
        <v>2</v>
      </c>
      <c r="H1661" s="2" t="str">
        <f>VLOOKUP(G1661, [4]categories!A:B, 2, FALSE)</f>
        <v>Comfort Bicycles</v>
      </c>
      <c r="I1661" s="14">
        <f>VLOOKUP(A1661, [1]orders!A:B,2,FALSE)</f>
        <v>1318</v>
      </c>
      <c r="J1661" s="14" t="str">
        <f>VLOOKUP(A1661, [1]orders!A:I,9,FALSE)</f>
        <v>tisha.petty@msn.com</v>
      </c>
      <c r="K1661" s="14">
        <f>VLOOKUP(A1661, [1]orders!A:J,10,FALSE)</f>
        <v>78213</v>
      </c>
      <c r="L1661" s="2" t="str">
        <f>IFERROR(VLOOKUP(C1661, [5]stores!A:B, 2, FALSE), "Unknown")</f>
        <v>Rowlett Bikes</v>
      </c>
      <c r="M1661" s="2" t="str">
        <f>VLOOKUP(D1661,[3]products!A:B,2,FALSE)</f>
        <v>Electra Townie Original 7D EQ - 2016</v>
      </c>
      <c r="N1661" s="2" t="str">
        <f>VLOOKUP(D1661, [3]products!A:H, 8, FALSE)</f>
        <v>Electra</v>
      </c>
      <c r="O1661" s="21">
        <f>VLOOKUP(A1661, [1]orders!A:D, 4, FALSE)</f>
        <v>42711</v>
      </c>
      <c r="P1661" s="2">
        <v>1</v>
      </c>
      <c r="Q1661" s="2">
        <v>599.99</v>
      </c>
      <c r="R1661" s="27">
        <v>0.1</v>
      </c>
      <c r="S1661" s="2">
        <f t="shared" si="25"/>
        <v>599.99</v>
      </c>
    </row>
    <row r="1662" spans="1:19" x14ac:dyDescent="0.3">
      <c r="A1662" s="2">
        <v>594</v>
      </c>
      <c r="B1662" s="2">
        <v>2</v>
      </c>
      <c r="C1662" s="2">
        <f>VLOOKUP(A1662, [1]orders!A:G, 7, FALSE)</f>
        <v>3</v>
      </c>
      <c r="D1662" s="2">
        <v>21</v>
      </c>
      <c r="E1662" s="2">
        <f>VLOOKUP(C1662, [2]staffs!A:G,1,FALSE)</f>
        <v>3</v>
      </c>
      <c r="F1662" s="2" t="str">
        <f>VLOOKUP(E1662, [2]staffs!A:D,4,FALSE)</f>
        <v>genna.serrano@bikes.shop</v>
      </c>
      <c r="G1662" s="2">
        <f>VLOOKUP(D1662, [3]products!$A:$D, 4, FALSE)</f>
        <v>1</v>
      </c>
      <c r="H1662" s="2" t="str">
        <f>VLOOKUP(G1662, [4]categories!A:B, 2, FALSE)</f>
        <v>Children Bicycles</v>
      </c>
      <c r="I1662" s="14">
        <f>VLOOKUP(A1662, [1]orders!A:B,2,FALSE)</f>
        <v>1318</v>
      </c>
      <c r="J1662" s="14" t="str">
        <f>VLOOKUP(A1662, [1]orders!A:I,9,FALSE)</f>
        <v>tisha.petty@msn.com</v>
      </c>
      <c r="K1662" s="14">
        <f>VLOOKUP(A1662, [1]orders!A:J,10,FALSE)</f>
        <v>78213</v>
      </c>
      <c r="L1662" s="2" t="str">
        <f>IFERROR(VLOOKUP(C1662, [5]stores!A:B, 2, FALSE), "Unknown")</f>
        <v>Rowlett Bikes</v>
      </c>
      <c r="M1662" s="2" t="str">
        <f>VLOOKUP(D1662,[3]products!A:B,2,FALSE)</f>
        <v>Electra Cruiser 1 (24-Inch) - 2016</v>
      </c>
      <c r="N1662" s="2" t="str">
        <f>VLOOKUP(D1662, [3]products!A:H, 8, FALSE)</f>
        <v>Electra</v>
      </c>
      <c r="O1662" s="21">
        <f>VLOOKUP(A1662, [1]orders!A:D, 4, FALSE)</f>
        <v>42711</v>
      </c>
      <c r="P1662" s="2">
        <v>2</v>
      </c>
      <c r="Q1662" s="2">
        <v>269.99</v>
      </c>
      <c r="R1662" s="27">
        <v>0.05</v>
      </c>
      <c r="S1662" s="2">
        <f t="shared" si="25"/>
        <v>539.98</v>
      </c>
    </row>
    <row r="1663" spans="1:19" x14ac:dyDescent="0.3">
      <c r="A1663" s="2">
        <v>595</v>
      </c>
      <c r="B1663" s="2">
        <v>1</v>
      </c>
      <c r="C1663" s="2">
        <f>VLOOKUP(A1663, [1]orders!A:G, 7, FALSE)</f>
        <v>1</v>
      </c>
      <c r="D1663" s="2">
        <v>4</v>
      </c>
      <c r="E1663" s="2">
        <f>VLOOKUP(C1663, [2]staffs!A:G,1,FALSE)</f>
        <v>1</v>
      </c>
      <c r="F1663" s="2" t="str">
        <f>VLOOKUP(E1663, [2]staffs!A:D,4,FALSE)</f>
        <v>fabiola.jackson@bikes.shop</v>
      </c>
      <c r="G1663" s="2">
        <f>VLOOKUP(D1663, [3]products!$A:$D, 4, FALSE)</f>
        <v>6</v>
      </c>
      <c r="H1663" s="2" t="str">
        <f>VLOOKUP(G1663, [4]categories!A:B, 2, FALSE)</f>
        <v>Mountain Bikes</v>
      </c>
      <c r="I1663" s="14">
        <f>VLOOKUP(A1663, [1]orders!A:B,2,FALSE)</f>
        <v>538</v>
      </c>
      <c r="J1663" s="14" t="str">
        <f>VLOOKUP(A1663, [1]orders!A:I,9,FALSE)</f>
        <v>sherie.ayala@msn.com</v>
      </c>
      <c r="K1663" s="14">
        <f>VLOOKUP(A1663, [1]orders!A:J,10,FALSE)</f>
        <v>91733</v>
      </c>
      <c r="L1663" s="2" t="str">
        <f>IFERROR(VLOOKUP(C1663, [5]stores!A:B, 2, FALSE), "Unknown")</f>
        <v>Santa Cruz Bikes</v>
      </c>
      <c r="M1663" s="2" t="str">
        <f>VLOOKUP(D1663,[3]products!A:B,2,FALSE)</f>
        <v>Trek Fuel EX 8 29 - 2016</v>
      </c>
      <c r="N1663" s="2" t="str">
        <f>VLOOKUP(D1663, [3]products!A:H, 8, FALSE)</f>
        <v>Trek</v>
      </c>
      <c r="O1663" s="21">
        <f>VLOOKUP(A1663, [1]orders!A:D, 4, FALSE)</f>
        <v>42712</v>
      </c>
      <c r="P1663" s="2">
        <v>1</v>
      </c>
      <c r="Q1663" s="2">
        <v>2899.99</v>
      </c>
      <c r="R1663" s="27">
        <v>7.0000000000000007E-2</v>
      </c>
      <c r="S1663" s="2">
        <f t="shared" si="25"/>
        <v>2899.99</v>
      </c>
    </row>
    <row r="1664" spans="1:19" x14ac:dyDescent="0.3">
      <c r="A1664" s="2">
        <v>595</v>
      </c>
      <c r="B1664" s="2">
        <v>2</v>
      </c>
      <c r="C1664" s="2">
        <f>VLOOKUP(A1664, [1]orders!A:G, 7, FALSE)</f>
        <v>1</v>
      </c>
      <c r="D1664" s="2">
        <v>19</v>
      </c>
      <c r="E1664" s="2">
        <f>VLOOKUP(C1664, [2]staffs!A:G,1,FALSE)</f>
        <v>1</v>
      </c>
      <c r="F1664" s="2" t="str">
        <f>VLOOKUP(E1664, [2]staffs!A:D,4,FALSE)</f>
        <v>fabiola.jackson@bikes.shop</v>
      </c>
      <c r="G1664" s="2">
        <f>VLOOKUP(D1664, [3]products!$A:$D, 4, FALSE)</f>
        <v>3</v>
      </c>
      <c r="H1664" s="2" t="str">
        <f>VLOOKUP(G1664, [4]categories!A:B, 2, FALSE)</f>
        <v>Cruisers Bicycles</v>
      </c>
      <c r="I1664" s="14">
        <f>VLOOKUP(A1664, [1]orders!A:B,2,FALSE)</f>
        <v>538</v>
      </c>
      <c r="J1664" s="14" t="str">
        <f>VLOOKUP(A1664, [1]orders!A:I,9,FALSE)</f>
        <v>sherie.ayala@msn.com</v>
      </c>
      <c r="K1664" s="14">
        <f>VLOOKUP(A1664, [1]orders!A:J,10,FALSE)</f>
        <v>91733</v>
      </c>
      <c r="L1664" s="2" t="str">
        <f>IFERROR(VLOOKUP(C1664, [5]stores!A:B, 2, FALSE), "Unknown")</f>
        <v>Santa Cruz Bikes</v>
      </c>
      <c r="M1664" s="2" t="str">
        <f>VLOOKUP(D1664,[3]products!A:B,2,FALSE)</f>
        <v>Pure Cycles William 3-Speed - 2016</v>
      </c>
      <c r="N1664" s="2" t="str">
        <f>VLOOKUP(D1664, [3]products!A:H, 8, FALSE)</f>
        <v>Pure Cycles</v>
      </c>
      <c r="O1664" s="21">
        <f>VLOOKUP(A1664, [1]orders!A:D, 4, FALSE)</f>
        <v>42712</v>
      </c>
      <c r="P1664" s="2">
        <v>2</v>
      </c>
      <c r="Q1664" s="2">
        <v>449</v>
      </c>
      <c r="R1664" s="27">
        <v>7.0000000000000007E-2</v>
      </c>
      <c r="S1664" s="2">
        <f t="shared" si="25"/>
        <v>898</v>
      </c>
    </row>
    <row r="1665" spans="1:19" x14ac:dyDescent="0.3">
      <c r="A1665" s="2">
        <v>595</v>
      </c>
      <c r="B1665" s="2">
        <v>3</v>
      </c>
      <c r="C1665" s="2">
        <f>VLOOKUP(A1665, [1]orders!A:G, 7, FALSE)</f>
        <v>1</v>
      </c>
      <c r="D1665" s="2">
        <v>3</v>
      </c>
      <c r="E1665" s="2">
        <f>VLOOKUP(C1665, [2]staffs!A:G,1,FALSE)</f>
        <v>1</v>
      </c>
      <c r="F1665" s="2" t="str">
        <f>VLOOKUP(E1665, [2]staffs!A:D,4,FALSE)</f>
        <v>fabiola.jackson@bikes.shop</v>
      </c>
      <c r="G1665" s="2">
        <f>VLOOKUP(D1665, [3]products!$A:$D, 4, FALSE)</f>
        <v>6</v>
      </c>
      <c r="H1665" s="2" t="str">
        <f>VLOOKUP(G1665, [4]categories!A:B, 2, FALSE)</f>
        <v>Mountain Bikes</v>
      </c>
      <c r="I1665" s="14">
        <f>VLOOKUP(A1665, [1]orders!A:B,2,FALSE)</f>
        <v>538</v>
      </c>
      <c r="J1665" s="14" t="str">
        <f>VLOOKUP(A1665, [1]orders!A:I,9,FALSE)</f>
        <v>sherie.ayala@msn.com</v>
      </c>
      <c r="K1665" s="14">
        <f>VLOOKUP(A1665, [1]orders!A:J,10,FALSE)</f>
        <v>91733</v>
      </c>
      <c r="L1665" s="2" t="str">
        <f>IFERROR(VLOOKUP(C1665, [5]stores!A:B, 2, FALSE), "Unknown")</f>
        <v>Santa Cruz Bikes</v>
      </c>
      <c r="M1665" s="2" t="str">
        <f>VLOOKUP(D1665,[3]products!A:B,2,FALSE)</f>
        <v>Surly Wednesday Frameset - 2016</v>
      </c>
      <c r="N1665" s="2" t="str">
        <f>VLOOKUP(D1665, [3]products!A:H, 8, FALSE)</f>
        <v>Surly</v>
      </c>
      <c r="O1665" s="21">
        <f>VLOOKUP(A1665, [1]orders!A:D, 4, FALSE)</f>
        <v>42712</v>
      </c>
      <c r="P1665" s="2">
        <v>1</v>
      </c>
      <c r="Q1665" s="2">
        <v>999.99</v>
      </c>
      <c r="R1665" s="27">
        <v>7.0000000000000007E-2</v>
      </c>
      <c r="S1665" s="2">
        <f t="shared" si="25"/>
        <v>999.99</v>
      </c>
    </row>
    <row r="1666" spans="1:19" x14ac:dyDescent="0.3">
      <c r="A1666" s="2">
        <v>595</v>
      </c>
      <c r="B1666" s="2">
        <v>4</v>
      </c>
      <c r="C1666" s="2">
        <f>VLOOKUP(A1666, [1]orders!A:G, 7, FALSE)</f>
        <v>1</v>
      </c>
      <c r="D1666" s="2">
        <v>10</v>
      </c>
      <c r="E1666" s="2">
        <f>VLOOKUP(C1666, [2]staffs!A:G,1,FALSE)</f>
        <v>1</v>
      </c>
      <c r="F1666" s="2" t="str">
        <f>VLOOKUP(E1666, [2]staffs!A:D,4,FALSE)</f>
        <v>fabiola.jackson@bikes.shop</v>
      </c>
      <c r="G1666" s="2">
        <f>VLOOKUP(D1666, [3]products!$A:$D, 4, FALSE)</f>
        <v>4</v>
      </c>
      <c r="H1666" s="2" t="str">
        <f>VLOOKUP(G1666, [4]categories!A:B, 2, FALSE)</f>
        <v>Cyclocross Bicycles</v>
      </c>
      <c r="I1666" s="14">
        <f>VLOOKUP(A1666, [1]orders!A:B,2,FALSE)</f>
        <v>538</v>
      </c>
      <c r="J1666" s="14" t="str">
        <f>VLOOKUP(A1666, [1]orders!A:I,9,FALSE)</f>
        <v>sherie.ayala@msn.com</v>
      </c>
      <c r="K1666" s="14">
        <f>VLOOKUP(A1666, [1]orders!A:J,10,FALSE)</f>
        <v>91733</v>
      </c>
      <c r="L1666" s="2" t="str">
        <f>IFERROR(VLOOKUP(C1666, [5]stores!A:B, 2, FALSE), "Unknown")</f>
        <v>Santa Cruz Bikes</v>
      </c>
      <c r="M1666" s="2" t="str">
        <f>VLOOKUP(D1666,[3]products!A:B,2,FALSE)</f>
        <v>Surly Straggler - 2016</v>
      </c>
      <c r="N1666" s="2" t="str">
        <f>VLOOKUP(D1666, [3]products!A:H, 8, FALSE)</f>
        <v>Surly</v>
      </c>
      <c r="O1666" s="21">
        <f>VLOOKUP(A1666, [1]orders!A:D, 4, FALSE)</f>
        <v>42712</v>
      </c>
      <c r="P1666" s="2">
        <v>1</v>
      </c>
      <c r="Q1666" s="2">
        <v>1549</v>
      </c>
      <c r="R1666" s="27">
        <v>7.0000000000000007E-2</v>
      </c>
      <c r="S1666" s="2">
        <f t="shared" si="25"/>
        <v>1549</v>
      </c>
    </row>
    <row r="1667" spans="1:19" x14ac:dyDescent="0.3">
      <c r="A1667" s="2">
        <v>595</v>
      </c>
      <c r="B1667" s="2">
        <v>5</v>
      </c>
      <c r="C1667" s="2">
        <f>VLOOKUP(A1667, [1]orders!A:G, 7, FALSE)</f>
        <v>1</v>
      </c>
      <c r="D1667" s="2">
        <v>26</v>
      </c>
      <c r="E1667" s="2">
        <f>VLOOKUP(C1667, [2]staffs!A:G,1,FALSE)</f>
        <v>1</v>
      </c>
      <c r="F1667" s="2" t="str">
        <f>VLOOKUP(E1667, [2]staffs!A:D,4,FALSE)</f>
        <v>fabiola.jackson@bikes.shop</v>
      </c>
      <c r="G1667" s="2">
        <f>VLOOKUP(D1667, [3]products!$A:$D, 4, FALSE)</f>
        <v>2</v>
      </c>
      <c r="H1667" s="2" t="str">
        <f>VLOOKUP(G1667, [4]categories!A:B, 2, FALSE)</f>
        <v>Comfort Bicycles</v>
      </c>
      <c r="I1667" s="14">
        <f>VLOOKUP(A1667, [1]orders!A:B,2,FALSE)</f>
        <v>538</v>
      </c>
      <c r="J1667" s="14" t="str">
        <f>VLOOKUP(A1667, [1]orders!A:I,9,FALSE)</f>
        <v>sherie.ayala@msn.com</v>
      </c>
      <c r="K1667" s="14">
        <f>VLOOKUP(A1667, [1]orders!A:J,10,FALSE)</f>
        <v>91733</v>
      </c>
      <c r="L1667" s="2" t="str">
        <f>IFERROR(VLOOKUP(C1667, [5]stores!A:B, 2, FALSE), "Unknown")</f>
        <v>Santa Cruz Bikes</v>
      </c>
      <c r="M1667" s="2" t="str">
        <f>VLOOKUP(D1667,[3]products!A:B,2,FALSE)</f>
        <v>Electra Townie Original 7D EQ - 2016</v>
      </c>
      <c r="N1667" s="2" t="str">
        <f>VLOOKUP(D1667, [3]products!A:H, 8, FALSE)</f>
        <v>Electra</v>
      </c>
      <c r="O1667" s="21">
        <f>VLOOKUP(A1667, [1]orders!A:D, 4, FALSE)</f>
        <v>42712</v>
      </c>
      <c r="P1667" s="2">
        <v>2</v>
      </c>
      <c r="Q1667" s="2">
        <v>599.99</v>
      </c>
      <c r="R1667" s="27">
        <v>0.05</v>
      </c>
      <c r="S1667" s="2">
        <f t="shared" ref="S1667:S1730" si="26">P1667*Q1667</f>
        <v>1199.98</v>
      </c>
    </row>
    <row r="1668" spans="1:19" x14ac:dyDescent="0.3">
      <c r="A1668" s="2">
        <v>596</v>
      </c>
      <c r="B1668" s="2">
        <v>1</v>
      </c>
      <c r="C1668" s="2">
        <f>VLOOKUP(A1668, [1]orders!A:G, 7, FALSE)</f>
        <v>1</v>
      </c>
      <c r="D1668" s="2">
        <v>5</v>
      </c>
      <c r="E1668" s="2">
        <f>VLOOKUP(C1668, [2]staffs!A:G,1,FALSE)</f>
        <v>1</v>
      </c>
      <c r="F1668" s="2" t="str">
        <f>VLOOKUP(E1668, [2]staffs!A:D,4,FALSE)</f>
        <v>fabiola.jackson@bikes.shop</v>
      </c>
      <c r="G1668" s="2">
        <f>VLOOKUP(D1668, [3]products!$A:$D, 4, FALSE)</f>
        <v>6</v>
      </c>
      <c r="H1668" s="2" t="str">
        <f>VLOOKUP(G1668, [4]categories!A:B, 2, FALSE)</f>
        <v>Mountain Bikes</v>
      </c>
      <c r="I1668" s="14">
        <f>VLOOKUP(A1668, [1]orders!A:B,2,FALSE)</f>
        <v>952</v>
      </c>
      <c r="J1668" s="14" t="str">
        <f>VLOOKUP(A1668, [1]orders!A:I,9,FALSE)</f>
        <v>aileen.marquez@msn.com</v>
      </c>
      <c r="K1668" s="14">
        <f>VLOOKUP(A1668, [1]orders!A:J,10,FALSE)</f>
        <v>90505</v>
      </c>
      <c r="L1668" s="2" t="str">
        <f>IFERROR(VLOOKUP(C1668, [5]stores!A:B, 2, FALSE), "Unknown")</f>
        <v>Santa Cruz Bikes</v>
      </c>
      <c r="M1668" s="2" t="str">
        <f>VLOOKUP(D1668,[3]products!A:B,2,FALSE)</f>
        <v>Heller Shagamaw Frame - 2016</v>
      </c>
      <c r="N1668" s="2" t="str">
        <f>VLOOKUP(D1668, [3]products!A:H, 8, FALSE)</f>
        <v>Heller</v>
      </c>
      <c r="O1668" s="21">
        <f>VLOOKUP(A1668, [1]orders!A:D, 4, FALSE)</f>
        <v>42712</v>
      </c>
      <c r="P1668" s="2">
        <v>1</v>
      </c>
      <c r="Q1668" s="2">
        <v>1320.99</v>
      </c>
      <c r="R1668" s="27">
        <v>0.05</v>
      </c>
      <c r="S1668" s="2">
        <f t="shared" si="26"/>
        <v>1320.99</v>
      </c>
    </row>
    <row r="1669" spans="1:19" x14ac:dyDescent="0.3">
      <c r="A1669" s="2">
        <v>596</v>
      </c>
      <c r="B1669" s="2">
        <v>2</v>
      </c>
      <c r="C1669" s="2">
        <f>VLOOKUP(A1669, [1]orders!A:G, 7, FALSE)</f>
        <v>1</v>
      </c>
      <c r="D1669" s="2">
        <v>23</v>
      </c>
      <c r="E1669" s="2">
        <f>VLOOKUP(C1669, [2]staffs!A:G,1,FALSE)</f>
        <v>1</v>
      </c>
      <c r="F1669" s="2" t="str">
        <f>VLOOKUP(E1669, [2]staffs!A:D,4,FALSE)</f>
        <v>fabiola.jackson@bikes.shop</v>
      </c>
      <c r="G1669" s="2">
        <f>VLOOKUP(D1669, [3]products!$A:$D, 4, FALSE)</f>
        <v>1</v>
      </c>
      <c r="H1669" s="2" t="str">
        <f>VLOOKUP(G1669, [4]categories!A:B, 2, FALSE)</f>
        <v>Children Bicycles</v>
      </c>
      <c r="I1669" s="14">
        <f>VLOOKUP(A1669, [1]orders!A:B,2,FALSE)</f>
        <v>952</v>
      </c>
      <c r="J1669" s="14" t="str">
        <f>VLOOKUP(A1669, [1]orders!A:I,9,FALSE)</f>
        <v>aileen.marquez@msn.com</v>
      </c>
      <c r="K1669" s="14">
        <f>VLOOKUP(A1669, [1]orders!A:J,10,FALSE)</f>
        <v>90505</v>
      </c>
      <c r="L1669" s="2" t="str">
        <f>IFERROR(VLOOKUP(C1669, [5]stores!A:B, 2, FALSE), "Unknown")</f>
        <v>Santa Cruz Bikes</v>
      </c>
      <c r="M1669" s="2" t="str">
        <f>VLOOKUP(D1669,[3]products!A:B,2,FALSE)</f>
        <v>Electra Girl's Hawaii 1 (20-inch) - 2015/2016</v>
      </c>
      <c r="N1669" s="2" t="str">
        <f>VLOOKUP(D1669, [3]products!A:H, 8, FALSE)</f>
        <v>Electra</v>
      </c>
      <c r="O1669" s="21">
        <f>VLOOKUP(A1669, [1]orders!A:D, 4, FALSE)</f>
        <v>42712</v>
      </c>
      <c r="P1669" s="2">
        <v>2</v>
      </c>
      <c r="Q1669" s="2">
        <v>299.99</v>
      </c>
      <c r="R1669" s="27">
        <v>0.1</v>
      </c>
      <c r="S1669" s="2">
        <f t="shared" si="26"/>
        <v>599.98</v>
      </c>
    </row>
    <row r="1670" spans="1:19" x14ac:dyDescent="0.3">
      <c r="A1670" s="2">
        <v>596</v>
      </c>
      <c r="B1670" s="2">
        <v>3</v>
      </c>
      <c r="C1670" s="2">
        <f>VLOOKUP(A1670, [1]orders!A:G, 7, FALSE)</f>
        <v>1</v>
      </c>
      <c r="D1670" s="2">
        <v>9</v>
      </c>
      <c r="E1670" s="2">
        <f>VLOOKUP(C1670, [2]staffs!A:G,1,FALSE)</f>
        <v>1</v>
      </c>
      <c r="F1670" s="2" t="str">
        <f>VLOOKUP(E1670, [2]staffs!A:D,4,FALSE)</f>
        <v>fabiola.jackson@bikes.shop</v>
      </c>
      <c r="G1670" s="2">
        <f>VLOOKUP(D1670, [3]products!$A:$D, 4, FALSE)</f>
        <v>5</v>
      </c>
      <c r="H1670" s="2" t="str">
        <f>VLOOKUP(G1670, [4]categories!A:B, 2, FALSE)</f>
        <v>Electric Bikes</v>
      </c>
      <c r="I1670" s="14">
        <f>VLOOKUP(A1670, [1]orders!A:B,2,FALSE)</f>
        <v>952</v>
      </c>
      <c r="J1670" s="14" t="str">
        <f>VLOOKUP(A1670, [1]orders!A:I,9,FALSE)</f>
        <v>aileen.marquez@msn.com</v>
      </c>
      <c r="K1670" s="14">
        <f>VLOOKUP(A1670, [1]orders!A:J,10,FALSE)</f>
        <v>90505</v>
      </c>
      <c r="L1670" s="2" t="str">
        <f>IFERROR(VLOOKUP(C1670, [5]stores!A:B, 2, FALSE), "Unknown")</f>
        <v>Santa Cruz Bikes</v>
      </c>
      <c r="M1670" s="2" t="str">
        <f>VLOOKUP(D1670,[3]products!A:B,2,FALSE)</f>
        <v>Trek Conduit+ - 2016</v>
      </c>
      <c r="N1670" s="2" t="str">
        <f>VLOOKUP(D1670, [3]products!A:H, 8, FALSE)</f>
        <v>Trek</v>
      </c>
      <c r="O1670" s="21">
        <f>VLOOKUP(A1670, [1]orders!A:D, 4, FALSE)</f>
        <v>42712</v>
      </c>
      <c r="P1670" s="2">
        <v>1</v>
      </c>
      <c r="Q1670" s="2">
        <v>2999.99</v>
      </c>
      <c r="R1670" s="27">
        <v>0.05</v>
      </c>
      <c r="S1670" s="2">
        <f t="shared" si="26"/>
        <v>2999.99</v>
      </c>
    </row>
    <row r="1671" spans="1:19" x14ac:dyDescent="0.3">
      <c r="A1671" s="2">
        <v>597</v>
      </c>
      <c r="B1671" s="2">
        <v>1</v>
      </c>
      <c r="C1671" s="2">
        <f>VLOOKUP(A1671, [1]orders!A:G, 7, FALSE)</f>
        <v>2</v>
      </c>
      <c r="D1671" s="2">
        <v>17</v>
      </c>
      <c r="E1671" s="2">
        <f>VLOOKUP(C1671, [2]staffs!A:G,1,FALSE)</f>
        <v>2</v>
      </c>
      <c r="F1671" s="2" t="str">
        <f>VLOOKUP(E1671, [2]staffs!A:D,4,FALSE)</f>
        <v>mireya.copeland@bikes.shop</v>
      </c>
      <c r="G1671" s="2">
        <f>VLOOKUP(D1671, [3]products!$A:$D, 4, FALSE)</f>
        <v>3</v>
      </c>
      <c r="H1671" s="2" t="str">
        <f>VLOOKUP(G1671, [4]categories!A:B, 2, FALSE)</f>
        <v>Cruisers Bicycles</v>
      </c>
      <c r="I1671" s="14">
        <f>VLOOKUP(A1671, [1]orders!A:B,2,FALSE)</f>
        <v>1121</v>
      </c>
      <c r="J1671" s="14" t="str">
        <f>VLOOKUP(A1671, [1]orders!A:I,9,FALSE)</f>
        <v>shasta.combs@yahoo.com</v>
      </c>
      <c r="K1671" s="14">
        <f>VLOOKUP(A1671, [1]orders!A:J,10,FALSE)</f>
        <v>10598</v>
      </c>
      <c r="L1671" s="2" t="str">
        <f>IFERROR(VLOOKUP(C1671, [5]stores!A:B, 2, FALSE), "Unknown")</f>
        <v>Baldwin Bikes</v>
      </c>
      <c r="M1671" s="2" t="str">
        <f>VLOOKUP(D1671,[3]products!A:B,2,FALSE)</f>
        <v>Pure Cycles Vine 8-Speed - 2016</v>
      </c>
      <c r="N1671" s="2" t="str">
        <f>VLOOKUP(D1671, [3]products!A:H, 8, FALSE)</f>
        <v>Pure Cycles</v>
      </c>
      <c r="O1671" s="21">
        <f>VLOOKUP(A1671, [1]orders!A:D, 4, FALSE)</f>
        <v>42712</v>
      </c>
      <c r="P1671" s="2">
        <v>2</v>
      </c>
      <c r="Q1671" s="2">
        <v>429</v>
      </c>
      <c r="R1671" s="27">
        <v>0.2</v>
      </c>
      <c r="S1671" s="2">
        <f t="shared" si="26"/>
        <v>858</v>
      </c>
    </row>
    <row r="1672" spans="1:19" x14ac:dyDescent="0.3">
      <c r="A1672" s="2">
        <v>597</v>
      </c>
      <c r="B1672" s="2">
        <v>2</v>
      </c>
      <c r="C1672" s="2">
        <f>VLOOKUP(A1672, [1]orders!A:G, 7, FALSE)</f>
        <v>2</v>
      </c>
      <c r="D1672" s="2">
        <v>8</v>
      </c>
      <c r="E1672" s="2">
        <f>VLOOKUP(C1672, [2]staffs!A:G,1,FALSE)</f>
        <v>2</v>
      </c>
      <c r="F1672" s="2" t="str">
        <f>VLOOKUP(E1672, [2]staffs!A:D,4,FALSE)</f>
        <v>mireya.copeland@bikes.shop</v>
      </c>
      <c r="G1672" s="2">
        <f>VLOOKUP(D1672, [3]products!$A:$D, 4, FALSE)</f>
        <v>6</v>
      </c>
      <c r="H1672" s="2" t="str">
        <f>VLOOKUP(G1672, [4]categories!A:B, 2, FALSE)</f>
        <v>Mountain Bikes</v>
      </c>
      <c r="I1672" s="14">
        <f>VLOOKUP(A1672, [1]orders!A:B,2,FALSE)</f>
        <v>1121</v>
      </c>
      <c r="J1672" s="14" t="str">
        <f>VLOOKUP(A1672, [1]orders!A:I,9,FALSE)</f>
        <v>shasta.combs@yahoo.com</v>
      </c>
      <c r="K1672" s="14">
        <f>VLOOKUP(A1672, [1]orders!A:J,10,FALSE)</f>
        <v>10598</v>
      </c>
      <c r="L1672" s="2" t="str">
        <f>IFERROR(VLOOKUP(C1672, [5]stores!A:B, 2, FALSE), "Unknown")</f>
        <v>Baldwin Bikes</v>
      </c>
      <c r="M1672" s="2" t="str">
        <f>VLOOKUP(D1672,[3]products!A:B,2,FALSE)</f>
        <v>Trek Remedy 29 Carbon Frameset - 2016</v>
      </c>
      <c r="N1672" s="2" t="str">
        <f>VLOOKUP(D1672, [3]products!A:H, 8, FALSE)</f>
        <v>Trek</v>
      </c>
      <c r="O1672" s="21">
        <f>VLOOKUP(A1672, [1]orders!A:D, 4, FALSE)</f>
        <v>42712</v>
      </c>
      <c r="P1672" s="2">
        <v>1</v>
      </c>
      <c r="Q1672" s="2">
        <v>1799.99</v>
      </c>
      <c r="R1672" s="27">
        <v>7.0000000000000007E-2</v>
      </c>
      <c r="S1672" s="2">
        <f t="shared" si="26"/>
        <v>1799.99</v>
      </c>
    </row>
    <row r="1673" spans="1:19" x14ac:dyDescent="0.3">
      <c r="A1673" s="2">
        <v>598</v>
      </c>
      <c r="B1673" s="2">
        <v>1</v>
      </c>
      <c r="C1673" s="2">
        <f>VLOOKUP(A1673, [1]orders!A:G, 7, FALSE)</f>
        <v>1</v>
      </c>
      <c r="D1673" s="2">
        <v>4</v>
      </c>
      <c r="E1673" s="2">
        <f>VLOOKUP(C1673, [2]staffs!A:G,1,FALSE)</f>
        <v>1</v>
      </c>
      <c r="F1673" s="2" t="str">
        <f>VLOOKUP(E1673, [2]staffs!A:D,4,FALSE)</f>
        <v>fabiola.jackson@bikes.shop</v>
      </c>
      <c r="G1673" s="2">
        <f>VLOOKUP(D1673, [3]products!$A:$D, 4, FALSE)</f>
        <v>6</v>
      </c>
      <c r="H1673" s="2" t="str">
        <f>VLOOKUP(G1673, [4]categories!A:B, 2, FALSE)</f>
        <v>Mountain Bikes</v>
      </c>
      <c r="I1673" s="14">
        <f>VLOOKUP(A1673, [1]orders!A:B,2,FALSE)</f>
        <v>40</v>
      </c>
      <c r="J1673" s="14" t="str">
        <f>VLOOKUP(A1673, [1]orders!A:I,9,FALSE)</f>
        <v>ronna.butler@gmail.com</v>
      </c>
      <c r="K1673" s="14">
        <f>VLOOKUP(A1673, [1]orders!A:J,10,FALSE)</f>
        <v>91316</v>
      </c>
      <c r="L1673" s="2" t="str">
        <f>IFERROR(VLOOKUP(C1673, [5]stores!A:B, 2, FALSE), "Unknown")</f>
        <v>Santa Cruz Bikes</v>
      </c>
      <c r="M1673" s="2" t="str">
        <f>VLOOKUP(D1673,[3]products!A:B,2,FALSE)</f>
        <v>Trek Fuel EX 8 29 - 2016</v>
      </c>
      <c r="N1673" s="2" t="str">
        <f>VLOOKUP(D1673, [3]products!A:H, 8, FALSE)</f>
        <v>Trek</v>
      </c>
      <c r="O1673" s="21">
        <f>VLOOKUP(A1673, [1]orders!A:D, 4, FALSE)</f>
        <v>42713</v>
      </c>
      <c r="P1673" s="2">
        <v>2</v>
      </c>
      <c r="Q1673" s="2">
        <v>2899.99</v>
      </c>
      <c r="R1673" s="27">
        <v>0.05</v>
      </c>
      <c r="S1673" s="2">
        <f t="shared" si="26"/>
        <v>5799.98</v>
      </c>
    </row>
    <row r="1674" spans="1:19" x14ac:dyDescent="0.3">
      <c r="A1674" s="2">
        <v>598</v>
      </c>
      <c r="B1674" s="2">
        <v>2</v>
      </c>
      <c r="C1674" s="2">
        <f>VLOOKUP(A1674, [1]orders!A:G, 7, FALSE)</f>
        <v>1</v>
      </c>
      <c r="D1674" s="2">
        <v>16</v>
      </c>
      <c r="E1674" s="2">
        <f>VLOOKUP(C1674, [2]staffs!A:G,1,FALSE)</f>
        <v>1</v>
      </c>
      <c r="F1674" s="2" t="str">
        <f>VLOOKUP(E1674, [2]staffs!A:D,4,FALSE)</f>
        <v>fabiola.jackson@bikes.shop</v>
      </c>
      <c r="G1674" s="2">
        <f>VLOOKUP(D1674, [3]products!$A:$D, 4, FALSE)</f>
        <v>3</v>
      </c>
      <c r="H1674" s="2" t="str">
        <f>VLOOKUP(G1674, [4]categories!A:B, 2, FALSE)</f>
        <v>Cruisers Bicycles</v>
      </c>
      <c r="I1674" s="14">
        <f>VLOOKUP(A1674, [1]orders!A:B,2,FALSE)</f>
        <v>40</v>
      </c>
      <c r="J1674" s="14" t="str">
        <f>VLOOKUP(A1674, [1]orders!A:I,9,FALSE)</f>
        <v>ronna.butler@gmail.com</v>
      </c>
      <c r="K1674" s="14">
        <f>VLOOKUP(A1674, [1]orders!A:J,10,FALSE)</f>
        <v>91316</v>
      </c>
      <c r="L1674" s="2" t="str">
        <f>IFERROR(VLOOKUP(C1674, [5]stores!A:B, 2, FALSE), "Unknown")</f>
        <v>Santa Cruz Bikes</v>
      </c>
      <c r="M1674" s="2" t="str">
        <f>VLOOKUP(D1674,[3]products!A:B,2,FALSE)</f>
        <v>Electra Townie Original 7D EQ - 2016</v>
      </c>
      <c r="N1674" s="2" t="str">
        <f>VLOOKUP(D1674, [3]products!A:H, 8, FALSE)</f>
        <v>Electra</v>
      </c>
      <c r="O1674" s="21">
        <f>VLOOKUP(A1674, [1]orders!A:D, 4, FALSE)</f>
        <v>42713</v>
      </c>
      <c r="P1674" s="2">
        <v>2</v>
      </c>
      <c r="Q1674" s="2">
        <v>599.99</v>
      </c>
      <c r="R1674" s="27">
        <v>7.0000000000000007E-2</v>
      </c>
      <c r="S1674" s="2">
        <f t="shared" si="26"/>
        <v>1199.98</v>
      </c>
    </row>
    <row r="1675" spans="1:19" x14ac:dyDescent="0.3">
      <c r="A1675" s="2">
        <v>598</v>
      </c>
      <c r="B1675" s="2">
        <v>3</v>
      </c>
      <c r="C1675" s="2">
        <f>VLOOKUP(A1675, [1]orders!A:G, 7, FALSE)</f>
        <v>1</v>
      </c>
      <c r="D1675" s="2">
        <v>14</v>
      </c>
      <c r="E1675" s="2">
        <f>VLOOKUP(C1675, [2]staffs!A:G,1,FALSE)</f>
        <v>1</v>
      </c>
      <c r="F1675" s="2" t="str">
        <f>VLOOKUP(E1675, [2]staffs!A:D,4,FALSE)</f>
        <v>fabiola.jackson@bikes.shop</v>
      </c>
      <c r="G1675" s="2">
        <f>VLOOKUP(D1675, [3]products!$A:$D, 4, FALSE)</f>
        <v>3</v>
      </c>
      <c r="H1675" s="2" t="str">
        <f>VLOOKUP(G1675, [4]categories!A:B, 2, FALSE)</f>
        <v>Cruisers Bicycles</v>
      </c>
      <c r="I1675" s="14">
        <f>VLOOKUP(A1675, [1]orders!A:B,2,FALSE)</f>
        <v>40</v>
      </c>
      <c r="J1675" s="14" t="str">
        <f>VLOOKUP(A1675, [1]orders!A:I,9,FALSE)</f>
        <v>ronna.butler@gmail.com</v>
      </c>
      <c r="K1675" s="14">
        <f>VLOOKUP(A1675, [1]orders!A:J,10,FALSE)</f>
        <v>91316</v>
      </c>
      <c r="L1675" s="2" t="str">
        <f>IFERROR(VLOOKUP(C1675, [5]stores!A:B, 2, FALSE), "Unknown")</f>
        <v>Santa Cruz Bikes</v>
      </c>
      <c r="M1675" s="2" t="str">
        <f>VLOOKUP(D1675,[3]products!A:B,2,FALSE)</f>
        <v>Electra Girl's Hawaii 1 (16-inch) - 2015/2016</v>
      </c>
      <c r="N1675" s="2" t="str">
        <f>VLOOKUP(D1675, [3]products!A:H, 8, FALSE)</f>
        <v>Electra</v>
      </c>
      <c r="O1675" s="21">
        <f>VLOOKUP(A1675, [1]orders!A:D, 4, FALSE)</f>
        <v>42713</v>
      </c>
      <c r="P1675" s="2">
        <v>1</v>
      </c>
      <c r="Q1675" s="2">
        <v>269.99</v>
      </c>
      <c r="R1675" s="27">
        <v>0.1</v>
      </c>
      <c r="S1675" s="2">
        <f t="shared" si="26"/>
        <v>269.99</v>
      </c>
    </row>
    <row r="1676" spans="1:19" x14ac:dyDescent="0.3">
      <c r="A1676" s="2">
        <v>599</v>
      </c>
      <c r="B1676" s="2">
        <v>1</v>
      </c>
      <c r="C1676" s="2">
        <f>VLOOKUP(A1676, [1]orders!A:G, 7, FALSE)</f>
        <v>2</v>
      </c>
      <c r="D1676" s="2">
        <v>9</v>
      </c>
      <c r="E1676" s="2">
        <f>VLOOKUP(C1676, [2]staffs!A:G,1,FALSE)</f>
        <v>2</v>
      </c>
      <c r="F1676" s="2" t="str">
        <f>VLOOKUP(E1676, [2]staffs!A:D,4,FALSE)</f>
        <v>mireya.copeland@bikes.shop</v>
      </c>
      <c r="G1676" s="2">
        <f>VLOOKUP(D1676, [3]products!$A:$D, 4, FALSE)</f>
        <v>5</v>
      </c>
      <c r="H1676" s="2" t="str">
        <f>VLOOKUP(G1676, [4]categories!A:B, 2, FALSE)</f>
        <v>Electric Bikes</v>
      </c>
      <c r="I1676" s="14">
        <f>VLOOKUP(A1676, [1]orders!A:B,2,FALSE)</f>
        <v>1</v>
      </c>
      <c r="J1676" s="14" t="str">
        <f>VLOOKUP(A1676, [1]orders!A:I,9,FALSE)</f>
        <v>debra.burks@yahoo.com</v>
      </c>
      <c r="K1676" s="14">
        <f>VLOOKUP(A1676, [1]orders!A:J,10,FALSE)</f>
        <v>14127</v>
      </c>
      <c r="L1676" s="2" t="str">
        <f>IFERROR(VLOOKUP(C1676, [5]stores!A:B, 2, FALSE), "Unknown")</f>
        <v>Baldwin Bikes</v>
      </c>
      <c r="M1676" s="2" t="str">
        <f>VLOOKUP(D1676,[3]products!A:B,2,FALSE)</f>
        <v>Trek Conduit+ - 2016</v>
      </c>
      <c r="N1676" s="2" t="str">
        <f>VLOOKUP(D1676, [3]products!A:H, 8, FALSE)</f>
        <v>Trek</v>
      </c>
      <c r="O1676" s="21">
        <f>VLOOKUP(A1676, [1]orders!A:D, 4, FALSE)</f>
        <v>42713</v>
      </c>
      <c r="P1676" s="2">
        <v>2</v>
      </c>
      <c r="Q1676" s="2">
        <v>2999.99</v>
      </c>
      <c r="R1676" s="27">
        <v>0.05</v>
      </c>
      <c r="S1676" s="2">
        <f t="shared" si="26"/>
        <v>5999.98</v>
      </c>
    </row>
    <row r="1677" spans="1:19" x14ac:dyDescent="0.3">
      <c r="A1677" s="2">
        <v>599</v>
      </c>
      <c r="B1677" s="2">
        <v>2</v>
      </c>
      <c r="C1677" s="2">
        <f>VLOOKUP(A1677, [1]orders!A:G, 7, FALSE)</f>
        <v>2</v>
      </c>
      <c r="D1677" s="2">
        <v>22</v>
      </c>
      <c r="E1677" s="2">
        <f>VLOOKUP(C1677, [2]staffs!A:G,1,FALSE)</f>
        <v>2</v>
      </c>
      <c r="F1677" s="2" t="str">
        <f>VLOOKUP(E1677, [2]staffs!A:D,4,FALSE)</f>
        <v>mireya.copeland@bikes.shop</v>
      </c>
      <c r="G1677" s="2">
        <f>VLOOKUP(D1677, [3]products!$A:$D, 4, FALSE)</f>
        <v>1</v>
      </c>
      <c r="H1677" s="2" t="str">
        <f>VLOOKUP(G1677, [4]categories!A:B, 2, FALSE)</f>
        <v>Children Bicycles</v>
      </c>
      <c r="I1677" s="14">
        <f>VLOOKUP(A1677, [1]orders!A:B,2,FALSE)</f>
        <v>1</v>
      </c>
      <c r="J1677" s="14" t="str">
        <f>VLOOKUP(A1677, [1]orders!A:I,9,FALSE)</f>
        <v>debra.burks@yahoo.com</v>
      </c>
      <c r="K1677" s="14">
        <f>VLOOKUP(A1677, [1]orders!A:J,10,FALSE)</f>
        <v>14127</v>
      </c>
      <c r="L1677" s="2" t="str">
        <f>IFERROR(VLOOKUP(C1677, [5]stores!A:B, 2, FALSE), "Unknown")</f>
        <v>Baldwin Bikes</v>
      </c>
      <c r="M1677" s="2" t="str">
        <f>VLOOKUP(D1677,[3]products!A:B,2,FALSE)</f>
        <v>Electra Girl's Hawaii 1 (16-inch) - 2015/2016</v>
      </c>
      <c r="N1677" s="2" t="str">
        <f>VLOOKUP(D1677, [3]products!A:H, 8, FALSE)</f>
        <v>Electra</v>
      </c>
      <c r="O1677" s="21">
        <f>VLOOKUP(A1677, [1]orders!A:D, 4, FALSE)</f>
        <v>42713</v>
      </c>
      <c r="P1677" s="2">
        <v>2</v>
      </c>
      <c r="Q1677" s="2">
        <v>269.99</v>
      </c>
      <c r="R1677" s="27">
        <v>0.2</v>
      </c>
      <c r="S1677" s="2">
        <f t="shared" si="26"/>
        <v>539.98</v>
      </c>
    </row>
    <row r="1678" spans="1:19" x14ac:dyDescent="0.3">
      <c r="A1678" s="2">
        <v>599</v>
      </c>
      <c r="B1678" s="2">
        <v>3</v>
      </c>
      <c r="C1678" s="2">
        <f>VLOOKUP(A1678, [1]orders!A:G, 7, FALSE)</f>
        <v>2</v>
      </c>
      <c r="D1678" s="2">
        <v>23</v>
      </c>
      <c r="E1678" s="2">
        <f>VLOOKUP(C1678, [2]staffs!A:G,1,FALSE)</f>
        <v>2</v>
      </c>
      <c r="F1678" s="2" t="str">
        <f>VLOOKUP(E1678, [2]staffs!A:D,4,FALSE)</f>
        <v>mireya.copeland@bikes.shop</v>
      </c>
      <c r="G1678" s="2">
        <f>VLOOKUP(D1678, [3]products!$A:$D, 4, FALSE)</f>
        <v>1</v>
      </c>
      <c r="H1678" s="2" t="str">
        <f>VLOOKUP(G1678, [4]categories!A:B, 2, FALSE)</f>
        <v>Children Bicycles</v>
      </c>
      <c r="I1678" s="14">
        <f>VLOOKUP(A1678, [1]orders!A:B,2,FALSE)</f>
        <v>1</v>
      </c>
      <c r="J1678" s="14" t="str">
        <f>VLOOKUP(A1678, [1]orders!A:I,9,FALSE)</f>
        <v>debra.burks@yahoo.com</v>
      </c>
      <c r="K1678" s="14">
        <f>VLOOKUP(A1678, [1]orders!A:J,10,FALSE)</f>
        <v>14127</v>
      </c>
      <c r="L1678" s="2" t="str">
        <f>IFERROR(VLOOKUP(C1678, [5]stores!A:B, 2, FALSE), "Unknown")</f>
        <v>Baldwin Bikes</v>
      </c>
      <c r="M1678" s="2" t="str">
        <f>VLOOKUP(D1678,[3]products!A:B,2,FALSE)</f>
        <v>Electra Girl's Hawaii 1 (20-inch) - 2015/2016</v>
      </c>
      <c r="N1678" s="2" t="str">
        <f>VLOOKUP(D1678, [3]products!A:H, 8, FALSE)</f>
        <v>Electra</v>
      </c>
      <c r="O1678" s="21">
        <f>VLOOKUP(A1678, [1]orders!A:D, 4, FALSE)</f>
        <v>42713</v>
      </c>
      <c r="P1678" s="2">
        <v>1</v>
      </c>
      <c r="Q1678" s="2">
        <v>299.99</v>
      </c>
      <c r="R1678" s="27">
        <v>7.0000000000000007E-2</v>
      </c>
      <c r="S1678" s="2">
        <f t="shared" si="26"/>
        <v>299.99</v>
      </c>
    </row>
    <row r="1679" spans="1:19" x14ac:dyDescent="0.3">
      <c r="A1679" s="2">
        <v>599</v>
      </c>
      <c r="B1679" s="2">
        <v>4</v>
      </c>
      <c r="C1679" s="2">
        <f>VLOOKUP(A1679, [1]orders!A:G, 7, FALSE)</f>
        <v>2</v>
      </c>
      <c r="D1679" s="2">
        <v>10</v>
      </c>
      <c r="E1679" s="2">
        <f>VLOOKUP(C1679, [2]staffs!A:G,1,FALSE)</f>
        <v>2</v>
      </c>
      <c r="F1679" s="2" t="str">
        <f>VLOOKUP(E1679, [2]staffs!A:D,4,FALSE)</f>
        <v>mireya.copeland@bikes.shop</v>
      </c>
      <c r="G1679" s="2">
        <f>VLOOKUP(D1679, [3]products!$A:$D, 4, FALSE)</f>
        <v>4</v>
      </c>
      <c r="H1679" s="2" t="str">
        <f>VLOOKUP(G1679, [4]categories!A:B, 2, FALSE)</f>
        <v>Cyclocross Bicycles</v>
      </c>
      <c r="I1679" s="14">
        <f>VLOOKUP(A1679, [1]orders!A:B,2,FALSE)</f>
        <v>1</v>
      </c>
      <c r="J1679" s="14" t="str">
        <f>VLOOKUP(A1679, [1]orders!A:I,9,FALSE)</f>
        <v>debra.burks@yahoo.com</v>
      </c>
      <c r="K1679" s="14">
        <f>VLOOKUP(A1679, [1]orders!A:J,10,FALSE)</f>
        <v>14127</v>
      </c>
      <c r="L1679" s="2" t="str">
        <f>IFERROR(VLOOKUP(C1679, [5]stores!A:B, 2, FALSE), "Unknown")</f>
        <v>Baldwin Bikes</v>
      </c>
      <c r="M1679" s="2" t="str">
        <f>VLOOKUP(D1679,[3]products!A:B,2,FALSE)</f>
        <v>Surly Straggler - 2016</v>
      </c>
      <c r="N1679" s="2" t="str">
        <f>VLOOKUP(D1679, [3]products!A:H, 8, FALSE)</f>
        <v>Surly</v>
      </c>
      <c r="O1679" s="21">
        <f>VLOOKUP(A1679, [1]orders!A:D, 4, FALSE)</f>
        <v>42713</v>
      </c>
      <c r="P1679" s="2">
        <v>2</v>
      </c>
      <c r="Q1679" s="2">
        <v>1549</v>
      </c>
      <c r="R1679" s="27">
        <v>0.1</v>
      </c>
      <c r="S1679" s="2">
        <f t="shared" si="26"/>
        <v>3098</v>
      </c>
    </row>
    <row r="1680" spans="1:19" x14ac:dyDescent="0.3">
      <c r="A1680" s="2">
        <v>600</v>
      </c>
      <c r="B1680" s="2">
        <v>1</v>
      </c>
      <c r="C1680" s="2">
        <f>VLOOKUP(A1680, [1]orders!A:G, 7, FALSE)</f>
        <v>2</v>
      </c>
      <c r="D1680" s="2">
        <v>26</v>
      </c>
      <c r="E1680" s="2">
        <f>VLOOKUP(C1680, [2]staffs!A:G,1,FALSE)</f>
        <v>2</v>
      </c>
      <c r="F1680" s="2" t="str">
        <f>VLOOKUP(E1680, [2]staffs!A:D,4,FALSE)</f>
        <v>mireya.copeland@bikes.shop</v>
      </c>
      <c r="G1680" s="2">
        <f>VLOOKUP(D1680, [3]products!$A:$D, 4, FALSE)</f>
        <v>2</v>
      </c>
      <c r="H1680" s="2" t="str">
        <f>VLOOKUP(G1680, [4]categories!A:B, 2, FALSE)</f>
        <v>Comfort Bicycles</v>
      </c>
      <c r="I1680" s="14">
        <f>VLOOKUP(A1680, [1]orders!A:B,2,FALSE)</f>
        <v>624</v>
      </c>
      <c r="J1680" s="14" t="str">
        <f>VLOOKUP(A1680, [1]orders!A:I,9,FALSE)</f>
        <v>sharika.colon@gmail.com</v>
      </c>
      <c r="K1680" s="14">
        <f>VLOOKUP(A1680, [1]orders!A:J,10,FALSE)</f>
        <v>11561</v>
      </c>
      <c r="L1680" s="2" t="str">
        <f>IFERROR(VLOOKUP(C1680, [5]stores!A:B, 2, FALSE), "Unknown")</f>
        <v>Baldwin Bikes</v>
      </c>
      <c r="M1680" s="2" t="str">
        <f>VLOOKUP(D1680,[3]products!A:B,2,FALSE)</f>
        <v>Electra Townie Original 7D EQ - 2016</v>
      </c>
      <c r="N1680" s="2" t="str">
        <f>VLOOKUP(D1680, [3]products!A:H, 8, FALSE)</f>
        <v>Electra</v>
      </c>
      <c r="O1680" s="21">
        <f>VLOOKUP(A1680, [1]orders!A:D, 4, FALSE)</f>
        <v>42713</v>
      </c>
      <c r="P1680" s="2">
        <v>2</v>
      </c>
      <c r="Q1680" s="2">
        <v>599.99</v>
      </c>
      <c r="R1680" s="27">
        <v>7.0000000000000007E-2</v>
      </c>
      <c r="S1680" s="2">
        <f t="shared" si="26"/>
        <v>1199.98</v>
      </c>
    </row>
    <row r="1681" spans="1:19" x14ac:dyDescent="0.3">
      <c r="A1681" s="2">
        <v>600</v>
      </c>
      <c r="B1681" s="2">
        <v>2</v>
      </c>
      <c r="C1681" s="2">
        <f>VLOOKUP(A1681, [1]orders!A:G, 7, FALSE)</f>
        <v>2</v>
      </c>
      <c r="D1681" s="2">
        <v>4</v>
      </c>
      <c r="E1681" s="2">
        <f>VLOOKUP(C1681, [2]staffs!A:G,1,FALSE)</f>
        <v>2</v>
      </c>
      <c r="F1681" s="2" t="str">
        <f>VLOOKUP(E1681, [2]staffs!A:D,4,FALSE)</f>
        <v>mireya.copeland@bikes.shop</v>
      </c>
      <c r="G1681" s="2">
        <f>VLOOKUP(D1681, [3]products!$A:$D, 4, FALSE)</f>
        <v>6</v>
      </c>
      <c r="H1681" s="2" t="str">
        <f>VLOOKUP(G1681, [4]categories!A:B, 2, FALSE)</f>
        <v>Mountain Bikes</v>
      </c>
      <c r="I1681" s="14">
        <f>VLOOKUP(A1681, [1]orders!A:B,2,FALSE)</f>
        <v>624</v>
      </c>
      <c r="J1681" s="14" t="str">
        <f>VLOOKUP(A1681, [1]orders!A:I,9,FALSE)</f>
        <v>sharika.colon@gmail.com</v>
      </c>
      <c r="K1681" s="14">
        <f>VLOOKUP(A1681, [1]orders!A:J,10,FALSE)</f>
        <v>11561</v>
      </c>
      <c r="L1681" s="2" t="str">
        <f>IFERROR(VLOOKUP(C1681, [5]stores!A:B, 2, FALSE), "Unknown")</f>
        <v>Baldwin Bikes</v>
      </c>
      <c r="M1681" s="2" t="str">
        <f>VLOOKUP(D1681,[3]products!A:B,2,FALSE)</f>
        <v>Trek Fuel EX 8 29 - 2016</v>
      </c>
      <c r="N1681" s="2" t="str">
        <f>VLOOKUP(D1681, [3]products!A:H, 8, FALSE)</f>
        <v>Trek</v>
      </c>
      <c r="O1681" s="21">
        <f>VLOOKUP(A1681, [1]orders!A:D, 4, FALSE)</f>
        <v>42713</v>
      </c>
      <c r="P1681" s="2">
        <v>1</v>
      </c>
      <c r="Q1681" s="2">
        <v>2899.99</v>
      </c>
      <c r="R1681" s="27">
        <v>0.2</v>
      </c>
      <c r="S1681" s="2">
        <f t="shared" si="26"/>
        <v>2899.99</v>
      </c>
    </row>
    <row r="1682" spans="1:19" x14ac:dyDescent="0.3">
      <c r="A1682" s="2">
        <v>600</v>
      </c>
      <c r="B1682" s="2">
        <v>3</v>
      </c>
      <c r="C1682" s="2">
        <f>VLOOKUP(A1682, [1]orders!A:G, 7, FALSE)</f>
        <v>2</v>
      </c>
      <c r="D1682" s="2">
        <v>18</v>
      </c>
      <c r="E1682" s="2">
        <f>VLOOKUP(C1682, [2]staffs!A:G,1,FALSE)</f>
        <v>2</v>
      </c>
      <c r="F1682" s="2" t="str">
        <f>VLOOKUP(E1682, [2]staffs!A:D,4,FALSE)</f>
        <v>mireya.copeland@bikes.shop</v>
      </c>
      <c r="G1682" s="2">
        <f>VLOOKUP(D1682, [3]products!$A:$D, 4, FALSE)</f>
        <v>3</v>
      </c>
      <c r="H1682" s="2" t="str">
        <f>VLOOKUP(G1682, [4]categories!A:B, 2, FALSE)</f>
        <v>Cruisers Bicycles</v>
      </c>
      <c r="I1682" s="14">
        <f>VLOOKUP(A1682, [1]orders!A:B,2,FALSE)</f>
        <v>624</v>
      </c>
      <c r="J1682" s="14" t="str">
        <f>VLOOKUP(A1682, [1]orders!A:I,9,FALSE)</f>
        <v>sharika.colon@gmail.com</v>
      </c>
      <c r="K1682" s="14">
        <f>VLOOKUP(A1682, [1]orders!A:J,10,FALSE)</f>
        <v>11561</v>
      </c>
      <c r="L1682" s="2" t="str">
        <f>IFERROR(VLOOKUP(C1682, [5]stores!A:B, 2, FALSE), "Unknown")</f>
        <v>Baldwin Bikes</v>
      </c>
      <c r="M1682" s="2" t="str">
        <f>VLOOKUP(D1682,[3]products!A:B,2,FALSE)</f>
        <v>Pure Cycles Western 3-Speed - Women's - 2015/2016</v>
      </c>
      <c r="N1682" s="2" t="str">
        <f>VLOOKUP(D1682, [3]products!A:H, 8, FALSE)</f>
        <v>Pure Cycles</v>
      </c>
      <c r="O1682" s="21">
        <f>VLOOKUP(A1682, [1]orders!A:D, 4, FALSE)</f>
        <v>42713</v>
      </c>
      <c r="P1682" s="2">
        <v>2</v>
      </c>
      <c r="Q1682" s="2">
        <v>449</v>
      </c>
      <c r="R1682" s="27">
        <v>7.0000000000000007E-2</v>
      </c>
      <c r="S1682" s="2">
        <f t="shared" si="26"/>
        <v>898</v>
      </c>
    </row>
    <row r="1683" spans="1:19" x14ac:dyDescent="0.3">
      <c r="A1683" s="2">
        <v>601</v>
      </c>
      <c r="B1683" s="2">
        <v>1</v>
      </c>
      <c r="C1683" s="2">
        <f>VLOOKUP(A1683, [1]orders!A:G, 7, FALSE)</f>
        <v>2</v>
      </c>
      <c r="D1683" s="2">
        <v>12</v>
      </c>
      <c r="E1683" s="2">
        <f>VLOOKUP(C1683, [2]staffs!A:G,1,FALSE)</f>
        <v>2</v>
      </c>
      <c r="F1683" s="2" t="str">
        <f>VLOOKUP(E1683, [2]staffs!A:D,4,FALSE)</f>
        <v>mireya.copeland@bikes.shop</v>
      </c>
      <c r="G1683" s="2">
        <f>VLOOKUP(D1683, [3]products!$A:$D, 4, FALSE)</f>
        <v>3</v>
      </c>
      <c r="H1683" s="2" t="str">
        <f>VLOOKUP(G1683, [4]categories!A:B, 2, FALSE)</f>
        <v>Cruisers Bicycles</v>
      </c>
      <c r="I1683" s="14">
        <f>VLOOKUP(A1683, [1]orders!A:B,2,FALSE)</f>
        <v>683</v>
      </c>
      <c r="J1683" s="14" t="str">
        <f>VLOOKUP(A1683, [1]orders!A:I,9,FALSE)</f>
        <v>amparo.burks@aol.com</v>
      </c>
      <c r="K1683" s="14">
        <f>VLOOKUP(A1683, [1]orders!A:J,10,FALSE)</f>
        <v>11566</v>
      </c>
      <c r="L1683" s="2" t="str">
        <f>IFERROR(VLOOKUP(C1683, [5]stores!A:B, 2, FALSE), "Unknown")</f>
        <v>Baldwin Bikes</v>
      </c>
      <c r="M1683" s="2" t="str">
        <f>VLOOKUP(D1683,[3]products!A:B,2,FALSE)</f>
        <v>Electra Townie Original 21D - 2016</v>
      </c>
      <c r="N1683" s="2" t="str">
        <f>VLOOKUP(D1683, [3]products!A:H, 8, FALSE)</f>
        <v>Electra</v>
      </c>
      <c r="O1683" s="21">
        <f>VLOOKUP(A1683, [1]orders!A:D, 4, FALSE)</f>
        <v>42713</v>
      </c>
      <c r="P1683" s="2">
        <v>2</v>
      </c>
      <c r="Q1683" s="2">
        <v>549.99</v>
      </c>
      <c r="R1683" s="27">
        <v>0.2</v>
      </c>
      <c r="S1683" s="2">
        <f t="shared" si="26"/>
        <v>1099.98</v>
      </c>
    </row>
    <row r="1684" spans="1:19" x14ac:dyDescent="0.3">
      <c r="A1684" s="2">
        <v>602</v>
      </c>
      <c r="B1684" s="2">
        <v>1</v>
      </c>
      <c r="C1684" s="2">
        <f>VLOOKUP(A1684, [1]orders!A:G, 7, FALSE)</f>
        <v>2</v>
      </c>
      <c r="D1684" s="2">
        <v>15</v>
      </c>
      <c r="E1684" s="2">
        <f>VLOOKUP(C1684, [2]staffs!A:G,1,FALSE)</f>
        <v>2</v>
      </c>
      <c r="F1684" s="2" t="str">
        <f>VLOOKUP(E1684, [2]staffs!A:D,4,FALSE)</f>
        <v>mireya.copeland@bikes.shop</v>
      </c>
      <c r="G1684" s="2">
        <f>VLOOKUP(D1684, [3]products!$A:$D, 4, FALSE)</f>
        <v>3</v>
      </c>
      <c r="H1684" s="2" t="str">
        <f>VLOOKUP(G1684, [4]categories!A:B, 2, FALSE)</f>
        <v>Cruisers Bicycles</v>
      </c>
      <c r="I1684" s="14">
        <f>VLOOKUP(A1684, [1]orders!A:B,2,FALSE)</f>
        <v>823</v>
      </c>
      <c r="J1684" s="14" t="str">
        <f>VLOOKUP(A1684, [1]orders!A:I,9,FALSE)</f>
        <v>tina.bush@aol.com</v>
      </c>
      <c r="K1684" s="14">
        <f>VLOOKUP(A1684, [1]orders!A:J,10,FALSE)</f>
        <v>11378</v>
      </c>
      <c r="L1684" s="2" t="str">
        <f>IFERROR(VLOOKUP(C1684, [5]stores!A:B, 2, FALSE), "Unknown")</f>
        <v>Baldwin Bikes</v>
      </c>
      <c r="M1684" s="2" t="str">
        <f>VLOOKUP(D1684,[3]products!A:B,2,FALSE)</f>
        <v>Electra Moto 1 - 2016</v>
      </c>
      <c r="N1684" s="2" t="str">
        <f>VLOOKUP(D1684, [3]products!A:H, 8, FALSE)</f>
        <v>Electra</v>
      </c>
      <c r="O1684" s="21">
        <f>VLOOKUP(A1684, [1]orders!A:D, 4, FALSE)</f>
        <v>42713</v>
      </c>
      <c r="P1684" s="2">
        <v>2</v>
      </c>
      <c r="Q1684" s="2">
        <v>529.99</v>
      </c>
      <c r="R1684" s="27">
        <v>0.05</v>
      </c>
      <c r="S1684" s="2">
        <f t="shared" si="26"/>
        <v>1059.98</v>
      </c>
    </row>
    <row r="1685" spans="1:19" x14ac:dyDescent="0.3">
      <c r="A1685" s="2">
        <v>602</v>
      </c>
      <c r="B1685" s="2">
        <v>2</v>
      </c>
      <c r="C1685" s="2">
        <f>VLOOKUP(A1685, [1]orders!A:G, 7, FALSE)</f>
        <v>2</v>
      </c>
      <c r="D1685" s="2">
        <v>5</v>
      </c>
      <c r="E1685" s="2">
        <f>VLOOKUP(C1685, [2]staffs!A:G,1,FALSE)</f>
        <v>2</v>
      </c>
      <c r="F1685" s="2" t="str">
        <f>VLOOKUP(E1685, [2]staffs!A:D,4,FALSE)</f>
        <v>mireya.copeland@bikes.shop</v>
      </c>
      <c r="G1685" s="2">
        <f>VLOOKUP(D1685, [3]products!$A:$D, 4, FALSE)</f>
        <v>6</v>
      </c>
      <c r="H1685" s="2" t="str">
        <f>VLOOKUP(G1685, [4]categories!A:B, 2, FALSE)</f>
        <v>Mountain Bikes</v>
      </c>
      <c r="I1685" s="14">
        <f>VLOOKUP(A1685, [1]orders!A:B,2,FALSE)</f>
        <v>823</v>
      </c>
      <c r="J1685" s="14" t="str">
        <f>VLOOKUP(A1685, [1]orders!A:I,9,FALSE)</f>
        <v>tina.bush@aol.com</v>
      </c>
      <c r="K1685" s="14">
        <f>VLOOKUP(A1685, [1]orders!A:J,10,FALSE)</f>
        <v>11378</v>
      </c>
      <c r="L1685" s="2" t="str">
        <f>IFERROR(VLOOKUP(C1685, [5]stores!A:B, 2, FALSE), "Unknown")</f>
        <v>Baldwin Bikes</v>
      </c>
      <c r="M1685" s="2" t="str">
        <f>VLOOKUP(D1685,[3]products!A:B,2,FALSE)</f>
        <v>Heller Shagamaw Frame - 2016</v>
      </c>
      <c r="N1685" s="2" t="str">
        <f>VLOOKUP(D1685, [3]products!A:H, 8, FALSE)</f>
        <v>Heller</v>
      </c>
      <c r="O1685" s="21">
        <f>VLOOKUP(A1685, [1]orders!A:D, 4, FALSE)</f>
        <v>42713</v>
      </c>
      <c r="P1685" s="2">
        <v>2</v>
      </c>
      <c r="Q1685" s="2">
        <v>1320.99</v>
      </c>
      <c r="R1685" s="27">
        <v>7.0000000000000007E-2</v>
      </c>
      <c r="S1685" s="2">
        <f t="shared" si="26"/>
        <v>2641.98</v>
      </c>
    </row>
    <row r="1686" spans="1:19" x14ac:dyDescent="0.3">
      <c r="A1686" s="2">
        <v>603</v>
      </c>
      <c r="B1686" s="2">
        <v>1</v>
      </c>
      <c r="C1686" s="2">
        <f>VLOOKUP(A1686, [1]orders!A:G, 7, FALSE)</f>
        <v>2</v>
      </c>
      <c r="D1686" s="2">
        <v>12</v>
      </c>
      <c r="E1686" s="2">
        <f>VLOOKUP(C1686, [2]staffs!A:G,1,FALSE)</f>
        <v>2</v>
      </c>
      <c r="F1686" s="2" t="str">
        <f>VLOOKUP(E1686, [2]staffs!A:D,4,FALSE)</f>
        <v>mireya.copeland@bikes.shop</v>
      </c>
      <c r="G1686" s="2">
        <f>VLOOKUP(D1686, [3]products!$A:$D, 4, FALSE)</f>
        <v>3</v>
      </c>
      <c r="H1686" s="2" t="str">
        <f>VLOOKUP(G1686, [4]categories!A:B, 2, FALSE)</f>
        <v>Cruisers Bicycles</v>
      </c>
      <c r="I1686" s="14">
        <f>VLOOKUP(A1686, [1]orders!A:B,2,FALSE)</f>
        <v>1032</v>
      </c>
      <c r="J1686" s="14" t="str">
        <f>VLOOKUP(A1686, [1]orders!A:I,9,FALSE)</f>
        <v>vernon.knowles@yahoo.com</v>
      </c>
      <c r="K1686" s="14">
        <f>VLOOKUP(A1686, [1]orders!A:J,10,FALSE)</f>
        <v>11746</v>
      </c>
      <c r="L1686" s="2" t="str">
        <f>IFERROR(VLOOKUP(C1686, [5]stores!A:B, 2, FALSE), "Unknown")</f>
        <v>Baldwin Bikes</v>
      </c>
      <c r="M1686" s="2" t="str">
        <f>VLOOKUP(D1686,[3]products!A:B,2,FALSE)</f>
        <v>Electra Townie Original 21D - 2016</v>
      </c>
      <c r="N1686" s="2" t="str">
        <f>VLOOKUP(D1686, [3]products!A:H, 8, FALSE)</f>
        <v>Electra</v>
      </c>
      <c r="O1686" s="21">
        <f>VLOOKUP(A1686, [1]orders!A:D, 4, FALSE)</f>
        <v>42713</v>
      </c>
      <c r="P1686" s="2">
        <v>1</v>
      </c>
      <c r="Q1686" s="2">
        <v>549.99</v>
      </c>
      <c r="R1686" s="27">
        <v>7.0000000000000007E-2</v>
      </c>
      <c r="S1686" s="2">
        <f t="shared" si="26"/>
        <v>549.99</v>
      </c>
    </row>
    <row r="1687" spans="1:19" x14ac:dyDescent="0.3">
      <c r="A1687" s="2">
        <v>603</v>
      </c>
      <c r="B1687" s="2">
        <v>2</v>
      </c>
      <c r="C1687" s="2">
        <f>VLOOKUP(A1687, [1]orders!A:G, 7, FALSE)</f>
        <v>2</v>
      </c>
      <c r="D1687" s="2">
        <v>4</v>
      </c>
      <c r="E1687" s="2">
        <f>VLOOKUP(C1687, [2]staffs!A:G,1,FALSE)</f>
        <v>2</v>
      </c>
      <c r="F1687" s="2" t="str">
        <f>VLOOKUP(E1687, [2]staffs!A:D,4,FALSE)</f>
        <v>mireya.copeland@bikes.shop</v>
      </c>
      <c r="G1687" s="2">
        <f>VLOOKUP(D1687, [3]products!$A:$D, 4, FALSE)</f>
        <v>6</v>
      </c>
      <c r="H1687" s="2" t="str">
        <f>VLOOKUP(G1687, [4]categories!A:B, 2, FALSE)</f>
        <v>Mountain Bikes</v>
      </c>
      <c r="I1687" s="14">
        <f>VLOOKUP(A1687, [1]orders!A:B,2,FALSE)</f>
        <v>1032</v>
      </c>
      <c r="J1687" s="14" t="str">
        <f>VLOOKUP(A1687, [1]orders!A:I,9,FALSE)</f>
        <v>vernon.knowles@yahoo.com</v>
      </c>
      <c r="K1687" s="14">
        <f>VLOOKUP(A1687, [1]orders!A:J,10,FALSE)</f>
        <v>11746</v>
      </c>
      <c r="L1687" s="2" t="str">
        <f>IFERROR(VLOOKUP(C1687, [5]stores!A:B, 2, FALSE), "Unknown")</f>
        <v>Baldwin Bikes</v>
      </c>
      <c r="M1687" s="2" t="str">
        <f>VLOOKUP(D1687,[3]products!A:B,2,FALSE)</f>
        <v>Trek Fuel EX 8 29 - 2016</v>
      </c>
      <c r="N1687" s="2" t="str">
        <f>VLOOKUP(D1687, [3]products!A:H, 8, FALSE)</f>
        <v>Trek</v>
      </c>
      <c r="O1687" s="21">
        <f>VLOOKUP(A1687, [1]orders!A:D, 4, FALSE)</f>
        <v>42713</v>
      </c>
      <c r="P1687" s="2">
        <v>1</v>
      </c>
      <c r="Q1687" s="2">
        <v>2899.99</v>
      </c>
      <c r="R1687" s="27">
        <v>0.1</v>
      </c>
      <c r="S1687" s="2">
        <f t="shared" si="26"/>
        <v>2899.99</v>
      </c>
    </row>
    <row r="1688" spans="1:19" x14ac:dyDescent="0.3">
      <c r="A1688" s="2">
        <v>604</v>
      </c>
      <c r="B1688" s="2">
        <v>1</v>
      </c>
      <c r="C1688" s="2">
        <f>VLOOKUP(A1688, [1]orders!A:G, 7, FALSE)</f>
        <v>2</v>
      </c>
      <c r="D1688" s="2">
        <v>10</v>
      </c>
      <c r="E1688" s="2">
        <f>VLOOKUP(C1688, [2]staffs!A:G,1,FALSE)</f>
        <v>2</v>
      </c>
      <c r="F1688" s="2" t="str">
        <f>VLOOKUP(E1688, [2]staffs!A:D,4,FALSE)</f>
        <v>mireya.copeland@bikes.shop</v>
      </c>
      <c r="G1688" s="2">
        <f>VLOOKUP(D1688, [3]products!$A:$D, 4, FALSE)</f>
        <v>4</v>
      </c>
      <c r="H1688" s="2" t="str">
        <f>VLOOKUP(G1688, [4]categories!A:B, 2, FALSE)</f>
        <v>Cyclocross Bicycles</v>
      </c>
      <c r="I1688" s="14">
        <f>VLOOKUP(A1688, [1]orders!A:B,2,FALSE)</f>
        <v>96</v>
      </c>
      <c r="J1688" s="14" t="str">
        <f>VLOOKUP(A1688, [1]orders!A:I,9,FALSE)</f>
        <v>floretta.higgins@hotmail.com</v>
      </c>
      <c r="K1688" s="14">
        <f>VLOOKUP(A1688, [1]orders!A:J,10,FALSE)</f>
        <v>11361</v>
      </c>
      <c r="L1688" s="2" t="str">
        <f>IFERROR(VLOOKUP(C1688, [5]stores!A:B, 2, FALSE), "Unknown")</f>
        <v>Baldwin Bikes</v>
      </c>
      <c r="M1688" s="2" t="str">
        <f>VLOOKUP(D1688,[3]products!A:B,2,FALSE)</f>
        <v>Surly Straggler - 2016</v>
      </c>
      <c r="N1688" s="2" t="str">
        <f>VLOOKUP(D1688, [3]products!A:H, 8, FALSE)</f>
        <v>Surly</v>
      </c>
      <c r="O1688" s="21">
        <f>VLOOKUP(A1688, [1]orders!A:D, 4, FALSE)</f>
        <v>42714</v>
      </c>
      <c r="P1688" s="2">
        <v>2</v>
      </c>
      <c r="Q1688" s="2">
        <v>1549</v>
      </c>
      <c r="R1688" s="27">
        <v>7.0000000000000007E-2</v>
      </c>
      <c r="S1688" s="2">
        <f t="shared" si="26"/>
        <v>3098</v>
      </c>
    </row>
    <row r="1689" spans="1:19" x14ac:dyDescent="0.3">
      <c r="A1689" s="2">
        <v>604</v>
      </c>
      <c r="B1689" s="2">
        <v>2</v>
      </c>
      <c r="C1689" s="2">
        <f>VLOOKUP(A1689, [1]orders!A:G, 7, FALSE)</f>
        <v>2</v>
      </c>
      <c r="D1689" s="2">
        <v>9</v>
      </c>
      <c r="E1689" s="2">
        <f>VLOOKUP(C1689, [2]staffs!A:G,1,FALSE)</f>
        <v>2</v>
      </c>
      <c r="F1689" s="2" t="str">
        <f>VLOOKUP(E1689, [2]staffs!A:D,4,FALSE)</f>
        <v>mireya.copeland@bikes.shop</v>
      </c>
      <c r="G1689" s="2">
        <f>VLOOKUP(D1689, [3]products!$A:$D, 4, FALSE)</f>
        <v>5</v>
      </c>
      <c r="H1689" s="2" t="str">
        <f>VLOOKUP(G1689, [4]categories!A:B, 2, FALSE)</f>
        <v>Electric Bikes</v>
      </c>
      <c r="I1689" s="14">
        <f>VLOOKUP(A1689, [1]orders!A:B,2,FALSE)</f>
        <v>96</v>
      </c>
      <c r="J1689" s="14" t="str">
        <f>VLOOKUP(A1689, [1]orders!A:I,9,FALSE)</f>
        <v>floretta.higgins@hotmail.com</v>
      </c>
      <c r="K1689" s="14">
        <f>VLOOKUP(A1689, [1]orders!A:J,10,FALSE)</f>
        <v>11361</v>
      </c>
      <c r="L1689" s="2" t="str">
        <f>IFERROR(VLOOKUP(C1689, [5]stores!A:B, 2, FALSE), "Unknown")</f>
        <v>Baldwin Bikes</v>
      </c>
      <c r="M1689" s="2" t="str">
        <f>VLOOKUP(D1689,[3]products!A:B,2,FALSE)</f>
        <v>Trek Conduit+ - 2016</v>
      </c>
      <c r="N1689" s="2" t="str">
        <f>VLOOKUP(D1689, [3]products!A:H, 8, FALSE)</f>
        <v>Trek</v>
      </c>
      <c r="O1689" s="21">
        <f>VLOOKUP(A1689, [1]orders!A:D, 4, FALSE)</f>
        <v>42714</v>
      </c>
      <c r="P1689" s="2">
        <v>2</v>
      </c>
      <c r="Q1689" s="2">
        <v>2999.99</v>
      </c>
      <c r="R1689" s="27">
        <v>0.2</v>
      </c>
      <c r="S1689" s="2">
        <f t="shared" si="26"/>
        <v>5999.98</v>
      </c>
    </row>
    <row r="1690" spans="1:19" x14ac:dyDescent="0.3">
      <c r="A1690" s="2">
        <v>605</v>
      </c>
      <c r="B1690" s="2">
        <v>1</v>
      </c>
      <c r="C1690" s="2">
        <f>VLOOKUP(A1690, [1]orders!A:G, 7, FALSE)</f>
        <v>2</v>
      </c>
      <c r="D1690" s="2">
        <v>19</v>
      </c>
      <c r="E1690" s="2">
        <f>VLOOKUP(C1690, [2]staffs!A:G,1,FALSE)</f>
        <v>2</v>
      </c>
      <c r="F1690" s="2" t="str">
        <f>VLOOKUP(E1690, [2]staffs!A:D,4,FALSE)</f>
        <v>mireya.copeland@bikes.shop</v>
      </c>
      <c r="G1690" s="2">
        <f>VLOOKUP(D1690, [3]products!$A:$D, 4, FALSE)</f>
        <v>3</v>
      </c>
      <c r="H1690" s="2" t="str">
        <f>VLOOKUP(G1690, [4]categories!A:B, 2, FALSE)</f>
        <v>Cruisers Bicycles</v>
      </c>
      <c r="I1690" s="14">
        <f>VLOOKUP(A1690, [1]orders!A:B,2,FALSE)</f>
        <v>1208</v>
      </c>
      <c r="J1690" s="14" t="str">
        <f>VLOOKUP(A1690, [1]orders!A:I,9,FALSE)</f>
        <v>leila.barr@yahoo.com</v>
      </c>
      <c r="K1690" s="14">
        <f>VLOOKUP(A1690, [1]orders!A:J,10,FALSE)</f>
        <v>10512</v>
      </c>
      <c r="L1690" s="2" t="str">
        <f>IFERROR(VLOOKUP(C1690, [5]stores!A:B, 2, FALSE), "Unknown")</f>
        <v>Baldwin Bikes</v>
      </c>
      <c r="M1690" s="2" t="str">
        <f>VLOOKUP(D1690,[3]products!A:B,2,FALSE)</f>
        <v>Pure Cycles William 3-Speed - 2016</v>
      </c>
      <c r="N1690" s="2" t="str">
        <f>VLOOKUP(D1690, [3]products!A:H, 8, FALSE)</f>
        <v>Pure Cycles</v>
      </c>
      <c r="O1690" s="21">
        <f>VLOOKUP(A1690, [1]orders!A:D, 4, FALSE)</f>
        <v>42714</v>
      </c>
      <c r="P1690" s="2">
        <v>1</v>
      </c>
      <c r="Q1690" s="2">
        <v>449</v>
      </c>
      <c r="R1690" s="27">
        <v>7.0000000000000007E-2</v>
      </c>
      <c r="S1690" s="2">
        <f t="shared" si="26"/>
        <v>449</v>
      </c>
    </row>
    <row r="1691" spans="1:19" x14ac:dyDescent="0.3">
      <c r="A1691" s="2">
        <v>605</v>
      </c>
      <c r="B1691" s="2">
        <v>2</v>
      </c>
      <c r="C1691" s="2">
        <f>VLOOKUP(A1691, [1]orders!A:G, 7, FALSE)</f>
        <v>2</v>
      </c>
      <c r="D1691" s="2">
        <v>25</v>
      </c>
      <c r="E1691" s="2">
        <f>VLOOKUP(C1691, [2]staffs!A:G,1,FALSE)</f>
        <v>2</v>
      </c>
      <c r="F1691" s="2" t="str">
        <f>VLOOKUP(E1691, [2]staffs!A:D,4,FALSE)</f>
        <v>mireya.copeland@bikes.shop</v>
      </c>
      <c r="G1691" s="2">
        <f>VLOOKUP(D1691, [3]products!$A:$D, 4, FALSE)</f>
        <v>2</v>
      </c>
      <c r="H1691" s="2" t="str">
        <f>VLOOKUP(G1691, [4]categories!A:B, 2, FALSE)</f>
        <v>Comfort Bicycles</v>
      </c>
      <c r="I1691" s="14">
        <f>VLOOKUP(A1691, [1]orders!A:B,2,FALSE)</f>
        <v>1208</v>
      </c>
      <c r="J1691" s="14" t="str">
        <f>VLOOKUP(A1691, [1]orders!A:I,9,FALSE)</f>
        <v>leila.barr@yahoo.com</v>
      </c>
      <c r="K1691" s="14">
        <f>VLOOKUP(A1691, [1]orders!A:J,10,FALSE)</f>
        <v>10512</v>
      </c>
      <c r="L1691" s="2" t="str">
        <f>IFERROR(VLOOKUP(C1691, [5]stores!A:B, 2, FALSE), "Unknown")</f>
        <v>Baldwin Bikes</v>
      </c>
      <c r="M1691" s="2" t="str">
        <f>VLOOKUP(D1691,[3]products!A:B,2,FALSE)</f>
        <v>Electra Townie Original 7D - 2015/2016</v>
      </c>
      <c r="N1691" s="2" t="str">
        <f>VLOOKUP(D1691, [3]products!A:H, 8, FALSE)</f>
        <v>Electra</v>
      </c>
      <c r="O1691" s="21">
        <f>VLOOKUP(A1691, [1]orders!A:D, 4, FALSE)</f>
        <v>42714</v>
      </c>
      <c r="P1691" s="2">
        <v>2</v>
      </c>
      <c r="Q1691" s="2">
        <v>499.99</v>
      </c>
      <c r="R1691" s="27">
        <v>0.05</v>
      </c>
      <c r="S1691" s="2">
        <f t="shared" si="26"/>
        <v>999.98</v>
      </c>
    </row>
    <row r="1692" spans="1:19" x14ac:dyDescent="0.3">
      <c r="A1692" s="2">
        <v>605</v>
      </c>
      <c r="B1692" s="2">
        <v>3</v>
      </c>
      <c r="C1692" s="2">
        <f>VLOOKUP(A1692, [1]orders!A:G, 7, FALSE)</f>
        <v>2</v>
      </c>
      <c r="D1692" s="2">
        <v>13</v>
      </c>
      <c r="E1692" s="2">
        <f>VLOOKUP(C1692, [2]staffs!A:G,1,FALSE)</f>
        <v>2</v>
      </c>
      <c r="F1692" s="2" t="str">
        <f>VLOOKUP(E1692, [2]staffs!A:D,4,FALSE)</f>
        <v>mireya.copeland@bikes.shop</v>
      </c>
      <c r="G1692" s="2">
        <f>VLOOKUP(D1692, [3]products!$A:$D, 4, FALSE)</f>
        <v>3</v>
      </c>
      <c r="H1692" s="2" t="str">
        <f>VLOOKUP(G1692, [4]categories!A:B, 2, FALSE)</f>
        <v>Cruisers Bicycles</v>
      </c>
      <c r="I1692" s="14">
        <f>VLOOKUP(A1692, [1]orders!A:B,2,FALSE)</f>
        <v>1208</v>
      </c>
      <c r="J1692" s="14" t="str">
        <f>VLOOKUP(A1692, [1]orders!A:I,9,FALSE)</f>
        <v>leila.barr@yahoo.com</v>
      </c>
      <c r="K1692" s="14">
        <f>VLOOKUP(A1692, [1]orders!A:J,10,FALSE)</f>
        <v>10512</v>
      </c>
      <c r="L1692" s="2" t="str">
        <f>IFERROR(VLOOKUP(C1692, [5]stores!A:B, 2, FALSE), "Unknown")</f>
        <v>Baldwin Bikes</v>
      </c>
      <c r="M1692" s="2" t="str">
        <f>VLOOKUP(D1692,[3]products!A:B,2,FALSE)</f>
        <v>Electra Cruiser 1 (24-Inch) - 2016</v>
      </c>
      <c r="N1692" s="2" t="str">
        <f>VLOOKUP(D1692, [3]products!A:H, 8, FALSE)</f>
        <v>Electra</v>
      </c>
      <c r="O1692" s="21">
        <f>VLOOKUP(A1692, [1]orders!A:D, 4, FALSE)</f>
        <v>42714</v>
      </c>
      <c r="P1692" s="2">
        <v>2</v>
      </c>
      <c r="Q1692" s="2">
        <v>269.99</v>
      </c>
      <c r="R1692" s="27">
        <v>0.2</v>
      </c>
      <c r="S1692" s="2">
        <f t="shared" si="26"/>
        <v>539.98</v>
      </c>
    </row>
    <row r="1693" spans="1:19" x14ac:dyDescent="0.3">
      <c r="A1693" s="2">
        <v>605</v>
      </c>
      <c r="B1693" s="2">
        <v>4</v>
      </c>
      <c r="C1693" s="2">
        <f>VLOOKUP(A1693, [1]orders!A:G, 7, FALSE)</f>
        <v>2</v>
      </c>
      <c r="D1693" s="2">
        <v>11</v>
      </c>
      <c r="E1693" s="2">
        <f>VLOOKUP(C1693, [2]staffs!A:G,1,FALSE)</f>
        <v>2</v>
      </c>
      <c r="F1693" s="2" t="str">
        <f>VLOOKUP(E1693, [2]staffs!A:D,4,FALSE)</f>
        <v>mireya.copeland@bikes.shop</v>
      </c>
      <c r="G1693" s="2">
        <f>VLOOKUP(D1693, [3]products!$A:$D, 4, FALSE)</f>
        <v>4</v>
      </c>
      <c r="H1693" s="2" t="str">
        <f>VLOOKUP(G1693, [4]categories!A:B, 2, FALSE)</f>
        <v>Cyclocross Bicycles</v>
      </c>
      <c r="I1693" s="14">
        <f>VLOOKUP(A1693, [1]orders!A:B,2,FALSE)</f>
        <v>1208</v>
      </c>
      <c r="J1693" s="14" t="str">
        <f>VLOOKUP(A1693, [1]orders!A:I,9,FALSE)</f>
        <v>leila.barr@yahoo.com</v>
      </c>
      <c r="K1693" s="14">
        <f>VLOOKUP(A1693, [1]orders!A:J,10,FALSE)</f>
        <v>10512</v>
      </c>
      <c r="L1693" s="2" t="str">
        <f>IFERROR(VLOOKUP(C1693, [5]stores!A:B, 2, FALSE), "Unknown")</f>
        <v>Baldwin Bikes</v>
      </c>
      <c r="M1693" s="2" t="str">
        <f>VLOOKUP(D1693,[3]products!A:B,2,FALSE)</f>
        <v>Surly Straggler 650b - 2016</v>
      </c>
      <c r="N1693" s="2" t="str">
        <f>VLOOKUP(D1693, [3]products!A:H, 8, FALSE)</f>
        <v>Surly</v>
      </c>
      <c r="O1693" s="21">
        <f>VLOOKUP(A1693, [1]orders!A:D, 4, FALSE)</f>
        <v>42714</v>
      </c>
      <c r="P1693" s="2">
        <v>1</v>
      </c>
      <c r="Q1693" s="2">
        <v>1680.99</v>
      </c>
      <c r="R1693" s="27">
        <v>0.2</v>
      </c>
      <c r="S1693" s="2">
        <f t="shared" si="26"/>
        <v>1680.99</v>
      </c>
    </row>
    <row r="1694" spans="1:19" x14ac:dyDescent="0.3">
      <c r="A1694" s="2">
        <v>606</v>
      </c>
      <c r="B1694" s="2">
        <v>1</v>
      </c>
      <c r="C1694" s="2">
        <f>VLOOKUP(A1694, [1]orders!A:G, 7, FALSE)</f>
        <v>2</v>
      </c>
      <c r="D1694" s="2">
        <v>6</v>
      </c>
      <c r="E1694" s="2">
        <f>VLOOKUP(C1694, [2]staffs!A:G,1,FALSE)</f>
        <v>2</v>
      </c>
      <c r="F1694" s="2" t="str">
        <f>VLOOKUP(E1694, [2]staffs!A:D,4,FALSE)</f>
        <v>mireya.copeland@bikes.shop</v>
      </c>
      <c r="G1694" s="2">
        <f>VLOOKUP(D1694, [3]products!$A:$D, 4, FALSE)</f>
        <v>6</v>
      </c>
      <c r="H1694" s="2" t="str">
        <f>VLOOKUP(G1694, [4]categories!A:B, 2, FALSE)</f>
        <v>Mountain Bikes</v>
      </c>
      <c r="I1694" s="14">
        <f>VLOOKUP(A1694, [1]orders!A:B,2,FALSE)</f>
        <v>18</v>
      </c>
      <c r="J1694" s="14" t="str">
        <f>VLOOKUP(A1694, [1]orders!A:I,9,FALSE)</f>
        <v>georgetta.hardin@aol.com</v>
      </c>
      <c r="K1694" s="14">
        <f>VLOOKUP(A1694, [1]orders!A:J,10,FALSE)</f>
        <v>14424</v>
      </c>
      <c r="L1694" s="2" t="str">
        <f>IFERROR(VLOOKUP(C1694, [5]stores!A:B, 2, FALSE), "Unknown")</f>
        <v>Baldwin Bikes</v>
      </c>
      <c r="M1694" s="2" t="str">
        <f>VLOOKUP(D1694,[3]products!A:B,2,FALSE)</f>
        <v>Surly Ice Cream Truck Frameset - 2016</v>
      </c>
      <c r="N1694" s="2" t="str">
        <f>VLOOKUP(D1694, [3]products!A:H, 8, FALSE)</f>
        <v>Surly</v>
      </c>
      <c r="O1694" s="21">
        <f>VLOOKUP(A1694, [1]orders!A:D, 4, FALSE)</f>
        <v>42715</v>
      </c>
      <c r="P1694" s="2">
        <v>2</v>
      </c>
      <c r="Q1694" s="2">
        <v>469.99</v>
      </c>
      <c r="R1694" s="27">
        <v>0.2</v>
      </c>
      <c r="S1694" s="2">
        <f t="shared" si="26"/>
        <v>939.98</v>
      </c>
    </row>
    <row r="1695" spans="1:19" x14ac:dyDescent="0.3">
      <c r="A1695" s="2">
        <v>606</v>
      </c>
      <c r="B1695" s="2">
        <v>2</v>
      </c>
      <c r="C1695" s="2">
        <f>VLOOKUP(A1695, [1]orders!A:G, 7, FALSE)</f>
        <v>2</v>
      </c>
      <c r="D1695" s="2">
        <v>18</v>
      </c>
      <c r="E1695" s="2">
        <f>VLOOKUP(C1695, [2]staffs!A:G,1,FALSE)</f>
        <v>2</v>
      </c>
      <c r="F1695" s="2" t="str">
        <f>VLOOKUP(E1695, [2]staffs!A:D,4,FALSE)</f>
        <v>mireya.copeland@bikes.shop</v>
      </c>
      <c r="G1695" s="2">
        <f>VLOOKUP(D1695, [3]products!$A:$D, 4, FALSE)</f>
        <v>3</v>
      </c>
      <c r="H1695" s="2" t="str">
        <f>VLOOKUP(G1695, [4]categories!A:B, 2, FALSE)</f>
        <v>Cruisers Bicycles</v>
      </c>
      <c r="I1695" s="14">
        <f>VLOOKUP(A1695, [1]orders!A:B,2,FALSE)</f>
        <v>18</v>
      </c>
      <c r="J1695" s="14" t="str">
        <f>VLOOKUP(A1695, [1]orders!A:I,9,FALSE)</f>
        <v>georgetta.hardin@aol.com</v>
      </c>
      <c r="K1695" s="14">
        <f>VLOOKUP(A1695, [1]orders!A:J,10,FALSE)</f>
        <v>14424</v>
      </c>
      <c r="L1695" s="2" t="str">
        <f>IFERROR(VLOOKUP(C1695, [5]stores!A:B, 2, FALSE), "Unknown")</f>
        <v>Baldwin Bikes</v>
      </c>
      <c r="M1695" s="2" t="str">
        <f>VLOOKUP(D1695,[3]products!A:B,2,FALSE)</f>
        <v>Pure Cycles Western 3-Speed - Women's - 2015/2016</v>
      </c>
      <c r="N1695" s="2" t="str">
        <f>VLOOKUP(D1695, [3]products!A:H, 8, FALSE)</f>
        <v>Pure Cycles</v>
      </c>
      <c r="O1695" s="21">
        <f>VLOOKUP(A1695, [1]orders!A:D, 4, FALSE)</f>
        <v>42715</v>
      </c>
      <c r="P1695" s="2">
        <v>2</v>
      </c>
      <c r="Q1695" s="2">
        <v>449</v>
      </c>
      <c r="R1695" s="27">
        <v>0.05</v>
      </c>
      <c r="S1695" s="2">
        <f t="shared" si="26"/>
        <v>898</v>
      </c>
    </row>
    <row r="1696" spans="1:19" x14ac:dyDescent="0.3">
      <c r="A1696" s="2">
        <v>607</v>
      </c>
      <c r="B1696" s="2">
        <v>1</v>
      </c>
      <c r="C1696" s="2">
        <f>VLOOKUP(A1696, [1]orders!A:G, 7, FALSE)</f>
        <v>2</v>
      </c>
      <c r="D1696" s="2">
        <v>11</v>
      </c>
      <c r="E1696" s="2">
        <f>VLOOKUP(C1696, [2]staffs!A:G,1,FALSE)</f>
        <v>2</v>
      </c>
      <c r="F1696" s="2" t="str">
        <f>VLOOKUP(E1696, [2]staffs!A:D,4,FALSE)</f>
        <v>mireya.copeland@bikes.shop</v>
      </c>
      <c r="G1696" s="2">
        <f>VLOOKUP(D1696, [3]products!$A:$D, 4, FALSE)</f>
        <v>4</v>
      </c>
      <c r="H1696" s="2" t="str">
        <f>VLOOKUP(G1696, [4]categories!A:B, 2, FALSE)</f>
        <v>Cyclocross Bicycles</v>
      </c>
      <c r="I1696" s="14">
        <f>VLOOKUP(A1696, [1]orders!A:B,2,FALSE)</f>
        <v>309</v>
      </c>
      <c r="J1696" s="14" t="str">
        <f>VLOOKUP(A1696, [1]orders!A:I,9,FALSE)</f>
        <v>anderson.martin@hotmail.com</v>
      </c>
      <c r="K1696" s="14">
        <f>VLOOKUP(A1696, [1]orders!A:J,10,FALSE)</f>
        <v>14424</v>
      </c>
      <c r="L1696" s="2" t="str">
        <f>IFERROR(VLOOKUP(C1696, [5]stores!A:B, 2, FALSE), "Unknown")</f>
        <v>Baldwin Bikes</v>
      </c>
      <c r="M1696" s="2" t="str">
        <f>VLOOKUP(D1696,[3]products!A:B,2,FALSE)</f>
        <v>Surly Straggler 650b - 2016</v>
      </c>
      <c r="N1696" s="2" t="str">
        <f>VLOOKUP(D1696, [3]products!A:H, 8, FALSE)</f>
        <v>Surly</v>
      </c>
      <c r="O1696" s="21">
        <f>VLOOKUP(A1696, [1]orders!A:D, 4, FALSE)</f>
        <v>42715</v>
      </c>
      <c r="P1696" s="2">
        <v>2</v>
      </c>
      <c r="Q1696" s="2">
        <v>1680.99</v>
      </c>
      <c r="R1696" s="27">
        <v>0.2</v>
      </c>
      <c r="S1696" s="2">
        <f t="shared" si="26"/>
        <v>3361.98</v>
      </c>
    </row>
    <row r="1697" spans="1:19" x14ac:dyDescent="0.3">
      <c r="A1697" s="2">
        <v>607</v>
      </c>
      <c r="B1697" s="2">
        <v>2</v>
      </c>
      <c r="C1697" s="2">
        <f>VLOOKUP(A1697, [1]orders!A:G, 7, FALSE)</f>
        <v>2</v>
      </c>
      <c r="D1697" s="2">
        <v>26</v>
      </c>
      <c r="E1697" s="2">
        <f>VLOOKUP(C1697, [2]staffs!A:G,1,FALSE)</f>
        <v>2</v>
      </c>
      <c r="F1697" s="2" t="str">
        <f>VLOOKUP(E1697, [2]staffs!A:D,4,FALSE)</f>
        <v>mireya.copeland@bikes.shop</v>
      </c>
      <c r="G1697" s="2">
        <f>VLOOKUP(D1697, [3]products!$A:$D, 4, FALSE)</f>
        <v>2</v>
      </c>
      <c r="H1697" s="2" t="str">
        <f>VLOOKUP(G1697, [4]categories!A:B, 2, FALSE)</f>
        <v>Comfort Bicycles</v>
      </c>
      <c r="I1697" s="14">
        <f>VLOOKUP(A1697, [1]orders!A:B,2,FALSE)</f>
        <v>309</v>
      </c>
      <c r="J1697" s="14" t="str">
        <f>VLOOKUP(A1697, [1]orders!A:I,9,FALSE)</f>
        <v>anderson.martin@hotmail.com</v>
      </c>
      <c r="K1697" s="14">
        <f>VLOOKUP(A1697, [1]orders!A:J,10,FALSE)</f>
        <v>14424</v>
      </c>
      <c r="L1697" s="2" t="str">
        <f>IFERROR(VLOOKUP(C1697, [5]stores!A:B, 2, FALSE), "Unknown")</f>
        <v>Baldwin Bikes</v>
      </c>
      <c r="M1697" s="2" t="str">
        <f>VLOOKUP(D1697,[3]products!A:B,2,FALSE)</f>
        <v>Electra Townie Original 7D EQ - 2016</v>
      </c>
      <c r="N1697" s="2" t="str">
        <f>VLOOKUP(D1697, [3]products!A:H, 8, FALSE)</f>
        <v>Electra</v>
      </c>
      <c r="O1697" s="21">
        <f>VLOOKUP(A1697, [1]orders!A:D, 4, FALSE)</f>
        <v>42715</v>
      </c>
      <c r="P1697" s="2">
        <v>2</v>
      </c>
      <c r="Q1697" s="2">
        <v>599.99</v>
      </c>
      <c r="R1697" s="27">
        <v>0.2</v>
      </c>
      <c r="S1697" s="2">
        <f t="shared" si="26"/>
        <v>1199.98</v>
      </c>
    </row>
    <row r="1698" spans="1:19" x14ac:dyDescent="0.3">
      <c r="A1698" s="2">
        <v>607</v>
      </c>
      <c r="B1698" s="2">
        <v>3</v>
      </c>
      <c r="C1698" s="2">
        <f>VLOOKUP(A1698, [1]orders!A:G, 7, FALSE)</f>
        <v>2</v>
      </c>
      <c r="D1698" s="2">
        <v>14</v>
      </c>
      <c r="E1698" s="2">
        <f>VLOOKUP(C1698, [2]staffs!A:G,1,FALSE)</f>
        <v>2</v>
      </c>
      <c r="F1698" s="2" t="str">
        <f>VLOOKUP(E1698, [2]staffs!A:D,4,FALSE)</f>
        <v>mireya.copeland@bikes.shop</v>
      </c>
      <c r="G1698" s="2">
        <f>VLOOKUP(D1698, [3]products!$A:$D, 4, FALSE)</f>
        <v>3</v>
      </c>
      <c r="H1698" s="2" t="str">
        <f>VLOOKUP(G1698, [4]categories!A:B, 2, FALSE)</f>
        <v>Cruisers Bicycles</v>
      </c>
      <c r="I1698" s="14">
        <f>VLOOKUP(A1698, [1]orders!A:B,2,FALSE)</f>
        <v>309</v>
      </c>
      <c r="J1698" s="14" t="str">
        <f>VLOOKUP(A1698, [1]orders!A:I,9,FALSE)</f>
        <v>anderson.martin@hotmail.com</v>
      </c>
      <c r="K1698" s="14">
        <f>VLOOKUP(A1698, [1]orders!A:J,10,FALSE)</f>
        <v>14424</v>
      </c>
      <c r="L1698" s="2" t="str">
        <f>IFERROR(VLOOKUP(C1698, [5]stores!A:B, 2, FALSE), "Unknown")</f>
        <v>Baldwin Bikes</v>
      </c>
      <c r="M1698" s="2" t="str">
        <f>VLOOKUP(D1698,[3]products!A:B,2,FALSE)</f>
        <v>Electra Girl's Hawaii 1 (16-inch) - 2015/2016</v>
      </c>
      <c r="N1698" s="2" t="str">
        <f>VLOOKUP(D1698, [3]products!A:H, 8, FALSE)</f>
        <v>Electra</v>
      </c>
      <c r="O1698" s="21">
        <f>VLOOKUP(A1698, [1]orders!A:D, 4, FALSE)</f>
        <v>42715</v>
      </c>
      <c r="P1698" s="2">
        <v>1</v>
      </c>
      <c r="Q1698" s="2">
        <v>269.99</v>
      </c>
      <c r="R1698" s="27">
        <v>7.0000000000000007E-2</v>
      </c>
      <c r="S1698" s="2">
        <f t="shared" si="26"/>
        <v>269.99</v>
      </c>
    </row>
    <row r="1699" spans="1:19" x14ac:dyDescent="0.3">
      <c r="A1699" s="2">
        <v>608</v>
      </c>
      <c r="B1699" s="2">
        <v>1</v>
      </c>
      <c r="C1699" s="2">
        <f>VLOOKUP(A1699, [1]orders!A:G, 7, FALSE)</f>
        <v>1</v>
      </c>
      <c r="D1699" s="2">
        <v>4</v>
      </c>
      <c r="E1699" s="2">
        <f>VLOOKUP(C1699, [2]staffs!A:G,1,FALSE)</f>
        <v>1</v>
      </c>
      <c r="F1699" s="2" t="str">
        <f>VLOOKUP(E1699, [2]staffs!A:D,4,FALSE)</f>
        <v>fabiola.jackson@bikes.shop</v>
      </c>
      <c r="G1699" s="2">
        <f>VLOOKUP(D1699, [3]products!$A:$D, 4, FALSE)</f>
        <v>6</v>
      </c>
      <c r="H1699" s="2" t="str">
        <f>VLOOKUP(G1699, [4]categories!A:B, 2, FALSE)</f>
        <v>Mountain Bikes</v>
      </c>
      <c r="I1699" s="14">
        <f>VLOOKUP(A1699, [1]orders!A:B,2,FALSE)</f>
        <v>1103</v>
      </c>
      <c r="J1699" s="14" t="str">
        <f>VLOOKUP(A1699, [1]orders!A:I,9,FALSE)</f>
        <v>ardelia.cooley@aol.com</v>
      </c>
      <c r="K1699" s="14">
        <f>VLOOKUP(A1699, [1]orders!A:J,10,FALSE)</f>
        <v>91387</v>
      </c>
      <c r="L1699" s="2" t="str">
        <f>IFERROR(VLOOKUP(C1699, [5]stores!A:B, 2, FALSE), "Unknown")</f>
        <v>Santa Cruz Bikes</v>
      </c>
      <c r="M1699" s="2" t="str">
        <f>VLOOKUP(D1699,[3]products!A:B,2,FALSE)</f>
        <v>Trek Fuel EX 8 29 - 2016</v>
      </c>
      <c r="N1699" s="2" t="str">
        <f>VLOOKUP(D1699, [3]products!A:H, 8, FALSE)</f>
        <v>Trek</v>
      </c>
      <c r="O1699" s="21">
        <f>VLOOKUP(A1699, [1]orders!A:D, 4, FALSE)</f>
        <v>42716</v>
      </c>
      <c r="P1699" s="2">
        <v>2</v>
      </c>
      <c r="Q1699" s="2">
        <v>2899.99</v>
      </c>
      <c r="R1699" s="27">
        <v>0.2</v>
      </c>
      <c r="S1699" s="2">
        <f t="shared" si="26"/>
        <v>5799.98</v>
      </c>
    </row>
    <row r="1700" spans="1:19" x14ac:dyDescent="0.3">
      <c r="A1700" s="2">
        <v>608</v>
      </c>
      <c r="B1700" s="2">
        <v>2</v>
      </c>
      <c r="C1700" s="2">
        <f>VLOOKUP(A1700, [1]orders!A:G, 7, FALSE)</f>
        <v>1</v>
      </c>
      <c r="D1700" s="2">
        <v>7</v>
      </c>
      <c r="E1700" s="2">
        <f>VLOOKUP(C1700, [2]staffs!A:G,1,FALSE)</f>
        <v>1</v>
      </c>
      <c r="F1700" s="2" t="str">
        <f>VLOOKUP(E1700, [2]staffs!A:D,4,FALSE)</f>
        <v>fabiola.jackson@bikes.shop</v>
      </c>
      <c r="G1700" s="2">
        <f>VLOOKUP(D1700, [3]products!$A:$D, 4, FALSE)</f>
        <v>6</v>
      </c>
      <c r="H1700" s="2" t="str">
        <f>VLOOKUP(G1700, [4]categories!A:B, 2, FALSE)</f>
        <v>Mountain Bikes</v>
      </c>
      <c r="I1700" s="14">
        <f>VLOOKUP(A1700, [1]orders!A:B,2,FALSE)</f>
        <v>1103</v>
      </c>
      <c r="J1700" s="14" t="str">
        <f>VLOOKUP(A1700, [1]orders!A:I,9,FALSE)</f>
        <v>ardelia.cooley@aol.com</v>
      </c>
      <c r="K1700" s="14">
        <f>VLOOKUP(A1700, [1]orders!A:J,10,FALSE)</f>
        <v>91387</v>
      </c>
      <c r="L1700" s="2" t="str">
        <f>IFERROR(VLOOKUP(C1700, [5]stores!A:B, 2, FALSE), "Unknown")</f>
        <v>Santa Cruz Bikes</v>
      </c>
      <c r="M1700" s="2" t="str">
        <f>VLOOKUP(D1700,[3]products!A:B,2,FALSE)</f>
        <v>Trek Slash 8 27.5 - 2016</v>
      </c>
      <c r="N1700" s="2" t="str">
        <f>VLOOKUP(D1700, [3]products!A:H, 8, FALSE)</f>
        <v>Trek</v>
      </c>
      <c r="O1700" s="21">
        <f>VLOOKUP(A1700, [1]orders!A:D, 4, FALSE)</f>
        <v>42716</v>
      </c>
      <c r="P1700" s="2">
        <v>2</v>
      </c>
      <c r="Q1700" s="2">
        <v>3999.99</v>
      </c>
      <c r="R1700" s="27">
        <v>0.1</v>
      </c>
      <c r="S1700" s="2">
        <f t="shared" si="26"/>
        <v>7999.98</v>
      </c>
    </row>
    <row r="1701" spans="1:19" x14ac:dyDescent="0.3">
      <c r="A1701" s="2">
        <v>608</v>
      </c>
      <c r="B1701" s="2">
        <v>3</v>
      </c>
      <c r="C1701" s="2">
        <f>VLOOKUP(A1701, [1]orders!A:G, 7, FALSE)</f>
        <v>1</v>
      </c>
      <c r="D1701" s="2">
        <v>24</v>
      </c>
      <c r="E1701" s="2">
        <f>VLOOKUP(C1701, [2]staffs!A:G,1,FALSE)</f>
        <v>1</v>
      </c>
      <c r="F1701" s="2" t="str">
        <f>VLOOKUP(E1701, [2]staffs!A:D,4,FALSE)</f>
        <v>fabiola.jackson@bikes.shop</v>
      </c>
      <c r="G1701" s="2">
        <f>VLOOKUP(D1701, [3]products!$A:$D, 4, FALSE)</f>
        <v>2</v>
      </c>
      <c r="H1701" s="2" t="str">
        <f>VLOOKUP(G1701, [4]categories!A:B, 2, FALSE)</f>
        <v>Comfort Bicycles</v>
      </c>
      <c r="I1701" s="14">
        <f>VLOOKUP(A1701, [1]orders!A:B,2,FALSE)</f>
        <v>1103</v>
      </c>
      <c r="J1701" s="14" t="str">
        <f>VLOOKUP(A1701, [1]orders!A:I,9,FALSE)</f>
        <v>ardelia.cooley@aol.com</v>
      </c>
      <c r="K1701" s="14">
        <f>VLOOKUP(A1701, [1]orders!A:J,10,FALSE)</f>
        <v>91387</v>
      </c>
      <c r="L1701" s="2" t="str">
        <f>IFERROR(VLOOKUP(C1701, [5]stores!A:B, 2, FALSE), "Unknown")</f>
        <v>Santa Cruz Bikes</v>
      </c>
      <c r="M1701" s="2" t="str">
        <f>VLOOKUP(D1701,[3]products!A:B,2,FALSE)</f>
        <v>Electra Townie Original 21D - 2016</v>
      </c>
      <c r="N1701" s="2" t="str">
        <f>VLOOKUP(D1701, [3]products!A:H, 8, FALSE)</f>
        <v>Electra</v>
      </c>
      <c r="O1701" s="21">
        <f>VLOOKUP(A1701, [1]orders!A:D, 4, FALSE)</f>
        <v>42716</v>
      </c>
      <c r="P1701" s="2">
        <v>1</v>
      </c>
      <c r="Q1701" s="2">
        <v>549.99</v>
      </c>
      <c r="R1701" s="27">
        <v>0.1</v>
      </c>
      <c r="S1701" s="2">
        <f t="shared" si="26"/>
        <v>549.99</v>
      </c>
    </row>
    <row r="1702" spans="1:19" x14ac:dyDescent="0.3">
      <c r="A1702" s="2">
        <v>609</v>
      </c>
      <c r="B1702" s="2">
        <v>1</v>
      </c>
      <c r="C1702" s="2">
        <f>VLOOKUP(A1702, [1]orders!A:G, 7, FALSE)</f>
        <v>2</v>
      </c>
      <c r="D1702" s="2">
        <v>10</v>
      </c>
      <c r="E1702" s="2">
        <f>VLOOKUP(C1702, [2]staffs!A:G,1,FALSE)</f>
        <v>2</v>
      </c>
      <c r="F1702" s="2" t="str">
        <f>VLOOKUP(E1702, [2]staffs!A:D,4,FALSE)</f>
        <v>mireya.copeland@bikes.shop</v>
      </c>
      <c r="G1702" s="2">
        <f>VLOOKUP(D1702, [3]products!$A:$D, 4, FALSE)</f>
        <v>4</v>
      </c>
      <c r="H1702" s="2" t="str">
        <f>VLOOKUP(G1702, [4]categories!A:B, 2, FALSE)</f>
        <v>Cyclocross Bicycles</v>
      </c>
      <c r="I1702" s="14">
        <f>VLOOKUP(A1702, [1]orders!A:B,2,FALSE)</f>
        <v>896</v>
      </c>
      <c r="J1702" s="14" t="str">
        <f>VLOOKUP(A1702, [1]orders!A:I,9,FALSE)</f>
        <v>stefani.gamble@aol.com</v>
      </c>
      <c r="K1702" s="14">
        <f>VLOOKUP(A1702, [1]orders!A:J,10,FALSE)</f>
        <v>10956</v>
      </c>
      <c r="L1702" s="2" t="str">
        <f>IFERROR(VLOOKUP(C1702, [5]stores!A:B, 2, FALSE), "Unknown")</f>
        <v>Baldwin Bikes</v>
      </c>
      <c r="M1702" s="2" t="str">
        <f>VLOOKUP(D1702,[3]products!A:B,2,FALSE)</f>
        <v>Surly Straggler - 2016</v>
      </c>
      <c r="N1702" s="2" t="str">
        <f>VLOOKUP(D1702, [3]products!A:H, 8, FALSE)</f>
        <v>Surly</v>
      </c>
      <c r="O1702" s="21">
        <f>VLOOKUP(A1702, [1]orders!A:D, 4, FALSE)</f>
        <v>42716</v>
      </c>
      <c r="P1702" s="2">
        <v>1</v>
      </c>
      <c r="Q1702" s="2">
        <v>1549</v>
      </c>
      <c r="R1702" s="27">
        <v>7.0000000000000007E-2</v>
      </c>
      <c r="S1702" s="2">
        <f t="shared" si="26"/>
        <v>1549</v>
      </c>
    </row>
    <row r="1703" spans="1:19" x14ac:dyDescent="0.3">
      <c r="A1703" s="2">
        <v>609</v>
      </c>
      <c r="B1703" s="2">
        <v>2</v>
      </c>
      <c r="C1703" s="2">
        <f>VLOOKUP(A1703, [1]orders!A:G, 7, FALSE)</f>
        <v>2</v>
      </c>
      <c r="D1703" s="2">
        <v>7</v>
      </c>
      <c r="E1703" s="2">
        <f>VLOOKUP(C1703, [2]staffs!A:G,1,FALSE)</f>
        <v>2</v>
      </c>
      <c r="F1703" s="2" t="str">
        <f>VLOOKUP(E1703, [2]staffs!A:D,4,FALSE)</f>
        <v>mireya.copeland@bikes.shop</v>
      </c>
      <c r="G1703" s="2">
        <f>VLOOKUP(D1703, [3]products!$A:$D, 4, FALSE)</f>
        <v>6</v>
      </c>
      <c r="H1703" s="2" t="str">
        <f>VLOOKUP(G1703, [4]categories!A:B, 2, FALSE)</f>
        <v>Mountain Bikes</v>
      </c>
      <c r="I1703" s="14">
        <f>VLOOKUP(A1703, [1]orders!A:B,2,FALSE)</f>
        <v>896</v>
      </c>
      <c r="J1703" s="14" t="str">
        <f>VLOOKUP(A1703, [1]orders!A:I,9,FALSE)</f>
        <v>stefani.gamble@aol.com</v>
      </c>
      <c r="K1703" s="14">
        <f>VLOOKUP(A1703, [1]orders!A:J,10,FALSE)</f>
        <v>10956</v>
      </c>
      <c r="L1703" s="2" t="str">
        <f>IFERROR(VLOOKUP(C1703, [5]stores!A:B, 2, FALSE), "Unknown")</f>
        <v>Baldwin Bikes</v>
      </c>
      <c r="M1703" s="2" t="str">
        <f>VLOOKUP(D1703,[3]products!A:B,2,FALSE)</f>
        <v>Trek Slash 8 27.5 - 2016</v>
      </c>
      <c r="N1703" s="2" t="str">
        <f>VLOOKUP(D1703, [3]products!A:H, 8, FALSE)</f>
        <v>Trek</v>
      </c>
      <c r="O1703" s="21">
        <f>VLOOKUP(A1703, [1]orders!A:D, 4, FALSE)</f>
        <v>42716</v>
      </c>
      <c r="P1703" s="2">
        <v>1</v>
      </c>
      <c r="Q1703" s="2">
        <v>3999.99</v>
      </c>
      <c r="R1703" s="27">
        <v>0.1</v>
      </c>
      <c r="S1703" s="2">
        <f t="shared" si="26"/>
        <v>3999.99</v>
      </c>
    </row>
    <row r="1704" spans="1:19" x14ac:dyDescent="0.3">
      <c r="A1704" s="2">
        <v>609</v>
      </c>
      <c r="B1704" s="2">
        <v>3</v>
      </c>
      <c r="C1704" s="2">
        <f>VLOOKUP(A1704, [1]orders!A:G, 7, FALSE)</f>
        <v>2</v>
      </c>
      <c r="D1704" s="2">
        <v>22</v>
      </c>
      <c r="E1704" s="2">
        <f>VLOOKUP(C1704, [2]staffs!A:G,1,FALSE)</f>
        <v>2</v>
      </c>
      <c r="F1704" s="2" t="str">
        <f>VLOOKUP(E1704, [2]staffs!A:D,4,FALSE)</f>
        <v>mireya.copeland@bikes.shop</v>
      </c>
      <c r="G1704" s="2">
        <f>VLOOKUP(D1704, [3]products!$A:$D, 4, FALSE)</f>
        <v>1</v>
      </c>
      <c r="H1704" s="2" t="str">
        <f>VLOOKUP(G1704, [4]categories!A:B, 2, FALSE)</f>
        <v>Children Bicycles</v>
      </c>
      <c r="I1704" s="14">
        <f>VLOOKUP(A1704, [1]orders!A:B,2,FALSE)</f>
        <v>896</v>
      </c>
      <c r="J1704" s="14" t="str">
        <f>VLOOKUP(A1704, [1]orders!A:I,9,FALSE)</f>
        <v>stefani.gamble@aol.com</v>
      </c>
      <c r="K1704" s="14">
        <f>VLOOKUP(A1704, [1]orders!A:J,10,FALSE)</f>
        <v>10956</v>
      </c>
      <c r="L1704" s="2" t="str">
        <f>IFERROR(VLOOKUP(C1704, [5]stores!A:B, 2, FALSE), "Unknown")</f>
        <v>Baldwin Bikes</v>
      </c>
      <c r="M1704" s="2" t="str">
        <f>VLOOKUP(D1704,[3]products!A:B,2,FALSE)</f>
        <v>Electra Girl's Hawaii 1 (16-inch) - 2015/2016</v>
      </c>
      <c r="N1704" s="2" t="str">
        <f>VLOOKUP(D1704, [3]products!A:H, 8, FALSE)</f>
        <v>Electra</v>
      </c>
      <c r="O1704" s="21">
        <f>VLOOKUP(A1704, [1]orders!A:D, 4, FALSE)</f>
        <v>42716</v>
      </c>
      <c r="P1704" s="2">
        <v>2</v>
      </c>
      <c r="Q1704" s="2">
        <v>269.99</v>
      </c>
      <c r="R1704" s="27">
        <v>0.1</v>
      </c>
      <c r="S1704" s="2">
        <f t="shared" si="26"/>
        <v>539.98</v>
      </c>
    </row>
    <row r="1705" spans="1:19" x14ac:dyDescent="0.3">
      <c r="A1705" s="2">
        <v>609</v>
      </c>
      <c r="B1705" s="2">
        <v>4</v>
      </c>
      <c r="C1705" s="2">
        <f>VLOOKUP(A1705, [1]orders!A:G, 7, FALSE)</f>
        <v>2</v>
      </c>
      <c r="D1705" s="2">
        <v>5</v>
      </c>
      <c r="E1705" s="2">
        <f>VLOOKUP(C1705, [2]staffs!A:G,1,FALSE)</f>
        <v>2</v>
      </c>
      <c r="F1705" s="2" t="str">
        <f>VLOOKUP(E1705, [2]staffs!A:D,4,FALSE)</f>
        <v>mireya.copeland@bikes.shop</v>
      </c>
      <c r="G1705" s="2">
        <f>VLOOKUP(D1705, [3]products!$A:$D, 4, FALSE)</f>
        <v>6</v>
      </c>
      <c r="H1705" s="2" t="str">
        <f>VLOOKUP(G1705, [4]categories!A:B, 2, FALSE)</f>
        <v>Mountain Bikes</v>
      </c>
      <c r="I1705" s="14">
        <f>VLOOKUP(A1705, [1]orders!A:B,2,FALSE)</f>
        <v>896</v>
      </c>
      <c r="J1705" s="14" t="str">
        <f>VLOOKUP(A1705, [1]orders!A:I,9,FALSE)</f>
        <v>stefani.gamble@aol.com</v>
      </c>
      <c r="K1705" s="14">
        <f>VLOOKUP(A1705, [1]orders!A:J,10,FALSE)</f>
        <v>10956</v>
      </c>
      <c r="L1705" s="2" t="str">
        <f>IFERROR(VLOOKUP(C1705, [5]stores!A:B, 2, FALSE), "Unknown")</f>
        <v>Baldwin Bikes</v>
      </c>
      <c r="M1705" s="2" t="str">
        <f>VLOOKUP(D1705,[3]products!A:B,2,FALSE)</f>
        <v>Heller Shagamaw Frame - 2016</v>
      </c>
      <c r="N1705" s="2" t="str">
        <f>VLOOKUP(D1705, [3]products!A:H, 8, FALSE)</f>
        <v>Heller</v>
      </c>
      <c r="O1705" s="21">
        <f>VLOOKUP(A1705, [1]orders!A:D, 4, FALSE)</f>
        <v>42716</v>
      </c>
      <c r="P1705" s="2">
        <v>1</v>
      </c>
      <c r="Q1705" s="2">
        <v>1320.99</v>
      </c>
      <c r="R1705" s="27">
        <v>0.1</v>
      </c>
      <c r="S1705" s="2">
        <f t="shared" si="26"/>
        <v>1320.99</v>
      </c>
    </row>
    <row r="1706" spans="1:19" x14ac:dyDescent="0.3">
      <c r="A1706" s="2">
        <v>610</v>
      </c>
      <c r="B1706" s="2">
        <v>1</v>
      </c>
      <c r="C1706" s="2">
        <f>VLOOKUP(A1706, [1]orders!A:G, 7, FALSE)</f>
        <v>2</v>
      </c>
      <c r="D1706" s="2">
        <v>26</v>
      </c>
      <c r="E1706" s="2">
        <f>VLOOKUP(C1706, [2]staffs!A:G,1,FALSE)</f>
        <v>2</v>
      </c>
      <c r="F1706" s="2" t="str">
        <f>VLOOKUP(E1706, [2]staffs!A:D,4,FALSE)</f>
        <v>mireya.copeland@bikes.shop</v>
      </c>
      <c r="G1706" s="2">
        <f>VLOOKUP(D1706, [3]products!$A:$D, 4, FALSE)</f>
        <v>2</v>
      </c>
      <c r="H1706" s="2" t="str">
        <f>VLOOKUP(G1706, [4]categories!A:B, 2, FALSE)</f>
        <v>Comfort Bicycles</v>
      </c>
      <c r="I1706" s="14">
        <f>VLOOKUP(A1706, [1]orders!A:B,2,FALSE)</f>
        <v>711</v>
      </c>
      <c r="J1706" s="14" t="str">
        <f>VLOOKUP(A1706, [1]orders!A:I,9,FALSE)</f>
        <v>jovita.bishop@aol.com</v>
      </c>
      <c r="K1706" s="14">
        <f>VLOOKUP(A1706, [1]orders!A:J,10,FALSE)</f>
        <v>10301</v>
      </c>
      <c r="L1706" s="2" t="str">
        <f>IFERROR(VLOOKUP(C1706, [5]stores!A:B, 2, FALSE), "Unknown")</f>
        <v>Baldwin Bikes</v>
      </c>
      <c r="M1706" s="2" t="str">
        <f>VLOOKUP(D1706,[3]products!A:B,2,FALSE)</f>
        <v>Electra Townie Original 7D EQ - 2016</v>
      </c>
      <c r="N1706" s="2" t="str">
        <f>VLOOKUP(D1706, [3]products!A:H, 8, FALSE)</f>
        <v>Electra</v>
      </c>
      <c r="O1706" s="21">
        <f>VLOOKUP(A1706, [1]orders!A:D, 4, FALSE)</f>
        <v>42717</v>
      </c>
      <c r="P1706" s="2">
        <v>1</v>
      </c>
      <c r="Q1706" s="2">
        <v>599.99</v>
      </c>
      <c r="R1706" s="27">
        <v>0.1</v>
      </c>
      <c r="S1706" s="2">
        <f t="shared" si="26"/>
        <v>599.99</v>
      </c>
    </row>
    <row r="1707" spans="1:19" x14ac:dyDescent="0.3">
      <c r="A1707" s="2">
        <v>610</v>
      </c>
      <c r="B1707" s="2">
        <v>2</v>
      </c>
      <c r="C1707" s="2">
        <f>VLOOKUP(A1707, [1]orders!A:G, 7, FALSE)</f>
        <v>2</v>
      </c>
      <c r="D1707" s="2">
        <v>24</v>
      </c>
      <c r="E1707" s="2">
        <f>VLOOKUP(C1707, [2]staffs!A:G,1,FALSE)</f>
        <v>2</v>
      </c>
      <c r="F1707" s="2" t="str">
        <f>VLOOKUP(E1707, [2]staffs!A:D,4,FALSE)</f>
        <v>mireya.copeland@bikes.shop</v>
      </c>
      <c r="G1707" s="2">
        <f>VLOOKUP(D1707, [3]products!$A:$D, 4, FALSE)</f>
        <v>2</v>
      </c>
      <c r="H1707" s="2" t="str">
        <f>VLOOKUP(G1707, [4]categories!A:B, 2, FALSE)</f>
        <v>Comfort Bicycles</v>
      </c>
      <c r="I1707" s="14">
        <f>VLOOKUP(A1707, [1]orders!A:B,2,FALSE)</f>
        <v>711</v>
      </c>
      <c r="J1707" s="14" t="str">
        <f>VLOOKUP(A1707, [1]orders!A:I,9,FALSE)</f>
        <v>jovita.bishop@aol.com</v>
      </c>
      <c r="K1707" s="14">
        <f>VLOOKUP(A1707, [1]orders!A:J,10,FALSE)</f>
        <v>10301</v>
      </c>
      <c r="L1707" s="2" t="str">
        <f>IFERROR(VLOOKUP(C1707, [5]stores!A:B, 2, FALSE), "Unknown")</f>
        <v>Baldwin Bikes</v>
      </c>
      <c r="M1707" s="2" t="str">
        <f>VLOOKUP(D1707,[3]products!A:B,2,FALSE)</f>
        <v>Electra Townie Original 21D - 2016</v>
      </c>
      <c r="N1707" s="2" t="str">
        <f>VLOOKUP(D1707, [3]products!A:H, 8, FALSE)</f>
        <v>Electra</v>
      </c>
      <c r="O1707" s="21">
        <f>VLOOKUP(A1707, [1]orders!A:D, 4, FALSE)</f>
        <v>42717</v>
      </c>
      <c r="P1707" s="2">
        <v>1</v>
      </c>
      <c r="Q1707" s="2">
        <v>549.99</v>
      </c>
      <c r="R1707" s="27">
        <v>7.0000000000000007E-2</v>
      </c>
      <c r="S1707" s="2">
        <f t="shared" si="26"/>
        <v>549.99</v>
      </c>
    </row>
    <row r="1708" spans="1:19" x14ac:dyDescent="0.3">
      <c r="A1708" s="2">
        <v>610</v>
      </c>
      <c r="B1708" s="2">
        <v>3</v>
      </c>
      <c r="C1708" s="2">
        <f>VLOOKUP(A1708, [1]orders!A:G, 7, FALSE)</f>
        <v>2</v>
      </c>
      <c r="D1708" s="2">
        <v>18</v>
      </c>
      <c r="E1708" s="2">
        <f>VLOOKUP(C1708, [2]staffs!A:G,1,FALSE)</f>
        <v>2</v>
      </c>
      <c r="F1708" s="2" t="str">
        <f>VLOOKUP(E1708, [2]staffs!A:D,4,FALSE)</f>
        <v>mireya.copeland@bikes.shop</v>
      </c>
      <c r="G1708" s="2">
        <f>VLOOKUP(D1708, [3]products!$A:$D, 4, FALSE)</f>
        <v>3</v>
      </c>
      <c r="H1708" s="2" t="str">
        <f>VLOOKUP(G1708, [4]categories!A:B, 2, FALSE)</f>
        <v>Cruisers Bicycles</v>
      </c>
      <c r="I1708" s="14">
        <f>VLOOKUP(A1708, [1]orders!A:B,2,FALSE)</f>
        <v>711</v>
      </c>
      <c r="J1708" s="14" t="str">
        <f>VLOOKUP(A1708, [1]orders!A:I,9,FALSE)</f>
        <v>jovita.bishop@aol.com</v>
      </c>
      <c r="K1708" s="14">
        <f>VLOOKUP(A1708, [1]orders!A:J,10,FALSE)</f>
        <v>10301</v>
      </c>
      <c r="L1708" s="2" t="str">
        <f>IFERROR(VLOOKUP(C1708, [5]stores!A:B, 2, FALSE), "Unknown")</f>
        <v>Baldwin Bikes</v>
      </c>
      <c r="M1708" s="2" t="str">
        <f>VLOOKUP(D1708,[3]products!A:B,2,FALSE)</f>
        <v>Pure Cycles Western 3-Speed - Women's - 2015/2016</v>
      </c>
      <c r="N1708" s="2" t="str">
        <f>VLOOKUP(D1708, [3]products!A:H, 8, FALSE)</f>
        <v>Pure Cycles</v>
      </c>
      <c r="O1708" s="21">
        <f>VLOOKUP(A1708, [1]orders!A:D, 4, FALSE)</f>
        <v>42717</v>
      </c>
      <c r="P1708" s="2">
        <v>2</v>
      </c>
      <c r="Q1708" s="2">
        <v>449</v>
      </c>
      <c r="R1708" s="27">
        <v>7.0000000000000007E-2</v>
      </c>
      <c r="S1708" s="2">
        <f t="shared" si="26"/>
        <v>898</v>
      </c>
    </row>
    <row r="1709" spans="1:19" x14ac:dyDescent="0.3">
      <c r="A1709" s="2">
        <v>610</v>
      </c>
      <c r="B1709" s="2">
        <v>4</v>
      </c>
      <c r="C1709" s="2">
        <f>VLOOKUP(A1709, [1]orders!A:G, 7, FALSE)</f>
        <v>2</v>
      </c>
      <c r="D1709" s="2">
        <v>3</v>
      </c>
      <c r="E1709" s="2">
        <f>VLOOKUP(C1709, [2]staffs!A:G,1,FALSE)</f>
        <v>2</v>
      </c>
      <c r="F1709" s="2" t="str">
        <f>VLOOKUP(E1709, [2]staffs!A:D,4,FALSE)</f>
        <v>mireya.copeland@bikes.shop</v>
      </c>
      <c r="G1709" s="2">
        <f>VLOOKUP(D1709, [3]products!$A:$D, 4, FALSE)</f>
        <v>6</v>
      </c>
      <c r="H1709" s="2" t="str">
        <f>VLOOKUP(G1709, [4]categories!A:B, 2, FALSE)</f>
        <v>Mountain Bikes</v>
      </c>
      <c r="I1709" s="14">
        <f>VLOOKUP(A1709, [1]orders!A:B,2,FALSE)</f>
        <v>711</v>
      </c>
      <c r="J1709" s="14" t="str">
        <f>VLOOKUP(A1709, [1]orders!A:I,9,FALSE)</f>
        <v>jovita.bishop@aol.com</v>
      </c>
      <c r="K1709" s="14">
        <f>VLOOKUP(A1709, [1]orders!A:J,10,FALSE)</f>
        <v>10301</v>
      </c>
      <c r="L1709" s="2" t="str">
        <f>IFERROR(VLOOKUP(C1709, [5]stores!A:B, 2, FALSE), "Unknown")</f>
        <v>Baldwin Bikes</v>
      </c>
      <c r="M1709" s="2" t="str">
        <f>VLOOKUP(D1709,[3]products!A:B,2,FALSE)</f>
        <v>Surly Wednesday Frameset - 2016</v>
      </c>
      <c r="N1709" s="2" t="str">
        <f>VLOOKUP(D1709, [3]products!A:H, 8, FALSE)</f>
        <v>Surly</v>
      </c>
      <c r="O1709" s="21">
        <f>VLOOKUP(A1709, [1]orders!A:D, 4, FALSE)</f>
        <v>42717</v>
      </c>
      <c r="P1709" s="2">
        <v>1</v>
      </c>
      <c r="Q1709" s="2">
        <v>999.99</v>
      </c>
      <c r="R1709" s="27">
        <v>7.0000000000000007E-2</v>
      </c>
      <c r="S1709" s="2">
        <f t="shared" si="26"/>
        <v>999.99</v>
      </c>
    </row>
    <row r="1710" spans="1:19" x14ac:dyDescent="0.3">
      <c r="A1710" s="2">
        <v>610</v>
      </c>
      <c r="B1710" s="2">
        <v>5</v>
      </c>
      <c r="C1710" s="2">
        <f>VLOOKUP(A1710, [1]orders!A:G, 7, FALSE)</f>
        <v>2</v>
      </c>
      <c r="D1710" s="2">
        <v>8</v>
      </c>
      <c r="E1710" s="2">
        <f>VLOOKUP(C1710, [2]staffs!A:G,1,FALSE)</f>
        <v>2</v>
      </c>
      <c r="F1710" s="2" t="str">
        <f>VLOOKUP(E1710, [2]staffs!A:D,4,FALSE)</f>
        <v>mireya.copeland@bikes.shop</v>
      </c>
      <c r="G1710" s="2">
        <f>VLOOKUP(D1710, [3]products!$A:$D, 4, FALSE)</f>
        <v>6</v>
      </c>
      <c r="H1710" s="2" t="str">
        <f>VLOOKUP(G1710, [4]categories!A:B, 2, FALSE)</f>
        <v>Mountain Bikes</v>
      </c>
      <c r="I1710" s="14">
        <f>VLOOKUP(A1710, [1]orders!A:B,2,FALSE)</f>
        <v>711</v>
      </c>
      <c r="J1710" s="14" t="str">
        <f>VLOOKUP(A1710, [1]orders!A:I,9,FALSE)</f>
        <v>jovita.bishop@aol.com</v>
      </c>
      <c r="K1710" s="14">
        <f>VLOOKUP(A1710, [1]orders!A:J,10,FALSE)</f>
        <v>10301</v>
      </c>
      <c r="L1710" s="2" t="str">
        <f>IFERROR(VLOOKUP(C1710, [5]stores!A:B, 2, FALSE), "Unknown")</f>
        <v>Baldwin Bikes</v>
      </c>
      <c r="M1710" s="2" t="str">
        <f>VLOOKUP(D1710,[3]products!A:B,2,FALSE)</f>
        <v>Trek Remedy 29 Carbon Frameset - 2016</v>
      </c>
      <c r="N1710" s="2" t="str">
        <f>VLOOKUP(D1710, [3]products!A:H, 8, FALSE)</f>
        <v>Trek</v>
      </c>
      <c r="O1710" s="21">
        <f>VLOOKUP(A1710, [1]orders!A:D, 4, FALSE)</f>
        <v>42717</v>
      </c>
      <c r="P1710" s="2">
        <v>1</v>
      </c>
      <c r="Q1710" s="2">
        <v>1799.99</v>
      </c>
      <c r="R1710" s="27">
        <v>0.1</v>
      </c>
      <c r="S1710" s="2">
        <f t="shared" si="26"/>
        <v>1799.99</v>
      </c>
    </row>
    <row r="1711" spans="1:19" x14ac:dyDescent="0.3">
      <c r="A1711" s="2">
        <v>611</v>
      </c>
      <c r="B1711" s="2">
        <v>1</v>
      </c>
      <c r="C1711" s="2">
        <f>VLOOKUP(A1711, [1]orders!A:G, 7, FALSE)</f>
        <v>2</v>
      </c>
      <c r="D1711" s="2">
        <v>16</v>
      </c>
      <c r="E1711" s="2">
        <f>VLOOKUP(C1711, [2]staffs!A:G,1,FALSE)</f>
        <v>2</v>
      </c>
      <c r="F1711" s="2" t="str">
        <f>VLOOKUP(E1711, [2]staffs!A:D,4,FALSE)</f>
        <v>mireya.copeland@bikes.shop</v>
      </c>
      <c r="G1711" s="2">
        <f>VLOOKUP(D1711, [3]products!$A:$D, 4, FALSE)</f>
        <v>3</v>
      </c>
      <c r="H1711" s="2" t="str">
        <f>VLOOKUP(G1711, [4]categories!A:B, 2, FALSE)</f>
        <v>Cruisers Bicycles</v>
      </c>
      <c r="I1711" s="14">
        <f>VLOOKUP(A1711, [1]orders!A:B,2,FALSE)</f>
        <v>1073</v>
      </c>
      <c r="J1711" s="14" t="str">
        <f>VLOOKUP(A1711, [1]orders!A:I,9,FALSE)</f>
        <v>leeanne.cross@yahoo.com</v>
      </c>
      <c r="K1711" s="14">
        <f>VLOOKUP(A1711, [1]orders!A:J,10,FALSE)</f>
        <v>11361</v>
      </c>
      <c r="L1711" s="2" t="str">
        <f>IFERROR(VLOOKUP(C1711, [5]stores!A:B, 2, FALSE), "Unknown")</f>
        <v>Baldwin Bikes</v>
      </c>
      <c r="M1711" s="2" t="str">
        <f>VLOOKUP(D1711,[3]products!A:B,2,FALSE)</f>
        <v>Electra Townie Original 7D EQ - 2016</v>
      </c>
      <c r="N1711" s="2" t="str">
        <f>VLOOKUP(D1711, [3]products!A:H, 8, FALSE)</f>
        <v>Electra</v>
      </c>
      <c r="O1711" s="21">
        <f>VLOOKUP(A1711, [1]orders!A:D, 4, FALSE)</f>
        <v>42719</v>
      </c>
      <c r="P1711" s="2">
        <v>2</v>
      </c>
      <c r="Q1711" s="2">
        <v>599.99</v>
      </c>
      <c r="R1711" s="27">
        <v>7.0000000000000007E-2</v>
      </c>
      <c r="S1711" s="2">
        <f t="shared" si="26"/>
        <v>1199.98</v>
      </c>
    </row>
    <row r="1712" spans="1:19" x14ac:dyDescent="0.3">
      <c r="A1712" s="2">
        <v>612</v>
      </c>
      <c r="B1712" s="2">
        <v>1</v>
      </c>
      <c r="C1712" s="2">
        <f>VLOOKUP(A1712, [1]orders!A:G, 7, FALSE)</f>
        <v>2</v>
      </c>
      <c r="D1712" s="2">
        <v>13</v>
      </c>
      <c r="E1712" s="2">
        <f>VLOOKUP(C1712, [2]staffs!A:G,1,FALSE)</f>
        <v>2</v>
      </c>
      <c r="F1712" s="2" t="str">
        <f>VLOOKUP(E1712, [2]staffs!A:D,4,FALSE)</f>
        <v>mireya.copeland@bikes.shop</v>
      </c>
      <c r="G1712" s="2">
        <f>VLOOKUP(D1712, [3]products!$A:$D, 4, FALSE)</f>
        <v>3</v>
      </c>
      <c r="H1712" s="2" t="str">
        <f>VLOOKUP(G1712, [4]categories!A:B, 2, FALSE)</f>
        <v>Cruisers Bicycles</v>
      </c>
      <c r="I1712" s="14">
        <f>VLOOKUP(A1712, [1]orders!A:B,2,FALSE)</f>
        <v>634</v>
      </c>
      <c r="J1712" s="14" t="str">
        <f>VLOOKUP(A1712, [1]orders!A:I,9,FALSE)</f>
        <v>taylor.cole@gmail.com</v>
      </c>
      <c r="K1712" s="14">
        <f>VLOOKUP(A1712, [1]orders!A:J,10,FALSE)</f>
        <v>10512</v>
      </c>
      <c r="L1712" s="2" t="str">
        <f>IFERROR(VLOOKUP(C1712, [5]stores!A:B, 2, FALSE), "Unknown")</f>
        <v>Baldwin Bikes</v>
      </c>
      <c r="M1712" s="2" t="str">
        <f>VLOOKUP(D1712,[3]products!A:B,2,FALSE)</f>
        <v>Electra Cruiser 1 (24-Inch) - 2016</v>
      </c>
      <c r="N1712" s="2" t="str">
        <f>VLOOKUP(D1712, [3]products!A:H, 8, FALSE)</f>
        <v>Electra</v>
      </c>
      <c r="O1712" s="21">
        <f>VLOOKUP(A1712, [1]orders!A:D, 4, FALSE)</f>
        <v>42720</v>
      </c>
      <c r="P1712" s="2">
        <v>1</v>
      </c>
      <c r="Q1712" s="2">
        <v>269.99</v>
      </c>
      <c r="R1712" s="27">
        <v>0.1</v>
      </c>
      <c r="S1712" s="2">
        <f t="shared" si="26"/>
        <v>269.99</v>
      </c>
    </row>
    <row r="1713" spans="1:19" x14ac:dyDescent="0.3">
      <c r="A1713" s="2">
        <v>612</v>
      </c>
      <c r="B1713" s="2">
        <v>2</v>
      </c>
      <c r="C1713" s="2">
        <f>VLOOKUP(A1713, [1]orders!A:G, 7, FALSE)</f>
        <v>2</v>
      </c>
      <c r="D1713" s="2">
        <v>14</v>
      </c>
      <c r="E1713" s="2">
        <f>VLOOKUP(C1713, [2]staffs!A:G,1,FALSE)</f>
        <v>2</v>
      </c>
      <c r="F1713" s="2" t="str">
        <f>VLOOKUP(E1713, [2]staffs!A:D,4,FALSE)</f>
        <v>mireya.copeland@bikes.shop</v>
      </c>
      <c r="G1713" s="2">
        <f>VLOOKUP(D1713, [3]products!$A:$D, 4, FALSE)</f>
        <v>3</v>
      </c>
      <c r="H1713" s="2" t="str">
        <f>VLOOKUP(G1713, [4]categories!A:B, 2, FALSE)</f>
        <v>Cruisers Bicycles</v>
      </c>
      <c r="I1713" s="14">
        <f>VLOOKUP(A1713, [1]orders!A:B,2,FALSE)</f>
        <v>634</v>
      </c>
      <c r="J1713" s="14" t="str">
        <f>VLOOKUP(A1713, [1]orders!A:I,9,FALSE)</f>
        <v>taylor.cole@gmail.com</v>
      </c>
      <c r="K1713" s="14">
        <f>VLOOKUP(A1713, [1]orders!A:J,10,FALSE)</f>
        <v>10512</v>
      </c>
      <c r="L1713" s="2" t="str">
        <f>IFERROR(VLOOKUP(C1713, [5]stores!A:B, 2, FALSE), "Unknown")</f>
        <v>Baldwin Bikes</v>
      </c>
      <c r="M1713" s="2" t="str">
        <f>VLOOKUP(D1713,[3]products!A:B,2,FALSE)</f>
        <v>Electra Girl's Hawaii 1 (16-inch) - 2015/2016</v>
      </c>
      <c r="N1713" s="2" t="str">
        <f>VLOOKUP(D1713, [3]products!A:H, 8, FALSE)</f>
        <v>Electra</v>
      </c>
      <c r="O1713" s="21">
        <f>VLOOKUP(A1713, [1]orders!A:D, 4, FALSE)</f>
        <v>42720</v>
      </c>
      <c r="P1713" s="2">
        <v>1</v>
      </c>
      <c r="Q1713" s="2">
        <v>269.99</v>
      </c>
      <c r="R1713" s="27">
        <v>0.1</v>
      </c>
      <c r="S1713" s="2">
        <f t="shared" si="26"/>
        <v>269.99</v>
      </c>
    </row>
    <row r="1714" spans="1:19" x14ac:dyDescent="0.3">
      <c r="A1714" s="2">
        <v>612</v>
      </c>
      <c r="B1714" s="2">
        <v>3</v>
      </c>
      <c r="C1714" s="2">
        <f>VLOOKUP(A1714, [1]orders!A:G, 7, FALSE)</f>
        <v>2</v>
      </c>
      <c r="D1714" s="2">
        <v>17</v>
      </c>
      <c r="E1714" s="2">
        <f>VLOOKUP(C1714, [2]staffs!A:G,1,FALSE)</f>
        <v>2</v>
      </c>
      <c r="F1714" s="2" t="str">
        <f>VLOOKUP(E1714, [2]staffs!A:D,4,FALSE)</f>
        <v>mireya.copeland@bikes.shop</v>
      </c>
      <c r="G1714" s="2">
        <f>VLOOKUP(D1714, [3]products!$A:$D, 4, FALSE)</f>
        <v>3</v>
      </c>
      <c r="H1714" s="2" t="str">
        <f>VLOOKUP(G1714, [4]categories!A:B, 2, FALSE)</f>
        <v>Cruisers Bicycles</v>
      </c>
      <c r="I1714" s="14">
        <f>VLOOKUP(A1714, [1]orders!A:B,2,FALSE)</f>
        <v>634</v>
      </c>
      <c r="J1714" s="14" t="str">
        <f>VLOOKUP(A1714, [1]orders!A:I,9,FALSE)</f>
        <v>taylor.cole@gmail.com</v>
      </c>
      <c r="K1714" s="14">
        <f>VLOOKUP(A1714, [1]orders!A:J,10,FALSE)</f>
        <v>10512</v>
      </c>
      <c r="L1714" s="2" t="str">
        <f>IFERROR(VLOOKUP(C1714, [5]stores!A:B, 2, FALSE), "Unknown")</f>
        <v>Baldwin Bikes</v>
      </c>
      <c r="M1714" s="2" t="str">
        <f>VLOOKUP(D1714,[3]products!A:B,2,FALSE)</f>
        <v>Pure Cycles Vine 8-Speed - 2016</v>
      </c>
      <c r="N1714" s="2" t="str">
        <f>VLOOKUP(D1714, [3]products!A:H, 8, FALSE)</f>
        <v>Pure Cycles</v>
      </c>
      <c r="O1714" s="21">
        <f>VLOOKUP(A1714, [1]orders!A:D, 4, FALSE)</f>
        <v>42720</v>
      </c>
      <c r="P1714" s="2">
        <v>1</v>
      </c>
      <c r="Q1714" s="2">
        <v>429</v>
      </c>
      <c r="R1714" s="27">
        <v>7.0000000000000007E-2</v>
      </c>
      <c r="S1714" s="2">
        <f t="shared" si="26"/>
        <v>429</v>
      </c>
    </row>
    <row r="1715" spans="1:19" x14ac:dyDescent="0.3">
      <c r="A1715" s="2">
        <v>612</v>
      </c>
      <c r="B1715" s="2">
        <v>4</v>
      </c>
      <c r="C1715" s="2">
        <f>VLOOKUP(A1715, [1]orders!A:G, 7, FALSE)</f>
        <v>2</v>
      </c>
      <c r="D1715" s="2">
        <v>20</v>
      </c>
      <c r="E1715" s="2">
        <f>VLOOKUP(C1715, [2]staffs!A:G,1,FALSE)</f>
        <v>2</v>
      </c>
      <c r="F1715" s="2" t="str">
        <f>VLOOKUP(E1715, [2]staffs!A:D,4,FALSE)</f>
        <v>mireya.copeland@bikes.shop</v>
      </c>
      <c r="G1715" s="2">
        <f>VLOOKUP(D1715, [3]products!$A:$D, 4, FALSE)</f>
        <v>3</v>
      </c>
      <c r="H1715" s="2" t="str">
        <f>VLOOKUP(G1715, [4]categories!A:B, 2, FALSE)</f>
        <v>Cruisers Bicycles</v>
      </c>
      <c r="I1715" s="14">
        <f>VLOOKUP(A1715, [1]orders!A:B,2,FALSE)</f>
        <v>634</v>
      </c>
      <c r="J1715" s="14" t="str">
        <f>VLOOKUP(A1715, [1]orders!A:I,9,FALSE)</f>
        <v>taylor.cole@gmail.com</v>
      </c>
      <c r="K1715" s="14">
        <f>VLOOKUP(A1715, [1]orders!A:J,10,FALSE)</f>
        <v>10512</v>
      </c>
      <c r="L1715" s="2" t="str">
        <f>IFERROR(VLOOKUP(C1715, [5]stores!A:B, 2, FALSE), "Unknown")</f>
        <v>Baldwin Bikes</v>
      </c>
      <c r="M1715" s="2" t="str">
        <f>VLOOKUP(D1715,[3]products!A:B,2,FALSE)</f>
        <v>Electra Townie Original 7D EQ - Women's - 2016</v>
      </c>
      <c r="N1715" s="2" t="str">
        <f>VLOOKUP(D1715, [3]products!A:H, 8, FALSE)</f>
        <v>Electra</v>
      </c>
      <c r="O1715" s="21">
        <f>VLOOKUP(A1715, [1]orders!A:D, 4, FALSE)</f>
        <v>42720</v>
      </c>
      <c r="P1715" s="2">
        <v>1</v>
      </c>
      <c r="Q1715" s="2">
        <v>599.99</v>
      </c>
      <c r="R1715" s="27">
        <v>0.2</v>
      </c>
      <c r="S1715" s="2">
        <f t="shared" si="26"/>
        <v>599.99</v>
      </c>
    </row>
    <row r="1716" spans="1:19" x14ac:dyDescent="0.3">
      <c r="A1716" s="2">
        <v>613</v>
      </c>
      <c r="B1716" s="2">
        <v>1</v>
      </c>
      <c r="C1716" s="2">
        <f>VLOOKUP(A1716, [1]orders!A:G, 7, FALSE)</f>
        <v>2</v>
      </c>
      <c r="D1716" s="2">
        <v>9</v>
      </c>
      <c r="E1716" s="2">
        <f>VLOOKUP(C1716, [2]staffs!A:G,1,FALSE)</f>
        <v>2</v>
      </c>
      <c r="F1716" s="2" t="str">
        <f>VLOOKUP(E1716, [2]staffs!A:D,4,FALSE)</f>
        <v>mireya.copeland@bikes.shop</v>
      </c>
      <c r="G1716" s="2">
        <f>VLOOKUP(D1716, [3]products!$A:$D, 4, FALSE)</f>
        <v>5</v>
      </c>
      <c r="H1716" s="2" t="str">
        <f>VLOOKUP(G1716, [4]categories!A:B, 2, FALSE)</f>
        <v>Electric Bikes</v>
      </c>
      <c r="I1716" s="14">
        <f>VLOOKUP(A1716, [1]orders!A:B,2,FALSE)</f>
        <v>1159</v>
      </c>
      <c r="J1716" s="14" t="str">
        <f>VLOOKUP(A1716, [1]orders!A:I,9,FALSE)</f>
        <v>charlene.norris@msn.com</v>
      </c>
      <c r="K1716" s="14">
        <f>VLOOKUP(A1716, [1]orders!A:J,10,FALSE)</f>
        <v>11791</v>
      </c>
      <c r="L1716" s="2" t="str">
        <f>IFERROR(VLOOKUP(C1716, [5]stores!A:B, 2, FALSE), "Unknown")</f>
        <v>Baldwin Bikes</v>
      </c>
      <c r="M1716" s="2" t="str">
        <f>VLOOKUP(D1716,[3]products!A:B,2,FALSE)</f>
        <v>Trek Conduit+ - 2016</v>
      </c>
      <c r="N1716" s="2" t="str">
        <f>VLOOKUP(D1716, [3]products!A:H, 8, FALSE)</f>
        <v>Trek</v>
      </c>
      <c r="O1716" s="21">
        <f>VLOOKUP(A1716, [1]orders!A:D, 4, FALSE)</f>
        <v>42721</v>
      </c>
      <c r="P1716" s="2">
        <v>2</v>
      </c>
      <c r="Q1716" s="2">
        <v>2999.99</v>
      </c>
      <c r="R1716" s="27">
        <v>0.1</v>
      </c>
      <c r="S1716" s="2">
        <f t="shared" si="26"/>
        <v>5999.98</v>
      </c>
    </row>
    <row r="1717" spans="1:19" x14ac:dyDescent="0.3">
      <c r="A1717" s="2">
        <v>613</v>
      </c>
      <c r="B1717" s="2">
        <v>2</v>
      </c>
      <c r="C1717" s="2">
        <f>VLOOKUP(A1717, [1]orders!A:G, 7, FALSE)</f>
        <v>2</v>
      </c>
      <c r="D1717" s="2">
        <v>18</v>
      </c>
      <c r="E1717" s="2">
        <f>VLOOKUP(C1717, [2]staffs!A:G,1,FALSE)</f>
        <v>2</v>
      </c>
      <c r="F1717" s="2" t="str">
        <f>VLOOKUP(E1717, [2]staffs!A:D,4,FALSE)</f>
        <v>mireya.copeland@bikes.shop</v>
      </c>
      <c r="G1717" s="2">
        <f>VLOOKUP(D1717, [3]products!$A:$D, 4, FALSE)</f>
        <v>3</v>
      </c>
      <c r="H1717" s="2" t="str">
        <f>VLOOKUP(G1717, [4]categories!A:B, 2, FALSE)</f>
        <v>Cruisers Bicycles</v>
      </c>
      <c r="I1717" s="14">
        <f>VLOOKUP(A1717, [1]orders!A:B,2,FALSE)</f>
        <v>1159</v>
      </c>
      <c r="J1717" s="14" t="str">
        <f>VLOOKUP(A1717, [1]orders!A:I,9,FALSE)</f>
        <v>charlene.norris@msn.com</v>
      </c>
      <c r="K1717" s="14">
        <f>VLOOKUP(A1717, [1]orders!A:J,10,FALSE)</f>
        <v>11791</v>
      </c>
      <c r="L1717" s="2" t="str">
        <f>IFERROR(VLOOKUP(C1717, [5]stores!A:B, 2, FALSE), "Unknown")</f>
        <v>Baldwin Bikes</v>
      </c>
      <c r="M1717" s="2" t="str">
        <f>VLOOKUP(D1717,[3]products!A:B,2,FALSE)</f>
        <v>Pure Cycles Western 3-Speed - Women's - 2015/2016</v>
      </c>
      <c r="N1717" s="2" t="str">
        <f>VLOOKUP(D1717, [3]products!A:H, 8, FALSE)</f>
        <v>Pure Cycles</v>
      </c>
      <c r="O1717" s="21">
        <f>VLOOKUP(A1717, [1]orders!A:D, 4, FALSE)</f>
        <v>42721</v>
      </c>
      <c r="P1717" s="2">
        <v>2</v>
      </c>
      <c r="Q1717" s="2">
        <v>449</v>
      </c>
      <c r="R1717" s="27">
        <v>0.05</v>
      </c>
      <c r="S1717" s="2">
        <f t="shared" si="26"/>
        <v>898</v>
      </c>
    </row>
    <row r="1718" spans="1:19" x14ac:dyDescent="0.3">
      <c r="A1718" s="2">
        <v>613</v>
      </c>
      <c r="B1718" s="2">
        <v>3</v>
      </c>
      <c r="C1718" s="2">
        <f>VLOOKUP(A1718, [1]orders!A:G, 7, FALSE)</f>
        <v>2</v>
      </c>
      <c r="D1718" s="2">
        <v>12</v>
      </c>
      <c r="E1718" s="2">
        <f>VLOOKUP(C1718, [2]staffs!A:G,1,FALSE)</f>
        <v>2</v>
      </c>
      <c r="F1718" s="2" t="str">
        <f>VLOOKUP(E1718, [2]staffs!A:D,4,FALSE)</f>
        <v>mireya.copeland@bikes.shop</v>
      </c>
      <c r="G1718" s="2">
        <f>VLOOKUP(D1718, [3]products!$A:$D, 4, FALSE)</f>
        <v>3</v>
      </c>
      <c r="H1718" s="2" t="str">
        <f>VLOOKUP(G1718, [4]categories!A:B, 2, FALSE)</f>
        <v>Cruisers Bicycles</v>
      </c>
      <c r="I1718" s="14">
        <f>VLOOKUP(A1718, [1]orders!A:B,2,FALSE)</f>
        <v>1159</v>
      </c>
      <c r="J1718" s="14" t="str">
        <f>VLOOKUP(A1718, [1]orders!A:I,9,FALSE)</f>
        <v>charlene.norris@msn.com</v>
      </c>
      <c r="K1718" s="14">
        <f>VLOOKUP(A1718, [1]orders!A:J,10,FALSE)</f>
        <v>11791</v>
      </c>
      <c r="L1718" s="2" t="str">
        <f>IFERROR(VLOOKUP(C1718, [5]stores!A:B, 2, FALSE), "Unknown")</f>
        <v>Baldwin Bikes</v>
      </c>
      <c r="M1718" s="2" t="str">
        <f>VLOOKUP(D1718,[3]products!A:B,2,FALSE)</f>
        <v>Electra Townie Original 21D - 2016</v>
      </c>
      <c r="N1718" s="2" t="str">
        <f>VLOOKUP(D1718, [3]products!A:H, 8, FALSE)</f>
        <v>Electra</v>
      </c>
      <c r="O1718" s="21">
        <f>VLOOKUP(A1718, [1]orders!A:D, 4, FALSE)</f>
        <v>42721</v>
      </c>
      <c r="P1718" s="2">
        <v>1</v>
      </c>
      <c r="Q1718" s="2">
        <v>549.99</v>
      </c>
      <c r="R1718" s="27">
        <v>7.0000000000000007E-2</v>
      </c>
      <c r="S1718" s="2">
        <f t="shared" si="26"/>
        <v>549.99</v>
      </c>
    </row>
    <row r="1719" spans="1:19" x14ac:dyDescent="0.3">
      <c r="A1719" s="2">
        <v>614</v>
      </c>
      <c r="B1719" s="2">
        <v>1</v>
      </c>
      <c r="C1719" s="2">
        <f>VLOOKUP(A1719, [1]orders!A:G, 7, FALSE)</f>
        <v>1</v>
      </c>
      <c r="D1719" s="2">
        <v>18</v>
      </c>
      <c r="E1719" s="2">
        <f>VLOOKUP(C1719, [2]staffs!A:G,1,FALSE)</f>
        <v>1</v>
      </c>
      <c r="F1719" s="2" t="str">
        <f>VLOOKUP(E1719, [2]staffs!A:D,4,FALSE)</f>
        <v>fabiola.jackson@bikes.shop</v>
      </c>
      <c r="G1719" s="2">
        <f>VLOOKUP(D1719, [3]products!$A:$D, 4, FALSE)</f>
        <v>3</v>
      </c>
      <c r="H1719" s="2" t="str">
        <f>VLOOKUP(G1719, [4]categories!A:B, 2, FALSE)</f>
        <v>Cruisers Bicycles</v>
      </c>
      <c r="I1719" s="14">
        <f>VLOOKUP(A1719, [1]orders!A:B,2,FALSE)</f>
        <v>654</v>
      </c>
      <c r="J1719" s="14" t="str">
        <f>VLOOKUP(A1719, [1]orders!A:I,9,FALSE)</f>
        <v>eun.harris@gmail.com</v>
      </c>
      <c r="K1719" s="14">
        <f>VLOOKUP(A1719, [1]orders!A:J,10,FALSE)</f>
        <v>92111</v>
      </c>
      <c r="L1719" s="2" t="str">
        <f>IFERROR(VLOOKUP(C1719, [5]stores!A:B, 2, FALSE), "Unknown")</f>
        <v>Santa Cruz Bikes</v>
      </c>
      <c r="M1719" s="2" t="str">
        <f>VLOOKUP(D1719,[3]products!A:B,2,FALSE)</f>
        <v>Pure Cycles Western 3-Speed - Women's - 2015/2016</v>
      </c>
      <c r="N1719" s="2" t="str">
        <f>VLOOKUP(D1719, [3]products!A:H, 8, FALSE)</f>
        <v>Pure Cycles</v>
      </c>
      <c r="O1719" s="21">
        <f>VLOOKUP(A1719, [1]orders!A:D, 4, FALSE)</f>
        <v>42722</v>
      </c>
      <c r="P1719" s="2">
        <v>1</v>
      </c>
      <c r="Q1719" s="2">
        <v>449</v>
      </c>
      <c r="R1719" s="27">
        <v>0.1</v>
      </c>
      <c r="S1719" s="2">
        <f t="shared" si="26"/>
        <v>449</v>
      </c>
    </row>
    <row r="1720" spans="1:19" x14ac:dyDescent="0.3">
      <c r="A1720" s="2">
        <v>614</v>
      </c>
      <c r="B1720" s="2">
        <v>2</v>
      </c>
      <c r="C1720" s="2">
        <f>VLOOKUP(A1720, [1]orders!A:G, 7, FALSE)</f>
        <v>1</v>
      </c>
      <c r="D1720" s="2">
        <v>21</v>
      </c>
      <c r="E1720" s="2">
        <f>VLOOKUP(C1720, [2]staffs!A:G,1,FALSE)</f>
        <v>1</v>
      </c>
      <c r="F1720" s="2" t="str">
        <f>VLOOKUP(E1720, [2]staffs!A:D,4,FALSE)</f>
        <v>fabiola.jackson@bikes.shop</v>
      </c>
      <c r="G1720" s="2">
        <f>VLOOKUP(D1720, [3]products!$A:$D, 4, FALSE)</f>
        <v>1</v>
      </c>
      <c r="H1720" s="2" t="str">
        <f>VLOOKUP(G1720, [4]categories!A:B, 2, FALSE)</f>
        <v>Children Bicycles</v>
      </c>
      <c r="I1720" s="14">
        <f>VLOOKUP(A1720, [1]orders!A:B,2,FALSE)</f>
        <v>654</v>
      </c>
      <c r="J1720" s="14" t="str">
        <f>VLOOKUP(A1720, [1]orders!A:I,9,FALSE)</f>
        <v>eun.harris@gmail.com</v>
      </c>
      <c r="K1720" s="14">
        <f>VLOOKUP(A1720, [1]orders!A:J,10,FALSE)</f>
        <v>92111</v>
      </c>
      <c r="L1720" s="2" t="str">
        <f>IFERROR(VLOOKUP(C1720, [5]stores!A:B, 2, FALSE), "Unknown")</f>
        <v>Santa Cruz Bikes</v>
      </c>
      <c r="M1720" s="2" t="str">
        <f>VLOOKUP(D1720,[3]products!A:B,2,FALSE)</f>
        <v>Electra Cruiser 1 (24-Inch) - 2016</v>
      </c>
      <c r="N1720" s="2" t="str">
        <f>VLOOKUP(D1720, [3]products!A:H, 8, FALSE)</f>
        <v>Electra</v>
      </c>
      <c r="O1720" s="21">
        <f>VLOOKUP(A1720, [1]orders!A:D, 4, FALSE)</f>
        <v>42722</v>
      </c>
      <c r="P1720" s="2">
        <v>1</v>
      </c>
      <c r="Q1720" s="2">
        <v>269.99</v>
      </c>
      <c r="R1720" s="27">
        <v>0.05</v>
      </c>
      <c r="S1720" s="2">
        <f t="shared" si="26"/>
        <v>269.99</v>
      </c>
    </row>
    <row r="1721" spans="1:19" x14ac:dyDescent="0.3">
      <c r="A1721" s="2">
        <v>615</v>
      </c>
      <c r="B1721" s="2">
        <v>1</v>
      </c>
      <c r="C1721" s="2">
        <f>VLOOKUP(A1721, [1]orders!A:G, 7, FALSE)</f>
        <v>3</v>
      </c>
      <c r="D1721" s="2">
        <v>11</v>
      </c>
      <c r="E1721" s="2">
        <f>VLOOKUP(C1721, [2]staffs!A:G,1,FALSE)</f>
        <v>3</v>
      </c>
      <c r="F1721" s="2" t="str">
        <f>VLOOKUP(E1721, [2]staffs!A:D,4,FALSE)</f>
        <v>genna.serrano@bikes.shop</v>
      </c>
      <c r="G1721" s="2">
        <f>VLOOKUP(D1721, [3]products!$A:$D, 4, FALSE)</f>
        <v>4</v>
      </c>
      <c r="H1721" s="2" t="str">
        <f>VLOOKUP(G1721, [4]categories!A:B, 2, FALSE)</f>
        <v>Cyclocross Bicycles</v>
      </c>
      <c r="I1721" s="14">
        <f>VLOOKUP(A1721, [1]orders!A:B,2,FALSE)</f>
        <v>560</v>
      </c>
      <c r="J1721" s="14" t="str">
        <f>VLOOKUP(A1721, [1]orders!A:I,9,FALSE)</f>
        <v>tricia.daniels@gmail.com</v>
      </c>
      <c r="K1721" s="14">
        <f>VLOOKUP(A1721, [1]orders!A:J,10,FALSE)</f>
        <v>75126</v>
      </c>
      <c r="L1721" s="2" t="str">
        <f>IFERROR(VLOOKUP(C1721, [5]stores!A:B, 2, FALSE), "Unknown")</f>
        <v>Rowlett Bikes</v>
      </c>
      <c r="M1721" s="2" t="str">
        <f>VLOOKUP(D1721,[3]products!A:B,2,FALSE)</f>
        <v>Surly Straggler 650b - 2016</v>
      </c>
      <c r="N1721" s="2" t="str">
        <f>VLOOKUP(D1721, [3]products!A:H, 8, FALSE)</f>
        <v>Surly</v>
      </c>
      <c r="O1721" s="21">
        <f>VLOOKUP(A1721, [1]orders!A:D, 4, FALSE)</f>
        <v>42723</v>
      </c>
      <c r="P1721" s="2">
        <v>1</v>
      </c>
      <c r="Q1721" s="2">
        <v>1680.99</v>
      </c>
      <c r="R1721" s="27">
        <v>7.0000000000000007E-2</v>
      </c>
      <c r="S1721" s="2">
        <f t="shared" si="26"/>
        <v>1680.99</v>
      </c>
    </row>
    <row r="1722" spans="1:19" x14ac:dyDescent="0.3">
      <c r="A1722" s="2">
        <v>615</v>
      </c>
      <c r="B1722" s="2">
        <v>2</v>
      </c>
      <c r="C1722" s="2">
        <f>VLOOKUP(A1722, [1]orders!A:G, 7, FALSE)</f>
        <v>3</v>
      </c>
      <c r="D1722" s="2">
        <v>23</v>
      </c>
      <c r="E1722" s="2">
        <f>VLOOKUP(C1722, [2]staffs!A:G,1,FALSE)</f>
        <v>3</v>
      </c>
      <c r="F1722" s="2" t="str">
        <f>VLOOKUP(E1722, [2]staffs!A:D,4,FALSE)</f>
        <v>genna.serrano@bikes.shop</v>
      </c>
      <c r="G1722" s="2">
        <f>VLOOKUP(D1722, [3]products!$A:$D, 4, FALSE)</f>
        <v>1</v>
      </c>
      <c r="H1722" s="2" t="str">
        <f>VLOOKUP(G1722, [4]categories!A:B, 2, FALSE)</f>
        <v>Children Bicycles</v>
      </c>
      <c r="I1722" s="14">
        <f>VLOOKUP(A1722, [1]orders!A:B,2,FALSE)</f>
        <v>560</v>
      </c>
      <c r="J1722" s="14" t="str">
        <f>VLOOKUP(A1722, [1]orders!A:I,9,FALSE)</f>
        <v>tricia.daniels@gmail.com</v>
      </c>
      <c r="K1722" s="14">
        <f>VLOOKUP(A1722, [1]orders!A:J,10,FALSE)</f>
        <v>75126</v>
      </c>
      <c r="L1722" s="2" t="str">
        <f>IFERROR(VLOOKUP(C1722, [5]stores!A:B, 2, FALSE), "Unknown")</f>
        <v>Rowlett Bikes</v>
      </c>
      <c r="M1722" s="2" t="str">
        <f>VLOOKUP(D1722,[3]products!A:B,2,FALSE)</f>
        <v>Electra Girl's Hawaii 1 (20-inch) - 2015/2016</v>
      </c>
      <c r="N1722" s="2" t="str">
        <f>VLOOKUP(D1722, [3]products!A:H, 8, FALSE)</f>
        <v>Electra</v>
      </c>
      <c r="O1722" s="21">
        <f>VLOOKUP(A1722, [1]orders!A:D, 4, FALSE)</f>
        <v>42723</v>
      </c>
      <c r="P1722" s="2">
        <v>1</v>
      </c>
      <c r="Q1722" s="2">
        <v>299.99</v>
      </c>
      <c r="R1722" s="27">
        <v>0.05</v>
      </c>
      <c r="S1722" s="2">
        <f t="shared" si="26"/>
        <v>299.99</v>
      </c>
    </row>
    <row r="1723" spans="1:19" x14ac:dyDescent="0.3">
      <c r="A1723" s="2">
        <v>615</v>
      </c>
      <c r="B1723" s="2">
        <v>3</v>
      </c>
      <c r="C1723" s="2">
        <f>VLOOKUP(A1723, [1]orders!A:G, 7, FALSE)</f>
        <v>3</v>
      </c>
      <c r="D1723" s="2">
        <v>6</v>
      </c>
      <c r="E1723" s="2">
        <f>VLOOKUP(C1723, [2]staffs!A:G,1,FALSE)</f>
        <v>3</v>
      </c>
      <c r="F1723" s="2" t="str">
        <f>VLOOKUP(E1723, [2]staffs!A:D,4,FALSE)</f>
        <v>genna.serrano@bikes.shop</v>
      </c>
      <c r="G1723" s="2">
        <f>VLOOKUP(D1723, [3]products!$A:$D, 4, FALSE)</f>
        <v>6</v>
      </c>
      <c r="H1723" s="2" t="str">
        <f>VLOOKUP(G1723, [4]categories!A:B, 2, FALSE)</f>
        <v>Mountain Bikes</v>
      </c>
      <c r="I1723" s="14">
        <f>VLOOKUP(A1723, [1]orders!A:B,2,FALSE)</f>
        <v>560</v>
      </c>
      <c r="J1723" s="14" t="str">
        <f>VLOOKUP(A1723, [1]orders!A:I,9,FALSE)</f>
        <v>tricia.daniels@gmail.com</v>
      </c>
      <c r="K1723" s="14">
        <f>VLOOKUP(A1723, [1]orders!A:J,10,FALSE)</f>
        <v>75126</v>
      </c>
      <c r="L1723" s="2" t="str">
        <f>IFERROR(VLOOKUP(C1723, [5]stores!A:B, 2, FALSE), "Unknown")</f>
        <v>Rowlett Bikes</v>
      </c>
      <c r="M1723" s="2" t="str">
        <f>VLOOKUP(D1723,[3]products!A:B,2,FALSE)</f>
        <v>Surly Ice Cream Truck Frameset - 2016</v>
      </c>
      <c r="N1723" s="2" t="str">
        <f>VLOOKUP(D1723, [3]products!A:H, 8, FALSE)</f>
        <v>Surly</v>
      </c>
      <c r="O1723" s="21">
        <f>VLOOKUP(A1723, [1]orders!A:D, 4, FALSE)</f>
        <v>42723</v>
      </c>
      <c r="P1723" s="2">
        <v>2</v>
      </c>
      <c r="Q1723" s="2">
        <v>469.99</v>
      </c>
      <c r="R1723" s="27">
        <v>0.1</v>
      </c>
      <c r="S1723" s="2">
        <f t="shared" si="26"/>
        <v>939.98</v>
      </c>
    </row>
    <row r="1724" spans="1:19" x14ac:dyDescent="0.3">
      <c r="A1724" s="2">
        <v>615</v>
      </c>
      <c r="B1724" s="2">
        <v>4</v>
      </c>
      <c r="C1724" s="2">
        <f>VLOOKUP(A1724, [1]orders!A:G, 7, FALSE)</f>
        <v>3</v>
      </c>
      <c r="D1724" s="2">
        <v>19</v>
      </c>
      <c r="E1724" s="2">
        <f>VLOOKUP(C1724, [2]staffs!A:G,1,FALSE)</f>
        <v>3</v>
      </c>
      <c r="F1724" s="2" t="str">
        <f>VLOOKUP(E1724, [2]staffs!A:D,4,FALSE)</f>
        <v>genna.serrano@bikes.shop</v>
      </c>
      <c r="G1724" s="2">
        <f>VLOOKUP(D1724, [3]products!$A:$D, 4, FALSE)</f>
        <v>3</v>
      </c>
      <c r="H1724" s="2" t="str">
        <f>VLOOKUP(G1724, [4]categories!A:B, 2, FALSE)</f>
        <v>Cruisers Bicycles</v>
      </c>
      <c r="I1724" s="14">
        <f>VLOOKUP(A1724, [1]orders!A:B,2,FALSE)</f>
        <v>560</v>
      </c>
      <c r="J1724" s="14" t="str">
        <f>VLOOKUP(A1724, [1]orders!A:I,9,FALSE)</f>
        <v>tricia.daniels@gmail.com</v>
      </c>
      <c r="K1724" s="14">
        <f>VLOOKUP(A1724, [1]orders!A:J,10,FALSE)</f>
        <v>75126</v>
      </c>
      <c r="L1724" s="2" t="str">
        <f>IFERROR(VLOOKUP(C1724, [5]stores!A:B, 2, FALSE), "Unknown")</f>
        <v>Rowlett Bikes</v>
      </c>
      <c r="M1724" s="2" t="str">
        <f>VLOOKUP(D1724,[3]products!A:B,2,FALSE)</f>
        <v>Pure Cycles William 3-Speed - 2016</v>
      </c>
      <c r="N1724" s="2" t="str">
        <f>VLOOKUP(D1724, [3]products!A:H, 8, FALSE)</f>
        <v>Pure Cycles</v>
      </c>
      <c r="O1724" s="21">
        <f>VLOOKUP(A1724, [1]orders!A:D, 4, FALSE)</f>
        <v>42723</v>
      </c>
      <c r="P1724" s="2">
        <v>2</v>
      </c>
      <c r="Q1724" s="2">
        <v>449</v>
      </c>
      <c r="R1724" s="27">
        <v>0.1</v>
      </c>
      <c r="S1724" s="2">
        <f t="shared" si="26"/>
        <v>898</v>
      </c>
    </row>
    <row r="1725" spans="1:19" x14ac:dyDescent="0.3">
      <c r="A1725" s="2">
        <v>616</v>
      </c>
      <c r="B1725" s="2">
        <v>1</v>
      </c>
      <c r="C1725" s="2">
        <f>VLOOKUP(A1725, [1]orders!A:G, 7, FALSE)</f>
        <v>2</v>
      </c>
      <c r="D1725" s="2">
        <v>24</v>
      </c>
      <c r="E1725" s="2">
        <f>VLOOKUP(C1725, [2]staffs!A:G,1,FALSE)</f>
        <v>2</v>
      </c>
      <c r="F1725" s="2" t="str">
        <f>VLOOKUP(E1725, [2]staffs!A:D,4,FALSE)</f>
        <v>mireya.copeland@bikes.shop</v>
      </c>
      <c r="G1725" s="2">
        <f>VLOOKUP(D1725, [3]products!$A:$D, 4, FALSE)</f>
        <v>2</v>
      </c>
      <c r="H1725" s="2" t="str">
        <f>VLOOKUP(G1725, [4]categories!A:B, 2, FALSE)</f>
        <v>Comfort Bicycles</v>
      </c>
      <c r="I1725" s="14">
        <f>VLOOKUP(A1725, [1]orders!A:B,2,FALSE)</f>
        <v>1444</v>
      </c>
      <c r="J1725" s="14" t="str">
        <f>VLOOKUP(A1725, [1]orders!A:I,9,FALSE)</f>
        <v>ivette.estes@gmail.com</v>
      </c>
      <c r="K1725" s="14">
        <f>VLOOKUP(A1725, [1]orders!A:J,10,FALSE)</f>
        <v>14424</v>
      </c>
      <c r="L1725" s="2" t="str">
        <f>IFERROR(VLOOKUP(C1725, [5]stores!A:B, 2, FALSE), "Unknown")</f>
        <v>Baldwin Bikes</v>
      </c>
      <c r="M1725" s="2" t="str">
        <f>VLOOKUP(D1725,[3]products!A:B,2,FALSE)</f>
        <v>Electra Townie Original 21D - 2016</v>
      </c>
      <c r="N1725" s="2" t="str">
        <f>VLOOKUP(D1725, [3]products!A:H, 8, FALSE)</f>
        <v>Electra</v>
      </c>
      <c r="O1725" s="21">
        <f>VLOOKUP(A1725, [1]orders!A:D, 4, FALSE)</f>
        <v>42724</v>
      </c>
      <c r="P1725" s="2">
        <v>1</v>
      </c>
      <c r="Q1725" s="2">
        <v>549.99</v>
      </c>
      <c r="R1725" s="27">
        <v>0.2</v>
      </c>
      <c r="S1725" s="2">
        <f t="shared" si="26"/>
        <v>549.99</v>
      </c>
    </row>
    <row r="1726" spans="1:19" x14ac:dyDescent="0.3">
      <c r="A1726" s="2">
        <v>616</v>
      </c>
      <c r="B1726" s="2">
        <v>2</v>
      </c>
      <c r="C1726" s="2">
        <f>VLOOKUP(A1726, [1]orders!A:G, 7, FALSE)</f>
        <v>2</v>
      </c>
      <c r="D1726" s="2">
        <v>16</v>
      </c>
      <c r="E1726" s="2">
        <f>VLOOKUP(C1726, [2]staffs!A:G,1,FALSE)</f>
        <v>2</v>
      </c>
      <c r="F1726" s="2" t="str">
        <f>VLOOKUP(E1726, [2]staffs!A:D,4,FALSE)</f>
        <v>mireya.copeland@bikes.shop</v>
      </c>
      <c r="G1726" s="2">
        <f>VLOOKUP(D1726, [3]products!$A:$D, 4, FALSE)</f>
        <v>3</v>
      </c>
      <c r="H1726" s="2" t="str">
        <f>VLOOKUP(G1726, [4]categories!A:B, 2, FALSE)</f>
        <v>Cruisers Bicycles</v>
      </c>
      <c r="I1726" s="14">
        <f>VLOOKUP(A1726, [1]orders!A:B,2,FALSE)</f>
        <v>1444</v>
      </c>
      <c r="J1726" s="14" t="str">
        <f>VLOOKUP(A1726, [1]orders!A:I,9,FALSE)</f>
        <v>ivette.estes@gmail.com</v>
      </c>
      <c r="K1726" s="14">
        <f>VLOOKUP(A1726, [1]orders!A:J,10,FALSE)</f>
        <v>14424</v>
      </c>
      <c r="L1726" s="2" t="str">
        <f>IFERROR(VLOOKUP(C1726, [5]stores!A:B, 2, FALSE), "Unknown")</f>
        <v>Baldwin Bikes</v>
      </c>
      <c r="M1726" s="2" t="str">
        <f>VLOOKUP(D1726,[3]products!A:B,2,FALSE)</f>
        <v>Electra Townie Original 7D EQ - 2016</v>
      </c>
      <c r="N1726" s="2" t="str">
        <f>VLOOKUP(D1726, [3]products!A:H, 8, FALSE)</f>
        <v>Electra</v>
      </c>
      <c r="O1726" s="21">
        <f>VLOOKUP(A1726, [1]orders!A:D, 4, FALSE)</f>
        <v>42724</v>
      </c>
      <c r="P1726" s="2">
        <v>2</v>
      </c>
      <c r="Q1726" s="2">
        <v>599.99</v>
      </c>
      <c r="R1726" s="27">
        <v>0.2</v>
      </c>
      <c r="S1726" s="2">
        <f t="shared" si="26"/>
        <v>1199.98</v>
      </c>
    </row>
    <row r="1727" spans="1:19" x14ac:dyDescent="0.3">
      <c r="A1727" s="2">
        <v>617</v>
      </c>
      <c r="B1727" s="2">
        <v>1</v>
      </c>
      <c r="C1727" s="2">
        <f>VLOOKUP(A1727, [1]orders!A:G, 7, FALSE)</f>
        <v>2</v>
      </c>
      <c r="D1727" s="2">
        <v>15</v>
      </c>
      <c r="E1727" s="2">
        <f>VLOOKUP(C1727, [2]staffs!A:G,1,FALSE)</f>
        <v>2</v>
      </c>
      <c r="F1727" s="2" t="str">
        <f>VLOOKUP(E1727, [2]staffs!A:D,4,FALSE)</f>
        <v>mireya.copeland@bikes.shop</v>
      </c>
      <c r="G1727" s="2">
        <f>VLOOKUP(D1727, [3]products!$A:$D, 4, FALSE)</f>
        <v>3</v>
      </c>
      <c r="H1727" s="2" t="str">
        <f>VLOOKUP(G1727, [4]categories!A:B, 2, FALSE)</f>
        <v>Cruisers Bicycles</v>
      </c>
      <c r="I1727" s="14">
        <f>VLOOKUP(A1727, [1]orders!A:B,2,FALSE)</f>
        <v>118</v>
      </c>
      <c r="J1727" s="14" t="str">
        <f>VLOOKUP(A1727, [1]orders!A:I,9,FALSE)</f>
        <v>le.wood@yahoo.com</v>
      </c>
      <c r="K1727" s="14">
        <f>VLOOKUP(A1727, [1]orders!A:J,10,FALSE)</f>
        <v>14534</v>
      </c>
      <c r="L1727" s="2" t="str">
        <f>IFERROR(VLOOKUP(C1727, [5]stores!A:B, 2, FALSE), "Unknown")</f>
        <v>Baldwin Bikes</v>
      </c>
      <c r="M1727" s="2" t="str">
        <f>VLOOKUP(D1727,[3]products!A:B,2,FALSE)</f>
        <v>Electra Moto 1 - 2016</v>
      </c>
      <c r="N1727" s="2" t="str">
        <f>VLOOKUP(D1727, [3]products!A:H, 8, FALSE)</f>
        <v>Electra</v>
      </c>
      <c r="O1727" s="21">
        <f>VLOOKUP(A1727, [1]orders!A:D, 4, FALSE)</f>
        <v>42725</v>
      </c>
      <c r="P1727" s="2">
        <v>2</v>
      </c>
      <c r="Q1727" s="2">
        <v>529.99</v>
      </c>
      <c r="R1727" s="27">
        <v>0.2</v>
      </c>
      <c r="S1727" s="2">
        <f t="shared" si="26"/>
        <v>1059.98</v>
      </c>
    </row>
    <row r="1728" spans="1:19" x14ac:dyDescent="0.3">
      <c r="A1728" s="2">
        <v>617</v>
      </c>
      <c r="B1728" s="2">
        <v>2</v>
      </c>
      <c r="C1728" s="2">
        <f>VLOOKUP(A1728, [1]orders!A:G, 7, FALSE)</f>
        <v>2</v>
      </c>
      <c r="D1728" s="2">
        <v>11</v>
      </c>
      <c r="E1728" s="2">
        <f>VLOOKUP(C1728, [2]staffs!A:G,1,FALSE)</f>
        <v>2</v>
      </c>
      <c r="F1728" s="2" t="str">
        <f>VLOOKUP(E1728, [2]staffs!A:D,4,FALSE)</f>
        <v>mireya.copeland@bikes.shop</v>
      </c>
      <c r="G1728" s="2">
        <f>VLOOKUP(D1728, [3]products!$A:$D, 4, FALSE)</f>
        <v>4</v>
      </c>
      <c r="H1728" s="2" t="str">
        <f>VLOOKUP(G1728, [4]categories!A:B, 2, FALSE)</f>
        <v>Cyclocross Bicycles</v>
      </c>
      <c r="I1728" s="14">
        <f>VLOOKUP(A1728, [1]orders!A:B,2,FALSE)</f>
        <v>118</v>
      </c>
      <c r="J1728" s="14" t="str">
        <f>VLOOKUP(A1728, [1]orders!A:I,9,FALSE)</f>
        <v>le.wood@yahoo.com</v>
      </c>
      <c r="K1728" s="14">
        <f>VLOOKUP(A1728, [1]orders!A:J,10,FALSE)</f>
        <v>14534</v>
      </c>
      <c r="L1728" s="2" t="str">
        <f>IFERROR(VLOOKUP(C1728, [5]stores!A:B, 2, FALSE), "Unknown")</f>
        <v>Baldwin Bikes</v>
      </c>
      <c r="M1728" s="2" t="str">
        <f>VLOOKUP(D1728,[3]products!A:B,2,FALSE)</f>
        <v>Surly Straggler 650b - 2016</v>
      </c>
      <c r="N1728" s="2" t="str">
        <f>VLOOKUP(D1728, [3]products!A:H, 8, FALSE)</f>
        <v>Surly</v>
      </c>
      <c r="O1728" s="21">
        <f>VLOOKUP(A1728, [1]orders!A:D, 4, FALSE)</f>
        <v>42725</v>
      </c>
      <c r="P1728" s="2">
        <v>2</v>
      </c>
      <c r="Q1728" s="2">
        <v>1680.99</v>
      </c>
      <c r="R1728" s="27">
        <v>7.0000000000000007E-2</v>
      </c>
      <c r="S1728" s="2">
        <f t="shared" si="26"/>
        <v>3361.98</v>
      </c>
    </row>
    <row r="1729" spans="1:19" x14ac:dyDescent="0.3">
      <c r="A1729" s="2">
        <v>618</v>
      </c>
      <c r="B1729" s="2">
        <v>1</v>
      </c>
      <c r="C1729" s="2">
        <f>VLOOKUP(A1729, [1]orders!A:G, 7, FALSE)</f>
        <v>2</v>
      </c>
      <c r="D1729" s="2">
        <v>17</v>
      </c>
      <c r="E1729" s="2">
        <f>VLOOKUP(C1729, [2]staffs!A:G,1,FALSE)</f>
        <v>2</v>
      </c>
      <c r="F1729" s="2" t="str">
        <f>VLOOKUP(E1729, [2]staffs!A:D,4,FALSE)</f>
        <v>mireya.copeland@bikes.shop</v>
      </c>
      <c r="G1729" s="2">
        <f>VLOOKUP(D1729, [3]products!$A:$D, 4, FALSE)</f>
        <v>3</v>
      </c>
      <c r="H1729" s="2" t="str">
        <f>VLOOKUP(G1729, [4]categories!A:B, 2, FALSE)</f>
        <v>Cruisers Bicycles</v>
      </c>
      <c r="I1729" s="14">
        <f>VLOOKUP(A1729, [1]orders!A:B,2,FALSE)</f>
        <v>131</v>
      </c>
      <c r="J1729" s="14" t="str">
        <f>VLOOKUP(A1729, [1]orders!A:I,9,FALSE)</f>
        <v>tanesha.hampton@hotmail.com</v>
      </c>
      <c r="K1729" s="14">
        <f>VLOOKUP(A1729, [1]orders!A:J,10,FALSE)</f>
        <v>11791</v>
      </c>
      <c r="L1729" s="2" t="str">
        <f>IFERROR(VLOOKUP(C1729, [5]stores!A:B, 2, FALSE), "Unknown")</f>
        <v>Baldwin Bikes</v>
      </c>
      <c r="M1729" s="2" t="str">
        <f>VLOOKUP(D1729,[3]products!A:B,2,FALSE)</f>
        <v>Pure Cycles Vine 8-Speed - 2016</v>
      </c>
      <c r="N1729" s="2" t="str">
        <f>VLOOKUP(D1729, [3]products!A:H, 8, FALSE)</f>
        <v>Pure Cycles</v>
      </c>
      <c r="O1729" s="21">
        <f>VLOOKUP(A1729, [1]orders!A:D, 4, FALSE)</f>
        <v>42725</v>
      </c>
      <c r="P1729" s="2">
        <v>2</v>
      </c>
      <c r="Q1729" s="2">
        <v>429</v>
      </c>
      <c r="R1729" s="27">
        <v>0.1</v>
      </c>
      <c r="S1729" s="2">
        <f t="shared" si="26"/>
        <v>858</v>
      </c>
    </row>
    <row r="1730" spans="1:19" x14ac:dyDescent="0.3">
      <c r="A1730" s="2">
        <v>618</v>
      </c>
      <c r="B1730" s="2">
        <v>2</v>
      </c>
      <c r="C1730" s="2">
        <f>VLOOKUP(A1730, [1]orders!A:G, 7, FALSE)</f>
        <v>2</v>
      </c>
      <c r="D1730" s="2">
        <v>11</v>
      </c>
      <c r="E1730" s="2">
        <f>VLOOKUP(C1730, [2]staffs!A:G,1,FALSE)</f>
        <v>2</v>
      </c>
      <c r="F1730" s="2" t="str">
        <f>VLOOKUP(E1730, [2]staffs!A:D,4,FALSE)</f>
        <v>mireya.copeland@bikes.shop</v>
      </c>
      <c r="G1730" s="2">
        <f>VLOOKUP(D1730, [3]products!$A:$D, 4, FALSE)</f>
        <v>4</v>
      </c>
      <c r="H1730" s="2" t="str">
        <f>VLOOKUP(G1730, [4]categories!A:B, 2, FALSE)</f>
        <v>Cyclocross Bicycles</v>
      </c>
      <c r="I1730" s="14">
        <f>VLOOKUP(A1730, [1]orders!A:B,2,FALSE)</f>
        <v>131</v>
      </c>
      <c r="J1730" s="14" t="str">
        <f>VLOOKUP(A1730, [1]orders!A:I,9,FALSE)</f>
        <v>tanesha.hampton@hotmail.com</v>
      </c>
      <c r="K1730" s="14">
        <f>VLOOKUP(A1730, [1]orders!A:J,10,FALSE)</f>
        <v>11791</v>
      </c>
      <c r="L1730" s="2" t="str">
        <f>IFERROR(VLOOKUP(C1730, [5]stores!A:B, 2, FALSE), "Unknown")</f>
        <v>Baldwin Bikes</v>
      </c>
      <c r="M1730" s="2" t="str">
        <f>VLOOKUP(D1730,[3]products!A:B,2,FALSE)</f>
        <v>Surly Straggler 650b - 2016</v>
      </c>
      <c r="N1730" s="2" t="str">
        <f>VLOOKUP(D1730, [3]products!A:H, 8, FALSE)</f>
        <v>Surly</v>
      </c>
      <c r="O1730" s="21">
        <f>VLOOKUP(A1730, [1]orders!A:D, 4, FALSE)</f>
        <v>42725</v>
      </c>
      <c r="P1730" s="2">
        <v>1</v>
      </c>
      <c r="Q1730" s="2">
        <v>1680.99</v>
      </c>
      <c r="R1730" s="27">
        <v>7.0000000000000007E-2</v>
      </c>
      <c r="S1730" s="2">
        <f t="shared" si="26"/>
        <v>1680.99</v>
      </c>
    </row>
    <row r="1731" spans="1:19" x14ac:dyDescent="0.3">
      <c r="A1731" s="2">
        <v>619</v>
      </c>
      <c r="B1731" s="2">
        <v>1</v>
      </c>
      <c r="C1731" s="2">
        <f>VLOOKUP(A1731, [1]orders!A:G, 7, FALSE)</f>
        <v>2</v>
      </c>
      <c r="D1731" s="2">
        <v>25</v>
      </c>
      <c r="E1731" s="2">
        <f>VLOOKUP(C1731, [2]staffs!A:G,1,FALSE)</f>
        <v>2</v>
      </c>
      <c r="F1731" s="2" t="str">
        <f>VLOOKUP(E1731, [2]staffs!A:D,4,FALSE)</f>
        <v>mireya.copeland@bikes.shop</v>
      </c>
      <c r="G1731" s="2">
        <f>VLOOKUP(D1731, [3]products!$A:$D, 4, FALSE)</f>
        <v>2</v>
      </c>
      <c r="H1731" s="2" t="str">
        <f>VLOOKUP(G1731, [4]categories!A:B, 2, FALSE)</f>
        <v>Comfort Bicycles</v>
      </c>
      <c r="I1731" s="14">
        <f>VLOOKUP(A1731, [1]orders!A:B,2,FALSE)</f>
        <v>454</v>
      </c>
      <c r="J1731" s="14" t="str">
        <f>VLOOKUP(A1731, [1]orders!A:I,9,FALSE)</f>
        <v>terese.palmer@hotmail.com</v>
      </c>
      <c r="K1731" s="14">
        <f>VLOOKUP(A1731, [1]orders!A:J,10,FALSE)</f>
        <v>11706</v>
      </c>
      <c r="L1731" s="2" t="str">
        <f>IFERROR(VLOOKUP(C1731, [5]stores!A:B, 2, FALSE), "Unknown")</f>
        <v>Baldwin Bikes</v>
      </c>
      <c r="M1731" s="2" t="str">
        <f>VLOOKUP(D1731,[3]products!A:B,2,FALSE)</f>
        <v>Electra Townie Original 7D - 2015/2016</v>
      </c>
      <c r="N1731" s="2" t="str">
        <f>VLOOKUP(D1731, [3]products!A:H, 8, FALSE)</f>
        <v>Electra</v>
      </c>
      <c r="O1731" s="21">
        <f>VLOOKUP(A1731, [1]orders!A:D, 4, FALSE)</f>
        <v>42726</v>
      </c>
      <c r="P1731" s="2">
        <v>1</v>
      </c>
      <c r="Q1731" s="2">
        <v>499.99</v>
      </c>
      <c r="R1731" s="27">
        <v>7.0000000000000007E-2</v>
      </c>
      <c r="S1731" s="2">
        <f t="shared" ref="S1731:S1794" si="27">P1731*Q1731</f>
        <v>499.99</v>
      </c>
    </row>
    <row r="1732" spans="1:19" x14ac:dyDescent="0.3">
      <c r="A1732" s="2">
        <v>620</v>
      </c>
      <c r="B1732" s="2">
        <v>1</v>
      </c>
      <c r="C1732" s="2">
        <f>VLOOKUP(A1732, [1]orders!A:G, 7, FALSE)</f>
        <v>2</v>
      </c>
      <c r="D1732" s="2">
        <v>5</v>
      </c>
      <c r="E1732" s="2">
        <f>VLOOKUP(C1732, [2]staffs!A:G,1,FALSE)</f>
        <v>2</v>
      </c>
      <c r="F1732" s="2" t="str">
        <f>VLOOKUP(E1732, [2]staffs!A:D,4,FALSE)</f>
        <v>mireya.copeland@bikes.shop</v>
      </c>
      <c r="G1732" s="2">
        <f>VLOOKUP(D1732, [3]products!$A:$D, 4, FALSE)</f>
        <v>6</v>
      </c>
      <c r="H1732" s="2" t="str">
        <f>VLOOKUP(G1732, [4]categories!A:B, 2, FALSE)</f>
        <v>Mountain Bikes</v>
      </c>
      <c r="I1732" s="14">
        <f>VLOOKUP(A1732, [1]orders!A:B,2,FALSE)</f>
        <v>466</v>
      </c>
      <c r="J1732" s="14" t="str">
        <f>VLOOKUP(A1732, [1]orders!A:I,9,FALSE)</f>
        <v>collen.hayes@yahoo.com</v>
      </c>
      <c r="K1732" s="14">
        <f>VLOOKUP(A1732, [1]orders!A:J,10,FALSE)</f>
        <v>11787</v>
      </c>
      <c r="L1732" s="2" t="str">
        <f>IFERROR(VLOOKUP(C1732, [5]stores!A:B, 2, FALSE), "Unknown")</f>
        <v>Baldwin Bikes</v>
      </c>
      <c r="M1732" s="2" t="str">
        <f>VLOOKUP(D1732,[3]products!A:B,2,FALSE)</f>
        <v>Heller Shagamaw Frame - 2016</v>
      </c>
      <c r="N1732" s="2" t="str">
        <f>VLOOKUP(D1732, [3]products!A:H, 8, FALSE)</f>
        <v>Heller</v>
      </c>
      <c r="O1732" s="21">
        <f>VLOOKUP(A1732, [1]orders!A:D, 4, FALSE)</f>
        <v>42726</v>
      </c>
      <c r="P1732" s="2">
        <v>2</v>
      </c>
      <c r="Q1732" s="2">
        <v>1320.99</v>
      </c>
      <c r="R1732" s="27">
        <v>0.2</v>
      </c>
      <c r="S1732" s="2">
        <f t="shared" si="27"/>
        <v>2641.98</v>
      </c>
    </row>
    <row r="1733" spans="1:19" x14ac:dyDescent="0.3">
      <c r="A1733" s="2">
        <v>621</v>
      </c>
      <c r="B1733" s="2">
        <v>1</v>
      </c>
      <c r="C1733" s="2">
        <f>VLOOKUP(A1733, [1]orders!A:G, 7, FALSE)</f>
        <v>2</v>
      </c>
      <c r="D1733" s="2">
        <v>17</v>
      </c>
      <c r="E1733" s="2">
        <f>VLOOKUP(C1733, [2]staffs!A:G,1,FALSE)</f>
        <v>2</v>
      </c>
      <c r="F1733" s="2" t="str">
        <f>VLOOKUP(E1733, [2]staffs!A:D,4,FALSE)</f>
        <v>mireya.copeland@bikes.shop</v>
      </c>
      <c r="G1733" s="2">
        <f>VLOOKUP(D1733, [3]products!$A:$D, 4, FALSE)</f>
        <v>3</v>
      </c>
      <c r="H1733" s="2" t="str">
        <f>VLOOKUP(G1733, [4]categories!A:B, 2, FALSE)</f>
        <v>Cruisers Bicycles</v>
      </c>
      <c r="I1733" s="14">
        <f>VLOOKUP(A1733, [1]orders!A:B,2,FALSE)</f>
        <v>1157</v>
      </c>
      <c r="J1733" s="14" t="str">
        <f>VLOOKUP(A1733, [1]orders!A:I,9,FALSE)</f>
        <v>anton.barton@msn.com</v>
      </c>
      <c r="K1733" s="14">
        <f>VLOOKUP(A1733, [1]orders!A:J,10,FALSE)</f>
        <v>14215</v>
      </c>
      <c r="L1733" s="2" t="str">
        <f>IFERROR(VLOOKUP(C1733, [5]stores!A:B, 2, FALSE), "Unknown")</f>
        <v>Baldwin Bikes</v>
      </c>
      <c r="M1733" s="2" t="str">
        <f>VLOOKUP(D1733,[3]products!A:B,2,FALSE)</f>
        <v>Pure Cycles Vine 8-Speed - 2016</v>
      </c>
      <c r="N1733" s="2" t="str">
        <f>VLOOKUP(D1733, [3]products!A:H, 8, FALSE)</f>
        <v>Pure Cycles</v>
      </c>
      <c r="O1733" s="21">
        <f>VLOOKUP(A1733, [1]orders!A:D, 4, FALSE)</f>
        <v>42727</v>
      </c>
      <c r="P1733" s="2">
        <v>2</v>
      </c>
      <c r="Q1733" s="2">
        <v>429</v>
      </c>
      <c r="R1733" s="27">
        <v>7.0000000000000007E-2</v>
      </c>
      <c r="S1733" s="2">
        <f t="shared" si="27"/>
        <v>858</v>
      </c>
    </row>
    <row r="1734" spans="1:19" x14ac:dyDescent="0.3">
      <c r="A1734" s="2">
        <v>622</v>
      </c>
      <c r="B1734" s="2">
        <v>1</v>
      </c>
      <c r="C1734" s="2">
        <f>VLOOKUP(A1734, [1]orders!A:G, 7, FALSE)</f>
        <v>2</v>
      </c>
      <c r="D1734" s="2">
        <v>9</v>
      </c>
      <c r="E1734" s="2">
        <f>VLOOKUP(C1734, [2]staffs!A:G,1,FALSE)</f>
        <v>2</v>
      </c>
      <c r="F1734" s="2" t="str">
        <f>VLOOKUP(E1734, [2]staffs!A:D,4,FALSE)</f>
        <v>mireya.copeland@bikes.shop</v>
      </c>
      <c r="G1734" s="2">
        <f>VLOOKUP(D1734, [3]products!$A:$D, 4, FALSE)</f>
        <v>5</v>
      </c>
      <c r="H1734" s="2" t="str">
        <f>VLOOKUP(G1734, [4]categories!A:B, 2, FALSE)</f>
        <v>Electric Bikes</v>
      </c>
      <c r="I1734" s="14">
        <f>VLOOKUP(A1734, [1]orders!A:B,2,FALSE)</f>
        <v>1398</v>
      </c>
      <c r="J1734" s="14" t="str">
        <f>VLOOKUP(A1734, [1]orders!A:I,9,FALSE)</f>
        <v>nevada.hood@aol.com</v>
      </c>
      <c r="K1734" s="14">
        <f>VLOOKUP(A1734, [1]orders!A:J,10,FALSE)</f>
        <v>12533</v>
      </c>
      <c r="L1734" s="2" t="str">
        <f>IFERROR(VLOOKUP(C1734, [5]stores!A:B, 2, FALSE), "Unknown")</f>
        <v>Baldwin Bikes</v>
      </c>
      <c r="M1734" s="2" t="str">
        <f>VLOOKUP(D1734,[3]products!A:B,2,FALSE)</f>
        <v>Trek Conduit+ - 2016</v>
      </c>
      <c r="N1734" s="2" t="str">
        <f>VLOOKUP(D1734, [3]products!A:H, 8, FALSE)</f>
        <v>Trek</v>
      </c>
      <c r="O1734" s="21">
        <f>VLOOKUP(A1734, [1]orders!A:D, 4, FALSE)</f>
        <v>42727</v>
      </c>
      <c r="P1734" s="2">
        <v>2</v>
      </c>
      <c r="Q1734" s="2">
        <v>2999.99</v>
      </c>
      <c r="R1734" s="27">
        <v>7.0000000000000007E-2</v>
      </c>
      <c r="S1734" s="2">
        <f t="shared" si="27"/>
        <v>5999.98</v>
      </c>
    </row>
    <row r="1735" spans="1:19" x14ac:dyDescent="0.3">
      <c r="A1735" s="2">
        <v>622</v>
      </c>
      <c r="B1735" s="2">
        <v>2</v>
      </c>
      <c r="C1735" s="2">
        <f>VLOOKUP(A1735, [1]orders!A:G, 7, FALSE)</f>
        <v>2</v>
      </c>
      <c r="D1735" s="2">
        <v>18</v>
      </c>
      <c r="E1735" s="2">
        <f>VLOOKUP(C1735, [2]staffs!A:G,1,FALSE)</f>
        <v>2</v>
      </c>
      <c r="F1735" s="2" t="str">
        <f>VLOOKUP(E1735, [2]staffs!A:D,4,FALSE)</f>
        <v>mireya.copeland@bikes.shop</v>
      </c>
      <c r="G1735" s="2">
        <f>VLOOKUP(D1735, [3]products!$A:$D, 4, FALSE)</f>
        <v>3</v>
      </c>
      <c r="H1735" s="2" t="str">
        <f>VLOOKUP(G1735, [4]categories!A:B, 2, FALSE)</f>
        <v>Cruisers Bicycles</v>
      </c>
      <c r="I1735" s="14">
        <f>VLOOKUP(A1735, [1]orders!A:B,2,FALSE)</f>
        <v>1398</v>
      </c>
      <c r="J1735" s="14" t="str">
        <f>VLOOKUP(A1735, [1]orders!A:I,9,FALSE)</f>
        <v>nevada.hood@aol.com</v>
      </c>
      <c r="K1735" s="14">
        <f>VLOOKUP(A1735, [1]orders!A:J,10,FALSE)</f>
        <v>12533</v>
      </c>
      <c r="L1735" s="2" t="str">
        <f>IFERROR(VLOOKUP(C1735, [5]stores!A:B, 2, FALSE), "Unknown")</f>
        <v>Baldwin Bikes</v>
      </c>
      <c r="M1735" s="2" t="str">
        <f>VLOOKUP(D1735,[3]products!A:B,2,FALSE)</f>
        <v>Pure Cycles Western 3-Speed - Women's - 2015/2016</v>
      </c>
      <c r="N1735" s="2" t="str">
        <f>VLOOKUP(D1735, [3]products!A:H, 8, FALSE)</f>
        <v>Pure Cycles</v>
      </c>
      <c r="O1735" s="21">
        <f>VLOOKUP(A1735, [1]orders!A:D, 4, FALSE)</f>
        <v>42727</v>
      </c>
      <c r="P1735" s="2">
        <v>1</v>
      </c>
      <c r="Q1735" s="2">
        <v>449</v>
      </c>
      <c r="R1735" s="27">
        <v>0.1</v>
      </c>
      <c r="S1735" s="2">
        <f t="shared" si="27"/>
        <v>449</v>
      </c>
    </row>
    <row r="1736" spans="1:19" x14ac:dyDescent="0.3">
      <c r="A1736" s="2">
        <v>622</v>
      </c>
      <c r="B1736" s="2">
        <v>3</v>
      </c>
      <c r="C1736" s="2">
        <f>VLOOKUP(A1736, [1]orders!A:G, 7, FALSE)</f>
        <v>2</v>
      </c>
      <c r="D1736" s="2">
        <v>10</v>
      </c>
      <c r="E1736" s="2">
        <f>VLOOKUP(C1736, [2]staffs!A:G,1,FALSE)</f>
        <v>2</v>
      </c>
      <c r="F1736" s="2" t="str">
        <f>VLOOKUP(E1736, [2]staffs!A:D,4,FALSE)</f>
        <v>mireya.copeland@bikes.shop</v>
      </c>
      <c r="G1736" s="2">
        <f>VLOOKUP(D1736, [3]products!$A:$D, 4, FALSE)</f>
        <v>4</v>
      </c>
      <c r="H1736" s="2" t="str">
        <f>VLOOKUP(G1736, [4]categories!A:B, 2, FALSE)</f>
        <v>Cyclocross Bicycles</v>
      </c>
      <c r="I1736" s="14">
        <f>VLOOKUP(A1736, [1]orders!A:B,2,FALSE)</f>
        <v>1398</v>
      </c>
      <c r="J1736" s="14" t="str">
        <f>VLOOKUP(A1736, [1]orders!A:I,9,FALSE)</f>
        <v>nevada.hood@aol.com</v>
      </c>
      <c r="K1736" s="14">
        <f>VLOOKUP(A1736, [1]orders!A:J,10,FALSE)</f>
        <v>12533</v>
      </c>
      <c r="L1736" s="2" t="str">
        <f>IFERROR(VLOOKUP(C1736, [5]stores!A:B, 2, FALSE), "Unknown")</f>
        <v>Baldwin Bikes</v>
      </c>
      <c r="M1736" s="2" t="str">
        <f>VLOOKUP(D1736,[3]products!A:B,2,FALSE)</f>
        <v>Surly Straggler - 2016</v>
      </c>
      <c r="N1736" s="2" t="str">
        <f>VLOOKUP(D1736, [3]products!A:H, 8, FALSE)</f>
        <v>Surly</v>
      </c>
      <c r="O1736" s="21">
        <f>VLOOKUP(A1736, [1]orders!A:D, 4, FALSE)</f>
        <v>42727</v>
      </c>
      <c r="P1736" s="2">
        <v>1</v>
      </c>
      <c r="Q1736" s="2">
        <v>1549</v>
      </c>
      <c r="R1736" s="27">
        <v>0.2</v>
      </c>
      <c r="S1736" s="2">
        <f t="shared" si="27"/>
        <v>1549</v>
      </c>
    </row>
    <row r="1737" spans="1:19" x14ac:dyDescent="0.3">
      <c r="A1737" s="2">
        <v>622</v>
      </c>
      <c r="B1737" s="2">
        <v>4</v>
      </c>
      <c r="C1737" s="2">
        <f>VLOOKUP(A1737, [1]orders!A:G, 7, FALSE)</f>
        <v>2</v>
      </c>
      <c r="D1737" s="2">
        <v>25</v>
      </c>
      <c r="E1737" s="2">
        <f>VLOOKUP(C1737, [2]staffs!A:G,1,FALSE)</f>
        <v>2</v>
      </c>
      <c r="F1737" s="2" t="str">
        <f>VLOOKUP(E1737, [2]staffs!A:D,4,FALSE)</f>
        <v>mireya.copeland@bikes.shop</v>
      </c>
      <c r="G1737" s="2">
        <f>VLOOKUP(D1737, [3]products!$A:$D, 4, FALSE)</f>
        <v>2</v>
      </c>
      <c r="H1737" s="2" t="str">
        <f>VLOOKUP(G1737, [4]categories!A:B, 2, FALSE)</f>
        <v>Comfort Bicycles</v>
      </c>
      <c r="I1737" s="14">
        <f>VLOOKUP(A1737, [1]orders!A:B,2,FALSE)</f>
        <v>1398</v>
      </c>
      <c r="J1737" s="14" t="str">
        <f>VLOOKUP(A1737, [1]orders!A:I,9,FALSE)</f>
        <v>nevada.hood@aol.com</v>
      </c>
      <c r="K1737" s="14">
        <f>VLOOKUP(A1737, [1]orders!A:J,10,FALSE)</f>
        <v>12533</v>
      </c>
      <c r="L1737" s="2" t="str">
        <f>IFERROR(VLOOKUP(C1737, [5]stores!A:B, 2, FALSE), "Unknown")</f>
        <v>Baldwin Bikes</v>
      </c>
      <c r="M1737" s="2" t="str">
        <f>VLOOKUP(D1737,[3]products!A:B,2,FALSE)</f>
        <v>Electra Townie Original 7D - 2015/2016</v>
      </c>
      <c r="N1737" s="2" t="str">
        <f>VLOOKUP(D1737, [3]products!A:H, 8, FALSE)</f>
        <v>Electra</v>
      </c>
      <c r="O1737" s="21">
        <f>VLOOKUP(A1737, [1]orders!A:D, 4, FALSE)</f>
        <v>42727</v>
      </c>
      <c r="P1737" s="2">
        <v>1</v>
      </c>
      <c r="Q1737" s="2">
        <v>499.99</v>
      </c>
      <c r="R1737" s="27">
        <v>7.0000000000000007E-2</v>
      </c>
      <c r="S1737" s="2">
        <f t="shared" si="27"/>
        <v>499.99</v>
      </c>
    </row>
    <row r="1738" spans="1:19" x14ac:dyDescent="0.3">
      <c r="A1738" s="2">
        <v>623</v>
      </c>
      <c r="B1738" s="2">
        <v>1</v>
      </c>
      <c r="C1738" s="2">
        <f>VLOOKUP(A1738, [1]orders!A:G, 7, FALSE)</f>
        <v>2</v>
      </c>
      <c r="D1738" s="2">
        <v>8</v>
      </c>
      <c r="E1738" s="2">
        <f>VLOOKUP(C1738, [2]staffs!A:G,1,FALSE)</f>
        <v>2</v>
      </c>
      <c r="F1738" s="2" t="str">
        <f>VLOOKUP(E1738, [2]staffs!A:D,4,FALSE)</f>
        <v>mireya.copeland@bikes.shop</v>
      </c>
      <c r="G1738" s="2">
        <f>VLOOKUP(D1738, [3]products!$A:$D, 4, FALSE)</f>
        <v>6</v>
      </c>
      <c r="H1738" s="2" t="str">
        <f>VLOOKUP(G1738, [4]categories!A:B, 2, FALSE)</f>
        <v>Mountain Bikes</v>
      </c>
      <c r="I1738" s="14">
        <f>VLOOKUP(A1738, [1]orders!A:B,2,FALSE)</f>
        <v>678</v>
      </c>
      <c r="J1738" s="14" t="str">
        <f>VLOOKUP(A1738, [1]orders!A:I,9,FALSE)</f>
        <v>myron.johns@msn.com</v>
      </c>
      <c r="K1738" s="14">
        <f>VLOOKUP(A1738, [1]orders!A:J,10,FALSE)</f>
        <v>11357</v>
      </c>
      <c r="L1738" s="2" t="str">
        <f>IFERROR(VLOOKUP(C1738, [5]stores!A:B, 2, FALSE), "Unknown")</f>
        <v>Baldwin Bikes</v>
      </c>
      <c r="M1738" s="2" t="str">
        <f>VLOOKUP(D1738,[3]products!A:B,2,FALSE)</f>
        <v>Trek Remedy 29 Carbon Frameset - 2016</v>
      </c>
      <c r="N1738" s="2" t="str">
        <f>VLOOKUP(D1738, [3]products!A:H, 8, FALSE)</f>
        <v>Trek</v>
      </c>
      <c r="O1738" s="21">
        <f>VLOOKUP(A1738, [1]orders!A:D, 4, FALSE)</f>
        <v>42728</v>
      </c>
      <c r="P1738" s="2">
        <v>1</v>
      </c>
      <c r="Q1738" s="2">
        <v>1799.99</v>
      </c>
      <c r="R1738" s="27">
        <v>7.0000000000000007E-2</v>
      </c>
      <c r="S1738" s="2">
        <f t="shared" si="27"/>
        <v>1799.99</v>
      </c>
    </row>
    <row r="1739" spans="1:19" x14ac:dyDescent="0.3">
      <c r="A1739" s="2">
        <v>624</v>
      </c>
      <c r="B1739" s="2">
        <v>1</v>
      </c>
      <c r="C1739" s="2">
        <f>VLOOKUP(A1739, [1]orders!A:G, 7, FALSE)</f>
        <v>2</v>
      </c>
      <c r="D1739" s="2">
        <v>21</v>
      </c>
      <c r="E1739" s="2">
        <f>VLOOKUP(C1739, [2]staffs!A:G,1,FALSE)</f>
        <v>2</v>
      </c>
      <c r="F1739" s="2" t="str">
        <f>VLOOKUP(E1739, [2]staffs!A:D,4,FALSE)</f>
        <v>mireya.copeland@bikes.shop</v>
      </c>
      <c r="G1739" s="2">
        <f>VLOOKUP(D1739, [3]products!$A:$D, 4, FALSE)</f>
        <v>1</v>
      </c>
      <c r="H1739" s="2" t="str">
        <f>VLOOKUP(G1739, [4]categories!A:B, 2, FALSE)</f>
        <v>Children Bicycles</v>
      </c>
      <c r="I1739" s="14">
        <f>VLOOKUP(A1739, [1]orders!A:B,2,FALSE)</f>
        <v>814</v>
      </c>
      <c r="J1739" s="14" t="str">
        <f>VLOOKUP(A1739, [1]orders!A:I,9,FALSE)</f>
        <v>ghislaine.compton@aol.com</v>
      </c>
      <c r="K1739" s="14">
        <f>VLOOKUP(A1739, [1]orders!A:J,10,FALSE)</f>
        <v>11757</v>
      </c>
      <c r="L1739" s="2" t="str">
        <f>IFERROR(VLOOKUP(C1739, [5]stores!A:B, 2, FALSE), "Unknown")</f>
        <v>Baldwin Bikes</v>
      </c>
      <c r="M1739" s="2" t="str">
        <f>VLOOKUP(D1739,[3]products!A:B,2,FALSE)</f>
        <v>Electra Cruiser 1 (24-Inch) - 2016</v>
      </c>
      <c r="N1739" s="2" t="str">
        <f>VLOOKUP(D1739, [3]products!A:H, 8, FALSE)</f>
        <v>Electra</v>
      </c>
      <c r="O1739" s="21">
        <f>VLOOKUP(A1739, [1]orders!A:D, 4, FALSE)</f>
        <v>42728</v>
      </c>
      <c r="P1739" s="2">
        <v>2</v>
      </c>
      <c r="Q1739" s="2">
        <v>269.99</v>
      </c>
      <c r="R1739" s="27">
        <v>0.05</v>
      </c>
      <c r="S1739" s="2">
        <f t="shared" si="27"/>
        <v>539.98</v>
      </c>
    </row>
    <row r="1740" spans="1:19" x14ac:dyDescent="0.3">
      <c r="A1740" s="2">
        <v>624</v>
      </c>
      <c r="B1740" s="2">
        <v>2</v>
      </c>
      <c r="C1740" s="2">
        <f>VLOOKUP(A1740, [1]orders!A:G, 7, FALSE)</f>
        <v>2</v>
      </c>
      <c r="D1740" s="2">
        <v>16</v>
      </c>
      <c r="E1740" s="2">
        <f>VLOOKUP(C1740, [2]staffs!A:G,1,FALSE)</f>
        <v>2</v>
      </c>
      <c r="F1740" s="2" t="str">
        <f>VLOOKUP(E1740, [2]staffs!A:D,4,FALSE)</f>
        <v>mireya.copeland@bikes.shop</v>
      </c>
      <c r="G1740" s="2">
        <f>VLOOKUP(D1740, [3]products!$A:$D, 4, FALSE)</f>
        <v>3</v>
      </c>
      <c r="H1740" s="2" t="str">
        <f>VLOOKUP(G1740, [4]categories!A:B, 2, FALSE)</f>
        <v>Cruisers Bicycles</v>
      </c>
      <c r="I1740" s="14">
        <f>VLOOKUP(A1740, [1]orders!A:B,2,FALSE)</f>
        <v>814</v>
      </c>
      <c r="J1740" s="14" t="str">
        <f>VLOOKUP(A1740, [1]orders!A:I,9,FALSE)</f>
        <v>ghislaine.compton@aol.com</v>
      </c>
      <c r="K1740" s="14">
        <f>VLOOKUP(A1740, [1]orders!A:J,10,FALSE)</f>
        <v>11757</v>
      </c>
      <c r="L1740" s="2" t="str">
        <f>IFERROR(VLOOKUP(C1740, [5]stores!A:B, 2, FALSE), "Unknown")</f>
        <v>Baldwin Bikes</v>
      </c>
      <c r="M1740" s="2" t="str">
        <f>VLOOKUP(D1740,[3]products!A:B,2,FALSE)</f>
        <v>Electra Townie Original 7D EQ - 2016</v>
      </c>
      <c r="N1740" s="2" t="str">
        <f>VLOOKUP(D1740, [3]products!A:H, 8, FALSE)</f>
        <v>Electra</v>
      </c>
      <c r="O1740" s="21">
        <f>VLOOKUP(A1740, [1]orders!A:D, 4, FALSE)</f>
        <v>42728</v>
      </c>
      <c r="P1740" s="2">
        <v>1</v>
      </c>
      <c r="Q1740" s="2">
        <v>599.99</v>
      </c>
      <c r="R1740" s="27">
        <v>7.0000000000000007E-2</v>
      </c>
      <c r="S1740" s="2">
        <f t="shared" si="27"/>
        <v>599.99</v>
      </c>
    </row>
    <row r="1741" spans="1:19" x14ac:dyDescent="0.3">
      <c r="A1741" s="2">
        <v>624</v>
      </c>
      <c r="B1741" s="2">
        <v>3</v>
      </c>
      <c r="C1741" s="2">
        <f>VLOOKUP(A1741, [1]orders!A:G, 7, FALSE)</f>
        <v>2</v>
      </c>
      <c r="D1741" s="2">
        <v>22</v>
      </c>
      <c r="E1741" s="2">
        <f>VLOOKUP(C1741, [2]staffs!A:G,1,FALSE)</f>
        <v>2</v>
      </c>
      <c r="F1741" s="2" t="str">
        <f>VLOOKUP(E1741, [2]staffs!A:D,4,FALSE)</f>
        <v>mireya.copeland@bikes.shop</v>
      </c>
      <c r="G1741" s="2">
        <f>VLOOKUP(D1741, [3]products!$A:$D, 4, FALSE)</f>
        <v>1</v>
      </c>
      <c r="H1741" s="2" t="str">
        <f>VLOOKUP(G1741, [4]categories!A:B, 2, FALSE)</f>
        <v>Children Bicycles</v>
      </c>
      <c r="I1741" s="14">
        <f>VLOOKUP(A1741, [1]orders!A:B,2,FALSE)</f>
        <v>814</v>
      </c>
      <c r="J1741" s="14" t="str">
        <f>VLOOKUP(A1741, [1]orders!A:I,9,FALSE)</f>
        <v>ghislaine.compton@aol.com</v>
      </c>
      <c r="K1741" s="14">
        <f>VLOOKUP(A1741, [1]orders!A:J,10,FALSE)</f>
        <v>11757</v>
      </c>
      <c r="L1741" s="2" t="str">
        <f>IFERROR(VLOOKUP(C1741, [5]stores!A:B, 2, FALSE), "Unknown")</f>
        <v>Baldwin Bikes</v>
      </c>
      <c r="M1741" s="2" t="str">
        <f>VLOOKUP(D1741,[3]products!A:B,2,FALSE)</f>
        <v>Electra Girl's Hawaii 1 (16-inch) - 2015/2016</v>
      </c>
      <c r="N1741" s="2" t="str">
        <f>VLOOKUP(D1741, [3]products!A:H, 8, FALSE)</f>
        <v>Electra</v>
      </c>
      <c r="O1741" s="21">
        <f>VLOOKUP(A1741, [1]orders!A:D, 4, FALSE)</f>
        <v>42728</v>
      </c>
      <c r="P1741" s="2">
        <v>1</v>
      </c>
      <c r="Q1741" s="2">
        <v>269.99</v>
      </c>
      <c r="R1741" s="27">
        <v>7.0000000000000007E-2</v>
      </c>
      <c r="S1741" s="2">
        <f t="shared" si="27"/>
        <v>269.99</v>
      </c>
    </row>
    <row r="1742" spans="1:19" x14ac:dyDescent="0.3">
      <c r="A1742" s="2">
        <v>624</v>
      </c>
      <c r="B1742" s="2">
        <v>4</v>
      </c>
      <c r="C1742" s="2">
        <f>VLOOKUP(A1742, [1]orders!A:G, 7, FALSE)</f>
        <v>2</v>
      </c>
      <c r="D1742" s="2">
        <v>14</v>
      </c>
      <c r="E1742" s="2">
        <f>VLOOKUP(C1742, [2]staffs!A:G,1,FALSE)</f>
        <v>2</v>
      </c>
      <c r="F1742" s="2" t="str">
        <f>VLOOKUP(E1742, [2]staffs!A:D,4,FALSE)</f>
        <v>mireya.copeland@bikes.shop</v>
      </c>
      <c r="G1742" s="2">
        <f>VLOOKUP(D1742, [3]products!$A:$D, 4, FALSE)</f>
        <v>3</v>
      </c>
      <c r="H1742" s="2" t="str">
        <f>VLOOKUP(G1742, [4]categories!A:B, 2, FALSE)</f>
        <v>Cruisers Bicycles</v>
      </c>
      <c r="I1742" s="14">
        <f>VLOOKUP(A1742, [1]orders!A:B,2,FALSE)</f>
        <v>814</v>
      </c>
      <c r="J1742" s="14" t="str">
        <f>VLOOKUP(A1742, [1]orders!A:I,9,FALSE)</f>
        <v>ghislaine.compton@aol.com</v>
      </c>
      <c r="K1742" s="14">
        <f>VLOOKUP(A1742, [1]orders!A:J,10,FALSE)</f>
        <v>11757</v>
      </c>
      <c r="L1742" s="2" t="str">
        <f>IFERROR(VLOOKUP(C1742, [5]stores!A:B, 2, FALSE), "Unknown")</f>
        <v>Baldwin Bikes</v>
      </c>
      <c r="M1742" s="2" t="str">
        <f>VLOOKUP(D1742,[3]products!A:B,2,FALSE)</f>
        <v>Electra Girl's Hawaii 1 (16-inch) - 2015/2016</v>
      </c>
      <c r="N1742" s="2" t="str">
        <f>VLOOKUP(D1742, [3]products!A:H, 8, FALSE)</f>
        <v>Electra</v>
      </c>
      <c r="O1742" s="21">
        <f>VLOOKUP(A1742, [1]orders!A:D, 4, FALSE)</f>
        <v>42728</v>
      </c>
      <c r="P1742" s="2">
        <v>2</v>
      </c>
      <c r="Q1742" s="2">
        <v>269.99</v>
      </c>
      <c r="R1742" s="27">
        <v>0.2</v>
      </c>
      <c r="S1742" s="2">
        <f t="shared" si="27"/>
        <v>539.98</v>
      </c>
    </row>
    <row r="1743" spans="1:19" x14ac:dyDescent="0.3">
      <c r="A1743" s="2">
        <v>625</v>
      </c>
      <c r="B1743" s="2">
        <v>1</v>
      </c>
      <c r="C1743" s="2">
        <f>VLOOKUP(A1743, [1]orders!A:G, 7, FALSE)</f>
        <v>1</v>
      </c>
      <c r="D1743" s="2">
        <v>17</v>
      </c>
      <c r="E1743" s="2">
        <f>VLOOKUP(C1743, [2]staffs!A:G,1,FALSE)</f>
        <v>1</v>
      </c>
      <c r="F1743" s="2" t="str">
        <f>VLOOKUP(E1743, [2]staffs!A:D,4,FALSE)</f>
        <v>fabiola.jackson@bikes.shop</v>
      </c>
      <c r="G1743" s="2">
        <f>VLOOKUP(D1743, [3]products!$A:$D, 4, FALSE)</f>
        <v>3</v>
      </c>
      <c r="H1743" s="2" t="str">
        <f>VLOOKUP(G1743, [4]categories!A:B, 2, FALSE)</f>
        <v>Cruisers Bicycles</v>
      </c>
      <c r="I1743" s="14">
        <f>VLOOKUP(A1743, [1]orders!A:B,2,FALSE)</f>
        <v>1163</v>
      </c>
      <c r="J1743" s="14" t="str">
        <f>VLOOKUP(A1743, [1]orders!A:I,9,FALSE)</f>
        <v>carmela.hays@aol.com</v>
      </c>
      <c r="K1743" s="14">
        <f>VLOOKUP(A1743, [1]orders!A:J,10,FALSE)</f>
        <v>90260</v>
      </c>
      <c r="L1743" s="2" t="str">
        <f>IFERROR(VLOOKUP(C1743, [5]stores!A:B, 2, FALSE), "Unknown")</f>
        <v>Santa Cruz Bikes</v>
      </c>
      <c r="M1743" s="2" t="str">
        <f>VLOOKUP(D1743,[3]products!A:B,2,FALSE)</f>
        <v>Pure Cycles Vine 8-Speed - 2016</v>
      </c>
      <c r="N1743" s="2" t="str">
        <f>VLOOKUP(D1743, [3]products!A:H, 8, FALSE)</f>
        <v>Pure Cycles</v>
      </c>
      <c r="O1743" s="21">
        <f>VLOOKUP(A1743, [1]orders!A:D, 4, FALSE)</f>
        <v>42729</v>
      </c>
      <c r="P1743" s="2">
        <v>1</v>
      </c>
      <c r="Q1743" s="2">
        <v>429</v>
      </c>
      <c r="R1743" s="27">
        <v>7.0000000000000007E-2</v>
      </c>
      <c r="S1743" s="2">
        <f t="shared" si="27"/>
        <v>429</v>
      </c>
    </row>
    <row r="1744" spans="1:19" x14ac:dyDescent="0.3">
      <c r="A1744" s="2">
        <v>625</v>
      </c>
      <c r="B1744" s="2">
        <v>2</v>
      </c>
      <c r="C1744" s="2">
        <f>VLOOKUP(A1744, [1]orders!A:G, 7, FALSE)</f>
        <v>1</v>
      </c>
      <c r="D1744" s="2">
        <v>11</v>
      </c>
      <c r="E1744" s="2">
        <f>VLOOKUP(C1744, [2]staffs!A:G,1,FALSE)</f>
        <v>1</v>
      </c>
      <c r="F1744" s="2" t="str">
        <f>VLOOKUP(E1744, [2]staffs!A:D,4,FALSE)</f>
        <v>fabiola.jackson@bikes.shop</v>
      </c>
      <c r="G1744" s="2">
        <f>VLOOKUP(D1744, [3]products!$A:$D, 4, FALSE)</f>
        <v>4</v>
      </c>
      <c r="H1744" s="2" t="str">
        <f>VLOOKUP(G1744, [4]categories!A:B, 2, FALSE)</f>
        <v>Cyclocross Bicycles</v>
      </c>
      <c r="I1744" s="14">
        <f>VLOOKUP(A1744, [1]orders!A:B,2,FALSE)</f>
        <v>1163</v>
      </c>
      <c r="J1744" s="14" t="str">
        <f>VLOOKUP(A1744, [1]orders!A:I,9,FALSE)</f>
        <v>carmela.hays@aol.com</v>
      </c>
      <c r="K1744" s="14">
        <f>VLOOKUP(A1744, [1]orders!A:J,10,FALSE)</f>
        <v>90260</v>
      </c>
      <c r="L1744" s="2" t="str">
        <f>IFERROR(VLOOKUP(C1744, [5]stores!A:B, 2, FALSE), "Unknown")</f>
        <v>Santa Cruz Bikes</v>
      </c>
      <c r="M1744" s="2" t="str">
        <f>VLOOKUP(D1744,[3]products!A:B,2,FALSE)</f>
        <v>Surly Straggler 650b - 2016</v>
      </c>
      <c r="N1744" s="2" t="str">
        <f>VLOOKUP(D1744, [3]products!A:H, 8, FALSE)</f>
        <v>Surly</v>
      </c>
      <c r="O1744" s="21">
        <f>VLOOKUP(A1744, [1]orders!A:D, 4, FALSE)</f>
        <v>42729</v>
      </c>
      <c r="P1744" s="2">
        <v>2</v>
      </c>
      <c r="Q1744" s="2">
        <v>1680.99</v>
      </c>
      <c r="R1744" s="27">
        <v>0.2</v>
      </c>
      <c r="S1744" s="2">
        <f t="shared" si="27"/>
        <v>3361.98</v>
      </c>
    </row>
    <row r="1745" spans="1:19" x14ac:dyDescent="0.3">
      <c r="A1745" s="2">
        <v>625</v>
      </c>
      <c r="B1745" s="2">
        <v>3</v>
      </c>
      <c r="C1745" s="2">
        <f>VLOOKUP(A1745, [1]orders!A:G, 7, FALSE)</f>
        <v>1</v>
      </c>
      <c r="D1745" s="2">
        <v>26</v>
      </c>
      <c r="E1745" s="2">
        <f>VLOOKUP(C1745, [2]staffs!A:G,1,FALSE)</f>
        <v>1</v>
      </c>
      <c r="F1745" s="2" t="str">
        <f>VLOOKUP(E1745, [2]staffs!A:D,4,FALSE)</f>
        <v>fabiola.jackson@bikes.shop</v>
      </c>
      <c r="G1745" s="2">
        <f>VLOOKUP(D1745, [3]products!$A:$D, 4, FALSE)</f>
        <v>2</v>
      </c>
      <c r="H1745" s="2" t="str">
        <f>VLOOKUP(G1745, [4]categories!A:B, 2, FALSE)</f>
        <v>Comfort Bicycles</v>
      </c>
      <c r="I1745" s="14">
        <f>VLOOKUP(A1745, [1]orders!A:B,2,FALSE)</f>
        <v>1163</v>
      </c>
      <c r="J1745" s="14" t="str">
        <f>VLOOKUP(A1745, [1]orders!A:I,9,FALSE)</f>
        <v>carmela.hays@aol.com</v>
      </c>
      <c r="K1745" s="14">
        <f>VLOOKUP(A1745, [1]orders!A:J,10,FALSE)</f>
        <v>90260</v>
      </c>
      <c r="L1745" s="2" t="str">
        <f>IFERROR(VLOOKUP(C1745, [5]stores!A:B, 2, FALSE), "Unknown")</f>
        <v>Santa Cruz Bikes</v>
      </c>
      <c r="M1745" s="2" t="str">
        <f>VLOOKUP(D1745,[3]products!A:B,2,FALSE)</f>
        <v>Electra Townie Original 7D EQ - 2016</v>
      </c>
      <c r="N1745" s="2" t="str">
        <f>VLOOKUP(D1745, [3]products!A:H, 8, FALSE)</f>
        <v>Electra</v>
      </c>
      <c r="O1745" s="21">
        <f>VLOOKUP(A1745, [1]orders!A:D, 4, FALSE)</f>
        <v>42729</v>
      </c>
      <c r="P1745" s="2">
        <v>1</v>
      </c>
      <c r="Q1745" s="2">
        <v>599.99</v>
      </c>
      <c r="R1745" s="27">
        <v>7.0000000000000007E-2</v>
      </c>
      <c r="S1745" s="2">
        <f t="shared" si="27"/>
        <v>599.99</v>
      </c>
    </row>
    <row r="1746" spans="1:19" x14ac:dyDescent="0.3">
      <c r="A1746" s="2">
        <v>625</v>
      </c>
      <c r="B1746" s="2">
        <v>4</v>
      </c>
      <c r="C1746" s="2">
        <f>VLOOKUP(A1746, [1]orders!A:G, 7, FALSE)</f>
        <v>1</v>
      </c>
      <c r="D1746" s="2">
        <v>23</v>
      </c>
      <c r="E1746" s="2">
        <f>VLOOKUP(C1746, [2]staffs!A:G,1,FALSE)</f>
        <v>1</v>
      </c>
      <c r="F1746" s="2" t="str">
        <f>VLOOKUP(E1746, [2]staffs!A:D,4,FALSE)</f>
        <v>fabiola.jackson@bikes.shop</v>
      </c>
      <c r="G1746" s="2">
        <f>VLOOKUP(D1746, [3]products!$A:$D, 4, FALSE)</f>
        <v>1</v>
      </c>
      <c r="H1746" s="2" t="str">
        <f>VLOOKUP(G1746, [4]categories!A:B, 2, FALSE)</f>
        <v>Children Bicycles</v>
      </c>
      <c r="I1746" s="14">
        <f>VLOOKUP(A1746, [1]orders!A:B,2,FALSE)</f>
        <v>1163</v>
      </c>
      <c r="J1746" s="14" t="str">
        <f>VLOOKUP(A1746, [1]orders!A:I,9,FALSE)</f>
        <v>carmela.hays@aol.com</v>
      </c>
      <c r="K1746" s="14">
        <f>VLOOKUP(A1746, [1]orders!A:J,10,FALSE)</f>
        <v>90260</v>
      </c>
      <c r="L1746" s="2" t="str">
        <f>IFERROR(VLOOKUP(C1746, [5]stores!A:B, 2, FALSE), "Unknown")</f>
        <v>Santa Cruz Bikes</v>
      </c>
      <c r="M1746" s="2" t="str">
        <f>VLOOKUP(D1746,[3]products!A:B,2,FALSE)</f>
        <v>Electra Girl's Hawaii 1 (20-inch) - 2015/2016</v>
      </c>
      <c r="N1746" s="2" t="str">
        <f>VLOOKUP(D1746, [3]products!A:H, 8, FALSE)</f>
        <v>Electra</v>
      </c>
      <c r="O1746" s="21">
        <f>VLOOKUP(A1746, [1]orders!A:D, 4, FALSE)</f>
        <v>42729</v>
      </c>
      <c r="P1746" s="2">
        <v>2</v>
      </c>
      <c r="Q1746" s="2">
        <v>299.99</v>
      </c>
      <c r="R1746" s="27">
        <v>0.1</v>
      </c>
      <c r="S1746" s="2">
        <f t="shared" si="27"/>
        <v>599.98</v>
      </c>
    </row>
    <row r="1747" spans="1:19" x14ac:dyDescent="0.3">
      <c r="A1747" s="2">
        <v>626</v>
      </c>
      <c r="B1747" s="2">
        <v>1</v>
      </c>
      <c r="C1747" s="2">
        <f>VLOOKUP(A1747, [1]orders!A:G, 7, FALSE)</f>
        <v>2</v>
      </c>
      <c r="D1747" s="2">
        <v>15</v>
      </c>
      <c r="E1747" s="2">
        <f>VLOOKUP(C1747, [2]staffs!A:G,1,FALSE)</f>
        <v>2</v>
      </c>
      <c r="F1747" s="2" t="str">
        <f>VLOOKUP(E1747, [2]staffs!A:D,4,FALSE)</f>
        <v>mireya.copeland@bikes.shop</v>
      </c>
      <c r="G1747" s="2">
        <f>VLOOKUP(D1747, [3]products!$A:$D, 4, FALSE)</f>
        <v>3</v>
      </c>
      <c r="H1747" s="2" t="str">
        <f>VLOOKUP(G1747, [4]categories!A:B, 2, FALSE)</f>
        <v>Cruisers Bicycles</v>
      </c>
      <c r="I1747" s="14">
        <f>VLOOKUP(A1747, [1]orders!A:B,2,FALSE)</f>
        <v>130</v>
      </c>
      <c r="J1747" s="14" t="str">
        <f>VLOOKUP(A1747, [1]orders!A:I,9,FALSE)</f>
        <v>wes.stanton@msn.com</v>
      </c>
      <c r="K1747" s="14">
        <f>VLOOKUP(A1747, [1]orders!A:J,10,FALSE)</f>
        <v>12180</v>
      </c>
      <c r="L1747" s="2" t="str">
        <f>IFERROR(VLOOKUP(C1747, [5]stores!A:B, 2, FALSE), "Unknown")</f>
        <v>Baldwin Bikes</v>
      </c>
      <c r="M1747" s="2" t="str">
        <f>VLOOKUP(D1747,[3]products!A:B,2,FALSE)</f>
        <v>Electra Moto 1 - 2016</v>
      </c>
      <c r="N1747" s="2" t="str">
        <f>VLOOKUP(D1747, [3]products!A:H, 8, FALSE)</f>
        <v>Electra</v>
      </c>
      <c r="O1747" s="21">
        <f>VLOOKUP(A1747, [1]orders!A:D, 4, FALSE)</f>
        <v>42729</v>
      </c>
      <c r="P1747" s="2">
        <v>1</v>
      </c>
      <c r="Q1747" s="2">
        <v>529.99</v>
      </c>
      <c r="R1747" s="27">
        <v>0.2</v>
      </c>
      <c r="S1747" s="2">
        <f t="shared" si="27"/>
        <v>529.99</v>
      </c>
    </row>
    <row r="1748" spans="1:19" x14ac:dyDescent="0.3">
      <c r="A1748" s="2">
        <v>627</v>
      </c>
      <c r="B1748" s="2">
        <v>1</v>
      </c>
      <c r="C1748" s="2">
        <f>VLOOKUP(A1748, [1]orders!A:G, 7, FALSE)</f>
        <v>2</v>
      </c>
      <c r="D1748" s="2">
        <v>19</v>
      </c>
      <c r="E1748" s="2">
        <f>VLOOKUP(C1748, [2]staffs!A:G,1,FALSE)</f>
        <v>2</v>
      </c>
      <c r="F1748" s="2" t="str">
        <f>VLOOKUP(E1748, [2]staffs!A:D,4,FALSE)</f>
        <v>mireya.copeland@bikes.shop</v>
      </c>
      <c r="G1748" s="2">
        <f>VLOOKUP(D1748, [3]products!$A:$D, 4, FALSE)</f>
        <v>3</v>
      </c>
      <c r="H1748" s="2" t="str">
        <f>VLOOKUP(G1748, [4]categories!A:B, 2, FALSE)</f>
        <v>Cruisers Bicycles</v>
      </c>
      <c r="I1748" s="14">
        <f>VLOOKUP(A1748, [1]orders!A:B,2,FALSE)</f>
        <v>1119</v>
      </c>
      <c r="J1748" s="14" t="str">
        <f>VLOOKUP(A1748, [1]orders!A:I,9,FALSE)</f>
        <v>tora.dunlap@hotmail.com</v>
      </c>
      <c r="K1748" s="14">
        <f>VLOOKUP(A1748, [1]orders!A:J,10,FALSE)</f>
        <v>10952</v>
      </c>
      <c r="L1748" s="2" t="str">
        <f>IFERROR(VLOOKUP(C1748, [5]stores!A:B, 2, FALSE), "Unknown")</f>
        <v>Baldwin Bikes</v>
      </c>
      <c r="M1748" s="2" t="str">
        <f>VLOOKUP(D1748,[3]products!A:B,2,FALSE)</f>
        <v>Pure Cycles William 3-Speed - 2016</v>
      </c>
      <c r="N1748" s="2" t="str">
        <f>VLOOKUP(D1748, [3]products!A:H, 8, FALSE)</f>
        <v>Pure Cycles</v>
      </c>
      <c r="O1748" s="21">
        <f>VLOOKUP(A1748, [1]orders!A:D, 4, FALSE)</f>
        <v>42729</v>
      </c>
      <c r="P1748" s="2">
        <v>1</v>
      </c>
      <c r="Q1748" s="2">
        <v>449</v>
      </c>
      <c r="R1748" s="27">
        <v>7.0000000000000007E-2</v>
      </c>
      <c r="S1748" s="2">
        <f t="shared" si="27"/>
        <v>449</v>
      </c>
    </row>
    <row r="1749" spans="1:19" x14ac:dyDescent="0.3">
      <c r="A1749" s="2">
        <v>627</v>
      </c>
      <c r="B1749" s="2">
        <v>2</v>
      </c>
      <c r="C1749" s="2">
        <f>VLOOKUP(A1749, [1]orders!A:G, 7, FALSE)</f>
        <v>2</v>
      </c>
      <c r="D1749" s="2">
        <v>9</v>
      </c>
      <c r="E1749" s="2">
        <f>VLOOKUP(C1749, [2]staffs!A:G,1,FALSE)</f>
        <v>2</v>
      </c>
      <c r="F1749" s="2" t="str">
        <f>VLOOKUP(E1749, [2]staffs!A:D,4,FALSE)</f>
        <v>mireya.copeland@bikes.shop</v>
      </c>
      <c r="G1749" s="2">
        <f>VLOOKUP(D1749, [3]products!$A:$D, 4, FALSE)</f>
        <v>5</v>
      </c>
      <c r="H1749" s="2" t="str">
        <f>VLOOKUP(G1749, [4]categories!A:B, 2, FALSE)</f>
        <v>Electric Bikes</v>
      </c>
      <c r="I1749" s="14">
        <f>VLOOKUP(A1749, [1]orders!A:B,2,FALSE)</f>
        <v>1119</v>
      </c>
      <c r="J1749" s="14" t="str">
        <f>VLOOKUP(A1749, [1]orders!A:I,9,FALSE)</f>
        <v>tora.dunlap@hotmail.com</v>
      </c>
      <c r="K1749" s="14">
        <f>VLOOKUP(A1749, [1]orders!A:J,10,FALSE)</f>
        <v>10952</v>
      </c>
      <c r="L1749" s="2" t="str">
        <f>IFERROR(VLOOKUP(C1749, [5]stores!A:B, 2, FALSE), "Unknown")</f>
        <v>Baldwin Bikes</v>
      </c>
      <c r="M1749" s="2" t="str">
        <f>VLOOKUP(D1749,[3]products!A:B,2,FALSE)</f>
        <v>Trek Conduit+ - 2016</v>
      </c>
      <c r="N1749" s="2" t="str">
        <f>VLOOKUP(D1749, [3]products!A:H, 8, FALSE)</f>
        <v>Trek</v>
      </c>
      <c r="O1749" s="21">
        <f>VLOOKUP(A1749, [1]orders!A:D, 4, FALSE)</f>
        <v>42729</v>
      </c>
      <c r="P1749" s="2">
        <v>2</v>
      </c>
      <c r="Q1749" s="2">
        <v>2999.99</v>
      </c>
      <c r="R1749" s="27">
        <v>0.2</v>
      </c>
      <c r="S1749" s="2">
        <f t="shared" si="27"/>
        <v>5999.98</v>
      </c>
    </row>
    <row r="1750" spans="1:19" x14ac:dyDescent="0.3">
      <c r="A1750" s="2">
        <v>627</v>
      </c>
      <c r="B1750" s="2">
        <v>3</v>
      </c>
      <c r="C1750" s="2">
        <f>VLOOKUP(A1750, [1]orders!A:G, 7, FALSE)</f>
        <v>2</v>
      </c>
      <c r="D1750" s="2">
        <v>26</v>
      </c>
      <c r="E1750" s="2">
        <f>VLOOKUP(C1750, [2]staffs!A:G,1,FALSE)</f>
        <v>2</v>
      </c>
      <c r="F1750" s="2" t="str">
        <f>VLOOKUP(E1750, [2]staffs!A:D,4,FALSE)</f>
        <v>mireya.copeland@bikes.shop</v>
      </c>
      <c r="G1750" s="2">
        <f>VLOOKUP(D1750, [3]products!$A:$D, 4, FALSE)</f>
        <v>2</v>
      </c>
      <c r="H1750" s="2" t="str">
        <f>VLOOKUP(G1750, [4]categories!A:B, 2, FALSE)</f>
        <v>Comfort Bicycles</v>
      </c>
      <c r="I1750" s="14">
        <f>VLOOKUP(A1750, [1]orders!A:B,2,FALSE)</f>
        <v>1119</v>
      </c>
      <c r="J1750" s="14" t="str">
        <f>VLOOKUP(A1750, [1]orders!A:I,9,FALSE)</f>
        <v>tora.dunlap@hotmail.com</v>
      </c>
      <c r="K1750" s="14">
        <f>VLOOKUP(A1750, [1]orders!A:J,10,FALSE)</f>
        <v>10952</v>
      </c>
      <c r="L1750" s="2" t="str">
        <f>IFERROR(VLOOKUP(C1750, [5]stores!A:B, 2, FALSE), "Unknown")</f>
        <v>Baldwin Bikes</v>
      </c>
      <c r="M1750" s="2" t="str">
        <f>VLOOKUP(D1750,[3]products!A:B,2,FALSE)</f>
        <v>Electra Townie Original 7D EQ - 2016</v>
      </c>
      <c r="N1750" s="2" t="str">
        <f>VLOOKUP(D1750, [3]products!A:H, 8, FALSE)</f>
        <v>Electra</v>
      </c>
      <c r="O1750" s="21">
        <f>VLOOKUP(A1750, [1]orders!A:D, 4, FALSE)</f>
        <v>42729</v>
      </c>
      <c r="P1750" s="2">
        <v>1</v>
      </c>
      <c r="Q1750" s="2">
        <v>599.99</v>
      </c>
      <c r="R1750" s="27">
        <v>7.0000000000000007E-2</v>
      </c>
      <c r="S1750" s="2">
        <f t="shared" si="27"/>
        <v>599.99</v>
      </c>
    </row>
    <row r="1751" spans="1:19" x14ac:dyDescent="0.3">
      <c r="A1751" s="2">
        <v>628</v>
      </c>
      <c r="B1751" s="2">
        <v>1</v>
      </c>
      <c r="C1751" s="2">
        <f>VLOOKUP(A1751, [1]orders!A:G, 7, FALSE)</f>
        <v>1</v>
      </c>
      <c r="D1751" s="2">
        <v>15</v>
      </c>
      <c r="E1751" s="2">
        <f>VLOOKUP(C1751, [2]staffs!A:G,1,FALSE)</f>
        <v>1</v>
      </c>
      <c r="F1751" s="2" t="str">
        <f>VLOOKUP(E1751, [2]staffs!A:D,4,FALSE)</f>
        <v>fabiola.jackson@bikes.shop</v>
      </c>
      <c r="G1751" s="2">
        <f>VLOOKUP(D1751, [3]products!$A:$D, 4, FALSE)</f>
        <v>3</v>
      </c>
      <c r="H1751" s="2" t="str">
        <f>VLOOKUP(G1751, [4]categories!A:B, 2, FALSE)</f>
        <v>Cruisers Bicycles</v>
      </c>
      <c r="I1751" s="14">
        <f>VLOOKUP(A1751, [1]orders!A:B,2,FALSE)</f>
        <v>561</v>
      </c>
      <c r="J1751" s="14" t="str">
        <f>VLOOKUP(A1751, [1]orders!A:I,9,FALSE)</f>
        <v>kandace.hughes@hotmail.com</v>
      </c>
      <c r="K1751" s="14">
        <f>VLOOKUP(A1751, [1]orders!A:J,10,FALSE)</f>
        <v>94580</v>
      </c>
      <c r="L1751" s="2" t="str">
        <f>IFERROR(VLOOKUP(C1751, [5]stores!A:B, 2, FALSE), "Unknown")</f>
        <v>Santa Cruz Bikes</v>
      </c>
      <c r="M1751" s="2" t="str">
        <f>VLOOKUP(D1751,[3]products!A:B,2,FALSE)</f>
        <v>Electra Moto 1 - 2016</v>
      </c>
      <c r="N1751" s="2" t="str">
        <f>VLOOKUP(D1751, [3]products!A:H, 8, FALSE)</f>
        <v>Electra</v>
      </c>
      <c r="O1751" s="21">
        <f>VLOOKUP(A1751, [1]orders!A:D, 4, FALSE)</f>
        <v>42730</v>
      </c>
      <c r="P1751" s="2">
        <v>2</v>
      </c>
      <c r="Q1751" s="2">
        <v>529.99</v>
      </c>
      <c r="R1751" s="27">
        <v>0.1</v>
      </c>
      <c r="S1751" s="2">
        <f t="shared" si="27"/>
        <v>1059.98</v>
      </c>
    </row>
    <row r="1752" spans="1:19" x14ac:dyDescent="0.3">
      <c r="A1752" s="2">
        <v>629</v>
      </c>
      <c r="B1752" s="2">
        <v>1</v>
      </c>
      <c r="C1752" s="2">
        <f>VLOOKUP(A1752, [1]orders!A:G, 7, FALSE)</f>
        <v>1</v>
      </c>
      <c r="D1752" s="2">
        <v>19</v>
      </c>
      <c r="E1752" s="2">
        <f>VLOOKUP(C1752, [2]staffs!A:G,1,FALSE)</f>
        <v>1</v>
      </c>
      <c r="F1752" s="2" t="str">
        <f>VLOOKUP(E1752, [2]staffs!A:D,4,FALSE)</f>
        <v>fabiola.jackson@bikes.shop</v>
      </c>
      <c r="G1752" s="2">
        <f>VLOOKUP(D1752, [3]products!$A:$D, 4, FALSE)</f>
        <v>3</v>
      </c>
      <c r="H1752" s="2" t="str">
        <f>VLOOKUP(G1752, [4]categories!A:B, 2, FALSE)</f>
        <v>Cruisers Bicycles</v>
      </c>
      <c r="I1752" s="14">
        <f>VLOOKUP(A1752, [1]orders!A:B,2,FALSE)</f>
        <v>973</v>
      </c>
      <c r="J1752" s="14" t="str">
        <f>VLOOKUP(A1752, [1]orders!A:I,9,FALSE)</f>
        <v>margaretta.clayton@yahoo.com</v>
      </c>
      <c r="K1752" s="14">
        <f>VLOOKUP(A1752, [1]orders!A:J,10,FALSE)</f>
        <v>93555</v>
      </c>
      <c r="L1752" s="2" t="str">
        <f>IFERROR(VLOOKUP(C1752, [5]stores!A:B, 2, FALSE), "Unknown")</f>
        <v>Santa Cruz Bikes</v>
      </c>
      <c r="M1752" s="2" t="str">
        <f>VLOOKUP(D1752,[3]products!A:B,2,FALSE)</f>
        <v>Pure Cycles William 3-Speed - 2016</v>
      </c>
      <c r="N1752" s="2" t="str">
        <f>VLOOKUP(D1752, [3]products!A:H, 8, FALSE)</f>
        <v>Pure Cycles</v>
      </c>
      <c r="O1752" s="21">
        <f>VLOOKUP(A1752, [1]orders!A:D, 4, FALSE)</f>
        <v>42730</v>
      </c>
      <c r="P1752" s="2">
        <v>1</v>
      </c>
      <c r="Q1752" s="2">
        <v>449</v>
      </c>
      <c r="R1752" s="27">
        <v>0.05</v>
      </c>
      <c r="S1752" s="2">
        <f t="shared" si="27"/>
        <v>449</v>
      </c>
    </row>
    <row r="1753" spans="1:19" x14ac:dyDescent="0.3">
      <c r="A1753" s="2">
        <v>629</v>
      </c>
      <c r="B1753" s="2">
        <v>2</v>
      </c>
      <c r="C1753" s="2">
        <f>VLOOKUP(A1753, [1]orders!A:G, 7, FALSE)</f>
        <v>1</v>
      </c>
      <c r="D1753" s="2">
        <v>5</v>
      </c>
      <c r="E1753" s="2">
        <f>VLOOKUP(C1753, [2]staffs!A:G,1,FALSE)</f>
        <v>1</v>
      </c>
      <c r="F1753" s="2" t="str">
        <f>VLOOKUP(E1753, [2]staffs!A:D,4,FALSE)</f>
        <v>fabiola.jackson@bikes.shop</v>
      </c>
      <c r="G1753" s="2">
        <f>VLOOKUP(D1753, [3]products!$A:$D, 4, FALSE)</f>
        <v>6</v>
      </c>
      <c r="H1753" s="2" t="str">
        <f>VLOOKUP(G1753, [4]categories!A:B, 2, FALSE)</f>
        <v>Mountain Bikes</v>
      </c>
      <c r="I1753" s="14">
        <f>VLOOKUP(A1753, [1]orders!A:B,2,FALSE)</f>
        <v>973</v>
      </c>
      <c r="J1753" s="14" t="str">
        <f>VLOOKUP(A1753, [1]orders!A:I,9,FALSE)</f>
        <v>margaretta.clayton@yahoo.com</v>
      </c>
      <c r="K1753" s="14">
        <f>VLOOKUP(A1753, [1]orders!A:J,10,FALSE)</f>
        <v>93555</v>
      </c>
      <c r="L1753" s="2" t="str">
        <f>IFERROR(VLOOKUP(C1753, [5]stores!A:B, 2, FALSE), "Unknown")</f>
        <v>Santa Cruz Bikes</v>
      </c>
      <c r="M1753" s="2" t="str">
        <f>VLOOKUP(D1753,[3]products!A:B,2,FALSE)</f>
        <v>Heller Shagamaw Frame - 2016</v>
      </c>
      <c r="N1753" s="2" t="str">
        <f>VLOOKUP(D1753, [3]products!A:H, 8, FALSE)</f>
        <v>Heller</v>
      </c>
      <c r="O1753" s="21">
        <f>VLOOKUP(A1753, [1]orders!A:D, 4, FALSE)</f>
        <v>42730</v>
      </c>
      <c r="P1753" s="2">
        <v>2</v>
      </c>
      <c r="Q1753" s="2">
        <v>1320.99</v>
      </c>
      <c r="R1753" s="27">
        <v>0.05</v>
      </c>
      <c r="S1753" s="2">
        <f t="shared" si="27"/>
        <v>2641.98</v>
      </c>
    </row>
    <row r="1754" spans="1:19" x14ac:dyDescent="0.3">
      <c r="A1754" s="2">
        <v>629</v>
      </c>
      <c r="B1754" s="2">
        <v>3</v>
      </c>
      <c r="C1754" s="2">
        <f>VLOOKUP(A1754, [1]orders!A:G, 7, FALSE)</f>
        <v>1</v>
      </c>
      <c r="D1754" s="2">
        <v>23</v>
      </c>
      <c r="E1754" s="2">
        <f>VLOOKUP(C1754, [2]staffs!A:G,1,FALSE)</f>
        <v>1</v>
      </c>
      <c r="F1754" s="2" t="str">
        <f>VLOOKUP(E1754, [2]staffs!A:D,4,FALSE)</f>
        <v>fabiola.jackson@bikes.shop</v>
      </c>
      <c r="G1754" s="2">
        <f>VLOOKUP(D1754, [3]products!$A:$D, 4, FALSE)</f>
        <v>1</v>
      </c>
      <c r="H1754" s="2" t="str">
        <f>VLOOKUP(G1754, [4]categories!A:B, 2, FALSE)</f>
        <v>Children Bicycles</v>
      </c>
      <c r="I1754" s="14">
        <f>VLOOKUP(A1754, [1]orders!A:B,2,FALSE)</f>
        <v>973</v>
      </c>
      <c r="J1754" s="14" t="str">
        <f>VLOOKUP(A1754, [1]orders!A:I,9,FALSE)</f>
        <v>margaretta.clayton@yahoo.com</v>
      </c>
      <c r="K1754" s="14">
        <f>VLOOKUP(A1754, [1]orders!A:J,10,FALSE)</f>
        <v>93555</v>
      </c>
      <c r="L1754" s="2" t="str">
        <f>IFERROR(VLOOKUP(C1754, [5]stores!A:B, 2, FALSE), "Unknown")</f>
        <v>Santa Cruz Bikes</v>
      </c>
      <c r="M1754" s="2" t="str">
        <f>VLOOKUP(D1754,[3]products!A:B,2,FALSE)</f>
        <v>Electra Girl's Hawaii 1 (20-inch) - 2015/2016</v>
      </c>
      <c r="N1754" s="2" t="str">
        <f>VLOOKUP(D1754, [3]products!A:H, 8, FALSE)</f>
        <v>Electra</v>
      </c>
      <c r="O1754" s="21">
        <f>VLOOKUP(A1754, [1]orders!A:D, 4, FALSE)</f>
        <v>42730</v>
      </c>
      <c r="P1754" s="2">
        <v>2</v>
      </c>
      <c r="Q1754" s="2">
        <v>299.99</v>
      </c>
      <c r="R1754" s="27">
        <v>0.1</v>
      </c>
      <c r="S1754" s="2">
        <f t="shared" si="27"/>
        <v>599.98</v>
      </c>
    </row>
    <row r="1755" spans="1:19" x14ac:dyDescent="0.3">
      <c r="A1755" s="2">
        <v>629</v>
      </c>
      <c r="B1755" s="2">
        <v>4</v>
      </c>
      <c r="C1755" s="2">
        <f>VLOOKUP(A1755, [1]orders!A:G, 7, FALSE)</f>
        <v>1</v>
      </c>
      <c r="D1755" s="2">
        <v>14</v>
      </c>
      <c r="E1755" s="2">
        <f>VLOOKUP(C1755, [2]staffs!A:G,1,FALSE)</f>
        <v>1</v>
      </c>
      <c r="F1755" s="2" t="str">
        <f>VLOOKUP(E1755, [2]staffs!A:D,4,FALSE)</f>
        <v>fabiola.jackson@bikes.shop</v>
      </c>
      <c r="G1755" s="2">
        <f>VLOOKUP(D1755, [3]products!$A:$D, 4, FALSE)</f>
        <v>3</v>
      </c>
      <c r="H1755" s="2" t="str">
        <f>VLOOKUP(G1755, [4]categories!A:B, 2, FALSE)</f>
        <v>Cruisers Bicycles</v>
      </c>
      <c r="I1755" s="14">
        <f>VLOOKUP(A1755, [1]orders!A:B,2,FALSE)</f>
        <v>973</v>
      </c>
      <c r="J1755" s="14" t="str">
        <f>VLOOKUP(A1755, [1]orders!A:I,9,FALSE)</f>
        <v>margaretta.clayton@yahoo.com</v>
      </c>
      <c r="K1755" s="14">
        <f>VLOOKUP(A1755, [1]orders!A:J,10,FALSE)</f>
        <v>93555</v>
      </c>
      <c r="L1755" s="2" t="str">
        <f>IFERROR(VLOOKUP(C1755, [5]stores!A:B, 2, FALSE), "Unknown")</f>
        <v>Santa Cruz Bikes</v>
      </c>
      <c r="M1755" s="2" t="str">
        <f>VLOOKUP(D1755,[3]products!A:B,2,FALSE)</f>
        <v>Electra Girl's Hawaii 1 (16-inch) - 2015/2016</v>
      </c>
      <c r="N1755" s="2" t="str">
        <f>VLOOKUP(D1755, [3]products!A:H, 8, FALSE)</f>
        <v>Electra</v>
      </c>
      <c r="O1755" s="21">
        <f>VLOOKUP(A1755, [1]orders!A:D, 4, FALSE)</f>
        <v>42730</v>
      </c>
      <c r="P1755" s="2">
        <v>2</v>
      </c>
      <c r="Q1755" s="2">
        <v>269.99</v>
      </c>
      <c r="R1755" s="27">
        <v>0.05</v>
      </c>
      <c r="S1755" s="2">
        <f t="shared" si="27"/>
        <v>539.98</v>
      </c>
    </row>
    <row r="1756" spans="1:19" x14ac:dyDescent="0.3">
      <c r="A1756" s="2">
        <v>629</v>
      </c>
      <c r="B1756" s="2">
        <v>5</v>
      </c>
      <c r="C1756" s="2">
        <f>VLOOKUP(A1756, [1]orders!A:G, 7, FALSE)</f>
        <v>1</v>
      </c>
      <c r="D1756" s="2">
        <v>6</v>
      </c>
      <c r="E1756" s="2">
        <f>VLOOKUP(C1756, [2]staffs!A:G,1,FALSE)</f>
        <v>1</v>
      </c>
      <c r="F1756" s="2" t="str">
        <f>VLOOKUP(E1756, [2]staffs!A:D,4,FALSE)</f>
        <v>fabiola.jackson@bikes.shop</v>
      </c>
      <c r="G1756" s="2">
        <f>VLOOKUP(D1756, [3]products!$A:$D, 4, FALSE)</f>
        <v>6</v>
      </c>
      <c r="H1756" s="2" t="str">
        <f>VLOOKUP(G1756, [4]categories!A:B, 2, FALSE)</f>
        <v>Mountain Bikes</v>
      </c>
      <c r="I1756" s="14">
        <f>VLOOKUP(A1756, [1]orders!A:B,2,FALSE)</f>
        <v>973</v>
      </c>
      <c r="J1756" s="14" t="str">
        <f>VLOOKUP(A1756, [1]orders!A:I,9,FALSE)</f>
        <v>margaretta.clayton@yahoo.com</v>
      </c>
      <c r="K1756" s="14">
        <f>VLOOKUP(A1756, [1]orders!A:J,10,FALSE)</f>
        <v>93555</v>
      </c>
      <c r="L1756" s="2" t="str">
        <f>IFERROR(VLOOKUP(C1756, [5]stores!A:B, 2, FALSE), "Unknown")</f>
        <v>Santa Cruz Bikes</v>
      </c>
      <c r="M1756" s="2" t="str">
        <f>VLOOKUP(D1756,[3]products!A:B,2,FALSE)</f>
        <v>Surly Ice Cream Truck Frameset - 2016</v>
      </c>
      <c r="N1756" s="2" t="str">
        <f>VLOOKUP(D1756, [3]products!A:H, 8, FALSE)</f>
        <v>Surly</v>
      </c>
      <c r="O1756" s="21">
        <f>VLOOKUP(A1756, [1]orders!A:D, 4, FALSE)</f>
        <v>42730</v>
      </c>
      <c r="P1756" s="2">
        <v>2</v>
      </c>
      <c r="Q1756" s="2">
        <v>469.99</v>
      </c>
      <c r="R1756" s="27">
        <v>0.1</v>
      </c>
      <c r="S1756" s="2">
        <f t="shared" si="27"/>
        <v>939.98</v>
      </c>
    </row>
    <row r="1757" spans="1:19" x14ac:dyDescent="0.3">
      <c r="A1757" s="2">
        <v>630</v>
      </c>
      <c r="B1757" s="2">
        <v>1</v>
      </c>
      <c r="C1757" s="2">
        <f>VLOOKUP(A1757, [1]orders!A:G, 7, FALSE)</f>
        <v>2</v>
      </c>
      <c r="D1757" s="2">
        <v>5</v>
      </c>
      <c r="E1757" s="2">
        <f>VLOOKUP(C1757, [2]staffs!A:G,1,FALSE)</f>
        <v>2</v>
      </c>
      <c r="F1757" s="2" t="str">
        <f>VLOOKUP(E1757, [2]staffs!A:D,4,FALSE)</f>
        <v>mireya.copeland@bikes.shop</v>
      </c>
      <c r="G1757" s="2">
        <f>VLOOKUP(D1757, [3]products!$A:$D, 4, FALSE)</f>
        <v>6</v>
      </c>
      <c r="H1757" s="2" t="str">
        <f>VLOOKUP(G1757, [4]categories!A:B, 2, FALSE)</f>
        <v>Mountain Bikes</v>
      </c>
      <c r="I1757" s="14">
        <f>VLOOKUP(A1757, [1]orders!A:B,2,FALSE)</f>
        <v>1404</v>
      </c>
      <c r="J1757" s="14" t="str">
        <f>VLOOKUP(A1757, [1]orders!A:I,9,FALSE)</f>
        <v>loyce.conway@aol.com</v>
      </c>
      <c r="K1757" s="14">
        <f>VLOOKUP(A1757, [1]orders!A:J,10,FALSE)</f>
        <v>11722</v>
      </c>
      <c r="L1757" s="2" t="str">
        <f>IFERROR(VLOOKUP(C1757, [5]stores!A:B, 2, FALSE), "Unknown")</f>
        <v>Baldwin Bikes</v>
      </c>
      <c r="M1757" s="2" t="str">
        <f>VLOOKUP(D1757,[3]products!A:B,2,FALSE)</f>
        <v>Heller Shagamaw Frame - 2016</v>
      </c>
      <c r="N1757" s="2" t="str">
        <f>VLOOKUP(D1757, [3]products!A:H, 8, FALSE)</f>
        <v>Heller</v>
      </c>
      <c r="O1757" s="21">
        <f>VLOOKUP(A1757, [1]orders!A:D, 4, FALSE)</f>
        <v>42730</v>
      </c>
      <c r="P1757" s="2">
        <v>1</v>
      </c>
      <c r="Q1757" s="2">
        <v>1320.99</v>
      </c>
      <c r="R1757" s="27">
        <v>0.05</v>
      </c>
      <c r="S1757" s="2">
        <f t="shared" si="27"/>
        <v>1320.99</v>
      </c>
    </row>
    <row r="1758" spans="1:19" x14ac:dyDescent="0.3">
      <c r="A1758" s="2">
        <v>630</v>
      </c>
      <c r="B1758" s="2">
        <v>2</v>
      </c>
      <c r="C1758" s="2">
        <f>VLOOKUP(A1758, [1]orders!A:G, 7, FALSE)</f>
        <v>2</v>
      </c>
      <c r="D1758" s="2">
        <v>25</v>
      </c>
      <c r="E1758" s="2">
        <f>VLOOKUP(C1758, [2]staffs!A:G,1,FALSE)</f>
        <v>2</v>
      </c>
      <c r="F1758" s="2" t="str">
        <f>VLOOKUP(E1758, [2]staffs!A:D,4,FALSE)</f>
        <v>mireya.copeland@bikes.shop</v>
      </c>
      <c r="G1758" s="2">
        <f>VLOOKUP(D1758, [3]products!$A:$D, 4, FALSE)</f>
        <v>2</v>
      </c>
      <c r="H1758" s="2" t="str">
        <f>VLOOKUP(G1758, [4]categories!A:B, 2, FALSE)</f>
        <v>Comfort Bicycles</v>
      </c>
      <c r="I1758" s="14">
        <f>VLOOKUP(A1758, [1]orders!A:B,2,FALSE)</f>
        <v>1404</v>
      </c>
      <c r="J1758" s="14" t="str">
        <f>VLOOKUP(A1758, [1]orders!A:I,9,FALSE)</f>
        <v>loyce.conway@aol.com</v>
      </c>
      <c r="K1758" s="14">
        <f>VLOOKUP(A1758, [1]orders!A:J,10,FALSE)</f>
        <v>11722</v>
      </c>
      <c r="L1758" s="2" t="str">
        <f>IFERROR(VLOOKUP(C1758, [5]stores!A:B, 2, FALSE), "Unknown")</f>
        <v>Baldwin Bikes</v>
      </c>
      <c r="M1758" s="2" t="str">
        <f>VLOOKUP(D1758,[3]products!A:B,2,FALSE)</f>
        <v>Electra Townie Original 7D - 2015/2016</v>
      </c>
      <c r="N1758" s="2" t="str">
        <f>VLOOKUP(D1758, [3]products!A:H, 8, FALSE)</f>
        <v>Electra</v>
      </c>
      <c r="O1758" s="21">
        <f>VLOOKUP(A1758, [1]orders!A:D, 4, FALSE)</f>
        <v>42730</v>
      </c>
      <c r="P1758" s="2">
        <v>1</v>
      </c>
      <c r="Q1758" s="2">
        <v>499.99</v>
      </c>
      <c r="R1758" s="27">
        <v>0.1</v>
      </c>
      <c r="S1758" s="2">
        <f t="shared" si="27"/>
        <v>499.99</v>
      </c>
    </row>
    <row r="1759" spans="1:19" x14ac:dyDescent="0.3">
      <c r="A1759" s="2">
        <v>630</v>
      </c>
      <c r="B1759" s="2">
        <v>3</v>
      </c>
      <c r="C1759" s="2">
        <f>VLOOKUP(A1759, [1]orders!A:G, 7, FALSE)</f>
        <v>2</v>
      </c>
      <c r="D1759" s="2">
        <v>18</v>
      </c>
      <c r="E1759" s="2">
        <f>VLOOKUP(C1759, [2]staffs!A:G,1,FALSE)</f>
        <v>2</v>
      </c>
      <c r="F1759" s="2" t="str">
        <f>VLOOKUP(E1759, [2]staffs!A:D,4,FALSE)</f>
        <v>mireya.copeland@bikes.shop</v>
      </c>
      <c r="G1759" s="2">
        <f>VLOOKUP(D1759, [3]products!$A:$D, 4, FALSE)</f>
        <v>3</v>
      </c>
      <c r="H1759" s="2" t="str">
        <f>VLOOKUP(G1759, [4]categories!A:B, 2, FALSE)</f>
        <v>Cruisers Bicycles</v>
      </c>
      <c r="I1759" s="14">
        <f>VLOOKUP(A1759, [1]orders!A:B,2,FALSE)</f>
        <v>1404</v>
      </c>
      <c r="J1759" s="14" t="str">
        <f>VLOOKUP(A1759, [1]orders!A:I,9,FALSE)</f>
        <v>loyce.conway@aol.com</v>
      </c>
      <c r="K1759" s="14">
        <f>VLOOKUP(A1759, [1]orders!A:J,10,FALSE)</f>
        <v>11722</v>
      </c>
      <c r="L1759" s="2" t="str">
        <f>IFERROR(VLOOKUP(C1759, [5]stores!A:B, 2, FALSE), "Unknown")</f>
        <v>Baldwin Bikes</v>
      </c>
      <c r="M1759" s="2" t="str">
        <f>VLOOKUP(D1759,[3]products!A:B,2,FALSE)</f>
        <v>Pure Cycles Western 3-Speed - Women's - 2015/2016</v>
      </c>
      <c r="N1759" s="2" t="str">
        <f>VLOOKUP(D1759, [3]products!A:H, 8, FALSE)</f>
        <v>Pure Cycles</v>
      </c>
      <c r="O1759" s="21">
        <f>VLOOKUP(A1759, [1]orders!A:D, 4, FALSE)</f>
        <v>42730</v>
      </c>
      <c r="P1759" s="2">
        <v>2</v>
      </c>
      <c r="Q1759" s="2">
        <v>449</v>
      </c>
      <c r="R1759" s="27">
        <v>0.1</v>
      </c>
      <c r="S1759" s="2">
        <f t="shared" si="27"/>
        <v>898</v>
      </c>
    </row>
    <row r="1760" spans="1:19" x14ac:dyDescent="0.3">
      <c r="A1760" s="2">
        <v>630</v>
      </c>
      <c r="B1760" s="2">
        <v>4</v>
      </c>
      <c r="C1760" s="2">
        <f>VLOOKUP(A1760, [1]orders!A:G, 7, FALSE)</f>
        <v>2</v>
      </c>
      <c r="D1760" s="2">
        <v>21</v>
      </c>
      <c r="E1760" s="2">
        <f>VLOOKUP(C1760, [2]staffs!A:G,1,FALSE)</f>
        <v>2</v>
      </c>
      <c r="F1760" s="2" t="str">
        <f>VLOOKUP(E1760, [2]staffs!A:D,4,FALSE)</f>
        <v>mireya.copeland@bikes.shop</v>
      </c>
      <c r="G1760" s="2">
        <f>VLOOKUP(D1760, [3]products!$A:$D, 4, FALSE)</f>
        <v>1</v>
      </c>
      <c r="H1760" s="2" t="str">
        <f>VLOOKUP(G1760, [4]categories!A:B, 2, FALSE)</f>
        <v>Children Bicycles</v>
      </c>
      <c r="I1760" s="14">
        <f>VLOOKUP(A1760, [1]orders!A:B,2,FALSE)</f>
        <v>1404</v>
      </c>
      <c r="J1760" s="14" t="str">
        <f>VLOOKUP(A1760, [1]orders!A:I,9,FALSE)</f>
        <v>loyce.conway@aol.com</v>
      </c>
      <c r="K1760" s="14">
        <f>VLOOKUP(A1760, [1]orders!A:J,10,FALSE)</f>
        <v>11722</v>
      </c>
      <c r="L1760" s="2" t="str">
        <f>IFERROR(VLOOKUP(C1760, [5]stores!A:B, 2, FALSE), "Unknown")</f>
        <v>Baldwin Bikes</v>
      </c>
      <c r="M1760" s="2" t="str">
        <f>VLOOKUP(D1760,[3]products!A:B,2,FALSE)</f>
        <v>Electra Cruiser 1 (24-Inch) - 2016</v>
      </c>
      <c r="N1760" s="2" t="str">
        <f>VLOOKUP(D1760, [3]products!A:H, 8, FALSE)</f>
        <v>Electra</v>
      </c>
      <c r="O1760" s="21">
        <f>VLOOKUP(A1760, [1]orders!A:D, 4, FALSE)</f>
        <v>42730</v>
      </c>
      <c r="P1760" s="2">
        <v>2</v>
      </c>
      <c r="Q1760" s="2">
        <v>269.99</v>
      </c>
      <c r="R1760" s="27">
        <v>7.0000000000000007E-2</v>
      </c>
      <c r="S1760" s="2">
        <f t="shared" si="27"/>
        <v>539.98</v>
      </c>
    </row>
    <row r="1761" spans="1:19" x14ac:dyDescent="0.3">
      <c r="A1761" s="2">
        <v>631</v>
      </c>
      <c r="B1761" s="2">
        <v>1</v>
      </c>
      <c r="C1761" s="2">
        <f>VLOOKUP(A1761, [1]orders!A:G, 7, FALSE)</f>
        <v>1</v>
      </c>
      <c r="D1761" s="2">
        <v>24</v>
      </c>
      <c r="E1761" s="2">
        <f>VLOOKUP(C1761, [2]staffs!A:G,1,FALSE)</f>
        <v>1</v>
      </c>
      <c r="F1761" s="2" t="str">
        <f>VLOOKUP(E1761, [2]staffs!A:D,4,FALSE)</f>
        <v>fabiola.jackson@bikes.shop</v>
      </c>
      <c r="G1761" s="2">
        <f>VLOOKUP(D1761, [3]products!$A:$D, 4, FALSE)</f>
        <v>2</v>
      </c>
      <c r="H1761" s="2" t="str">
        <f>VLOOKUP(G1761, [4]categories!A:B, 2, FALSE)</f>
        <v>Comfort Bicycles</v>
      </c>
      <c r="I1761" s="14">
        <f>VLOOKUP(A1761, [1]orders!A:B,2,FALSE)</f>
        <v>855</v>
      </c>
      <c r="J1761" s="14" t="str">
        <f>VLOOKUP(A1761, [1]orders!A:I,9,FALSE)</f>
        <v>lean.stark@msn.com</v>
      </c>
      <c r="K1761" s="14">
        <f>VLOOKUP(A1761, [1]orders!A:J,10,FALSE)</f>
        <v>91784</v>
      </c>
      <c r="L1761" s="2" t="str">
        <f>IFERROR(VLOOKUP(C1761, [5]stores!A:B, 2, FALSE), "Unknown")</f>
        <v>Santa Cruz Bikes</v>
      </c>
      <c r="M1761" s="2" t="str">
        <f>VLOOKUP(D1761,[3]products!A:B,2,FALSE)</f>
        <v>Electra Townie Original 21D - 2016</v>
      </c>
      <c r="N1761" s="2" t="str">
        <f>VLOOKUP(D1761, [3]products!A:H, 8, FALSE)</f>
        <v>Electra</v>
      </c>
      <c r="O1761" s="21">
        <f>VLOOKUP(A1761, [1]orders!A:D, 4, FALSE)</f>
        <v>42731</v>
      </c>
      <c r="P1761" s="2">
        <v>2</v>
      </c>
      <c r="Q1761" s="2">
        <v>549.99</v>
      </c>
      <c r="R1761" s="27">
        <v>7.0000000000000007E-2</v>
      </c>
      <c r="S1761" s="2">
        <f t="shared" si="27"/>
        <v>1099.98</v>
      </c>
    </row>
    <row r="1762" spans="1:19" x14ac:dyDescent="0.3">
      <c r="A1762" s="2">
        <v>631</v>
      </c>
      <c r="B1762" s="2">
        <v>2</v>
      </c>
      <c r="C1762" s="2">
        <f>VLOOKUP(A1762, [1]orders!A:G, 7, FALSE)</f>
        <v>1</v>
      </c>
      <c r="D1762" s="2">
        <v>15</v>
      </c>
      <c r="E1762" s="2">
        <f>VLOOKUP(C1762, [2]staffs!A:G,1,FALSE)</f>
        <v>1</v>
      </c>
      <c r="F1762" s="2" t="str">
        <f>VLOOKUP(E1762, [2]staffs!A:D,4,FALSE)</f>
        <v>fabiola.jackson@bikes.shop</v>
      </c>
      <c r="G1762" s="2">
        <f>VLOOKUP(D1762, [3]products!$A:$D, 4, FALSE)</f>
        <v>3</v>
      </c>
      <c r="H1762" s="2" t="str">
        <f>VLOOKUP(G1762, [4]categories!A:B, 2, FALSE)</f>
        <v>Cruisers Bicycles</v>
      </c>
      <c r="I1762" s="14">
        <f>VLOOKUP(A1762, [1]orders!A:B,2,FALSE)</f>
        <v>855</v>
      </c>
      <c r="J1762" s="14" t="str">
        <f>VLOOKUP(A1762, [1]orders!A:I,9,FALSE)</f>
        <v>lean.stark@msn.com</v>
      </c>
      <c r="K1762" s="14">
        <f>VLOOKUP(A1762, [1]orders!A:J,10,FALSE)</f>
        <v>91784</v>
      </c>
      <c r="L1762" s="2" t="str">
        <f>IFERROR(VLOOKUP(C1762, [5]stores!A:B, 2, FALSE), "Unknown")</f>
        <v>Santa Cruz Bikes</v>
      </c>
      <c r="M1762" s="2" t="str">
        <f>VLOOKUP(D1762,[3]products!A:B,2,FALSE)</f>
        <v>Electra Moto 1 - 2016</v>
      </c>
      <c r="N1762" s="2" t="str">
        <f>VLOOKUP(D1762, [3]products!A:H, 8, FALSE)</f>
        <v>Electra</v>
      </c>
      <c r="O1762" s="21">
        <f>VLOOKUP(A1762, [1]orders!A:D, 4, FALSE)</f>
        <v>42731</v>
      </c>
      <c r="P1762" s="2">
        <v>2</v>
      </c>
      <c r="Q1762" s="2">
        <v>529.99</v>
      </c>
      <c r="R1762" s="27">
        <v>7.0000000000000007E-2</v>
      </c>
      <c r="S1762" s="2">
        <f t="shared" si="27"/>
        <v>1059.98</v>
      </c>
    </row>
    <row r="1763" spans="1:19" x14ac:dyDescent="0.3">
      <c r="A1763" s="2">
        <v>632</v>
      </c>
      <c r="B1763" s="2">
        <v>1</v>
      </c>
      <c r="C1763" s="2">
        <f>VLOOKUP(A1763, [1]orders!A:G, 7, FALSE)</f>
        <v>2</v>
      </c>
      <c r="D1763" s="2">
        <v>25</v>
      </c>
      <c r="E1763" s="2">
        <f>VLOOKUP(C1763, [2]staffs!A:G,1,FALSE)</f>
        <v>2</v>
      </c>
      <c r="F1763" s="2" t="str">
        <f>VLOOKUP(E1763, [2]staffs!A:D,4,FALSE)</f>
        <v>mireya.copeland@bikes.shop</v>
      </c>
      <c r="G1763" s="2">
        <f>VLOOKUP(D1763, [3]products!$A:$D, 4, FALSE)</f>
        <v>2</v>
      </c>
      <c r="H1763" s="2" t="str">
        <f>VLOOKUP(G1763, [4]categories!A:B, 2, FALSE)</f>
        <v>Comfort Bicycles</v>
      </c>
      <c r="I1763" s="14">
        <f>VLOOKUP(A1763, [1]orders!A:B,2,FALSE)</f>
        <v>163</v>
      </c>
      <c r="J1763" s="14" t="str">
        <f>VLOOKUP(A1763, [1]orders!A:I,9,FALSE)</f>
        <v>margert.stevens@aol.com</v>
      </c>
      <c r="K1763" s="14">
        <f>VLOOKUP(A1763, [1]orders!A:J,10,FALSE)</f>
        <v>13440</v>
      </c>
      <c r="L1763" s="2" t="str">
        <f>IFERROR(VLOOKUP(C1763, [5]stores!A:B, 2, FALSE), "Unknown")</f>
        <v>Baldwin Bikes</v>
      </c>
      <c r="M1763" s="2" t="str">
        <f>VLOOKUP(D1763,[3]products!A:B,2,FALSE)</f>
        <v>Electra Townie Original 7D - 2015/2016</v>
      </c>
      <c r="N1763" s="2" t="str">
        <f>VLOOKUP(D1763, [3]products!A:H, 8, FALSE)</f>
        <v>Electra</v>
      </c>
      <c r="O1763" s="21">
        <f>VLOOKUP(A1763, [1]orders!A:D, 4, FALSE)</f>
        <v>42731</v>
      </c>
      <c r="P1763" s="2">
        <v>1</v>
      </c>
      <c r="Q1763" s="2">
        <v>499.99</v>
      </c>
      <c r="R1763" s="27">
        <v>0.2</v>
      </c>
      <c r="S1763" s="2">
        <f t="shared" si="27"/>
        <v>499.99</v>
      </c>
    </row>
    <row r="1764" spans="1:19" x14ac:dyDescent="0.3">
      <c r="A1764" s="2">
        <v>632</v>
      </c>
      <c r="B1764" s="2">
        <v>2</v>
      </c>
      <c r="C1764" s="2">
        <f>VLOOKUP(A1764, [1]orders!A:G, 7, FALSE)</f>
        <v>2</v>
      </c>
      <c r="D1764" s="2">
        <v>11</v>
      </c>
      <c r="E1764" s="2">
        <f>VLOOKUP(C1764, [2]staffs!A:G,1,FALSE)</f>
        <v>2</v>
      </c>
      <c r="F1764" s="2" t="str">
        <f>VLOOKUP(E1764, [2]staffs!A:D,4,FALSE)</f>
        <v>mireya.copeland@bikes.shop</v>
      </c>
      <c r="G1764" s="2">
        <f>VLOOKUP(D1764, [3]products!$A:$D, 4, FALSE)</f>
        <v>4</v>
      </c>
      <c r="H1764" s="2" t="str">
        <f>VLOOKUP(G1764, [4]categories!A:B, 2, FALSE)</f>
        <v>Cyclocross Bicycles</v>
      </c>
      <c r="I1764" s="14">
        <f>VLOOKUP(A1764, [1]orders!A:B,2,FALSE)</f>
        <v>163</v>
      </c>
      <c r="J1764" s="14" t="str">
        <f>VLOOKUP(A1764, [1]orders!A:I,9,FALSE)</f>
        <v>margert.stevens@aol.com</v>
      </c>
      <c r="K1764" s="14">
        <f>VLOOKUP(A1764, [1]orders!A:J,10,FALSE)</f>
        <v>13440</v>
      </c>
      <c r="L1764" s="2" t="str">
        <f>IFERROR(VLOOKUP(C1764, [5]stores!A:B, 2, FALSE), "Unknown")</f>
        <v>Baldwin Bikes</v>
      </c>
      <c r="M1764" s="2" t="str">
        <f>VLOOKUP(D1764,[3]products!A:B,2,FALSE)</f>
        <v>Surly Straggler 650b - 2016</v>
      </c>
      <c r="N1764" s="2" t="str">
        <f>VLOOKUP(D1764, [3]products!A:H, 8, FALSE)</f>
        <v>Surly</v>
      </c>
      <c r="O1764" s="21">
        <f>VLOOKUP(A1764, [1]orders!A:D, 4, FALSE)</f>
        <v>42731</v>
      </c>
      <c r="P1764" s="2">
        <v>2</v>
      </c>
      <c r="Q1764" s="2">
        <v>1680.99</v>
      </c>
      <c r="R1764" s="27">
        <v>0.1</v>
      </c>
      <c r="S1764" s="2">
        <f t="shared" si="27"/>
        <v>3361.98</v>
      </c>
    </row>
    <row r="1765" spans="1:19" x14ac:dyDescent="0.3">
      <c r="A1765" s="2">
        <v>632</v>
      </c>
      <c r="B1765" s="2">
        <v>3</v>
      </c>
      <c r="C1765" s="2">
        <f>VLOOKUP(A1765, [1]orders!A:G, 7, FALSE)</f>
        <v>2</v>
      </c>
      <c r="D1765" s="2">
        <v>15</v>
      </c>
      <c r="E1765" s="2">
        <f>VLOOKUP(C1765, [2]staffs!A:G,1,FALSE)</f>
        <v>2</v>
      </c>
      <c r="F1765" s="2" t="str">
        <f>VLOOKUP(E1765, [2]staffs!A:D,4,FALSE)</f>
        <v>mireya.copeland@bikes.shop</v>
      </c>
      <c r="G1765" s="2">
        <f>VLOOKUP(D1765, [3]products!$A:$D, 4, FALSE)</f>
        <v>3</v>
      </c>
      <c r="H1765" s="2" t="str">
        <f>VLOOKUP(G1765, [4]categories!A:B, 2, FALSE)</f>
        <v>Cruisers Bicycles</v>
      </c>
      <c r="I1765" s="14">
        <f>VLOOKUP(A1765, [1]orders!A:B,2,FALSE)</f>
        <v>163</v>
      </c>
      <c r="J1765" s="14" t="str">
        <f>VLOOKUP(A1765, [1]orders!A:I,9,FALSE)</f>
        <v>margert.stevens@aol.com</v>
      </c>
      <c r="K1765" s="14">
        <f>VLOOKUP(A1765, [1]orders!A:J,10,FALSE)</f>
        <v>13440</v>
      </c>
      <c r="L1765" s="2" t="str">
        <f>IFERROR(VLOOKUP(C1765, [5]stores!A:B, 2, FALSE), "Unknown")</f>
        <v>Baldwin Bikes</v>
      </c>
      <c r="M1765" s="2" t="str">
        <f>VLOOKUP(D1765,[3]products!A:B,2,FALSE)</f>
        <v>Electra Moto 1 - 2016</v>
      </c>
      <c r="N1765" s="2" t="str">
        <f>VLOOKUP(D1765, [3]products!A:H, 8, FALSE)</f>
        <v>Electra</v>
      </c>
      <c r="O1765" s="21">
        <f>VLOOKUP(A1765, [1]orders!A:D, 4, FALSE)</f>
        <v>42731</v>
      </c>
      <c r="P1765" s="2">
        <v>1</v>
      </c>
      <c r="Q1765" s="2">
        <v>529.99</v>
      </c>
      <c r="R1765" s="27">
        <v>7.0000000000000007E-2</v>
      </c>
      <c r="S1765" s="2">
        <f t="shared" si="27"/>
        <v>529.99</v>
      </c>
    </row>
    <row r="1766" spans="1:19" x14ac:dyDescent="0.3">
      <c r="A1766" s="2">
        <v>632</v>
      </c>
      <c r="B1766" s="2">
        <v>4</v>
      </c>
      <c r="C1766" s="2">
        <f>VLOOKUP(A1766, [1]orders!A:G, 7, FALSE)</f>
        <v>2</v>
      </c>
      <c r="D1766" s="2">
        <v>6</v>
      </c>
      <c r="E1766" s="2">
        <f>VLOOKUP(C1766, [2]staffs!A:G,1,FALSE)</f>
        <v>2</v>
      </c>
      <c r="F1766" s="2" t="str">
        <f>VLOOKUP(E1766, [2]staffs!A:D,4,FALSE)</f>
        <v>mireya.copeland@bikes.shop</v>
      </c>
      <c r="G1766" s="2">
        <f>VLOOKUP(D1766, [3]products!$A:$D, 4, FALSE)</f>
        <v>6</v>
      </c>
      <c r="H1766" s="2" t="str">
        <f>VLOOKUP(G1766, [4]categories!A:B, 2, FALSE)</f>
        <v>Mountain Bikes</v>
      </c>
      <c r="I1766" s="14">
        <f>VLOOKUP(A1766, [1]orders!A:B,2,FALSE)</f>
        <v>163</v>
      </c>
      <c r="J1766" s="14" t="str">
        <f>VLOOKUP(A1766, [1]orders!A:I,9,FALSE)</f>
        <v>margert.stevens@aol.com</v>
      </c>
      <c r="K1766" s="14">
        <f>VLOOKUP(A1766, [1]orders!A:J,10,FALSE)</f>
        <v>13440</v>
      </c>
      <c r="L1766" s="2" t="str">
        <f>IFERROR(VLOOKUP(C1766, [5]stores!A:B, 2, FALSE), "Unknown")</f>
        <v>Baldwin Bikes</v>
      </c>
      <c r="M1766" s="2" t="str">
        <f>VLOOKUP(D1766,[3]products!A:B,2,FALSE)</f>
        <v>Surly Ice Cream Truck Frameset - 2016</v>
      </c>
      <c r="N1766" s="2" t="str">
        <f>VLOOKUP(D1766, [3]products!A:H, 8, FALSE)</f>
        <v>Surly</v>
      </c>
      <c r="O1766" s="21">
        <f>VLOOKUP(A1766, [1]orders!A:D, 4, FALSE)</f>
        <v>42731</v>
      </c>
      <c r="P1766" s="2">
        <v>1</v>
      </c>
      <c r="Q1766" s="2">
        <v>469.99</v>
      </c>
      <c r="R1766" s="27">
        <v>0.05</v>
      </c>
      <c r="S1766" s="2">
        <f t="shared" si="27"/>
        <v>469.99</v>
      </c>
    </row>
    <row r="1767" spans="1:19" x14ac:dyDescent="0.3">
      <c r="A1767" s="2">
        <v>632</v>
      </c>
      <c r="B1767" s="2">
        <v>5</v>
      </c>
      <c r="C1767" s="2">
        <f>VLOOKUP(A1767, [1]orders!A:G, 7, FALSE)</f>
        <v>2</v>
      </c>
      <c r="D1767" s="2">
        <v>22</v>
      </c>
      <c r="E1767" s="2">
        <f>VLOOKUP(C1767, [2]staffs!A:G,1,FALSE)</f>
        <v>2</v>
      </c>
      <c r="F1767" s="2" t="str">
        <f>VLOOKUP(E1767, [2]staffs!A:D,4,FALSE)</f>
        <v>mireya.copeland@bikes.shop</v>
      </c>
      <c r="G1767" s="2">
        <f>VLOOKUP(D1767, [3]products!$A:$D, 4, FALSE)</f>
        <v>1</v>
      </c>
      <c r="H1767" s="2" t="str">
        <f>VLOOKUP(G1767, [4]categories!A:B, 2, FALSE)</f>
        <v>Children Bicycles</v>
      </c>
      <c r="I1767" s="14">
        <f>VLOOKUP(A1767, [1]orders!A:B,2,FALSE)</f>
        <v>163</v>
      </c>
      <c r="J1767" s="14" t="str">
        <f>VLOOKUP(A1767, [1]orders!A:I,9,FALSE)</f>
        <v>margert.stevens@aol.com</v>
      </c>
      <c r="K1767" s="14">
        <f>VLOOKUP(A1767, [1]orders!A:J,10,FALSE)</f>
        <v>13440</v>
      </c>
      <c r="L1767" s="2" t="str">
        <f>IFERROR(VLOOKUP(C1767, [5]stores!A:B, 2, FALSE), "Unknown")</f>
        <v>Baldwin Bikes</v>
      </c>
      <c r="M1767" s="2" t="str">
        <f>VLOOKUP(D1767,[3]products!A:B,2,FALSE)</f>
        <v>Electra Girl's Hawaii 1 (16-inch) - 2015/2016</v>
      </c>
      <c r="N1767" s="2" t="str">
        <f>VLOOKUP(D1767, [3]products!A:H, 8, FALSE)</f>
        <v>Electra</v>
      </c>
      <c r="O1767" s="21">
        <f>VLOOKUP(A1767, [1]orders!A:D, 4, FALSE)</f>
        <v>42731</v>
      </c>
      <c r="P1767" s="2">
        <v>2</v>
      </c>
      <c r="Q1767" s="2">
        <v>269.99</v>
      </c>
      <c r="R1767" s="27">
        <v>0.1</v>
      </c>
      <c r="S1767" s="2">
        <f t="shared" si="27"/>
        <v>539.98</v>
      </c>
    </row>
    <row r="1768" spans="1:19" x14ac:dyDescent="0.3">
      <c r="A1768" s="2">
        <v>633</v>
      </c>
      <c r="B1768" s="2">
        <v>1</v>
      </c>
      <c r="C1768" s="2">
        <f>VLOOKUP(A1768, [1]orders!A:G, 7, FALSE)</f>
        <v>3</v>
      </c>
      <c r="D1768" s="2">
        <v>12</v>
      </c>
      <c r="E1768" s="2">
        <f>VLOOKUP(C1768, [2]staffs!A:G,1,FALSE)</f>
        <v>3</v>
      </c>
      <c r="F1768" s="2" t="str">
        <f>VLOOKUP(E1768, [2]staffs!A:D,4,FALSE)</f>
        <v>genna.serrano@bikes.shop</v>
      </c>
      <c r="G1768" s="2">
        <f>VLOOKUP(D1768, [3]products!$A:$D, 4, FALSE)</f>
        <v>3</v>
      </c>
      <c r="H1768" s="2" t="str">
        <f>VLOOKUP(G1768, [4]categories!A:B, 2, FALSE)</f>
        <v>Cruisers Bicycles</v>
      </c>
      <c r="I1768" s="14">
        <f>VLOOKUP(A1768, [1]orders!A:B,2,FALSE)</f>
        <v>1040</v>
      </c>
      <c r="J1768" s="14" t="str">
        <f>VLOOKUP(A1768, [1]orders!A:I,9,FALSE)</f>
        <v>shantae.hammond@hotmail.com</v>
      </c>
      <c r="K1768" s="14">
        <f>VLOOKUP(A1768, [1]orders!A:J,10,FALSE)</f>
        <v>77904</v>
      </c>
      <c r="L1768" s="2" t="str">
        <f>IFERROR(VLOOKUP(C1768, [5]stores!A:B, 2, FALSE), "Unknown")</f>
        <v>Rowlett Bikes</v>
      </c>
      <c r="M1768" s="2" t="str">
        <f>VLOOKUP(D1768,[3]products!A:B,2,FALSE)</f>
        <v>Electra Townie Original 21D - 2016</v>
      </c>
      <c r="N1768" s="2" t="str">
        <f>VLOOKUP(D1768, [3]products!A:H, 8, FALSE)</f>
        <v>Electra</v>
      </c>
      <c r="O1768" s="21">
        <f>VLOOKUP(A1768, [1]orders!A:D, 4, FALSE)</f>
        <v>42732</v>
      </c>
      <c r="P1768" s="2">
        <v>2</v>
      </c>
      <c r="Q1768" s="2">
        <v>549.99</v>
      </c>
      <c r="R1768" s="27">
        <v>0.05</v>
      </c>
      <c r="S1768" s="2">
        <f t="shared" si="27"/>
        <v>1099.98</v>
      </c>
    </row>
    <row r="1769" spans="1:19" x14ac:dyDescent="0.3">
      <c r="A1769" s="2">
        <v>633</v>
      </c>
      <c r="B1769" s="2">
        <v>2</v>
      </c>
      <c r="C1769" s="2">
        <f>VLOOKUP(A1769, [1]orders!A:G, 7, FALSE)</f>
        <v>3</v>
      </c>
      <c r="D1769" s="2">
        <v>13</v>
      </c>
      <c r="E1769" s="2">
        <f>VLOOKUP(C1769, [2]staffs!A:G,1,FALSE)</f>
        <v>3</v>
      </c>
      <c r="F1769" s="2" t="str">
        <f>VLOOKUP(E1769, [2]staffs!A:D,4,FALSE)</f>
        <v>genna.serrano@bikes.shop</v>
      </c>
      <c r="G1769" s="2">
        <f>VLOOKUP(D1769, [3]products!$A:$D, 4, FALSE)</f>
        <v>3</v>
      </c>
      <c r="H1769" s="2" t="str">
        <f>VLOOKUP(G1769, [4]categories!A:B, 2, FALSE)</f>
        <v>Cruisers Bicycles</v>
      </c>
      <c r="I1769" s="14">
        <f>VLOOKUP(A1769, [1]orders!A:B,2,FALSE)</f>
        <v>1040</v>
      </c>
      <c r="J1769" s="14" t="str">
        <f>VLOOKUP(A1769, [1]orders!A:I,9,FALSE)</f>
        <v>shantae.hammond@hotmail.com</v>
      </c>
      <c r="K1769" s="14">
        <f>VLOOKUP(A1769, [1]orders!A:J,10,FALSE)</f>
        <v>77904</v>
      </c>
      <c r="L1769" s="2" t="str">
        <f>IFERROR(VLOOKUP(C1769, [5]stores!A:B, 2, FALSE), "Unknown")</f>
        <v>Rowlett Bikes</v>
      </c>
      <c r="M1769" s="2" t="str">
        <f>VLOOKUP(D1769,[3]products!A:B,2,FALSE)</f>
        <v>Electra Cruiser 1 (24-Inch) - 2016</v>
      </c>
      <c r="N1769" s="2" t="str">
        <f>VLOOKUP(D1769, [3]products!A:H, 8, FALSE)</f>
        <v>Electra</v>
      </c>
      <c r="O1769" s="21">
        <f>VLOOKUP(A1769, [1]orders!A:D, 4, FALSE)</f>
        <v>42732</v>
      </c>
      <c r="P1769" s="2">
        <v>2</v>
      </c>
      <c r="Q1769" s="2">
        <v>269.99</v>
      </c>
      <c r="R1769" s="27">
        <v>0.2</v>
      </c>
      <c r="S1769" s="2">
        <f t="shared" si="27"/>
        <v>539.98</v>
      </c>
    </row>
    <row r="1770" spans="1:19" x14ac:dyDescent="0.3">
      <c r="A1770" s="2">
        <v>633</v>
      </c>
      <c r="B1770" s="2">
        <v>3</v>
      </c>
      <c r="C1770" s="2">
        <f>VLOOKUP(A1770, [1]orders!A:G, 7, FALSE)</f>
        <v>3</v>
      </c>
      <c r="D1770" s="2">
        <v>5</v>
      </c>
      <c r="E1770" s="2">
        <f>VLOOKUP(C1770, [2]staffs!A:G,1,FALSE)</f>
        <v>3</v>
      </c>
      <c r="F1770" s="2" t="str">
        <f>VLOOKUP(E1770, [2]staffs!A:D,4,FALSE)</f>
        <v>genna.serrano@bikes.shop</v>
      </c>
      <c r="G1770" s="2">
        <f>VLOOKUP(D1770, [3]products!$A:$D, 4, FALSE)</f>
        <v>6</v>
      </c>
      <c r="H1770" s="2" t="str">
        <f>VLOOKUP(G1770, [4]categories!A:B, 2, FALSE)</f>
        <v>Mountain Bikes</v>
      </c>
      <c r="I1770" s="14">
        <f>VLOOKUP(A1770, [1]orders!A:B,2,FALSE)</f>
        <v>1040</v>
      </c>
      <c r="J1770" s="14" t="str">
        <f>VLOOKUP(A1770, [1]orders!A:I,9,FALSE)</f>
        <v>shantae.hammond@hotmail.com</v>
      </c>
      <c r="K1770" s="14">
        <f>VLOOKUP(A1770, [1]orders!A:J,10,FALSE)</f>
        <v>77904</v>
      </c>
      <c r="L1770" s="2" t="str">
        <f>IFERROR(VLOOKUP(C1770, [5]stores!A:B, 2, FALSE), "Unknown")</f>
        <v>Rowlett Bikes</v>
      </c>
      <c r="M1770" s="2" t="str">
        <f>VLOOKUP(D1770,[3]products!A:B,2,FALSE)</f>
        <v>Heller Shagamaw Frame - 2016</v>
      </c>
      <c r="N1770" s="2" t="str">
        <f>VLOOKUP(D1770, [3]products!A:H, 8, FALSE)</f>
        <v>Heller</v>
      </c>
      <c r="O1770" s="21">
        <f>VLOOKUP(A1770, [1]orders!A:D, 4, FALSE)</f>
        <v>42732</v>
      </c>
      <c r="P1770" s="2">
        <v>2</v>
      </c>
      <c r="Q1770" s="2">
        <v>1320.99</v>
      </c>
      <c r="R1770" s="27">
        <v>0.2</v>
      </c>
      <c r="S1770" s="2">
        <f t="shared" si="27"/>
        <v>2641.98</v>
      </c>
    </row>
    <row r="1771" spans="1:19" x14ac:dyDescent="0.3">
      <c r="A1771" s="2">
        <v>633</v>
      </c>
      <c r="B1771" s="2">
        <v>4</v>
      </c>
      <c r="C1771" s="2">
        <f>VLOOKUP(A1771, [1]orders!A:G, 7, FALSE)</f>
        <v>3</v>
      </c>
      <c r="D1771" s="2">
        <v>10</v>
      </c>
      <c r="E1771" s="2">
        <f>VLOOKUP(C1771, [2]staffs!A:G,1,FALSE)</f>
        <v>3</v>
      </c>
      <c r="F1771" s="2" t="str">
        <f>VLOOKUP(E1771, [2]staffs!A:D,4,FALSE)</f>
        <v>genna.serrano@bikes.shop</v>
      </c>
      <c r="G1771" s="2">
        <f>VLOOKUP(D1771, [3]products!$A:$D, 4, FALSE)</f>
        <v>4</v>
      </c>
      <c r="H1771" s="2" t="str">
        <f>VLOOKUP(G1771, [4]categories!A:B, 2, FALSE)</f>
        <v>Cyclocross Bicycles</v>
      </c>
      <c r="I1771" s="14">
        <f>VLOOKUP(A1771, [1]orders!A:B,2,FALSE)</f>
        <v>1040</v>
      </c>
      <c r="J1771" s="14" t="str">
        <f>VLOOKUP(A1771, [1]orders!A:I,9,FALSE)</f>
        <v>shantae.hammond@hotmail.com</v>
      </c>
      <c r="K1771" s="14">
        <f>VLOOKUP(A1771, [1]orders!A:J,10,FALSE)</f>
        <v>77904</v>
      </c>
      <c r="L1771" s="2" t="str">
        <f>IFERROR(VLOOKUP(C1771, [5]stores!A:B, 2, FALSE), "Unknown")</f>
        <v>Rowlett Bikes</v>
      </c>
      <c r="M1771" s="2" t="str">
        <f>VLOOKUP(D1771,[3]products!A:B,2,FALSE)</f>
        <v>Surly Straggler - 2016</v>
      </c>
      <c r="N1771" s="2" t="str">
        <f>VLOOKUP(D1771, [3]products!A:H, 8, FALSE)</f>
        <v>Surly</v>
      </c>
      <c r="O1771" s="21">
        <f>VLOOKUP(A1771, [1]orders!A:D, 4, FALSE)</f>
        <v>42732</v>
      </c>
      <c r="P1771" s="2">
        <v>2</v>
      </c>
      <c r="Q1771" s="2">
        <v>1549</v>
      </c>
      <c r="R1771" s="27">
        <v>0.2</v>
      </c>
      <c r="S1771" s="2">
        <f t="shared" si="27"/>
        <v>3098</v>
      </c>
    </row>
    <row r="1772" spans="1:19" x14ac:dyDescent="0.3">
      <c r="A1772" s="2">
        <v>634</v>
      </c>
      <c r="B1772" s="2">
        <v>1</v>
      </c>
      <c r="C1772" s="2">
        <f>VLOOKUP(A1772, [1]orders!A:G, 7, FALSE)</f>
        <v>2</v>
      </c>
      <c r="D1772" s="2">
        <v>4</v>
      </c>
      <c r="E1772" s="2">
        <f>VLOOKUP(C1772, [2]staffs!A:G,1,FALSE)</f>
        <v>2</v>
      </c>
      <c r="F1772" s="2" t="str">
        <f>VLOOKUP(E1772, [2]staffs!A:D,4,FALSE)</f>
        <v>mireya.copeland@bikes.shop</v>
      </c>
      <c r="G1772" s="2">
        <f>VLOOKUP(D1772, [3]products!$A:$D, 4, FALSE)</f>
        <v>6</v>
      </c>
      <c r="H1772" s="2" t="str">
        <f>VLOOKUP(G1772, [4]categories!A:B, 2, FALSE)</f>
        <v>Mountain Bikes</v>
      </c>
      <c r="I1772" s="14">
        <f>VLOOKUP(A1772, [1]orders!A:B,2,FALSE)</f>
        <v>27</v>
      </c>
      <c r="J1772" s="14" t="str">
        <f>VLOOKUP(A1772, [1]orders!A:I,9,FALSE)</f>
        <v>santos.valencia@yahoo.com</v>
      </c>
      <c r="K1772" s="14">
        <f>VLOOKUP(A1772, [1]orders!A:J,10,FALSE)</f>
        <v>11104</v>
      </c>
      <c r="L1772" s="2" t="str">
        <f>IFERROR(VLOOKUP(C1772, [5]stores!A:B, 2, FALSE), "Unknown")</f>
        <v>Baldwin Bikes</v>
      </c>
      <c r="M1772" s="2" t="str">
        <f>VLOOKUP(D1772,[3]products!A:B,2,FALSE)</f>
        <v>Trek Fuel EX 8 29 - 2016</v>
      </c>
      <c r="N1772" s="2" t="str">
        <f>VLOOKUP(D1772, [3]products!A:H, 8, FALSE)</f>
        <v>Trek</v>
      </c>
      <c r="O1772" s="21">
        <f>VLOOKUP(A1772, [1]orders!A:D, 4, FALSE)</f>
        <v>42733</v>
      </c>
      <c r="P1772" s="2">
        <v>2</v>
      </c>
      <c r="Q1772" s="2">
        <v>2899.99</v>
      </c>
      <c r="R1772" s="27">
        <v>0.05</v>
      </c>
      <c r="S1772" s="2">
        <f t="shared" si="27"/>
        <v>5799.98</v>
      </c>
    </row>
    <row r="1773" spans="1:19" x14ac:dyDescent="0.3">
      <c r="A1773" s="2">
        <v>634</v>
      </c>
      <c r="B1773" s="2">
        <v>2</v>
      </c>
      <c r="C1773" s="2">
        <f>VLOOKUP(A1773, [1]orders!A:G, 7, FALSE)</f>
        <v>2</v>
      </c>
      <c r="D1773" s="2">
        <v>12</v>
      </c>
      <c r="E1773" s="2">
        <f>VLOOKUP(C1773, [2]staffs!A:G,1,FALSE)</f>
        <v>2</v>
      </c>
      <c r="F1773" s="2" t="str">
        <f>VLOOKUP(E1773, [2]staffs!A:D,4,FALSE)</f>
        <v>mireya.copeland@bikes.shop</v>
      </c>
      <c r="G1773" s="2">
        <f>VLOOKUP(D1773, [3]products!$A:$D, 4, FALSE)</f>
        <v>3</v>
      </c>
      <c r="H1773" s="2" t="str">
        <f>VLOOKUP(G1773, [4]categories!A:B, 2, FALSE)</f>
        <v>Cruisers Bicycles</v>
      </c>
      <c r="I1773" s="14">
        <f>VLOOKUP(A1773, [1]orders!A:B,2,FALSE)</f>
        <v>27</v>
      </c>
      <c r="J1773" s="14" t="str">
        <f>VLOOKUP(A1773, [1]orders!A:I,9,FALSE)</f>
        <v>santos.valencia@yahoo.com</v>
      </c>
      <c r="K1773" s="14">
        <f>VLOOKUP(A1773, [1]orders!A:J,10,FALSE)</f>
        <v>11104</v>
      </c>
      <c r="L1773" s="2" t="str">
        <f>IFERROR(VLOOKUP(C1773, [5]stores!A:B, 2, FALSE), "Unknown")</f>
        <v>Baldwin Bikes</v>
      </c>
      <c r="M1773" s="2" t="str">
        <f>VLOOKUP(D1773,[3]products!A:B,2,FALSE)</f>
        <v>Electra Townie Original 21D - 2016</v>
      </c>
      <c r="N1773" s="2" t="str">
        <f>VLOOKUP(D1773, [3]products!A:H, 8, FALSE)</f>
        <v>Electra</v>
      </c>
      <c r="O1773" s="21">
        <f>VLOOKUP(A1773, [1]orders!A:D, 4, FALSE)</f>
        <v>42733</v>
      </c>
      <c r="P1773" s="2">
        <v>1</v>
      </c>
      <c r="Q1773" s="2">
        <v>549.99</v>
      </c>
      <c r="R1773" s="27">
        <v>0.1</v>
      </c>
      <c r="S1773" s="2">
        <f t="shared" si="27"/>
        <v>549.99</v>
      </c>
    </row>
    <row r="1774" spans="1:19" x14ac:dyDescent="0.3">
      <c r="A1774" s="2">
        <v>635</v>
      </c>
      <c r="B1774" s="2">
        <v>1</v>
      </c>
      <c r="C1774" s="2">
        <f>VLOOKUP(A1774, [1]orders!A:G, 7, FALSE)</f>
        <v>2</v>
      </c>
      <c r="D1774" s="2">
        <v>4</v>
      </c>
      <c r="E1774" s="2">
        <f>VLOOKUP(C1774, [2]staffs!A:G,1,FALSE)</f>
        <v>2</v>
      </c>
      <c r="F1774" s="2" t="str">
        <f>VLOOKUP(E1774, [2]staffs!A:D,4,FALSE)</f>
        <v>mireya.copeland@bikes.shop</v>
      </c>
      <c r="G1774" s="2">
        <f>VLOOKUP(D1774, [3]products!$A:$D, 4, FALSE)</f>
        <v>6</v>
      </c>
      <c r="H1774" s="2" t="str">
        <f>VLOOKUP(G1774, [4]categories!A:B, 2, FALSE)</f>
        <v>Mountain Bikes</v>
      </c>
      <c r="I1774" s="14">
        <f>VLOOKUP(A1774, [1]orders!A:B,2,FALSE)</f>
        <v>520</v>
      </c>
      <c r="J1774" s="14" t="str">
        <f>VLOOKUP(A1774, [1]orders!A:I,9,FALSE)</f>
        <v>andreas.herman@msn.com</v>
      </c>
      <c r="K1774" s="14">
        <f>VLOOKUP(A1774, [1]orders!A:J,10,FALSE)</f>
        <v>10550</v>
      </c>
      <c r="L1774" s="2" t="str">
        <f>IFERROR(VLOOKUP(C1774, [5]stores!A:B, 2, FALSE), "Unknown")</f>
        <v>Baldwin Bikes</v>
      </c>
      <c r="M1774" s="2" t="str">
        <f>VLOOKUP(D1774,[3]products!A:B,2,FALSE)</f>
        <v>Trek Fuel EX 8 29 - 2016</v>
      </c>
      <c r="N1774" s="2" t="str">
        <f>VLOOKUP(D1774, [3]products!A:H, 8, FALSE)</f>
        <v>Trek</v>
      </c>
      <c r="O1774" s="21">
        <f>VLOOKUP(A1774, [1]orders!A:D, 4, FALSE)</f>
        <v>42734</v>
      </c>
      <c r="P1774" s="2">
        <v>1</v>
      </c>
      <c r="Q1774" s="2">
        <v>2899.99</v>
      </c>
      <c r="R1774" s="27">
        <v>0.05</v>
      </c>
      <c r="S1774" s="2">
        <f t="shared" si="27"/>
        <v>2899.99</v>
      </c>
    </row>
    <row r="1775" spans="1:19" x14ac:dyDescent="0.3">
      <c r="A1775" s="2">
        <v>636</v>
      </c>
      <c r="B1775" s="2">
        <v>1</v>
      </c>
      <c r="C1775" s="2">
        <f>VLOOKUP(A1775, [1]orders!A:G, 7, FALSE)</f>
        <v>1</v>
      </c>
      <c r="D1775" s="2">
        <v>85</v>
      </c>
      <c r="E1775" s="2">
        <f>VLOOKUP(C1775, [2]staffs!A:G,1,FALSE)</f>
        <v>1</v>
      </c>
      <c r="F1775" s="2" t="str">
        <f>VLOOKUP(E1775, [2]staffs!A:D,4,FALSE)</f>
        <v>fabiola.jackson@bikes.shop</v>
      </c>
      <c r="G1775" s="2">
        <f>VLOOKUP(D1775, [3]products!$A:$D, 4, FALSE)</f>
        <v>1</v>
      </c>
      <c r="H1775" s="2" t="str">
        <f>VLOOKUP(G1775, [4]categories!A:B, 2, FALSE)</f>
        <v>Children Bicycles</v>
      </c>
      <c r="I1775" s="14">
        <f>VLOOKUP(A1775, [1]orders!A:B,2,FALSE)</f>
        <v>532</v>
      </c>
      <c r="J1775" s="14" t="str">
        <f>VLOOKUP(A1775, [1]orders!A:I,9,FALSE)</f>
        <v>mia.delgado@yahoo.com</v>
      </c>
      <c r="K1775" s="14">
        <f>VLOOKUP(A1775, [1]orders!A:J,10,FALSE)</f>
        <v>92236</v>
      </c>
      <c r="L1775" s="2" t="str">
        <f>IFERROR(VLOOKUP(C1775, [5]stores!A:B, 2, FALSE), "Unknown")</f>
        <v>Santa Cruz Bikes</v>
      </c>
      <c r="M1775" s="2" t="str">
        <f>VLOOKUP(D1775,[3]products!A:B,2,FALSE)</f>
        <v>Haro Downtown 16 - 2017</v>
      </c>
      <c r="N1775" s="2" t="str">
        <f>VLOOKUP(D1775, [3]products!A:H, 8, FALSE)</f>
        <v>Haro</v>
      </c>
      <c r="O1775" s="21">
        <f>VLOOKUP(A1775, [1]orders!A:D, 4, FALSE)</f>
        <v>42738</v>
      </c>
      <c r="P1775" s="2">
        <v>2</v>
      </c>
      <c r="Q1775" s="2">
        <v>329.99</v>
      </c>
      <c r="R1775" s="27">
        <v>0.2</v>
      </c>
      <c r="S1775" s="2">
        <f t="shared" si="27"/>
        <v>659.98</v>
      </c>
    </row>
    <row r="1776" spans="1:19" x14ac:dyDescent="0.3">
      <c r="A1776" s="2">
        <v>637</v>
      </c>
      <c r="B1776" s="2">
        <v>1</v>
      </c>
      <c r="C1776" s="2">
        <f>VLOOKUP(A1776, [1]orders!A:G, 7, FALSE)</f>
        <v>2</v>
      </c>
      <c r="D1776" s="2">
        <v>9</v>
      </c>
      <c r="E1776" s="2">
        <f>VLOOKUP(C1776, [2]staffs!A:G,1,FALSE)</f>
        <v>2</v>
      </c>
      <c r="F1776" s="2" t="str">
        <f>VLOOKUP(E1776, [2]staffs!A:D,4,FALSE)</f>
        <v>mireya.copeland@bikes.shop</v>
      </c>
      <c r="G1776" s="2">
        <f>VLOOKUP(D1776, [3]products!$A:$D, 4, FALSE)</f>
        <v>5</v>
      </c>
      <c r="H1776" s="2" t="str">
        <f>VLOOKUP(G1776, [4]categories!A:B, 2, FALSE)</f>
        <v>Electric Bikes</v>
      </c>
      <c r="I1776" s="14">
        <f>VLOOKUP(A1776, [1]orders!A:B,2,FALSE)</f>
        <v>512</v>
      </c>
      <c r="J1776" s="14" t="str">
        <f>VLOOKUP(A1776, [1]orders!A:I,9,FALSE)</f>
        <v>hee.greer@hotmail.com</v>
      </c>
      <c r="K1776" s="14">
        <f>VLOOKUP(A1776, [1]orders!A:J,10,FALSE)</f>
        <v>11784</v>
      </c>
      <c r="L1776" s="2" t="str">
        <f>IFERROR(VLOOKUP(C1776, [5]stores!A:B, 2, FALSE), "Unknown")</f>
        <v>Baldwin Bikes</v>
      </c>
      <c r="M1776" s="2" t="str">
        <f>VLOOKUP(D1776,[3]products!A:B,2,FALSE)</f>
        <v>Trek Conduit+ - 2016</v>
      </c>
      <c r="N1776" s="2" t="str">
        <f>VLOOKUP(D1776, [3]products!A:H, 8, FALSE)</f>
        <v>Trek</v>
      </c>
      <c r="O1776" s="21">
        <f>VLOOKUP(A1776, [1]orders!A:D, 4, FALSE)</f>
        <v>42738</v>
      </c>
      <c r="P1776" s="2">
        <v>1</v>
      </c>
      <c r="Q1776" s="2">
        <v>2999.99</v>
      </c>
      <c r="R1776" s="27">
        <v>0.1</v>
      </c>
      <c r="S1776" s="2">
        <f t="shared" si="27"/>
        <v>2999.99</v>
      </c>
    </row>
    <row r="1777" spans="1:19" x14ac:dyDescent="0.3">
      <c r="A1777" s="2">
        <v>637</v>
      </c>
      <c r="B1777" s="2">
        <v>2</v>
      </c>
      <c r="C1777" s="2">
        <f>VLOOKUP(A1777, [1]orders!A:G, 7, FALSE)</f>
        <v>2</v>
      </c>
      <c r="D1777" s="2">
        <v>106</v>
      </c>
      <c r="E1777" s="2">
        <f>VLOOKUP(C1777, [2]staffs!A:G,1,FALSE)</f>
        <v>2</v>
      </c>
      <c r="F1777" s="2" t="str">
        <f>VLOOKUP(E1777, [2]staffs!A:D,4,FALSE)</f>
        <v>mireya.copeland@bikes.shop</v>
      </c>
      <c r="G1777" s="2">
        <f>VLOOKUP(D1777, [3]products!$A:$D, 4, FALSE)</f>
        <v>2</v>
      </c>
      <c r="H1777" s="2" t="str">
        <f>VLOOKUP(G1777, [4]categories!A:B, 2, FALSE)</f>
        <v>Comfort Bicycles</v>
      </c>
      <c r="I1777" s="14">
        <f>VLOOKUP(A1777, [1]orders!A:B,2,FALSE)</f>
        <v>512</v>
      </c>
      <c r="J1777" s="14" t="str">
        <f>VLOOKUP(A1777, [1]orders!A:I,9,FALSE)</f>
        <v>hee.greer@hotmail.com</v>
      </c>
      <c r="K1777" s="14">
        <f>VLOOKUP(A1777, [1]orders!A:J,10,FALSE)</f>
        <v>11784</v>
      </c>
      <c r="L1777" s="2" t="str">
        <f>IFERROR(VLOOKUP(C1777, [5]stores!A:B, 2, FALSE), "Unknown")</f>
        <v>Baldwin Bikes</v>
      </c>
      <c r="M1777" s="2" t="str">
        <f>VLOOKUP(D1777,[3]products!A:B,2,FALSE)</f>
        <v>Sun Bicycles Cruz 3 - 2017</v>
      </c>
      <c r="N1777" s="2" t="str">
        <f>VLOOKUP(D1777, [3]products!A:H, 8, FALSE)</f>
        <v>Sun Bicycles</v>
      </c>
      <c r="O1777" s="21">
        <f>VLOOKUP(A1777, [1]orders!A:D, 4, FALSE)</f>
        <v>42738</v>
      </c>
      <c r="P1777" s="2">
        <v>2</v>
      </c>
      <c r="Q1777" s="2">
        <v>449.99</v>
      </c>
      <c r="R1777" s="27">
        <v>0.1</v>
      </c>
      <c r="S1777" s="2">
        <f t="shared" si="27"/>
        <v>899.98</v>
      </c>
    </row>
    <row r="1778" spans="1:19" x14ac:dyDescent="0.3">
      <c r="A1778" s="2">
        <v>638</v>
      </c>
      <c r="B1778" s="2">
        <v>1</v>
      </c>
      <c r="C1778" s="2">
        <f>VLOOKUP(A1778, [1]orders!A:G, 7, FALSE)</f>
        <v>2</v>
      </c>
      <c r="D1778" s="2">
        <v>103</v>
      </c>
      <c r="E1778" s="2">
        <f>VLOOKUP(C1778, [2]staffs!A:G,1,FALSE)</f>
        <v>2</v>
      </c>
      <c r="F1778" s="2" t="str">
        <f>VLOOKUP(E1778, [2]staffs!A:D,4,FALSE)</f>
        <v>mireya.copeland@bikes.shop</v>
      </c>
      <c r="G1778" s="2">
        <f>VLOOKUP(D1778, [3]products!$A:$D, 4, FALSE)</f>
        <v>2</v>
      </c>
      <c r="H1778" s="2" t="str">
        <f>VLOOKUP(G1778, [4]categories!A:B, 2, FALSE)</f>
        <v>Comfort Bicycles</v>
      </c>
      <c r="I1778" s="14">
        <f>VLOOKUP(A1778, [1]orders!A:B,2,FALSE)</f>
        <v>1302</v>
      </c>
      <c r="J1778" s="14" t="str">
        <f>VLOOKUP(A1778, [1]orders!A:I,9,FALSE)</f>
        <v>verda.gilbert@gmail.com</v>
      </c>
      <c r="K1778" s="14">
        <f>VLOOKUP(A1778, [1]orders!A:J,10,FALSE)</f>
        <v>11731</v>
      </c>
      <c r="L1778" s="2" t="str">
        <f>IFERROR(VLOOKUP(C1778, [5]stores!A:B, 2, FALSE), "Unknown")</f>
        <v>Baldwin Bikes</v>
      </c>
      <c r="M1778" s="2" t="str">
        <f>VLOOKUP(D1778,[3]products!A:B,2,FALSE)</f>
        <v>Sun Bicycles Streamway 3 - 2017</v>
      </c>
      <c r="N1778" s="2" t="str">
        <f>VLOOKUP(D1778, [3]products!A:H, 8, FALSE)</f>
        <v>Sun Bicycles</v>
      </c>
      <c r="O1778" s="21">
        <f>VLOOKUP(A1778, [1]orders!A:D, 4, FALSE)</f>
        <v>42739</v>
      </c>
      <c r="P1778" s="2">
        <v>1</v>
      </c>
      <c r="Q1778" s="2">
        <v>551.99</v>
      </c>
      <c r="R1778" s="27">
        <v>0.05</v>
      </c>
      <c r="S1778" s="2">
        <f t="shared" si="27"/>
        <v>551.99</v>
      </c>
    </row>
    <row r="1779" spans="1:19" x14ac:dyDescent="0.3">
      <c r="A1779" s="2">
        <v>638</v>
      </c>
      <c r="B1779" s="2">
        <v>2</v>
      </c>
      <c r="C1779" s="2">
        <f>VLOOKUP(A1779, [1]orders!A:G, 7, FALSE)</f>
        <v>2</v>
      </c>
      <c r="D1779" s="2">
        <v>56</v>
      </c>
      <c r="E1779" s="2">
        <f>VLOOKUP(C1779, [2]staffs!A:G,1,FALSE)</f>
        <v>2</v>
      </c>
      <c r="F1779" s="2" t="str">
        <f>VLOOKUP(E1779, [2]staffs!A:D,4,FALSE)</f>
        <v>mireya.copeland@bikes.shop</v>
      </c>
      <c r="G1779" s="2">
        <f>VLOOKUP(D1779, [3]products!$A:$D, 4, FALSE)</f>
        <v>7</v>
      </c>
      <c r="H1779" s="2" t="str">
        <f>VLOOKUP(G1779, [4]categories!A:B, 2, FALSE)</f>
        <v>Road Bikes</v>
      </c>
      <c r="I1779" s="14">
        <f>VLOOKUP(A1779, [1]orders!A:B,2,FALSE)</f>
        <v>1302</v>
      </c>
      <c r="J1779" s="14" t="str">
        <f>VLOOKUP(A1779, [1]orders!A:I,9,FALSE)</f>
        <v>verda.gilbert@gmail.com</v>
      </c>
      <c r="K1779" s="14">
        <f>VLOOKUP(A1779, [1]orders!A:J,10,FALSE)</f>
        <v>11731</v>
      </c>
      <c r="L1779" s="2" t="str">
        <f>IFERROR(VLOOKUP(C1779, [5]stores!A:B, 2, FALSE), "Unknown")</f>
        <v>Baldwin Bikes</v>
      </c>
      <c r="M1779" s="2" t="str">
        <f>VLOOKUP(D1779,[3]products!A:B,2,FALSE)</f>
        <v>Trek Domane SLR 6 Disc - 2017</v>
      </c>
      <c r="N1779" s="2" t="str">
        <f>VLOOKUP(D1779, [3]products!A:H, 8, FALSE)</f>
        <v>Trek</v>
      </c>
      <c r="O1779" s="21">
        <f>VLOOKUP(A1779, [1]orders!A:D, 4, FALSE)</f>
        <v>42739</v>
      </c>
      <c r="P1779" s="2">
        <v>1</v>
      </c>
      <c r="Q1779" s="2">
        <v>5499.99</v>
      </c>
      <c r="R1779" s="27">
        <v>0.2</v>
      </c>
      <c r="S1779" s="2">
        <f t="shared" si="27"/>
        <v>5499.99</v>
      </c>
    </row>
    <row r="1780" spans="1:19" x14ac:dyDescent="0.3">
      <c r="A1780" s="2">
        <v>638</v>
      </c>
      <c r="B1780" s="2">
        <v>3</v>
      </c>
      <c r="C1780" s="2">
        <f>VLOOKUP(A1780, [1]orders!A:G, 7, FALSE)</f>
        <v>2</v>
      </c>
      <c r="D1780" s="2">
        <v>53</v>
      </c>
      <c r="E1780" s="2">
        <f>VLOOKUP(C1780, [2]staffs!A:G,1,FALSE)</f>
        <v>2</v>
      </c>
      <c r="F1780" s="2" t="str">
        <f>VLOOKUP(E1780, [2]staffs!A:D,4,FALSE)</f>
        <v>mireya.copeland@bikes.shop</v>
      </c>
      <c r="G1780" s="2">
        <f>VLOOKUP(D1780, [3]products!$A:$D, 4, FALSE)</f>
        <v>7</v>
      </c>
      <c r="H1780" s="2" t="str">
        <f>VLOOKUP(G1780, [4]categories!A:B, 2, FALSE)</f>
        <v>Road Bikes</v>
      </c>
      <c r="I1780" s="14">
        <f>VLOOKUP(A1780, [1]orders!A:B,2,FALSE)</f>
        <v>1302</v>
      </c>
      <c r="J1780" s="14" t="str">
        <f>VLOOKUP(A1780, [1]orders!A:I,9,FALSE)</f>
        <v>verda.gilbert@gmail.com</v>
      </c>
      <c r="K1780" s="14">
        <f>VLOOKUP(A1780, [1]orders!A:J,10,FALSE)</f>
        <v>11731</v>
      </c>
      <c r="L1780" s="2" t="str">
        <f>IFERROR(VLOOKUP(C1780, [5]stores!A:B, 2, FALSE), "Unknown")</f>
        <v>Baldwin Bikes</v>
      </c>
      <c r="M1780" s="2" t="str">
        <f>VLOOKUP(D1780,[3]products!A:B,2,FALSE)</f>
        <v>Surly Ogre Frameset - 2017</v>
      </c>
      <c r="N1780" s="2" t="str">
        <f>VLOOKUP(D1780, [3]products!A:H, 8, FALSE)</f>
        <v>Surly</v>
      </c>
      <c r="O1780" s="21">
        <f>VLOOKUP(A1780, [1]orders!A:D, 4, FALSE)</f>
        <v>42739</v>
      </c>
      <c r="P1780" s="2">
        <v>2</v>
      </c>
      <c r="Q1780" s="2">
        <v>749.99</v>
      </c>
      <c r="R1780" s="27">
        <v>0.05</v>
      </c>
      <c r="S1780" s="2">
        <f t="shared" si="27"/>
        <v>1499.98</v>
      </c>
    </row>
    <row r="1781" spans="1:19" x14ac:dyDescent="0.3">
      <c r="A1781" s="2">
        <v>639</v>
      </c>
      <c r="B1781" s="2">
        <v>1</v>
      </c>
      <c r="C1781" s="2">
        <f>VLOOKUP(A1781, [1]orders!A:G, 7, FALSE)</f>
        <v>2</v>
      </c>
      <c r="D1781" s="2">
        <v>15</v>
      </c>
      <c r="E1781" s="2">
        <f>VLOOKUP(C1781, [2]staffs!A:G,1,FALSE)</f>
        <v>2</v>
      </c>
      <c r="F1781" s="2" t="str">
        <f>VLOOKUP(E1781, [2]staffs!A:D,4,FALSE)</f>
        <v>mireya.copeland@bikes.shop</v>
      </c>
      <c r="G1781" s="2">
        <f>VLOOKUP(D1781, [3]products!$A:$D, 4, FALSE)</f>
        <v>3</v>
      </c>
      <c r="H1781" s="2" t="str">
        <f>VLOOKUP(G1781, [4]categories!A:B, 2, FALSE)</f>
        <v>Cruisers Bicycles</v>
      </c>
      <c r="I1781" s="14">
        <f>VLOOKUP(A1781, [1]orders!A:B,2,FALSE)</f>
        <v>550</v>
      </c>
      <c r="J1781" s="14" t="str">
        <f>VLOOKUP(A1781, [1]orders!A:I,9,FALSE)</f>
        <v>felicidad.golden@yahoo.com</v>
      </c>
      <c r="K1781" s="14">
        <f>VLOOKUP(A1781, [1]orders!A:J,10,FALSE)</f>
        <v>14094</v>
      </c>
      <c r="L1781" s="2" t="str">
        <f>IFERROR(VLOOKUP(C1781, [5]stores!A:B, 2, FALSE), "Unknown")</f>
        <v>Baldwin Bikes</v>
      </c>
      <c r="M1781" s="2" t="str">
        <f>VLOOKUP(D1781,[3]products!A:B,2,FALSE)</f>
        <v>Electra Moto 1 - 2016</v>
      </c>
      <c r="N1781" s="2" t="str">
        <f>VLOOKUP(D1781, [3]products!A:H, 8, FALSE)</f>
        <v>Electra</v>
      </c>
      <c r="O1781" s="21">
        <f>VLOOKUP(A1781, [1]orders!A:D, 4, FALSE)</f>
        <v>42741</v>
      </c>
      <c r="P1781" s="2">
        <v>1</v>
      </c>
      <c r="Q1781" s="2">
        <v>529.99</v>
      </c>
      <c r="R1781" s="27">
        <v>7.0000000000000007E-2</v>
      </c>
      <c r="S1781" s="2">
        <f t="shared" si="27"/>
        <v>529.99</v>
      </c>
    </row>
    <row r="1782" spans="1:19" x14ac:dyDescent="0.3">
      <c r="A1782" s="2">
        <v>639</v>
      </c>
      <c r="B1782" s="2">
        <v>2</v>
      </c>
      <c r="C1782" s="2">
        <f>VLOOKUP(A1782, [1]orders!A:G, 7, FALSE)</f>
        <v>2</v>
      </c>
      <c r="D1782" s="2">
        <v>73</v>
      </c>
      <c r="E1782" s="2">
        <f>VLOOKUP(C1782, [2]staffs!A:G,1,FALSE)</f>
        <v>2</v>
      </c>
      <c r="F1782" s="2" t="str">
        <f>VLOOKUP(E1782, [2]staffs!A:D,4,FALSE)</f>
        <v>mireya.copeland@bikes.shop</v>
      </c>
      <c r="G1782" s="2">
        <f>VLOOKUP(D1782, [3]products!$A:$D, 4, FALSE)</f>
        <v>3</v>
      </c>
      <c r="H1782" s="2" t="str">
        <f>VLOOKUP(G1782, [4]categories!A:B, 2, FALSE)</f>
        <v>Cruisers Bicycles</v>
      </c>
      <c r="I1782" s="14">
        <f>VLOOKUP(A1782, [1]orders!A:B,2,FALSE)</f>
        <v>550</v>
      </c>
      <c r="J1782" s="14" t="str">
        <f>VLOOKUP(A1782, [1]orders!A:I,9,FALSE)</f>
        <v>felicidad.golden@yahoo.com</v>
      </c>
      <c r="K1782" s="14">
        <f>VLOOKUP(A1782, [1]orders!A:J,10,FALSE)</f>
        <v>14094</v>
      </c>
      <c r="L1782" s="2" t="str">
        <f>IFERROR(VLOOKUP(C1782, [5]stores!A:B, 2, FALSE), "Unknown")</f>
        <v>Baldwin Bikes</v>
      </c>
      <c r="M1782" s="2" t="str">
        <f>VLOOKUP(D1782,[3]products!A:B,2,FALSE)</f>
        <v>Sun Bicycles Brickell Tandem 7 - 2017</v>
      </c>
      <c r="N1782" s="2" t="str">
        <f>VLOOKUP(D1782, [3]products!A:H, 8, FALSE)</f>
        <v>Sun Bicycles</v>
      </c>
      <c r="O1782" s="21">
        <f>VLOOKUP(A1782, [1]orders!A:D, 4, FALSE)</f>
        <v>42741</v>
      </c>
      <c r="P1782" s="2">
        <v>1</v>
      </c>
      <c r="Q1782" s="2">
        <v>749.99</v>
      </c>
      <c r="R1782" s="27">
        <v>0.05</v>
      </c>
      <c r="S1782" s="2">
        <f t="shared" si="27"/>
        <v>749.99</v>
      </c>
    </row>
    <row r="1783" spans="1:19" x14ac:dyDescent="0.3">
      <c r="A1783" s="2">
        <v>639</v>
      </c>
      <c r="B1783" s="2">
        <v>3</v>
      </c>
      <c r="C1783" s="2">
        <f>VLOOKUP(A1783, [1]orders!A:G, 7, FALSE)</f>
        <v>2</v>
      </c>
      <c r="D1783" s="2">
        <v>72</v>
      </c>
      <c r="E1783" s="2">
        <f>VLOOKUP(C1783, [2]staffs!A:G,1,FALSE)</f>
        <v>2</v>
      </c>
      <c r="F1783" s="2" t="str">
        <f>VLOOKUP(E1783, [2]staffs!A:D,4,FALSE)</f>
        <v>mireya.copeland@bikes.shop</v>
      </c>
      <c r="G1783" s="2">
        <f>VLOOKUP(D1783, [3]products!$A:$D, 4, FALSE)</f>
        <v>3</v>
      </c>
      <c r="H1783" s="2" t="str">
        <f>VLOOKUP(G1783, [4]categories!A:B, 2, FALSE)</f>
        <v>Cruisers Bicycles</v>
      </c>
      <c r="I1783" s="14">
        <f>VLOOKUP(A1783, [1]orders!A:B,2,FALSE)</f>
        <v>550</v>
      </c>
      <c r="J1783" s="14" t="str">
        <f>VLOOKUP(A1783, [1]orders!A:I,9,FALSE)</f>
        <v>felicidad.golden@yahoo.com</v>
      </c>
      <c r="K1783" s="14">
        <f>VLOOKUP(A1783, [1]orders!A:J,10,FALSE)</f>
        <v>14094</v>
      </c>
      <c r="L1783" s="2" t="str">
        <f>IFERROR(VLOOKUP(C1783, [5]stores!A:B, 2, FALSE), "Unknown")</f>
        <v>Baldwin Bikes</v>
      </c>
      <c r="M1783" s="2" t="str">
        <f>VLOOKUP(D1783,[3]products!A:B,2,FALSE)</f>
        <v>Sun Bicycles Biscayne Tandem 7 - 2017</v>
      </c>
      <c r="N1783" s="2" t="str">
        <f>VLOOKUP(D1783, [3]products!A:H, 8, FALSE)</f>
        <v>Sun Bicycles</v>
      </c>
      <c r="O1783" s="21">
        <f>VLOOKUP(A1783, [1]orders!A:D, 4, FALSE)</f>
        <v>42741</v>
      </c>
      <c r="P1783" s="2">
        <v>1</v>
      </c>
      <c r="Q1783" s="2">
        <v>619.99</v>
      </c>
      <c r="R1783" s="27">
        <v>0.05</v>
      </c>
      <c r="S1783" s="2">
        <f t="shared" si="27"/>
        <v>619.99</v>
      </c>
    </row>
    <row r="1784" spans="1:19" x14ac:dyDescent="0.3">
      <c r="A1784" s="2">
        <v>639</v>
      </c>
      <c r="B1784" s="2">
        <v>4</v>
      </c>
      <c r="C1784" s="2">
        <f>VLOOKUP(A1784, [1]orders!A:G, 7, FALSE)</f>
        <v>2</v>
      </c>
      <c r="D1784" s="2">
        <v>61</v>
      </c>
      <c r="E1784" s="2">
        <f>VLOOKUP(C1784, [2]staffs!A:G,1,FALSE)</f>
        <v>2</v>
      </c>
      <c r="F1784" s="2" t="str">
        <f>VLOOKUP(E1784, [2]staffs!A:D,4,FALSE)</f>
        <v>mireya.copeland@bikes.shop</v>
      </c>
      <c r="G1784" s="2">
        <f>VLOOKUP(D1784, [3]products!$A:$D, 4, FALSE)</f>
        <v>5</v>
      </c>
      <c r="H1784" s="2" t="str">
        <f>VLOOKUP(G1784, [4]categories!A:B, 2, FALSE)</f>
        <v>Electric Bikes</v>
      </c>
      <c r="I1784" s="14">
        <f>VLOOKUP(A1784, [1]orders!A:B,2,FALSE)</f>
        <v>550</v>
      </c>
      <c r="J1784" s="14" t="str">
        <f>VLOOKUP(A1784, [1]orders!A:I,9,FALSE)</f>
        <v>felicidad.golden@yahoo.com</v>
      </c>
      <c r="K1784" s="14">
        <f>VLOOKUP(A1784, [1]orders!A:J,10,FALSE)</f>
        <v>14094</v>
      </c>
      <c r="L1784" s="2" t="str">
        <f>IFERROR(VLOOKUP(C1784, [5]stores!A:B, 2, FALSE), "Unknown")</f>
        <v>Baldwin Bikes</v>
      </c>
      <c r="M1784" s="2" t="str">
        <f>VLOOKUP(D1784,[3]products!A:B,2,FALSE)</f>
        <v>Trek Powerfly 8 FS Plus - 2017</v>
      </c>
      <c r="N1784" s="2" t="str">
        <f>VLOOKUP(D1784, [3]products!A:H, 8, FALSE)</f>
        <v>Trek</v>
      </c>
      <c r="O1784" s="21">
        <f>VLOOKUP(A1784, [1]orders!A:D, 4, FALSE)</f>
        <v>42741</v>
      </c>
      <c r="P1784" s="2">
        <v>2</v>
      </c>
      <c r="Q1784" s="2">
        <v>4999.99</v>
      </c>
      <c r="R1784" s="27">
        <v>0.1</v>
      </c>
      <c r="S1784" s="2">
        <f t="shared" si="27"/>
        <v>9999.98</v>
      </c>
    </row>
    <row r="1785" spans="1:19" x14ac:dyDescent="0.3">
      <c r="A1785" s="2">
        <v>640</v>
      </c>
      <c r="B1785" s="2">
        <v>1</v>
      </c>
      <c r="C1785" s="2">
        <f>VLOOKUP(A1785, [1]orders!A:G, 7, FALSE)</f>
        <v>2</v>
      </c>
      <c r="D1785" s="2">
        <v>106</v>
      </c>
      <c r="E1785" s="2">
        <f>VLOOKUP(C1785, [2]staffs!A:G,1,FALSE)</f>
        <v>2</v>
      </c>
      <c r="F1785" s="2" t="str">
        <f>VLOOKUP(E1785, [2]staffs!A:D,4,FALSE)</f>
        <v>mireya.copeland@bikes.shop</v>
      </c>
      <c r="G1785" s="2">
        <f>VLOOKUP(D1785, [3]products!$A:$D, 4, FALSE)</f>
        <v>2</v>
      </c>
      <c r="H1785" s="2" t="str">
        <f>VLOOKUP(G1785, [4]categories!A:B, 2, FALSE)</f>
        <v>Comfort Bicycles</v>
      </c>
      <c r="I1785" s="14">
        <f>VLOOKUP(A1785, [1]orders!A:B,2,FALSE)</f>
        <v>1093</v>
      </c>
      <c r="J1785" s="14" t="str">
        <f>VLOOKUP(A1785, [1]orders!A:I,9,FALSE)</f>
        <v>alejandrina.hodges@msn.com</v>
      </c>
      <c r="K1785" s="14">
        <f>VLOOKUP(A1785, [1]orders!A:J,10,FALSE)</f>
        <v>11729</v>
      </c>
      <c r="L1785" s="2" t="str">
        <f>IFERROR(VLOOKUP(C1785, [5]stores!A:B, 2, FALSE), "Unknown")</f>
        <v>Baldwin Bikes</v>
      </c>
      <c r="M1785" s="2" t="str">
        <f>VLOOKUP(D1785,[3]products!A:B,2,FALSE)</f>
        <v>Sun Bicycles Cruz 3 - 2017</v>
      </c>
      <c r="N1785" s="2" t="str">
        <f>VLOOKUP(D1785, [3]products!A:H, 8, FALSE)</f>
        <v>Sun Bicycles</v>
      </c>
      <c r="O1785" s="21">
        <f>VLOOKUP(A1785, [1]orders!A:D, 4, FALSE)</f>
        <v>42741</v>
      </c>
      <c r="P1785" s="2">
        <v>2</v>
      </c>
      <c r="Q1785" s="2">
        <v>449.99</v>
      </c>
      <c r="R1785" s="27">
        <v>0.05</v>
      </c>
      <c r="S1785" s="2">
        <f t="shared" si="27"/>
        <v>899.98</v>
      </c>
    </row>
    <row r="1786" spans="1:19" x14ac:dyDescent="0.3">
      <c r="A1786" s="2">
        <v>640</v>
      </c>
      <c r="B1786" s="2">
        <v>2</v>
      </c>
      <c r="C1786" s="2">
        <f>VLOOKUP(A1786, [1]orders!A:G, 7, FALSE)</f>
        <v>2</v>
      </c>
      <c r="D1786" s="2">
        <v>32</v>
      </c>
      <c r="E1786" s="2">
        <f>VLOOKUP(C1786, [2]staffs!A:G,1,FALSE)</f>
        <v>2</v>
      </c>
      <c r="F1786" s="2" t="str">
        <f>VLOOKUP(E1786, [2]staffs!A:D,4,FALSE)</f>
        <v>mireya.copeland@bikes.shop</v>
      </c>
      <c r="G1786" s="2">
        <f>VLOOKUP(D1786, [3]products!$A:$D, 4, FALSE)</f>
        <v>6</v>
      </c>
      <c r="H1786" s="2" t="str">
        <f>VLOOKUP(G1786, [4]categories!A:B, 2, FALSE)</f>
        <v>Mountain Bikes</v>
      </c>
      <c r="I1786" s="14">
        <f>VLOOKUP(A1786, [1]orders!A:B,2,FALSE)</f>
        <v>1093</v>
      </c>
      <c r="J1786" s="14" t="str">
        <f>VLOOKUP(A1786, [1]orders!A:I,9,FALSE)</f>
        <v>alejandrina.hodges@msn.com</v>
      </c>
      <c r="K1786" s="14">
        <f>VLOOKUP(A1786, [1]orders!A:J,10,FALSE)</f>
        <v>11729</v>
      </c>
      <c r="L1786" s="2" t="str">
        <f>IFERROR(VLOOKUP(C1786, [5]stores!A:B, 2, FALSE), "Unknown")</f>
        <v>Baldwin Bikes</v>
      </c>
      <c r="M1786" s="2" t="str">
        <f>VLOOKUP(D1786,[3]products!A:B,2,FALSE)</f>
        <v>Trek Farley Alloy Frameset - 2017</v>
      </c>
      <c r="N1786" s="2" t="str">
        <f>VLOOKUP(D1786, [3]products!A:H, 8, FALSE)</f>
        <v>Trek</v>
      </c>
      <c r="O1786" s="21">
        <f>VLOOKUP(A1786, [1]orders!A:D, 4, FALSE)</f>
        <v>42741</v>
      </c>
      <c r="P1786" s="2">
        <v>1</v>
      </c>
      <c r="Q1786" s="2">
        <v>469.99</v>
      </c>
      <c r="R1786" s="27">
        <v>7.0000000000000007E-2</v>
      </c>
      <c r="S1786" s="2">
        <f t="shared" si="27"/>
        <v>469.99</v>
      </c>
    </row>
    <row r="1787" spans="1:19" x14ac:dyDescent="0.3">
      <c r="A1787" s="2">
        <v>640</v>
      </c>
      <c r="B1787" s="2">
        <v>3</v>
      </c>
      <c r="C1787" s="2">
        <f>VLOOKUP(A1787, [1]orders!A:G, 7, FALSE)</f>
        <v>2</v>
      </c>
      <c r="D1787" s="2">
        <v>30</v>
      </c>
      <c r="E1787" s="2">
        <f>VLOOKUP(C1787, [2]staffs!A:G,1,FALSE)</f>
        <v>2</v>
      </c>
      <c r="F1787" s="2" t="str">
        <f>VLOOKUP(E1787, [2]staffs!A:D,4,FALSE)</f>
        <v>mireya.copeland@bikes.shop</v>
      </c>
      <c r="G1787" s="2">
        <f>VLOOKUP(D1787, [3]products!$A:$D, 4, FALSE)</f>
        <v>6</v>
      </c>
      <c r="H1787" s="2" t="str">
        <f>VLOOKUP(G1787, [4]categories!A:B, 2, FALSE)</f>
        <v>Mountain Bikes</v>
      </c>
      <c r="I1787" s="14">
        <f>VLOOKUP(A1787, [1]orders!A:B,2,FALSE)</f>
        <v>1093</v>
      </c>
      <c r="J1787" s="14" t="str">
        <f>VLOOKUP(A1787, [1]orders!A:I,9,FALSE)</f>
        <v>alejandrina.hodges@msn.com</v>
      </c>
      <c r="K1787" s="14">
        <f>VLOOKUP(A1787, [1]orders!A:J,10,FALSE)</f>
        <v>11729</v>
      </c>
      <c r="L1787" s="2" t="str">
        <f>IFERROR(VLOOKUP(C1787, [5]stores!A:B, 2, FALSE), "Unknown")</f>
        <v>Baldwin Bikes</v>
      </c>
      <c r="M1787" s="2" t="str">
        <f>VLOOKUP(D1787,[3]products!A:B,2,FALSE)</f>
        <v>Surly Ice Cream Truck Frameset - 2017</v>
      </c>
      <c r="N1787" s="2" t="str">
        <f>VLOOKUP(D1787, [3]products!A:H, 8, FALSE)</f>
        <v>Surly</v>
      </c>
      <c r="O1787" s="21">
        <f>VLOOKUP(A1787, [1]orders!A:D, 4, FALSE)</f>
        <v>42741</v>
      </c>
      <c r="P1787" s="2">
        <v>1</v>
      </c>
      <c r="Q1787" s="2">
        <v>999.99</v>
      </c>
      <c r="R1787" s="27">
        <v>7.0000000000000007E-2</v>
      </c>
      <c r="S1787" s="2">
        <f t="shared" si="27"/>
        <v>999.99</v>
      </c>
    </row>
    <row r="1788" spans="1:19" x14ac:dyDescent="0.3">
      <c r="A1788" s="2">
        <v>640</v>
      </c>
      <c r="B1788" s="2">
        <v>4</v>
      </c>
      <c r="C1788" s="2">
        <f>VLOOKUP(A1788, [1]orders!A:G, 7, FALSE)</f>
        <v>2</v>
      </c>
      <c r="D1788" s="2">
        <v>76</v>
      </c>
      <c r="E1788" s="2">
        <f>VLOOKUP(C1788, [2]staffs!A:G,1,FALSE)</f>
        <v>2</v>
      </c>
      <c r="F1788" s="2" t="str">
        <f>VLOOKUP(E1788, [2]staffs!A:D,4,FALSE)</f>
        <v>mireya.copeland@bikes.shop</v>
      </c>
      <c r="G1788" s="2">
        <f>VLOOKUP(D1788, [3]products!$A:$D, 4, FALSE)</f>
        <v>3</v>
      </c>
      <c r="H1788" s="2" t="str">
        <f>VLOOKUP(G1788, [4]categories!A:B, 2, FALSE)</f>
        <v>Cruisers Bicycles</v>
      </c>
      <c r="I1788" s="14">
        <f>VLOOKUP(A1788, [1]orders!A:B,2,FALSE)</f>
        <v>1093</v>
      </c>
      <c r="J1788" s="14" t="str">
        <f>VLOOKUP(A1788, [1]orders!A:I,9,FALSE)</f>
        <v>alejandrina.hodges@msn.com</v>
      </c>
      <c r="K1788" s="14">
        <f>VLOOKUP(A1788, [1]orders!A:J,10,FALSE)</f>
        <v>11729</v>
      </c>
      <c r="L1788" s="2" t="str">
        <f>IFERROR(VLOOKUP(C1788, [5]stores!A:B, 2, FALSE), "Unknown")</f>
        <v>Baldwin Bikes</v>
      </c>
      <c r="M1788" s="2" t="str">
        <f>VLOOKUP(D1788,[3]products!A:B,2,FALSE)</f>
        <v>Electra Girl's Hawaii 1 16" - 2017</v>
      </c>
      <c r="N1788" s="2" t="str">
        <f>VLOOKUP(D1788, [3]products!A:H, 8, FALSE)</f>
        <v>Electra</v>
      </c>
      <c r="O1788" s="21">
        <f>VLOOKUP(A1788, [1]orders!A:D, 4, FALSE)</f>
        <v>42741</v>
      </c>
      <c r="P1788" s="2">
        <v>2</v>
      </c>
      <c r="Q1788" s="2">
        <v>299.99</v>
      </c>
      <c r="R1788" s="27">
        <v>7.0000000000000007E-2</v>
      </c>
      <c r="S1788" s="2">
        <f t="shared" si="27"/>
        <v>599.98</v>
      </c>
    </row>
    <row r="1789" spans="1:19" x14ac:dyDescent="0.3">
      <c r="A1789" s="2">
        <v>640</v>
      </c>
      <c r="B1789" s="2">
        <v>5</v>
      </c>
      <c r="C1789" s="2">
        <f>VLOOKUP(A1789, [1]orders!A:G, 7, FALSE)</f>
        <v>2</v>
      </c>
      <c r="D1789" s="2">
        <v>109</v>
      </c>
      <c r="E1789" s="2">
        <f>VLOOKUP(C1789, [2]staffs!A:G,1,FALSE)</f>
        <v>2</v>
      </c>
      <c r="F1789" s="2" t="str">
        <f>VLOOKUP(E1789, [2]staffs!A:D,4,FALSE)</f>
        <v>mireya.copeland@bikes.shop</v>
      </c>
      <c r="G1789" s="2">
        <f>VLOOKUP(D1789, [3]products!$A:$D, 4, FALSE)</f>
        <v>2</v>
      </c>
      <c r="H1789" s="2" t="str">
        <f>VLOOKUP(G1789, [4]categories!A:B, 2, FALSE)</f>
        <v>Comfort Bicycles</v>
      </c>
      <c r="I1789" s="14">
        <f>VLOOKUP(A1789, [1]orders!A:B,2,FALSE)</f>
        <v>1093</v>
      </c>
      <c r="J1789" s="14" t="str">
        <f>VLOOKUP(A1789, [1]orders!A:I,9,FALSE)</f>
        <v>alejandrina.hodges@msn.com</v>
      </c>
      <c r="K1789" s="14">
        <f>VLOOKUP(A1789, [1]orders!A:J,10,FALSE)</f>
        <v>11729</v>
      </c>
      <c r="L1789" s="2" t="str">
        <f>IFERROR(VLOOKUP(C1789, [5]stores!A:B, 2, FALSE), "Unknown")</f>
        <v>Baldwin Bikes</v>
      </c>
      <c r="M1789" s="2" t="str">
        <f>VLOOKUP(D1789,[3]products!A:B,2,FALSE)</f>
        <v>Sun Bicycles Cruz 7 - Women's - 2017</v>
      </c>
      <c r="N1789" s="2" t="str">
        <f>VLOOKUP(D1789, [3]products!A:H, 8, FALSE)</f>
        <v>Sun Bicycles</v>
      </c>
      <c r="O1789" s="21">
        <f>VLOOKUP(A1789, [1]orders!A:D, 4, FALSE)</f>
        <v>42741</v>
      </c>
      <c r="P1789" s="2">
        <v>2</v>
      </c>
      <c r="Q1789" s="2">
        <v>416.99</v>
      </c>
      <c r="R1789" s="27">
        <v>0.2</v>
      </c>
      <c r="S1789" s="2">
        <f t="shared" si="27"/>
        <v>833.98</v>
      </c>
    </row>
    <row r="1790" spans="1:19" x14ac:dyDescent="0.3">
      <c r="A1790" s="2">
        <v>641</v>
      </c>
      <c r="B1790" s="2">
        <v>1</v>
      </c>
      <c r="C1790" s="2">
        <f>VLOOKUP(A1790, [1]orders!A:G, 7, FALSE)</f>
        <v>1</v>
      </c>
      <c r="D1790" s="2">
        <v>15</v>
      </c>
      <c r="E1790" s="2">
        <f>VLOOKUP(C1790, [2]staffs!A:G,1,FALSE)</f>
        <v>1</v>
      </c>
      <c r="F1790" s="2" t="str">
        <f>VLOOKUP(E1790, [2]staffs!A:D,4,FALSE)</f>
        <v>fabiola.jackson@bikes.shop</v>
      </c>
      <c r="G1790" s="2">
        <f>VLOOKUP(D1790, [3]products!$A:$D, 4, FALSE)</f>
        <v>3</v>
      </c>
      <c r="H1790" s="2" t="str">
        <f>VLOOKUP(G1790, [4]categories!A:B, 2, FALSE)</f>
        <v>Cruisers Bicycles</v>
      </c>
      <c r="I1790" s="14">
        <f>VLOOKUP(A1790, [1]orders!A:B,2,FALSE)</f>
        <v>673</v>
      </c>
      <c r="J1790" s="14" t="str">
        <f>VLOOKUP(A1790, [1]orders!A:I,9,FALSE)</f>
        <v>adam.henderson@hotmail.com</v>
      </c>
      <c r="K1790" s="14">
        <f>VLOOKUP(A1790, [1]orders!A:J,10,FALSE)</f>
        <v>93635</v>
      </c>
      <c r="L1790" s="2" t="str">
        <f>IFERROR(VLOOKUP(C1790, [5]stores!A:B, 2, FALSE), "Unknown")</f>
        <v>Santa Cruz Bikes</v>
      </c>
      <c r="M1790" s="2" t="str">
        <f>VLOOKUP(D1790,[3]products!A:B,2,FALSE)</f>
        <v>Electra Moto 1 - 2016</v>
      </c>
      <c r="N1790" s="2" t="str">
        <f>VLOOKUP(D1790, [3]products!A:H, 8, FALSE)</f>
        <v>Electra</v>
      </c>
      <c r="O1790" s="21">
        <f>VLOOKUP(A1790, [1]orders!A:D, 4, FALSE)</f>
        <v>42742</v>
      </c>
      <c r="P1790" s="2">
        <v>1</v>
      </c>
      <c r="Q1790" s="2">
        <v>529.99</v>
      </c>
      <c r="R1790" s="27">
        <v>0.05</v>
      </c>
      <c r="S1790" s="2">
        <f t="shared" si="27"/>
        <v>529.99</v>
      </c>
    </row>
    <row r="1791" spans="1:19" x14ac:dyDescent="0.3">
      <c r="A1791" s="2">
        <v>641</v>
      </c>
      <c r="B1791" s="2">
        <v>2</v>
      </c>
      <c r="C1791" s="2">
        <f>VLOOKUP(A1791, [1]orders!A:G, 7, FALSE)</f>
        <v>1</v>
      </c>
      <c r="D1791" s="2">
        <v>62</v>
      </c>
      <c r="E1791" s="2">
        <f>VLOOKUP(C1791, [2]staffs!A:G,1,FALSE)</f>
        <v>1</v>
      </c>
      <c r="F1791" s="2" t="str">
        <f>VLOOKUP(E1791, [2]staffs!A:D,4,FALSE)</f>
        <v>fabiola.jackson@bikes.shop</v>
      </c>
      <c r="G1791" s="2">
        <f>VLOOKUP(D1791, [3]products!$A:$D, 4, FALSE)</f>
        <v>4</v>
      </c>
      <c r="H1791" s="2" t="str">
        <f>VLOOKUP(G1791, [4]categories!A:B, 2, FALSE)</f>
        <v>Cyclocross Bicycles</v>
      </c>
      <c r="I1791" s="14">
        <f>VLOOKUP(A1791, [1]orders!A:B,2,FALSE)</f>
        <v>673</v>
      </c>
      <c r="J1791" s="14" t="str">
        <f>VLOOKUP(A1791, [1]orders!A:I,9,FALSE)</f>
        <v>adam.henderson@hotmail.com</v>
      </c>
      <c r="K1791" s="14">
        <f>VLOOKUP(A1791, [1]orders!A:J,10,FALSE)</f>
        <v>93635</v>
      </c>
      <c r="L1791" s="2" t="str">
        <f>IFERROR(VLOOKUP(C1791, [5]stores!A:B, 2, FALSE), "Unknown")</f>
        <v>Santa Cruz Bikes</v>
      </c>
      <c r="M1791" s="2" t="str">
        <f>VLOOKUP(D1791,[3]products!A:B,2,FALSE)</f>
        <v>Trek Boone 7 - 2017</v>
      </c>
      <c r="N1791" s="2" t="str">
        <f>VLOOKUP(D1791, [3]products!A:H, 8, FALSE)</f>
        <v>Trek</v>
      </c>
      <c r="O1791" s="21">
        <f>VLOOKUP(A1791, [1]orders!A:D, 4, FALSE)</f>
        <v>42742</v>
      </c>
      <c r="P1791" s="2">
        <v>1</v>
      </c>
      <c r="Q1791" s="2">
        <v>3499.99</v>
      </c>
      <c r="R1791" s="27">
        <v>0.2</v>
      </c>
      <c r="S1791" s="2">
        <f t="shared" si="27"/>
        <v>3499.99</v>
      </c>
    </row>
    <row r="1792" spans="1:19" x14ac:dyDescent="0.3">
      <c r="A1792" s="2">
        <v>641</v>
      </c>
      <c r="B1792" s="2">
        <v>3</v>
      </c>
      <c r="C1792" s="2">
        <f>VLOOKUP(A1792, [1]orders!A:G, 7, FALSE)</f>
        <v>1</v>
      </c>
      <c r="D1792" s="2">
        <v>64</v>
      </c>
      <c r="E1792" s="2">
        <f>VLOOKUP(C1792, [2]staffs!A:G,1,FALSE)</f>
        <v>1</v>
      </c>
      <c r="F1792" s="2" t="str">
        <f>VLOOKUP(E1792, [2]staffs!A:D,4,FALSE)</f>
        <v>fabiola.jackson@bikes.shop</v>
      </c>
      <c r="G1792" s="2">
        <f>VLOOKUP(D1792, [3]products!$A:$D, 4, FALSE)</f>
        <v>3</v>
      </c>
      <c r="H1792" s="2" t="str">
        <f>VLOOKUP(G1792, [4]categories!A:B, 2, FALSE)</f>
        <v>Cruisers Bicycles</v>
      </c>
      <c r="I1792" s="14">
        <f>VLOOKUP(A1792, [1]orders!A:B,2,FALSE)</f>
        <v>673</v>
      </c>
      <c r="J1792" s="14" t="str">
        <f>VLOOKUP(A1792, [1]orders!A:I,9,FALSE)</f>
        <v>adam.henderson@hotmail.com</v>
      </c>
      <c r="K1792" s="14">
        <f>VLOOKUP(A1792, [1]orders!A:J,10,FALSE)</f>
        <v>93635</v>
      </c>
      <c r="L1792" s="2" t="str">
        <f>IFERROR(VLOOKUP(C1792, [5]stores!A:B, 2, FALSE), "Unknown")</f>
        <v>Santa Cruz Bikes</v>
      </c>
      <c r="M1792" s="2" t="str">
        <f>VLOOKUP(D1792,[3]products!A:B,2,FALSE)</f>
        <v>Electra Townie Original 7D - 2017</v>
      </c>
      <c r="N1792" s="2" t="str">
        <f>VLOOKUP(D1792, [3]products!A:H, 8, FALSE)</f>
        <v>Electra</v>
      </c>
      <c r="O1792" s="21">
        <f>VLOOKUP(A1792, [1]orders!A:D, 4, FALSE)</f>
        <v>42742</v>
      </c>
      <c r="P1792" s="2">
        <v>1</v>
      </c>
      <c r="Q1792" s="2">
        <v>489.99</v>
      </c>
      <c r="R1792" s="27">
        <v>0.2</v>
      </c>
      <c r="S1792" s="2">
        <f t="shared" si="27"/>
        <v>489.99</v>
      </c>
    </row>
    <row r="1793" spans="1:19" x14ac:dyDescent="0.3">
      <c r="A1793" s="2">
        <v>642</v>
      </c>
      <c r="B1793" s="2">
        <v>1</v>
      </c>
      <c r="C1793" s="2">
        <f>VLOOKUP(A1793, [1]orders!A:G, 7, FALSE)</f>
        <v>2</v>
      </c>
      <c r="D1793" s="2">
        <v>68</v>
      </c>
      <c r="E1793" s="2">
        <f>VLOOKUP(C1793, [2]staffs!A:G,1,FALSE)</f>
        <v>2</v>
      </c>
      <c r="F1793" s="2" t="str">
        <f>VLOOKUP(E1793, [2]staffs!A:D,4,FALSE)</f>
        <v>mireya.copeland@bikes.shop</v>
      </c>
      <c r="G1793" s="2">
        <f>VLOOKUP(D1793, [3]products!$A:$D, 4, FALSE)</f>
        <v>3</v>
      </c>
      <c r="H1793" s="2" t="str">
        <f>VLOOKUP(G1793, [4]categories!A:B, 2, FALSE)</f>
        <v>Cruisers Bicycles</v>
      </c>
      <c r="I1793" s="14">
        <f>VLOOKUP(A1793, [1]orders!A:B,2,FALSE)</f>
        <v>847</v>
      </c>
      <c r="J1793" s="14" t="str">
        <f>VLOOKUP(A1793, [1]orders!A:I,9,FALSE)</f>
        <v>lizette.ellison@hotmail.com</v>
      </c>
      <c r="K1793" s="14">
        <f>VLOOKUP(A1793, [1]orders!A:J,10,FALSE)</f>
        <v>11050</v>
      </c>
      <c r="L1793" s="2" t="str">
        <f>IFERROR(VLOOKUP(C1793, [5]stores!A:B, 2, FALSE), "Unknown")</f>
        <v>Baldwin Bikes</v>
      </c>
      <c r="M1793" s="2" t="str">
        <f>VLOOKUP(D1793,[3]products!A:B,2,FALSE)</f>
        <v>Sun Bicycles Cruz 3 - 2017</v>
      </c>
      <c r="N1793" s="2" t="str">
        <f>VLOOKUP(D1793, [3]products!A:H, 8, FALSE)</f>
        <v>Sun Bicycles</v>
      </c>
      <c r="O1793" s="21">
        <f>VLOOKUP(A1793, [1]orders!A:D, 4, FALSE)</f>
        <v>42742</v>
      </c>
      <c r="P1793" s="2">
        <v>2</v>
      </c>
      <c r="Q1793" s="2">
        <v>449.99</v>
      </c>
      <c r="R1793" s="27">
        <v>7.0000000000000007E-2</v>
      </c>
      <c r="S1793" s="2">
        <f t="shared" si="27"/>
        <v>899.98</v>
      </c>
    </row>
    <row r="1794" spans="1:19" x14ac:dyDescent="0.3">
      <c r="A1794" s="2">
        <v>643</v>
      </c>
      <c r="B1794" s="2">
        <v>1</v>
      </c>
      <c r="C1794" s="2">
        <f>VLOOKUP(A1794, [1]orders!A:G, 7, FALSE)</f>
        <v>1</v>
      </c>
      <c r="D1794" s="2">
        <v>53</v>
      </c>
      <c r="E1794" s="2">
        <f>VLOOKUP(C1794, [2]staffs!A:G,1,FALSE)</f>
        <v>1</v>
      </c>
      <c r="F1794" s="2" t="str">
        <f>VLOOKUP(E1794, [2]staffs!A:D,4,FALSE)</f>
        <v>fabiola.jackson@bikes.shop</v>
      </c>
      <c r="G1794" s="2">
        <f>VLOOKUP(D1794, [3]products!$A:$D, 4, FALSE)</f>
        <v>7</v>
      </c>
      <c r="H1794" s="2" t="str">
        <f>VLOOKUP(G1794, [4]categories!A:B, 2, FALSE)</f>
        <v>Road Bikes</v>
      </c>
      <c r="I1794" s="14">
        <f>VLOOKUP(A1794, [1]orders!A:B,2,FALSE)</f>
        <v>901</v>
      </c>
      <c r="J1794" s="14" t="str">
        <f>VLOOKUP(A1794, [1]orders!A:I,9,FALSE)</f>
        <v>lonna.franks@yahoo.com</v>
      </c>
      <c r="K1794" s="14">
        <f>VLOOKUP(A1794, [1]orders!A:J,10,FALSE)</f>
        <v>91762</v>
      </c>
      <c r="L1794" s="2" t="str">
        <f>IFERROR(VLOOKUP(C1794, [5]stores!A:B, 2, FALSE), "Unknown")</f>
        <v>Santa Cruz Bikes</v>
      </c>
      <c r="M1794" s="2" t="str">
        <f>VLOOKUP(D1794,[3]products!A:B,2,FALSE)</f>
        <v>Surly Ogre Frameset - 2017</v>
      </c>
      <c r="N1794" s="2" t="str">
        <f>VLOOKUP(D1794, [3]products!A:H, 8, FALSE)</f>
        <v>Surly</v>
      </c>
      <c r="O1794" s="21">
        <f>VLOOKUP(A1794, [1]orders!A:D, 4, FALSE)</f>
        <v>42743</v>
      </c>
      <c r="P1794" s="2">
        <v>1</v>
      </c>
      <c r="Q1794" s="2">
        <v>749.99</v>
      </c>
      <c r="R1794" s="27">
        <v>0.05</v>
      </c>
      <c r="S1794" s="2">
        <f t="shared" si="27"/>
        <v>749.99</v>
      </c>
    </row>
    <row r="1795" spans="1:19" x14ac:dyDescent="0.3">
      <c r="A1795" s="2">
        <v>644</v>
      </c>
      <c r="B1795" s="2">
        <v>1</v>
      </c>
      <c r="C1795" s="2">
        <f>VLOOKUP(A1795, [1]orders!A:G, 7, FALSE)</f>
        <v>2</v>
      </c>
      <c r="D1795" s="2">
        <v>9</v>
      </c>
      <c r="E1795" s="2">
        <f>VLOOKUP(C1795, [2]staffs!A:G,1,FALSE)</f>
        <v>2</v>
      </c>
      <c r="F1795" s="2" t="str">
        <f>VLOOKUP(E1795, [2]staffs!A:D,4,FALSE)</f>
        <v>mireya.copeland@bikes.shop</v>
      </c>
      <c r="G1795" s="2">
        <f>VLOOKUP(D1795, [3]products!$A:$D, 4, FALSE)</f>
        <v>5</v>
      </c>
      <c r="H1795" s="2" t="str">
        <f>VLOOKUP(G1795, [4]categories!A:B, 2, FALSE)</f>
        <v>Electric Bikes</v>
      </c>
      <c r="I1795" s="14">
        <f>VLOOKUP(A1795, [1]orders!A:B,2,FALSE)</f>
        <v>439</v>
      </c>
      <c r="J1795" s="14" t="str">
        <f>VLOOKUP(A1795, [1]orders!A:I,9,FALSE)</f>
        <v>sunshine.rosario@aol.com</v>
      </c>
      <c r="K1795" s="14">
        <f>VLOOKUP(A1795, [1]orders!A:J,10,FALSE)</f>
        <v>11432</v>
      </c>
      <c r="L1795" s="2" t="str">
        <f>IFERROR(VLOOKUP(C1795, [5]stores!A:B, 2, FALSE), "Unknown")</f>
        <v>Baldwin Bikes</v>
      </c>
      <c r="M1795" s="2" t="str">
        <f>VLOOKUP(D1795,[3]products!A:B,2,FALSE)</f>
        <v>Trek Conduit+ - 2016</v>
      </c>
      <c r="N1795" s="2" t="str">
        <f>VLOOKUP(D1795, [3]products!A:H, 8, FALSE)</f>
        <v>Trek</v>
      </c>
      <c r="O1795" s="21">
        <f>VLOOKUP(A1795, [1]orders!A:D, 4, FALSE)</f>
        <v>42743</v>
      </c>
      <c r="P1795" s="2">
        <v>1</v>
      </c>
      <c r="Q1795" s="2">
        <v>2999.99</v>
      </c>
      <c r="R1795" s="27">
        <v>7.0000000000000007E-2</v>
      </c>
      <c r="S1795" s="2">
        <f t="shared" ref="S1795:S1858" si="28">P1795*Q1795</f>
        <v>2999.99</v>
      </c>
    </row>
    <row r="1796" spans="1:19" x14ac:dyDescent="0.3">
      <c r="A1796" s="2">
        <v>645</v>
      </c>
      <c r="B1796" s="2">
        <v>1</v>
      </c>
      <c r="C1796" s="2">
        <f>VLOOKUP(A1796, [1]orders!A:G, 7, FALSE)</f>
        <v>2</v>
      </c>
      <c r="D1796" s="2">
        <v>99</v>
      </c>
      <c r="E1796" s="2">
        <f>VLOOKUP(C1796, [2]staffs!A:G,1,FALSE)</f>
        <v>2</v>
      </c>
      <c r="F1796" s="2" t="str">
        <f>VLOOKUP(E1796, [2]staffs!A:D,4,FALSE)</f>
        <v>mireya.copeland@bikes.shop</v>
      </c>
      <c r="G1796" s="2">
        <f>VLOOKUP(D1796, [3]products!$A:$D, 4, FALSE)</f>
        <v>1</v>
      </c>
      <c r="H1796" s="2" t="str">
        <f>VLOOKUP(G1796, [4]categories!A:B, 2, FALSE)</f>
        <v>Children Bicycles</v>
      </c>
      <c r="I1796" s="14">
        <f>VLOOKUP(A1796, [1]orders!A:B,2,FALSE)</f>
        <v>1199</v>
      </c>
      <c r="J1796" s="14" t="str">
        <f>VLOOKUP(A1796, [1]orders!A:I,9,FALSE)</f>
        <v>consuela.collier@msn.com</v>
      </c>
      <c r="K1796" s="14">
        <f>VLOOKUP(A1796, [1]orders!A:J,10,FALSE)</f>
        <v>14120</v>
      </c>
      <c r="L1796" s="2" t="str">
        <f>IFERROR(VLOOKUP(C1796, [5]stores!A:B, 2, FALSE), "Unknown")</f>
        <v>Baldwin Bikes</v>
      </c>
      <c r="M1796" s="2" t="str">
        <f>VLOOKUP(D1796,[3]products!A:B,2,FALSE)</f>
        <v>Electra Sugar Skulls 1 (20-inch) - Girl's - 2017</v>
      </c>
      <c r="N1796" s="2" t="str">
        <f>VLOOKUP(D1796, [3]products!A:H, 8, FALSE)</f>
        <v>Electra</v>
      </c>
      <c r="O1796" s="21">
        <f>VLOOKUP(A1796, [1]orders!A:D, 4, FALSE)</f>
        <v>42743</v>
      </c>
      <c r="P1796" s="2">
        <v>1</v>
      </c>
      <c r="Q1796" s="2">
        <v>299.99</v>
      </c>
      <c r="R1796" s="27">
        <v>7.0000000000000007E-2</v>
      </c>
      <c r="S1796" s="2">
        <f t="shared" si="28"/>
        <v>299.99</v>
      </c>
    </row>
    <row r="1797" spans="1:19" x14ac:dyDescent="0.3">
      <c r="A1797" s="2">
        <v>645</v>
      </c>
      <c r="B1797" s="2">
        <v>2</v>
      </c>
      <c r="C1797" s="2">
        <f>VLOOKUP(A1797, [1]orders!A:G, 7, FALSE)</f>
        <v>2</v>
      </c>
      <c r="D1797" s="2">
        <v>42</v>
      </c>
      <c r="E1797" s="2">
        <f>VLOOKUP(C1797, [2]staffs!A:G,1,FALSE)</f>
        <v>2</v>
      </c>
      <c r="F1797" s="2" t="str">
        <f>VLOOKUP(E1797, [2]staffs!A:D,4,FALSE)</f>
        <v>mireya.copeland@bikes.shop</v>
      </c>
      <c r="G1797" s="2">
        <f>VLOOKUP(D1797, [3]products!$A:$D, 4, FALSE)</f>
        <v>6</v>
      </c>
      <c r="H1797" s="2" t="str">
        <f>VLOOKUP(G1797, [4]categories!A:B, 2, FALSE)</f>
        <v>Mountain Bikes</v>
      </c>
      <c r="I1797" s="14">
        <f>VLOOKUP(A1797, [1]orders!A:B,2,FALSE)</f>
        <v>1199</v>
      </c>
      <c r="J1797" s="14" t="str">
        <f>VLOOKUP(A1797, [1]orders!A:I,9,FALSE)</f>
        <v>consuela.collier@msn.com</v>
      </c>
      <c r="K1797" s="14">
        <f>VLOOKUP(A1797, [1]orders!A:J,10,FALSE)</f>
        <v>14120</v>
      </c>
      <c r="L1797" s="2" t="str">
        <f>IFERROR(VLOOKUP(C1797, [5]stores!A:B, 2, FALSE), "Unknown")</f>
        <v>Baldwin Bikes</v>
      </c>
      <c r="M1797" s="2" t="str">
        <f>VLOOKUP(D1797,[3]products!A:B,2,FALSE)</f>
        <v>Trek Fuel EX 5 27.5 Plus - 2017</v>
      </c>
      <c r="N1797" s="2" t="str">
        <f>VLOOKUP(D1797, [3]products!A:H, 8, FALSE)</f>
        <v>Trek</v>
      </c>
      <c r="O1797" s="21">
        <f>VLOOKUP(A1797, [1]orders!A:D, 4, FALSE)</f>
        <v>42743</v>
      </c>
      <c r="P1797" s="2">
        <v>2</v>
      </c>
      <c r="Q1797" s="2">
        <v>2299.9899999999998</v>
      </c>
      <c r="R1797" s="27">
        <v>0.05</v>
      </c>
      <c r="S1797" s="2">
        <f t="shared" si="28"/>
        <v>4599.9799999999996</v>
      </c>
    </row>
    <row r="1798" spans="1:19" x14ac:dyDescent="0.3">
      <c r="A1798" s="2">
        <v>645</v>
      </c>
      <c r="B1798" s="2">
        <v>3</v>
      </c>
      <c r="C1798" s="2">
        <f>VLOOKUP(A1798, [1]orders!A:G, 7, FALSE)</f>
        <v>2</v>
      </c>
      <c r="D1798" s="2">
        <v>6</v>
      </c>
      <c r="E1798" s="2">
        <f>VLOOKUP(C1798, [2]staffs!A:G,1,FALSE)</f>
        <v>2</v>
      </c>
      <c r="F1798" s="2" t="str">
        <f>VLOOKUP(E1798, [2]staffs!A:D,4,FALSE)</f>
        <v>mireya.copeland@bikes.shop</v>
      </c>
      <c r="G1798" s="2">
        <f>VLOOKUP(D1798, [3]products!$A:$D, 4, FALSE)</f>
        <v>6</v>
      </c>
      <c r="H1798" s="2" t="str">
        <f>VLOOKUP(G1798, [4]categories!A:B, 2, FALSE)</f>
        <v>Mountain Bikes</v>
      </c>
      <c r="I1798" s="14">
        <f>VLOOKUP(A1798, [1]orders!A:B,2,FALSE)</f>
        <v>1199</v>
      </c>
      <c r="J1798" s="14" t="str">
        <f>VLOOKUP(A1798, [1]orders!A:I,9,FALSE)</f>
        <v>consuela.collier@msn.com</v>
      </c>
      <c r="K1798" s="14">
        <f>VLOOKUP(A1798, [1]orders!A:J,10,FALSE)</f>
        <v>14120</v>
      </c>
      <c r="L1798" s="2" t="str">
        <f>IFERROR(VLOOKUP(C1798, [5]stores!A:B, 2, FALSE), "Unknown")</f>
        <v>Baldwin Bikes</v>
      </c>
      <c r="M1798" s="2" t="str">
        <f>VLOOKUP(D1798,[3]products!A:B,2,FALSE)</f>
        <v>Surly Ice Cream Truck Frameset - 2016</v>
      </c>
      <c r="N1798" s="2" t="str">
        <f>VLOOKUP(D1798, [3]products!A:H, 8, FALSE)</f>
        <v>Surly</v>
      </c>
      <c r="O1798" s="21">
        <f>VLOOKUP(A1798, [1]orders!A:D, 4, FALSE)</f>
        <v>42743</v>
      </c>
      <c r="P1798" s="2">
        <v>1</v>
      </c>
      <c r="Q1798" s="2">
        <v>469.99</v>
      </c>
      <c r="R1798" s="27">
        <v>0.05</v>
      </c>
      <c r="S1798" s="2">
        <f t="shared" si="28"/>
        <v>469.99</v>
      </c>
    </row>
    <row r="1799" spans="1:19" x14ac:dyDescent="0.3">
      <c r="A1799" s="2">
        <v>645</v>
      </c>
      <c r="B1799" s="2">
        <v>4</v>
      </c>
      <c r="C1799" s="2">
        <f>VLOOKUP(A1799, [1]orders!A:G, 7, FALSE)</f>
        <v>2</v>
      </c>
      <c r="D1799" s="2">
        <v>47</v>
      </c>
      <c r="E1799" s="2">
        <f>VLOOKUP(C1799, [2]staffs!A:G,1,FALSE)</f>
        <v>2</v>
      </c>
      <c r="F1799" s="2" t="str">
        <f>VLOOKUP(E1799, [2]staffs!A:D,4,FALSE)</f>
        <v>mireya.copeland@bikes.shop</v>
      </c>
      <c r="G1799" s="2">
        <f>VLOOKUP(D1799, [3]products!$A:$D, 4, FALSE)</f>
        <v>6</v>
      </c>
      <c r="H1799" s="2" t="str">
        <f>VLOOKUP(G1799, [4]categories!A:B, 2, FALSE)</f>
        <v>Mountain Bikes</v>
      </c>
      <c r="I1799" s="14">
        <f>VLOOKUP(A1799, [1]orders!A:B,2,FALSE)</f>
        <v>1199</v>
      </c>
      <c r="J1799" s="14" t="str">
        <f>VLOOKUP(A1799, [1]orders!A:I,9,FALSE)</f>
        <v>consuela.collier@msn.com</v>
      </c>
      <c r="K1799" s="14">
        <f>VLOOKUP(A1799, [1]orders!A:J,10,FALSE)</f>
        <v>14120</v>
      </c>
      <c r="L1799" s="2" t="str">
        <f>IFERROR(VLOOKUP(C1799, [5]stores!A:B, 2, FALSE), "Unknown")</f>
        <v>Baldwin Bikes</v>
      </c>
      <c r="M1799" s="2" t="str">
        <f>VLOOKUP(D1799,[3]products!A:B,2,FALSE)</f>
        <v>Trek Remedy 9.8 - 2017</v>
      </c>
      <c r="N1799" s="2" t="str">
        <f>VLOOKUP(D1799, [3]products!A:H, 8, FALSE)</f>
        <v>Trek</v>
      </c>
      <c r="O1799" s="21">
        <f>VLOOKUP(A1799, [1]orders!A:D, 4, FALSE)</f>
        <v>42743</v>
      </c>
      <c r="P1799" s="2">
        <v>2</v>
      </c>
      <c r="Q1799" s="2">
        <v>5299.99</v>
      </c>
      <c r="R1799" s="27">
        <v>7.0000000000000007E-2</v>
      </c>
      <c r="S1799" s="2">
        <f t="shared" si="28"/>
        <v>10599.98</v>
      </c>
    </row>
    <row r="1800" spans="1:19" x14ac:dyDescent="0.3">
      <c r="A1800" s="2">
        <v>645</v>
      </c>
      <c r="B1800" s="2">
        <v>5</v>
      </c>
      <c r="C1800" s="2">
        <f>VLOOKUP(A1800, [1]orders!A:G, 7, FALSE)</f>
        <v>2</v>
      </c>
      <c r="D1800" s="2">
        <v>21</v>
      </c>
      <c r="E1800" s="2">
        <f>VLOOKUP(C1800, [2]staffs!A:G,1,FALSE)</f>
        <v>2</v>
      </c>
      <c r="F1800" s="2" t="str">
        <f>VLOOKUP(E1800, [2]staffs!A:D,4,FALSE)</f>
        <v>mireya.copeland@bikes.shop</v>
      </c>
      <c r="G1800" s="2">
        <f>VLOOKUP(D1800, [3]products!$A:$D, 4, FALSE)</f>
        <v>1</v>
      </c>
      <c r="H1800" s="2" t="str">
        <f>VLOOKUP(G1800, [4]categories!A:B, 2, FALSE)</f>
        <v>Children Bicycles</v>
      </c>
      <c r="I1800" s="14">
        <f>VLOOKUP(A1800, [1]orders!A:B,2,FALSE)</f>
        <v>1199</v>
      </c>
      <c r="J1800" s="14" t="str">
        <f>VLOOKUP(A1800, [1]orders!A:I,9,FALSE)</f>
        <v>consuela.collier@msn.com</v>
      </c>
      <c r="K1800" s="14">
        <f>VLOOKUP(A1800, [1]orders!A:J,10,FALSE)</f>
        <v>14120</v>
      </c>
      <c r="L1800" s="2" t="str">
        <f>IFERROR(VLOOKUP(C1800, [5]stores!A:B, 2, FALSE), "Unknown")</f>
        <v>Baldwin Bikes</v>
      </c>
      <c r="M1800" s="2" t="str">
        <f>VLOOKUP(D1800,[3]products!A:B,2,FALSE)</f>
        <v>Electra Cruiser 1 (24-Inch) - 2016</v>
      </c>
      <c r="N1800" s="2" t="str">
        <f>VLOOKUP(D1800, [3]products!A:H, 8, FALSE)</f>
        <v>Electra</v>
      </c>
      <c r="O1800" s="21">
        <f>VLOOKUP(A1800, [1]orders!A:D, 4, FALSE)</f>
        <v>42743</v>
      </c>
      <c r="P1800" s="2">
        <v>2</v>
      </c>
      <c r="Q1800" s="2">
        <v>269.99</v>
      </c>
      <c r="R1800" s="27">
        <v>7.0000000000000007E-2</v>
      </c>
      <c r="S1800" s="2">
        <f t="shared" si="28"/>
        <v>539.98</v>
      </c>
    </row>
    <row r="1801" spans="1:19" x14ac:dyDescent="0.3">
      <c r="A1801" s="2">
        <v>646</v>
      </c>
      <c r="B1801" s="2">
        <v>1</v>
      </c>
      <c r="C1801" s="2">
        <f>VLOOKUP(A1801, [1]orders!A:G, 7, FALSE)</f>
        <v>1</v>
      </c>
      <c r="D1801" s="2">
        <v>15</v>
      </c>
      <c r="E1801" s="2">
        <f>VLOOKUP(C1801, [2]staffs!A:G,1,FALSE)</f>
        <v>1</v>
      </c>
      <c r="F1801" s="2" t="str">
        <f>VLOOKUP(E1801, [2]staffs!A:D,4,FALSE)</f>
        <v>fabiola.jackson@bikes.shop</v>
      </c>
      <c r="G1801" s="2">
        <f>VLOOKUP(D1801, [3]products!$A:$D, 4, FALSE)</f>
        <v>3</v>
      </c>
      <c r="H1801" s="2" t="str">
        <f>VLOOKUP(G1801, [4]categories!A:B, 2, FALSE)</f>
        <v>Cruisers Bicycles</v>
      </c>
      <c r="I1801" s="14">
        <f>VLOOKUP(A1801, [1]orders!A:B,2,FALSE)</f>
        <v>975</v>
      </c>
      <c r="J1801" s="14" t="str">
        <f>VLOOKUP(A1801, [1]orders!A:I,9,FALSE)</f>
        <v>annis.sanchez@aol.com</v>
      </c>
      <c r="K1801" s="14">
        <f>VLOOKUP(A1801, [1]orders!A:J,10,FALSE)</f>
        <v>90008</v>
      </c>
      <c r="L1801" s="2" t="str">
        <f>IFERROR(VLOOKUP(C1801, [5]stores!A:B, 2, FALSE), "Unknown")</f>
        <v>Santa Cruz Bikes</v>
      </c>
      <c r="M1801" s="2" t="str">
        <f>VLOOKUP(D1801,[3]products!A:B,2,FALSE)</f>
        <v>Electra Moto 1 - 2016</v>
      </c>
      <c r="N1801" s="2" t="str">
        <f>VLOOKUP(D1801, [3]products!A:H, 8, FALSE)</f>
        <v>Electra</v>
      </c>
      <c r="O1801" s="21">
        <f>VLOOKUP(A1801, [1]orders!A:D, 4, FALSE)</f>
        <v>42744</v>
      </c>
      <c r="P1801" s="2">
        <v>2</v>
      </c>
      <c r="Q1801" s="2">
        <v>529.99</v>
      </c>
      <c r="R1801" s="27">
        <v>0.2</v>
      </c>
      <c r="S1801" s="2">
        <f t="shared" si="28"/>
        <v>1059.98</v>
      </c>
    </row>
    <row r="1802" spans="1:19" x14ac:dyDescent="0.3">
      <c r="A1802" s="2">
        <v>646</v>
      </c>
      <c r="B1802" s="2">
        <v>2</v>
      </c>
      <c r="C1802" s="2">
        <f>VLOOKUP(A1802, [1]orders!A:G, 7, FALSE)</f>
        <v>1</v>
      </c>
      <c r="D1802" s="2">
        <v>4</v>
      </c>
      <c r="E1802" s="2">
        <f>VLOOKUP(C1802, [2]staffs!A:G,1,FALSE)</f>
        <v>1</v>
      </c>
      <c r="F1802" s="2" t="str">
        <f>VLOOKUP(E1802, [2]staffs!A:D,4,FALSE)</f>
        <v>fabiola.jackson@bikes.shop</v>
      </c>
      <c r="G1802" s="2">
        <f>VLOOKUP(D1802, [3]products!$A:$D, 4, FALSE)</f>
        <v>6</v>
      </c>
      <c r="H1802" s="2" t="str">
        <f>VLOOKUP(G1802, [4]categories!A:B, 2, FALSE)</f>
        <v>Mountain Bikes</v>
      </c>
      <c r="I1802" s="14">
        <f>VLOOKUP(A1802, [1]orders!A:B,2,FALSE)</f>
        <v>975</v>
      </c>
      <c r="J1802" s="14" t="str">
        <f>VLOOKUP(A1802, [1]orders!A:I,9,FALSE)</f>
        <v>annis.sanchez@aol.com</v>
      </c>
      <c r="K1802" s="14">
        <f>VLOOKUP(A1802, [1]orders!A:J,10,FALSE)</f>
        <v>90008</v>
      </c>
      <c r="L1802" s="2" t="str">
        <f>IFERROR(VLOOKUP(C1802, [5]stores!A:B, 2, FALSE), "Unknown")</f>
        <v>Santa Cruz Bikes</v>
      </c>
      <c r="M1802" s="2" t="str">
        <f>VLOOKUP(D1802,[3]products!A:B,2,FALSE)</f>
        <v>Trek Fuel EX 8 29 - 2016</v>
      </c>
      <c r="N1802" s="2" t="str">
        <f>VLOOKUP(D1802, [3]products!A:H, 8, FALSE)</f>
        <v>Trek</v>
      </c>
      <c r="O1802" s="21">
        <f>VLOOKUP(A1802, [1]orders!A:D, 4, FALSE)</f>
        <v>42744</v>
      </c>
      <c r="P1802" s="2">
        <v>1</v>
      </c>
      <c r="Q1802" s="2">
        <v>2899.99</v>
      </c>
      <c r="R1802" s="27">
        <v>7.0000000000000007E-2</v>
      </c>
      <c r="S1802" s="2">
        <f t="shared" si="28"/>
        <v>2899.99</v>
      </c>
    </row>
    <row r="1803" spans="1:19" x14ac:dyDescent="0.3">
      <c r="A1803" s="2">
        <v>646</v>
      </c>
      <c r="B1803" s="2">
        <v>3</v>
      </c>
      <c r="C1803" s="2">
        <f>VLOOKUP(A1803, [1]orders!A:G, 7, FALSE)</f>
        <v>1</v>
      </c>
      <c r="D1803" s="2">
        <v>95</v>
      </c>
      <c r="E1803" s="2">
        <f>VLOOKUP(C1803, [2]staffs!A:G,1,FALSE)</f>
        <v>1</v>
      </c>
      <c r="F1803" s="2" t="str">
        <f>VLOOKUP(E1803, [2]staffs!A:D,4,FALSE)</f>
        <v>fabiola.jackson@bikes.shop</v>
      </c>
      <c r="G1803" s="2">
        <f>VLOOKUP(D1803, [3]products!$A:$D, 4, FALSE)</f>
        <v>1</v>
      </c>
      <c r="H1803" s="2" t="str">
        <f>VLOOKUP(G1803, [4]categories!A:B, 2, FALSE)</f>
        <v>Children Bicycles</v>
      </c>
      <c r="I1803" s="14">
        <f>VLOOKUP(A1803, [1]orders!A:B,2,FALSE)</f>
        <v>975</v>
      </c>
      <c r="J1803" s="14" t="str">
        <f>VLOOKUP(A1803, [1]orders!A:I,9,FALSE)</f>
        <v>annis.sanchez@aol.com</v>
      </c>
      <c r="K1803" s="14">
        <f>VLOOKUP(A1803, [1]orders!A:J,10,FALSE)</f>
        <v>90008</v>
      </c>
      <c r="L1803" s="2" t="str">
        <f>IFERROR(VLOOKUP(C1803, [5]stores!A:B, 2, FALSE), "Unknown")</f>
        <v>Santa Cruz Bikes</v>
      </c>
      <c r="M1803" s="2" t="str">
        <f>VLOOKUP(D1803,[3]products!A:B,2,FALSE)</f>
        <v>Electra Girl's Hawaii 1 16" - 2017</v>
      </c>
      <c r="N1803" s="2" t="str">
        <f>VLOOKUP(D1803, [3]products!A:H, 8, FALSE)</f>
        <v>Electra</v>
      </c>
      <c r="O1803" s="21">
        <f>VLOOKUP(A1803, [1]orders!A:D, 4, FALSE)</f>
        <v>42744</v>
      </c>
      <c r="P1803" s="2">
        <v>1</v>
      </c>
      <c r="Q1803" s="2">
        <v>299.99</v>
      </c>
      <c r="R1803" s="27">
        <v>0.05</v>
      </c>
      <c r="S1803" s="2">
        <f t="shared" si="28"/>
        <v>299.99</v>
      </c>
    </row>
    <row r="1804" spans="1:19" x14ac:dyDescent="0.3">
      <c r="A1804" s="2">
        <v>646</v>
      </c>
      <c r="B1804" s="2">
        <v>4</v>
      </c>
      <c r="C1804" s="2">
        <f>VLOOKUP(A1804, [1]orders!A:G, 7, FALSE)</f>
        <v>1</v>
      </c>
      <c r="D1804" s="2">
        <v>12</v>
      </c>
      <c r="E1804" s="2">
        <f>VLOOKUP(C1804, [2]staffs!A:G,1,FALSE)</f>
        <v>1</v>
      </c>
      <c r="F1804" s="2" t="str">
        <f>VLOOKUP(E1804, [2]staffs!A:D,4,FALSE)</f>
        <v>fabiola.jackson@bikes.shop</v>
      </c>
      <c r="G1804" s="2">
        <f>VLOOKUP(D1804, [3]products!$A:$D, 4, FALSE)</f>
        <v>3</v>
      </c>
      <c r="H1804" s="2" t="str">
        <f>VLOOKUP(G1804, [4]categories!A:B, 2, FALSE)</f>
        <v>Cruisers Bicycles</v>
      </c>
      <c r="I1804" s="14">
        <f>VLOOKUP(A1804, [1]orders!A:B,2,FALSE)</f>
        <v>975</v>
      </c>
      <c r="J1804" s="14" t="str">
        <f>VLOOKUP(A1804, [1]orders!A:I,9,FALSE)</f>
        <v>annis.sanchez@aol.com</v>
      </c>
      <c r="K1804" s="14">
        <f>VLOOKUP(A1804, [1]orders!A:J,10,FALSE)</f>
        <v>90008</v>
      </c>
      <c r="L1804" s="2" t="str">
        <f>IFERROR(VLOOKUP(C1804, [5]stores!A:B, 2, FALSE), "Unknown")</f>
        <v>Santa Cruz Bikes</v>
      </c>
      <c r="M1804" s="2" t="str">
        <f>VLOOKUP(D1804,[3]products!A:B,2,FALSE)</f>
        <v>Electra Townie Original 21D - 2016</v>
      </c>
      <c r="N1804" s="2" t="str">
        <f>VLOOKUP(D1804, [3]products!A:H, 8, FALSE)</f>
        <v>Electra</v>
      </c>
      <c r="O1804" s="21">
        <f>VLOOKUP(A1804, [1]orders!A:D, 4, FALSE)</f>
        <v>42744</v>
      </c>
      <c r="P1804" s="2">
        <v>1</v>
      </c>
      <c r="Q1804" s="2">
        <v>549.99</v>
      </c>
      <c r="R1804" s="27">
        <v>0.2</v>
      </c>
      <c r="S1804" s="2">
        <f t="shared" si="28"/>
        <v>549.99</v>
      </c>
    </row>
    <row r="1805" spans="1:19" x14ac:dyDescent="0.3">
      <c r="A1805" s="2">
        <v>647</v>
      </c>
      <c r="B1805" s="2">
        <v>1</v>
      </c>
      <c r="C1805" s="2">
        <f>VLOOKUP(A1805, [1]orders!A:G, 7, FALSE)</f>
        <v>2</v>
      </c>
      <c r="D1805" s="2">
        <v>25</v>
      </c>
      <c r="E1805" s="2">
        <f>VLOOKUP(C1805, [2]staffs!A:G,1,FALSE)</f>
        <v>2</v>
      </c>
      <c r="F1805" s="2" t="str">
        <f>VLOOKUP(E1805, [2]staffs!A:D,4,FALSE)</f>
        <v>mireya.copeland@bikes.shop</v>
      </c>
      <c r="G1805" s="2">
        <f>VLOOKUP(D1805, [3]products!$A:$D, 4, FALSE)</f>
        <v>2</v>
      </c>
      <c r="H1805" s="2" t="str">
        <f>VLOOKUP(G1805, [4]categories!A:B, 2, FALSE)</f>
        <v>Comfort Bicycles</v>
      </c>
      <c r="I1805" s="14">
        <f>VLOOKUP(A1805, [1]orders!A:B,2,FALSE)</f>
        <v>283</v>
      </c>
      <c r="J1805" s="14" t="str">
        <f>VLOOKUP(A1805, [1]orders!A:I,9,FALSE)</f>
        <v>jaimee.day@aol.com</v>
      </c>
      <c r="K1805" s="14">
        <f>VLOOKUP(A1805, [1]orders!A:J,10,FALSE)</f>
        <v>12601</v>
      </c>
      <c r="L1805" s="2" t="str">
        <f>IFERROR(VLOOKUP(C1805, [5]stores!A:B, 2, FALSE), "Unknown")</f>
        <v>Baldwin Bikes</v>
      </c>
      <c r="M1805" s="2" t="str">
        <f>VLOOKUP(D1805,[3]products!A:B,2,FALSE)</f>
        <v>Electra Townie Original 7D - 2015/2016</v>
      </c>
      <c r="N1805" s="2" t="str">
        <f>VLOOKUP(D1805, [3]products!A:H, 8, FALSE)</f>
        <v>Electra</v>
      </c>
      <c r="O1805" s="21">
        <f>VLOOKUP(A1805, [1]orders!A:D, 4, FALSE)</f>
        <v>42744</v>
      </c>
      <c r="P1805" s="2">
        <v>2</v>
      </c>
      <c r="Q1805" s="2">
        <v>499.99</v>
      </c>
      <c r="R1805" s="27">
        <v>7.0000000000000007E-2</v>
      </c>
      <c r="S1805" s="2">
        <f t="shared" si="28"/>
        <v>999.98</v>
      </c>
    </row>
    <row r="1806" spans="1:19" x14ac:dyDescent="0.3">
      <c r="A1806" s="2">
        <v>647</v>
      </c>
      <c r="B1806" s="2">
        <v>2</v>
      </c>
      <c r="C1806" s="2">
        <f>VLOOKUP(A1806, [1]orders!A:G, 7, FALSE)</f>
        <v>2</v>
      </c>
      <c r="D1806" s="2">
        <v>13</v>
      </c>
      <c r="E1806" s="2">
        <f>VLOOKUP(C1806, [2]staffs!A:G,1,FALSE)</f>
        <v>2</v>
      </c>
      <c r="F1806" s="2" t="str">
        <f>VLOOKUP(E1806, [2]staffs!A:D,4,FALSE)</f>
        <v>mireya.copeland@bikes.shop</v>
      </c>
      <c r="G1806" s="2">
        <f>VLOOKUP(D1806, [3]products!$A:$D, 4, FALSE)</f>
        <v>3</v>
      </c>
      <c r="H1806" s="2" t="str">
        <f>VLOOKUP(G1806, [4]categories!A:B, 2, FALSE)</f>
        <v>Cruisers Bicycles</v>
      </c>
      <c r="I1806" s="14">
        <f>VLOOKUP(A1806, [1]orders!A:B,2,FALSE)</f>
        <v>283</v>
      </c>
      <c r="J1806" s="14" t="str">
        <f>VLOOKUP(A1806, [1]orders!A:I,9,FALSE)</f>
        <v>jaimee.day@aol.com</v>
      </c>
      <c r="K1806" s="14">
        <f>VLOOKUP(A1806, [1]orders!A:J,10,FALSE)</f>
        <v>12601</v>
      </c>
      <c r="L1806" s="2" t="str">
        <f>IFERROR(VLOOKUP(C1806, [5]stores!A:B, 2, FALSE), "Unknown")</f>
        <v>Baldwin Bikes</v>
      </c>
      <c r="M1806" s="2" t="str">
        <f>VLOOKUP(D1806,[3]products!A:B,2,FALSE)</f>
        <v>Electra Cruiser 1 (24-Inch) - 2016</v>
      </c>
      <c r="N1806" s="2" t="str">
        <f>VLOOKUP(D1806, [3]products!A:H, 8, FALSE)</f>
        <v>Electra</v>
      </c>
      <c r="O1806" s="21">
        <f>VLOOKUP(A1806, [1]orders!A:D, 4, FALSE)</f>
        <v>42744</v>
      </c>
      <c r="P1806" s="2">
        <v>1</v>
      </c>
      <c r="Q1806" s="2">
        <v>269.99</v>
      </c>
      <c r="R1806" s="27">
        <v>0.1</v>
      </c>
      <c r="S1806" s="2">
        <f t="shared" si="28"/>
        <v>269.99</v>
      </c>
    </row>
    <row r="1807" spans="1:19" x14ac:dyDescent="0.3">
      <c r="A1807" s="2">
        <v>648</v>
      </c>
      <c r="B1807" s="2">
        <v>1</v>
      </c>
      <c r="C1807" s="2">
        <f>VLOOKUP(A1807, [1]orders!A:G, 7, FALSE)</f>
        <v>2</v>
      </c>
      <c r="D1807" s="2">
        <v>24</v>
      </c>
      <c r="E1807" s="2">
        <f>VLOOKUP(C1807, [2]staffs!A:G,1,FALSE)</f>
        <v>2</v>
      </c>
      <c r="F1807" s="2" t="str">
        <f>VLOOKUP(E1807, [2]staffs!A:D,4,FALSE)</f>
        <v>mireya.copeland@bikes.shop</v>
      </c>
      <c r="G1807" s="2">
        <f>VLOOKUP(D1807, [3]products!$A:$D, 4, FALSE)</f>
        <v>2</v>
      </c>
      <c r="H1807" s="2" t="str">
        <f>VLOOKUP(G1807, [4]categories!A:B, 2, FALSE)</f>
        <v>Comfort Bicycles</v>
      </c>
      <c r="I1807" s="14">
        <f>VLOOKUP(A1807, [1]orders!A:B,2,FALSE)</f>
        <v>684</v>
      </c>
      <c r="J1807" s="14" t="str">
        <f>VLOOKUP(A1807, [1]orders!A:I,9,FALSE)</f>
        <v>jenny.bell@hotmail.com</v>
      </c>
      <c r="K1807" s="14">
        <f>VLOOKUP(A1807, [1]orders!A:J,10,FALSE)</f>
        <v>14304</v>
      </c>
      <c r="L1807" s="2" t="str">
        <f>IFERROR(VLOOKUP(C1807, [5]stores!A:B, 2, FALSE), "Unknown")</f>
        <v>Baldwin Bikes</v>
      </c>
      <c r="M1807" s="2" t="str">
        <f>VLOOKUP(D1807,[3]products!A:B,2,FALSE)</f>
        <v>Electra Townie Original 21D - 2016</v>
      </c>
      <c r="N1807" s="2" t="str">
        <f>VLOOKUP(D1807, [3]products!A:H, 8, FALSE)</f>
        <v>Electra</v>
      </c>
      <c r="O1807" s="21">
        <f>VLOOKUP(A1807, [1]orders!A:D, 4, FALSE)</f>
        <v>42744</v>
      </c>
      <c r="P1807" s="2">
        <v>1</v>
      </c>
      <c r="Q1807" s="2">
        <v>549.99</v>
      </c>
      <c r="R1807" s="27">
        <v>7.0000000000000007E-2</v>
      </c>
      <c r="S1807" s="2">
        <f t="shared" si="28"/>
        <v>549.99</v>
      </c>
    </row>
    <row r="1808" spans="1:19" x14ac:dyDescent="0.3">
      <c r="A1808" s="2">
        <v>649</v>
      </c>
      <c r="B1808" s="2">
        <v>1</v>
      </c>
      <c r="C1808" s="2">
        <f>VLOOKUP(A1808, [1]orders!A:G, 7, FALSE)</f>
        <v>1</v>
      </c>
      <c r="D1808" s="2">
        <v>97</v>
      </c>
      <c r="E1808" s="2">
        <f>VLOOKUP(C1808, [2]staffs!A:G,1,FALSE)</f>
        <v>1</v>
      </c>
      <c r="F1808" s="2" t="str">
        <f>VLOOKUP(E1808, [2]staffs!A:D,4,FALSE)</f>
        <v>fabiola.jackson@bikes.shop</v>
      </c>
      <c r="G1808" s="2">
        <f>VLOOKUP(D1808, [3]products!$A:$D, 4, FALSE)</f>
        <v>1</v>
      </c>
      <c r="H1808" s="2" t="str">
        <f>VLOOKUP(G1808, [4]categories!A:B, 2, FALSE)</f>
        <v>Children Bicycles</v>
      </c>
      <c r="I1808" s="14">
        <f>VLOOKUP(A1808, [1]orders!A:B,2,FALSE)</f>
        <v>1153</v>
      </c>
      <c r="J1808" s="14" t="str">
        <f>VLOOKUP(A1808, [1]orders!A:I,9,FALSE)</f>
        <v>ara.vazquez@msn.com</v>
      </c>
      <c r="K1808" s="14">
        <f>VLOOKUP(A1808, [1]orders!A:J,10,FALSE)</f>
        <v>94070</v>
      </c>
      <c r="L1808" s="2" t="str">
        <f>IFERROR(VLOOKUP(C1808, [5]stores!A:B, 2, FALSE), "Unknown")</f>
        <v>Santa Cruz Bikes</v>
      </c>
      <c r="M1808" s="2" t="str">
        <f>VLOOKUP(D1808,[3]products!A:B,2,FALSE)</f>
        <v>Electra Savannah 3i (20-inch) - Girl's - 2017</v>
      </c>
      <c r="N1808" s="2" t="str">
        <f>VLOOKUP(D1808, [3]products!A:H, 8, FALSE)</f>
        <v>Electra</v>
      </c>
      <c r="O1808" s="21">
        <f>VLOOKUP(A1808, [1]orders!A:D, 4, FALSE)</f>
        <v>42745</v>
      </c>
      <c r="P1808" s="2">
        <v>2</v>
      </c>
      <c r="Q1808" s="2">
        <v>349.99</v>
      </c>
      <c r="R1808" s="27">
        <v>0.1</v>
      </c>
      <c r="S1808" s="2">
        <f t="shared" si="28"/>
        <v>699.98</v>
      </c>
    </row>
    <row r="1809" spans="1:19" x14ac:dyDescent="0.3">
      <c r="A1809" s="2">
        <v>649</v>
      </c>
      <c r="B1809" s="2">
        <v>2</v>
      </c>
      <c r="C1809" s="2">
        <f>VLOOKUP(A1809, [1]orders!A:G, 7, FALSE)</f>
        <v>1</v>
      </c>
      <c r="D1809" s="2">
        <v>90</v>
      </c>
      <c r="E1809" s="2">
        <f>VLOOKUP(C1809, [2]staffs!A:G,1,FALSE)</f>
        <v>1</v>
      </c>
      <c r="F1809" s="2" t="str">
        <f>VLOOKUP(E1809, [2]staffs!A:D,4,FALSE)</f>
        <v>fabiola.jackson@bikes.shop</v>
      </c>
      <c r="G1809" s="2">
        <f>VLOOKUP(D1809, [3]products!$A:$D, 4, FALSE)</f>
        <v>1</v>
      </c>
      <c r="H1809" s="2" t="str">
        <f>VLOOKUP(G1809, [4]categories!A:B, 2, FALSE)</f>
        <v>Children Bicycles</v>
      </c>
      <c r="I1809" s="14">
        <f>VLOOKUP(A1809, [1]orders!A:B,2,FALSE)</f>
        <v>1153</v>
      </c>
      <c r="J1809" s="14" t="str">
        <f>VLOOKUP(A1809, [1]orders!A:I,9,FALSE)</f>
        <v>ara.vazquez@msn.com</v>
      </c>
      <c r="K1809" s="14">
        <f>VLOOKUP(A1809, [1]orders!A:J,10,FALSE)</f>
        <v>94070</v>
      </c>
      <c r="L1809" s="2" t="str">
        <f>IFERROR(VLOOKUP(C1809, [5]stores!A:B, 2, FALSE), "Unknown")</f>
        <v>Santa Cruz Bikes</v>
      </c>
      <c r="M1809" s="2" t="str">
        <f>VLOOKUP(D1809,[3]products!A:B,2,FALSE)</f>
        <v>Trek Precaliber 16 Girls - 2017</v>
      </c>
      <c r="N1809" s="2" t="str">
        <f>VLOOKUP(D1809, [3]products!A:H, 8, FALSE)</f>
        <v>Trek</v>
      </c>
      <c r="O1809" s="21">
        <f>VLOOKUP(A1809, [1]orders!A:D, 4, FALSE)</f>
        <v>42745</v>
      </c>
      <c r="P1809" s="2">
        <v>1</v>
      </c>
      <c r="Q1809" s="2">
        <v>209.99</v>
      </c>
      <c r="R1809" s="27">
        <v>7.0000000000000007E-2</v>
      </c>
      <c r="S1809" s="2">
        <f t="shared" si="28"/>
        <v>209.99</v>
      </c>
    </row>
    <row r="1810" spans="1:19" x14ac:dyDescent="0.3">
      <c r="A1810" s="2">
        <v>649</v>
      </c>
      <c r="B1810" s="2">
        <v>3</v>
      </c>
      <c r="C1810" s="2">
        <f>VLOOKUP(A1810, [1]orders!A:G, 7, FALSE)</f>
        <v>1</v>
      </c>
      <c r="D1810" s="2">
        <v>11</v>
      </c>
      <c r="E1810" s="2">
        <f>VLOOKUP(C1810, [2]staffs!A:G,1,FALSE)</f>
        <v>1</v>
      </c>
      <c r="F1810" s="2" t="str">
        <f>VLOOKUP(E1810, [2]staffs!A:D,4,FALSE)</f>
        <v>fabiola.jackson@bikes.shop</v>
      </c>
      <c r="G1810" s="2">
        <f>VLOOKUP(D1810, [3]products!$A:$D, 4, FALSE)</f>
        <v>4</v>
      </c>
      <c r="H1810" s="2" t="str">
        <f>VLOOKUP(G1810, [4]categories!A:B, 2, FALSE)</f>
        <v>Cyclocross Bicycles</v>
      </c>
      <c r="I1810" s="14">
        <f>VLOOKUP(A1810, [1]orders!A:B,2,FALSE)</f>
        <v>1153</v>
      </c>
      <c r="J1810" s="14" t="str">
        <f>VLOOKUP(A1810, [1]orders!A:I,9,FALSE)</f>
        <v>ara.vazquez@msn.com</v>
      </c>
      <c r="K1810" s="14">
        <f>VLOOKUP(A1810, [1]orders!A:J,10,FALSE)</f>
        <v>94070</v>
      </c>
      <c r="L1810" s="2" t="str">
        <f>IFERROR(VLOOKUP(C1810, [5]stores!A:B, 2, FALSE), "Unknown")</f>
        <v>Santa Cruz Bikes</v>
      </c>
      <c r="M1810" s="2" t="str">
        <f>VLOOKUP(D1810,[3]products!A:B,2,FALSE)</f>
        <v>Surly Straggler 650b - 2016</v>
      </c>
      <c r="N1810" s="2" t="str">
        <f>VLOOKUP(D1810, [3]products!A:H, 8, FALSE)</f>
        <v>Surly</v>
      </c>
      <c r="O1810" s="21">
        <f>VLOOKUP(A1810, [1]orders!A:D, 4, FALSE)</f>
        <v>42745</v>
      </c>
      <c r="P1810" s="2">
        <v>2</v>
      </c>
      <c r="Q1810" s="2">
        <v>1680.99</v>
      </c>
      <c r="R1810" s="27">
        <v>0.1</v>
      </c>
      <c r="S1810" s="2">
        <f t="shared" si="28"/>
        <v>3361.98</v>
      </c>
    </row>
    <row r="1811" spans="1:19" x14ac:dyDescent="0.3">
      <c r="A1811" s="2">
        <v>649</v>
      </c>
      <c r="B1811" s="2">
        <v>4</v>
      </c>
      <c r="C1811" s="2">
        <f>VLOOKUP(A1811, [1]orders!A:G, 7, FALSE)</f>
        <v>1</v>
      </c>
      <c r="D1811" s="2">
        <v>78</v>
      </c>
      <c r="E1811" s="2">
        <f>VLOOKUP(C1811, [2]staffs!A:G,1,FALSE)</f>
        <v>1</v>
      </c>
      <c r="F1811" s="2" t="str">
        <f>VLOOKUP(E1811, [2]staffs!A:D,4,FALSE)</f>
        <v>fabiola.jackson@bikes.shop</v>
      </c>
      <c r="G1811" s="2">
        <f>VLOOKUP(D1811, [3]products!$A:$D, 4, FALSE)</f>
        <v>3</v>
      </c>
      <c r="H1811" s="2" t="str">
        <f>VLOOKUP(G1811, [4]categories!A:B, 2, FALSE)</f>
        <v>Cruisers Bicycles</v>
      </c>
      <c r="I1811" s="14">
        <f>VLOOKUP(A1811, [1]orders!A:B,2,FALSE)</f>
        <v>1153</v>
      </c>
      <c r="J1811" s="14" t="str">
        <f>VLOOKUP(A1811, [1]orders!A:I,9,FALSE)</f>
        <v>ara.vazquez@msn.com</v>
      </c>
      <c r="K1811" s="14">
        <f>VLOOKUP(A1811, [1]orders!A:J,10,FALSE)</f>
        <v>94070</v>
      </c>
      <c r="L1811" s="2" t="str">
        <f>IFERROR(VLOOKUP(C1811, [5]stores!A:B, 2, FALSE), "Unknown")</f>
        <v>Santa Cruz Bikes</v>
      </c>
      <c r="M1811" s="2" t="str">
        <f>VLOOKUP(D1811,[3]products!A:B,2,FALSE)</f>
        <v>Sun Bicycles Biscayne Tandem CB - 2017</v>
      </c>
      <c r="N1811" s="2" t="str">
        <f>VLOOKUP(D1811, [3]products!A:H, 8, FALSE)</f>
        <v>Sun Bicycles</v>
      </c>
      <c r="O1811" s="21">
        <f>VLOOKUP(A1811, [1]orders!A:D, 4, FALSE)</f>
        <v>42745</v>
      </c>
      <c r="P1811" s="2">
        <v>1</v>
      </c>
      <c r="Q1811" s="2">
        <v>647.99</v>
      </c>
      <c r="R1811" s="27">
        <v>0.05</v>
      </c>
      <c r="S1811" s="2">
        <f t="shared" si="28"/>
        <v>647.99</v>
      </c>
    </row>
    <row r="1812" spans="1:19" x14ac:dyDescent="0.3">
      <c r="A1812" s="2">
        <v>650</v>
      </c>
      <c r="B1812" s="2">
        <v>1</v>
      </c>
      <c r="C1812" s="2">
        <f>VLOOKUP(A1812, [1]orders!A:G, 7, FALSE)</f>
        <v>1</v>
      </c>
      <c r="D1812" s="2">
        <v>3</v>
      </c>
      <c r="E1812" s="2">
        <f>VLOOKUP(C1812, [2]staffs!A:G,1,FALSE)</f>
        <v>1</v>
      </c>
      <c r="F1812" s="2" t="str">
        <f>VLOOKUP(E1812, [2]staffs!A:D,4,FALSE)</f>
        <v>fabiola.jackson@bikes.shop</v>
      </c>
      <c r="G1812" s="2">
        <f>VLOOKUP(D1812, [3]products!$A:$D, 4, FALSE)</f>
        <v>6</v>
      </c>
      <c r="H1812" s="2" t="str">
        <f>VLOOKUP(G1812, [4]categories!A:B, 2, FALSE)</f>
        <v>Mountain Bikes</v>
      </c>
      <c r="I1812" s="14">
        <f>VLOOKUP(A1812, [1]orders!A:B,2,FALSE)</f>
        <v>729</v>
      </c>
      <c r="J1812" s="14" t="str">
        <f>VLOOKUP(A1812, [1]orders!A:I,9,FALSE)</f>
        <v>hue.dalton@hotmail.com</v>
      </c>
      <c r="K1812" s="14">
        <f>VLOOKUP(A1812, [1]orders!A:J,10,FALSE)</f>
        <v>92307</v>
      </c>
      <c r="L1812" s="2" t="str">
        <f>IFERROR(VLOOKUP(C1812, [5]stores!A:B, 2, FALSE), "Unknown")</f>
        <v>Santa Cruz Bikes</v>
      </c>
      <c r="M1812" s="2" t="str">
        <f>VLOOKUP(D1812,[3]products!A:B,2,FALSE)</f>
        <v>Surly Wednesday Frameset - 2016</v>
      </c>
      <c r="N1812" s="2" t="str">
        <f>VLOOKUP(D1812, [3]products!A:H, 8, FALSE)</f>
        <v>Surly</v>
      </c>
      <c r="O1812" s="21">
        <f>VLOOKUP(A1812, [1]orders!A:D, 4, FALSE)</f>
        <v>42746</v>
      </c>
      <c r="P1812" s="2">
        <v>1</v>
      </c>
      <c r="Q1812" s="2">
        <v>999.99</v>
      </c>
      <c r="R1812" s="27">
        <v>0.2</v>
      </c>
      <c r="S1812" s="2">
        <f t="shared" si="28"/>
        <v>999.99</v>
      </c>
    </row>
    <row r="1813" spans="1:19" x14ac:dyDescent="0.3">
      <c r="A1813" s="2">
        <v>651</v>
      </c>
      <c r="B1813" s="2">
        <v>1</v>
      </c>
      <c r="C1813" s="2">
        <f>VLOOKUP(A1813, [1]orders!A:G, 7, FALSE)</f>
        <v>2</v>
      </c>
      <c r="D1813" s="2">
        <v>79</v>
      </c>
      <c r="E1813" s="2">
        <f>VLOOKUP(C1813, [2]staffs!A:G,1,FALSE)</f>
        <v>2</v>
      </c>
      <c r="F1813" s="2" t="str">
        <f>VLOOKUP(E1813, [2]staffs!A:D,4,FALSE)</f>
        <v>mireya.copeland@bikes.shop</v>
      </c>
      <c r="G1813" s="2">
        <f>VLOOKUP(D1813, [3]products!$A:$D, 4, FALSE)</f>
        <v>3</v>
      </c>
      <c r="H1813" s="2" t="str">
        <f>VLOOKUP(G1813, [4]categories!A:B, 2, FALSE)</f>
        <v>Cruisers Bicycles</v>
      </c>
      <c r="I1813" s="14">
        <f>VLOOKUP(A1813, [1]orders!A:B,2,FALSE)</f>
        <v>190</v>
      </c>
      <c r="J1813" s="14" t="str">
        <f>VLOOKUP(A1813, [1]orders!A:I,9,FALSE)</f>
        <v>toya.pratt@yahoo.com</v>
      </c>
      <c r="K1813" s="14">
        <f>VLOOKUP(A1813, [1]orders!A:J,10,FALSE)</f>
        <v>11561</v>
      </c>
      <c r="L1813" s="2" t="str">
        <f>IFERROR(VLOOKUP(C1813, [5]stores!A:B, 2, FALSE), "Unknown")</f>
        <v>Baldwin Bikes</v>
      </c>
      <c r="M1813" s="2" t="str">
        <f>VLOOKUP(D1813,[3]products!A:B,2,FALSE)</f>
        <v>Sun Bicycles Boardwalk (24-inch Wheels) - 2017</v>
      </c>
      <c r="N1813" s="2" t="str">
        <f>VLOOKUP(D1813, [3]products!A:H, 8, FALSE)</f>
        <v>Sun Bicycles</v>
      </c>
      <c r="O1813" s="21">
        <f>VLOOKUP(A1813, [1]orders!A:D, 4, FALSE)</f>
        <v>42746</v>
      </c>
      <c r="P1813" s="2">
        <v>1</v>
      </c>
      <c r="Q1813" s="2">
        <v>402.99</v>
      </c>
      <c r="R1813" s="27">
        <v>0.1</v>
      </c>
      <c r="S1813" s="2">
        <f t="shared" si="28"/>
        <v>402.99</v>
      </c>
    </row>
    <row r="1814" spans="1:19" x14ac:dyDescent="0.3">
      <c r="A1814" s="2">
        <v>651</v>
      </c>
      <c r="B1814" s="2">
        <v>2</v>
      </c>
      <c r="C1814" s="2">
        <f>VLOOKUP(A1814, [1]orders!A:G, 7, FALSE)</f>
        <v>2</v>
      </c>
      <c r="D1814" s="2">
        <v>85</v>
      </c>
      <c r="E1814" s="2">
        <f>VLOOKUP(C1814, [2]staffs!A:G,1,FALSE)</f>
        <v>2</v>
      </c>
      <c r="F1814" s="2" t="str">
        <f>VLOOKUP(E1814, [2]staffs!A:D,4,FALSE)</f>
        <v>mireya.copeland@bikes.shop</v>
      </c>
      <c r="G1814" s="2">
        <f>VLOOKUP(D1814, [3]products!$A:$D, 4, FALSE)</f>
        <v>1</v>
      </c>
      <c r="H1814" s="2" t="str">
        <f>VLOOKUP(G1814, [4]categories!A:B, 2, FALSE)</f>
        <v>Children Bicycles</v>
      </c>
      <c r="I1814" s="14">
        <f>VLOOKUP(A1814, [1]orders!A:B,2,FALSE)</f>
        <v>190</v>
      </c>
      <c r="J1814" s="14" t="str">
        <f>VLOOKUP(A1814, [1]orders!A:I,9,FALSE)</f>
        <v>toya.pratt@yahoo.com</v>
      </c>
      <c r="K1814" s="14">
        <f>VLOOKUP(A1814, [1]orders!A:J,10,FALSE)</f>
        <v>11561</v>
      </c>
      <c r="L1814" s="2" t="str">
        <f>IFERROR(VLOOKUP(C1814, [5]stores!A:B, 2, FALSE), "Unknown")</f>
        <v>Baldwin Bikes</v>
      </c>
      <c r="M1814" s="2" t="str">
        <f>VLOOKUP(D1814,[3]products!A:B,2,FALSE)</f>
        <v>Haro Downtown 16 - 2017</v>
      </c>
      <c r="N1814" s="2" t="str">
        <f>VLOOKUP(D1814, [3]products!A:H, 8, FALSE)</f>
        <v>Haro</v>
      </c>
      <c r="O1814" s="21">
        <f>VLOOKUP(A1814, [1]orders!A:D, 4, FALSE)</f>
        <v>42746</v>
      </c>
      <c r="P1814" s="2">
        <v>1</v>
      </c>
      <c r="Q1814" s="2">
        <v>329.99</v>
      </c>
      <c r="R1814" s="27">
        <v>0.05</v>
      </c>
      <c r="S1814" s="2">
        <f t="shared" si="28"/>
        <v>329.99</v>
      </c>
    </row>
    <row r="1815" spans="1:19" x14ac:dyDescent="0.3">
      <c r="A1815" s="2">
        <v>651</v>
      </c>
      <c r="B1815" s="2">
        <v>3</v>
      </c>
      <c r="C1815" s="2">
        <f>VLOOKUP(A1815, [1]orders!A:G, 7, FALSE)</f>
        <v>2</v>
      </c>
      <c r="D1815" s="2">
        <v>102</v>
      </c>
      <c r="E1815" s="2">
        <f>VLOOKUP(C1815, [2]staffs!A:G,1,FALSE)</f>
        <v>2</v>
      </c>
      <c r="F1815" s="2" t="str">
        <f>VLOOKUP(E1815, [2]staffs!A:D,4,FALSE)</f>
        <v>mireya.copeland@bikes.shop</v>
      </c>
      <c r="G1815" s="2">
        <f>VLOOKUP(D1815, [3]products!$A:$D, 4, FALSE)</f>
        <v>2</v>
      </c>
      <c r="H1815" s="2" t="str">
        <f>VLOOKUP(G1815, [4]categories!A:B, 2, FALSE)</f>
        <v>Comfort Bicycles</v>
      </c>
      <c r="I1815" s="14">
        <f>VLOOKUP(A1815, [1]orders!A:B,2,FALSE)</f>
        <v>190</v>
      </c>
      <c r="J1815" s="14" t="str">
        <f>VLOOKUP(A1815, [1]orders!A:I,9,FALSE)</f>
        <v>toya.pratt@yahoo.com</v>
      </c>
      <c r="K1815" s="14">
        <f>VLOOKUP(A1815, [1]orders!A:J,10,FALSE)</f>
        <v>11561</v>
      </c>
      <c r="L1815" s="2" t="str">
        <f>IFERROR(VLOOKUP(C1815, [5]stores!A:B, 2, FALSE), "Unknown")</f>
        <v>Baldwin Bikes</v>
      </c>
      <c r="M1815" s="2" t="str">
        <f>VLOOKUP(D1815,[3]products!A:B,2,FALSE)</f>
        <v>Electra Townie Original 7D - 2017</v>
      </c>
      <c r="N1815" s="2" t="str">
        <f>VLOOKUP(D1815, [3]products!A:H, 8, FALSE)</f>
        <v>Electra</v>
      </c>
      <c r="O1815" s="21">
        <f>VLOOKUP(A1815, [1]orders!A:D, 4, FALSE)</f>
        <v>42746</v>
      </c>
      <c r="P1815" s="2">
        <v>2</v>
      </c>
      <c r="Q1815" s="2">
        <v>489.99</v>
      </c>
      <c r="R1815" s="27">
        <v>0.05</v>
      </c>
      <c r="S1815" s="2">
        <f t="shared" si="28"/>
        <v>979.98</v>
      </c>
    </row>
    <row r="1816" spans="1:19" x14ac:dyDescent="0.3">
      <c r="A1816" s="2">
        <v>651</v>
      </c>
      <c r="B1816" s="2">
        <v>4</v>
      </c>
      <c r="C1816" s="2">
        <f>VLOOKUP(A1816, [1]orders!A:G, 7, FALSE)</f>
        <v>2</v>
      </c>
      <c r="D1816" s="2">
        <v>94</v>
      </c>
      <c r="E1816" s="2">
        <f>VLOOKUP(C1816, [2]staffs!A:G,1,FALSE)</f>
        <v>2</v>
      </c>
      <c r="F1816" s="2" t="str">
        <f>VLOOKUP(E1816, [2]staffs!A:D,4,FALSE)</f>
        <v>mireya.copeland@bikes.shop</v>
      </c>
      <c r="G1816" s="2">
        <f>VLOOKUP(D1816, [3]products!$A:$D, 4, FALSE)</f>
        <v>1</v>
      </c>
      <c r="H1816" s="2" t="str">
        <f>VLOOKUP(G1816, [4]categories!A:B, 2, FALSE)</f>
        <v>Children Bicycles</v>
      </c>
      <c r="I1816" s="14">
        <f>VLOOKUP(A1816, [1]orders!A:B,2,FALSE)</f>
        <v>190</v>
      </c>
      <c r="J1816" s="14" t="str">
        <f>VLOOKUP(A1816, [1]orders!A:I,9,FALSE)</f>
        <v>toya.pratt@yahoo.com</v>
      </c>
      <c r="K1816" s="14">
        <f>VLOOKUP(A1816, [1]orders!A:J,10,FALSE)</f>
        <v>11561</v>
      </c>
      <c r="L1816" s="2" t="str">
        <f>IFERROR(VLOOKUP(C1816, [5]stores!A:B, 2, FALSE), "Unknown")</f>
        <v>Baldwin Bikes</v>
      </c>
      <c r="M1816" s="2" t="str">
        <f>VLOOKUP(D1816,[3]products!A:B,2,FALSE)</f>
        <v>Haro Shredder Pro 20 - 2017</v>
      </c>
      <c r="N1816" s="2" t="str">
        <f>VLOOKUP(D1816, [3]products!A:H, 8, FALSE)</f>
        <v>Haro</v>
      </c>
      <c r="O1816" s="21">
        <f>VLOOKUP(A1816, [1]orders!A:D, 4, FALSE)</f>
        <v>42746</v>
      </c>
      <c r="P1816" s="2">
        <v>2</v>
      </c>
      <c r="Q1816" s="2">
        <v>249.99</v>
      </c>
      <c r="R1816" s="27">
        <v>0.05</v>
      </c>
      <c r="S1816" s="2">
        <f t="shared" si="28"/>
        <v>499.98</v>
      </c>
    </row>
    <row r="1817" spans="1:19" x14ac:dyDescent="0.3">
      <c r="A1817" s="2">
        <v>652</v>
      </c>
      <c r="B1817" s="2">
        <v>1</v>
      </c>
      <c r="C1817" s="2">
        <f>VLOOKUP(A1817, [1]orders!A:G, 7, FALSE)</f>
        <v>3</v>
      </c>
      <c r="D1817" s="2">
        <v>102</v>
      </c>
      <c r="E1817" s="2">
        <f>VLOOKUP(C1817, [2]staffs!A:G,1,FALSE)</f>
        <v>3</v>
      </c>
      <c r="F1817" s="2" t="str">
        <f>VLOOKUP(E1817, [2]staffs!A:D,4,FALSE)</f>
        <v>genna.serrano@bikes.shop</v>
      </c>
      <c r="G1817" s="2">
        <f>VLOOKUP(D1817, [3]products!$A:$D, 4, FALSE)</f>
        <v>2</v>
      </c>
      <c r="H1817" s="2" t="str">
        <f>VLOOKUP(G1817, [4]categories!A:B, 2, FALSE)</f>
        <v>Comfort Bicycles</v>
      </c>
      <c r="I1817" s="14">
        <f>VLOOKUP(A1817, [1]orders!A:B,2,FALSE)</f>
        <v>985</v>
      </c>
      <c r="J1817" s="14" t="str">
        <f>VLOOKUP(A1817, [1]orders!A:I,9,FALSE)</f>
        <v>milagros.weber@hotmail.com</v>
      </c>
      <c r="K1817" s="14">
        <f>VLOOKUP(A1817, [1]orders!A:J,10,FALSE)</f>
        <v>78552</v>
      </c>
      <c r="L1817" s="2" t="str">
        <f>IFERROR(VLOOKUP(C1817, [5]stores!A:B, 2, FALSE), "Unknown")</f>
        <v>Rowlett Bikes</v>
      </c>
      <c r="M1817" s="2" t="str">
        <f>VLOOKUP(D1817,[3]products!A:B,2,FALSE)</f>
        <v>Electra Townie Original 7D - 2017</v>
      </c>
      <c r="N1817" s="2" t="str">
        <f>VLOOKUP(D1817, [3]products!A:H, 8, FALSE)</f>
        <v>Electra</v>
      </c>
      <c r="O1817" s="21">
        <f>VLOOKUP(A1817, [1]orders!A:D, 4, FALSE)</f>
        <v>42747</v>
      </c>
      <c r="P1817" s="2">
        <v>1</v>
      </c>
      <c r="Q1817" s="2">
        <v>489.99</v>
      </c>
      <c r="R1817" s="27">
        <v>0.1</v>
      </c>
      <c r="S1817" s="2">
        <f t="shared" si="28"/>
        <v>489.99</v>
      </c>
    </row>
    <row r="1818" spans="1:19" x14ac:dyDescent="0.3">
      <c r="A1818" s="2">
        <v>652</v>
      </c>
      <c r="B1818" s="2">
        <v>2</v>
      </c>
      <c r="C1818" s="2">
        <f>VLOOKUP(A1818, [1]orders!A:G, 7, FALSE)</f>
        <v>3</v>
      </c>
      <c r="D1818" s="2">
        <v>62</v>
      </c>
      <c r="E1818" s="2">
        <f>VLOOKUP(C1818, [2]staffs!A:G,1,FALSE)</f>
        <v>3</v>
      </c>
      <c r="F1818" s="2" t="str">
        <f>VLOOKUP(E1818, [2]staffs!A:D,4,FALSE)</f>
        <v>genna.serrano@bikes.shop</v>
      </c>
      <c r="G1818" s="2">
        <f>VLOOKUP(D1818, [3]products!$A:$D, 4, FALSE)</f>
        <v>4</v>
      </c>
      <c r="H1818" s="2" t="str">
        <f>VLOOKUP(G1818, [4]categories!A:B, 2, FALSE)</f>
        <v>Cyclocross Bicycles</v>
      </c>
      <c r="I1818" s="14">
        <f>VLOOKUP(A1818, [1]orders!A:B,2,FALSE)</f>
        <v>985</v>
      </c>
      <c r="J1818" s="14" t="str">
        <f>VLOOKUP(A1818, [1]orders!A:I,9,FALSE)</f>
        <v>milagros.weber@hotmail.com</v>
      </c>
      <c r="K1818" s="14">
        <f>VLOOKUP(A1818, [1]orders!A:J,10,FALSE)</f>
        <v>78552</v>
      </c>
      <c r="L1818" s="2" t="str">
        <f>IFERROR(VLOOKUP(C1818, [5]stores!A:B, 2, FALSE), "Unknown")</f>
        <v>Rowlett Bikes</v>
      </c>
      <c r="M1818" s="2" t="str">
        <f>VLOOKUP(D1818,[3]products!A:B,2,FALSE)</f>
        <v>Trek Boone 7 - 2017</v>
      </c>
      <c r="N1818" s="2" t="str">
        <f>VLOOKUP(D1818, [3]products!A:H, 8, FALSE)</f>
        <v>Trek</v>
      </c>
      <c r="O1818" s="21">
        <f>VLOOKUP(A1818, [1]orders!A:D, 4, FALSE)</f>
        <v>42747</v>
      </c>
      <c r="P1818" s="2">
        <v>2</v>
      </c>
      <c r="Q1818" s="2">
        <v>3499.99</v>
      </c>
      <c r="R1818" s="27">
        <v>0.2</v>
      </c>
      <c r="S1818" s="2">
        <f t="shared" si="28"/>
        <v>6999.98</v>
      </c>
    </row>
    <row r="1819" spans="1:19" x14ac:dyDescent="0.3">
      <c r="A1819" s="2">
        <v>652</v>
      </c>
      <c r="B1819" s="2">
        <v>3</v>
      </c>
      <c r="C1819" s="2">
        <f>VLOOKUP(A1819, [1]orders!A:G, 7, FALSE)</f>
        <v>3</v>
      </c>
      <c r="D1819" s="2">
        <v>67</v>
      </c>
      <c r="E1819" s="2">
        <f>VLOOKUP(C1819, [2]staffs!A:G,1,FALSE)</f>
        <v>3</v>
      </c>
      <c r="F1819" s="2" t="str">
        <f>VLOOKUP(E1819, [2]staffs!A:D,4,FALSE)</f>
        <v>genna.serrano@bikes.shop</v>
      </c>
      <c r="G1819" s="2">
        <f>VLOOKUP(D1819, [3]products!$A:$D, 4, FALSE)</f>
        <v>3</v>
      </c>
      <c r="H1819" s="2" t="str">
        <f>VLOOKUP(G1819, [4]categories!A:B, 2, FALSE)</f>
        <v>Cruisers Bicycles</v>
      </c>
      <c r="I1819" s="14">
        <f>VLOOKUP(A1819, [1]orders!A:B,2,FALSE)</f>
        <v>985</v>
      </c>
      <c r="J1819" s="14" t="str">
        <f>VLOOKUP(A1819, [1]orders!A:I,9,FALSE)</f>
        <v>milagros.weber@hotmail.com</v>
      </c>
      <c r="K1819" s="14">
        <f>VLOOKUP(A1819, [1]orders!A:J,10,FALSE)</f>
        <v>78552</v>
      </c>
      <c r="L1819" s="2" t="str">
        <f>IFERROR(VLOOKUP(C1819, [5]stores!A:B, 2, FALSE), "Unknown")</f>
        <v>Rowlett Bikes</v>
      </c>
      <c r="M1819" s="2" t="str">
        <f>VLOOKUP(D1819,[3]products!A:B,2,FALSE)</f>
        <v>Sun Bicycles Revolutions 24 - Girl's - 2017</v>
      </c>
      <c r="N1819" s="2" t="str">
        <f>VLOOKUP(D1819, [3]products!A:H, 8, FALSE)</f>
        <v>Sun Bicycles</v>
      </c>
      <c r="O1819" s="21">
        <f>VLOOKUP(A1819, [1]orders!A:D, 4, FALSE)</f>
        <v>42747</v>
      </c>
      <c r="P1819" s="2">
        <v>2</v>
      </c>
      <c r="Q1819" s="2">
        <v>250.99</v>
      </c>
      <c r="R1819" s="27">
        <v>0.2</v>
      </c>
      <c r="S1819" s="2">
        <f t="shared" si="28"/>
        <v>501.98</v>
      </c>
    </row>
    <row r="1820" spans="1:19" x14ac:dyDescent="0.3">
      <c r="A1820" s="2">
        <v>652</v>
      </c>
      <c r="B1820" s="2">
        <v>4</v>
      </c>
      <c r="C1820" s="2">
        <f>VLOOKUP(A1820, [1]orders!A:G, 7, FALSE)</f>
        <v>3</v>
      </c>
      <c r="D1820" s="2">
        <v>23</v>
      </c>
      <c r="E1820" s="2">
        <f>VLOOKUP(C1820, [2]staffs!A:G,1,FALSE)</f>
        <v>3</v>
      </c>
      <c r="F1820" s="2" t="str">
        <f>VLOOKUP(E1820, [2]staffs!A:D,4,FALSE)</f>
        <v>genna.serrano@bikes.shop</v>
      </c>
      <c r="G1820" s="2">
        <f>VLOOKUP(D1820, [3]products!$A:$D, 4, FALSE)</f>
        <v>1</v>
      </c>
      <c r="H1820" s="2" t="str">
        <f>VLOOKUP(G1820, [4]categories!A:B, 2, FALSE)</f>
        <v>Children Bicycles</v>
      </c>
      <c r="I1820" s="14">
        <f>VLOOKUP(A1820, [1]orders!A:B,2,FALSE)</f>
        <v>985</v>
      </c>
      <c r="J1820" s="14" t="str">
        <f>VLOOKUP(A1820, [1]orders!A:I,9,FALSE)</f>
        <v>milagros.weber@hotmail.com</v>
      </c>
      <c r="K1820" s="14">
        <f>VLOOKUP(A1820, [1]orders!A:J,10,FALSE)</f>
        <v>78552</v>
      </c>
      <c r="L1820" s="2" t="str">
        <f>IFERROR(VLOOKUP(C1820, [5]stores!A:B, 2, FALSE), "Unknown")</f>
        <v>Rowlett Bikes</v>
      </c>
      <c r="M1820" s="2" t="str">
        <f>VLOOKUP(D1820,[3]products!A:B,2,FALSE)</f>
        <v>Electra Girl's Hawaii 1 (20-inch) - 2015/2016</v>
      </c>
      <c r="N1820" s="2" t="str">
        <f>VLOOKUP(D1820, [3]products!A:H, 8, FALSE)</f>
        <v>Electra</v>
      </c>
      <c r="O1820" s="21">
        <f>VLOOKUP(A1820, [1]orders!A:D, 4, FALSE)</f>
        <v>42747</v>
      </c>
      <c r="P1820" s="2">
        <v>1</v>
      </c>
      <c r="Q1820" s="2">
        <v>299.99</v>
      </c>
      <c r="R1820" s="27">
        <v>0.1</v>
      </c>
      <c r="S1820" s="2">
        <f t="shared" si="28"/>
        <v>299.99</v>
      </c>
    </row>
    <row r="1821" spans="1:19" x14ac:dyDescent="0.3">
      <c r="A1821" s="2">
        <v>652</v>
      </c>
      <c r="B1821" s="2">
        <v>5</v>
      </c>
      <c r="C1821" s="2">
        <f>VLOOKUP(A1821, [1]orders!A:G, 7, FALSE)</f>
        <v>3</v>
      </c>
      <c r="D1821" s="2">
        <v>74</v>
      </c>
      <c r="E1821" s="2">
        <f>VLOOKUP(C1821, [2]staffs!A:G,1,FALSE)</f>
        <v>3</v>
      </c>
      <c r="F1821" s="2" t="str">
        <f>VLOOKUP(E1821, [2]staffs!A:D,4,FALSE)</f>
        <v>genna.serrano@bikes.shop</v>
      </c>
      <c r="G1821" s="2">
        <f>VLOOKUP(D1821, [3]products!$A:$D, 4, FALSE)</f>
        <v>3</v>
      </c>
      <c r="H1821" s="2" t="str">
        <f>VLOOKUP(G1821, [4]categories!A:B, 2, FALSE)</f>
        <v>Cruisers Bicycles</v>
      </c>
      <c r="I1821" s="14">
        <f>VLOOKUP(A1821, [1]orders!A:B,2,FALSE)</f>
        <v>985</v>
      </c>
      <c r="J1821" s="14" t="str">
        <f>VLOOKUP(A1821, [1]orders!A:I,9,FALSE)</f>
        <v>milagros.weber@hotmail.com</v>
      </c>
      <c r="K1821" s="14">
        <f>VLOOKUP(A1821, [1]orders!A:J,10,FALSE)</f>
        <v>78552</v>
      </c>
      <c r="L1821" s="2" t="str">
        <f>IFERROR(VLOOKUP(C1821, [5]stores!A:B, 2, FALSE), "Unknown")</f>
        <v>Rowlett Bikes</v>
      </c>
      <c r="M1821" s="2" t="str">
        <f>VLOOKUP(D1821,[3]products!A:B,2,FALSE)</f>
        <v>Electra Cruiser Lux 1 - 2017</v>
      </c>
      <c r="N1821" s="2" t="str">
        <f>VLOOKUP(D1821, [3]products!A:H, 8, FALSE)</f>
        <v>Electra</v>
      </c>
      <c r="O1821" s="21">
        <f>VLOOKUP(A1821, [1]orders!A:D, 4, FALSE)</f>
        <v>42747</v>
      </c>
      <c r="P1821" s="2">
        <v>1</v>
      </c>
      <c r="Q1821" s="2">
        <v>439.99</v>
      </c>
      <c r="R1821" s="27">
        <v>0.05</v>
      </c>
      <c r="S1821" s="2">
        <f t="shared" si="28"/>
        <v>439.99</v>
      </c>
    </row>
    <row r="1822" spans="1:19" x14ac:dyDescent="0.3">
      <c r="A1822" s="2">
        <v>653</v>
      </c>
      <c r="B1822" s="2">
        <v>1</v>
      </c>
      <c r="C1822" s="2">
        <f>VLOOKUP(A1822, [1]orders!A:G, 7, FALSE)</f>
        <v>1</v>
      </c>
      <c r="D1822" s="2">
        <v>6</v>
      </c>
      <c r="E1822" s="2">
        <f>VLOOKUP(C1822, [2]staffs!A:G,1,FALSE)</f>
        <v>1</v>
      </c>
      <c r="F1822" s="2" t="str">
        <f>VLOOKUP(E1822, [2]staffs!A:D,4,FALSE)</f>
        <v>fabiola.jackson@bikes.shop</v>
      </c>
      <c r="G1822" s="2">
        <f>VLOOKUP(D1822, [3]products!$A:$D, 4, FALSE)</f>
        <v>6</v>
      </c>
      <c r="H1822" s="2" t="str">
        <f>VLOOKUP(G1822, [4]categories!A:B, 2, FALSE)</f>
        <v>Mountain Bikes</v>
      </c>
      <c r="I1822" s="14">
        <f>VLOOKUP(A1822, [1]orders!A:B,2,FALSE)</f>
        <v>1249</v>
      </c>
      <c r="J1822" s="14" t="str">
        <f>VLOOKUP(A1822, [1]orders!A:I,9,FALSE)</f>
        <v>barbra.dickerson@gmail.com</v>
      </c>
      <c r="K1822" s="14">
        <f>VLOOKUP(A1822, [1]orders!A:J,10,FALSE)</f>
        <v>93555</v>
      </c>
      <c r="L1822" s="2" t="str">
        <f>IFERROR(VLOOKUP(C1822, [5]stores!A:B, 2, FALSE), "Unknown")</f>
        <v>Santa Cruz Bikes</v>
      </c>
      <c r="M1822" s="2" t="str">
        <f>VLOOKUP(D1822,[3]products!A:B,2,FALSE)</f>
        <v>Surly Ice Cream Truck Frameset - 2016</v>
      </c>
      <c r="N1822" s="2" t="str">
        <f>VLOOKUP(D1822, [3]products!A:H, 8, FALSE)</f>
        <v>Surly</v>
      </c>
      <c r="O1822" s="21">
        <f>VLOOKUP(A1822, [1]orders!A:D, 4, FALSE)</f>
        <v>42749</v>
      </c>
      <c r="P1822" s="2">
        <v>1</v>
      </c>
      <c r="Q1822" s="2">
        <v>469.99</v>
      </c>
      <c r="R1822" s="27">
        <v>7.0000000000000007E-2</v>
      </c>
      <c r="S1822" s="2">
        <f t="shared" si="28"/>
        <v>469.99</v>
      </c>
    </row>
    <row r="1823" spans="1:19" x14ac:dyDescent="0.3">
      <c r="A1823" s="2">
        <v>653</v>
      </c>
      <c r="B1823" s="2">
        <v>2</v>
      </c>
      <c r="C1823" s="2">
        <f>VLOOKUP(A1823, [1]orders!A:G, 7, FALSE)</f>
        <v>1</v>
      </c>
      <c r="D1823" s="2">
        <v>43</v>
      </c>
      <c r="E1823" s="2">
        <f>VLOOKUP(C1823, [2]staffs!A:G,1,FALSE)</f>
        <v>1</v>
      </c>
      <c r="F1823" s="2" t="str">
        <f>VLOOKUP(E1823, [2]staffs!A:D,4,FALSE)</f>
        <v>fabiola.jackson@bikes.shop</v>
      </c>
      <c r="G1823" s="2">
        <f>VLOOKUP(D1823, [3]products!$A:$D, 4, FALSE)</f>
        <v>6</v>
      </c>
      <c r="H1823" s="2" t="str">
        <f>VLOOKUP(G1823, [4]categories!A:B, 2, FALSE)</f>
        <v>Mountain Bikes</v>
      </c>
      <c r="I1823" s="14">
        <f>VLOOKUP(A1823, [1]orders!A:B,2,FALSE)</f>
        <v>1249</v>
      </c>
      <c r="J1823" s="14" t="str">
        <f>VLOOKUP(A1823, [1]orders!A:I,9,FALSE)</f>
        <v>barbra.dickerson@gmail.com</v>
      </c>
      <c r="K1823" s="14">
        <f>VLOOKUP(A1823, [1]orders!A:J,10,FALSE)</f>
        <v>93555</v>
      </c>
      <c r="L1823" s="2" t="str">
        <f>IFERROR(VLOOKUP(C1823, [5]stores!A:B, 2, FALSE), "Unknown")</f>
        <v>Santa Cruz Bikes</v>
      </c>
      <c r="M1823" s="2" t="str">
        <f>VLOOKUP(D1823,[3]products!A:B,2,FALSE)</f>
        <v>Trek Fuel EX 9.8 27.5 Plus - 2017</v>
      </c>
      <c r="N1823" s="2" t="str">
        <f>VLOOKUP(D1823, [3]products!A:H, 8, FALSE)</f>
        <v>Trek</v>
      </c>
      <c r="O1823" s="21">
        <f>VLOOKUP(A1823, [1]orders!A:D, 4, FALSE)</f>
        <v>42749</v>
      </c>
      <c r="P1823" s="2">
        <v>1</v>
      </c>
      <c r="Q1823" s="2">
        <v>5299.99</v>
      </c>
      <c r="R1823" s="27">
        <v>0.1</v>
      </c>
      <c r="S1823" s="2">
        <f t="shared" si="28"/>
        <v>5299.99</v>
      </c>
    </row>
    <row r="1824" spans="1:19" x14ac:dyDescent="0.3">
      <c r="A1824" s="2">
        <v>653</v>
      </c>
      <c r="B1824" s="2">
        <v>3</v>
      </c>
      <c r="C1824" s="2">
        <f>VLOOKUP(A1824, [1]orders!A:G, 7, FALSE)</f>
        <v>1</v>
      </c>
      <c r="D1824" s="2">
        <v>2</v>
      </c>
      <c r="E1824" s="2">
        <f>VLOOKUP(C1824, [2]staffs!A:G,1,FALSE)</f>
        <v>1</v>
      </c>
      <c r="F1824" s="2" t="str">
        <f>VLOOKUP(E1824, [2]staffs!A:D,4,FALSE)</f>
        <v>fabiola.jackson@bikes.shop</v>
      </c>
      <c r="G1824" s="2">
        <f>VLOOKUP(D1824, [3]products!$A:$D, 4, FALSE)</f>
        <v>6</v>
      </c>
      <c r="H1824" s="2" t="str">
        <f>VLOOKUP(G1824, [4]categories!A:B, 2, FALSE)</f>
        <v>Mountain Bikes</v>
      </c>
      <c r="I1824" s="14">
        <f>VLOOKUP(A1824, [1]orders!A:B,2,FALSE)</f>
        <v>1249</v>
      </c>
      <c r="J1824" s="14" t="str">
        <f>VLOOKUP(A1824, [1]orders!A:I,9,FALSE)</f>
        <v>barbra.dickerson@gmail.com</v>
      </c>
      <c r="K1824" s="14">
        <f>VLOOKUP(A1824, [1]orders!A:J,10,FALSE)</f>
        <v>93555</v>
      </c>
      <c r="L1824" s="2" t="str">
        <f>IFERROR(VLOOKUP(C1824, [5]stores!A:B, 2, FALSE), "Unknown")</f>
        <v>Santa Cruz Bikes</v>
      </c>
      <c r="M1824" s="2" t="str">
        <f>VLOOKUP(D1824,[3]products!A:B,2,FALSE)</f>
        <v>Ritchey Timberwolf Frameset - 2016</v>
      </c>
      <c r="N1824" s="2" t="str">
        <f>VLOOKUP(D1824, [3]products!A:H, 8, FALSE)</f>
        <v>Ritchey</v>
      </c>
      <c r="O1824" s="21">
        <f>VLOOKUP(A1824, [1]orders!A:D, 4, FALSE)</f>
        <v>42749</v>
      </c>
      <c r="P1824" s="2">
        <v>2</v>
      </c>
      <c r="Q1824" s="2">
        <v>749.99</v>
      </c>
      <c r="R1824" s="27">
        <v>0.1</v>
      </c>
      <c r="S1824" s="2">
        <f t="shared" si="28"/>
        <v>1499.98</v>
      </c>
    </row>
    <row r="1825" spans="1:19" x14ac:dyDescent="0.3">
      <c r="A1825" s="2">
        <v>653</v>
      </c>
      <c r="B1825" s="2">
        <v>4</v>
      </c>
      <c r="C1825" s="2">
        <f>VLOOKUP(A1825, [1]orders!A:G, 7, FALSE)</f>
        <v>1</v>
      </c>
      <c r="D1825" s="2">
        <v>80</v>
      </c>
      <c r="E1825" s="2">
        <f>VLOOKUP(C1825, [2]staffs!A:G,1,FALSE)</f>
        <v>1</v>
      </c>
      <c r="F1825" s="2" t="str">
        <f>VLOOKUP(E1825, [2]staffs!A:D,4,FALSE)</f>
        <v>fabiola.jackson@bikes.shop</v>
      </c>
      <c r="G1825" s="2">
        <f>VLOOKUP(D1825, [3]products!$A:$D, 4, FALSE)</f>
        <v>3</v>
      </c>
      <c r="H1825" s="2" t="str">
        <f>VLOOKUP(G1825, [4]categories!A:B, 2, FALSE)</f>
        <v>Cruisers Bicycles</v>
      </c>
      <c r="I1825" s="14">
        <f>VLOOKUP(A1825, [1]orders!A:B,2,FALSE)</f>
        <v>1249</v>
      </c>
      <c r="J1825" s="14" t="str">
        <f>VLOOKUP(A1825, [1]orders!A:I,9,FALSE)</f>
        <v>barbra.dickerson@gmail.com</v>
      </c>
      <c r="K1825" s="14">
        <f>VLOOKUP(A1825, [1]orders!A:J,10,FALSE)</f>
        <v>93555</v>
      </c>
      <c r="L1825" s="2" t="str">
        <f>IFERROR(VLOOKUP(C1825, [5]stores!A:B, 2, FALSE), "Unknown")</f>
        <v>Santa Cruz Bikes</v>
      </c>
      <c r="M1825" s="2" t="str">
        <f>VLOOKUP(D1825,[3]products!A:B,2,FALSE)</f>
        <v>Sun Bicycles Brickell Tandem CB - 2017</v>
      </c>
      <c r="N1825" s="2" t="str">
        <f>VLOOKUP(D1825, [3]products!A:H, 8, FALSE)</f>
        <v>Sun Bicycles</v>
      </c>
      <c r="O1825" s="21">
        <f>VLOOKUP(A1825, [1]orders!A:D, 4, FALSE)</f>
        <v>42749</v>
      </c>
      <c r="P1825" s="2">
        <v>1</v>
      </c>
      <c r="Q1825" s="2">
        <v>761.99</v>
      </c>
      <c r="R1825" s="27">
        <v>0.2</v>
      </c>
      <c r="S1825" s="2">
        <f t="shared" si="28"/>
        <v>761.99</v>
      </c>
    </row>
    <row r="1826" spans="1:19" x14ac:dyDescent="0.3">
      <c r="A1826" s="2">
        <v>653</v>
      </c>
      <c r="B1826" s="2">
        <v>5</v>
      </c>
      <c r="C1826" s="2">
        <f>VLOOKUP(A1826, [1]orders!A:G, 7, FALSE)</f>
        <v>1</v>
      </c>
      <c r="D1826" s="2">
        <v>88</v>
      </c>
      <c r="E1826" s="2">
        <f>VLOOKUP(C1826, [2]staffs!A:G,1,FALSE)</f>
        <v>1</v>
      </c>
      <c r="F1826" s="2" t="str">
        <f>VLOOKUP(E1826, [2]staffs!A:D,4,FALSE)</f>
        <v>fabiola.jackson@bikes.shop</v>
      </c>
      <c r="G1826" s="2">
        <f>VLOOKUP(D1826, [3]products!$A:$D, 4, FALSE)</f>
        <v>1</v>
      </c>
      <c r="H1826" s="2" t="str">
        <f>VLOOKUP(G1826, [4]categories!A:B, 2, FALSE)</f>
        <v>Children Bicycles</v>
      </c>
      <c r="I1826" s="14">
        <f>VLOOKUP(A1826, [1]orders!A:B,2,FALSE)</f>
        <v>1249</v>
      </c>
      <c r="J1826" s="14" t="str">
        <f>VLOOKUP(A1826, [1]orders!A:I,9,FALSE)</f>
        <v>barbra.dickerson@gmail.com</v>
      </c>
      <c r="K1826" s="14">
        <f>VLOOKUP(A1826, [1]orders!A:J,10,FALSE)</f>
        <v>93555</v>
      </c>
      <c r="L1826" s="2" t="str">
        <f>IFERROR(VLOOKUP(C1826, [5]stores!A:B, 2, FALSE), "Unknown")</f>
        <v>Santa Cruz Bikes</v>
      </c>
      <c r="M1826" s="2" t="str">
        <f>VLOOKUP(D1826,[3]products!A:B,2,FALSE)</f>
        <v>Trek Precaliber 12 Girls - 2017</v>
      </c>
      <c r="N1826" s="2" t="str">
        <f>VLOOKUP(D1826, [3]products!A:H, 8, FALSE)</f>
        <v>Trek</v>
      </c>
      <c r="O1826" s="21">
        <f>VLOOKUP(A1826, [1]orders!A:D, 4, FALSE)</f>
        <v>42749</v>
      </c>
      <c r="P1826" s="2">
        <v>2</v>
      </c>
      <c r="Q1826" s="2">
        <v>189.99</v>
      </c>
      <c r="R1826" s="27">
        <v>7.0000000000000007E-2</v>
      </c>
      <c r="S1826" s="2">
        <f t="shared" si="28"/>
        <v>379.98</v>
      </c>
    </row>
    <row r="1827" spans="1:19" x14ac:dyDescent="0.3">
      <c r="A1827" s="2">
        <v>654</v>
      </c>
      <c r="B1827" s="2">
        <v>1</v>
      </c>
      <c r="C1827" s="2">
        <f>VLOOKUP(A1827, [1]orders!A:G, 7, FALSE)</f>
        <v>2</v>
      </c>
      <c r="D1827" s="2">
        <v>9</v>
      </c>
      <c r="E1827" s="2">
        <f>VLOOKUP(C1827, [2]staffs!A:G,1,FALSE)</f>
        <v>2</v>
      </c>
      <c r="F1827" s="2" t="str">
        <f>VLOOKUP(E1827, [2]staffs!A:D,4,FALSE)</f>
        <v>mireya.copeland@bikes.shop</v>
      </c>
      <c r="G1827" s="2">
        <f>VLOOKUP(D1827, [3]products!$A:$D, 4, FALSE)</f>
        <v>5</v>
      </c>
      <c r="H1827" s="2" t="str">
        <f>VLOOKUP(G1827, [4]categories!A:B, 2, FALSE)</f>
        <v>Electric Bikes</v>
      </c>
      <c r="I1827" s="14">
        <f>VLOOKUP(A1827, [1]orders!A:B,2,FALSE)</f>
        <v>1129</v>
      </c>
      <c r="J1827" s="14" t="str">
        <f>VLOOKUP(A1827, [1]orders!A:I,9,FALSE)</f>
        <v>gilberto.sanders@hotmail.com</v>
      </c>
      <c r="K1827" s="14">
        <f>VLOOKUP(A1827, [1]orders!A:J,10,FALSE)</f>
        <v>11377</v>
      </c>
      <c r="L1827" s="2" t="str">
        <f>IFERROR(VLOOKUP(C1827, [5]stores!A:B, 2, FALSE), "Unknown")</f>
        <v>Baldwin Bikes</v>
      </c>
      <c r="M1827" s="2" t="str">
        <f>VLOOKUP(D1827,[3]products!A:B,2,FALSE)</f>
        <v>Trek Conduit+ - 2016</v>
      </c>
      <c r="N1827" s="2" t="str">
        <f>VLOOKUP(D1827, [3]products!A:H, 8, FALSE)</f>
        <v>Trek</v>
      </c>
      <c r="O1827" s="21">
        <f>VLOOKUP(A1827, [1]orders!A:D, 4, FALSE)</f>
        <v>42749</v>
      </c>
      <c r="P1827" s="2">
        <v>1</v>
      </c>
      <c r="Q1827" s="2">
        <v>2999.99</v>
      </c>
      <c r="R1827" s="27">
        <v>0.1</v>
      </c>
      <c r="S1827" s="2">
        <f t="shared" si="28"/>
        <v>2999.99</v>
      </c>
    </row>
    <row r="1828" spans="1:19" x14ac:dyDescent="0.3">
      <c r="A1828" s="2">
        <v>654</v>
      </c>
      <c r="B1828" s="2">
        <v>2</v>
      </c>
      <c r="C1828" s="2">
        <f>VLOOKUP(A1828, [1]orders!A:G, 7, FALSE)</f>
        <v>2</v>
      </c>
      <c r="D1828" s="2">
        <v>95</v>
      </c>
      <c r="E1828" s="2">
        <f>VLOOKUP(C1828, [2]staffs!A:G,1,FALSE)</f>
        <v>2</v>
      </c>
      <c r="F1828" s="2" t="str">
        <f>VLOOKUP(E1828, [2]staffs!A:D,4,FALSE)</f>
        <v>mireya.copeland@bikes.shop</v>
      </c>
      <c r="G1828" s="2">
        <f>VLOOKUP(D1828, [3]products!$A:$D, 4, FALSE)</f>
        <v>1</v>
      </c>
      <c r="H1828" s="2" t="str">
        <f>VLOOKUP(G1828, [4]categories!A:B, 2, FALSE)</f>
        <v>Children Bicycles</v>
      </c>
      <c r="I1828" s="14">
        <f>VLOOKUP(A1828, [1]orders!A:B,2,FALSE)</f>
        <v>1129</v>
      </c>
      <c r="J1828" s="14" t="str">
        <f>VLOOKUP(A1828, [1]orders!A:I,9,FALSE)</f>
        <v>gilberto.sanders@hotmail.com</v>
      </c>
      <c r="K1828" s="14">
        <f>VLOOKUP(A1828, [1]orders!A:J,10,FALSE)</f>
        <v>11377</v>
      </c>
      <c r="L1828" s="2" t="str">
        <f>IFERROR(VLOOKUP(C1828, [5]stores!A:B, 2, FALSE), "Unknown")</f>
        <v>Baldwin Bikes</v>
      </c>
      <c r="M1828" s="2" t="str">
        <f>VLOOKUP(D1828,[3]products!A:B,2,FALSE)</f>
        <v>Electra Girl's Hawaii 1 16" - 2017</v>
      </c>
      <c r="N1828" s="2" t="str">
        <f>VLOOKUP(D1828, [3]products!A:H, 8, FALSE)</f>
        <v>Electra</v>
      </c>
      <c r="O1828" s="21">
        <f>VLOOKUP(A1828, [1]orders!A:D, 4, FALSE)</f>
        <v>42749</v>
      </c>
      <c r="P1828" s="2">
        <v>1</v>
      </c>
      <c r="Q1828" s="2">
        <v>299.99</v>
      </c>
      <c r="R1828" s="27">
        <v>0.1</v>
      </c>
      <c r="S1828" s="2">
        <f t="shared" si="28"/>
        <v>299.99</v>
      </c>
    </row>
    <row r="1829" spans="1:19" x14ac:dyDescent="0.3">
      <c r="A1829" s="2">
        <v>654</v>
      </c>
      <c r="B1829" s="2">
        <v>3</v>
      </c>
      <c r="C1829" s="2">
        <f>VLOOKUP(A1829, [1]orders!A:G, 7, FALSE)</f>
        <v>2</v>
      </c>
      <c r="D1829" s="2">
        <v>110</v>
      </c>
      <c r="E1829" s="2">
        <f>VLOOKUP(C1829, [2]staffs!A:G,1,FALSE)</f>
        <v>2</v>
      </c>
      <c r="F1829" s="2" t="str">
        <f>VLOOKUP(E1829, [2]staffs!A:D,4,FALSE)</f>
        <v>mireya.copeland@bikes.shop</v>
      </c>
      <c r="G1829" s="2">
        <f>VLOOKUP(D1829, [3]products!$A:$D, 4, FALSE)</f>
        <v>2</v>
      </c>
      <c r="H1829" s="2" t="str">
        <f>VLOOKUP(G1829, [4]categories!A:B, 2, FALSE)</f>
        <v>Comfort Bicycles</v>
      </c>
      <c r="I1829" s="14">
        <f>VLOOKUP(A1829, [1]orders!A:B,2,FALSE)</f>
        <v>1129</v>
      </c>
      <c r="J1829" s="14" t="str">
        <f>VLOOKUP(A1829, [1]orders!A:I,9,FALSE)</f>
        <v>gilberto.sanders@hotmail.com</v>
      </c>
      <c r="K1829" s="14">
        <f>VLOOKUP(A1829, [1]orders!A:J,10,FALSE)</f>
        <v>11377</v>
      </c>
      <c r="L1829" s="2" t="str">
        <f>IFERROR(VLOOKUP(C1829, [5]stores!A:B, 2, FALSE), "Unknown")</f>
        <v>Baldwin Bikes</v>
      </c>
      <c r="M1829" s="2" t="str">
        <f>VLOOKUP(D1829,[3]products!A:B,2,FALSE)</f>
        <v>Sun Bicycles Drifter 7 - 2017</v>
      </c>
      <c r="N1829" s="2" t="str">
        <f>VLOOKUP(D1829, [3]products!A:H, 8, FALSE)</f>
        <v>Sun Bicycles</v>
      </c>
      <c r="O1829" s="21">
        <f>VLOOKUP(A1829, [1]orders!A:D, 4, FALSE)</f>
        <v>42749</v>
      </c>
      <c r="P1829" s="2">
        <v>2</v>
      </c>
      <c r="Q1829" s="2">
        <v>470.99</v>
      </c>
      <c r="R1829" s="27">
        <v>7.0000000000000007E-2</v>
      </c>
      <c r="S1829" s="2">
        <f t="shared" si="28"/>
        <v>941.98</v>
      </c>
    </row>
    <row r="1830" spans="1:19" x14ac:dyDescent="0.3">
      <c r="A1830" s="2">
        <v>654</v>
      </c>
      <c r="B1830" s="2">
        <v>4</v>
      </c>
      <c r="C1830" s="2">
        <f>VLOOKUP(A1830, [1]orders!A:G, 7, FALSE)</f>
        <v>2</v>
      </c>
      <c r="D1830" s="2">
        <v>97</v>
      </c>
      <c r="E1830" s="2">
        <f>VLOOKUP(C1830, [2]staffs!A:G,1,FALSE)</f>
        <v>2</v>
      </c>
      <c r="F1830" s="2" t="str">
        <f>VLOOKUP(E1830, [2]staffs!A:D,4,FALSE)</f>
        <v>mireya.copeland@bikes.shop</v>
      </c>
      <c r="G1830" s="2">
        <f>VLOOKUP(D1830, [3]products!$A:$D, 4, FALSE)</f>
        <v>1</v>
      </c>
      <c r="H1830" s="2" t="str">
        <f>VLOOKUP(G1830, [4]categories!A:B, 2, FALSE)</f>
        <v>Children Bicycles</v>
      </c>
      <c r="I1830" s="14">
        <f>VLOOKUP(A1830, [1]orders!A:B,2,FALSE)</f>
        <v>1129</v>
      </c>
      <c r="J1830" s="14" t="str">
        <f>VLOOKUP(A1830, [1]orders!A:I,9,FALSE)</f>
        <v>gilberto.sanders@hotmail.com</v>
      </c>
      <c r="K1830" s="14">
        <f>VLOOKUP(A1830, [1]orders!A:J,10,FALSE)</f>
        <v>11377</v>
      </c>
      <c r="L1830" s="2" t="str">
        <f>IFERROR(VLOOKUP(C1830, [5]stores!A:B, 2, FALSE), "Unknown")</f>
        <v>Baldwin Bikes</v>
      </c>
      <c r="M1830" s="2" t="str">
        <f>VLOOKUP(D1830,[3]products!A:B,2,FALSE)</f>
        <v>Electra Savannah 3i (20-inch) - Girl's - 2017</v>
      </c>
      <c r="N1830" s="2" t="str">
        <f>VLOOKUP(D1830, [3]products!A:H, 8, FALSE)</f>
        <v>Electra</v>
      </c>
      <c r="O1830" s="21">
        <f>VLOOKUP(A1830, [1]orders!A:D, 4, FALSE)</f>
        <v>42749</v>
      </c>
      <c r="P1830" s="2">
        <v>2</v>
      </c>
      <c r="Q1830" s="2">
        <v>349.99</v>
      </c>
      <c r="R1830" s="27">
        <v>7.0000000000000007E-2</v>
      </c>
      <c r="S1830" s="2">
        <f t="shared" si="28"/>
        <v>699.98</v>
      </c>
    </row>
    <row r="1831" spans="1:19" x14ac:dyDescent="0.3">
      <c r="A1831" s="2">
        <v>655</v>
      </c>
      <c r="B1831" s="2">
        <v>1</v>
      </c>
      <c r="C1831" s="2">
        <f>VLOOKUP(A1831, [1]orders!A:G, 7, FALSE)</f>
        <v>1</v>
      </c>
      <c r="D1831" s="2">
        <v>67</v>
      </c>
      <c r="E1831" s="2">
        <f>VLOOKUP(C1831, [2]staffs!A:G,1,FALSE)</f>
        <v>1</v>
      </c>
      <c r="F1831" s="2" t="str">
        <f>VLOOKUP(E1831, [2]staffs!A:D,4,FALSE)</f>
        <v>fabiola.jackson@bikes.shop</v>
      </c>
      <c r="G1831" s="2">
        <f>VLOOKUP(D1831, [3]products!$A:$D, 4, FALSE)</f>
        <v>3</v>
      </c>
      <c r="H1831" s="2" t="str">
        <f>VLOOKUP(G1831, [4]categories!A:B, 2, FALSE)</f>
        <v>Cruisers Bicycles</v>
      </c>
      <c r="I1831" s="14">
        <f>VLOOKUP(A1831, [1]orders!A:B,2,FALSE)</f>
        <v>347</v>
      </c>
      <c r="J1831" s="14" t="str">
        <f>VLOOKUP(A1831, [1]orders!A:I,9,FALSE)</f>
        <v>kanesha.hudson@gmail.com</v>
      </c>
      <c r="K1831" s="14">
        <f>VLOOKUP(A1831, [1]orders!A:J,10,FALSE)</f>
        <v>94603</v>
      </c>
      <c r="L1831" s="2" t="str">
        <f>IFERROR(VLOOKUP(C1831, [5]stores!A:B, 2, FALSE), "Unknown")</f>
        <v>Santa Cruz Bikes</v>
      </c>
      <c r="M1831" s="2" t="str">
        <f>VLOOKUP(D1831,[3]products!A:B,2,FALSE)</f>
        <v>Sun Bicycles Revolutions 24 - Girl's - 2017</v>
      </c>
      <c r="N1831" s="2" t="str">
        <f>VLOOKUP(D1831, [3]products!A:H, 8, FALSE)</f>
        <v>Sun Bicycles</v>
      </c>
      <c r="O1831" s="21">
        <f>VLOOKUP(A1831, [1]orders!A:D, 4, FALSE)</f>
        <v>42751</v>
      </c>
      <c r="P1831" s="2">
        <v>1</v>
      </c>
      <c r="Q1831" s="2">
        <v>250.99</v>
      </c>
      <c r="R1831" s="27">
        <v>0.1</v>
      </c>
      <c r="S1831" s="2">
        <f t="shared" si="28"/>
        <v>250.99</v>
      </c>
    </row>
    <row r="1832" spans="1:19" x14ac:dyDescent="0.3">
      <c r="A1832" s="2">
        <v>656</v>
      </c>
      <c r="B1832" s="2">
        <v>1</v>
      </c>
      <c r="C1832" s="2">
        <f>VLOOKUP(A1832, [1]orders!A:G, 7, FALSE)</f>
        <v>2</v>
      </c>
      <c r="D1832" s="2">
        <v>83</v>
      </c>
      <c r="E1832" s="2">
        <f>VLOOKUP(C1832, [2]staffs!A:G,1,FALSE)</f>
        <v>2</v>
      </c>
      <c r="F1832" s="2" t="str">
        <f>VLOOKUP(E1832, [2]staffs!A:D,4,FALSE)</f>
        <v>mireya.copeland@bikes.shop</v>
      </c>
      <c r="G1832" s="2">
        <f>VLOOKUP(D1832, [3]products!$A:$D, 4, FALSE)</f>
        <v>1</v>
      </c>
      <c r="H1832" s="2" t="str">
        <f>VLOOKUP(G1832, [4]categories!A:B, 2, FALSE)</f>
        <v>Children Bicycles</v>
      </c>
      <c r="I1832" s="14">
        <f>VLOOKUP(A1832, [1]orders!A:B,2,FALSE)</f>
        <v>949</v>
      </c>
      <c r="J1832" s="14" t="str">
        <f>VLOOKUP(A1832, [1]orders!A:I,9,FALSE)</f>
        <v>venessa.frost@msn.com</v>
      </c>
      <c r="K1832" s="14">
        <f>VLOOKUP(A1832, [1]orders!A:J,10,FALSE)</f>
        <v>10583</v>
      </c>
      <c r="L1832" s="2" t="str">
        <f>IFERROR(VLOOKUP(C1832, [5]stores!A:B, 2, FALSE), "Unknown")</f>
        <v>Baldwin Bikes</v>
      </c>
      <c r="M1832" s="2" t="str">
        <f>VLOOKUP(D1832,[3]products!A:B,2,FALSE)</f>
        <v>Trek Boy's Kickster - 2015/2017</v>
      </c>
      <c r="N1832" s="2" t="str">
        <f>VLOOKUP(D1832, [3]products!A:H, 8, FALSE)</f>
        <v>Trek</v>
      </c>
      <c r="O1832" s="21">
        <f>VLOOKUP(A1832, [1]orders!A:D, 4, FALSE)</f>
        <v>42751</v>
      </c>
      <c r="P1832" s="2">
        <v>1</v>
      </c>
      <c r="Q1832" s="2">
        <v>149.99</v>
      </c>
      <c r="R1832" s="27">
        <v>0.1</v>
      </c>
      <c r="S1832" s="2">
        <f t="shared" si="28"/>
        <v>149.99</v>
      </c>
    </row>
    <row r="1833" spans="1:19" x14ac:dyDescent="0.3">
      <c r="A1833" s="2">
        <v>656</v>
      </c>
      <c r="B1833" s="2">
        <v>2</v>
      </c>
      <c r="C1833" s="2">
        <f>VLOOKUP(A1833, [1]orders!A:G, 7, FALSE)</f>
        <v>2</v>
      </c>
      <c r="D1833" s="2">
        <v>22</v>
      </c>
      <c r="E1833" s="2">
        <f>VLOOKUP(C1833, [2]staffs!A:G,1,FALSE)</f>
        <v>2</v>
      </c>
      <c r="F1833" s="2" t="str">
        <f>VLOOKUP(E1833, [2]staffs!A:D,4,FALSE)</f>
        <v>mireya.copeland@bikes.shop</v>
      </c>
      <c r="G1833" s="2">
        <f>VLOOKUP(D1833, [3]products!$A:$D, 4, FALSE)</f>
        <v>1</v>
      </c>
      <c r="H1833" s="2" t="str">
        <f>VLOOKUP(G1833, [4]categories!A:B, 2, FALSE)</f>
        <v>Children Bicycles</v>
      </c>
      <c r="I1833" s="14">
        <f>VLOOKUP(A1833, [1]orders!A:B,2,FALSE)</f>
        <v>949</v>
      </c>
      <c r="J1833" s="14" t="str">
        <f>VLOOKUP(A1833, [1]orders!A:I,9,FALSE)</f>
        <v>venessa.frost@msn.com</v>
      </c>
      <c r="K1833" s="14">
        <f>VLOOKUP(A1833, [1]orders!A:J,10,FALSE)</f>
        <v>10583</v>
      </c>
      <c r="L1833" s="2" t="str">
        <f>IFERROR(VLOOKUP(C1833, [5]stores!A:B, 2, FALSE), "Unknown")</f>
        <v>Baldwin Bikes</v>
      </c>
      <c r="M1833" s="2" t="str">
        <f>VLOOKUP(D1833,[3]products!A:B,2,FALSE)</f>
        <v>Electra Girl's Hawaii 1 (16-inch) - 2015/2016</v>
      </c>
      <c r="N1833" s="2" t="str">
        <f>VLOOKUP(D1833, [3]products!A:H, 8, FALSE)</f>
        <v>Electra</v>
      </c>
      <c r="O1833" s="21">
        <f>VLOOKUP(A1833, [1]orders!A:D, 4, FALSE)</f>
        <v>42751</v>
      </c>
      <c r="P1833" s="2">
        <v>1</v>
      </c>
      <c r="Q1833" s="2">
        <v>269.99</v>
      </c>
      <c r="R1833" s="27">
        <v>7.0000000000000007E-2</v>
      </c>
      <c r="S1833" s="2">
        <f t="shared" si="28"/>
        <v>269.99</v>
      </c>
    </row>
    <row r="1834" spans="1:19" x14ac:dyDescent="0.3">
      <c r="A1834" s="2">
        <v>656</v>
      </c>
      <c r="B1834" s="2">
        <v>3</v>
      </c>
      <c r="C1834" s="2">
        <f>VLOOKUP(A1834, [1]orders!A:G, 7, FALSE)</f>
        <v>2</v>
      </c>
      <c r="D1834" s="2">
        <v>33</v>
      </c>
      <c r="E1834" s="2">
        <f>VLOOKUP(C1834, [2]staffs!A:G,1,FALSE)</f>
        <v>2</v>
      </c>
      <c r="F1834" s="2" t="str">
        <f>VLOOKUP(E1834, [2]staffs!A:D,4,FALSE)</f>
        <v>mireya.copeland@bikes.shop</v>
      </c>
      <c r="G1834" s="2">
        <f>VLOOKUP(D1834, [3]products!$A:$D, 4, FALSE)</f>
        <v>6</v>
      </c>
      <c r="H1834" s="2" t="str">
        <f>VLOOKUP(G1834, [4]categories!A:B, 2, FALSE)</f>
        <v>Mountain Bikes</v>
      </c>
      <c r="I1834" s="14">
        <f>VLOOKUP(A1834, [1]orders!A:B,2,FALSE)</f>
        <v>949</v>
      </c>
      <c r="J1834" s="14" t="str">
        <f>VLOOKUP(A1834, [1]orders!A:I,9,FALSE)</f>
        <v>venessa.frost@msn.com</v>
      </c>
      <c r="K1834" s="14">
        <f>VLOOKUP(A1834, [1]orders!A:J,10,FALSE)</f>
        <v>10583</v>
      </c>
      <c r="L1834" s="2" t="str">
        <f>IFERROR(VLOOKUP(C1834, [5]stores!A:B, 2, FALSE), "Unknown")</f>
        <v>Baldwin Bikes</v>
      </c>
      <c r="M1834" s="2" t="str">
        <f>VLOOKUP(D1834,[3]products!A:B,2,FALSE)</f>
        <v>Surly Wednesday Frameset - 2017</v>
      </c>
      <c r="N1834" s="2" t="str">
        <f>VLOOKUP(D1834, [3]products!A:H, 8, FALSE)</f>
        <v>Surly</v>
      </c>
      <c r="O1834" s="21">
        <f>VLOOKUP(A1834, [1]orders!A:D, 4, FALSE)</f>
        <v>42751</v>
      </c>
      <c r="P1834" s="2">
        <v>2</v>
      </c>
      <c r="Q1834" s="2">
        <v>469.99</v>
      </c>
      <c r="R1834" s="27">
        <v>0.05</v>
      </c>
      <c r="S1834" s="2">
        <f t="shared" si="28"/>
        <v>939.98</v>
      </c>
    </row>
    <row r="1835" spans="1:19" x14ac:dyDescent="0.3">
      <c r="A1835" s="2">
        <v>657</v>
      </c>
      <c r="B1835" s="2">
        <v>1</v>
      </c>
      <c r="C1835" s="2">
        <f>VLOOKUP(A1835, [1]orders!A:G, 7, FALSE)</f>
        <v>1</v>
      </c>
      <c r="D1835" s="2">
        <v>52</v>
      </c>
      <c r="E1835" s="2">
        <f>VLOOKUP(C1835, [2]staffs!A:G,1,FALSE)</f>
        <v>1</v>
      </c>
      <c r="F1835" s="2" t="str">
        <f>VLOOKUP(E1835, [2]staffs!A:D,4,FALSE)</f>
        <v>fabiola.jackson@bikes.shop</v>
      </c>
      <c r="G1835" s="2">
        <f>VLOOKUP(D1835, [3]products!$A:$D, 4, FALSE)</f>
        <v>7</v>
      </c>
      <c r="H1835" s="2" t="str">
        <f>VLOOKUP(G1835, [4]categories!A:B, 2, FALSE)</f>
        <v>Road Bikes</v>
      </c>
      <c r="I1835" s="14">
        <f>VLOOKUP(A1835, [1]orders!A:B,2,FALSE)</f>
        <v>349</v>
      </c>
      <c r="J1835" s="14" t="str">
        <f>VLOOKUP(A1835, [1]orders!A:I,9,FALSE)</f>
        <v>mable.pratt@gmail.com</v>
      </c>
      <c r="K1835" s="14">
        <f>VLOOKUP(A1835, [1]orders!A:J,10,FALSE)</f>
        <v>92236</v>
      </c>
      <c r="L1835" s="2" t="str">
        <f>IFERROR(VLOOKUP(C1835, [5]stores!A:B, 2, FALSE), "Unknown")</f>
        <v>Santa Cruz Bikes</v>
      </c>
      <c r="M1835" s="2" t="str">
        <f>VLOOKUP(D1835,[3]products!A:B,2,FALSE)</f>
        <v>Surly Steamroller - 2017</v>
      </c>
      <c r="N1835" s="2" t="str">
        <f>VLOOKUP(D1835, [3]products!A:H, 8, FALSE)</f>
        <v>Surly</v>
      </c>
      <c r="O1835" s="21">
        <f>VLOOKUP(A1835, [1]orders!A:D, 4, FALSE)</f>
        <v>42752</v>
      </c>
      <c r="P1835" s="2">
        <v>1</v>
      </c>
      <c r="Q1835" s="2">
        <v>875.99</v>
      </c>
      <c r="R1835" s="27">
        <v>0.05</v>
      </c>
      <c r="S1835" s="2">
        <f t="shared" si="28"/>
        <v>875.99</v>
      </c>
    </row>
    <row r="1836" spans="1:19" x14ac:dyDescent="0.3">
      <c r="A1836" s="2">
        <v>657</v>
      </c>
      <c r="B1836" s="2">
        <v>2</v>
      </c>
      <c r="C1836" s="2">
        <f>VLOOKUP(A1836, [1]orders!A:G, 7, FALSE)</f>
        <v>1</v>
      </c>
      <c r="D1836" s="2">
        <v>54</v>
      </c>
      <c r="E1836" s="2">
        <f>VLOOKUP(C1836, [2]staffs!A:G,1,FALSE)</f>
        <v>1</v>
      </c>
      <c r="F1836" s="2" t="str">
        <f>VLOOKUP(E1836, [2]staffs!A:D,4,FALSE)</f>
        <v>fabiola.jackson@bikes.shop</v>
      </c>
      <c r="G1836" s="2">
        <f>VLOOKUP(D1836, [3]products!$A:$D, 4, FALSE)</f>
        <v>7</v>
      </c>
      <c r="H1836" s="2" t="str">
        <f>VLOOKUP(G1836, [4]categories!A:B, 2, FALSE)</f>
        <v>Road Bikes</v>
      </c>
      <c r="I1836" s="14">
        <f>VLOOKUP(A1836, [1]orders!A:B,2,FALSE)</f>
        <v>349</v>
      </c>
      <c r="J1836" s="14" t="str">
        <f>VLOOKUP(A1836, [1]orders!A:I,9,FALSE)</f>
        <v>mable.pratt@gmail.com</v>
      </c>
      <c r="K1836" s="14">
        <f>VLOOKUP(A1836, [1]orders!A:J,10,FALSE)</f>
        <v>92236</v>
      </c>
      <c r="L1836" s="2" t="str">
        <f>IFERROR(VLOOKUP(C1836, [5]stores!A:B, 2, FALSE), "Unknown")</f>
        <v>Santa Cruz Bikes</v>
      </c>
      <c r="M1836" s="2" t="str">
        <f>VLOOKUP(D1836,[3]products!A:B,2,FALSE)</f>
        <v>Trek Domane SL Disc Frameset - 2017</v>
      </c>
      <c r="N1836" s="2" t="str">
        <f>VLOOKUP(D1836, [3]products!A:H, 8, FALSE)</f>
        <v>Trek</v>
      </c>
      <c r="O1836" s="21">
        <f>VLOOKUP(A1836, [1]orders!A:D, 4, FALSE)</f>
        <v>42752</v>
      </c>
      <c r="P1836" s="2">
        <v>2</v>
      </c>
      <c r="Q1836" s="2">
        <v>3199.99</v>
      </c>
      <c r="R1836" s="27">
        <v>0.05</v>
      </c>
      <c r="S1836" s="2">
        <f t="shared" si="28"/>
        <v>6399.98</v>
      </c>
    </row>
    <row r="1837" spans="1:19" x14ac:dyDescent="0.3">
      <c r="A1837" s="2">
        <v>658</v>
      </c>
      <c r="B1837" s="2">
        <v>1</v>
      </c>
      <c r="C1837" s="2">
        <f>VLOOKUP(A1837, [1]orders!A:G, 7, FALSE)</f>
        <v>2</v>
      </c>
      <c r="D1837" s="2">
        <v>49</v>
      </c>
      <c r="E1837" s="2">
        <f>VLOOKUP(C1837, [2]staffs!A:G,1,FALSE)</f>
        <v>2</v>
      </c>
      <c r="F1837" s="2" t="str">
        <f>VLOOKUP(E1837, [2]staffs!A:D,4,FALSE)</f>
        <v>mireya.copeland@bikes.shop</v>
      </c>
      <c r="G1837" s="2">
        <f>VLOOKUP(D1837, [3]products!$A:$D, 4, FALSE)</f>
        <v>7</v>
      </c>
      <c r="H1837" s="2" t="str">
        <f>VLOOKUP(G1837, [4]categories!A:B, 2, FALSE)</f>
        <v>Road Bikes</v>
      </c>
      <c r="I1837" s="14">
        <f>VLOOKUP(A1837, [1]orders!A:B,2,FALSE)</f>
        <v>1051</v>
      </c>
      <c r="J1837" s="14" t="str">
        <f>VLOOKUP(A1837, [1]orders!A:I,9,FALSE)</f>
        <v>tonisha.fowler@msn.com</v>
      </c>
      <c r="K1837" s="14">
        <f>VLOOKUP(A1837, [1]orders!A:J,10,FALSE)</f>
        <v>11746</v>
      </c>
      <c r="L1837" s="2" t="str">
        <f>IFERROR(VLOOKUP(C1837, [5]stores!A:B, 2, FALSE), "Unknown")</f>
        <v>Baldwin Bikes</v>
      </c>
      <c r="M1837" s="2" t="str">
        <f>VLOOKUP(D1837,[3]products!A:B,2,FALSE)</f>
        <v>Trek Domane SL 6 - 2017</v>
      </c>
      <c r="N1837" s="2" t="str">
        <f>VLOOKUP(D1837, [3]products!A:H, 8, FALSE)</f>
        <v>Trek</v>
      </c>
      <c r="O1837" s="21">
        <f>VLOOKUP(A1837, [1]orders!A:D, 4, FALSE)</f>
        <v>42752</v>
      </c>
      <c r="P1837" s="2">
        <v>2</v>
      </c>
      <c r="Q1837" s="2">
        <v>3499.99</v>
      </c>
      <c r="R1837" s="27">
        <v>0.2</v>
      </c>
      <c r="S1837" s="2">
        <f t="shared" si="28"/>
        <v>6999.98</v>
      </c>
    </row>
    <row r="1838" spans="1:19" x14ac:dyDescent="0.3">
      <c r="A1838" s="2">
        <v>658</v>
      </c>
      <c r="B1838" s="2">
        <v>2</v>
      </c>
      <c r="C1838" s="2">
        <f>VLOOKUP(A1838, [1]orders!A:G, 7, FALSE)</f>
        <v>2</v>
      </c>
      <c r="D1838" s="2">
        <v>29</v>
      </c>
      <c r="E1838" s="2">
        <f>VLOOKUP(C1838, [2]staffs!A:G,1,FALSE)</f>
        <v>2</v>
      </c>
      <c r="F1838" s="2" t="str">
        <f>VLOOKUP(E1838, [2]staffs!A:D,4,FALSE)</f>
        <v>mireya.copeland@bikes.shop</v>
      </c>
      <c r="G1838" s="2">
        <f>VLOOKUP(D1838, [3]products!$A:$D, 4, FALSE)</f>
        <v>6</v>
      </c>
      <c r="H1838" s="2" t="str">
        <f>VLOOKUP(G1838, [4]categories!A:B, 2, FALSE)</f>
        <v>Mountain Bikes</v>
      </c>
      <c r="I1838" s="14">
        <f>VLOOKUP(A1838, [1]orders!A:B,2,FALSE)</f>
        <v>1051</v>
      </c>
      <c r="J1838" s="14" t="str">
        <f>VLOOKUP(A1838, [1]orders!A:I,9,FALSE)</f>
        <v>tonisha.fowler@msn.com</v>
      </c>
      <c r="K1838" s="14">
        <f>VLOOKUP(A1838, [1]orders!A:J,10,FALSE)</f>
        <v>11746</v>
      </c>
      <c r="L1838" s="2" t="str">
        <f>IFERROR(VLOOKUP(C1838, [5]stores!A:B, 2, FALSE), "Unknown")</f>
        <v>Baldwin Bikes</v>
      </c>
      <c r="M1838" s="2" t="str">
        <f>VLOOKUP(D1838,[3]products!A:B,2,FALSE)</f>
        <v>Trek X-Caliber 8 - 2017</v>
      </c>
      <c r="N1838" s="2" t="str">
        <f>VLOOKUP(D1838, [3]products!A:H, 8, FALSE)</f>
        <v>Trek</v>
      </c>
      <c r="O1838" s="21">
        <f>VLOOKUP(A1838, [1]orders!A:D, 4, FALSE)</f>
        <v>42752</v>
      </c>
      <c r="P1838" s="2">
        <v>1</v>
      </c>
      <c r="Q1838" s="2">
        <v>999.99</v>
      </c>
      <c r="R1838" s="27">
        <v>0.05</v>
      </c>
      <c r="S1838" s="2">
        <f t="shared" si="28"/>
        <v>999.99</v>
      </c>
    </row>
    <row r="1839" spans="1:19" x14ac:dyDescent="0.3">
      <c r="A1839" s="2">
        <v>658</v>
      </c>
      <c r="B1839" s="2">
        <v>3</v>
      </c>
      <c r="C1839" s="2">
        <f>VLOOKUP(A1839, [1]orders!A:G, 7, FALSE)</f>
        <v>2</v>
      </c>
      <c r="D1839" s="2">
        <v>9</v>
      </c>
      <c r="E1839" s="2">
        <f>VLOOKUP(C1839, [2]staffs!A:G,1,FALSE)</f>
        <v>2</v>
      </c>
      <c r="F1839" s="2" t="str">
        <f>VLOOKUP(E1839, [2]staffs!A:D,4,FALSE)</f>
        <v>mireya.copeland@bikes.shop</v>
      </c>
      <c r="G1839" s="2">
        <f>VLOOKUP(D1839, [3]products!$A:$D, 4, FALSE)</f>
        <v>5</v>
      </c>
      <c r="H1839" s="2" t="str">
        <f>VLOOKUP(G1839, [4]categories!A:B, 2, FALSE)</f>
        <v>Electric Bikes</v>
      </c>
      <c r="I1839" s="14">
        <f>VLOOKUP(A1839, [1]orders!A:B,2,FALSE)</f>
        <v>1051</v>
      </c>
      <c r="J1839" s="14" t="str">
        <f>VLOOKUP(A1839, [1]orders!A:I,9,FALSE)</f>
        <v>tonisha.fowler@msn.com</v>
      </c>
      <c r="K1839" s="14">
        <f>VLOOKUP(A1839, [1]orders!A:J,10,FALSE)</f>
        <v>11746</v>
      </c>
      <c r="L1839" s="2" t="str">
        <f>IFERROR(VLOOKUP(C1839, [5]stores!A:B, 2, FALSE), "Unknown")</f>
        <v>Baldwin Bikes</v>
      </c>
      <c r="M1839" s="2" t="str">
        <f>VLOOKUP(D1839,[3]products!A:B,2,FALSE)</f>
        <v>Trek Conduit+ - 2016</v>
      </c>
      <c r="N1839" s="2" t="str">
        <f>VLOOKUP(D1839, [3]products!A:H, 8, FALSE)</f>
        <v>Trek</v>
      </c>
      <c r="O1839" s="21">
        <f>VLOOKUP(A1839, [1]orders!A:D, 4, FALSE)</f>
        <v>42752</v>
      </c>
      <c r="P1839" s="2">
        <v>1</v>
      </c>
      <c r="Q1839" s="2">
        <v>2999.99</v>
      </c>
      <c r="R1839" s="27">
        <v>0.05</v>
      </c>
      <c r="S1839" s="2">
        <f t="shared" si="28"/>
        <v>2999.99</v>
      </c>
    </row>
    <row r="1840" spans="1:19" x14ac:dyDescent="0.3">
      <c r="A1840" s="2">
        <v>659</v>
      </c>
      <c r="B1840" s="2">
        <v>1</v>
      </c>
      <c r="C1840" s="2">
        <f>VLOOKUP(A1840, [1]orders!A:G, 7, FALSE)</f>
        <v>2</v>
      </c>
      <c r="D1840" s="2">
        <v>42</v>
      </c>
      <c r="E1840" s="2">
        <f>VLOOKUP(C1840, [2]staffs!A:G,1,FALSE)</f>
        <v>2</v>
      </c>
      <c r="F1840" s="2" t="str">
        <f>VLOOKUP(E1840, [2]staffs!A:D,4,FALSE)</f>
        <v>mireya.copeland@bikes.shop</v>
      </c>
      <c r="G1840" s="2">
        <f>VLOOKUP(D1840, [3]products!$A:$D, 4, FALSE)</f>
        <v>6</v>
      </c>
      <c r="H1840" s="2" t="str">
        <f>VLOOKUP(G1840, [4]categories!A:B, 2, FALSE)</f>
        <v>Mountain Bikes</v>
      </c>
      <c r="I1840" s="14">
        <f>VLOOKUP(A1840, [1]orders!A:B,2,FALSE)</f>
        <v>1391</v>
      </c>
      <c r="J1840" s="14" t="str">
        <f>VLOOKUP(A1840, [1]orders!A:I,9,FALSE)</f>
        <v>sheryl.chase@gmail.com</v>
      </c>
      <c r="K1840" s="14">
        <f>VLOOKUP(A1840, [1]orders!A:J,10,FALSE)</f>
        <v>11001</v>
      </c>
      <c r="L1840" s="2" t="str">
        <f>IFERROR(VLOOKUP(C1840, [5]stores!A:B, 2, FALSE), "Unknown")</f>
        <v>Baldwin Bikes</v>
      </c>
      <c r="M1840" s="2" t="str">
        <f>VLOOKUP(D1840,[3]products!A:B,2,FALSE)</f>
        <v>Trek Fuel EX 5 27.5 Plus - 2017</v>
      </c>
      <c r="N1840" s="2" t="str">
        <f>VLOOKUP(D1840, [3]products!A:H, 8, FALSE)</f>
        <v>Trek</v>
      </c>
      <c r="O1840" s="21">
        <f>VLOOKUP(A1840, [1]orders!A:D, 4, FALSE)</f>
        <v>42752</v>
      </c>
      <c r="P1840" s="2">
        <v>2</v>
      </c>
      <c r="Q1840" s="2">
        <v>2299.9899999999998</v>
      </c>
      <c r="R1840" s="27">
        <v>0.05</v>
      </c>
      <c r="S1840" s="2">
        <f t="shared" si="28"/>
        <v>4599.9799999999996</v>
      </c>
    </row>
    <row r="1841" spans="1:19" x14ac:dyDescent="0.3">
      <c r="A1841" s="2">
        <v>659</v>
      </c>
      <c r="B1841" s="2">
        <v>2</v>
      </c>
      <c r="C1841" s="2">
        <f>VLOOKUP(A1841, [1]orders!A:G, 7, FALSE)</f>
        <v>2</v>
      </c>
      <c r="D1841" s="2">
        <v>39</v>
      </c>
      <c r="E1841" s="2">
        <f>VLOOKUP(C1841, [2]staffs!A:G,1,FALSE)</f>
        <v>2</v>
      </c>
      <c r="F1841" s="2" t="str">
        <f>VLOOKUP(E1841, [2]staffs!A:D,4,FALSE)</f>
        <v>mireya.copeland@bikes.shop</v>
      </c>
      <c r="G1841" s="2">
        <f>VLOOKUP(D1841, [3]products!$A:$D, 4, FALSE)</f>
        <v>6</v>
      </c>
      <c r="H1841" s="2" t="str">
        <f>VLOOKUP(G1841, [4]categories!A:B, 2, FALSE)</f>
        <v>Mountain Bikes</v>
      </c>
      <c r="I1841" s="14">
        <f>VLOOKUP(A1841, [1]orders!A:B,2,FALSE)</f>
        <v>1391</v>
      </c>
      <c r="J1841" s="14" t="str">
        <f>VLOOKUP(A1841, [1]orders!A:I,9,FALSE)</f>
        <v>sheryl.chase@gmail.com</v>
      </c>
      <c r="K1841" s="14">
        <f>VLOOKUP(A1841, [1]orders!A:J,10,FALSE)</f>
        <v>11001</v>
      </c>
      <c r="L1841" s="2" t="str">
        <f>IFERROR(VLOOKUP(C1841, [5]stores!A:B, 2, FALSE), "Unknown")</f>
        <v>Baldwin Bikes</v>
      </c>
      <c r="M1841" s="2" t="str">
        <f>VLOOKUP(D1841,[3]products!A:B,2,FALSE)</f>
        <v>Trek Stache 5 - 2017</v>
      </c>
      <c r="N1841" s="2" t="str">
        <f>VLOOKUP(D1841, [3]products!A:H, 8, FALSE)</f>
        <v>Trek</v>
      </c>
      <c r="O1841" s="21">
        <f>VLOOKUP(A1841, [1]orders!A:D, 4, FALSE)</f>
        <v>42752</v>
      </c>
      <c r="P1841" s="2">
        <v>2</v>
      </c>
      <c r="Q1841" s="2">
        <v>1499.99</v>
      </c>
      <c r="R1841" s="27">
        <v>7.0000000000000007E-2</v>
      </c>
      <c r="S1841" s="2">
        <f t="shared" si="28"/>
        <v>2999.98</v>
      </c>
    </row>
    <row r="1842" spans="1:19" x14ac:dyDescent="0.3">
      <c r="A1842" s="2">
        <v>659</v>
      </c>
      <c r="B1842" s="2">
        <v>3</v>
      </c>
      <c r="C1842" s="2">
        <f>VLOOKUP(A1842, [1]orders!A:G, 7, FALSE)</f>
        <v>2</v>
      </c>
      <c r="D1842" s="2">
        <v>70</v>
      </c>
      <c r="E1842" s="2">
        <f>VLOOKUP(C1842, [2]staffs!A:G,1,FALSE)</f>
        <v>2</v>
      </c>
      <c r="F1842" s="2" t="str">
        <f>VLOOKUP(E1842, [2]staffs!A:D,4,FALSE)</f>
        <v>mireya.copeland@bikes.shop</v>
      </c>
      <c r="G1842" s="2">
        <f>VLOOKUP(D1842, [3]products!$A:$D, 4, FALSE)</f>
        <v>3</v>
      </c>
      <c r="H1842" s="2" t="str">
        <f>VLOOKUP(G1842, [4]categories!A:B, 2, FALSE)</f>
        <v>Cruisers Bicycles</v>
      </c>
      <c r="I1842" s="14">
        <f>VLOOKUP(A1842, [1]orders!A:B,2,FALSE)</f>
        <v>1391</v>
      </c>
      <c r="J1842" s="14" t="str">
        <f>VLOOKUP(A1842, [1]orders!A:I,9,FALSE)</f>
        <v>sheryl.chase@gmail.com</v>
      </c>
      <c r="K1842" s="14">
        <f>VLOOKUP(A1842, [1]orders!A:J,10,FALSE)</f>
        <v>11001</v>
      </c>
      <c r="L1842" s="2" t="str">
        <f>IFERROR(VLOOKUP(C1842, [5]stores!A:B, 2, FALSE), "Unknown")</f>
        <v>Baldwin Bikes</v>
      </c>
      <c r="M1842" s="2" t="str">
        <f>VLOOKUP(D1842,[3]products!A:B,2,FALSE)</f>
        <v>Electra Amsterdam Original 3i - 2015/2017</v>
      </c>
      <c r="N1842" s="2" t="str">
        <f>VLOOKUP(D1842, [3]products!A:H, 8, FALSE)</f>
        <v>Electra</v>
      </c>
      <c r="O1842" s="21">
        <f>VLOOKUP(A1842, [1]orders!A:D, 4, FALSE)</f>
        <v>42752</v>
      </c>
      <c r="P1842" s="2">
        <v>1</v>
      </c>
      <c r="Q1842" s="2">
        <v>659.99</v>
      </c>
      <c r="R1842" s="27">
        <v>0.05</v>
      </c>
      <c r="S1842" s="2">
        <f t="shared" si="28"/>
        <v>659.99</v>
      </c>
    </row>
    <row r="1843" spans="1:19" x14ac:dyDescent="0.3">
      <c r="A1843" s="2">
        <v>659</v>
      </c>
      <c r="B1843" s="2">
        <v>4</v>
      </c>
      <c r="C1843" s="2">
        <f>VLOOKUP(A1843, [1]orders!A:G, 7, FALSE)</f>
        <v>2</v>
      </c>
      <c r="D1843" s="2">
        <v>61</v>
      </c>
      <c r="E1843" s="2">
        <f>VLOOKUP(C1843, [2]staffs!A:G,1,FALSE)</f>
        <v>2</v>
      </c>
      <c r="F1843" s="2" t="str">
        <f>VLOOKUP(E1843, [2]staffs!A:D,4,FALSE)</f>
        <v>mireya.copeland@bikes.shop</v>
      </c>
      <c r="G1843" s="2">
        <f>VLOOKUP(D1843, [3]products!$A:$D, 4, FALSE)</f>
        <v>5</v>
      </c>
      <c r="H1843" s="2" t="str">
        <f>VLOOKUP(G1843, [4]categories!A:B, 2, FALSE)</f>
        <v>Electric Bikes</v>
      </c>
      <c r="I1843" s="14">
        <f>VLOOKUP(A1843, [1]orders!A:B,2,FALSE)</f>
        <v>1391</v>
      </c>
      <c r="J1843" s="14" t="str">
        <f>VLOOKUP(A1843, [1]orders!A:I,9,FALSE)</f>
        <v>sheryl.chase@gmail.com</v>
      </c>
      <c r="K1843" s="14">
        <f>VLOOKUP(A1843, [1]orders!A:J,10,FALSE)</f>
        <v>11001</v>
      </c>
      <c r="L1843" s="2" t="str">
        <f>IFERROR(VLOOKUP(C1843, [5]stores!A:B, 2, FALSE), "Unknown")</f>
        <v>Baldwin Bikes</v>
      </c>
      <c r="M1843" s="2" t="str">
        <f>VLOOKUP(D1843,[3]products!A:B,2,FALSE)</f>
        <v>Trek Powerfly 8 FS Plus - 2017</v>
      </c>
      <c r="N1843" s="2" t="str">
        <f>VLOOKUP(D1843, [3]products!A:H, 8, FALSE)</f>
        <v>Trek</v>
      </c>
      <c r="O1843" s="21">
        <f>VLOOKUP(A1843, [1]orders!A:D, 4, FALSE)</f>
        <v>42752</v>
      </c>
      <c r="P1843" s="2">
        <v>2</v>
      </c>
      <c r="Q1843" s="2">
        <v>4999.99</v>
      </c>
      <c r="R1843" s="27">
        <v>7.0000000000000007E-2</v>
      </c>
      <c r="S1843" s="2">
        <f t="shared" si="28"/>
        <v>9999.98</v>
      </c>
    </row>
    <row r="1844" spans="1:19" x14ac:dyDescent="0.3">
      <c r="A1844" s="2">
        <v>660</v>
      </c>
      <c r="B1844" s="2">
        <v>1</v>
      </c>
      <c r="C1844" s="2">
        <f>VLOOKUP(A1844, [1]orders!A:G, 7, FALSE)</f>
        <v>2</v>
      </c>
      <c r="D1844" s="2">
        <v>30</v>
      </c>
      <c r="E1844" s="2">
        <f>VLOOKUP(C1844, [2]staffs!A:G,1,FALSE)</f>
        <v>2</v>
      </c>
      <c r="F1844" s="2" t="str">
        <f>VLOOKUP(E1844, [2]staffs!A:D,4,FALSE)</f>
        <v>mireya.copeland@bikes.shop</v>
      </c>
      <c r="G1844" s="2">
        <f>VLOOKUP(D1844, [3]products!$A:$D, 4, FALSE)</f>
        <v>6</v>
      </c>
      <c r="H1844" s="2" t="str">
        <f>VLOOKUP(G1844, [4]categories!A:B, 2, FALSE)</f>
        <v>Mountain Bikes</v>
      </c>
      <c r="I1844" s="14">
        <f>VLOOKUP(A1844, [1]orders!A:B,2,FALSE)</f>
        <v>383</v>
      </c>
      <c r="J1844" s="14" t="str">
        <f>VLOOKUP(A1844, [1]orders!A:I,9,FALSE)</f>
        <v>ashlee.pena@aol.com</v>
      </c>
      <c r="K1844" s="14">
        <f>VLOOKUP(A1844, [1]orders!A:J,10,FALSE)</f>
        <v>11357</v>
      </c>
      <c r="L1844" s="2" t="str">
        <f>IFERROR(VLOOKUP(C1844, [5]stores!A:B, 2, FALSE), "Unknown")</f>
        <v>Baldwin Bikes</v>
      </c>
      <c r="M1844" s="2" t="str">
        <f>VLOOKUP(D1844,[3]products!A:B,2,FALSE)</f>
        <v>Surly Ice Cream Truck Frameset - 2017</v>
      </c>
      <c r="N1844" s="2" t="str">
        <f>VLOOKUP(D1844, [3]products!A:H, 8, FALSE)</f>
        <v>Surly</v>
      </c>
      <c r="O1844" s="21">
        <f>VLOOKUP(A1844, [1]orders!A:D, 4, FALSE)</f>
        <v>42753</v>
      </c>
      <c r="P1844" s="2">
        <v>1</v>
      </c>
      <c r="Q1844" s="2">
        <v>999.99</v>
      </c>
      <c r="R1844" s="27">
        <v>0.2</v>
      </c>
      <c r="S1844" s="2">
        <f t="shared" si="28"/>
        <v>999.99</v>
      </c>
    </row>
    <row r="1845" spans="1:19" x14ac:dyDescent="0.3">
      <c r="A1845" s="2">
        <v>660</v>
      </c>
      <c r="B1845" s="2">
        <v>2</v>
      </c>
      <c r="C1845" s="2">
        <f>VLOOKUP(A1845, [1]orders!A:G, 7, FALSE)</f>
        <v>2</v>
      </c>
      <c r="D1845" s="2">
        <v>59</v>
      </c>
      <c r="E1845" s="2">
        <f>VLOOKUP(C1845, [2]staffs!A:G,1,FALSE)</f>
        <v>2</v>
      </c>
      <c r="F1845" s="2" t="str">
        <f>VLOOKUP(E1845, [2]staffs!A:D,4,FALSE)</f>
        <v>mireya.copeland@bikes.shop</v>
      </c>
      <c r="G1845" s="2">
        <f>VLOOKUP(D1845, [3]products!$A:$D, 4, FALSE)</f>
        <v>7</v>
      </c>
      <c r="H1845" s="2" t="str">
        <f>VLOOKUP(G1845, [4]categories!A:B, 2, FALSE)</f>
        <v>Road Bikes</v>
      </c>
      <c r="I1845" s="14">
        <f>VLOOKUP(A1845, [1]orders!A:B,2,FALSE)</f>
        <v>383</v>
      </c>
      <c r="J1845" s="14" t="str">
        <f>VLOOKUP(A1845, [1]orders!A:I,9,FALSE)</f>
        <v>ashlee.pena@aol.com</v>
      </c>
      <c r="K1845" s="14">
        <f>VLOOKUP(A1845, [1]orders!A:J,10,FALSE)</f>
        <v>11357</v>
      </c>
      <c r="L1845" s="2" t="str">
        <f>IFERROR(VLOOKUP(C1845, [5]stores!A:B, 2, FALSE), "Unknown")</f>
        <v>Baldwin Bikes</v>
      </c>
      <c r="M1845" s="2" t="str">
        <f>VLOOKUP(D1845,[3]products!A:B,2,FALSE)</f>
        <v>Trek Domane S 5 Disc - 2017</v>
      </c>
      <c r="N1845" s="2" t="str">
        <f>VLOOKUP(D1845, [3]products!A:H, 8, FALSE)</f>
        <v>Trek</v>
      </c>
      <c r="O1845" s="21">
        <f>VLOOKUP(A1845, [1]orders!A:D, 4, FALSE)</f>
        <v>42753</v>
      </c>
      <c r="P1845" s="2">
        <v>2</v>
      </c>
      <c r="Q1845" s="2">
        <v>2599.9899999999998</v>
      </c>
      <c r="R1845" s="27">
        <v>7.0000000000000007E-2</v>
      </c>
      <c r="S1845" s="2">
        <f t="shared" si="28"/>
        <v>5199.9799999999996</v>
      </c>
    </row>
    <row r="1846" spans="1:19" x14ac:dyDescent="0.3">
      <c r="A1846" s="2">
        <v>660</v>
      </c>
      <c r="B1846" s="2">
        <v>3</v>
      </c>
      <c r="C1846" s="2">
        <f>VLOOKUP(A1846, [1]orders!A:G, 7, FALSE)</f>
        <v>2</v>
      </c>
      <c r="D1846" s="2">
        <v>47</v>
      </c>
      <c r="E1846" s="2">
        <f>VLOOKUP(C1846, [2]staffs!A:G,1,FALSE)</f>
        <v>2</v>
      </c>
      <c r="F1846" s="2" t="str">
        <f>VLOOKUP(E1846, [2]staffs!A:D,4,FALSE)</f>
        <v>mireya.copeland@bikes.shop</v>
      </c>
      <c r="G1846" s="2">
        <f>VLOOKUP(D1846, [3]products!$A:$D, 4, FALSE)</f>
        <v>6</v>
      </c>
      <c r="H1846" s="2" t="str">
        <f>VLOOKUP(G1846, [4]categories!A:B, 2, FALSE)</f>
        <v>Mountain Bikes</v>
      </c>
      <c r="I1846" s="14">
        <f>VLOOKUP(A1846, [1]orders!A:B,2,FALSE)</f>
        <v>383</v>
      </c>
      <c r="J1846" s="14" t="str">
        <f>VLOOKUP(A1846, [1]orders!A:I,9,FALSE)</f>
        <v>ashlee.pena@aol.com</v>
      </c>
      <c r="K1846" s="14">
        <f>VLOOKUP(A1846, [1]orders!A:J,10,FALSE)</f>
        <v>11357</v>
      </c>
      <c r="L1846" s="2" t="str">
        <f>IFERROR(VLOOKUP(C1846, [5]stores!A:B, 2, FALSE), "Unknown")</f>
        <v>Baldwin Bikes</v>
      </c>
      <c r="M1846" s="2" t="str">
        <f>VLOOKUP(D1846,[3]products!A:B,2,FALSE)</f>
        <v>Trek Remedy 9.8 - 2017</v>
      </c>
      <c r="N1846" s="2" t="str">
        <f>VLOOKUP(D1846, [3]products!A:H, 8, FALSE)</f>
        <v>Trek</v>
      </c>
      <c r="O1846" s="21">
        <f>VLOOKUP(A1846, [1]orders!A:D, 4, FALSE)</f>
        <v>42753</v>
      </c>
      <c r="P1846" s="2">
        <v>2</v>
      </c>
      <c r="Q1846" s="2">
        <v>5299.99</v>
      </c>
      <c r="R1846" s="27">
        <v>0.05</v>
      </c>
      <c r="S1846" s="2">
        <f t="shared" si="28"/>
        <v>10599.98</v>
      </c>
    </row>
    <row r="1847" spans="1:19" x14ac:dyDescent="0.3">
      <c r="A1847" s="2">
        <v>660</v>
      </c>
      <c r="B1847" s="2">
        <v>4</v>
      </c>
      <c r="C1847" s="2">
        <f>VLOOKUP(A1847, [1]orders!A:G, 7, FALSE)</f>
        <v>2</v>
      </c>
      <c r="D1847" s="2">
        <v>29</v>
      </c>
      <c r="E1847" s="2">
        <f>VLOOKUP(C1847, [2]staffs!A:G,1,FALSE)</f>
        <v>2</v>
      </c>
      <c r="F1847" s="2" t="str">
        <f>VLOOKUP(E1847, [2]staffs!A:D,4,FALSE)</f>
        <v>mireya.copeland@bikes.shop</v>
      </c>
      <c r="G1847" s="2">
        <f>VLOOKUP(D1847, [3]products!$A:$D, 4, FALSE)</f>
        <v>6</v>
      </c>
      <c r="H1847" s="2" t="str">
        <f>VLOOKUP(G1847, [4]categories!A:B, 2, FALSE)</f>
        <v>Mountain Bikes</v>
      </c>
      <c r="I1847" s="14">
        <f>VLOOKUP(A1847, [1]orders!A:B,2,FALSE)</f>
        <v>383</v>
      </c>
      <c r="J1847" s="14" t="str">
        <f>VLOOKUP(A1847, [1]orders!A:I,9,FALSE)</f>
        <v>ashlee.pena@aol.com</v>
      </c>
      <c r="K1847" s="14">
        <f>VLOOKUP(A1847, [1]orders!A:J,10,FALSE)</f>
        <v>11357</v>
      </c>
      <c r="L1847" s="2" t="str">
        <f>IFERROR(VLOOKUP(C1847, [5]stores!A:B, 2, FALSE), "Unknown")</f>
        <v>Baldwin Bikes</v>
      </c>
      <c r="M1847" s="2" t="str">
        <f>VLOOKUP(D1847,[3]products!A:B,2,FALSE)</f>
        <v>Trek X-Caliber 8 - 2017</v>
      </c>
      <c r="N1847" s="2" t="str">
        <f>VLOOKUP(D1847, [3]products!A:H, 8, FALSE)</f>
        <v>Trek</v>
      </c>
      <c r="O1847" s="21">
        <f>VLOOKUP(A1847, [1]orders!A:D, 4, FALSE)</f>
        <v>42753</v>
      </c>
      <c r="P1847" s="2">
        <v>2</v>
      </c>
      <c r="Q1847" s="2">
        <v>999.99</v>
      </c>
      <c r="R1847" s="27">
        <v>0.2</v>
      </c>
      <c r="S1847" s="2">
        <f t="shared" si="28"/>
        <v>1999.98</v>
      </c>
    </row>
    <row r="1848" spans="1:19" x14ac:dyDescent="0.3">
      <c r="A1848" s="2">
        <v>661</v>
      </c>
      <c r="B1848" s="2">
        <v>1</v>
      </c>
      <c r="C1848" s="2">
        <f>VLOOKUP(A1848, [1]orders!A:G, 7, FALSE)</f>
        <v>2</v>
      </c>
      <c r="D1848" s="2">
        <v>63</v>
      </c>
      <c r="E1848" s="2">
        <f>VLOOKUP(C1848, [2]staffs!A:G,1,FALSE)</f>
        <v>2</v>
      </c>
      <c r="F1848" s="2" t="str">
        <f>VLOOKUP(E1848, [2]staffs!A:D,4,FALSE)</f>
        <v>mireya.copeland@bikes.shop</v>
      </c>
      <c r="G1848" s="2">
        <f>VLOOKUP(D1848, [3]products!$A:$D, 4, FALSE)</f>
        <v>4</v>
      </c>
      <c r="H1848" s="2" t="str">
        <f>VLOOKUP(G1848, [4]categories!A:B, 2, FALSE)</f>
        <v>Cyclocross Bicycles</v>
      </c>
      <c r="I1848" s="14">
        <f>VLOOKUP(A1848, [1]orders!A:B,2,FALSE)</f>
        <v>626</v>
      </c>
      <c r="J1848" s="14" t="str">
        <f>VLOOKUP(A1848, [1]orders!A:I,9,FALSE)</f>
        <v>leigh.burke@hotmail.com</v>
      </c>
      <c r="K1848" s="14">
        <f>VLOOKUP(A1848, [1]orders!A:J,10,FALSE)</f>
        <v>12302</v>
      </c>
      <c r="L1848" s="2" t="str">
        <f>IFERROR(VLOOKUP(C1848, [5]stores!A:B, 2, FALSE), "Unknown")</f>
        <v>Baldwin Bikes</v>
      </c>
      <c r="M1848" s="2" t="str">
        <f>VLOOKUP(D1848,[3]products!A:B,2,FALSE)</f>
        <v>Trek Boone Race Shop Limited - 2017</v>
      </c>
      <c r="N1848" s="2" t="str">
        <f>VLOOKUP(D1848, [3]products!A:H, 8, FALSE)</f>
        <v>Trek</v>
      </c>
      <c r="O1848" s="21">
        <f>VLOOKUP(A1848, [1]orders!A:D, 4, FALSE)</f>
        <v>42753</v>
      </c>
      <c r="P1848" s="2">
        <v>2</v>
      </c>
      <c r="Q1848" s="2">
        <v>3499.99</v>
      </c>
      <c r="R1848" s="27">
        <v>7.0000000000000007E-2</v>
      </c>
      <c r="S1848" s="2">
        <f t="shared" si="28"/>
        <v>6999.98</v>
      </c>
    </row>
    <row r="1849" spans="1:19" x14ac:dyDescent="0.3">
      <c r="A1849" s="2">
        <v>661</v>
      </c>
      <c r="B1849" s="2">
        <v>2</v>
      </c>
      <c r="C1849" s="2">
        <f>VLOOKUP(A1849, [1]orders!A:G, 7, FALSE)</f>
        <v>2</v>
      </c>
      <c r="D1849" s="2">
        <v>22</v>
      </c>
      <c r="E1849" s="2">
        <f>VLOOKUP(C1849, [2]staffs!A:G,1,FALSE)</f>
        <v>2</v>
      </c>
      <c r="F1849" s="2" t="str">
        <f>VLOOKUP(E1849, [2]staffs!A:D,4,FALSE)</f>
        <v>mireya.copeland@bikes.shop</v>
      </c>
      <c r="G1849" s="2">
        <f>VLOOKUP(D1849, [3]products!$A:$D, 4, FALSE)</f>
        <v>1</v>
      </c>
      <c r="H1849" s="2" t="str">
        <f>VLOOKUP(G1849, [4]categories!A:B, 2, FALSE)</f>
        <v>Children Bicycles</v>
      </c>
      <c r="I1849" s="14">
        <f>VLOOKUP(A1849, [1]orders!A:B,2,FALSE)</f>
        <v>626</v>
      </c>
      <c r="J1849" s="14" t="str">
        <f>VLOOKUP(A1849, [1]orders!A:I,9,FALSE)</f>
        <v>leigh.burke@hotmail.com</v>
      </c>
      <c r="K1849" s="14">
        <f>VLOOKUP(A1849, [1]orders!A:J,10,FALSE)</f>
        <v>12302</v>
      </c>
      <c r="L1849" s="2" t="str">
        <f>IFERROR(VLOOKUP(C1849, [5]stores!A:B, 2, FALSE), "Unknown")</f>
        <v>Baldwin Bikes</v>
      </c>
      <c r="M1849" s="2" t="str">
        <f>VLOOKUP(D1849,[3]products!A:B,2,FALSE)</f>
        <v>Electra Girl's Hawaii 1 (16-inch) - 2015/2016</v>
      </c>
      <c r="N1849" s="2" t="str">
        <f>VLOOKUP(D1849, [3]products!A:H, 8, FALSE)</f>
        <v>Electra</v>
      </c>
      <c r="O1849" s="21">
        <f>VLOOKUP(A1849, [1]orders!A:D, 4, FALSE)</f>
        <v>42753</v>
      </c>
      <c r="P1849" s="2">
        <v>2</v>
      </c>
      <c r="Q1849" s="2">
        <v>269.99</v>
      </c>
      <c r="R1849" s="27">
        <v>0.05</v>
      </c>
      <c r="S1849" s="2">
        <f t="shared" si="28"/>
        <v>539.98</v>
      </c>
    </row>
    <row r="1850" spans="1:19" x14ac:dyDescent="0.3">
      <c r="A1850" s="2">
        <v>662</v>
      </c>
      <c r="B1850" s="2">
        <v>1</v>
      </c>
      <c r="C1850" s="2">
        <f>VLOOKUP(A1850, [1]orders!A:G, 7, FALSE)</f>
        <v>1</v>
      </c>
      <c r="D1850" s="2">
        <v>55</v>
      </c>
      <c r="E1850" s="2">
        <f>VLOOKUP(C1850, [2]staffs!A:G,1,FALSE)</f>
        <v>1</v>
      </c>
      <c r="F1850" s="2" t="str">
        <f>VLOOKUP(E1850, [2]staffs!A:D,4,FALSE)</f>
        <v>fabiola.jackson@bikes.shop</v>
      </c>
      <c r="G1850" s="2">
        <f>VLOOKUP(D1850, [3]products!$A:$D, 4, FALSE)</f>
        <v>7</v>
      </c>
      <c r="H1850" s="2" t="str">
        <f>VLOOKUP(G1850, [4]categories!A:B, 2, FALSE)</f>
        <v>Road Bikes</v>
      </c>
      <c r="I1850" s="14">
        <f>VLOOKUP(A1850, [1]orders!A:B,2,FALSE)</f>
        <v>1125</v>
      </c>
      <c r="J1850" s="14" t="str">
        <f>VLOOKUP(A1850, [1]orders!A:I,9,FALSE)</f>
        <v>caleb.england@gmail.com</v>
      </c>
      <c r="K1850" s="14">
        <f>VLOOKUP(A1850, [1]orders!A:J,10,FALSE)</f>
        <v>94566</v>
      </c>
      <c r="L1850" s="2" t="str">
        <f>IFERROR(VLOOKUP(C1850, [5]stores!A:B, 2, FALSE), "Unknown")</f>
        <v>Santa Cruz Bikes</v>
      </c>
      <c r="M1850" s="2" t="str">
        <f>VLOOKUP(D1850,[3]products!A:B,2,FALSE)</f>
        <v>Trek Domane S 6 - 2017</v>
      </c>
      <c r="N1850" s="2" t="str">
        <f>VLOOKUP(D1850, [3]products!A:H, 8, FALSE)</f>
        <v>Trek</v>
      </c>
      <c r="O1850" s="21">
        <f>VLOOKUP(A1850, [1]orders!A:D, 4, FALSE)</f>
        <v>42754</v>
      </c>
      <c r="P1850" s="2">
        <v>2</v>
      </c>
      <c r="Q1850" s="2">
        <v>2699.99</v>
      </c>
      <c r="R1850" s="27">
        <v>0.1</v>
      </c>
      <c r="S1850" s="2">
        <f t="shared" si="28"/>
        <v>5399.98</v>
      </c>
    </row>
    <row r="1851" spans="1:19" x14ac:dyDescent="0.3">
      <c r="A1851" s="2">
        <v>662</v>
      </c>
      <c r="B1851" s="2">
        <v>2</v>
      </c>
      <c r="C1851" s="2">
        <f>VLOOKUP(A1851, [1]orders!A:G, 7, FALSE)</f>
        <v>1</v>
      </c>
      <c r="D1851" s="2">
        <v>95</v>
      </c>
      <c r="E1851" s="2">
        <f>VLOOKUP(C1851, [2]staffs!A:G,1,FALSE)</f>
        <v>1</v>
      </c>
      <c r="F1851" s="2" t="str">
        <f>VLOOKUP(E1851, [2]staffs!A:D,4,FALSE)</f>
        <v>fabiola.jackson@bikes.shop</v>
      </c>
      <c r="G1851" s="2">
        <f>VLOOKUP(D1851, [3]products!$A:$D, 4, FALSE)</f>
        <v>1</v>
      </c>
      <c r="H1851" s="2" t="str">
        <f>VLOOKUP(G1851, [4]categories!A:B, 2, FALSE)</f>
        <v>Children Bicycles</v>
      </c>
      <c r="I1851" s="14">
        <f>VLOOKUP(A1851, [1]orders!A:B,2,FALSE)</f>
        <v>1125</v>
      </c>
      <c r="J1851" s="14" t="str">
        <f>VLOOKUP(A1851, [1]orders!A:I,9,FALSE)</f>
        <v>caleb.england@gmail.com</v>
      </c>
      <c r="K1851" s="14">
        <f>VLOOKUP(A1851, [1]orders!A:J,10,FALSE)</f>
        <v>94566</v>
      </c>
      <c r="L1851" s="2" t="str">
        <f>IFERROR(VLOOKUP(C1851, [5]stores!A:B, 2, FALSE), "Unknown")</f>
        <v>Santa Cruz Bikes</v>
      </c>
      <c r="M1851" s="2" t="str">
        <f>VLOOKUP(D1851,[3]products!A:B,2,FALSE)</f>
        <v>Electra Girl's Hawaii 1 16" - 2017</v>
      </c>
      <c r="N1851" s="2" t="str">
        <f>VLOOKUP(D1851, [3]products!A:H, 8, FALSE)</f>
        <v>Electra</v>
      </c>
      <c r="O1851" s="21">
        <f>VLOOKUP(A1851, [1]orders!A:D, 4, FALSE)</f>
        <v>42754</v>
      </c>
      <c r="P1851" s="2">
        <v>2</v>
      </c>
      <c r="Q1851" s="2">
        <v>299.99</v>
      </c>
      <c r="R1851" s="27">
        <v>0.2</v>
      </c>
      <c r="S1851" s="2">
        <f t="shared" si="28"/>
        <v>599.98</v>
      </c>
    </row>
    <row r="1852" spans="1:19" x14ac:dyDescent="0.3">
      <c r="A1852" s="2">
        <v>662</v>
      </c>
      <c r="B1852" s="2">
        <v>3</v>
      </c>
      <c r="C1852" s="2">
        <f>VLOOKUP(A1852, [1]orders!A:G, 7, FALSE)</f>
        <v>1</v>
      </c>
      <c r="D1852" s="2">
        <v>102</v>
      </c>
      <c r="E1852" s="2">
        <f>VLOOKUP(C1852, [2]staffs!A:G,1,FALSE)</f>
        <v>1</v>
      </c>
      <c r="F1852" s="2" t="str">
        <f>VLOOKUP(E1852, [2]staffs!A:D,4,FALSE)</f>
        <v>fabiola.jackson@bikes.shop</v>
      </c>
      <c r="G1852" s="2">
        <f>VLOOKUP(D1852, [3]products!$A:$D, 4, FALSE)</f>
        <v>2</v>
      </c>
      <c r="H1852" s="2" t="str">
        <f>VLOOKUP(G1852, [4]categories!A:B, 2, FALSE)</f>
        <v>Comfort Bicycles</v>
      </c>
      <c r="I1852" s="14">
        <f>VLOOKUP(A1852, [1]orders!A:B,2,FALSE)</f>
        <v>1125</v>
      </c>
      <c r="J1852" s="14" t="str">
        <f>VLOOKUP(A1852, [1]orders!A:I,9,FALSE)</f>
        <v>caleb.england@gmail.com</v>
      </c>
      <c r="K1852" s="14">
        <f>VLOOKUP(A1852, [1]orders!A:J,10,FALSE)</f>
        <v>94566</v>
      </c>
      <c r="L1852" s="2" t="str">
        <f>IFERROR(VLOOKUP(C1852, [5]stores!A:B, 2, FALSE), "Unknown")</f>
        <v>Santa Cruz Bikes</v>
      </c>
      <c r="M1852" s="2" t="str">
        <f>VLOOKUP(D1852,[3]products!A:B,2,FALSE)</f>
        <v>Electra Townie Original 7D - 2017</v>
      </c>
      <c r="N1852" s="2" t="str">
        <f>VLOOKUP(D1852, [3]products!A:H, 8, FALSE)</f>
        <v>Electra</v>
      </c>
      <c r="O1852" s="21">
        <f>VLOOKUP(A1852, [1]orders!A:D, 4, FALSE)</f>
        <v>42754</v>
      </c>
      <c r="P1852" s="2">
        <v>2</v>
      </c>
      <c r="Q1852" s="2">
        <v>489.99</v>
      </c>
      <c r="R1852" s="27">
        <v>7.0000000000000007E-2</v>
      </c>
      <c r="S1852" s="2">
        <f t="shared" si="28"/>
        <v>979.98</v>
      </c>
    </row>
    <row r="1853" spans="1:19" x14ac:dyDescent="0.3">
      <c r="A1853" s="2">
        <v>662</v>
      </c>
      <c r="B1853" s="2">
        <v>4</v>
      </c>
      <c r="C1853" s="2">
        <f>VLOOKUP(A1853, [1]orders!A:G, 7, FALSE)</f>
        <v>1</v>
      </c>
      <c r="D1853" s="2">
        <v>22</v>
      </c>
      <c r="E1853" s="2">
        <f>VLOOKUP(C1853, [2]staffs!A:G,1,FALSE)</f>
        <v>1</v>
      </c>
      <c r="F1853" s="2" t="str">
        <f>VLOOKUP(E1853, [2]staffs!A:D,4,FALSE)</f>
        <v>fabiola.jackson@bikes.shop</v>
      </c>
      <c r="G1853" s="2">
        <f>VLOOKUP(D1853, [3]products!$A:$D, 4, FALSE)</f>
        <v>1</v>
      </c>
      <c r="H1853" s="2" t="str">
        <f>VLOOKUP(G1853, [4]categories!A:B, 2, FALSE)</f>
        <v>Children Bicycles</v>
      </c>
      <c r="I1853" s="14">
        <f>VLOOKUP(A1853, [1]orders!A:B,2,FALSE)</f>
        <v>1125</v>
      </c>
      <c r="J1853" s="14" t="str">
        <f>VLOOKUP(A1853, [1]orders!A:I,9,FALSE)</f>
        <v>caleb.england@gmail.com</v>
      </c>
      <c r="K1853" s="14">
        <f>VLOOKUP(A1853, [1]orders!A:J,10,FALSE)</f>
        <v>94566</v>
      </c>
      <c r="L1853" s="2" t="str">
        <f>IFERROR(VLOOKUP(C1853, [5]stores!A:B, 2, FALSE), "Unknown")</f>
        <v>Santa Cruz Bikes</v>
      </c>
      <c r="M1853" s="2" t="str">
        <f>VLOOKUP(D1853,[3]products!A:B,2,FALSE)</f>
        <v>Electra Girl's Hawaii 1 (16-inch) - 2015/2016</v>
      </c>
      <c r="N1853" s="2" t="str">
        <f>VLOOKUP(D1853, [3]products!A:H, 8, FALSE)</f>
        <v>Electra</v>
      </c>
      <c r="O1853" s="21">
        <f>VLOOKUP(A1853, [1]orders!A:D, 4, FALSE)</f>
        <v>42754</v>
      </c>
      <c r="P1853" s="2">
        <v>1</v>
      </c>
      <c r="Q1853" s="2">
        <v>269.99</v>
      </c>
      <c r="R1853" s="27">
        <v>7.0000000000000007E-2</v>
      </c>
      <c r="S1853" s="2">
        <f t="shared" si="28"/>
        <v>269.99</v>
      </c>
    </row>
    <row r="1854" spans="1:19" x14ac:dyDescent="0.3">
      <c r="A1854" s="2">
        <v>662</v>
      </c>
      <c r="B1854" s="2">
        <v>5</v>
      </c>
      <c r="C1854" s="2">
        <f>VLOOKUP(A1854, [1]orders!A:G, 7, FALSE)</f>
        <v>1</v>
      </c>
      <c r="D1854" s="2">
        <v>106</v>
      </c>
      <c r="E1854" s="2">
        <f>VLOOKUP(C1854, [2]staffs!A:G,1,FALSE)</f>
        <v>1</v>
      </c>
      <c r="F1854" s="2" t="str">
        <f>VLOOKUP(E1854, [2]staffs!A:D,4,FALSE)</f>
        <v>fabiola.jackson@bikes.shop</v>
      </c>
      <c r="G1854" s="2">
        <f>VLOOKUP(D1854, [3]products!$A:$D, 4, FALSE)</f>
        <v>2</v>
      </c>
      <c r="H1854" s="2" t="str">
        <f>VLOOKUP(G1854, [4]categories!A:B, 2, FALSE)</f>
        <v>Comfort Bicycles</v>
      </c>
      <c r="I1854" s="14">
        <f>VLOOKUP(A1854, [1]orders!A:B,2,FALSE)</f>
        <v>1125</v>
      </c>
      <c r="J1854" s="14" t="str">
        <f>VLOOKUP(A1854, [1]orders!A:I,9,FALSE)</f>
        <v>caleb.england@gmail.com</v>
      </c>
      <c r="K1854" s="14">
        <f>VLOOKUP(A1854, [1]orders!A:J,10,FALSE)</f>
        <v>94566</v>
      </c>
      <c r="L1854" s="2" t="str">
        <f>IFERROR(VLOOKUP(C1854, [5]stores!A:B, 2, FALSE), "Unknown")</f>
        <v>Santa Cruz Bikes</v>
      </c>
      <c r="M1854" s="2" t="str">
        <f>VLOOKUP(D1854,[3]products!A:B,2,FALSE)</f>
        <v>Sun Bicycles Cruz 3 - 2017</v>
      </c>
      <c r="N1854" s="2" t="str">
        <f>VLOOKUP(D1854, [3]products!A:H, 8, FALSE)</f>
        <v>Sun Bicycles</v>
      </c>
      <c r="O1854" s="21">
        <f>VLOOKUP(A1854, [1]orders!A:D, 4, FALSE)</f>
        <v>42754</v>
      </c>
      <c r="P1854" s="2">
        <v>2</v>
      </c>
      <c r="Q1854" s="2">
        <v>449.99</v>
      </c>
      <c r="R1854" s="27">
        <v>7.0000000000000007E-2</v>
      </c>
      <c r="S1854" s="2">
        <f t="shared" si="28"/>
        <v>899.98</v>
      </c>
    </row>
    <row r="1855" spans="1:19" x14ac:dyDescent="0.3">
      <c r="A1855" s="2">
        <v>663</v>
      </c>
      <c r="B1855" s="2">
        <v>1</v>
      </c>
      <c r="C1855" s="2">
        <f>VLOOKUP(A1855, [1]orders!A:G, 7, FALSE)</f>
        <v>1</v>
      </c>
      <c r="D1855" s="2">
        <v>41</v>
      </c>
      <c r="E1855" s="2">
        <f>VLOOKUP(C1855, [2]staffs!A:G,1,FALSE)</f>
        <v>1</v>
      </c>
      <c r="F1855" s="2" t="str">
        <f>VLOOKUP(E1855, [2]staffs!A:D,4,FALSE)</f>
        <v>fabiola.jackson@bikes.shop</v>
      </c>
      <c r="G1855" s="2">
        <f>VLOOKUP(D1855, [3]products!$A:$D, 4, FALSE)</f>
        <v>6</v>
      </c>
      <c r="H1855" s="2" t="str">
        <f>VLOOKUP(G1855, [4]categories!A:B, 2, FALSE)</f>
        <v>Mountain Bikes</v>
      </c>
      <c r="I1855" s="14">
        <f>VLOOKUP(A1855, [1]orders!A:B,2,FALSE)</f>
        <v>344</v>
      </c>
      <c r="J1855" s="14" t="str">
        <f>VLOOKUP(A1855, [1]orders!A:I,9,FALSE)</f>
        <v>herta.rollins@msn.com</v>
      </c>
      <c r="K1855" s="14">
        <f>VLOOKUP(A1855, [1]orders!A:J,10,FALSE)</f>
        <v>94043</v>
      </c>
      <c r="L1855" s="2" t="str">
        <f>IFERROR(VLOOKUP(C1855, [5]stores!A:B, 2, FALSE), "Unknown")</f>
        <v>Santa Cruz Bikes</v>
      </c>
      <c r="M1855" s="2" t="str">
        <f>VLOOKUP(D1855,[3]products!A:B,2,FALSE)</f>
        <v>Haro Shift R3 - 2017</v>
      </c>
      <c r="N1855" s="2" t="str">
        <f>VLOOKUP(D1855, [3]products!A:H, 8, FALSE)</f>
        <v>Haro</v>
      </c>
      <c r="O1855" s="21">
        <f>VLOOKUP(A1855, [1]orders!A:D, 4, FALSE)</f>
        <v>42755</v>
      </c>
      <c r="P1855" s="2">
        <v>2</v>
      </c>
      <c r="Q1855" s="2">
        <v>1469.99</v>
      </c>
      <c r="R1855" s="27">
        <v>0.05</v>
      </c>
      <c r="S1855" s="2">
        <f t="shared" si="28"/>
        <v>2939.98</v>
      </c>
    </row>
    <row r="1856" spans="1:19" x14ac:dyDescent="0.3">
      <c r="A1856" s="2">
        <v>663</v>
      </c>
      <c r="B1856" s="2">
        <v>2</v>
      </c>
      <c r="C1856" s="2">
        <f>VLOOKUP(A1856, [1]orders!A:G, 7, FALSE)</f>
        <v>1</v>
      </c>
      <c r="D1856" s="2">
        <v>17</v>
      </c>
      <c r="E1856" s="2">
        <f>VLOOKUP(C1856, [2]staffs!A:G,1,FALSE)</f>
        <v>1</v>
      </c>
      <c r="F1856" s="2" t="str">
        <f>VLOOKUP(E1856, [2]staffs!A:D,4,FALSE)</f>
        <v>fabiola.jackson@bikes.shop</v>
      </c>
      <c r="G1856" s="2">
        <f>VLOOKUP(D1856, [3]products!$A:$D, 4, FALSE)</f>
        <v>3</v>
      </c>
      <c r="H1856" s="2" t="str">
        <f>VLOOKUP(G1856, [4]categories!A:B, 2, FALSE)</f>
        <v>Cruisers Bicycles</v>
      </c>
      <c r="I1856" s="14">
        <f>VLOOKUP(A1856, [1]orders!A:B,2,FALSE)</f>
        <v>344</v>
      </c>
      <c r="J1856" s="14" t="str">
        <f>VLOOKUP(A1856, [1]orders!A:I,9,FALSE)</f>
        <v>herta.rollins@msn.com</v>
      </c>
      <c r="K1856" s="14">
        <f>VLOOKUP(A1856, [1]orders!A:J,10,FALSE)</f>
        <v>94043</v>
      </c>
      <c r="L1856" s="2" t="str">
        <f>IFERROR(VLOOKUP(C1856, [5]stores!A:B, 2, FALSE), "Unknown")</f>
        <v>Santa Cruz Bikes</v>
      </c>
      <c r="M1856" s="2" t="str">
        <f>VLOOKUP(D1856,[3]products!A:B,2,FALSE)</f>
        <v>Pure Cycles Vine 8-Speed - 2016</v>
      </c>
      <c r="N1856" s="2" t="str">
        <f>VLOOKUP(D1856, [3]products!A:H, 8, FALSE)</f>
        <v>Pure Cycles</v>
      </c>
      <c r="O1856" s="21">
        <f>VLOOKUP(A1856, [1]orders!A:D, 4, FALSE)</f>
        <v>42755</v>
      </c>
      <c r="P1856" s="2">
        <v>2</v>
      </c>
      <c r="Q1856" s="2">
        <v>429</v>
      </c>
      <c r="R1856" s="27">
        <v>0.2</v>
      </c>
      <c r="S1856" s="2">
        <f t="shared" si="28"/>
        <v>858</v>
      </c>
    </row>
    <row r="1857" spans="1:19" x14ac:dyDescent="0.3">
      <c r="A1857" s="2">
        <v>663</v>
      </c>
      <c r="B1857" s="2">
        <v>3</v>
      </c>
      <c r="C1857" s="2">
        <f>VLOOKUP(A1857, [1]orders!A:G, 7, FALSE)</f>
        <v>1</v>
      </c>
      <c r="D1857" s="2">
        <v>94</v>
      </c>
      <c r="E1857" s="2">
        <f>VLOOKUP(C1857, [2]staffs!A:G,1,FALSE)</f>
        <v>1</v>
      </c>
      <c r="F1857" s="2" t="str">
        <f>VLOOKUP(E1857, [2]staffs!A:D,4,FALSE)</f>
        <v>fabiola.jackson@bikes.shop</v>
      </c>
      <c r="G1857" s="2">
        <f>VLOOKUP(D1857, [3]products!$A:$D, 4, FALSE)</f>
        <v>1</v>
      </c>
      <c r="H1857" s="2" t="str">
        <f>VLOOKUP(G1857, [4]categories!A:B, 2, FALSE)</f>
        <v>Children Bicycles</v>
      </c>
      <c r="I1857" s="14">
        <f>VLOOKUP(A1857, [1]orders!A:B,2,FALSE)</f>
        <v>344</v>
      </c>
      <c r="J1857" s="14" t="str">
        <f>VLOOKUP(A1857, [1]orders!A:I,9,FALSE)</f>
        <v>herta.rollins@msn.com</v>
      </c>
      <c r="K1857" s="14">
        <f>VLOOKUP(A1857, [1]orders!A:J,10,FALSE)</f>
        <v>94043</v>
      </c>
      <c r="L1857" s="2" t="str">
        <f>IFERROR(VLOOKUP(C1857, [5]stores!A:B, 2, FALSE), "Unknown")</f>
        <v>Santa Cruz Bikes</v>
      </c>
      <c r="M1857" s="2" t="str">
        <f>VLOOKUP(D1857,[3]products!A:B,2,FALSE)</f>
        <v>Haro Shredder Pro 20 - 2017</v>
      </c>
      <c r="N1857" s="2" t="str">
        <f>VLOOKUP(D1857, [3]products!A:H, 8, FALSE)</f>
        <v>Haro</v>
      </c>
      <c r="O1857" s="21">
        <f>VLOOKUP(A1857, [1]orders!A:D, 4, FALSE)</f>
        <v>42755</v>
      </c>
      <c r="P1857" s="2">
        <v>1</v>
      </c>
      <c r="Q1857" s="2">
        <v>249.99</v>
      </c>
      <c r="R1857" s="27">
        <v>0.05</v>
      </c>
      <c r="S1857" s="2">
        <f t="shared" si="28"/>
        <v>249.99</v>
      </c>
    </row>
    <row r="1858" spans="1:19" x14ac:dyDescent="0.3">
      <c r="A1858" s="2">
        <v>663</v>
      </c>
      <c r="B1858" s="2">
        <v>4</v>
      </c>
      <c r="C1858" s="2">
        <f>VLOOKUP(A1858, [1]orders!A:G, 7, FALSE)</f>
        <v>1</v>
      </c>
      <c r="D1858" s="2">
        <v>71</v>
      </c>
      <c r="E1858" s="2">
        <f>VLOOKUP(C1858, [2]staffs!A:G,1,FALSE)</f>
        <v>1</v>
      </c>
      <c r="F1858" s="2" t="str">
        <f>VLOOKUP(E1858, [2]staffs!A:D,4,FALSE)</f>
        <v>fabiola.jackson@bikes.shop</v>
      </c>
      <c r="G1858" s="2">
        <f>VLOOKUP(D1858, [3]products!$A:$D, 4, FALSE)</f>
        <v>3</v>
      </c>
      <c r="H1858" s="2" t="str">
        <f>VLOOKUP(G1858, [4]categories!A:B, 2, FALSE)</f>
        <v>Cruisers Bicycles</v>
      </c>
      <c r="I1858" s="14">
        <f>VLOOKUP(A1858, [1]orders!A:B,2,FALSE)</f>
        <v>344</v>
      </c>
      <c r="J1858" s="14" t="str">
        <f>VLOOKUP(A1858, [1]orders!A:I,9,FALSE)</f>
        <v>herta.rollins@msn.com</v>
      </c>
      <c r="K1858" s="14">
        <f>VLOOKUP(A1858, [1]orders!A:J,10,FALSE)</f>
        <v>94043</v>
      </c>
      <c r="L1858" s="2" t="str">
        <f>IFERROR(VLOOKUP(C1858, [5]stores!A:B, 2, FALSE), "Unknown")</f>
        <v>Santa Cruz Bikes</v>
      </c>
      <c r="M1858" s="2" t="str">
        <f>VLOOKUP(D1858,[3]products!A:B,2,FALSE)</f>
        <v>Sun Bicycles Atlas X-Type - 2017</v>
      </c>
      <c r="N1858" s="2" t="str">
        <f>VLOOKUP(D1858, [3]products!A:H, 8, FALSE)</f>
        <v>Sun Bicycles</v>
      </c>
      <c r="O1858" s="21">
        <f>VLOOKUP(A1858, [1]orders!A:D, 4, FALSE)</f>
        <v>42755</v>
      </c>
      <c r="P1858" s="2">
        <v>1</v>
      </c>
      <c r="Q1858" s="2">
        <v>416.99</v>
      </c>
      <c r="R1858" s="27">
        <v>7.0000000000000007E-2</v>
      </c>
      <c r="S1858" s="2">
        <f t="shared" si="28"/>
        <v>416.99</v>
      </c>
    </row>
    <row r="1859" spans="1:19" x14ac:dyDescent="0.3">
      <c r="A1859" s="2">
        <v>663</v>
      </c>
      <c r="B1859" s="2">
        <v>5</v>
      </c>
      <c r="C1859" s="2">
        <f>VLOOKUP(A1859, [1]orders!A:G, 7, FALSE)</f>
        <v>1</v>
      </c>
      <c r="D1859" s="2">
        <v>106</v>
      </c>
      <c r="E1859" s="2">
        <f>VLOOKUP(C1859, [2]staffs!A:G,1,FALSE)</f>
        <v>1</v>
      </c>
      <c r="F1859" s="2" t="str">
        <f>VLOOKUP(E1859, [2]staffs!A:D,4,FALSE)</f>
        <v>fabiola.jackson@bikes.shop</v>
      </c>
      <c r="G1859" s="2">
        <f>VLOOKUP(D1859, [3]products!$A:$D, 4, FALSE)</f>
        <v>2</v>
      </c>
      <c r="H1859" s="2" t="str">
        <f>VLOOKUP(G1859, [4]categories!A:B, 2, FALSE)</f>
        <v>Comfort Bicycles</v>
      </c>
      <c r="I1859" s="14">
        <f>VLOOKUP(A1859, [1]orders!A:B,2,FALSE)</f>
        <v>344</v>
      </c>
      <c r="J1859" s="14" t="str">
        <f>VLOOKUP(A1859, [1]orders!A:I,9,FALSE)</f>
        <v>herta.rollins@msn.com</v>
      </c>
      <c r="K1859" s="14">
        <f>VLOOKUP(A1859, [1]orders!A:J,10,FALSE)</f>
        <v>94043</v>
      </c>
      <c r="L1859" s="2" t="str">
        <f>IFERROR(VLOOKUP(C1859, [5]stores!A:B, 2, FALSE), "Unknown")</f>
        <v>Santa Cruz Bikes</v>
      </c>
      <c r="M1859" s="2" t="str">
        <f>VLOOKUP(D1859,[3]products!A:B,2,FALSE)</f>
        <v>Sun Bicycles Cruz 3 - 2017</v>
      </c>
      <c r="N1859" s="2" t="str">
        <f>VLOOKUP(D1859, [3]products!A:H, 8, FALSE)</f>
        <v>Sun Bicycles</v>
      </c>
      <c r="O1859" s="21">
        <f>VLOOKUP(A1859, [1]orders!A:D, 4, FALSE)</f>
        <v>42755</v>
      </c>
      <c r="P1859" s="2">
        <v>1</v>
      </c>
      <c r="Q1859" s="2">
        <v>449.99</v>
      </c>
      <c r="R1859" s="27">
        <v>0.2</v>
      </c>
      <c r="S1859" s="2">
        <f t="shared" ref="S1859:S1922" si="29">P1859*Q1859</f>
        <v>449.99</v>
      </c>
    </row>
    <row r="1860" spans="1:19" x14ac:dyDescent="0.3">
      <c r="A1860" s="2">
        <v>664</v>
      </c>
      <c r="B1860" s="2">
        <v>1</v>
      </c>
      <c r="C1860" s="2">
        <f>VLOOKUP(A1860, [1]orders!A:G, 7, FALSE)</f>
        <v>2</v>
      </c>
      <c r="D1860" s="2">
        <v>52</v>
      </c>
      <c r="E1860" s="2">
        <f>VLOOKUP(C1860, [2]staffs!A:G,1,FALSE)</f>
        <v>2</v>
      </c>
      <c r="F1860" s="2" t="str">
        <f>VLOOKUP(E1860, [2]staffs!A:D,4,FALSE)</f>
        <v>mireya.copeland@bikes.shop</v>
      </c>
      <c r="G1860" s="2">
        <f>VLOOKUP(D1860, [3]products!$A:$D, 4, FALSE)</f>
        <v>7</v>
      </c>
      <c r="H1860" s="2" t="str">
        <f>VLOOKUP(G1860, [4]categories!A:B, 2, FALSE)</f>
        <v>Road Bikes</v>
      </c>
      <c r="I1860" s="14">
        <f>VLOOKUP(A1860, [1]orders!A:B,2,FALSE)</f>
        <v>681</v>
      </c>
      <c r="J1860" s="14" t="str">
        <f>VLOOKUP(A1860, [1]orders!A:I,9,FALSE)</f>
        <v>reatha.perez@aol.com</v>
      </c>
      <c r="K1860" s="14">
        <f>VLOOKUP(A1860, [1]orders!A:J,10,FALSE)</f>
        <v>11741</v>
      </c>
      <c r="L1860" s="2" t="str">
        <f>IFERROR(VLOOKUP(C1860, [5]stores!A:B, 2, FALSE), "Unknown")</f>
        <v>Baldwin Bikes</v>
      </c>
      <c r="M1860" s="2" t="str">
        <f>VLOOKUP(D1860,[3]products!A:B,2,FALSE)</f>
        <v>Surly Steamroller - 2017</v>
      </c>
      <c r="N1860" s="2" t="str">
        <f>VLOOKUP(D1860, [3]products!A:H, 8, FALSE)</f>
        <v>Surly</v>
      </c>
      <c r="O1860" s="21">
        <f>VLOOKUP(A1860, [1]orders!A:D, 4, FALSE)</f>
        <v>42755</v>
      </c>
      <c r="P1860" s="2">
        <v>2</v>
      </c>
      <c r="Q1860" s="2">
        <v>875.99</v>
      </c>
      <c r="R1860" s="27">
        <v>7.0000000000000007E-2</v>
      </c>
      <c r="S1860" s="2">
        <f t="shared" si="29"/>
        <v>1751.98</v>
      </c>
    </row>
    <row r="1861" spans="1:19" x14ac:dyDescent="0.3">
      <c r="A1861" s="2">
        <v>664</v>
      </c>
      <c r="B1861" s="2">
        <v>2</v>
      </c>
      <c r="C1861" s="2">
        <f>VLOOKUP(A1861, [1]orders!A:G, 7, FALSE)</f>
        <v>2</v>
      </c>
      <c r="D1861" s="2">
        <v>5</v>
      </c>
      <c r="E1861" s="2">
        <f>VLOOKUP(C1861, [2]staffs!A:G,1,FALSE)</f>
        <v>2</v>
      </c>
      <c r="F1861" s="2" t="str">
        <f>VLOOKUP(E1861, [2]staffs!A:D,4,FALSE)</f>
        <v>mireya.copeland@bikes.shop</v>
      </c>
      <c r="G1861" s="2">
        <f>VLOOKUP(D1861, [3]products!$A:$D, 4, FALSE)</f>
        <v>6</v>
      </c>
      <c r="H1861" s="2" t="str">
        <f>VLOOKUP(G1861, [4]categories!A:B, 2, FALSE)</f>
        <v>Mountain Bikes</v>
      </c>
      <c r="I1861" s="14">
        <f>VLOOKUP(A1861, [1]orders!A:B,2,FALSE)</f>
        <v>681</v>
      </c>
      <c r="J1861" s="14" t="str">
        <f>VLOOKUP(A1861, [1]orders!A:I,9,FALSE)</f>
        <v>reatha.perez@aol.com</v>
      </c>
      <c r="K1861" s="14">
        <f>VLOOKUP(A1861, [1]orders!A:J,10,FALSE)</f>
        <v>11741</v>
      </c>
      <c r="L1861" s="2" t="str">
        <f>IFERROR(VLOOKUP(C1861, [5]stores!A:B, 2, FALSE), "Unknown")</f>
        <v>Baldwin Bikes</v>
      </c>
      <c r="M1861" s="2" t="str">
        <f>VLOOKUP(D1861,[3]products!A:B,2,FALSE)</f>
        <v>Heller Shagamaw Frame - 2016</v>
      </c>
      <c r="N1861" s="2" t="str">
        <f>VLOOKUP(D1861, [3]products!A:H, 8, FALSE)</f>
        <v>Heller</v>
      </c>
      <c r="O1861" s="21">
        <f>VLOOKUP(A1861, [1]orders!A:D, 4, FALSE)</f>
        <v>42755</v>
      </c>
      <c r="P1861" s="2">
        <v>1</v>
      </c>
      <c r="Q1861" s="2">
        <v>1320.99</v>
      </c>
      <c r="R1861" s="27">
        <v>7.0000000000000007E-2</v>
      </c>
      <c r="S1861" s="2">
        <f t="shared" si="29"/>
        <v>1320.99</v>
      </c>
    </row>
    <row r="1862" spans="1:19" x14ac:dyDescent="0.3">
      <c r="A1862" s="2">
        <v>664</v>
      </c>
      <c r="B1862" s="2">
        <v>3</v>
      </c>
      <c r="C1862" s="2">
        <f>VLOOKUP(A1862, [1]orders!A:G, 7, FALSE)</f>
        <v>2</v>
      </c>
      <c r="D1862" s="2">
        <v>50</v>
      </c>
      <c r="E1862" s="2">
        <f>VLOOKUP(C1862, [2]staffs!A:G,1,FALSE)</f>
        <v>2</v>
      </c>
      <c r="F1862" s="2" t="str">
        <f>VLOOKUP(E1862, [2]staffs!A:D,4,FALSE)</f>
        <v>mireya.copeland@bikes.shop</v>
      </c>
      <c r="G1862" s="2">
        <f>VLOOKUP(D1862, [3]products!$A:$D, 4, FALSE)</f>
        <v>7</v>
      </c>
      <c r="H1862" s="2" t="str">
        <f>VLOOKUP(G1862, [4]categories!A:B, 2, FALSE)</f>
        <v>Road Bikes</v>
      </c>
      <c r="I1862" s="14">
        <f>VLOOKUP(A1862, [1]orders!A:B,2,FALSE)</f>
        <v>681</v>
      </c>
      <c r="J1862" s="14" t="str">
        <f>VLOOKUP(A1862, [1]orders!A:I,9,FALSE)</f>
        <v>reatha.perez@aol.com</v>
      </c>
      <c r="K1862" s="14">
        <f>VLOOKUP(A1862, [1]orders!A:J,10,FALSE)</f>
        <v>11741</v>
      </c>
      <c r="L1862" s="2" t="str">
        <f>IFERROR(VLOOKUP(C1862, [5]stores!A:B, 2, FALSE), "Unknown")</f>
        <v>Baldwin Bikes</v>
      </c>
      <c r="M1862" s="2" t="str">
        <f>VLOOKUP(D1862,[3]products!A:B,2,FALSE)</f>
        <v>Trek Silque SLR 7 Women's - 2017</v>
      </c>
      <c r="N1862" s="2" t="str">
        <f>VLOOKUP(D1862, [3]products!A:H, 8, FALSE)</f>
        <v>Trek</v>
      </c>
      <c r="O1862" s="21">
        <f>VLOOKUP(A1862, [1]orders!A:D, 4, FALSE)</f>
        <v>42755</v>
      </c>
      <c r="P1862" s="2">
        <v>1</v>
      </c>
      <c r="Q1862" s="2">
        <v>5999.99</v>
      </c>
      <c r="R1862" s="27">
        <v>0.2</v>
      </c>
      <c r="S1862" s="2">
        <f t="shared" si="29"/>
        <v>5999.99</v>
      </c>
    </row>
    <row r="1863" spans="1:19" x14ac:dyDescent="0.3">
      <c r="A1863" s="2">
        <v>664</v>
      </c>
      <c r="B1863" s="2">
        <v>4</v>
      </c>
      <c r="C1863" s="2">
        <f>VLOOKUP(A1863, [1]orders!A:G, 7, FALSE)</f>
        <v>2</v>
      </c>
      <c r="D1863" s="2">
        <v>101</v>
      </c>
      <c r="E1863" s="2">
        <f>VLOOKUP(C1863, [2]staffs!A:G,1,FALSE)</f>
        <v>2</v>
      </c>
      <c r="F1863" s="2" t="str">
        <f>VLOOKUP(E1863, [2]staffs!A:D,4,FALSE)</f>
        <v>mireya.copeland@bikes.shop</v>
      </c>
      <c r="G1863" s="2">
        <f>VLOOKUP(D1863, [3]products!$A:$D, 4, FALSE)</f>
        <v>1</v>
      </c>
      <c r="H1863" s="2" t="str">
        <f>VLOOKUP(G1863, [4]categories!A:B, 2, FALSE)</f>
        <v>Children Bicycles</v>
      </c>
      <c r="I1863" s="14">
        <f>VLOOKUP(A1863, [1]orders!A:B,2,FALSE)</f>
        <v>681</v>
      </c>
      <c r="J1863" s="14" t="str">
        <f>VLOOKUP(A1863, [1]orders!A:I,9,FALSE)</f>
        <v>reatha.perez@aol.com</v>
      </c>
      <c r="K1863" s="14">
        <f>VLOOKUP(A1863, [1]orders!A:J,10,FALSE)</f>
        <v>11741</v>
      </c>
      <c r="L1863" s="2" t="str">
        <f>IFERROR(VLOOKUP(C1863, [5]stores!A:B, 2, FALSE), "Unknown")</f>
        <v>Baldwin Bikes</v>
      </c>
      <c r="M1863" s="2" t="str">
        <f>VLOOKUP(D1863,[3]products!A:B,2,FALSE)</f>
        <v>Electra Townie 7D (20-inch) - Boys' - 2017</v>
      </c>
      <c r="N1863" s="2" t="str">
        <f>VLOOKUP(D1863, [3]products!A:H, 8, FALSE)</f>
        <v>Electra</v>
      </c>
      <c r="O1863" s="21">
        <f>VLOOKUP(A1863, [1]orders!A:D, 4, FALSE)</f>
        <v>42755</v>
      </c>
      <c r="P1863" s="2">
        <v>2</v>
      </c>
      <c r="Q1863" s="2">
        <v>339.99</v>
      </c>
      <c r="R1863" s="27">
        <v>0.2</v>
      </c>
      <c r="S1863" s="2">
        <f t="shared" si="29"/>
        <v>679.98</v>
      </c>
    </row>
    <row r="1864" spans="1:19" x14ac:dyDescent="0.3">
      <c r="A1864" s="2">
        <v>664</v>
      </c>
      <c r="B1864" s="2">
        <v>5</v>
      </c>
      <c r="C1864" s="2">
        <f>VLOOKUP(A1864, [1]orders!A:G, 7, FALSE)</f>
        <v>2</v>
      </c>
      <c r="D1864" s="2">
        <v>47</v>
      </c>
      <c r="E1864" s="2">
        <f>VLOOKUP(C1864, [2]staffs!A:G,1,FALSE)</f>
        <v>2</v>
      </c>
      <c r="F1864" s="2" t="str">
        <f>VLOOKUP(E1864, [2]staffs!A:D,4,FALSE)</f>
        <v>mireya.copeland@bikes.shop</v>
      </c>
      <c r="G1864" s="2">
        <f>VLOOKUP(D1864, [3]products!$A:$D, 4, FALSE)</f>
        <v>6</v>
      </c>
      <c r="H1864" s="2" t="str">
        <f>VLOOKUP(G1864, [4]categories!A:B, 2, FALSE)</f>
        <v>Mountain Bikes</v>
      </c>
      <c r="I1864" s="14">
        <f>VLOOKUP(A1864, [1]orders!A:B,2,FALSE)</f>
        <v>681</v>
      </c>
      <c r="J1864" s="14" t="str">
        <f>VLOOKUP(A1864, [1]orders!A:I,9,FALSE)</f>
        <v>reatha.perez@aol.com</v>
      </c>
      <c r="K1864" s="14">
        <f>VLOOKUP(A1864, [1]orders!A:J,10,FALSE)</f>
        <v>11741</v>
      </c>
      <c r="L1864" s="2" t="str">
        <f>IFERROR(VLOOKUP(C1864, [5]stores!A:B, 2, FALSE), "Unknown")</f>
        <v>Baldwin Bikes</v>
      </c>
      <c r="M1864" s="2" t="str">
        <f>VLOOKUP(D1864,[3]products!A:B,2,FALSE)</f>
        <v>Trek Remedy 9.8 - 2017</v>
      </c>
      <c r="N1864" s="2" t="str">
        <f>VLOOKUP(D1864, [3]products!A:H, 8, FALSE)</f>
        <v>Trek</v>
      </c>
      <c r="O1864" s="21">
        <f>VLOOKUP(A1864, [1]orders!A:D, 4, FALSE)</f>
        <v>42755</v>
      </c>
      <c r="P1864" s="2">
        <v>1</v>
      </c>
      <c r="Q1864" s="2">
        <v>5299.99</v>
      </c>
      <c r="R1864" s="27">
        <v>7.0000000000000007E-2</v>
      </c>
      <c r="S1864" s="2">
        <f t="shared" si="29"/>
        <v>5299.99</v>
      </c>
    </row>
    <row r="1865" spans="1:19" x14ac:dyDescent="0.3">
      <c r="A1865" s="2">
        <v>665</v>
      </c>
      <c r="B1865" s="2">
        <v>1</v>
      </c>
      <c r="C1865" s="2">
        <f>VLOOKUP(A1865, [1]orders!A:G, 7, FALSE)</f>
        <v>2</v>
      </c>
      <c r="D1865" s="2">
        <v>58</v>
      </c>
      <c r="E1865" s="2">
        <f>VLOOKUP(C1865, [2]staffs!A:G,1,FALSE)</f>
        <v>2</v>
      </c>
      <c r="F1865" s="2" t="str">
        <f>VLOOKUP(E1865, [2]staffs!A:D,4,FALSE)</f>
        <v>mireya.copeland@bikes.shop</v>
      </c>
      <c r="G1865" s="2">
        <f>VLOOKUP(D1865, [3]products!$A:$D, 4, FALSE)</f>
        <v>7</v>
      </c>
      <c r="H1865" s="2" t="str">
        <f>VLOOKUP(G1865, [4]categories!A:B, 2, FALSE)</f>
        <v>Road Bikes</v>
      </c>
      <c r="I1865" s="14">
        <f>VLOOKUP(A1865, [1]orders!A:B,2,FALSE)</f>
        <v>29</v>
      </c>
      <c r="J1865" s="14" t="str">
        <f>VLOOKUP(A1865, [1]orders!A:I,9,FALSE)</f>
        <v>syreeta.hendricks@msn.com</v>
      </c>
      <c r="K1865" s="14">
        <f>VLOOKUP(A1865, [1]orders!A:J,10,FALSE)</f>
        <v>10541</v>
      </c>
      <c r="L1865" s="2" t="str">
        <f>IFERROR(VLOOKUP(C1865, [5]stores!A:B, 2, FALSE), "Unknown")</f>
        <v>Baldwin Bikes</v>
      </c>
      <c r="M1865" s="2" t="str">
        <f>VLOOKUP(D1865,[3]products!A:B,2,FALSE)</f>
        <v>Trek Madone 9.2 - 2017</v>
      </c>
      <c r="N1865" s="2" t="str">
        <f>VLOOKUP(D1865, [3]products!A:H, 8, FALSE)</f>
        <v>Trek</v>
      </c>
      <c r="O1865" s="21">
        <f>VLOOKUP(A1865, [1]orders!A:D, 4, FALSE)</f>
        <v>42756</v>
      </c>
      <c r="P1865" s="2">
        <v>1</v>
      </c>
      <c r="Q1865" s="2">
        <v>4999.99</v>
      </c>
      <c r="R1865" s="27">
        <v>7.0000000000000007E-2</v>
      </c>
      <c r="S1865" s="2">
        <f t="shared" si="29"/>
        <v>4999.99</v>
      </c>
    </row>
    <row r="1866" spans="1:19" x14ac:dyDescent="0.3">
      <c r="A1866" s="2">
        <v>665</v>
      </c>
      <c r="B1866" s="2">
        <v>2</v>
      </c>
      <c r="C1866" s="2">
        <f>VLOOKUP(A1866, [1]orders!A:G, 7, FALSE)</f>
        <v>2</v>
      </c>
      <c r="D1866" s="2">
        <v>42</v>
      </c>
      <c r="E1866" s="2">
        <f>VLOOKUP(C1866, [2]staffs!A:G,1,FALSE)</f>
        <v>2</v>
      </c>
      <c r="F1866" s="2" t="str">
        <f>VLOOKUP(E1866, [2]staffs!A:D,4,FALSE)</f>
        <v>mireya.copeland@bikes.shop</v>
      </c>
      <c r="G1866" s="2">
        <f>VLOOKUP(D1866, [3]products!$A:$D, 4, FALSE)</f>
        <v>6</v>
      </c>
      <c r="H1866" s="2" t="str">
        <f>VLOOKUP(G1866, [4]categories!A:B, 2, FALSE)</f>
        <v>Mountain Bikes</v>
      </c>
      <c r="I1866" s="14">
        <f>VLOOKUP(A1866, [1]orders!A:B,2,FALSE)</f>
        <v>29</v>
      </c>
      <c r="J1866" s="14" t="str">
        <f>VLOOKUP(A1866, [1]orders!A:I,9,FALSE)</f>
        <v>syreeta.hendricks@msn.com</v>
      </c>
      <c r="K1866" s="14">
        <f>VLOOKUP(A1866, [1]orders!A:J,10,FALSE)</f>
        <v>10541</v>
      </c>
      <c r="L1866" s="2" t="str">
        <f>IFERROR(VLOOKUP(C1866, [5]stores!A:B, 2, FALSE), "Unknown")</f>
        <v>Baldwin Bikes</v>
      </c>
      <c r="M1866" s="2" t="str">
        <f>VLOOKUP(D1866,[3]products!A:B,2,FALSE)</f>
        <v>Trek Fuel EX 5 27.5 Plus - 2017</v>
      </c>
      <c r="N1866" s="2" t="str">
        <f>VLOOKUP(D1866, [3]products!A:H, 8, FALSE)</f>
        <v>Trek</v>
      </c>
      <c r="O1866" s="21">
        <f>VLOOKUP(A1866, [1]orders!A:D, 4, FALSE)</f>
        <v>42756</v>
      </c>
      <c r="P1866" s="2">
        <v>2</v>
      </c>
      <c r="Q1866" s="2">
        <v>2299.9899999999998</v>
      </c>
      <c r="R1866" s="27">
        <v>0.2</v>
      </c>
      <c r="S1866" s="2">
        <f t="shared" si="29"/>
        <v>4599.9799999999996</v>
      </c>
    </row>
    <row r="1867" spans="1:19" x14ac:dyDescent="0.3">
      <c r="A1867" s="2">
        <v>665</v>
      </c>
      <c r="B1867" s="2">
        <v>3</v>
      </c>
      <c r="C1867" s="2">
        <f>VLOOKUP(A1867, [1]orders!A:G, 7, FALSE)</f>
        <v>2</v>
      </c>
      <c r="D1867" s="2">
        <v>25</v>
      </c>
      <c r="E1867" s="2">
        <f>VLOOKUP(C1867, [2]staffs!A:G,1,FALSE)</f>
        <v>2</v>
      </c>
      <c r="F1867" s="2" t="str">
        <f>VLOOKUP(E1867, [2]staffs!A:D,4,FALSE)</f>
        <v>mireya.copeland@bikes.shop</v>
      </c>
      <c r="G1867" s="2">
        <f>VLOOKUP(D1867, [3]products!$A:$D, 4, FALSE)</f>
        <v>2</v>
      </c>
      <c r="H1867" s="2" t="str">
        <f>VLOOKUP(G1867, [4]categories!A:B, 2, FALSE)</f>
        <v>Comfort Bicycles</v>
      </c>
      <c r="I1867" s="14">
        <f>VLOOKUP(A1867, [1]orders!A:B,2,FALSE)</f>
        <v>29</v>
      </c>
      <c r="J1867" s="14" t="str">
        <f>VLOOKUP(A1867, [1]orders!A:I,9,FALSE)</f>
        <v>syreeta.hendricks@msn.com</v>
      </c>
      <c r="K1867" s="14">
        <f>VLOOKUP(A1867, [1]orders!A:J,10,FALSE)</f>
        <v>10541</v>
      </c>
      <c r="L1867" s="2" t="str">
        <f>IFERROR(VLOOKUP(C1867, [5]stores!A:B, 2, FALSE), "Unknown")</f>
        <v>Baldwin Bikes</v>
      </c>
      <c r="M1867" s="2" t="str">
        <f>VLOOKUP(D1867,[3]products!A:B,2,FALSE)</f>
        <v>Electra Townie Original 7D - 2015/2016</v>
      </c>
      <c r="N1867" s="2" t="str">
        <f>VLOOKUP(D1867, [3]products!A:H, 8, FALSE)</f>
        <v>Electra</v>
      </c>
      <c r="O1867" s="21">
        <f>VLOOKUP(A1867, [1]orders!A:D, 4, FALSE)</f>
        <v>42756</v>
      </c>
      <c r="P1867" s="2">
        <v>2</v>
      </c>
      <c r="Q1867" s="2">
        <v>499.99</v>
      </c>
      <c r="R1867" s="27">
        <v>0.05</v>
      </c>
      <c r="S1867" s="2">
        <f t="shared" si="29"/>
        <v>999.98</v>
      </c>
    </row>
    <row r="1868" spans="1:19" x14ac:dyDescent="0.3">
      <c r="A1868" s="2">
        <v>666</v>
      </c>
      <c r="B1868" s="2">
        <v>1</v>
      </c>
      <c r="C1868" s="2">
        <f>VLOOKUP(A1868, [1]orders!A:G, 7, FALSE)</f>
        <v>2</v>
      </c>
      <c r="D1868" s="2">
        <v>98</v>
      </c>
      <c r="E1868" s="2">
        <f>VLOOKUP(C1868, [2]staffs!A:G,1,FALSE)</f>
        <v>2</v>
      </c>
      <c r="F1868" s="2" t="str">
        <f>VLOOKUP(E1868, [2]staffs!A:D,4,FALSE)</f>
        <v>mireya.copeland@bikes.shop</v>
      </c>
      <c r="G1868" s="2">
        <f>VLOOKUP(D1868, [3]products!$A:$D, 4, FALSE)</f>
        <v>1</v>
      </c>
      <c r="H1868" s="2" t="str">
        <f>VLOOKUP(G1868, [4]categories!A:B, 2, FALSE)</f>
        <v>Children Bicycles</v>
      </c>
      <c r="I1868" s="14">
        <f>VLOOKUP(A1868, [1]orders!A:B,2,FALSE)</f>
        <v>770</v>
      </c>
      <c r="J1868" s="14" t="str">
        <f>VLOOKUP(A1868, [1]orders!A:I,9,FALSE)</f>
        <v>lavonda.stephenson@gmail.com</v>
      </c>
      <c r="K1868" s="14">
        <f>VLOOKUP(A1868, [1]orders!A:J,10,FALSE)</f>
        <v>11706</v>
      </c>
      <c r="L1868" s="2" t="str">
        <f>IFERROR(VLOOKUP(C1868, [5]stores!A:B, 2, FALSE), "Unknown")</f>
        <v>Baldwin Bikes</v>
      </c>
      <c r="M1868" s="2" t="str">
        <f>VLOOKUP(D1868,[3]products!A:B,2,FALSE)</f>
        <v>Electra Straight 8 3i (20-inch) - Boy's - 2017</v>
      </c>
      <c r="N1868" s="2" t="str">
        <f>VLOOKUP(D1868, [3]products!A:H, 8, FALSE)</f>
        <v>Electra</v>
      </c>
      <c r="O1868" s="21">
        <f>VLOOKUP(A1868, [1]orders!A:D, 4, FALSE)</f>
        <v>42756</v>
      </c>
      <c r="P1868" s="2">
        <v>2</v>
      </c>
      <c r="Q1868" s="2">
        <v>489.99</v>
      </c>
      <c r="R1868" s="27">
        <v>0.2</v>
      </c>
      <c r="S1868" s="2">
        <f t="shared" si="29"/>
        <v>979.98</v>
      </c>
    </row>
    <row r="1869" spans="1:19" x14ac:dyDescent="0.3">
      <c r="A1869" s="2">
        <v>666</v>
      </c>
      <c r="B1869" s="2">
        <v>2</v>
      </c>
      <c r="C1869" s="2">
        <f>VLOOKUP(A1869, [1]orders!A:G, 7, FALSE)</f>
        <v>2</v>
      </c>
      <c r="D1869" s="2">
        <v>39</v>
      </c>
      <c r="E1869" s="2">
        <f>VLOOKUP(C1869, [2]staffs!A:G,1,FALSE)</f>
        <v>2</v>
      </c>
      <c r="F1869" s="2" t="str">
        <f>VLOOKUP(E1869, [2]staffs!A:D,4,FALSE)</f>
        <v>mireya.copeland@bikes.shop</v>
      </c>
      <c r="G1869" s="2">
        <f>VLOOKUP(D1869, [3]products!$A:$D, 4, FALSE)</f>
        <v>6</v>
      </c>
      <c r="H1869" s="2" t="str">
        <f>VLOOKUP(G1869, [4]categories!A:B, 2, FALSE)</f>
        <v>Mountain Bikes</v>
      </c>
      <c r="I1869" s="14">
        <f>VLOOKUP(A1869, [1]orders!A:B,2,FALSE)</f>
        <v>770</v>
      </c>
      <c r="J1869" s="14" t="str">
        <f>VLOOKUP(A1869, [1]orders!A:I,9,FALSE)</f>
        <v>lavonda.stephenson@gmail.com</v>
      </c>
      <c r="K1869" s="14">
        <f>VLOOKUP(A1869, [1]orders!A:J,10,FALSE)</f>
        <v>11706</v>
      </c>
      <c r="L1869" s="2" t="str">
        <f>IFERROR(VLOOKUP(C1869, [5]stores!A:B, 2, FALSE), "Unknown")</f>
        <v>Baldwin Bikes</v>
      </c>
      <c r="M1869" s="2" t="str">
        <f>VLOOKUP(D1869,[3]products!A:B,2,FALSE)</f>
        <v>Trek Stache 5 - 2017</v>
      </c>
      <c r="N1869" s="2" t="str">
        <f>VLOOKUP(D1869, [3]products!A:H, 8, FALSE)</f>
        <v>Trek</v>
      </c>
      <c r="O1869" s="21">
        <f>VLOOKUP(A1869, [1]orders!A:D, 4, FALSE)</f>
        <v>42756</v>
      </c>
      <c r="P1869" s="2">
        <v>1</v>
      </c>
      <c r="Q1869" s="2">
        <v>1499.99</v>
      </c>
      <c r="R1869" s="27">
        <v>0.05</v>
      </c>
      <c r="S1869" s="2">
        <f t="shared" si="29"/>
        <v>1499.99</v>
      </c>
    </row>
    <row r="1870" spans="1:19" x14ac:dyDescent="0.3">
      <c r="A1870" s="2">
        <v>667</v>
      </c>
      <c r="B1870" s="2">
        <v>1</v>
      </c>
      <c r="C1870" s="2">
        <f>VLOOKUP(A1870, [1]orders!A:G, 7, FALSE)</f>
        <v>2</v>
      </c>
      <c r="D1870" s="2">
        <v>79</v>
      </c>
      <c r="E1870" s="2">
        <f>VLOOKUP(C1870, [2]staffs!A:G,1,FALSE)</f>
        <v>2</v>
      </c>
      <c r="F1870" s="2" t="str">
        <f>VLOOKUP(E1870, [2]staffs!A:D,4,FALSE)</f>
        <v>mireya.copeland@bikes.shop</v>
      </c>
      <c r="G1870" s="2">
        <f>VLOOKUP(D1870, [3]products!$A:$D, 4, FALSE)</f>
        <v>3</v>
      </c>
      <c r="H1870" s="2" t="str">
        <f>VLOOKUP(G1870, [4]categories!A:B, 2, FALSE)</f>
        <v>Cruisers Bicycles</v>
      </c>
      <c r="I1870" s="14">
        <f>VLOOKUP(A1870, [1]orders!A:B,2,FALSE)</f>
        <v>858</v>
      </c>
      <c r="J1870" s="14" t="str">
        <f>VLOOKUP(A1870, [1]orders!A:I,9,FALSE)</f>
        <v>klara.kim@gmail.com</v>
      </c>
      <c r="K1870" s="14">
        <f>VLOOKUP(A1870, [1]orders!A:J,10,FALSE)</f>
        <v>13440</v>
      </c>
      <c r="L1870" s="2" t="str">
        <f>IFERROR(VLOOKUP(C1870, [5]stores!A:B, 2, FALSE), "Unknown")</f>
        <v>Baldwin Bikes</v>
      </c>
      <c r="M1870" s="2" t="str">
        <f>VLOOKUP(D1870,[3]products!A:B,2,FALSE)</f>
        <v>Sun Bicycles Boardwalk (24-inch Wheels) - 2017</v>
      </c>
      <c r="N1870" s="2" t="str">
        <f>VLOOKUP(D1870, [3]products!A:H, 8, FALSE)</f>
        <v>Sun Bicycles</v>
      </c>
      <c r="O1870" s="21">
        <f>VLOOKUP(A1870, [1]orders!A:D, 4, FALSE)</f>
        <v>42757</v>
      </c>
      <c r="P1870" s="2">
        <v>1</v>
      </c>
      <c r="Q1870" s="2">
        <v>402.99</v>
      </c>
      <c r="R1870" s="27">
        <v>0.2</v>
      </c>
      <c r="S1870" s="2">
        <f t="shared" si="29"/>
        <v>402.99</v>
      </c>
    </row>
    <row r="1871" spans="1:19" x14ac:dyDescent="0.3">
      <c r="A1871" s="2">
        <v>667</v>
      </c>
      <c r="B1871" s="2">
        <v>2</v>
      </c>
      <c r="C1871" s="2">
        <f>VLOOKUP(A1871, [1]orders!A:G, 7, FALSE)</f>
        <v>2</v>
      </c>
      <c r="D1871" s="2">
        <v>84</v>
      </c>
      <c r="E1871" s="2">
        <f>VLOOKUP(C1871, [2]staffs!A:G,1,FALSE)</f>
        <v>2</v>
      </c>
      <c r="F1871" s="2" t="str">
        <f>VLOOKUP(E1871, [2]staffs!A:D,4,FALSE)</f>
        <v>mireya.copeland@bikes.shop</v>
      </c>
      <c r="G1871" s="2">
        <f>VLOOKUP(D1871, [3]products!$A:$D, 4, FALSE)</f>
        <v>1</v>
      </c>
      <c r="H1871" s="2" t="str">
        <f>VLOOKUP(G1871, [4]categories!A:B, 2, FALSE)</f>
        <v>Children Bicycles</v>
      </c>
      <c r="I1871" s="14">
        <f>VLOOKUP(A1871, [1]orders!A:B,2,FALSE)</f>
        <v>858</v>
      </c>
      <c r="J1871" s="14" t="str">
        <f>VLOOKUP(A1871, [1]orders!A:I,9,FALSE)</f>
        <v>klara.kim@gmail.com</v>
      </c>
      <c r="K1871" s="14">
        <f>VLOOKUP(A1871, [1]orders!A:J,10,FALSE)</f>
        <v>13440</v>
      </c>
      <c r="L1871" s="2" t="str">
        <f>IFERROR(VLOOKUP(C1871, [5]stores!A:B, 2, FALSE), "Unknown")</f>
        <v>Baldwin Bikes</v>
      </c>
      <c r="M1871" s="2" t="str">
        <f>VLOOKUP(D1871,[3]products!A:B,2,FALSE)</f>
        <v>Sun Bicycles Lil Kitt'n - 2017</v>
      </c>
      <c r="N1871" s="2" t="str">
        <f>VLOOKUP(D1871, [3]products!A:H, 8, FALSE)</f>
        <v>Sun Bicycles</v>
      </c>
      <c r="O1871" s="21">
        <f>VLOOKUP(A1871, [1]orders!A:D, 4, FALSE)</f>
        <v>42757</v>
      </c>
      <c r="P1871" s="2">
        <v>1</v>
      </c>
      <c r="Q1871" s="2">
        <v>109.99</v>
      </c>
      <c r="R1871" s="27">
        <v>0.1</v>
      </c>
      <c r="S1871" s="2">
        <f t="shared" si="29"/>
        <v>109.99</v>
      </c>
    </row>
    <row r="1872" spans="1:19" x14ac:dyDescent="0.3">
      <c r="A1872" s="2">
        <v>667</v>
      </c>
      <c r="B1872" s="2">
        <v>3</v>
      </c>
      <c r="C1872" s="2">
        <f>VLOOKUP(A1872, [1]orders!A:G, 7, FALSE)</f>
        <v>2</v>
      </c>
      <c r="D1872" s="2">
        <v>3</v>
      </c>
      <c r="E1872" s="2">
        <f>VLOOKUP(C1872, [2]staffs!A:G,1,FALSE)</f>
        <v>2</v>
      </c>
      <c r="F1872" s="2" t="str">
        <f>VLOOKUP(E1872, [2]staffs!A:D,4,FALSE)</f>
        <v>mireya.copeland@bikes.shop</v>
      </c>
      <c r="G1872" s="2">
        <f>VLOOKUP(D1872, [3]products!$A:$D, 4, FALSE)</f>
        <v>6</v>
      </c>
      <c r="H1872" s="2" t="str">
        <f>VLOOKUP(G1872, [4]categories!A:B, 2, FALSE)</f>
        <v>Mountain Bikes</v>
      </c>
      <c r="I1872" s="14">
        <f>VLOOKUP(A1872, [1]orders!A:B,2,FALSE)</f>
        <v>858</v>
      </c>
      <c r="J1872" s="14" t="str">
        <f>VLOOKUP(A1872, [1]orders!A:I,9,FALSE)</f>
        <v>klara.kim@gmail.com</v>
      </c>
      <c r="K1872" s="14">
        <f>VLOOKUP(A1872, [1]orders!A:J,10,FALSE)</f>
        <v>13440</v>
      </c>
      <c r="L1872" s="2" t="str">
        <f>IFERROR(VLOOKUP(C1872, [5]stores!A:B, 2, FALSE), "Unknown")</f>
        <v>Baldwin Bikes</v>
      </c>
      <c r="M1872" s="2" t="str">
        <f>VLOOKUP(D1872,[3]products!A:B,2,FALSE)</f>
        <v>Surly Wednesday Frameset - 2016</v>
      </c>
      <c r="N1872" s="2" t="str">
        <f>VLOOKUP(D1872, [3]products!A:H, 8, FALSE)</f>
        <v>Surly</v>
      </c>
      <c r="O1872" s="21">
        <f>VLOOKUP(A1872, [1]orders!A:D, 4, FALSE)</f>
        <v>42757</v>
      </c>
      <c r="P1872" s="2">
        <v>1</v>
      </c>
      <c r="Q1872" s="2">
        <v>999.99</v>
      </c>
      <c r="R1872" s="27">
        <v>0.2</v>
      </c>
      <c r="S1872" s="2">
        <f t="shared" si="29"/>
        <v>999.99</v>
      </c>
    </row>
    <row r="1873" spans="1:19" x14ac:dyDescent="0.3">
      <c r="A1873" s="2">
        <v>667</v>
      </c>
      <c r="B1873" s="2">
        <v>4</v>
      </c>
      <c r="C1873" s="2">
        <f>VLOOKUP(A1873, [1]orders!A:G, 7, FALSE)</f>
        <v>2</v>
      </c>
      <c r="D1873" s="2">
        <v>99</v>
      </c>
      <c r="E1873" s="2">
        <f>VLOOKUP(C1873, [2]staffs!A:G,1,FALSE)</f>
        <v>2</v>
      </c>
      <c r="F1873" s="2" t="str">
        <f>VLOOKUP(E1873, [2]staffs!A:D,4,FALSE)</f>
        <v>mireya.copeland@bikes.shop</v>
      </c>
      <c r="G1873" s="2">
        <f>VLOOKUP(D1873, [3]products!$A:$D, 4, FALSE)</f>
        <v>1</v>
      </c>
      <c r="H1873" s="2" t="str">
        <f>VLOOKUP(G1873, [4]categories!A:B, 2, FALSE)</f>
        <v>Children Bicycles</v>
      </c>
      <c r="I1873" s="14">
        <f>VLOOKUP(A1873, [1]orders!A:B,2,FALSE)</f>
        <v>858</v>
      </c>
      <c r="J1873" s="14" t="str">
        <f>VLOOKUP(A1873, [1]orders!A:I,9,FALSE)</f>
        <v>klara.kim@gmail.com</v>
      </c>
      <c r="K1873" s="14">
        <f>VLOOKUP(A1873, [1]orders!A:J,10,FALSE)</f>
        <v>13440</v>
      </c>
      <c r="L1873" s="2" t="str">
        <f>IFERROR(VLOOKUP(C1873, [5]stores!A:B, 2, FALSE), "Unknown")</f>
        <v>Baldwin Bikes</v>
      </c>
      <c r="M1873" s="2" t="str">
        <f>VLOOKUP(D1873,[3]products!A:B,2,FALSE)</f>
        <v>Electra Sugar Skulls 1 (20-inch) - Girl's - 2017</v>
      </c>
      <c r="N1873" s="2" t="str">
        <f>VLOOKUP(D1873, [3]products!A:H, 8, FALSE)</f>
        <v>Electra</v>
      </c>
      <c r="O1873" s="21">
        <f>VLOOKUP(A1873, [1]orders!A:D, 4, FALSE)</f>
        <v>42757</v>
      </c>
      <c r="P1873" s="2">
        <v>1</v>
      </c>
      <c r="Q1873" s="2">
        <v>299.99</v>
      </c>
      <c r="R1873" s="27">
        <v>0.1</v>
      </c>
      <c r="S1873" s="2">
        <f t="shared" si="29"/>
        <v>299.99</v>
      </c>
    </row>
    <row r="1874" spans="1:19" x14ac:dyDescent="0.3">
      <c r="A1874" s="2">
        <v>667</v>
      </c>
      <c r="B1874" s="2">
        <v>5</v>
      </c>
      <c r="C1874" s="2">
        <f>VLOOKUP(A1874, [1]orders!A:G, 7, FALSE)</f>
        <v>2</v>
      </c>
      <c r="D1874" s="2">
        <v>85</v>
      </c>
      <c r="E1874" s="2">
        <f>VLOOKUP(C1874, [2]staffs!A:G,1,FALSE)</f>
        <v>2</v>
      </c>
      <c r="F1874" s="2" t="str">
        <f>VLOOKUP(E1874, [2]staffs!A:D,4,FALSE)</f>
        <v>mireya.copeland@bikes.shop</v>
      </c>
      <c r="G1874" s="2">
        <f>VLOOKUP(D1874, [3]products!$A:$D, 4, FALSE)</f>
        <v>1</v>
      </c>
      <c r="H1874" s="2" t="str">
        <f>VLOOKUP(G1874, [4]categories!A:B, 2, FALSE)</f>
        <v>Children Bicycles</v>
      </c>
      <c r="I1874" s="14">
        <f>VLOOKUP(A1874, [1]orders!A:B,2,FALSE)</f>
        <v>858</v>
      </c>
      <c r="J1874" s="14" t="str">
        <f>VLOOKUP(A1874, [1]orders!A:I,9,FALSE)</f>
        <v>klara.kim@gmail.com</v>
      </c>
      <c r="K1874" s="14">
        <f>VLOOKUP(A1874, [1]orders!A:J,10,FALSE)</f>
        <v>13440</v>
      </c>
      <c r="L1874" s="2" t="str">
        <f>IFERROR(VLOOKUP(C1874, [5]stores!A:B, 2, FALSE), "Unknown")</f>
        <v>Baldwin Bikes</v>
      </c>
      <c r="M1874" s="2" t="str">
        <f>VLOOKUP(D1874,[3]products!A:B,2,FALSE)</f>
        <v>Haro Downtown 16 - 2017</v>
      </c>
      <c r="N1874" s="2" t="str">
        <f>VLOOKUP(D1874, [3]products!A:H, 8, FALSE)</f>
        <v>Haro</v>
      </c>
      <c r="O1874" s="21">
        <f>VLOOKUP(A1874, [1]orders!A:D, 4, FALSE)</f>
        <v>42757</v>
      </c>
      <c r="P1874" s="2">
        <v>1</v>
      </c>
      <c r="Q1874" s="2">
        <v>329.99</v>
      </c>
      <c r="R1874" s="27">
        <v>0.05</v>
      </c>
      <c r="S1874" s="2">
        <f t="shared" si="29"/>
        <v>329.99</v>
      </c>
    </row>
    <row r="1875" spans="1:19" x14ac:dyDescent="0.3">
      <c r="A1875" s="2">
        <v>668</v>
      </c>
      <c r="B1875" s="2">
        <v>1</v>
      </c>
      <c r="C1875" s="2">
        <f>VLOOKUP(A1875, [1]orders!A:G, 7, FALSE)</f>
        <v>3</v>
      </c>
      <c r="D1875" s="2">
        <v>48</v>
      </c>
      <c r="E1875" s="2">
        <f>VLOOKUP(C1875, [2]staffs!A:G,1,FALSE)</f>
        <v>3</v>
      </c>
      <c r="F1875" s="2" t="str">
        <f>VLOOKUP(E1875, [2]staffs!A:D,4,FALSE)</f>
        <v>genna.serrano@bikes.shop</v>
      </c>
      <c r="G1875" s="2">
        <f>VLOOKUP(D1875, [3]products!$A:$D, 4, FALSE)</f>
        <v>7</v>
      </c>
      <c r="H1875" s="2" t="str">
        <f>VLOOKUP(G1875, [4]categories!A:B, 2, FALSE)</f>
        <v>Road Bikes</v>
      </c>
      <c r="I1875" s="14">
        <f>VLOOKUP(A1875, [1]orders!A:B,2,FALSE)</f>
        <v>297</v>
      </c>
      <c r="J1875" s="14" t="str">
        <f>VLOOKUP(A1875, [1]orders!A:I,9,FALSE)</f>
        <v>christia.carson@gmail.com</v>
      </c>
      <c r="K1875" s="14">
        <f>VLOOKUP(A1875, [1]orders!A:J,10,FALSE)</f>
        <v>78023</v>
      </c>
      <c r="L1875" s="2" t="str">
        <f>IFERROR(VLOOKUP(C1875, [5]stores!A:B, 2, FALSE), "Unknown")</f>
        <v>Rowlett Bikes</v>
      </c>
      <c r="M1875" s="2" t="str">
        <f>VLOOKUP(D1875,[3]products!A:B,2,FALSE)</f>
        <v>Trek Emonda S 4 - 2017</v>
      </c>
      <c r="N1875" s="2" t="str">
        <f>VLOOKUP(D1875, [3]products!A:H, 8, FALSE)</f>
        <v>Trek</v>
      </c>
      <c r="O1875" s="21">
        <f>VLOOKUP(A1875, [1]orders!A:D, 4, FALSE)</f>
        <v>42757</v>
      </c>
      <c r="P1875" s="2">
        <v>2</v>
      </c>
      <c r="Q1875" s="2">
        <v>1499.99</v>
      </c>
      <c r="R1875" s="27">
        <v>0.05</v>
      </c>
      <c r="S1875" s="2">
        <f t="shared" si="29"/>
        <v>2999.98</v>
      </c>
    </row>
    <row r="1876" spans="1:19" x14ac:dyDescent="0.3">
      <c r="A1876" s="2">
        <v>668</v>
      </c>
      <c r="B1876" s="2">
        <v>2</v>
      </c>
      <c r="C1876" s="2">
        <f>VLOOKUP(A1876, [1]orders!A:G, 7, FALSE)</f>
        <v>3</v>
      </c>
      <c r="D1876" s="2">
        <v>19</v>
      </c>
      <c r="E1876" s="2">
        <f>VLOOKUP(C1876, [2]staffs!A:G,1,FALSE)</f>
        <v>3</v>
      </c>
      <c r="F1876" s="2" t="str">
        <f>VLOOKUP(E1876, [2]staffs!A:D,4,FALSE)</f>
        <v>genna.serrano@bikes.shop</v>
      </c>
      <c r="G1876" s="2">
        <f>VLOOKUP(D1876, [3]products!$A:$D, 4, FALSE)</f>
        <v>3</v>
      </c>
      <c r="H1876" s="2" t="str">
        <f>VLOOKUP(G1876, [4]categories!A:B, 2, FALSE)</f>
        <v>Cruisers Bicycles</v>
      </c>
      <c r="I1876" s="14">
        <f>VLOOKUP(A1876, [1]orders!A:B,2,FALSE)</f>
        <v>297</v>
      </c>
      <c r="J1876" s="14" t="str">
        <f>VLOOKUP(A1876, [1]orders!A:I,9,FALSE)</f>
        <v>christia.carson@gmail.com</v>
      </c>
      <c r="K1876" s="14">
        <f>VLOOKUP(A1876, [1]orders!A:J,10,FALSE)</f>
        <v>78023</v>
      </c>
      <c r="L1876" s="2" t="str">
        <f>IFERROR(VLOOKUP(C1876, [5]stores!A:B, 2, FALSE), "Unknown")</f>
        <v>Rowlett Bikes</v>
      </c>
      <c r="M1876" s="2" t="str">
        <f>VLOOKUP(D1876,[3]products!A:B,2,FALSE)</f>
        <v>Pure Cycles William 3-Speed - 2016</v>
      </c>
      <c r="N1876" s="2" t="str">
        <f>VLOOKUP(D1876, [3]products!A:H, 8, FALSE)</f>
        <v>Pure Cycles</v>
      </c>
      <c r="O1876" s="21">
        <f>VLOOKUP(A1876, [1]orders!A:D, 4, FALSE)</f>
        <v>42757</v>
      </c>
      <c r="P1876" s="2">
        <v>2</v>
      </c>
      <c r="Q1876" s="2">
        <v>449</v>
      </c>
      <c r="R1876" s="27">
        <v>0.1</v>
      </c>
      <c r="S1876" s="2">
        <f t="shared" si="29"/>
        <v>898</v>
      </c>
    </row>
    <row r="1877" spans="1:19" x14ac:dyDescent="0.3">
      <c r="A1877" s="2">
        <v>669</v>
      </c>
      <c r="B1877" s="2">
        <v>1</v>
      </c>
      <c r="C1877" s="2">
        <f>VLOOKUP(A1877, [1]orders!A:G, 7, FALSE)</f>
        <v>2</v>
      </c>
      <c r="D1877" s="2">
        <v>16</v>
      </c>
      <c r="E1877" s="2">
        <f>VLOOKUP(C1877, [2]staffs!A:G,1,FALSE)</f>
        <v>2</v>
      </c>
      <c r="F1877" s="2" t="str">
        <f>VLOOKUP(E1877, [2]staffs!A:D,4,FALSE)</f>
        <v>mireya.copeland@bikes.shop</v>
      </c>
      <c r="G1877" s="2">
        <f>VLOOKUP(D1877, [3]products!$A:$D, 4, FALSE)</f>
        <v>3</v>
      </c>
      <c r="H1877" s="2" t="str">
        <f>VLOOKUP(G1877, [4]categories!A:B, 2, FALSE)</f>
        <v>Cruisers Bicycles</v>
      </c>
      <c r="I1877" s="14">
        <f>VLOOKUP(A1877, [1]orders!A:B,2,FALSE)</f>
        <v>745</v>
      </c>
      <c r="J1877" s="14" t="str">
        <f>VLOOKUP(A1877, [1]orders!A:I,9,FALSE)</f>
        <v>carolyne.conley@gmail.com</v>
      </c>
      <c r="K1877" s="14">
        <f>VLOOKUP(A1877, [1]orders!A:J,10,FALSE)</f>
        <v>11001</v>
      </c>
      <c r="L1877" s="2" t="str">
        <f>IFERROR(VLOOKUP(C1877, [5]stores!A:B, 2, FALSE), "Unknown")</f>
        <v>Baldwin Bikes</v>
      </c>
      <c r="M1877" s="2" t="str">
        <f>VLOOKUP(D1877,[3]products!A:B,2,FALSE)</f>
        <v>Electra Townie Original 7D EQ - 2016</v>
      </c>
      <c r="N1877" s="2" t="str">
        <f>VLOOKUP(D1877, [3]products!A:H, 8, FALSE)</f>
        <v>Electra</v>
      </c>
      <c r="O1877" s="21">
        <f>VLOOKUP(A1877, [1]orders!A:D, 4, FALSE)</f>
        <v>42758</v>
      </c>
      <c r="P1877" s="2">
        <v>2</v>
      </c>
      <c r="Q1877" s="2">
        <v>599.99</v>
      </c>
      <c r="R1877" s="27">
        <v>7.0000000000000007E-2</v>
      </c>
      <c r="S1877" s="2">
        <f t="shared" si="29"/>
        <v>1199.98</v>
      </c>
    </row>
    <row r="1878" spans="1:19" x14ac:dyDescent="0.3">
      <c r="A1878" s="2">
        <v>669</v>
      </c>
      <c r="B1878" s="2">
        <v>2</v>
      </c>
      <c r="C1878" s="2">
        <f>VLOOKUP(A1878, [1]orders!A:G, 7, FALSE)</f>
        <v>2</v>
      </c>
      <c r="D1878" s="2">
        <v>72</v>
      </c>
      <c r="E1878" s="2">
        <f>VLOOKUP(C1878, [2]staffs!A:G,1,FALSE)</f>
        <v>2</v>
      </c>
      <c r="F1878" s="2" t="str">
        <f>VLOOKUP(E1878, [2]staffs!A:D,4,FALSE)</f>
        <v>mireya.copeland@bikes.shop</v>
      </c>
      <c r="G1878" s="2">
        <f>VLOOKUP(D1878, [3]products!$A:$D, 4, FALSE)</f>
        <v>3</v>
      </c>
      <c r="H1878" s="2" t="str">
        <f>VLOOKUP(G1878, [4]categories!A:B, 2, FALSE)</f>
        <v>Cruisers Bicycles</v>
      </c>
      <c r="I1878" s="14">
        <f>VLOOKUP(A1878, [1]orders!A:B,2,FALSE)</f>
        <v>745</v>
      </c>
      <c r="J1878" s="14" t="str">
        <f>VLOOKUP(A1878, [1]orders!A:I,9,FALSE)</f>
        <v>carolyne.conley@gmail.com</v>
      </c>
      <c r="K1878" s="14">
        <f>VLOOKUP(A1878, [1]orders!A:J,10,FALSE)</f>
        <v>11001</v>
      </c>
      <c r="L1878" s="2" t="str">
        <f>IFERROR(VLOOKUP(C1878, [5]stores!A:B, 2, FALSE), "Unknown")</f>
        <v>Baldwin Bikes</v>
      </c>
      <c r="M1878" s="2" t="str">
        <f>VLOOKUP(D1878,[3]products!A:B,2,FALSE)</f>
        <v>Sun Bicycles Biscayne Tandem 7 - 2017</v>
      </c>
      <c r="N1878" s="2" t="str">
        <f>VLOOKUP(D1878, [3]products!A:H, 8, FALSE)</f>
        <v>Sun Bicycles</v>
      </c>
      <c r="O1878" s="21">
        <f>VLOOKUP(A1878, [1]orders!A:D, 4, FALSE)</f>
        <v>42758</v>
      </c>
      <c r="P1878" s="2">
        <v>1</v>
      </c>
      <c r="Q1878" s="2">
        <v>619.99</v>
      </c>
      <c r="R1878" s="27">
        <v>7.0000000000000007E-2</v>
      </c>
      <c r="S1878" s="2">
        <f t="shared" si="29"/>
        <v>619.99</v>
      </c>
    </row>
    <row r="1879" spans="1:19" x14ac:dyDescent="0.3">
      <c r="A1879" s="2">
        <v>670</v>
      </c>
      <c r="B1879" s="2">
        <v>1</v>
      </c>
      <c r="C1879" s="2">
        <f>VLOOKUP(A1879, [1]orders!A:G, 7, FALSE)</f>
        <v>2</v>
      </c>
      <c r="D1879" s="2">
        <v>108</v>
      </c>
      <c r="E1879" s="2">
        <f>VLOOKUP(C1879, [2]staffs!A:G,1,FALSE)</f>
        <v>2</v>
      </c>
      <c r="F1879" s="2" t="str">
        <f>VLOOKUP(E1879, [2]staffs!A:D,4,FALSE)</f>
        <v>mireya.copeland@bikes.shop</v>
      </c>
      <c r="G1879" s="2">
        <f>VLOOKUP(D1879, [3]products!$A:$D, 4, FALSE)</f>
        <v>2</v>
      </c>
      <c r="H1879" s="2" t="str">
        <f>VLOOKUP(G1879, [4]categories!A:B, 2, FALSE)</f>
        <v>Comfort Bicycles</v>
      </c>
      <c r="I1879" s="14">
        <f>VLOOKUP(A1879, [1]orders!A:B,2,FALSE)</f>
        <v>361</v>
      </c>
      <c r="J1879" s="14" t="str">
        <f>VLOOKUP(A1879, [1]orders!A:I,9,FALSE)</f>
        <v>virgina.berg@yahoo.com</v>
      </c>
      <c r="K1879" s="14">
        <f>VLOOKUP(A1879, [1]orders!A:J,10,FALSE)</f>
        <v>11580</v>
      </c>
      <c r="L1879" s="2" t="str">
        <f>IFERROR(VLOOKUP(C1879, [5]stores!A:B, 2, FALSE), "Unknown")</f>
        <v>Baldwin Bikes</v>
      </c>
      <c r="M1879" s="2" t="str">
        <f>VLOOKUP(D1879,[3]products!A:B,2,FALSE)</f>
        <v>Sun Bicycles Cruz 3 - Women's - 2017</v>
      </c>
      <c r="N1879" s="2" t="str">
        <f>VLOOKUP(D1879, [3]products!A:H, 8, FALSE)</f>
        <v>Sun Bicycles</v>
      </c>
      <c r="O1879" s="21">
        <f>VLOOKUP(A1879, [1]orders!A:D, 4, FALSE)</f>
        <v>42759</v>
      </c>
      <c r="P1879" s="2">
        <v>1</v>
      </c>
      <c r="Q1879" s="2">
        <v>449.99</v>
      </c>
      <c r="R1879" s="27">
        <v>0.1</v>
      </c>
      <c r="S1879" s="2">
        <f t="shared" si="29"/>
        <v>449.99</v>
      </c>
    </row>
    <row r="1880" spans="1:19" x14ac:dyDescent="0.3">
      <c r="A1880" s="2">
        <v>670</v>
      </c>
      <c r="B1880" s="2">
        <v>2</v>
      </c>
      <c r="C1880" s="2">
        <f>VLOOKUP(A1880, [1]orders!A:G, 7, FALSE)</f>
        <v>2</v>
      </c>
      <c r="D1880" s="2">
        <v>28</v>
      </c>
      <c r="E1880" s="2">
        <f>VLOOKUP(C1880, [2]staffs!A:G,1,FALSE)</f>
        <v>2</v>
      </c>
      <c r="F1880" s="2" t="str">
        <f>VLOOKUP(E1880, [2]staffs!A:D,4,FALSE)</f>
        <v>mireya.copeland@bikes.shop</v>
      </c>
      <c r="G1880" s="2">
        <f>VLOOKUP(D1880, [3]products!$A:$D, 4, FALSE)</f>
        <v>6</v>
      </c>
      <c r="H1880" s="2" t="str">
        <f>VLOOKUP(G1880, [4]categories!A:B, 2, FALSE)</f>
        <v>Mountain Bikes</v>
      </c>
      <c r="I1880" s="14">
        <f>VLOOKUP(A1880, [1]orders!A:B,2,FALSE)</f>
        <v>361</v>
      </c>
      <c r="J1880" s="14" t="str">
        <f>VLOOKUP(A1880, [1]orders!A:I,9,FALSE)</f>
        <v>virgina.berg@yahoo.com</v>
      </c>
      <c r="K1880" s="14">
        <f>VLOOKUP(A1880, [1]orders!A:J,10,FALSE)</f>
        <v>11580</v>
      </c>
      <c r="L1880" s="2" t="str">
        <f>IFERROR(VLOOKUP(C1880, [5]stores!A:B, 2, FALSE), "Unknown")</f>
        <v>Baldwin Bikes</v>
      </c>
      <c r="M1880" s="2" t="str">
        <f>VLOOKUP(D1880,[3]products!A:B,2,FALSE)</f>
        <v>Surly Karate Monkey 27.5+ Frameset - 2017</v>
      </c>
      <c r="N1880" s="2" t="str">
        <f>VLOOKUP(D1880, [3]products!A:H, 8, FALSE)</f>
        <v>Surly</v>
      </c>
      <c r="O1880" s="21">
        <f>VLOOKUP(A1880, [1]orders!A:D, 4, FALSE)</f>
        <v>42759</v>
      </c>
      <c r="P1880" s="2">
        <v>1</v>
      </c>
      <c r="Q1880" s="2">
        <v>2499.9899999999998</v>
      </c>
      <c r="R1880" s="27">
        <v>7.0000000000000007E-2</v>
      </c>
      <c r="S1880" s="2">
        <f t="shared" si="29"/>
        <v>2499.9899999999998</v>
      </c>
    </row>
    <row r="1881" spans="1:19" x14ac:dyDescent="0.3">
      <c r="A1881" s="2">
        <v>670</v>
      </c>
      <c r="B1881" s="2">
        <v>3</v>
      </c>
      <c r="C1881" s="2">
        <f>VLOOKUP(A1881, [1]orders!A:G, 7, FALSE)</f>
        <v>2</v>
      </c>
      <c r="D1881" s="2">
        <v>104</v>
      </c>
      <c r="E1881" s="2">
        <f>VLOOKUP(C1881, [2]staffs!A:G,1,FALSE)</f>
        <v>2</v>
      </c>
      <c r="F1881" s="2" t="str">
        <f>VLOOKUP(E1881, [2]staffs!A:D,4,FALSE)</f>
        <v>mireya.copeland@bikes.shop</v>
      </c>
      <c r="G1881" s="2">
        <f>VLOOKUP(D1881, [3]products!$A:$D, 4, FALSE)</f>
        <v>2</v>
      </c>
      <c r="H1881" s="2" t="str">
        <f>VLOOKUP(G1881, [4]categories!A:B, 2, FALSE)</f>
        <v>Comfort Bicycles</v>
      </c>
      <c r="I1881" s="14">
        <f>VLOOKUP(A1881, [1]orders!A:B,2,FALSE)</f>
        <v>361</v>
      </c>
      <c r="J1881" s="14" t="str">
        <f>VLOOKUP(A1881, [1]orders!A:I,9,FALSE)</f>
        <v>virgina.berg@yahoo.com</v>
      </c>
      <c r="K1881" s="14">
        <f>VLOOKUP(A1881, [1]orders!A:J,10,FALSE)</f>
        <v>11580</v>
      </c>
      <c r="L1881" s="2" t="str">
        <f>IFERROR(VLOOKUP(C1881, [5]stores!A:B, 2, FALSE), "Unknown")</f>
        <v>Baldwin Bikes</v>
      </c>
      <c r="M1881" s="2" t="str">
        <f>VLOOKUP(D1881,[3]products!A:B,2,FALSE)</f>
        <v>Sun Bicycles Streamway - 2017</v>
      </c>
      <c r="N1881" s="2" t="str">
        <f>VLOOKUP(D1881, [3]products!A:H, 8, FALSE)</f>
        <v>Sun Bicycles</v>
      </c>
      <c r="O1881" s="21">
        <f>VLOOKUP(A1881, [1]orders!A:D, 4, FALSE)</f>
        <v>42759</v>
      </c>
      <c r="P1881" s="2">
        <v>2</v>
      </c>
      <c r="Q1881" s="2">
        <v>481.99</v>
      </c>
      <c r="R1881" s="27">
        <v>0.2</v>
      </c>
      <c r="S1881" s="2">
        <f t="shared" si="29"/>
        <v>963.98</v>
      </c>
    </row>
    <row r="1882" spans="1:19" x14ac:dyDescent="0.3">
      <c r="A1882" s="2">
        <v>670</v>
      </c>
      <c r="B1882" s="2">
        <v>4</v>
      </c>
      <c r="C1882" s="2">
        <f>VLOOKUP(A1882, [1]orders!A:G, 7, FALSE)</f>
        <v>2</v>
      </c>
      <c r="D1882" s="2">
        <v>45</v>
      </c>
      <c r="E1882" s="2">
        <f>VLOOKUP(C1882, [2]staffs!A:G,1,FALSE)</f>
        <v>2</v>
      </c>
      <c r="F1882" s="2" t="str">
        <f>VLOOKUP(E1882, [2]staffs!A:D,4,FALSE)</f>
        <v>mireya.copeland@bikes.shop</v>
      </c>
      <c r="G1882" s="2">
        <f>VLOOKUP(D1882, [3]products!$A:$D, 4, FALSE)</f>
        <v>6</v>
      </c>
      <c r="H1882" s="2" t="str">
        <f>VLOOKUP(G1882, [4]categories!A:B, 2, FALSE)</f>
        <v>Mountain Bikes</v>
      </c>
      <c r="I1882" s="14">
        <f>VLOOKUP(A1882, [1]orders!A:B,2,FALSE)</f>
        <v>361</v>
      </c>
      <c r="J1882" s="14" t="str">
        <f>VLOOKUP(A1882, [1]orders!A:I,9,FALSE)</f>
        <v>virgina.berg@yahoo.com</v>
      </c>
      <c r="K1882" s="14">
        <f>VLOOKUP(A1882, [1]orders!A:J,10,FALSE)</f>
        <v>11580</v>
      </c>
      <c r="L1882" s="2" t="str">
        <f>IFERROR(VLOOKUP(C1882, [5]stores!A:B, 2, FALSE), "Unknown")</f>
        <v>Baldwin Bikes</v>
      </c>
      <c r="M1882" s="2" t="str">
        <f>VLOOKUP(D1882,[3]products!A:B,2,FALSE)</f>
        <v>Haro SR 1.2 - 2017</v>
      </c>
      <c r="N1882" s="2" t="str">
        <f>VLOOKUP(D1882, [3]products!A:H, 8, FALSE)</f>
        <v>Haro</v>
      </c>
      <c r="O1882" s="21">
        <f>VLOOKUP(A1882, [1]orders!A:D, 4, FALSE)</f>
        <v>42759</v>
      </c>
      <c r="P1882" s="2">
        <v>2</v>
      </c>
      <c r="Q1882" s="2">
        <v>869.99</v>
      </c>
      <c r="R1882" s="27">
        <v>0.05</v>
      </c>
      <c r="S1882" s="2">
        <f t="shared" si="29"/>
        <v>1739.98</v>
      </c>
    </row>
    <row r="1883" spans="1:19" x14ac:dyDescent="0.3">
      <c r="A1883" s="2">
        <v>671</v>
      </c>
      <c r="B1883" s="2">
        <v>1</v>
      </c>
      <c r="C1883" s="2">
        <f>VLOOKUP(A1883, [1]orders!A:G, 7, FALSE)</f>
        <v>2</v>
      </c>
      <c r="D1883" s="2">
        <v>30</v>
      </c>
      <c r="E1883" s="2">
        <f>VLOOKUP(C1883, [2]staffs!A:G,1,FALSE)</f>
        <v>2</v>
      </c>
      <c r="F1883" s="2" t="str">
        <f>VLOOKUP(E1883, [2]staffs!A:D,4,FALSE)</f>
        <v>mireya.copeland@bikes.shop</v>
      </c>
      <c r="G1883" s="2">
        <f>VLOOKUP(D1883, [3]products!$A:$D, 4, FALSE)</f>
        <v>6</v>
      </c>
      <c r="H1883" s="2" t="str">
        <f>VLOOKUP(G1883, [4]categories!A:B, 2, FALSE)</f>
        <v>Mountain Bikes</v>
      </c>
      <c r="I1883" s="14">
        <f>VLOOKUP(A1883, [1]orders!A:B,2,FALSE)</f>
        <v>922</v>
      </c>
      <c r="J1883" s="14" t="str">
        <f>VLOOKUP(A1883, [1]orders!A:I,9,FALSE)</f>
        <v>elvia.cardenas@hotmail.com</v>
      </c>
      <c r="K1883" s="14">
        <f>VLOOKUP(A1883, [1]orders!A:J,10,FALSE)</f>
        <v>11758</v>
      </c>
      <c r="L1883" s="2" t="str">
        <f>IFERROR(VLOOKUP(C1883, [5]stores!A:B, 2, FALSE), "Unknown")</f>
        <v>Baldwin Bikes</v>
      </c>
      <c r="M1883" s="2" t="str">
        <f>VLOOKUP(D1883,[3]products!A:B,2,FALSE)</f>
        <v>Surly Ice Cream Truck Frameset - 2017</v>
      </c>
      <c r="N1883" s="2" t="str">
        <f>VLOOKUP(D1883, [3]products!A:H, 8, FALSE)</f>
        <v>Surly</v>
      </c>
      <c r="O1883" s="21">
        <f>VLOOKUP(A1883, [1]orders!A:D, 4, FALSE)</f>
        <v>42760</v>
      </c>
      <c r="P1883" s="2">
        <v>1</v>
      </c>
      <c r="Q1883" s="2">
        <v>999.99</v>
      </c>
      <c r="R1883" s="27">
        <v>0.05</v>
      </c>
      <c r="S1883" s="2">
        <f t="shared" si="29"/>
        <v>999.99</v>
      </c>
    </row>
    <row r="1884" spans="1:19" x14ac:dyDescent="0.3">
      <c r="A1884" s="2">
        <v>671</v>
      </c>
      <c r="B1884" s="2">
        <v>2</v>
      </c>
      <c r="C1884" s="2">
        <f>VLOOKUP(A1884, [1]orders!A:G, 7, FALSE)</f>
        <v>2</v>
      </c>
      <c r="D1884" s="2">
        <v>69</v>
      </c>
      <c r="E1884" s="2">
        <f>VLOOKUP(C1884, [2]staffs!A:G,1,FALSE)</f>
        <v>2</v>
      </c>
      <c r="F1884" s="2" t="str">
        <f>VLOOKUP(E1884, [2]staffs!A:D,4,FALSE)</f>
        <v>mireya.copeland@bikes.shop</v>
      </c>
      <c r="G1884" s="2">
        <f>VLOOKUP(D1884, [3]products!$A:$D, 4, FALSE)</f>
        <v>3</v>
      </c>
      <c r="H1884" s="2" t="str">
        <f>VLOOKUP(G1884, [4]categories!A:B, 2, FALSE)</f>
        <v>Cruisers Bicycles</v>
      </c>
      <c r="I1884" s="14">
        <f>VLOOKUP(A1884, [1]orders!A:B,2,FALSE)</f>
        <v>922</v>
      </c>
      <c r="J1884" s="14" t="str">
        <f>VLOOKUP(A1884, [1]orders!A:I,9,FALSE)</f>
        <v>elvia.cardenas@hotmail.com</v>
      </c>
      <c r="K1884" s="14">
        <f>VLOOKUP(A1884, [1]orders!A:J,10,FALSE)</f>
        <v>11758</v>
      </c>
      <c r="L1884" s="2" t="str">
        <f>IFERROR(VLOOKUP(C1884, [5]stores!A:B, 2, FALSE), "Unknown")</f>
        <v>Baldwin Bikes</v>
      </c>
      <c r="M1884" s="2" t="str">
        <f>VLOOKUP(D1884,[3]products!A:B,2,FALSE)</f>
        <v>Sun Bicycles Cruz 7 - 2017</v>
      </c>
      <c r="N1884" s="2" t="str">
        <f>VLOOKUP(D1884, [3]products!A:H, 8, FALSE)</f>
        <v>Sun Bicycles</v>
      </c>
      <c r="O1884" s="21">
        <f>VLOOKUP(A1884, [1]orders!A:D, 4, FALSE)</f>
        <v>42760</v>
      </c>
      <c r="P1884" s="2">
        <v>1</v>
      </c>
      <c r="Q1884" s="2">
        <v>416.99</v>
      </c>
      <c r="R1884" s="27">
        <v>0.05</v>
      </c>
      <c r="S1884" s="2">
        <f t="shared" si="29"/>
        <v>416.99</v>
      </c>
    </row>
    <row r="1885" spans="1:19" x14ac:dyDescent="0.3">
      <c r="A1885" s="2">
        <v>671</v>
      </c>
      <c r="B1885" s="2">
        <v>3</v>
      </c>
      <c r="C1885" s="2">
        <f>VLOOKUP(A1885, [1]orders!A:G, 7, FALSE)</f>
        <v>2</v>
      </c>
      <c r="D1885" s="2">
        <v>55</v>
      </c>
      <c r="E1885" s="2">
        <f>VLOOKUP(C1885, [2]staffs!A:G,1,FALSE)</f>
        <v>2</v>
      </c>
      <c r="F1885" s="2" t="str">
        <f>VLOOKUP(E1885, [2]staffs!A:D,4,FALSE)</f>
        <v>mireya.copeland@bikes.shop</v>
      </c>
      <c r="G1885" s="2">
        <f>VLOOKUP(D1885, [3]products!$A:$D, 4, FALSE)</f>
        <v>7</v>
      </c>
      <c r="H1885" s="2" t="str">
        <f>VLOOKUP(G1885, [4]categories!A:B, 2, FALSE)</f>
        <v>Road Bikes</v>
      </c>
      <c r="I1885" s="14">
        <f>VLOOKUP(A1885, [1]orders!A:B,2,FALSE)</f>
        <v>922</v>
      </c>
      <c r="J1885" s="14" t="str">
        <f>VLOOKUP(A1885, [1]orders!A:I,9,FALSE)</f>
        <v>elvia.cardenas@hotmail.com</v>
      </c>
      <c r="K1885" s="14">
        <f>VLOOKUP(A1885, [1]orders!A:J,10,FALSE)</f>
        <v>11758</v>
      </c>
      <c r="L1885" s="2" t="str">
        <f>IFERROR(VLOOKUP(C1885, [5]stores!A:B, 2, FALSE), "Unknown")</f>
        <v>Baldwin Bikes</v>
      </c>
      <c r="M1885" s="2" t="str">
        <f>VLOOKUP(D1885,[3]products!A:B,2,FALSE)</f>
        <v>Trek Domane S 6 - 2017</v>
      </c>
      <c r="N1885" s="2" t="str">
        <f>VLOOKUP(D1885, [3]products!A:H, 8, FALSE)</f>
        <v>Trek</v>
      </c>
      <c r="O1885" s="21">
        <f>VLOOKUP(A1885, [1]orders!A:D, 4, FALSE)</f>
        <v>42760</v>
      </c>
      <c r="P1885" s="2">
        <v>1</v>
      </c>
      <c r="Q1885" s="2">
        <v>2699.99</v>
      </c>
      <c r="R1885" s="27">
        <v>0.2</v>
      </c>
      <c r="S1885" s="2">
        <f t="shared" si="29"/>
        <v>2699.99</v>
      </c>
    </row>
    <row r="1886" spans="1:19" x14ac:dyDescent="0.3">
      <c r="A1886" s="2">
        <v>671</v>
      </c>
      <c r="B1886" s="2">
        <v>4</v>
      </c>
      <c r="C1886" s="2">
        <f>VLOOKUP(A1886, [1]orders!A:G, 7, FALSE)</f>
        <v>2</v>
      </c>
      <c r="D1886" s="2">
        <v>4</v>
      </c>
      <c r="E1886" s="2">
        <f>VLOOKUP(C1886, [2]staffs!A:G,1,FALSE)</f>
        <v>2</v>
      </c>
      <c r="F1886" s="2" t="str">
        <f>VLOOKUP(E1886, [2]staffs!A:D,4,FALSE)</f>
        <v>mireya.copeland@bikes.shop</v>
      </c>
      <c r="G1886" s="2">
        <f>VLOOKUP(D1886, [3]products!$A:$D, 4, FALSE)</f>
        <v>6</v>
      </c>
      <c r="H1886" s="2" t="str">
        <f>VLOOKUP(G1886, [4]categories!A:B, 2, FALSE)</f>
        <v>Mountain Bikes</v>
      </c>
      <c r="I1886" s="14">
        <f>VLOOKUP(A1886, [1]orders!A:B,2,FALSE)</f>
        <v>922</v>
      </c>
      <c r="J1886" s="14" t="str">
        <f>VLOOKUP(A1886, [1]orders!A:I,9,FALSE)</f>
        <v>elvia.cardenas@hotmail.com</v>
      </c>
      <c r="K1886" s="14">
        <f>VLOOKUP(A1886, [1]orders!A:J,10,FALSE)</f>
        <v>11758</v>
      </c>
      <c r="L1886" s="2" t="str">
        <f>IFERROR(VLOOKUP(C1886, [5]stores!A:B, 2, FALSE), "Unknown")</f>
        <v>Baldwin Bikes</v>
      </c>
      <c r="M1886" s="2" t="str">
        <f>VLOOKUP(D1886,[3]products!A:B,2,FALSE)</f>
        <v>Trek Fuel EX 8 29 - 2016</v>
      </c>
      <c r="N1886" s="2" t="str">
        <f>VLOOKUP(D1886, [3]products!A:H, 8, FALSE)</f>
        <v>Trek</v>
      </c>
      <c r="O1886" s="21">
        <f>VLOOKUP(A1886, [1]orders!A:D, 4, FALSE)</f>
        <v>42760</v>
      </c>
      <c r="P1886" s="2">
        <v>1</v>
      </c>
      <c r="Q1886" s="2">
        <v>2899.99</v>
      </c>
      <c r="R1886" s="27">
        <v>7.0000000000000007E-2</v>
      </c>
      <c r="S1886" s="2">
        <f t="shared" si="29"/>
        <v>2899.99</v>
      </c>
    </row>
    <row r="1887" spans="1:19" x14ac:dyDescent="0.3">
      <c r="A1887" s="2">
        <v>671</v>
      </c>
      <c r="B1887" s="2">
        <v>5</v>
      </c>
      <c r="C1887" s="2">
        <f>VLOOKUP(A1887, [1]orders!A:G, 7, FALSE)</f>
        <v>2</v>
      </c>
      <c r="D1887" s="2">
        <v>109</v>
      </c>
      <c r="E1887" s="2">
        <f>VLOOKUP(C1887, [2]staffs!A:G,1,FALSE)</f>
        <v>2</v>
      </c>
      <c r="F1887" s="2" t="str">
        <f>VLOOKUP(E1887, [2]staffs!A:D,4,FALSE)</f>
        <v>mireya.copeland@bikes.shop</v>
      </c>
      <c r="G1887" s="2">
        <f>VLOOKUP(D1887, [3]products!$A:$D, 4, FALSE)</f>
        <v>2</v>
      </c>
      <c r="H1887" s="2" t="str">
        <f>VLOOKUP(G1887, [4]categories!A:B, 2, FALSE)</f>
        <v>Comfort Bicycles</v>
      </c>
      <c r="I1887" s="14">
        <f>VLOOKUP(A1887, [1]orders!A:B,2,FALSE)</f>
        <v>922</v>
      </c>
      <c r="J1887" s="14" t="str">
        <f>VLOOKUP(A1887, [1]orders!A:I,9,FALSE)</f>
        <v>elvia.cardenas@hotmail.com</v>
      </c>
      <c r="K1887" s="14">
        <f>VLOOKUP(A1887, [1]orders!A:J,10,FALSE)</f>
        <v>11758</v>
      </c>
      <c r="L1887" s="2" t="str">
        <f>IFERROR(VLOOKUP(C1887, [5]stores!A:B, 2, FALSE), "Unknown")</f>
        <v>Baldwin Bikes</v>
      </c>
      <c r="M1887" s="2" t="str">
        <f>VLOOKUP(D1887,[3]products!A:B,2,FALSE)</f>
        <v>Sun Bicycles Cruz 7 - Women's - 2017</v>
      </c>
      <c r="N1887" s="2" t="str">
        <f>VLOOKUP(D1887, [3]products!A:H, 8, FALSE)</f>
        <v>Sun Bicycles</v>
      </c>
      <c r="O1887" s="21">
        <f>VLOOKUP(A1887, [1]orders!A:D, 4, FALSE)</f>
        <v>42760</v>
      </c>
      <c r="P1887" s="2">
        <v>2</v>
      </c>
      <c r="Q1887" s="2">
        <v>416.99</v>
      </c>
      <c r="R1887" s="27">
        <v>7.0000000000000007E-2</v>
      </c>
      <c r="S1887" s="2">
        <f t="shared" si="29"/>
        <v>833.98</v>
      </c>
    </row>
    <row r="1888" spans="1:19" x14ac:dyDescent="0.3">
      <c r="A1888" s="2">
        <v>672</v>
      </c>
      <c r="B1888" s="2">
        <v>1</v>
      </c>
      <c r="C1888" s="2">
        <f>VLOOKUP(A1888, [1]orders!A:G, 7, FALSE)</f>
        <v>2</v>
      </c>
      <c r="D1888" s="2">
        <v>51</v>
      </c>
      <c r="E1888" s="2">
        <f>VLOOKUP(C1888, [2]staffs!A:G,1,FALSE)</f>
        <v>2</v>
      </c>
      <c r="F1888" s="2" t="str">
        <f>VLOOKUP(E1888, [2]staffs!A:D,4,FALSE)</f>
        <v>mireya.copeland@bikes.shop</v>
      </c>
      <c r="G1888" s="2">
        <f>VLOOKUP(D1888, [3]products!$A:$D, 4, FALSE)</f>
        <v>7</v>
      </c>
      <c r="H1888" s="2" t="str">
        <f>VLOOKUP(G1888, [4]categories!A:B, 2, FALSE)</f>
        <v>Road Bikes</v>
      </c>
      <c r="I1888" s="14">
        <f>VLOOKUP(A1888, [1]orders!A:B,2,FALSE)</f>
        <v>908</v>
      </c>
      <c r="J1888" s="14" t="str">
        <f>VLOOKUP(A1888, [1]orders!A:I,9,FALSE)</f>
        <v>delmar.wise@yahoo.com</v>
      </c>
      <c r="K1888" s="14">
        <f>VLOOKUP(A1888, [1]orders!A:J,10,FALSE)</f>
        <v>14094</v>
      </c>
      <c r="L1888" s="2" t="str">
        <f>IFERROR(VLOOKUP(C1888, [5]stores!A:B, 2, FALSE), "Unknown")</f>
        <v>Baldwin Bikes</v>
      </c>
      <c r="M1888" s="2" t="str">
        <f>VLOOKUP(D1888,[3]products!A:B,2,FALSE)</f>
        <v>Trek Silque SLR 8 Women's - 2017</v>
      </c>
      <c r="N1888" s="2" t="str">
        <f>VLOOKUP(D1888, [3]products!A:H, 8, FALSE)</f>
        <v>Trek</v>
      </c>
      <c r="O1888" s="21">
        <f>VLOOKUP(A1888, [1]orders!A:D, 4, FALSE)</f>
        <v>42761</v>
      </c>
      <c r="P1888" s="2">
        <v>2</v>
      </c>
      <c r="Q1888" s="2">
        <v>6499.99</v>
      </c>
      <c r="R1888" s="27">
        <v>7.0000000000000007E-2</v>
      </c>
      <c r="S1888" s="2">
        <f t="shared" si="29"/>
        <v>12999.98</v>
      </c>
    </row>
    <row r="1889" spans="1:19" x14ac:dyDescent="0.3">
      <c r="A1889" s="2">
        <v>672</v>
      </c>
      <c r="B1889" s="2">
        <v>2</v>
      </c>
      <c r="C1889" s="2">
        <f>VLOOKUP(A1889, [1]orders!A:G, 7, FALSE)</f>
        <v>2</v>
      </c>
      <c r="D1889" s="2">
        <v>96</v>
      </c>
      <c r="E1889" s="2">
        <f>VLOOKUP(C1889, [2]staffs!A:G,1,FALSE)</f>
        <v>2</v>
      </c>
      <c r="F1889" s="2" t="str">
        <f>VLOOKUP(E1889, [2]staffs!A:D,4,FALSE)</f>
        <v>mireya.copeland@bikes.shop</v>
      </c>
      <c r="G1889" s="2">
        <f>VLOOKUP(D1889, [3]products!$A:$D, 4, FALSE)</f>
        <v>1</v>
      </c>
      <c r="H1889" s="2" t="str">
        <f>VLOOKUP(G1889, [4]categories!A:B, 2, FALSE)</f>
        <v>Children Bicycles</v>
      </c>
      <c r="I1889" s="14">
        <f>VLOOKUP(A1889, [1]orders!A:B,2,FALSE)</f>
        <v>908</v>
      </c>
      <c r="J1889" s="14" t="str">
        <f>VLOOKUP(A1889, [1]orders!A:I,9,FALSE)</f>
        <v>delmar.wise@yahoo.com</v>
      </c>
      <c r="K1889" s="14">
        <f>VLOOKUP(A1889, [1]orders!A:J,10,FALSE)</f>
        <v>14094</v>
      </c>
      <c r="L1889" s="2" t="str">
        <f>IFERROR(VLOOKUP(C1889, [5]stores!A:B, 2, FALSE), "Unknown")</f>
        <v>Baldwin Bikes</v>
      </c>
      <c r="M1889" s="2" t="str">
        <f>VLOOKUP(D1889,[3]products!A:B,2,FALSE)</f>
        <v>Electra Moto 3i (20-inch) - Boy's - 2017</v>
      </c>
      <c r="N1889" s="2" t="str">
        <f>VLOOKUP(D1889, [3]products!A:H, 8, FALSE)</f>
        <v>Electra</v>
      </c>
      <c r="O1889" s="21">
        <f>VLOOKUP(A1889, [1]orders!A:D, 4, FALSE)</f>
        <v>42761</v>
      </c>
      <c r="P1889" s="2">
        <v>2</v>
      </c>
      <c r="Q1889" s="2">
        <v>349.99</v>
      </c>
      <c r="R1889" s="27">
        <v>0.2</v>
      </c>
      <c r="S1889" s="2">
        <f t="shared" si="29"/>
        <v>699.98</v>
      </c>
    </row>
    <row r="1890" spans="1:19" x14ac:dyDescent="0.3">
      <c r="A1890" s="2">
        <v>672</v>
      </c>
      <c r="B1890" s="2">
        <v>3</v>
      </c>
      <c r="C1890" s="2">
        <f>VLOOKUP(A1890, [1]orders!A:G, 7, FALSE)</f>
        <v>2</v>
      </c>
      <c r="D1890" s="2">
        <v>48</v>
      </c>
      <c r="E1890" s="2">
        <f>VLOOKUP(C1890, [2]staffs!A:G,1,FALSE)</f>
        <v>2</v>
      </c>
      <c r="F1890" s="2" t="str">
        <f>VLOOKUP(E1890, [2]staffs!A:D,4,FALSE)</f>
        <v>mireya.copeland@bikes.shop</v>
      </c>
      <c r="G1890" s="2">
        <f>VLOOKUP(D1890, [3]products!$A:$D, 4, FALSE)</f>
        <v>7</v>
      </c>
      <c r="H1890" s="2" t="str">
        <f>VLOOKUP(G1890, [4]categories!A:B, 2, FALSE)</f>
        <v>Road Bikes</v>
      </c>
      <c r="I1890" s="14">
        <f>VLOOKUP(A1890, [1]orders!A:B,2,FALSE)</f>
        <v>908</v>
      </c>
      <c r="J1890" s="14" t="str">
        <f>VLOOKUP(A1890, [1]orders!A:I,9,FALSE)</f>
        <v>delmar.wise@yahoo.com</v>
      </c>
      <c r="K1890" s="14">
        <f>VLOOKUP(A1890, [1]orders!A:J,10,FALSE)</f>
        <v>14094</v>
      </c>
      <c r="L1890" s="2" t="str">
        <f>IFERROR(VLOOKUP(C1890, [5]stores!A:B, 2, FALSE), "Unknown")</f>
        <v>Baldwin Bikes</v>
      </c>
      <c r="M1890" s="2" t="str">
        <f>VLOOKUP(D1890,[3]products!A:B,2,FALSE)</f>
        <v>Trek Emonda S 4 - 2017</v>
      </c>
      <c r="N1890" s="2" t="str">
        <f>VLOOKUP(D1890, [3]products!A:H, 8, FALSE)</f>
        <v>Trek</v>
      </c>
      <c r="O1890" s="21">
        <f>VLOOKUP(A1890, [1]orders!A:D, 4, FALSE)</f>
        <v>42761</v>
      </c>
      <c r="P1890" s="2">
        <v>2</v>
      </c>
      <c r="Q1890" s="2">
        <v>1499.99</v>
      </c>
      <c r="R1890" s="27">
        <v>7.0000000000000007E-2</v>
      </c>
      <c r="S1890" s="2">
        <f t="shared" si="29"/>
        <v>2999.98</v>
      </c>
    </row>
    <row r="1891" spans="1:19" x14ac:dyDescent="0.3">
      <c r="A1891" s="2">
        <v>673</v>
      </c>
      <c r="B1891" s="2">
        <v>1</v>
      </c>
      <c r="C1891" s="2">
        <f>VLOOKUP(A1891, [1]orders!A:G, 7, FALSE)</f>
        <v>3</v>
      </c>
      <c r="D1891" s="2">
        <v>66</v>
      </c>
      <c r="E1891" s="2">
        <f>VLOOKUP(C1891, [2]staffs!A:G,1,FALSE)</f>
        <v>3</v>
      </c>
      <c r="F1891" s="2" t="str">
        <f>VLOOKUP(E1891, [2]staffs!A:D,4,FALSE)</f>
        <v>genna.serrano@bikes.shop</v>
      </c>
      <c r="G1891" s="2">
        <f>VLOOKUP(D1891, [3]products!$A:$D, 4, FALSE)</f>
        <v>3</v>
      </c>
      <c r="H1891" s="2" t="str">
        <f>VLOOKUP(G1891, [4]categories!A:B, 2, FALSE)</f>
        <v>Cruisers Bicycles</v>
      </c>
      <c r="I1891" s="14">
        <f>VLOOKUP(A1891, [1]orders!A:B,2,FALSE)</f>
        <v>64</v>
      </c>
      <c r="J1891" s="14" t="str">
        <f>VLOOKUP(A1891, [1]orders!A:I,9,FALSE)</f>
        <v>bobbie.foster@yahoo.com</v>
      </c>
      <c r="K1891" s="14">
        <f>VLOOKUP(A1891, [1]orders!A:J,10,FALSE)</f>
        <v>75115</v>
      </c>
      <c r="L1891" s="2" t="str">
        <f>IFERROR(VLOOKUP(C1891, [5]stores!A:B, 2, FALSE), "Unknown")</f>
        <v>Rowlett Bikes</v>
      </c>
      <c r="M1891" s="2" t="str">
        <f>VLOOKUP(D1891,[3]products!A:B,2,FALSE)</f>
        <v>Sun Bicycles Revolutions 24 - 2017</v>
      </c>
      <c r="N1891" s="2" t="str">
        <f>VLOOKUP(D1891, [3]products!A:H, 8, FALSE)</f>
        <v>Sun Bicycles</v>
      </c>
      <c r="O1891" s="21">
        <f>VLOOKUP(A1891, [1]orders!A:D, 4, FALSE)</f>
        <v>42761</v>
      </c>
      <c r="P1891" s="2">
        <v>1</v>
      </c>
      <c r="Q1891" s="2">
        <v>250.99</v>
      </c>
      <c r="R1891" s="27">
        <v>0.2</v>
      </c>
      <c r="S1891" s="2">
        <f t="shared" si="29"/>
        <v>250.99</v>
      </c>
    </row>
    <row r="1892" spans="1:19" x14ac:dyDescent="0.3">
      <c r="A1892" s="2">
        <v>673</v>
      </c>
      <c r="B1892" s="2">
        <v>2</v>
      </c>
      <c r="C1892" s="2">
        <f>VLOOKUP(A1892, [1]orders!A:G, 7, FALSE)</f>
        <v>3</v>
      </c>
      <c r="D1892" s="2">
        <v>38</v>
      </c>
      <c r="E1892" s="2">
        <f>VLOOKUP(C1892, [2]staffs!A:G,1,FALSE)</f>
        <v>3</v>
      </c>
      <c r="F1892" s="2" t="str">
        <f>VLOOKUP(E1892, [2]staffs!A:D,4,FALSE)</f>
        <v>genna.serrano@bikes.shop</v>
      </c>
      <c r="G1892" s="2">
        <f>VLOOKUP(D1892, [3]products!$A:$D, 4, FALSE)</f>
        <v>6</v>
      </c>
      <c r="H1892" s="2" t="str">
        <f>VLOOKUP(G1892, [4]categories!A:B, 2, FALSE)</f>
        <v>Mountain Bikes</v>
      </c>
      <c r="I1892" s="14">
        <f>VLOOKUP(A1892, [1]orders!A:B,2,FALSE)</f>
        <v>64</v>
      </c>
      <c r="J1892" s="14" t="str">
        <f>VLOOKUP(A1892, [1]orders!A:I,9,FALSE)</f>
        <v>bobbie.foster@yahoo.com</v>
      </c>
      <c r="K1892" s="14">
        <f>VLOOKUP(A1892, [1]orders!A:J,10,FALSE)</f>
        <v>75115</v>
      </c>
      <c r="L1892" s="2" t="str">
        <f>IFERROR(VLOOKUP(C1892, [5]stores!A:B, 2, FALSE), "Unknown")</f>
        <v>Rowlett Bikes</v>
      </c>
      <c r="M1892" s="2" t="str">
        <f>VLOOKUP(D1892,[3]products!A:B,2,FALSE)</f>
        <v>Haro Flightline Two 26 Plus - 2017</v>
      </c>
      <c r="N1892" s="2" t="str">
        <f>VLOOKUP(D1892, [3]products!A:H, 8, FALSE)</f>
        <v>Haro</v>
      </c>
      <c r="O1892" s="21">
        <f>VLOOKUP(A1892, [1]orders!A:D, 4, FALSE)</f>
        <v>42761</v>
      </c>
      <c r="P1892" s="2">
        <v>1</v>
      </c>
      <c r="Q1892" s="2">
        <v>549.99</v>
      </c>
      <c r="R1892" s="27">
        <v>0.2</v>
      </c>
      <c r="S1892" s="2">
        <f t="shared" si="29"/>
        <v>549.99</v>
      </c>
    </row>
    <row r="1893" spans="1:19" x14ac:dyDescent="0.3">
      <c r="A1893" s="2">
        <v>673</v>
      </c>
      <c r="B1893" s="2">
        <v>3</v>
      </c>
      <c r="C1893" s="2">
        <f>VLOOKUP(A1893, [1]orders!A:G, 7, FALSE)</f>
        <v>3</v>
      </c>
      <c r="D1893" s="2">
        <v>5</v>
      </c>
      <c r="E1893" s="2">
        <f>VLOOKUP(C1893, [2]staffs!A:G,1,FALSE)</f>
        <v>3</v>
      </c>
      <c r="F1893" s="2" t="str">
        <f>VLOOKUP(E1893, [2]staffs!A:D,4,FALSE)</f>
        <v>genna.serrano@bikes.shop</v>
      </c>
      <c r="G1893" s="2">
        <f>VLOOKUP(D1893, [3]products!$A:$D, 4, FALSE)</f>
        <v>6</v>
      </c>
      <c r="H1893" s="2" t="str">
        <f>VLOOKUP(G1893, [4]categories!A:B, 2, FALSE)</f>
        <v>Mountain Bikes</v>
      </c>
      <c r="I1893" s="14">
        <f>VLOOKUP(A1893, [1]orders!A:B,2,FALSE)</f>
        <v>64</v>
      </c>
      <c r="J1893" s="14" t="str">
        <f>VLOOKUP(A1893, [1]orders!A:I,9,FALSE)</f>
        <v>bobbie.foster@yahoo.com</v>
      </c>
      <c r="K1893" s="14">
        <f>VLOOKUP(A1893, [1]orders!A:J,10,FALSE)</f>
        <v>75115</v>
      </c>
      <c r="L1893" s="2" t="str">
        <f>IFERROR(VLOOKUP(C1893, [5]stores!A:B, 2, FALSE), "Unknown")</f>
        <v>Rowlett Bikes</v>
      </c>
      <c r="M1893" s="2" t="str">
        <f>VLOOKUP(D1893,[3]products!A:B,2,FALSE)</f>
        <v>Heller Shagamaw Frame - 2016</v>
      </c>
      <c r="N1893" s="2" t="str">
        <f>VLOOKUP(D1893, [3]products!A:H, 8, FALSE)</f>
        <v>Heller</v>
      </c>
      <c r="O1893" s="21">
        <f>VLOOKUP(A1893, [1]orders!A:D, 4, FALSE)</f>
        <v>42761</v>
      </c>
      <c r="P1893" s="2">
        <v>1</v>
      </c>
      <c r="Q1893" s="2">
        <v>1320.99</v>
      </c>
      <c r="R1893" s="27">
        <v>7.0000000000000007E-2</v>
      </c>
      <c r="S1893" s="2">
        <f t="shared" si="29"/>
        <v>1320.99</v>
      </c>
    </row>
    <row r="1894" spans="1:19" x14ac:dyDescent="0.3">
      <c r="A1894" s="2">
        <v>673</v>
      </c>
      <c r="B1894" s="2">
        <v>4</v>
      </c>
      <c r="C1894" s="2">
        <f>VLOOKUP(A1894, [1]orders!A:G, 7, FALSE)</f>
        <v>3</v>
      </c>
      <c r="D1894" s="2">
        <v>13</v>
      </c>
      <c r="E1894" s="2">
        <f>VLOOKUP(C1894, [2]staffs!A:G,1,FALSE)</f>
        <v>3</v>
      </c>
      <c r="F1894" s="2" t="str">
        <f>VLOOKUP(E1894, [2]staffs!A:D,4,FALSE)</f>
        <v>genna.serrano@bikes.shop</v>
      </c>
      <c r="G1894" s="2">
        <f>VLOOKUP(D1894, [3]products!$A:$D, 4, FALSE)</f>
        <v>3</v>
      </c>
      <c r="H1894" s="2" t="str">
        <f>VLOOKUP(G1894, [4]categories!A:B, 2, FALSE)</f>
        <v>Cruisers Bicycles</v>
      </c>
      <c r="I1894" s="14">
        <f>VLOOKUP(A1894, [1]orders!A:B,2,FALSE)</f>
        <v>64</v>
      </c>
      <c r="J1894" s="14" t="str">
        <f>VLOOKUP(A1894, [1]orders!A:I,9,FALSE)</f>
        <v>bobbie.foster@yahoo.com</v>
      </c>
      <c r="K1894" s="14">
        <f>VLOOKUP(A1894, [1]orders!A:J,10,FALSE)</f>
        <v>75115</v>
      </c>
      <c r="L1894" s="2" t="str">
        <f>IFERROR(VLOOKUP(C1894, [5]stores!A:B, 2, FALSE), "Unknown")</f>
        <v>Rowlett Bikes</v>
      </c>
      <c r="M1894" s="2" t="str">
        <f>VLOOKUP(D1894,[3]products!A:B,2,FALSE)</f>
        <v>Electra Cruiser 1 (24-Inch) - 2016</v>
      </c>
      <c r="N1894" s="2" t="str">
        <f>VLOOKUP(D1894, [3]products!A:H, 8, FALSE)</f>
        <v>Electra</v>
      </c>
      <c r="O1894" s="21">
        <f>VLOOKUP(A1894, [1]orders!A:D, 4, FALSE)</f>
        <v>42761</v>
      </c>
      <c r="P1894" s="2">
        <v>1</v>
      </c>
      <c r="Q1894" s="2">
        <v>269.99</v>
      </c>
      <c r="R1894" s="27">
        <v>0.1</v>
      </c>
      <c r="S1894" s="2">
        <f t="shared" si="29"/>
        <v>269.99</v>
      </c>
    </row>
    <row r="1895" spans="1:19" x14ac:dyDescent="0.3">
      <c r="A1895" s="2">
        <v>674</v>
      </c>
      <c r="B1895" s="2">
        <v>1</v>
      </c>
      <c r="C1895" s="2">
        <f>VLOOKUP(A1895, [1]orders!A:G, 7, FALSE)</f>
        <v>2</v>
      </c>
      <c r="D1895" s="2">
        <v>26</v>
      </c>
      <c r="E1895" s="2">
        <f>VLOOKUP(C1895, [2]staffs!A:G,1,FALSE)</f>
        <v>2</v>
      </c>
      <c r="F1895" s="2" t="str">
        <f>VLOOKUP(E1895, [2]staffs!A:D,4,FALSE)</f>
        <v>mireya.copeland@bikes.shop</v>
      </c>
      <c r="G1895" s="2">
        <f>VLOOKUP(D1895, [3]products!$A:$D, 4, FALSE)</f>
        <v>2</v>
      </c>
      <c r="H1895" s="2" t="str">
        <f>VLOOKUP(G1895, [4]categories!A:B, 2, FALSE)</f>
        <v>Comfort Bicycles</v>
      </c>
      <c r="I1895" s="14">
        <f>VLOOKUP(A1895, [1]orders!A:B,2,FALSE)</f>
        <v>733</v>
      </c>
      <c r="J1895" s="14" t="str">
        <f>VLOOKUP(A1895, [1]orders!A:I,9,FALSE)</f>
        <v>doreatha.ford@yahoo.com</v>
      </c>
      <c r="K1895" s="14">
        <f>VLOOKUP(A1895, [1]orders!A:J,10,FALSE)</f>
        <v>11743</v>
      </c>
      <c r="L1895" s="2" t="str">
        <f>IFERROR(VLOOKUP(C1895, [5]stores!A:B, 2, FALSE), "Unknown")</f>
        <v>Baldwin Bikes</v>
      </c>
      <c r="M1895" s="2" t="str">
        <f>VLOOKUP(D1895,[3]products!A:B,2,FALSE)</f>
        <v>Electra Townie Original 7D EQ - 2016</v>
      </c>
      <c r="N1895" s="2" t="str">
        <f>VLOOKUP(D1895, [3]products!A:H, 8, FALSE)</f>
        <v>Electra</v>
      </c>
      <c r="O1895" s="21">
        <f>VLOOKUP(A1895, [1]orders!A:D, 4, FALSE)</f>
        <v>42762</v>
      </c>
      <c r="P1895" s="2">
        <v>2</v>
      </c>
      <c r="Q1895" s="2">
        <v>599.99</v>
      </c>
      <c r="R1895" s="27">
        <v>0.2</v>
      </c>
      <c r="S1895" s="2">
        <f t="shared" si="29"/>
        <v>1199.98</v>
      </c>
    </row>
    <row r="1896" spans="1:19" x14ac:dyDescent="0.3">
      <c r="A1896" s="2">
        <v>675</v>
      </c>
      <c r="B1896" s="2">
        <v>1</v>
      </c>
      <c r="C1896" s="2">
        <f>VLOOKUP(A1896, [1]orders!A:G, 7, FALSE)</f>
        <v>2</v>
      </c>
      <c r="D1896" s="2">
        <v>17</v>
      </c>
      <c r="E1896" s="2">
        <f>VLOOKUP(C1896, [2]staffs!A:G,1,FALSE)</f>
        <v>2</v>
      </c>
      <c r="F1896" s="2" t="str">
        <f>VLOOKUP(E1896, [2]staffs!A:D,4,FALSE)</f>
        <v>mireya.copeland@bikes.shop</v>
      </c>
      <c r="G1896" s="2">
        <f>VLOOKUP(D1896, [3]products!$A:$D, 4, FALSE)</f>
        <v>3</v>
      </c>
      <c r="H1896" s="2" t="str">
        <f>VLOOKUP(G1896, [4]categories!A:B, 2, FALSE)</f>
        <v>Cruisers Bicycles</v>
      </c>
      <c r="I1896" s="14">
        <f>VLOOKUP(A1896, [1]orders!A:B,2,FALSE)</f>
        <v>291</v>
      </c>
      <c r="J1896" s="14" t="str">
        <f>VLOOKUP(A1896, [1]orders!A:I,9,FALSE)</f>
        <v>boyce.burks@gmail.com</v>
      </c>
      <c r="K1896" s="14">
        <f>VLOOKUP(A1896, [1]orders!A:J,10,FALSE)</f>
        <v>11104</v>
      </c>
      <c r="L1896" s="2" t="str">
        <f>IFERROR(VLOOKUP(C1896, [5]stores!A:B, 2, FALSE), "Unknown")</f>
        <v>Baldwin Bikes</v>
      </c>
      <c r="M1896" s="2" t="str">
        <f>VLOOKUP(D1896,[3]products!A:B,2,FALSE)</f>
        <v>Pure Cycles Vine 8-Speed - 2016</v>
      </c>
      <c r="N1896" s="2" t="str">
        <f>VLOOKUP(D1896, [3]products!A:H, 8, FALSE)</f>
        <v>Pure Cycles</v>
      </c>
      <c r="O1896" s="21">
        <f>VLOOKUP(A1896, [1]orders!A:D, 4, FALSE)</f>
        <v>42763</v>
      </c>
      <c r="P1896" s="2">
        <v>1</v>
      </c>
      <c r="Q1896" s="2">
        <v>429</v>
      </c>
      <c r="R1896" s="27">
        <v>0.05</v>
      </c>
      <c r="S1896" s="2">
        <f t="shared" si="29"/>
        <v>429</v>
      </c>
    </row>
    <row r="1897" spans="1:19" x14ac:dyDescent="0.3">
      <c r="A1897" s="2">
        <v>675</v>
      </c>
      <c r="B1897" s="2">
        <v>2</v>
      </c>
      <c r="C1897" s="2">
        <f>VLOOKUP(A1897, [1]orders!A:G, 7, FALSE)</f>
        <v>2</v>
      </c>
      <c r="D1897" s="2">
        <v>89</v>
      </c>
      <c r="E1897" s="2">
        <f>VLOOKUP(C1897, [2]staffs!A:G,1,FALSE)</f>
        <v>2</v>
      </c>
      <c r="F1897" s="2" t="str">
        <f>VLOOKUP(E1897, [2]staffs!A:D,4,FALSE)</f>
        <v>mireya.copeland@bikes.shop</v>
      </c>
      <c r="G1897" s="2">
        <f>VLOOKUP(D1897, [3]products!$A:$D, 4, FALSE)</f>
        <v>1</v>
      </c>
      <c r="H1897" s="2" t="str">
        <f>VLOOKUP(G1897, [4]categories!A:B, 2, FALSE)</f>
        <v>Children Bicycles</v>
      </c>
      <c r="I1897" s="14">
        <f>VLOOKUP(A1897, [1]orders!A:B,2,FALSE)</f>
        <v>291</v>
      </c>
      <c r="J1897" s="14" t="str">
        <f>VLOOKUP(A1897, [1]orders!A:I,9,FALSE)</f>
        <v>boyce.burks@gmail.com</v>
      </c>
      <c r="K1897" s="14">
        <f>VLOOKUP(A1897, [1]orders!A:J,10,FALSE)</f>
        <v>11104</v>
      </c>
      <c r="L1897" s="2" t="str">
        <f>IFERROR(VLOOKUP(C1897, [5]stores!A:B, 2, FALSE), "Unknown")</f>
        <v>Baldwin Bikes</v>
      </c>
      <c r="M1897" s="2" t="str">
        <f>VLOOKUP(D1897,[3]products!A:B,2,FALSE)</f>
        <v>Trek Precaliber 16 Boys - 2017</v>
      </c>
      <c r="N1897" s="2" t="str">
        <f>VLOOKUP(D1897, [3]products!A:H, 8, FALSE)</f>
        <v>Trek</v>
      </c>
      <c r="O1897" s="21">
        <f>VLOOKUP(A1897, [1]orders!A:D, 4, FALSE)</f>
        <v>42763</v>
      </c>
      <c r="P1897" s="2">
        <v>2</v>
      </c>
      <c r="Q1897" s="2">
        <v>209.99</v>
      </c>
      <c r="R1897" s="27">
        <v>0.05</v>
      </c>
      <c r="S1897" s="2">
        <f t="shared" si="29"/>
        <v>419.98</v>
      </c>
    </row>
    <row r="1898" spans="1:19" x14ac:dyDescent="0.3">
      <c r="A1898" s="2">
        <v>675</v>
      </c>
      <c r="B1898" s="2">
        <v>3</v>
      </c>
      <c r="C1898" s="2">
        <f>VLOOKUP(A1898, [1]orders!A:G, 7, FALSE)</f>
        <v>2</v>
      </c>
      <c r="D1898" s="2">
        <v>19</v>
      </c>
      <c r="E1898" s="2">
        <f>VLOOKUP(C1898, [2]staffs!A:G,1,FALSE)</f>
        <v>2</v>
      </c>
      <c r="F1898" s="2" t="str">
        <f>VLOOKUP(E1898, [2]staffs!A:D,4,FALSE)</f>
        <v>mireya.copeland@bikes.shop</v>
      </c>
      <c r="G1898" s="2">
        <f>VLOOKUP(D1898, [3]products!$A:$D, 4, FALSE)</f>
        <v>3</v>
      </c>
      <c r="H1898" s="2" t="str">
        <f>VLOOKUP(G1898, [4]categories!A:B, 2, FALSE)</f>
        <v>Cruisers Bicycles</v>
      </c>
      <c r="I1898" s="14">
        <f>VLOOKUP(A1898, [1]orders!A:B,2,FALSE)</f>
        <v>291</v>
      </c>
      <c r="J1898" s="14" t="str">
        <f>VLOOKUP(A1898, [1]orders!A:I,9,FALSE)</f>
        <v>boyce.burks@gmail.com</v>
      </c>
      <c r="K1898" s="14">
        <f>VLOOKUP(A1898, [1]orders!A:J,10,FALSE)</f>
        <v>11104</v>
      </c>
      <c r="L1898" s="2" t="str">
        <f>IFERROR(VLOOKUP(C1898, [5]stores!A:B, 2, FALSE), "Unknown")</f>
        <v>Baldwin Bikes</v>
      </c>
      <c r="M1898" s="2" t="str">
        <f>VLOOKUP(D1898,[3]products!A:B,2,FALSE)</f>
        <v>Pure Cycles William 3-Speed - 2016</v>
      </c>
      <c r="N1898" s="2" t="str">
        <f>VLOOKUP(D1898, [3]products!A:H, 8, FALSE)</f>
        <v>Pure Cycles</v>
      </c>
      <c r="O1898" s="21">
        <f>VLOOKUP(A1898, [1]orders!A:D, 4, FALSE)</f>
        <v>42763</v>
      </c>
      <c r="P1898" s="2">
        <v>1</v>
      </c>
      <c r="Q1898" s="2">
        <v>449</v>
      </c>
      <c r="R1898" s="27">
        <v>7.0000000000000007E-2</v>
      </c>
      <c r="S1898" s="2">
        <f t="shared" si="29"/>
        <v>449</v>
      </c>
    </row>
    <row r="1899" spans="1:19" x14ac:dyDescent="0.3">
      <c r="A1899" s="2">
        <v>675</v>
      </c>
      <c r="B1899" s="2">
        <v>4</v>
      </c>
      <c r="C1899" s="2">
        <f>VLOOKUP(A1899, [1]orders!A:G, 7, FALSE)</f>
        <v>2</v>
      </c>
      <c r="D1899" s="2">
        <v>32</v>
      </c>
      <c r="E1899" s="2">
        <f>VLOOKUP(C1899, [2]staffs!A:G,1,FALSE)</f>
        <v>2</v>
      </c>
      <c r="F1899" s="2" t="str">
        <f>VLOOKUP(E1899, [2]staffs!A:D,4,FALSE)</f>
        <v>mireya.copeland@bikes.shop</v>
      </c>
      <c r="G1899" s="2">
        <f>VLOOKUP(D1899, [3]products!$A:$D, 4, FALSE)</f>
        <v>6</v>
      </c>
      <c r="H1899" s="2" t="str">
        <f>VLOOKUP(G1899, [4]categories!A:B, 2, FALSE)</f>
        <v>Mountain Bikes</v>
      </c>
      <c r="I1899" s="14">
        <f>VLOOKUP(A1899, [1]orders!A:B,2,FALSE)</f>
        <v>291</v>
      </c>
      <c r="J1899" s="14" t="str">
        <f>VLOOKUP(A1899, [1]orders!A:I,9,FALSE)</f>
        <v>boyce.burks@gmail.com</v>
      </c>
      <c r="K1899" s="14">
        <f>VLOOKUP(A1899, [1]orders!A:J,10,FALSE)</f>
        <v>11104</v>
      </c>
      <c r="L1899" s="2" t="str">
        <f>IFERROR(VLOOKUP(C1899, [5]stores!A:B, 2, FALSE), "Unknown")</f>
        <v>Baldwin Bikes</v>
      </c>
      <c r="M1899" s="2" t="str">
        <f>VLOOKUP(D1899,[3]products!A:B,2,FALSE)</f>
        <v>Trek Farley Alloy Frameset - 2017</v>
      </c>
      <c r="N1899" s="2" t="str">
        <f>VLOOKUP(D1899, [3]products!A:H, 8, FALSE)</f>
        <v>Trek</v>
      </c>
      <c r="O1899" s="21">
        <f>VLOOKUP(A1899, [1]orders!A:D, 4, FALSE)</f>
        <v>42763</v>
      </c>
      <c r="P1899" s="2">
        <v>1</v>
      </c>
      <c r="Q1899" s="2">
        <v>469.99</v>
      </c>
      <c r="R1899" s="27">
        <v>0.2</v>
      </c>
      <c r="S1899" s="2">
        <f t="shared" si="29"/>
        <v>469.99</v>
      </c>
    </row>
    <row r="1900" spans="1:19" x14ac:dyDescent="0.3">
      <c r="A1900" s="2">
        <v>676</v>
      </c>
      <c r="B1900" s="2">
        <v>1</v>
      </c>
      <c r="C1900" s="2">
        <f>VLOOKUP(A1900, [1]orders!A:G, 7, FALSE)</f>
        <v>2</v>
      </c>
      <c r="D1900" s="2">
        <v>70</v>
      </c>
      <c r="E1900" s="2">
        <f>VLOOKUP(C1900, [2]staffs!A:G,1,FALSE)</f>
        <v>2</v>
      </c>
      <c r="F1900" s="2" t="str">
        <f>VLOOKUP(E1900, [2]staffs!A:D,4,FALSE)</f>
        <v>mireya.copeland@bikes.shop</v>
      </c>
      <c r="G1900" s="2">
        <f>VLOOKUP(D1900, [3]products!$A:$D, 4, FALSE)</f>
        <v>3</v>
      </c>
      <c r="H1900" s="2" t="str">
        <f>VLOOKUP(G1900, [4]categories!A:B, 2, FALSE)</f>
        <v>Cruisers Bicycles</v>
      </c>
      <c r="I1900" s="14">
        <f>VLOOKUP(A1900, [1]orders!A:B,2,FALSE)</f>
        <v>790</v>
      </c>
      <c r="J1900" s="14" t="str">
        <f>VLOOKUP(A1900, [1]orders!A:I,9,FALSE)</f>
        <v>petronila.gallegos@gmail.com</v>
      </c>
      <c r="K1900" s="14">
        <f>VLOOKUP(A1900, [1]orders!A:J,10,FALSE)</f>
        <v>11414</v>
      </c>
      <c r="L1900" s="2" t="str">
        <f>IFERROR(VLOOKUP(C1900, [5]stores!A:B, 2, FALSE), "Unknown")</f>
        <v>Baldwin Bikes</v>
      </c>
      <c r="M1900" s="2" t="str">
        <f>VLOOKUP(D1900,[3]products!A:B,2,FALSE)</f>
        <v>Electra Amsterdam Original 3i - 2015/2017</v>
      </c>
      <c r="N1900" s="2" t="str">
        <f>VLOOKUP(D1900, [3]products!A:H, 8, FALSE)</f>
        <v>Electra</v>
      </c>
      <c r="O1900" s="21">
        <f>VLOOKUP(A1900, [1]orders!A:D, 4, FALSE)</f>
        <v>42763</v>
      </c>
      <c r="P1900" s="2">
        <v>1</v>
      </c>
      <c r="Q1900" s="2">
        <v>659.99</v>
      </c>
      <c r="R1900" s="27">
        <v>0.2</v>
      </c>
      <c r="S1900" s="2">
        <f t="shared" si="29"/>
        <v>659.99</v>
      </c>
    </row>
    <row r="1901" spans="1:19" x14ac:dyDescent="0.3">
      <c r="A1901" s="2">
        <v>676</v>
      </c>
      <c r="B1901" s="2">
        <v>2</v>
      </c>
      <c r="C1901" s="2">
        <f>VLOOKUP(A1901, [1]orders!A:G, 7, FALSE)</f>
        <v>2</v>
      </c>
      <c r="D1901" s="2">
        <v>104</v>
      </c>
      <c r="E1901" s="2">
        <f>VLOOKUP(C1901, [2]staffs!A:G,1,FALSE)</f>
        <v>2</v>
      </c>
      <c r="F1901" s="2" t="str">
        <f>VLOOKUP(E1901, [2]staffs!A:D,4,FALSE)</f>
        <v>mireya.copeland@bikes.shop</v>
      </c>
      <c r="G1901" s="2">
        <f>VLOOKUP(D1901, [3]products!$A:$D, 4, FALSE)</f>
        <v>2</v>
      </c>
      <c r="H1901" s="2" t="str">
        <f>VLOOKUP(G1901, [4]categories!A:B, 2, FALSE)</f>
        <v>Comfort Bicycles</v>
      </c>
      <c r="I1901" s="14">
        <f>VLOOKUP(A1901, [1]orders!A:B,2,FALSE)</f>
        <v>790</v>
      </c>
      <c r="J1901" s="14" t="str">
        <f>VLOOKUP(A1901, [1]orders!A:I,9,FALSE)</f>
        <v>petronila.gallegos@gmail.com</v>
      </c>
      <c r="K1901" s="14">
        <f>VLOOKUP(A1901, [1]orders!A:J,10,FALSE)</f>
        <v>11414</v>
      </c>
      <c r="L1901" s="2" t="str">
        <f>IFERROR(VLOOKUP(C1901, [5]stores!A:B, 2, FALSE), "Unknown")</f>
        <v>Baldwin Bikes</v>
      </c>
      <c r="M1901" s="2" t="str">
        <f>VLOOKUP(D1901,[3]products!A:B,2,FALSE)</f>
        <v>Sun Bicycles Streamway - 2017</v>
      </c>
      <c r="N1901" s="2" t="str">
        <f>VLOOKUP(D1901, [3]products!A:H, 8, FALSE)</f>
        <v>Sun Bicycles</v>
      </c>
      <c r="O1901" s="21">
        <f>VLOOKUP(A1901, [1]orders!A:D, 4, FALSE)</f>
        <v>42763</v>
      </c>
      <c r="P1901" s="2">
        <v>2</v>
      </c>
      <c r="Q1901" s="2">
        <v>481.99</v>
      </c>
      <c r="R1901" s="27">
        <v>7.0000000000000007E-2</v>
      </c>
      <c r="S1901" s="2">
        <f t="shared" si="29"/>
        <v>963.98</v>
      </c>
    </row>
    <row r="1902" spans="1:19" x14ac:dyDescent="0.3">
      <c r="A1902" s="2">
        <v>676</v>
      </c>
      <c r="B1902" s="2">
        <v>3</v>
      </c>
      <c r="C1902" s="2">
        <f>VLOOKUP(A1902, [1]orders!A:G, 7, FALSE)</f>
        <v>2</v>
      </c>
      <c r="D1902" s="2">
        <v>24</v>
      </c>
      <c r="E1902" s="2">
        <f>VLOOKUP(C1902, [2]staffs!A:G,1,FALSE)</f>
        <v>2</v>
      </c>
      <c r="F1902" s="2" t="str">
        <f>VLOOKUP(E1902, [2]staffs!A:D,4,FALSE)</f>
        <v>mireya.copeland@bikes.shop</v>
      </c>
      <c r="G1902" s="2">
        <f>VLOOKUP(D1902, [3]products!$A:$D, 4, FALSE)</f>
        <v>2</v>
      </c>
      <c r="H1902" s="2" t="str">
        <f>VLOOKUP(G1902, [4]categories!A:B, 2, FALSE)</f>
        <v>Comfort Bicycles</v>
      </c>
      <c r="I1902" s="14">
        <f>VLOOKUP(A1902, [1]orders!A:B,2,FALSE)</f>
        <v>790</v>
      </c>
      <c r="J1902" s="14" t="str">
        <f>VLOOKUP(A1902, [1]orders!A:I,9,FALSE)</f>
        <v>petronila.gallegos@gmail.com</v>
      </c>
      <c r="K1902" s="14">
        <f>VLOOKUP(A1902, [1]orders!A:J,10,FALSE)</f>
        <v>11414</v>
      </c>
      <c r="L1902" s="2" t="str">
        <f>IFERROR(VLOOKUP(C1902, [5]stores!A:B, 2, FALSE), "Unknown")</f>
        <v>Baldwin Bikes</v>
      </c>
      <c r="M1902" s="2" t="str">
        <f>VLOOKUP(D1902,[3]products!A:B,2,FALSE)</f>
        <v>Electra Townie Original 21D - 2016</v>
      </c>
      <c r="N1902" s="2" t="str">
        <f>VLOOKUP(D1902, [3]products!A:H, 8, FALSE)</f>
        <v>Electra</v>
      </c>
      <c r="O1902" s="21">
        <f>VLOOKUP(A1902, [1]orders!A:D, 4, FALSE)</f>
        <v>42763</v>
      </c>
      <c r="P1902" s="2">
        <v>1</v>
      </c>
      <c r="Q1902" s="2">
        <v>549.99</v>
      </c>
      <c r="R1902" s="27">
        <v>0.1</v>
      </c>
      <c r="S1902" s="2">
        <f t="shared" si="29"/>
        <v>549.99</v>
      </c>
    </row>
    <row r="1903" spans="1:19" x14ac:dyDescent="0.3">
      <c r="A1903" s="2">
        <v>676</v>
      </c>
      <c r="B1903" s="2">
        <v>4</v>
      </c>
      <c r="C1903" s="2">
        <f>VLOOKUP(A1903, [1]orders!A:G, 7, FALSE)</f>
        <v>2</v>
      </c>
      <c r="D1903" s="2">
        <v>29</v>
      </c>
      <c r="E1903" s="2">
        <f>VLOOKUP(C1903, [2]staffs!A:G,1,FALSE)</f>
        <v>2</v>
      </c>
      <c r="F1903" s="2" t="str">
        <f>VLOOKUP(E1903, [2]staffs!A:D,4,FALSE)</f>
        <v>mireya.copeland@bikes.shop</v>
      </c>
      <c r="G1903" s="2">
        <f>VLOOKUP(D1903, [3]products!$A:$D, 4, FALSE)</f>
        <v>6</v>
      </c>
      <c r="H1903" s="2" t="str">
        <f>VLOOKUP(G1903, [4]categories!A:B, 2, FALSE)</f>
        <v>Mountain Bikes</v>
      </c>
      <c r="I1903" s="14">
        <f>VLOOKUP(A1903, [1]orders!A:B,2,FALSE)</f>
        <v>790</v>
      </c>
      <c r="J1903" s="14" t="str">
        <f>VLOOKUP(A1903, [1]orders!A:I,9,FALSE)</f>
        <v>petronila.gallegos@gmail.com</v>
      </c>
      <c r="K1903" s="14">
        <f>VLOOKUP(A1903, [1]orders!A:J,10,FALSE)</f>
        <v>11414</v>
      </c>
      <c r="L1903" s="2" t="str">
        <f>IFERROR(VLOOKUP(C1903, [5]stores!A:B, 2, FALSE), "Unknown")</f>
        <v>Baldwin Bikes</v>
      </c>
      <c r="M1903" s="2" t="str">
        <f>VLOOKUP(D1903,[3]products!A:B,2,FALSE)</f>
        <v>Trek X-Caliber 8 - 2017</v>
      </c>
      <c r="N1903" s="2" t="str">
        <f>VLOOKUP(D1903, [3]products!A:H, 8, FALSE)</f>
        <v>Trek</v>
      </c>
      <c r="O1903" s="21">
        <f>VLOOKUP(A1903, [1]orders!A:D, 4, FALSE)</f>
        <v>42763</v>
      </c>
      <c r="P1903" s="2">
        <v>1</v>
      </c>
      <c r="Q1903" s="2">
        <v>999.99</v>
      </c>
      <c r="R1903" s="27">
        <v>0.2</v>
      </c>
      <c r="S1903" s="2">
        <f t="shared" si="29"/>
        <v>999.99</v>
      </c>
    </row>
    <row r="1904" spans="1:19" x14ac:dyDescent="0.3">
      <c r="A1904" s="2">
        <v>677</v>
      </c>
      <c r="B1904" s="2">
        <v>1</v>
      </c>
      <c r="C1904" s="2">
        <f>VLOOKUP(A1904, [1]orders!A:G, 7, FALSE)</f>
        <v>2</v>
      </c>
      <c r="D1904" s="2">
        <v>75</v>
      </c>
      <c r="E1904" s="2">
        <f>VLOOKUP(C1904, [2]staffs!A:G,1,FALSE)</f>
        <v>2</v>
      </c>
      <c r="F1904" s="2" t="str">
        <f>VLOOKUP(E1904, [2]staffs!A:D,4,FALSE)</f>
        <v>mireya.copeland@bikes.shop</v>
      </c>
      <c r="G1904" s="2">
        <f>VLOOKUP(D1904, [3]products!$A:$D, 4, FALSE)</f>
        <v>3</v>
      </c>
      <c r="H1904" s="2" t="str">
        <f>VLOOKUP(G1904, [4]categories!A:B, 2, FALSE)</f>
        <v>Cruisers Bicycles</v>
      </c>
      <c r="I1904" s="14">
        <f>VLOOKUP(A1904, [1]orders!A:B,2,FALSE)</f>
        <v>809</v>
      </c>
      <c r="J1904" s="14" t="str">
        <f>VLOOKUP(A1904, [1]orders!A:I,9,FALSE)</f>
        <v>elnora.simpson@yahoo.com</v>
      </c>
      <c r="K1904" s="14">
        <f>VLOOKUP(A1904, [1]orders!A:J,10,FALSE)</f>
        <v>11710</v>
      </c>
      <c r="L1904" s="2" t="str">
        <f>IFERROR(VLOOKUP(C1904, [5]stores!A:B, 2, FALSE), "Unknown")</f>
        <v>Baldwin Bikes</v>
      </c>
      <c r="M1904" s="2" t="str">
        <f>VLOOKUP(D1904,[3]products!A:B,2,FALSE)</f>
        <v>Electra Cruiser Lux Fat Tire 1 Ladies - 2017</v>
      </c>
      <c r="N1904" s="2" t="str">
        <f>VLOOKUP(D1904, [3]products!A:H, 8, FALSE)</f>
        <v>Electra</v>
      </c>
      <c r="O1904" s="21">
        <f>VLOOKUP(A1904, [1]orders!A:D, 4, FALSE)</f>
        <v>42763</v>
      </c>
      <c r="P1904" s="2">
        <v>1</v>
      </c>
      <c r="Q1904" s="2">
        <v>599.99</v>
      </c>
      <c r="R1904" s="27">
        <v>7.0000000000000007E-2</v>
      </c>
      <c r="S1904" s="2">
        <f t="shared" si="29"/>
        <v>599.99</v>
      </c>
    </row>
    <row r="1905" spans="1:19" x14ac:dyDescent="0.3">
      <c r="A1905" s="2">
        <v>677</v>
      </c>
      <c r="B1905" s="2">
        <v>2</v>
      </c>
      <c r="C1905" s="2">
        <f>VLOOKUP(A1905, [1]orders!A:G, 7, FALSE)</f>
        <v>2</v>
      </c>
      <c r="D1905" s="2">
        <v>7</v>
      </c>
      <c r="E1905" s="2">
        <f>VLOOKUP(C1905, [2]staffs!A:G,1,FALSE)</f>
        <v>2</v>
      </c>
      <c r="F1905" s="2" t="str">
        <f>VLOOKUP(E1905, [2]staffs!A:D,4,FALSE)</f>
        <v>mireya.copeland@bikes.shop</v>
      </c>
      <c r="G1905" s="2">
        <f>VLOOKUP(D1905, [3]products!$A:$D, 4, FALSE)</f>
        <v>6</v>
      </c>
      <c r="H1905" s="2" t="str">
        <f>VLOOKUP(G1905, [4]categories!A:B, 2, FALSE)</f>
        <v>Mountain Bikes</v>
      </c>
      <c r="I1905" s="14">
        <f>VLOOKUP(A1905, [1]orders!A:B,2,FALSE)</f>
        <v>809</v>
      </c>
      <c r="J1905" s="14" t="str">
        <f>VLOOKUP(A1905, [1]orders!A:I,9,FALSE)</f>
        <v>elnora.simpson@yahoo.com</v>
      </c>
      <c r="K1905" s="14">
        <f>VLOOKUP(A1905, [1]orders!A:J,10,FALSE)</f>
        <v>11710</v>
      </c>
      <c r="L1905" s="2" t="str">
        <f>IFERROR(VLOOKUP(C1905, [5]stores!A:B, 2, FALSE), "Unknown")</f>
        <v>Baldwin Bikes</v>
      </c>
      <c r="M1905" s="2" t="str">
        <f>VLOOKUP(D1905,[3]products!A:B,2,FALSE)</f>
        <v>Trek Slash 8 27.5 - 2016</v>
      </c>
      <c r="N1905" s="2" t="str">
        <f>VLOOKUP(D1905, [3]products!A:H, 8, FALSE)</f>
        <v>Trek</v>
      </c>
      <c r="O1905" s="21">
        <f>VLOOKUP(A1905, [1]orders!A:D, 4, FALSE)</f>
        <v>42763</v>
      </c>
      <c r="P1905" s="2">
        <v>2</v>
      </c>
      <c r="Q1905" s="2">
        <v>3999.99</v>
      </c>
      <c r="R1905" s="27">
        <v>7.0000000000000007E-2</v>
      </c>
      <c r="S1905" s="2">
        <f t="shared" si="29"/>
        <v>7999.98</v>
      </c>
    </row>
    <row r="1906" spans="1:19" x14ac:dyDescent="0.3">
      <c r="A1906" s="2">
        <v>677</v>
      </c>
      <c r="B1906" s="2">
        <v>3</v>
      </c>
      <c r="C1906" s="2">
        <f>VLOOKUP(A1906, [1]orders!A:G, 7, FALSE)</f>
        <v>2</v>
      </c>
      <c r="D1906" s="2">
        <v>105</v>
      </c>
      <c r="E1906" s="2">
        <f>VLOOKUP(C1906, [2]staffs!A:G,1,FALSE)</f>
        <v>2</v>
      </c>
      <c r="F1906" s="2" t="str">
        <f>VLOOKUP(E1906, [2]staffs!A:D,4,FALSE)</f>
        <v>mireya.copeland@bikes.shop</v>
      </c>
      <c r="G1906" s="2">
        <f>VLOOKUP(D1906, [3]products!$A:$D, 4, FALSE)</f>
        <v>2</v>
      </c>
      <c r="H1906" s="2" t="str">
        <f>VLOOKUP(G1906, [4]categories!A:B, 2, FALSE)</f>
        <v>Comfort Bicycles</v>
      </c>
      <c r="I1906" s="14">
        <f>VLOOKUP(A1906, [1]orders!A:B,2,FALSE)</f>
        <v>809</v>
      </c>
      <c r="J1906" s="14" t="str">
        <f>VLOOKUP(A1906, [1]orders!A:I,9,FALSE)</f>
        <v>elnora.simpson@yahoo.com</v>
      </c>
      <c r="K1906" s="14">
        <f>VLOOKUP(A1906, [1]orders!A:J,10,FALSE)</f>
        <v>11710</v>
      </c>
      <c r="L1906" s="2" t="str">
        <f>IFERROR(VLOOKUP(C1906, [5]stores!A:B, 2, FALSE), "Unknown")</f>
        <v>Baldwin Bikes</v>
      </c>
      <c r="M1906" s="2" t="str">
        <f>VLOOKUP(D1906,[3]products!A:B,2,FALSE)</f>
        <v>Sun Bicycles Streamway 7 - 2017</v>
      </c>
      <c r="N1906" s="2" t="str">
        <f>VLOOKUP(D1906, [3]products!A:H, 8, FALSE)</f>
        <v>Sun Bicycles</v>
      </c>
      <c r="O1906" s="21">
        <f>VLOOKUP(A1906, [1]orders!A:D, 4, FALSE)</f>
        <v>42763</v>
      </c>
      <c r="P1906" s="2">
        <v>2</v>
      </c>
      <c r="Q1906" s="2">
        <v>533.99</v>
      </c>
      <c r="R1906" s="27">
        <v>7.0000000000000007E-2</v>
      </c>
      <c r="S1906" s="2">
        <f t="shared" si="29"/>
        <v>1067.98</v>
      </c>
    </row>
    <row r="1907" spans="1:19" x14ac:dyDescent="0.3">
      <c r="A1907" s="2">
        <v>677</v>
      </c>
      <c r="B1907" s="2">
        <v>4</v>
      </c>
      <c r="C1907" s="2">
        <f>VLOOKUP(A1907, [1]orders!A:G, 7, FALSE)</f>
        <v>2</v>
      </c>
      <c r="D1907" s="2">
        <v>91</v>
      </c>
      <c r="E1907" s="2">
        <f>VLOOKUP(C1907, [2]staffs!A:G,1,FALSE)</f>
        <v>2</v>
      </c>
      <c r="F1907" s="2" t="str">
        <f>VLOOKUP(E1907, [2]staffs!A:D,4,FALSE)</f>
        <v>mireya.copeland@bikes.shop</v>
      </c>
      <c r="G1907" s="2">
        <f>VLOOKUP(D1907, [3]products!$A:$D, 4, FALSE)</f>
        <v>1</v>
      </c>
      <c r="H1907" s="2" t="str">
        <f>VLOOKUP(G1907, [4]categories!A:B, 2, FALSE)</f>
        <v>Children Bicycles</v>
      </c>
      <c r="I1907" s="14">
        <f>VLOOKUP(A1907, [1]orders!A:B,2,FALSE)</f>
        <v>809</v>
      </c>
      <c r="J1907" s="14" t="str">
        <f>VLOOKUP(A1907, [1]orders!A:I,9,FALSE)</f>
        <v>elnora.simpson@yahoo.com</v>
      </c>
      <c r="K1907" s="14">
        <f>VLOOKUP(A1907, [1]orders!A:J,10,FALSE)</f>
        <v>11710</v>
      </c>
      <c r="L1907" s="2" t="str">
        <f>IFERROR(VLOOKUP(C1907, [5]stores!A:B, 2, FALSE), "Unknown")</f>
        <v>Baldwin Bikes</v>
      </c>
      <c r="M1907" s="2" t="str">
        <f>VLOOKUP(D1907,[3]products!A:B,2,FALSE)</f>
        <v>Trek Precaliber 24 (21-Speed) - Girls - 2017</v>
      </c>
      <c r="N1907" s="2" t="str">
        <f>VLOOKUP(D1907, [3]products!A:H, 8, FALSE)</f>
        <v>Trek</v>
      </c>
      <c r="O1907" s="21">
        <f>VLOOKUP(A1907, [1]orders!A:D, 4, FALSE)</f>
        <v>42763</v>
      </c>
      <c r="P1907" s="2">
        <v>2</v>
      </c>
      <c r="Q1907" s="2">
        <v>349.99</v>
      </c>
      <c r="R1907" s="27">
        <v>0.05</v>
      </c>
      <c r="S1907" s="2">
        <f t="shared" si="29"/>
        <v>699.98</v>
      </c>
    </row>
    <row r="1908" spans="1:19" x14ac:dyDescent="0.3">
      <c r="A1908" s="2">
        <v>677</v>
      </c>
      <c r="B1908" s="2">
        <v>5</v>
      </c>
      <c r="C1908" s="2">
        <f>VLOOKUP(A1908, [1]orders!A:G, 7, FALSE)</f>
        <v>2</v>
      </c>
      <c r="D1908" s="2">
        <v>54</v>
      </c>
      <c r="E1908" s="2">
        <f>VLOOKUP(C1908, [2]staffs!A:G,1,FALSE)</f>
        <v>2</v>
      </c>
      <c r="F1908" s="2" t="str">
        <f>VLOOKUP(E1908, [2]staffs!A:D,4,FALSE)</f>
        <v>mireya.copeland@bikes.shop</v>
      </c>
      <c r="G1908" s="2">
        <f>VLOOKUP(D1908, [3]products!$A:$D, 4, FALSE)</f>
        <v>7</v>
      </c>
      <c r="H1908" s="2" t="str">
        <f>VLOOKUP(G1908, [4]categories!A:B, 2, FALSE)</f>
        <v>Road Bikes</v>
      </c>
      <c r="I1908" s="14">
        <f>VLOOKUP(A1908, [1]orders!A:B,2,FALSE)</f>
        <v>809</v>
      </c>
      <c r="J1908" s="14" t="str">
        <f>VLOOKUP(A1908, [1]orders!A:I,9,FALSE)</f>
        <v>elnora.simpson@yahoo.com</v>
      </c>
      <c r="K1908" s="14">
        <f>VLOOKUP(A1908, [1]orders!A:J,10,FALSE)</f>
        <v>11710</v>
      </c>
      <c r="L1908" s="2" t="str">
        <f>IFERROR(VLOOKUP(C1908, [5]stores!A:B, 2, FALSE), "Unknown")</f>
        <v>Baldwin Bikes</v>
      </c>
      <c r="M1908" s="2" t="str">
        <f>VLOOKUP(D1908,[3]products!A:B,2,FALSE)</f>
        <v>Trek Domane SL Disc Frameset - 2017</v>
      </c>
      <c r="N1908" s="2" t="str">
        <f>VLOOKUP(D1908, [3]products!A:H, 8, FALSE)</f>
        <v>Trek</v>
      </c>
      <c r="O1908" s="21">
        <f>VLOOKUP(A1908, [1]orders!A:D, 4, FALSE)</f>
        <v>42763</v>
      </c>
      <c r="P1908" s="2">
        <v>2</v>
      </c>
      <c r="Q1908" s="2">
        <v>3199.99</v>
      </c>
      <c r="R1908" s="27">
        <v>0.1</v>
      </c>
      <c r="S1908" s="2">
        <f t="shared" si="29"/>
        <v>6399.98</v>
      </c>
    </row>
    <row r="1909" spans="1:19" x14ac:dyDescent="0.3">
      <c r="A1909" s="2">
        <v>678</v>
      </c>
      <c r="B1909" s="2">
        <v>1</v>
      </c>
      <c r="C1909" s="2">
        <f>VLOOKUP(A1909, [1]orders!A:G, 7, FALSE)</f>
        <v>3</v>
      </c>
      <c r="D1909" s="2">
        <v>52</v>
      </c>
      <c r="E1909" s="2">
        <f>VLOOKUP(C1909, [2]staffs!A:G,1,FALSE)</f>
        <v>3</v>
      </c>
      <c r="F1909" s="2" t="str">
        <f>VLOOKUP(E1909, [2]staffs!A:D,4,FALSE)</f>
        <v>genna.serrano@bikes.shop</v>
      </c>
      <c r="G1909" s="2">
        <f>VLOOKUP(D1909, [3]products!$A:$D, 4, FALSE)</f>
        <v>7</v>
      </c>
      <c r="H1909" s="2" t="str">
        <f>VLOOKUP(G1909, [4]categories!A:B, 2, FALSE)</f>
        <v>Road Bikes</v>
      </c>
      <c r="I1909" s="14">
        <f>VLOOKUP(A1909, [1]orders!A:B,2,FALSE)</f>
        <v>250</v>
      </c>
      <c r="J1909" s="14" t="str">
        <f>VLOOKUP(A1909, [1]orders!A:I,9,FALSE)</f>
        <v>ivonne.yang@gmail.com</v>
      </c>
      <c r="K1909" s="14">
        <f>VLOOKUP(A1909, [1]orders!A:J,10,FALSE)</f>
        <v>79930</v>
      </c>
      <c r="L1909" s="2" t="str">
        <f>IFERROR(VLOOKUP(C1909, [5]stores!A:B, 2, FALSE), "Unknown")</f>
        <v>Rowlett Bikes</v>
      </c>
      <c r="M1909" s="2" t="str">
        <f>VLOOKUP(D1909,[3]products!A:B,2,FALSE)</f>
        <v>Surly Steamroller - 2017</v>
      </c>
      <c r="N1909" s="2" t="str">
        <f>VLOOKUP(D1909, [3]products!A:H, 8, FALSE)</f>
        <v>Surly</v>
      </c>
      <c r="O1909" s="21">
        <f>VLOOKUP(A1909, [1]orders!A:D, 4, FALSE)</f>
        <v>42763</v>
      </c>
      <c r="P1909" s="2">
        <v>2</v>
      </c>
      <c r="Q1909" s="2">
        <v>875.99</v>
      </c>
      <c r="R1909" s="27">
        <v>0.05</v>
      </c>
      <c r="S1909" s="2">
        <f t="shared" si="29"/>
        <v>1751.98</v>
      </c>
    </row>
    <row r="1910" spans="1:19" x14ac:dyDescent="0.3">
      <c r="A1910" s="2">
        <v>678</v>
      </c>
      <c r="B1910" s="2">
        <v>2</v>
      </c>
      <c r="C1910" s="2">
        <f>VLOOKUP(A1910, [1]orders!A:G, 7, FALSE)</f>
        <v>3</v>
      </c>
      <c r="D1910" s="2">
        <v>37</v>
      </c>
      <c r="E1910" s="2">
        <f>VLOOKUP(C1910, [2]staffs!A:G,1,FALSE)</f>
        <v>3</v>
      </c>
      <c r="F1910" s="2" t="str">
        <f>VLOOKUP(E1910, [2]staffs!A:D,4,FALSE)</f>
        <v>genna.serrano@bikes.shop</v>
      </c>
      <c r="G1910" s="2">
        <f>VLOOKUP(D1910, [3]products!$A:$D, 4, FALSE)</f>
        <v>6</v>
      </c>
      <c r="H1910" s="2" t="str">
        <f>VLOOKUP(G1910, [4]categories!A:B, 2, FALSE)</f>
        <v>Mountain Bikes</v>
      </c>
      <c r="I1910" s="14">
        <f>VLOOKUP(A1910, [1]orders!A:B,2,FALSE)</f>
        <v>250</v>
      </c>
      <c r="J1910" s="14" t="str">
        <f>VLOOKUP(A1910, [1]orders!A:I,9,FALSE)</f>
        <v>ivonne.yang@gmail.com</v>
      </c>
      <c r="K1910" s="14">
        <f>VLOOKUP(A1910, [1]orders!A:J,10,FALSE)</f>
        <v>79930</v>
      </c>
      <c r="L1910" s="2" t="str">
        <f>IFERROR(VLOOKUP(C1910, [5]stores!A:B, 2, FALSE), "Unknown")</f>
        <v>Rowlett Bikes</v>
      </c>
      <c r="M1910" s="2" t="str">
        <f>VLOOKUP(D1910,[3]products!A:B,2,FALSE)</f>
        <v>Haro Flightline One ST - 2017</v>
      </c>
      <c r="N1910" s="2" t="str">
        <f>VLOOKUP(D1910, [3]products!A:H, 8, FALSE)</f>
        <v>Haro</v>
      </c>
      <c r="O1910" s="21">
        <f>VLOOKUP(A1910, [1]orders!A:D, 4, FALSE)</f>
        <v>42763</v>
      </c>
      <c r="P1910" s="2">
        <v>2</v>
      </c>
      <c r="Q1910" s="2">
        <v>379.99</v>
      </c>
      <c r="R1910" s="27">
        <v>7.0000000000000007E-2</v>
      </c>
      <c r="S1910" s="2">
        <f t="shared" si="29"/>
        <v>759.98</v>
      </c>
    </row>
    <row r="1911" spans="1:19" x14ac:dyDescent="0.3">
      <c r="A1911" s="2">
        <v>679</v>
      </c>
      <c r="B1911" s="2">
        <v>1</v>
      </c>
      <c r="C1911" s="2">
        <f>VLOOKUP(A1911, [1]orders!A:G, 7, FALSE)</f>
        <v>1</v>
      </c>
      <c r="D1911" s="2">
        <v>15</v>
      </c>
      <c r="E1911" s="2">
        <f>VLOOKUP(C1911, [2]staffs!A:G,1,FALSE)</f>
        <v>1</v>
      </c>
      <c r="F1911" s="2" t="str">
        <f>VLOOKUP(E1911, [2]staffs!A:D,4,FALSE)</f>
        <v>fabiola.jackson@bikes.shop</v>
      </c>
      <c r="G1911" s="2">
        <f>VLOOKUP(D1911, [3]products!$A:$D, 4, FALSE)</f>
        <v>3</v>
      </c>
      <c r="H1911" s="2" t="str">
        <f>VLOOKUP(G1911, [4]categories!A:B, 2, FALSE)</f>
        <v>Cruisers Bicycles</v>
      </c>
      <c r="I1911" s="14">
        <f>VLOOKUP(A1911, [1]orders!A:B,2,FALSE)</f>
        <v>81</v>
      </c>
      <c r="J1911" s="14" t="str">
        <f>VLOOKUP(A1911, [1]orders!A:I,9,FALSE)</f>
        <v>zina.bonner@hotmail.com</v>
      </c>
      <c r="K1911" s="14">
        <f>VLOOKUP(A1911, [1]orders!A:J,10,FALSE)</f>
        <v>94580</v>
      </c>
      <c r="L1911" s="2" t="str">
        <f>IFERROR(VLOOKUP(C1911, [5]stores!A:B, 2, FALSE), "Unknown")</f>
        <v>Santa Cruz Bikes</v>
      </c>
      <c r="M1911" s="2" t="str">
        <f>VLOOKUP(D1911,[3]products!A:B,2,FALSE)</f>
        <v>Electra Moto 1 - 2016</v>
      </c>
      <c r="N1911" s="2" t="str">
        <f>VLOOKUP(D1911, [3]products!A:H, 8, FALSE)</f>
        <v>Electra</v>
      </c>
      <c r="O1911" s="21">
        <f>VLOOKUP(A1911, [1]orders!A:D, 4, FALSE)</f>
        <v>42764</v>
      </c>
      <c r="P1911" s="2">
        <v>2</v>
      </c>
      <c r="Q1911" s="2">
        <v>529.99</v>
      </c>
      <c r="R1911" s="27">
        <v>0.2</v>
      </c>
      <c r="S1911" s="2">
        <f t="shared" si="29"/>
        <v>1059.98</v>
      </c>
    </row>
    <row r="1912" spans="1:19" x14ac:dyDescent="0.3">
      <c r="A1912" s="2">
        <v>679</v>
      </c>
      <c r="B1912" s="2">
        <v>2</v>
      </c>
      <c r="C1912" s="2">
        <f>VLOOKUP(A1912, [1]orders!A:G, 7, FALSE)</f>
        <v>1</v>
      </c>
      <c r="D1912" s="2">
        <v>83</v>
      </c>
      <c r="E1912" s="2">
        <f>VLOOKUP(C1912, [2]staffs!A:G,1,FALSE)</f>
        <v>1</v>
      </c>
      <c r="F1912" s="2" t="str">
        <f>VLOOKUP(E1912, [2]staffs!A:D,4,FALSE)</f>
        <v>fabiola.jackson@bikes.shop</v>
      </c>
      <c r="G1912" s="2">
        <f>VLOOKUP(D1912, [3]products!$A:$D, 4, FALSE)</f>
        <v>1</v>
      </c>
      <c r="H1912" s="2" t="str">
        <f>VLOOKUP(G1912, [4]categories!A:B, 2, FALSE)</f>
        <v>Children Bicycles</v>
      </c>
      <c r="I1912" s="14">
        <f>VLOOKUP(A1912, [1]orders!A:B,2,FALSE)</f>
        <v>81</v>
      </c>
      <c r="J1912" s="14" t="str">
        <f>VLOOKUP(A1912, [1]orders!A:I,9,FALSE)</f>
        <v>zina.bonner@hotmail.com</v>
      </c>
      <c r="K1912" s="14">
        <f>VLOOKUP(A1912, [1]orders!A:J,10,FALSE)</f>
        <v>94580</v>
      </c>
      <c r="L1912" s="2" t="str">
        <f>IFERROR(VLOOKUP(C1912, [5]stores!A:B, 2, FALSE), "Unknown")</f>
        <v>Santa Cruz Bikes</v>
      </c>
      <c r="M1912" s="2" t="str">
        <f>VLOOKUP(D1912,[3]products!A:B,2,FALSE)</f>
        <v>Trek Boy's Kickster - 2015/2017</v>
      </c>
      <c r="N1912" s="2" t="str">
        <f>VLOOKUP(D1912, [3]products!A:H, 8, FALSE)</f>
        <v>Trek</v>
      </c>
      <c r="O1912" s="21">
        <f>VLOOKUP(A1912, [1]orders!A:D, 4, FALSE)</f>
        <v>42764</v>
      </c>
      <c r="P1912" s="2">
        <v>2</v>
      </c>
      <c r="Q1912" s="2">
        <v>149.99</v>
      </c>
      <c r="R1912" s="27">
        <v>0.05</v>
      </c>
      <c r="S1912" s="2">
        <f t="shared" si="29"/>
        <v>299.98</v>
      </c>
    </row>
    <row r="1913" spans="1:19" x14ac:dyDescent="0.3">
      <c r="A1913" s="2">
        <v>680</v>
      </c>
      <c r="B1913" s="2">
        <v>1</v>
      </c>
      <c r="C1913" s="2">
        <f>VLOOKUP(A1913, [1]orders!A:G, 7, FALSE)</f>
        <v>1</v>
      </c>
      <c r="D1913" s="2">
        <v>81</v>
      </c>
      <c r="E1913" s="2">
        <f>VLOOKUP(C1913, [2]staffs!A:G,1,FALSE)</f>
        <v>1</v>
      </c>
      <c r="F1913" s="2" t="str">
        <f>VLOOKUP(E1913, [2]staffs!A:D,4,FALSE)</f>
        <v>fabiola.jackson@bikes.shop</v>
      </c>
      <c r="G1913" s="2">
        <f>VLOOKUP(D1913, [3]products!$A:$D, 4, FALSE)</f>
        <v>3</v>
      </c>
      <c r="H1913" s="2" t="str">
        <f>VLOOKUP(G1913, [4]categories!A:B, 2, FALSE)</f>
        <v>Cruisers Bicycles</v>
      </c>
      <c r="I1913" s="14">
        <f>VLOOKUP(A1913, [1]orders!A:B,2,FALSE)</f>
        <v>245</v>
      </c>
      <c r="J1913" s="14" t="str">
        <f>VLOOKUP(A1913, [1]orders!A:I,9,FALSE)</f>
        <v>delila.hamilton@yahoo.com</v>
      </c>
      <c r="K1913" s="14">
        <f>VLOOKUP(A1913, [1]orders!A:J,10,FALSE)</f>
        <v>90274</v>
      </c>
      <c r="L1913" s="2" t="str">
        <f>IFERROR(VLOOKUP(C1913, [5]stores!A:B, 2, FALSE), "Unknown")</f>
        <v>Santa Cruz Bikes</v>
      </c>
      <c r="M1913" s="2" t="str">
        <f>VLOOKUP(D1913,[3]products!A:B,2,FALSE)</f>
        <v>Electra Amsterdam Fashion 7i Ladies' - 2017</v>
      </c>
      <c r="N1913" s="2" t="str">
        <f>VLOOKUP(D1913, [3]products!A:H, 8, FALSE)</f>
        <v>Electra</v>
      </c>
      <c r="O1913" s="21">
        <f>VLOOKUP(A1913, [1]orders!A:D, 4, FALSE)</f>
        <v>42764</v>
      </c>
      <c r="P1913" s="2">
        <v>2</v>
      </c>
      <c r="Q1913" s="2">
        <v>1099.99</v>
      </c>
      <c r="R1913" s="27">
        <v>0.05</v>
      </c>
      <c r="S1913" s="2">
        <f t="shared" si="29"/>
        <v>2199.98</v>
      </c>
    </row>
    <row r="1914" spans="1:19" x14ac:dyDescent="0.3">
      <c r="A1914" s="2">
        <v>680</v>
      </c>
      <c r="B1914" s="2">
        <v>2</v>
      </c>
      <c r="C1914" s="2">
        <f>VLOOKUP(A1914, [1]orders!A:G, 7, FALSE)</f>
        <v>1</v>
      </c>
      <c r="D1914" s="2">
        <v>7</v>
      </c>
      <c r="E1914" s="2">
        <f>VLOOKUP(C1914, [2]staffs!A:G,1,FALSE)</f>
        <v>1</v>
      </c>
      <c r="F1914" s="2" t="str">
        <f>VLOOKUP(E1914, [2]staffs!A:D,4,FALSE)</f>
        <v>fabiola.jackson@bikes.shop</v>
      </c>
      <c r="G1914" s="2">
        <f>VLOOKUP(D1914, [3]products!$A:$D, 4, FALSE)</f>
        <v>6</v>
      </c>
      <c r="H1914" s="2" t="str">
        <f>VLOOKUP(G1914, [4]categories!A:B, 2, FALSE)</f>
        <v>Mountain Bikes</v>
      </c>
      <c r="I1914" s="14">
        <f>VLOOKUP(A1914, [1]orders!A:B,2,FALSE)</f>
        <v>245</v>
      </c>
      <c r="J1914" s="14" t="str">
        <f>VLOOKUP(A1914, [1]orders!A:I,9,FALSE)</f>
        <v>delila.hamilton@yahoo.com</v>
      </c>
      <c r="K1914" s="14">
        <f>VLOOKUP(A1914, [1]orders!A:J,10,FALSE)</f>
        <v>90274</v>
      </c>
      <c r="L1914" s="2" t="str">
        <f>IFERROR(VLOOKUP(C1914, [5]stores!A:B, 2, FALSE), "Unknown")</f>
        <v>Santa Cruz Bikes</v>
      </c>
      <c r="M1914" s="2" t="str">
        <f>VLOOKUP(D1914,[3]products!A:B,2,FALSE)</f>
        <v>Trek Slash 8 27.5 - 2016</v>
      </c>
      <c r="N1914" s="2" t="str">
        <f>VLOOKUP(D1914, [3]products!A:H, 8, FALSE)</f>
        <v>Trek</v>
      </c>
      <c r="O1914" s="21">
        <f>VLOOKUP(A1914, [1]orders!A:D, 4, FALSE)</f>
        <v>42764</v>
      </c>
      <c r="P1914" s="2">
        <v>1</v>
      </c>
      <c r="Q1914" s="2">
        <v>3999.99</v>
      </c>
      <c r="R1914" s="27">
        <v>0.2</v>
      </c>
      <c r="S1914" s="2">
        <f t="shared" si="29"/>
        <v>3999.99</v>
      </c>
    </row>
    <row r="1915" spans="1:19" x14ac:dyDescent="0.3">
      <c r="A1915" s="2">
        <v>680</v>
      </c>
      <c r="B1915" s="2">
        <v>3</v>
      </c>
      <c r="C1915" s="2">
        <f>VLOOKUP(A1915, [1]orders!A:G, 7, FALSE)</f>
        <v>1</v>
      </c>
      <c r="D1915" s="2">
        <v>50</v>
      </c>
      <c r="E1915" s="2">
        <f>VLOOKUP(C1915, [2]staffs!A:G,1,FALSE)</f>
        <v>1</v>
      </c>
      <c r="F1915" s="2" t="str">
        <f>VLOOKUP(E1915, [2]staffs!A:D,4,FALSE)</f>
        <v>fabiola.jackson@bikes.shop</v>
      </c>
      <c r="G1915" s="2">
        <f>VLOOKUP(D1915, [3]products!$A:$D, 4, FALSE)</f>
        <v>7</v>
      </c>
      <c r="H1915" s="2" t="str">
        <f>VLOOKUP(G1915, [4]categories!A:B, 2, FALSE)</f>
        <v>Road Bikes</v>
      </c>
      <c r="I1915" s="14">
        <f>VLOOKUP(A1915, [1]orders!A:B,2,FALSE)</f>
        <v>245</v>
      </c>
      <c r="J1915" s="14" t="str">
        <f>VLOOKUP(A1915, [1]orders!A:I,9,FALSE)</f>
        <v>delila.hamilton@yahoo.com</v>
      </c>
      <c r="K1915" s="14">
        <f>VLOOKUP(A1915, [1]orders!A:J,10,FALSE)</f>
        <v>90274</v>
      </c>
      <c r="L1915" s="2" t="str">
        <f>IFERROR(VLOOKUP(C1915, [5]stores!A:B, 2, FALSE), "Unknown")</f>
        <v>Santa Cruz Bikes</v>
      </c>
      <c r="M1915" s="2" t="str">
        <f>VLOOKUP(D1915,[3]products!A:B,2,FALSE)</f>
        <v>Trek Silque SLR 7 Women's - 2017</v>
      </c>
      <c r="N1915" s="2" t="str">
        <f>VLOOKUP(D1915, [3]products!A:H, 8, FALSE)</f>
        <v>Trek</v>
      </c>
      <c r="O1915" s="21">
        <f>VLOOKUP(A1915, [1]orders!A:D, 4, FALSE)</f>
        <v>42764</v>
      </c>
      <c r="P1915" s="2">
        <v>1</v>
      </c>
      <c r="Q1915" s="2">
        <v>5999.99</v>
      </c>
      <c r="R1915" s="27">
        <v>7.0000000000000007E-2</v>
      </c>
      <c r="S1915" s="2">
        <f t="shared" si="29"/>
        <v>5999.99</v>
      </c>
    </row>
    <row r="1916" spans="1:19" x14ac:dyDescent="0.3">
      <c r="A1916" s="2">
        <v>681</v>
      </c>
      <c r="B1916" s="2">
        <v>1</v>
      </c>
      <c r="C1916" s="2">
        <f>VLOOKUP(A1916, [1]orders!A:G, 7, FALSE)</f>
        <v>2</v>
      </c>
      <c r="D1916" s="2">
        <v>82</v>
      </c>
      <c r="E1916" s="2">
        <f>VLOOKUP(C1916, [2]staffs!A:G,1,FALSE)</f>
        <v>2</v>
      </c>
      <c r="F1916" s="2" t="str">
        <f>VLOOKUP(E1916, [2]staffs!A:D,4,FALSE)</f>
        <v>mireya.copeland@bikes.shop</v>
      </c>
      <c r="G1916" s="2">
        <f>VLOOKUP(D1916, [3]products!$A:$D, 4, FALSE)</f>
        <v>3</v>
      </c>
      <c r="H1916" s="2" t="str">
        <f>VLOOKUP(G1916, [4]categories!A:B, 2, FALSE)</f>
        <v>Cruisers Bicycles</v>
      </c>
      <c r="I1916" s="14">
        <f>VLOOKUP(A1916, [1]orders!A:B,2,FALSE)</f>
        <v>499</v>
      </c>
      <c r="J1916" s="14" t="str">
        <f>VLOOKUP(A1916, [1]orders!A:I,9,FALSE)</f>
        <v>lidia.ashley@hotmail.com</v>
      </c>
      <c r="K1916" s="14">
        <f>VLOOKUP(A1916, [1]orders!A:J,10,FALSE)</f>
        <v>13027</v>
      </c>
      <c r="L1916" s="2" t="str">
        <f>IFERROR(VLOOKUP(C1916, [5]stores!A:B, 2, FALSE), "Unknown")</f>
        <v>Baldwin Bikes</v>
      </c>
      <c r="M1916" s="2" t="str">
        <f>VLOOKUP(D1916,[3]products!A:B,2,FALSE)</f>
        <v>Electra Amsterdam Original 3i Ladies' - 2017</v>
      </c>
      <c r="N1916" s="2" t="str">
        <f>VLOOKUP(D1916, [3]products!A:H, 8, FALSE)</f>
        <v>Electra</v>
      </c>
      <c r="O1916" s="21">
        <f>VLOOKUP(A1916, [1]orders!A:D, 4, FALSE)</f>
        <v>42764</v>
      </c>
      <c r="P1916" s="2">
        <v>1</v>
      </c>
      <c r="Q1916" s="2">
        <v>659.99</v>
      </c>
      <c r="R1916" s="27">
        <v>0.05</v>
      </c>
      <c r="S1916" s="2">
        <f t="shared" si="29"/>
        <v>659.99</v>
      </c>
    </row>
    <row r="1917" spans="1:19" x14ac:dyDescent="0.3">
      <c r="A1917" s="2">
        <v>681</v>
      </c>
      <c r="B1917" s="2">
        <v>2</v>
      </c>
      <c r="C1917" s="2">
        <f>VLOOKUP(A1917, [1]orders!A:G, 7, FALSE)</f>
        <v>2</v>
      </c>
      <c r="D1917" s="2">
        <v>63</v>
      </c>
      <c r="E1917" s="2">
        <f>VLOOKUP(C1917, [2]staffs!A:G,1,FALSE)</f>
        <v>2</v>
      </c>
      <c r="F1917" s="2" t="str">
        <f>VLOOKUP(E1917, [2]staffs!A:D,4,FALSE)</f>
        <v>mireya.copeland@bikes.shop</v>
      </c>
      <c r="G1917" s="2">
        <f>VLOOKUP(D1917, [3]products!$A:$D, 4, FALSE)</f>
        <v>4</v>
      </c>
      <c r="H1917" s="2" t="str">
        <f>VLOOKUP(G1917, [4]categories!A:B, 2, FALSE)</f>
        <v>Cyclocross Bicycles</v>
      </c>
      <c r="I1917" s="14">
        <f>VLOOKUP(A1917, [1]orders!A:B,2,FALSE)</f>
        <v>499</v>
      </c>
      <c r="J1917" s="14" t="str">
        <f>VLOOKUP(A1917, [1]orders!A:I,9,FALSE)</f>
        <v>lidia.ashley@hotmail.com</v>
      </c>
      <c r="K1917" s="14">
        <f>VLOOKUP(A1917, [1]orders!A:J,10,FALSE)</f>
        <v>13027</v>
      </c>
      <c r="L1917" s="2" t="str">
        <f>IFERROR(VLOOKUP(C1917, [5]stores!A:B, 2, FALSE), "Unknown")</f>
        <v>Baldwin Bikes</v>
      </c>
      <c r="M1917" s="2" t="str">
        <f>VLOOKUP(D1917,[3]products!A:B,2,FALSE)</f>
        <v>Trek Boone Race Shop Limited - 2017</v>
      </c>
      <c r="N1917" s="2" t="str">
        <f>VLOOKUP(D1917, [3]products!A:H, 8, FALSE)</f>
        <v>Trek</v>
      </c>
      <c r="O1917" s="21">
        <f>VLOOKUP(A1917, [1]orders!A:D, 4, FALSE)</f>
        <v>42764</v>
      </c>
      <c r="P1917" s="2">
        <v>1</v>
      </c>
      <c r="Q1917" s="2">
        <v>3499.99</v>
      </c>
      <c r="R1917" s="27">
        <v>7.0000000000000007E-2</v>
      </c>
      <c r="S1917" s="2">
        <f t="shared" si="29"/>
        <v>3499.99</v>
      </c>
    </row>
    <row r="1918" spans="1:19" x14ac:dyDescent="0.3">
      <c r="A1918" s="2">
        <v>681</v>
      </c>
      <c r="B1918" s="2">
        <v>3</v>
      </c>
      <c r="C1918" s="2">
        <f>VLOOKUP(A1918, [1]orders!A:G, 7, FALSE)</f>
        <v>2</v>
      </c>
      <c r="D1918" s="2">
        <v>61</v>
      </c>
      <c r="E1918" s="2">
        <f>VLOOKUP(C1918, [2]staffs!A:G,1,FALSE)</f>
        <v>2</v>
      </c>
      <c r="F1918" s="2" t="str">
        <f>VLOOKUP(E1918, [2]staffs!A:D,4,FALSE)</f>
        <v>mireya.copeland@bikes.shop</v>
      </c>
      <c r="G1918" s="2">
        <f>VLOOKUP(D1918, [3]products!$A:$D, 4, FALSE)</f>
        <v>5</v>
      </c>
      <c r="H1918" s="2" t="str">
        <f>VLOOKUP(G1918, [4]categories!A:B, 2, FALSE)</f>
        <v>Electric Bikes</v>
      </c>
      <c r="I1918" s="14">
        <f>VLOOKUP(A1918, [1]orders!A:B,2,FALSE)</f>
        <v>499</v>
      </c>
      <c r="J1918" s="14" t="str">
        <f>VLOOKUP(A1918, [1]orders!A:I,9,FALSE)</f>
        <v>lidia.ashley@hotmail.com</v>
      </c>
      <c r="K1918" s="14">
        <f>VLOOKUP(A1918, [1]orders!A:J,10,FALSE)</f>
        <v>13027</v>
      </c>
      <c r="L1918" s="2" t="str">
        <f>IFERROR(VLOOKUP(C1918, [5]stores!A:B, 2, FALSE), "Unknown")</f>
        <v>Baldwin Bikes</v>
      </c>
      <c r="M1918" s="2" t="str">
        <f>VLOOKUP(D1918,[3]products!A:B,2,FALSE)</f>
        <v>Trek Powerfly 8 FS Plus - 2017</v>
      </c>
      <c r="N1918" s="2" t="str">
        <f>VLOOKUP(D1918, [3]products!A:H, 8, FALSE)</f>
        <v>Trek</v>
      </c>
      <c r="O1918" s="21">
        <f>VLOOKUP(A1918, [1]orders!A:D, 4, FALSE)</f>
        <v>42764</v>
      </c>
      <c r="P1918" s="2">
        <v>1</v>
      </c>
      <c r="Q1918" s="2">
        <v>4999.99</v>
      </c>
      <c r="R1918" s="27">
        <v>0.2</v>
      </c>
      <c r="S1918" s="2">
        <f t="shared" si="29"/>
        <v>4999.99</v>
      </c>
    </row>
    <row r="1919" spans="1:19" x14ac:dyDescent="0.3">
      <c r="A1919" s="2">
        <v>681</v>
      </c>
      <c r="B1919" s="2">
        <v>4</v>
      </c>
      <c r="C1919" s="2">
        <f>VLOOKUP(A1919, [1]orders!A:G, 7, FALSE)</f>
        <v>2</v>
      </c>
      <c r="D1919" s="2">
        <v>6</v>
      </c>
      <c r="E1919" s="2">
        <f>VLOOKUP(C1919, [2]staffs!A:G,1,FALSE)</f>
        <v>2</v>
      </c>
      <c r="F1919" s="2" t="str">
        <f>VLOOKUP(E1919, [2]staffs!A:D,4,FALSE)</f>
        <v>mireya.copeland@bikes.shop</v>
      </c>
      <c r="G1919" s="2">
        <f>VLOOKUP(D1919, [3]products!$A:$D, 4, FALSE)</f>
        <v>6</v>
      </c>
      <c r="H1919" s="2" t="str">
        <f>VLOOKUP(G1919, [4]categories!A:B, 2, FALSE)</f>
        <v>Mountain Bikes</v>
      </c>
      <c r="I1919" s="14">
        <f>VLOOKUP(A1919, [1]orders!A:B,2,FALSE)</f>
        <v>499</v>
      </c>
      <c r="J1919" s="14" t="str">
        <f>VLOOKUP(A1919, [1]orders!A:I,9,FALSE)</f>
        <v>lidia.ashley@hotmail.com</v>
      </c>
      <c r="K1919" s="14">
        <f>VLOOKUP(A1919, [1]orders!A:J,10,FALSE)</f>
        <v>13027</v>
      </c>
      <c r="L1919" s="2" t="str">
        <f>IFERROR(VLOOKUP(C1919, [5]stores!A:B, 2, FALSE), "Unknown")</f>
        <v>Baldwin Bikes</v>
      </c>
      <c r="M1919" s="2" t="str">
        <f>VLOOKUP(D1919,[3]products!A:B,2,FALSE)</f>
        <v>Surly Ice Cream Truck Frameset - 2016</v>
      </c>
      <c r="N1919" s="2" t="str">
        <f>VLOOKUP(D1919, [3]products!A:H, 8, FALSE)</f>
        <v>Surly</v>
      </c>
      <c r="O1919" s="21">
        <f>VLOOKUP(A1919, [1]orders!A:D, 4, FALSE)</f>
        <v>42764</v>
      </c>
      <c r="P1919" s="2">
        <v>2</v>
      </c>
      <c r="Q1919" s="2">
        <v>469.99</v>
      </c>
      <c r="R1919" s="27">
        <v>0.05</v>
      </c>
      <c r="S1919" s="2">
        <f t="shared" si="29"/>
        <v>939.98</v>
      </c>
    </row>
    <row r="1920" spans="1:19" x14ac:dyDescent="0.3">
      <c r="A1920" s="2">
        <v>681</v>
      </c>
      <c r="B1920" s="2">
        <v>5</v>
      </c>
      <c r="C1920" s="2">
        <f>VLOOKUP(A1920, [1]orders!A:G, 7, FALSE)</f>
        <v>2</v>
      </c>
      <c r="D1920" s="2">
        <v>30</v>
      </c>
      <c r="E1920" s="2">
        <f>VLOOKUP(C1920, [2]staffs!A:G,1,FALSE)</f>
        <v>2</v>
      </c>
      <c r="F1920" s="2" t="str">
        <f>VLOOKUP(E1920, [2]staffs!A:D,4,FALSE)</f>
        <v>mireya.copeland@bikes.shop</v>
      </c>
      <c r="G1920" s="2">
        <f>VLOOKUP(D1920, [3]products!$A:$D, 4, FALSE)</f>
        <v>6</v>
      </c>
      <c r="H1920" s="2" t="str">
        <f>VLOOKUP(G1920, [4]categories!A:B, 2, FALSE)</f>
        <v>Mountain Bikes</v>
      </c>
      <c r="I1920" s="14">
        <f>VLOOKUP(A1920, [1]orders!A:B,2,FALSE)</f>
        <v>499</v>
      </c>
      <c r="J1920" s="14" t="str">
        <f>VLOOKUP(A1920, [1]orders!A:I,9,FALSE)</f>
        <v>lidia.ashley@hotmail.com</v>
      </c>
      <c r="K1920" s="14">
        <f>VLOOKUP(A1920, [1]orders!A:J,10,FALSE)</f>
        <v>13027</v>
      </c>
      <c r="L1920" s="2" t="str">
        <f>IFERROR(VLOOKUP(C1920, [5]stores!A:B, 2, FALSE), "Unknown")</f>
        <v>Baldwin Bikes</v>
      </c>
      <c r="M1920" s="2" t="str">
        <f>VLOOKUP(D1920,[3]products!A:B,2,FALSE)</f>
        <v>Surly Ice Cream Truck Frameset - 2017</v>
      </c>
      <c r="N1920" s="2" t="str">
        <f>VLOOKUP(D1920, [3]products!A:H, 8, FALSE)</f>
        <v>Surly</v>
      </c>
      <c r="O1920" s="21">
        <f>VLOOKUP(A1920, [1]orders!A:D, 4, FALSE)</f>
        <v>42764</v>
      </c>
      <c r="P1920" s="2">
        <v>1</v>
      </c>
      <c r="Q1920" s="2">
        <v>999.99</v>
      </c>
      <c r="R1920" s="27">
        <v>7.0000000000000007E-2</v>
      </c>
      <c r="S1920" s="2">
        <f t="shared" si="29"/>
        <v>999.99</v>
      </c>
    </row>
    <row r="1921" spans="1:19" x14ac:dyDescent="0.3">
      <c r="A1921" s="2">
        <v>682</v>
      </c>
      <c r="B1921" s="2">
        <v>1</v>
      </c>
      <c r="C1921" s="2">
        <f>VLOOKUP(A1921, [1]orders!A:G, 7, FALSE)</f>
        <v>2</v>
      </c>
      <c r="D1921" s="2">
        <v>39</v>
      </c>
      <c r="E1921" s="2">
        <f>VLOOKUP(C1921, [2]staffs!A:G,1,FALSE)</f>
        <v>2</v>
      </c>
      <c r="F1921" s="2" t="str">
        <f>VLOOKUP(E1921, [2]staffs!A:D,4,FALSE)</f>
        <v>mireya.copeland@bikes.shop</v>
      </c>
      <c r="G1921" s="2">
        <f>VLOOKUP(D1921, [3]products!$A:$D, 4, FALSE)</f>
        <v>6</v>
      </c>
      <c r="H1921" s="2" t="str">
        <f>VLOOKUP(G1921, [4]categories!A:B, 2, FALSE)</f>
        <v>Mountain Bikes</v>
      </c>
      <c r="I1921" s="14">
        <f>VLOOKUP(A1921, [1]orders!A:B,2,FALSE)</f>
        <v>614</v>
      </c>
      <c r="J1921" s="14" t="str">
        <f>VLOOKUP(A1921, [1]orders!A:I,9,FALSE)</f>
        <v>toshia.cardenas@gmail.com</v>
      </c>
      <c r="K1921" s="14">
        <f>VLOOKUP(A1921, [1]orders!A:J,10,FALSE)</f>
        <v>12010</v>
      </c>
      <c r="L1921" s="2" t="str">
        <f>IFERROR(VLOOKUP(C1921, [5]stores!A:B, 2, FALSE), "Unknown")</f>
        <v>Baldwin Bikes</v>
      </c>
      <c r="M1921" s="2" t="str">
        <f>VLOOKUP(D1921,[3]products!A:B,2,FALSE)</f>
        <v>Trek Stache 5 - 2017</v>
      </c>
      <c r="N1921" s="2" t="str">
        <f>VLOOKUP(D1921, [3]products!A:H, 8, FALSE)</f>
        <v>Trek</v>
      </c>
      <c r="O1921" s="21">
        <f>VLOOKUP(A1921, [1]orders!A:D, 4, FALSE)</f>
        <v>42764</v>
      </c>
      <c r="P1921" s="2">
        <v>1</v>
      </c>
      <c r="Q1921" s="2">
        <v>1499.99</v>
      </c>
      <c r="R1921" s="27">
        <v>0.2</v>
      </c>
      <c r="S1921" s="2">
        <f t="shared" si="29"/>
        <v>1499.99</v>
      </c>
    </row>
    <row r="1922" spans="1:19" x14ac:dyDescent="0.3">
      <c r="A1922" s="2">
        <v>682</v>
      </c>
      <c r="B1922" s="2">
        <v>2</v>
      </c>
      <c r="C1922" s="2">
        <f>VLOOKUP(A1922, [1]orders!A:G, 7, FALSE)</f>
        <v>2</v>
      </c>
      <c r="D1922" s="2">
        <v>60</v>
      </c>
      <c r="E1922" s="2">
        <f>VLOOKUP(C1922, [2]staffs!A:G,1,FALSE)</f>
        <v>2</v>
      </c>
      <c r="F1922" s="2" t="str">
        <f>VLOOKUP(E1922, [2]staffs!A:D,4,FALSE)</f>
        <v>mireya.copeland@bikes.shop</v>
      </c>
      <c r="G1922" s="2">
        <f>VLOOKUP(D1922, [3]products!$A:$D, 4, FALSE)</f>
        <v>5</v>
      </c>
      <c r="H1922" s="2" t="str">
        <f>VLOOKUP(G1922, [4]categories!A:B, 2, FALSE)</f>
        <v>Electric Bikes</v>
      </c>
      <c r="I1922" s="14">
        <f>VLOOKUP(A1922, [1]orders!A:B,2,FALSE)</f>
        <v>614</v>
      </c>
      <c r="J1922" s="14" t="str">
        <f>VLOOKUP(A1922, [1]orders!A:I,9,FALSE)</f>
        <v>toshia.cardenas@gmail.com</v>
      </c>
      <c r="K1922" s="14">
        <f>VLOOKUP(A1922, [1]orders!A:J,10,FALSE)</f>
        <v>12010</v>
      </c>
      <c r="L1922" s="2" t="str">
        <f>IFERROR(VLOOKUP(C1922, [5]stores!A:B, 2, FALSE), "Unknown")</f>
        <v>Baldwin Bikes</v>
      </c>
      <c r="M1922" s="2" t="str">
        <f>VLOOKUP(D1922,[3]products!A:B,2,FALSE)</f>
        <v>Sun Bicycles ElectroLite - 2017</v>
      </c>
      <c r="N1922" s="2" t="str">
        <f>VLOOKUP(D1922, [3]products!A:H, 8, FALSE)</f>
        <v>Sun Bicycles</v>
      </c>
      <c r="O1922" s="21">
        <f>VLOOKUP(A1922, [1]orders!A:D, 4, FALSE)</f>
        <v>42764</v>
      </c>
      <c r="P1922" s="2">
        <v>2</v>
      </c>
      <c r="Q1922" s="2">
        <v>1559.99</v>
      </c>
      <c r="R1922" s="27">
        <v>0.2</v>
      </c>
      <c r="S1922" s="2">
        <f t="shared" si="29"/>
        <v>3119.98</v>
      </c>
    </row>
    <row r="1923" spans="1:19" x14ac:dyDescent="0.3">
      <c r="A1923" s="2">
        <v>682</v>
      </c>
      <c r="B1923" s="2">
        <v>3</v>
      </c>
      <c r="C1923" s="2">
        <f>VLOOKUP(A1923, [1]orders!A:G, 7, FALSE)</f>
        <v>2</v>
      </c>
      <c r="D1923" s="2">
        <v>99</v>
      </c>
      <c r="E1923" s="2">
        <f>VLOOKUP(C1923, [2]staffs!A:G,1,FALSE)</f>
        <v>2</v>
      </c>
      <c r="F1923" s="2" t="str">
        <f>VLOOKUP(E1923, [2]staffs!A:D,4,FALSE)</f>
        <v>mireya.copeland@bikes.shop</v>
      </c>
      <c r="G1923" s="2">
        <f>VLOOKUP(D1923, [3]products!$A:$D, 4, FALSE)</f>
        <v>1</v>
      </c>
      <c r="H1923" s="2" t="str">
        <f>VLOOKUP(G1923, [4]categories!A:B, 2, FALSE)</f>
        <v>Children Bicycles</v>
      </c>
      <c r="I1923" s="14">
        <f>VLOOKUP(A1923, [1]orders!A:B,2,FALSE)</f>
        <v>614</v>
      </c>
      <c r="J1923" s="14" t="str">
        <f>VLOOKUP(A1923, [1]orders!A:I,9,FALSE)</f>
        <v>toshia.cardenas@gmail.com</v>
      </c>
      <c r="K1923" s="14">
        <f>VLOOKUP(A1923, [1]orders!A:J,10,FALSE)</f>
        <v>12010</v>
      </c>
      <c r="L1923" s="2" t="str">
        <f>IFERROR(VLOOKUP(C1923, [5]stores!A:B, 2, FALSE), "Unknown")</f>
        <v>Baldwin Bikes</v>
      </c>
      <c r="M1923" s="2" t="str">
        <f>VLOOKUP(D1923,[3]products!A:B,2,FALSE)</f>
        <v>Electra Sugar Skulls 1 (20-inch) - Girl's - 2017</v>
      </c>
      <c r="N1923" s="2" t="str">
        <f>VLOOKUP(D1923, [3]products!A:H, 8, FALSE)</f>
        <v>Electra</v>
      </c>
      <c r="O1923" s="21">
        <f>VLOOKUP(A1923, [1]orders!A:D, 4, FALSE)</f>
        <v>42764</v>
      </c>
      <c r="P1923" s="2">
        <v>1</v>
      </c>
      <c r="Q1923" s="2">
        <v>299.99</v>
      </c>
      <c r="R1923" s="27">
        <v>0.2</v>
      </c>
      <c r="S1923" s="2">
        <f t="shared" ref="S1923:S1986" si="30">P1923*Q1923</f>
        <v>299.99</v>
      </c>
    </row>
    <row r="1924" spans="1:19" x14ac:dyDescent="0.3">
      <c r="A1924" s="2">
        <v>683</v>
      </c>
      <c r="B1924" s="2">
        <v>1</v>
      </c>
      <c r="C1924" s="2">
        <f>VLOOKUP(A1924, [1]orders!A:G, 7, FALSE)</f>
        <v>2</v>
      </c>
      <c r="D1924" s="2">
        <v>2</v>
      </c>
      <c r="E1924" s="2">
        <f>VLOOKUP(C1924, [2]staffs!A:G,1,FALSE)</f>
        <v>2</v>
      </c>
      <c r="F1924" s="2" t="str">
        <f>VLOOKUP(E1924, [2]staffs!A:D,4,FALSE)</f>
        <v>mireya.copeland@bikes.shop</v>
      </c>
      <c r="G1924" s="2">
        <f>VLOOKUP(D1924, [3]products!$A:$D, 4, FALSE)</f>
        <v>6</v>
      </c>
      <c r="H1924" s="2" t="str">
        <f>VLOOKUP(G1924, [4]categories!A:B, 2, FALSE)</f>
        <v>Mountain Bikes</v>
      </c>
      <c r="I1924" s="14">
        <f>VLOOKUP(A1924, [1]orders!A:B,2,FALSE)</f>
        <v>741</v>
      </c>
      <c r="J1924" s="14" t="str">
        <f>VLOOKUP(A1924, [1]orders!A:I,9,FALSE)</f>
        <v>laci.castro@hotmail.com</v>
      </c>
      <c r="K1924" s="14">
        <f>VLOOKUP(A1924, [1]orders!A:J,10,FALSE)</f>
        <v>11412</v>
      </c>
      <c r="L1924" s="2" t="str">
        <f>IFERROR(VLOOKUP(C1924, [5]stores!A:B, 2, FALSE), "Unknown")</f>
        <v>Baldwin Bikes</v>
      </c>
      <c r="M1924" s="2" t="str">
        <f>VLOOKUP(D1924,[3]products!A:B,2,FALSE)</f>
        <v>Ritchey Timberwolf Frameset - 2016</v>
      </c>
      <c r="N1924" s="2" t="str">
        <f>VLOOKUP(D1924, [3]products!A:H, 8, FALSE)</f>
        <v>Ritchey</v>
      </c>
      <c r="O1924" s="21">
        <f>VLOOKUP(A1924, [1]orders!A:D, 4, FALSE)</f>
        <v>42764</v>
      </c>
      <c r="P1924" s="2">
        <v>2</v>
      </c>
      <c r="Q1924" s="2">
        <v>749.99</v>
      </c>
      <c r="R1924" s="27">
        <v>0.1</v>
      </c>
      <c r="S1924" s="2">
        <f t="shared" si="30"/>
        <v>1499.98</v>
      </c>
    </row>
    <row r="1925" spans="1:19" x14ac:dyDescent="0.3">
      <c r="A1925" s="2">
        <v>684</v>
      </c>
      <c r="B1925" s="2">
        <v>1</v>
      </c>
      <c r="C1925" s="2">
        <f>VLOOKUP(A1925, [1]orders!A:G, 7, FALSE)</f>
        <v>2</v>
      </c>
      <c r="D1925" s="2">
        <v>56</v>
      </c>
      <c r="E1925" s="2">
        <f>VLOOKUP(C1925, [2]staffs!A:G,1,FALSE)</f>
        <v>2</v>
      </c>
      <c r="F1925" s="2" t="str">
        <f>VLOOKUP(E1925, [2]staffs!A:D,4,FALSE)</f>
        <v>mireya.copeland@bikes.shop</v>
      </c>
      <c r="G1925" s="2">
        <f>VLOOKUP(D1925, [3]products!$A:$D, 4, FALSE)</f>
        <v>7</v>
      </c>
      <c r="H1925" s="2" t="str">
        <f>VLOOKUP(G1925, [4]categories!A:B, 2, FALSE)</f>
        <v>Road Bikes</v>
      </c>
      <c r="I1925" s="14">
        <f>VLOOKUP(A1925, [1]orders!A:B,2,FALSE)</f>
        <v>762</v>
      </c>
      <c r="J1925" s="14" t="str">
        <f>VLOOKUP(A1925, [1]orders!A:I,9,FALSE)</f>
        <v>quyen.houston@gmail.com</v>
      </c>
      <c r="K1925" s="14">
        <f>VLOOKUP(A1925, [1]orders!A:J,10,FALSE)</f>
        <v>11722</v>
      </c>
      <c r="L1925" s="2" t="str">
        <f>IFERROR(VLOOKUP(C1925, [5]stores!A:B, 2, FALSE), "Unknown")</f>
        <v>Baldwin Bikes</v>
      </c>
      <c r="M1925" s="2" t="str">
        <f>VLOOKUP(D1925,[3]products!A:B,2,FALSE)</f>
        <v>Trek Domane SLR 6 Disc - 2017</v>
      </c>
      <c r="N1925" s="2" t="str">
        <f>VLOOKUP(D1925, [3]products!A:H, 8, FALSE)</f>
        <v>Trek</v>
      </c>
      <c r="O1925" s="21">
        <f>VLOOKUP(A1925, [1]orders!A:D, 4, FALSE)</f>
        <v>42766</v>
      </c>
      <c r="P1925" s="2">
        <v>1</v>
      </c>
      <c r="Q1925" s="2">
        <v>5499.99</v>
      </c>
      <c r="R1925" s="27">
        <v>7.0000000000000007E-2</v>
      </c>
      <c r="S1925" s="2">
        <f t="shared" si="30"/>
        <v>5499.99</v>
      </c>
    </row>
    <row r="1926" spans="1:19" x14ac:dyDescent="0.3">
      <c r="A1926" s="2">
        <v>684</v>
      </c>
      <c r="B1926" s="2">
        <v>2</v>
      </c>
      <c r="C1926" s="2">
        <f>VLOOKUP(A1926, [1]orders!A:G, 7, FALSE)</f>
        <v>2</v>
      </c>
      <c r="D1926" s="2">
        <v>33</v>
      </c>
      <c r="E1926" s="2">
        <f>VLOOKUP(C1926, [2]staffs!A:G,1,FALSE)</f>
        <v>2</v>
      </c>
      <c r="F1926" s="2" t="str">
        <f>VLOOKUP(E1926, [2]staffs!A:D,4,FALSE)</f>
        <v>mireya.copeland@bikes.shop</v>
      </c>
      <c r="G1926" s="2">
        <f>VLOOKUP(D1926, [3]products!$A:$D, 4, FALSE)</f>
        <v>6</v>
      </c>
      <c r="H1926" s="2" t="str">
        <f>VLOOKUP(G1926, [4]categories!A:B, 2, FALSE)</f>
        <v>Mountain Bikes</v>
      </c>
      <c r="I1926" s="14">
        <f>VLOOKUP(A1926, [1]orders!A:B,2,FALSE)</f>
        <v>762</v>
      </c>
      <c r="J1926" s="14" t="str">
        <f>VLOOKUP(A1926, [1]orders!A:I,9,FALSE)</f>
        <v>quyen.houston@gmail.com</v>
      </c>
      <c r="K1926" s="14">
        <f>VLOOKUP(A1926, [1]orders!A:J,10,FALSE)</f>
        <v>11722</v>
      </c>
      <c r="L1926" s="2" t="str">
        <f>IFERROR(VLOOKUP(C1926, [5]stores!A:B, 2, FALSE), "Unknown")</f>
        <v>Baldwin Bikes</v>
      </c>
      <c r="M1926" s="2" t="str">
        <f>VLOOKUP(D1926,[3]products!A:B,2,FALSE)</f>
        <v>Surly Wednesday Frameset - 2017</v>
      </c>
      <c r="N1926" s="2" t="str">
        <f>VLOOKUP(D1926, [3]products!A:H, 8, FALSE)</f>
        <v>Surly</v>
      </c>
      <c r="O1926" s="21">
        <f>VLOOKUP(A1926, [1]orders!A:D, 4, FALSE)</f>
        <v>42766</v>
      </c>
      <c r="P1926" s="2">
        <v>1</v>
      </c>
      <c r="Q1926" s="2">
        <v>469.99</v>
      </c>
      <c r="R1926" s="27">
        <v>0.1</v>
      </c>
      <c r="S1926" s="2">
        <f t="shared" si="30"/>
        <v>469.99</v>
      </c>
    </row>
    <row r="1927" spans="1:19" x14ac:dyDescent="0.3">
      <c r="A1927" s="2">
        <v>685</v>
      </c>
      <c r="B1927" s="2">
        <v>1</v>
      </c>
      <c r="C1927" s="2">
        <f>VLOOKUP(A1927, [1]orders!A:G, 7, FALSE)</f>
        <v>2</v>
      </c>
      <c r="D1927" s="2">
        <v>59</v>
      </c>
      <c r="E1927" s="2">
        <f>VLOOKUP(C1927, [2]staffs!A:G,1,FALSE)</f>
        <v>2</v>
      </c>
      <c r="F1927" s="2" t="str">
        <f>VLOOKUP(E1927, [2]staffs!A:D,4,FALSE)</f>
        <v>mireya.copeland@bikes.shop</v>
      </c>
      <c r="G1927" s="2">
        <f>VLOOKUP(D1927, [3]products!$A:$D, 4, FALSE)</f>
        <v>7</v>
      </c>
      <c r="H1927" s="2" t="str">
        <f>VLOOKUP(G1927, [4]categories!A:B, 2, FALSE)</f>
        <v>Road Bikes</v>
      </c>
      <c r="I1927" s="14">
        <f>VLOOKUP(A1927, [1]orders!A:B,2,FALSE)</f>
        <v>976</v>
      </c>
      <c r="J1927" s="14" t="str">
        <f>VLOOKUP(A1927, [1]orders!A:I,9,FALSE)</f>
        <v>ayanna.cherry@yahoo.com</v>
      </c>
      <c r="K1927" s="14">
        <f>VLOOKUP(A1927, [1]orders!A:J,10,FALSE)</f>
        <v>11787</v>
      </c>
      <c r="L1927" s="2" t="str">
        <f>IFERROR(VLOOKUP(C1927, [5]stores!A:B, 2, FALSE), "Unknown")</f>
        <v>Baldwin Bikes</v>
      </c>
      <c r="M1927" s="2" t="str">
        <f>VLOOKUP(D1927,[3]products!A:B,2,FALSE)</f>
        <v>Trek Domane S 5 Disc - 2017</v>
      </c>
      <c r="N1927" s="2" t="str">
        <f>VLOOKUP(D1927, [3]products!A:H, 8, FALSE)</f>
        <v>Trek</v>
      </c>
      <c r="O1927" s="21">
        <f>VLOOKUP(A1927, [1]orders!A:D, 4, FALSE)</f>
        <v>42766</v>
      </c>
      <c r="P1927" s="2">
        <v>1</v>
      </c>
      <c r="Q1927" s="2">
        <v>2599.9899999999998</v>
      </c>
      <c r="R1927" s="27">
        <v>0.05</v>
      </c>
      <c r="S1927" s="2">
        <f t="shared" si="30"/>
        <v>2599.9899999999998</v>
      </c>
    </row>
    <row r="1928" spans="1:19" x14ac:dyDescent="0.3">
      <c r="A1928" s="2">
        <v>685</v>
      </c>
      <c r="B1928" s="2">
        <v>2</v>
      </c>
      <c r="C1928" s="2">
        <f>VLOOKUP(A1928, [1]orders!A:G, 7, FALSE)</f>
        <v>2</v>
      </c>
      <c r="D1928" s="2">
        <v>48</v>
      </c>
      <c r="E1928" s="2">
        <f>VLOOKUP(C1928, [2]staffs!A:G,1,FALSE)</f>
        <v>2</v>
      </c>
      <c r="F1928" s="2" t="str">
        <f>VLOOKUP(E1928, [2]staffs!A:D,4,FALSE)</f>
        <v>mireya.copeland@bikes.shop</v>
      </c>
      <c r="G1928" s="2">
        <f>VLOOKUP(D1928, [3]products!$A:$D, 4, FALSE)</f>
        <v>7</v>
      </c>
      <c r="H1928" s="2" t="str">
        <f>VLOOKUP(G1928, [4]categories!A:B, 2, FALSE)</f>
        <v>Road Bikes</v>
      </c>
      <c r="I1928" s="14">
        <f>VLOOKUP(A1928, [1]orders!A:B,2,FALSE)</f>
        <v>976</v>
      </c>
      <c r="J1928" s="14" t="str">
        <f>VLOOKUP(A1928, [1]orders!A:I,9,FALSE)</f>
        <v>ayanna.cherry@yahoo.com</v>
      </c>
      <c r="K1928" s="14">
        <f>VLOOKUP(A1928, [1]orders!A:J,10,FALSE)</f>
        <v>11787</v>
      </c>
      <c r="L1928" s="2" t="str">
        <f>IFERROR(VLOOKUP(C1928, [5]stores!A:B, 2, FALSE), "Unknown")</f>
        <v>Baldwin Bikes</v>
      </c>
      <c r="M1928" s="2" t="str">
        <f>VLOOKUP(D1928,[3]products!A:B,2,FALSE)</f>
        <v>Trek Emonda S 4 - 2017</v>
      </c>
      <c r="N1928" s="2" t="str">
        <f>VLOOKUP(D1928, [3]products!A:H, 8, FALSE)</f>
        <v>Trek</v>
      </c>
      <c r="O1928" s="21">
        <f>VLOOKUP(A1928, [1]orders!A:D, 4, FALSE)</f>
        <v>42766</v>
      </c>
      <c r="P1928" s="2">
        <v>2</v>
      </c>
      <c r="Q1928" s="2">
        <v>1499.99</v>
      </c>
      <c r="R1928" s="27">
        <v>0.05</v>
      </c>
      <c r="S1928" s="2">
        <f t="shared" si="30"/>
        <v>2999.98</v>
      </c>
    </row>
    <row r="1929" spans="1:19" x14ac:dyDescent="0.3">
      <c r="A1929" s="2">
        <v>685</v>
      </c>
      <c r="B1929" s="2">
        <v>3</v>
      </c>
      <c r="C1929" s="2">
        <f>VLOOKUP(A1929, [1]orders!A:G, 7, FALSE)</f>
        <v>2</v>
      </c>
      <c r="D1929" s="2">
        <v>107</v>
      </c>
      <c r="E1929" s="2">
        <f>VLOOKUP(C1929, [2]staffs!A:G,1,FALSE)</f>
        <v>2</v>
      </c>
      <c r="F1929" s="2" t="str">
        <f>VLOOKUP(E1929, [2]staffs!A:D,4,FALSE)</f>
        <v>mireya.copeland@bikes.shop</v>
      </c>
      <c r="G1929" s="2">
        <f>VLOOKUP(D1929, [3]products!$A:$D, 4, FALSE)</f>
        <v>2</v>
      </c>
      <c r="H1929" s="2" t="str">
        <f>VLOOKUP(G1929, [4]categories!A:B, 2, FALSE)</f>
        <v>Comfort Bicycles</v>
      </c>
      <c r="I1929" s="14">
        <f>VLOOKUP(A1929, [1]orders!A:B,2,FALSE)</f>
        <v>976</v>
      </c>
      <c r="J1929" s="14" t="str">
        <f>VLOOKUP(A1929, [1]orders!A:I,9,FALSE)</f>
        <v>ayanna.cherry@yahoo.com</v>
      </c>
      <c r="K1929" s="14">
        <f>VLOOKUP(A1929, [1]orders!A:J,10,FALSE)</f>
        <v>11787</v>
      </c>
      <c r="L1929" s="2" t="str">
        <f>IFERROR(VLOOKUP(C1929, [5]stores!A:B, 2, FALSE), "Unknown")</f>
        <v>Baldwin Bikes</v>
      </c>
      <c r="M1929" s="2" t="str">
        <f>VLOOKUP(D1929,[3]products!A:B,2,FALSE)</f>
        <v>Sun Bicycles Cruz 7 - 2017</v>
      </c>
      <c r="N1929" s="2" t="str">
        <f>VLOOKUP(D1929, [3]products!A:H, 8, FALSE)</f>
        <v>Sun Bicycles</v>
      </c>
      <c r="O1929" s="21">
        <f>VLOOKUP(A1929, [1]orders!A:D, 4, FALSE)</f>
        <v>42766</v>
      </c>
      <c r="P1929" s="2">
        <v>1</v>
      </c>
      <c r="Q1929" s="2">
        <v>416.99</v>
      </c>
      <c r="R1929" s="27">
        <v>0.05</v>
      </c>
      <c r="S1929" s="2">
        <f t="shared" si="30"/>
        <v>416.99</v>
      </c>
    </row>
    <row r="1930" spans="1:19" x14ac:dyDescent="0.3">
      <c r="A1930" s="2">
        <v>685</v>
      </c>
      <c r="B1930" s="2">
        <v>4</v>
      </c>
      <c r="C1930" s="2">
        <f>VLOOKUP(A1930, [1]orders!A:G, 7, FALSE)</f>
        <v>2</v>
      </c>
      <c r="D1930" s="2">
        <v>98</v>
      </c>
      <c r="E1930" s="2">
        <f>VLOOKUP(C1930, [2]staffs!A:G,1,FALSE)</f>
        <v>2</v>
      </c>
      <c r="F1930" s="2" t="str">
        <f>VLOOKUP(E1930, [2]staffs!A:D,4,FALSE)</f>
        <v>mireya.copeland@bikes.shop</v>
      </c>
      <c r="G1930" s="2">
        <f>VLOOKUP(D1930, [3]products!$A:$D, 4, FALSE)</f>
        <v>1</v>
      </c>
      <c r="H1930" s="2" t="str">
        <f>VLOOKUP(G1930, [4]categories!A:B, 2, FALSE)</f>
        <v>Children Bicycles</v>
      </c>
      <c r="I1930" s="14">
        <f>VLOOKUP(A1930, [1]orders!A:B,2,FALSE)</f>
        <v>976</v>
      </c>
      <c r="J1930" s="14" t="str">
        <f>VLOOKUP(A1930, [1]orders!A:I,9,FALSE)</f>
        <v>ayanna.cherry@yahoo.com</v>
      </c>
      <c r="K1930" s="14">
        <f>VLOOKUP(A1930, [1]orders!A:J,10,FALSE)</f>
        <v>11787</v>
      </c>
      <c r="L1930" s="2" t="str">
        <f>IFERROR(VLOOKUP(C1930, [5]stores!A:B, 2, FALSE), "Unknown")</f>
        <v>Baldwin Bikes</v>
      </c>
      <c r="M1930" s="2" t="str">
        <f>VLOOKUP(D1930,[3]products!A:B,2,FALSE)</f>
        <v>Electra Straight 8 3i (20-inch) - Boy's - 2017</v>
      </c>
      <c r="N1930" s="2" t="str">
        <f>VLOOKUP(D1930, [3]products!A:H, 8, FALSE)</f>
        <v>Electra</v>
      </c>
      <c r="O1930" s="21">
        <f>VLOOKUP(A1930, [1]orders!A:D, 4, FALSE)</f>
        <v>42766</v>
      </c>
      <c r="P1930" s="2">
        <v>2</v>
      </c>
      <c r="Q1930" s="2">
        <v>489.99</v>
      </c>
      <c r="R1930" s="27">
        <v>0.2</v>
      </c>
      <c r="S1930" s="2">
        <f t="shared" si="30"/>
        <v>979.98</v>
      </c>
    </row>
    <row r="1931" spans="1:19" x14ac:dyDescent="0.3">
      <c r="A1931" s="2">
        <v>685</v>
      </c>
      <c r="B1931" s="2">
        <v>5</v>
      </c>
      <c r="C1931" s="2">
        <f>VLOOKUP(A1931, [1]orders!A:G, 7, FALSE)</f>
        <v>2</v>
      </c>
      <c r="D1931" s="2">
        <v>56</v>
      </c>
      <c r="E1931" s="2">
        <f>VLOOKUP(C1931, [2]staffs!A:G,1,FALSE)</f>
        <v>2</v>
      </c>
      <c r="F1931" s="2" t="str">
        <f>VLOOKUP(E1931, [2]staffs!A:D,4,FALSE)</f>
        <v>mireya.copeland@bikes.shop</v>
      </c>
      <c r="G1931" s="2">
        <f>VLOOKUP(D1931, [3]products!$A:$D, 4, FALSE)</f>
        <v>7</v>
      </c>
      <c r="H1931" s="2" t="str">
        <f>VLOOKUP(G1931, [4]categories!A:B, 2, FALSE)</f>
        <v>Road Bikes</v>
      </c>
      <c r="I1931" s="14">
        <f>VLOOKUP(A1931, [1]orders!A:B,2,FALSE)</f>
        <v>976</v>
      </c>
      <c r="J1931" s="14" t="str">
        <f>VLOOKUP(A1931, [1]orders!A:I,9,FALSE)</f>
        <v>ayanna.cherry@yahoo.com</v>
      </c>
      <c r="K1931" s="14">
        <f>VLOOKUP(A1931, [1]orders!A:J,10,FALSE)</f>
        <v>11787</v>
      </c>
      <c r="L1931" s="2" t="str">
        <f>IFERROR(VLOOKUP(C1931, [5]stores!A:B, 2, FALSE), "Unknown")</f>
        <v>Baldwin Bikes</v>
      </c>
      <c r="M1931" s="2" t="str">
        <f>VLOOKUP(D1931,[3]products!A:B,2,FALSE)</f>
        <v>Trek Domane SLR 6 Disc - 2017</v>
      </c>
      <c r="N1931" s="2" t="str">
        <f>VLOOKUP(D1931, [3]products!A:H, 8, FALSE)</f>
        <v>Trek</v>
      </c>
      <c r="O1931" s="21">
        <f>VLOOKUP(A1931, [1]orders!A:D, 4, FALSE)</f>
        <v>42766</v>
      </c>
      <c r="P1931" s="2">
        <v>2</v>
      </c>
      <c r="Q1931" s="2">
        <v>5499.99</v>
      </c>
      <c r="R1931" s="27">
        <v>0.05</v>
      </c>
      <c r="S1931" s="2">
        <f t="shared" si="30"/>
        <v>10999.98</v>
      </c>
    </row>
    <row r="1932" spans="1:19" x14ac:dyDescent="0.3">
      <c r="A1932" s="2">
        <v>686</v>
      </c>
      <c r="B1932" s="2">
        <v>1</v>
      </c>
      <c r="C1932" s="2">
        <f>VLOOKUP(A1932, [1]orders!A:G, 7, FALSE)</f>
        <v>2</v>
      </c>
      <c r="D1932" s="2">
        <v>16</v>
      </c>
      <c r="E1932" s="2">
        <f>VLOOKUP(C1932, [2]staffs!A:G,1,FALSE)</f>
        <v>2</v>
      </c>
      <c r="F1932" s="2" t="str">
        <f>VLOOKUP(E1932, [2]staffs!A:D,4,FALSE)</f>
        <v>mireya.copeland@bikes.shop</v>
      </c>
      <c r="G1932" s="2">
        <f>VLOOKUP(D1932, [3]products!$A:$D, 4, FALSE)</f>
        <v>3</v>
      </c>
      <c r="H1932" s="2" t="str">
        <f>VLOOKUP(G1932, [4]categories!A:B, 2, FALSE)</f>
        <v>Cruisers Bicycles</v>
      </c>
      <c r="I1932" s="14">
        <f>VLOOKUP(A1932, [1]orders!A:B,2,FALSE)</f>
        <v>380</v>
      </c>
      <c r="J1932" s="14" t="str">
        <f>VLOOKUP(A1932, [1]orders!A:I,9,FALSE)</f>
        <v>alesia.horne@aol.com</v>
      </c>
      <c r="K1932" s="14">
        <f>VLOOKUP(A1932, [1]orders!A:J,10,FALSE)</f>
        <v>11784</v>
      </c>
      <c r="L1932" s="2" t="str">
        <f>IFERROR(VLOOKUP(C1932, [5]stores!A:B, 2, FALSE), "Unknown")</f>
        <v>Baldwin Bikes</v>
      </c>
      <c r="M1932" s="2" t="str">
        <f>VLOOKUP(D1932,[3]products!A:B,2,FALSE)</f>
        <v>Electra Townie Original 7D EQ - 2016</v>
      </c>
      <c r="N1932" s="2" t="str">
        <f>VLOOKUP(D1932, [3]products!A:H, 8, FALSE)</f>
        <v>Electra</v>
      </c>
      <c r="O1932" s="21">
        <f>VLOOKUP(A1932, [1]orders!A:D, 4, FALSE)</f>
        <v>42767</v>
      </c>
      <c r="P1932" s="2">
        <v>1</v>
      </c>
      <c r="Q1932" s="2">
        <v>599.99</v>
      </c>
      <c r="R1932" s="27">
        <v>0.2</v>
      </c>
      <c r="S1932" s="2">
        <f t="shared" si="30"/>
        <v>599.99</v>
      </c>
    </row>
    <row r="1933" spans="1:19" x14ac:dyDescent="0.3">
      <c r="A1933" s="2">
        <v>686</v>
      </c>
      <c r="B1933" s="2">
        <v>2</v>
      </c>
      <c r="C1933" s="2">
        <f>VLOOKUP(A1933, [1]orders!A:G, 7, FALSE)</f>
        <v>2</v>
      </c>
      <c r="D1933" s="2">
        <v>30</v>
      </c>
      <c r="E1933" s="2">
        <f>VLOOKUP(C1933, [2]staffs!A:G,1,FALSE)</f>
        <v>2</v>
      </c>
      <c r="F1933" s="2" t="str">
        <f>VLOOKUP(E1933, [2]staffs!A:D,4,FALSE)</f>
        <v>mireya.copeland@bikes.shop</v>
      </c>
      <c r="G1933" s="2">
        <f>VLOOKUP(D1933, [3]products!$A:$D, 4, FALSE)</f>
        <v>6</v>
      </c>
      <c r="H1933" s="2" t="str">
        <f>VLOOKUP(G1933, [4]categories!A:B, 2, FALSE)</f>
        <v>Mountain Bikes</v>
      </c>
      <c r="I1933" s="14">
        <f>VLOOKUP(A1933, [1]orders!A:B,2,FALSE)</f>
        <v>380</v>
      </c>
      <c r="J1933" s="14" t="str">
        <f>VLOOKUP(A1933, [1]orders!A:I,9,FALSE)</f>
        <v>alesia.horne@aol.com</v>
      </c>
      <c r="K1933" s="14">
        <f>VLOOKUP(A1933, [1]orders!A:J,10,FALSE)</f>
        <v>11784</v>
      </c>
      <c r="L1933" s="2" t="str">
        <f>IFERROR(VLOOKUP(C1933, [5]stores!A:B, 2, FALSE), "Unknown")</f>
        <v>Baldwin Bikes</v>
      </c>
      <c r="M1933" s="2" t="str">
        <f>VLOOKUP(D1933,[3]products!A:B,2,FALSE)</f>
        <v>Surly Ice Cream Truck Frameset - 2017</v>
      </c>
      <c r="N1933" s="2" t="str">
        <f>VLOOKUP(D1933, [3]products!A:H, 8, FALSE)</f>
        <v>Surly</v>
      </c>
      <c r="O1933" s="21">
        <f>VLOOKUP(A1933, [1]orders!A:D, 4, FALSE)</f>
        <v>42767</v>
      </c>
      <c r="P1933" s="2">
        <v>1</v>
      </c>
      <c r="Q1933" s="2">
        <v>999.99</v>
      </c>
      <c r="R1933" s="27">
        <v>0.1</v>
      </c>
      <c r="S1933" s="2">
        <f t="shared" si="30"/>
        <v>999.99</v>
      </c>
    </row>
    <row r="1934" spans="1:19" x14ac:dyDescent="0.3">
      <c r="A1934" s="2">
        <v>686</v>
      </c>
      <c r="B1934" s="2">
        <v>3</v>
      </c>
      <c r="C1934" s="2">
        <f>VLOOKUP(A1934, [1]orders!A:G, 7, FALSE)</f>
        <v>2</v>
      </c>
      <c r="D1934" s="2">
        <v>88</v>
      </c>
      <c r="E1934" s="2">
        <f>VLOOKUP(C1934, [2]staffs!A:G,1,FALSE)</f>
        <v>2</v>
      </c>
      <c r="F1934" s="2" t="str">
        <f>VLOOKUP(E1934, [2]staffs!A:D,4,FALSE)</f>
        <v>mireya.copeland@bikes.shop</v>
      </c>
      <c r="G1934" s="2">
        <f>VLOOKUP(D1934, [3]products!$A:$D, 4, FALSE)</f>
        <v>1</v>
      </c>
      <c r="H1934" s="2" t="str">
        <f>VLOOKUP(G1934, [4]categories!A:B, 2, FALSE)</f>
        <v>Children Bicycles</v>
      </c>
      <c r="I1934" s="14">
        <f>VLOOKUP(A1934, [1]orders!A:B,2,FALSE)</f>
        <v>380</v>
      </c>
      <c r="J1934" s="14" t="str">
        <f>VLOOKUP(A1934, [1]orders!A:I,9,FALSE)</f>
        <v>alesia.horne@aol.com</v>
      </c>
      <c r="K1934" s="14">
        <f>VLOOKUP(A1934, [1]orders!A:J,10,FALSE)</f>
        <v>11784</v>
      </c>
      <c r="L1934" s="2" t="str">
        <f>IFERROR(VLOOKUP(C1934, [5]stores!A:B, 2, FALSE), "Unknown")</f>
        <v>Baldwin Bikes</v>
      </c>
      <c r="M1934" s="2" t="str">
        <f>VLOOKUP(D1934,[3]products!A:B,2,FALSE)</f>
        <v>Trek Precaliber 12 Girls - 2017</v>
      </c>
      <c r="N1934" s="2" t="str">
        <f>VLOOKUP(D1934, [3]products!A:H, 8, FALSE)</f>
        <v>Trek</v>
      </c>
      <c r="O1934" s="21">
        <f>VLOOKUP(A1934, [1]orders!A:D, 4, FALSE)</f>
        <v>42767</v>
      </c>
      <c r="P1934" s="2">
        <v>2</v>
      </c>
      <c r="Q1934" s="2">
        <v>189.99</v>
      </c>
      <c r="R1934" s="27">
        <v>0.2</v>
      </c>
      <c r="S1934" s="2">
        <f t="shared" si="30"/>
        <v>379.98</v>
      </c>
    </row>
    <row r="1935" spans="1:19" x14ac:dyDescent="0.3">
      <c r="A1935" s="2">
        <v>686</v>
      </c>
      <c r="B1935" s="2">
        <v>4</v>
      </c>
      <c r="C1935" s="2">
        <f>VLOOKUP(A1935, [1]orders!A:G, 7, FALSE)</f>
        <v>2</v>
      </c>
      <c r="D1935" s="2">
        <v>19</v>
      </c>
      <c r="E1935" s="2">
        <f>VLOOKUP(C1935, [2]staffs!A:G,1,FALSE)</f>
        <v>2</v>
      </c>
      <c r="F1935" s="2" t="str">
        <f>VLOOKUP(E1935, [2]staffs!A:D,4,FALSE)</f>
        <v>mireya.copeland@bikes.shop</v>
      </c>
      <c r="G1935" s="2">
        <f>VLOOKUP(D1935, [3]products!$A:$D, 4, FALSE)</f>
        <v>3</v>
      </c>
      <c r="H1935" s="2" t="str">
        <f>VLOOKUP(G1935, [4]categories!A:B, 2, FALSE)</f>
        <v>Cruisers Bicycles</v>
      </c>
      <c r="I1935" s="14">
        <f>VLOOKUP(A1935, [1]orders!A:B,2,FALSE)</f>
        <v>380</v>
      </c>
      <c r="J1935" s="14" t="str">
        <f>VLOOKUP(A1935, [1]orders!A:I,9,FALSE)</f>
        <v>alesia.horne@aol.com</v>
      </c>
      <c r="K1935" s="14">
        <f>VLOOKUP(A1935, [1]orders!A:J,10,FALSE)</f>
        <v>11784</v>
      </c>
      <c r="L1935" s="2" t="str">
        <f>IFERROR(VLOOKUP(C1935, [5]stores!A:B, 2, FALSE), "Unknown")</f>
        <v>Baldwin Bikes</v>
      </c>
      <c r="M1935" s="2" t="str">
        <f>VLOOKUP(D1935,[3]products!A:B,2,FALSE)</f>
        <v>Pure Cycles William 3-Speed - 2016</v>
      </c>
      <c r="N1935" s="2" t="str">
        <f>VLOOKUP(D1935, [3]products!A:H, 8, FALSE)</f>
        <v>Pure Cycles</v>
      </c>
      <c r="O1935" s="21">
        <f>VLOOKUP(A1935, [1]orders!A:D, 4, FALSE)</f>
        <v>42767</v>
      </c>
      <c r="P1935" s="2">
        <v>2</v>
      </c>
      <c r="Q1935" s="2">
        <v>449</v>
      </c>
      <c r="R1935" s="27">
        <v>0.2</v>
      </c>
      <c r="S1935" s="2">
        <f t="shared" si="30"/>
        <v>898</v>
      </c>
    </row>
    <row r="1936" spans="1:19" x14ac:dyDescent="0.3">
      <c r="A1936" s="2">
        <v>686</v>
      </c>
      <c r="B1936" s="2">
        <v>5</v>
      </c>
      <c r="C1936" s="2">
        <f>VLOOKUP(A1936, [1]orders!A:G, 7, FALSE)</f>
        <v>2</v>
      </c>
      <c r="D1936" s="2">
        <v>104</v>
      </c>
      <c r="E1936" s="2">
        <f>VLOOKUP(C1936, [2]staffs!A:G,1,FALSE)</f>
        <v>2</v>
      </c>
      <c r="F1936" s="2" t="str">
        <f>VLOOKUP(E1936, [2]staffs!A:D,4,FALSE)</f>
        <v>mireya.copeland@bikes.shop</v>
      </c>
      <c r="G1936" s="2">
        <f>VLOOKUP(D1936, [3]products!$A:$D, 4, FALSE)</f>
        <v>2</v>
      </c>
      <c r="H1936" s="2" t="str">
        <f>VLOOKUP(G1936, [4]categories!A:B, 2, FALSE)</f>
        <v>Comfort Bicycles</v>
      </c>
      <c r="I1936" s="14">
        <f>VLOOKUP(A1936, [1]orders!A:B,2,FALSE)</f>
        <v>380</v>
      </c>
      <c r="J1936" s="14" t="str">
        <f>VLOOKUP(A1936, [1]orders!A:I,9,FALSE)</f>
        <v>alesia.horne@aol.com</v>
      </c>
      <c r="K1936" s="14">
        <f>VLOOKUP(A1936, [1]orders!A:J,10,FALSE)</f>
        <v>11784</v>
      </c>
      <c r="L1936" s="2" t="str">
        <f>IFERROR(VLOOKUP(C1936, [5]stores!A:B, 2, FALSE), "Unknown")</f>
        <v>Baldwin Bikes</v>
      </c>
      <c r="M1936" s="2" t="str">
        <f>VLOOKUP(D1936,[3]products!A:B,2,FALSE)</f>
        <v>Sun Bicycles Streamway - 2017</v>
      </c>
      <c r="N1936" s="2" t="str">
        <f>VLOOKUP(D1936, [3]products!A:H, 8, FALSE)</f>
        <v>Sun Bicycles</v>
      </c>
      <c r="O1936" s="21">
        <f>VLOOKUP(A1936, [1]orders!A:D, 4, FALSE)</f>
        <v>42767</v>
      </c>
      <c r="P1936" s="2">
        <v>1</v>
      </c>
      <c r="Q1936" s="2">
        <v>481.99</v>
      </c>
      <c r="R1936" s="27">
        <v>0.2</v>
      </c>
      <c r="S1936" s="2">
        <f t="shared" si="30"/>
        <v>481.99</v>
      </c>
    </row>
    <row r="1937" spans="1:19" x14ac:dyDescent="0.3">
      <c r="A1937" s="2">
        <v>687</v>
      </c>
      <c r="B1937" s="2">
        <v>1</v>
      </c>
      <c r="C1937" s="2">
        <f>VLOOKUP(A1937, [1]orders!A:G, 7, FALSE)</f>
        <v>1</v>
      </c>
      <c r="D1937" s="2">
        <v>48</v>
      </c>
      <c r="E1937" s="2">
        <f>VLOOKUP(C1937, [2]staffs!A:G,1,FALSE)</f>
        <v>1</v>
      </c>
      <c r="F1937" s="2" t="str">
        <f>VLOOKUP(E1937, [2]staffs!A:D,4,FALSE)</f>
        <v>fabiola.jackson@bikes.shop</v>
      </c>
      <c r="G1937" s="2">
        <f>VLOOKUP(D1937, [3]products!$A:$D, 4, FALSE)</f>
        <v>7</v>
      </c>
      <c r="H1937" s="2" t="str">
        <f>VLOOKUP(G1937, [4]categories!A:B, 2, FALSE)</f>
        <v>Road Bikes</v>
      </c>
      <c r="I1937" s="14">
        <f>VLOOKUP(A1937, [1]orders!A:B,2,FALSE)</f>
        <v>530</v>
      </c>
      <c r="J1937" s="14" t="str">
        <f>VLOOKUP(A1937, [1]orders!A:I,9,FALSE)</f>
        <v>selene.austin@msn.com</v>
      </c>
      <c r="K1937" s="14">
        <f>VLOOKUP(A1937, [1]orders!A:J,10,FALSE)</f>
        <v>91010</v>
      </c>
      <c r="L1937" s="2" t="str">
        <f>IFERROR(VLOOKUP(C1937, [5]stores!A:B, 2, FALSE), "Unknown")</f>
        <v>Santa Cruz Bikes</v>
      </c>
      <c r="M1937" s="2" t="str">
        <f>VLOOKUP(D1937,[3]products!A:B,2,FALSE)</f>
        <v>Trek Emonda S 4 - 2017</v>
      </c>
      <c r="N1937" s="2" t="str">
        <f>VLOOKUP(D1937, [3]products!A:H, 8, FALSE)</f>
        <v>Trek</v>
      </c>
      <c r="O1937" s="21">
        <f>VLOOKUP(A1937, [1]orders!A:D, 4, FALSE)</f>
        <v>42768</v>
      </c>
      <c r="P1937" s="2">
        <v>2</v>
      </c>
      <c r="Q1937" s="2">
        <v>1499.99</v>
      </c>
      <c r="R1937" s="27">
        <v>0.05</v>
      </c>
      <c r="S1937" s="2">
        <f t="shared" si="30"/>
        <v>2999.98</v>
      </c>
    </row>
    <row r="1938" spans="1:19" x14ac:dyDescent="0.3">
      <c r="A1938" s="2">
        <v>687</v>
      </c>
      <c r="B1938" s="2">
        <v>2</v>
      </c>
      <c r="C1938" s="2">
        <f>VLOOKUP(A1938, [1]orders!A:G, 7, FALSE)</f>
        <v>1</v>
      </c>
      <c r="D1938" s="2">
        <v>95</v>
      </c>
      <c r="E1938" s="2">
        <f>VLOOKUP(C1938, [2]staffs!A:G,1,FALSE)</f>
        <v>1</v>
      </c>
      <c r="F1938" s="2" t="str">
        <f>VLOOKUP(E1938, [2]staffs!A:D,4,FALSE)</f>
        <v>fabiola.jackson@bikes.shop</v>
      </c>
      <c r="G1938" s="2">
        <f>VLOOKUP(D1938, [3]products!$A:$D, 4, FALSE)</f>
        <v>1</v>
      </c>
      <c r="H1938" s="2" t="str">
        <f>VLOOKUP(G1938, [4]categories!A:B, 2, FALSE)</f>
        <v>Children Bicycles</v>
      </c>
      <c r="I1938" s="14">
        <f>VLOOKUP(A1938, [1]orders!A:B,2,FALSE)</f>
        <v>530</v>
      </c>
      <c r="J1938" s="14" t="str">
        <f>VLOOKUP(A1938, [1]orders!A:I,9,FALSE)</f>
        <v>selene.austin@msn.com</v>
      </c>
      <c r="K1938" s="14">
        <f>VLOOKUP(A1938, [1]orders!A:J,10,FALSE)</f>
        <v>91010</v>
      </c>
      <c r="L1938" s="2" t="str">
        <f>IFERROR(VLOOKUP(C1938, [5]stores!A:B, 2, FALSE), "Unknown")</f>
        <v>Santa Cruz Bikes</v>
      </c>
      <c r="M1938" s="2" t="str">
        <f>VLOOKUP(D1938,[3]products!A:B,2,FALSE)</f>
        <v>Electra Girl's Hawaii 1 16" - 2017</v>
      </c>
      <c r="N1938" s="2" t="str">
        <f>VLOOKUP(D1938, [3]products!A:H, 8, FALSE)</f>
        <v>Electra</v>
      </c>
      <c r="O1938" s="21">
        <f>VLOOKUP(A1938, [1]orders!A:D, 4, FALSE)</f>
        <v>42768</v>
      </c>
      <c r="P1938" s="2">
        <v>1</v>
      </c>
      <c r="Q1938" s="2">
        <v>299.99</v>
      </c>
      <c r="R1938" s="27">
        <v>7.0000000000000007E-2</v>
      </c>
      <c r="S1938" s="2">
        <f t="shared" si="30"/>
        <v>299.99</v>
      </c>
    </row>
    <row r="1939" spans="1:19" x14ac:dyDescent="0.3">
      <c r="A1939" s="2">
        <v>687</v>
      </c>
      <c r="B1939" s="2">
        <v>3</v>
      </c>
      <c r="C1939" s="2">
        <f>VLOOKUP(A1939, [1]orders!A:G, 7, FALSE)</f>
        <v>1</v>
      </c>
      <c r="D1939" s="2">
        <v>5</v>
      </c>
      <c r="E1939" s="2">
        <f>VLOOKUP(C1939, [2]staffs!A:G,1,FALSE)</f>
        <v>1</v>
      </c>
      <c r="F1939" s="2" t="str">
        <f>VLOOKUP(E1939, [2]staffs!A:D,4,FALSE)</f>
        <v>fabiola.jackson@bikes.shop</v>
      </c>
      <c r="G1939" s="2">
        <f>VLOOKUP(D1939, [3]products!$A:$D, 4, FALSE)</f>
        <v>6</v>
      </c>
      <c r="H1939" s="2" t="str">
        <f>VLOOKUP(G1939, [4]categories!A:B, 2, FALSE)</f>
        <v>Mountain Bikes</v>
      </c>
      <c r="I1939" s="14">
        <f>VLOOKUP(A1939, [1]orders!A:B,2,FALSE)</f>
        <v>530</v>
      </c>
      <c r="J1939" s="14" t="str">
        <f>VLOOKUP(A1939, [1]orders!A:I,9,FALSE)</f>
        <v>selene.austin@msn.com</v>
      </c>
      <c r="K1939" s="14">
        <f>VLOOKUP(A1939, [1]orders!A:J,10,FALSE)</f>
        <v>91010</v>
      </c>
      <c r="L1939" s="2" t="str">
        <f>IFERROR(VLOOKUP(C1939, [5]stores!A:B, 2, FALSE), "Unknown")</f>
        <v>Santa Cruz Bikes</v>
      </c>
      <c r="M1939" s="2" t="str">
        <f>VLOOKUP(D1939,[3]products!A:B,2,FALSE)</f>
        <v>Heller Shagamaw Frame - 2016</v>
      </c>
      <c r="N1939" s="2" t="str">
        <f>VLOOKUP(D1939, [3]products!A:H, 8, FALSE)</f>
        <v>Heller</v>
      </c>
      <c r="O1939" s="21">
        <f>VLOOKUP(A1939, [1]orders!A:D, 4, FALSE)</f>
        <v>42768</v>
      </c>
      <c r="P1939" s="2">
        <v>2</v>
      </c>
      <c r="Q1939" s="2">
        <v>1320.99</v>
      </c>
      <c r="R1939" s="27">
        <v>0.2</v>
      </c>
      <c r="S1939" s="2">
        <f t="shared" si="30"/>
        <v>2641.98</v>
      </c>
    </row>
    <row r="1940" spans="1:19" x14ac:dyDescent="0.3">
      <c r="A1940" s="2">
        <v>687</v>
      </c>
      <c r="B1940" s="2">
        <v>4</v>
      </c>
      <c r="C1940" s="2">
        <f>VLOOKUP(A1940, [1]orders!A:G, 7, FALSE)</f>
        <v>1</v>
      </c>
      <c r="D1940" s="2">
        <v>83</v>
      </c>
      <c r="E1940" s="2">
        <f>VLOOKUP(C1940, [2]staffs!A:G,1,FALSE)</f>
        <v>1</v>
      </c>
      <c r="F1940" s="2" t="str">
        <f>VLOOKUP(E1940, [2]staffs!A:D,4,FALSE)</f>
        <v>fabiola.jackson@bikes.shop</v>
      </c>
      <c r="G1940" s="2">
        <f>VLOOKUP(D1940, [3]products!$A:$D, 4, FALSE)</f>
        <v>1</v>
      </c>
      <c r="H1940" s="2" t="str">
        <f>VLOOKUP(G1940, [4]categories!A:B, 2, FALSE)</f>
        <v>Children Bicycles</v>
      </c>
      <c r="I1940" s="14">
        <f>VLOOKUP(A1940, [1]orders!A:B,2,FALSE)</f>
        <v>530</v>
      </c>
      <c r="J1940" s="14" t="str">
        <f>VLOOKUP(A1940, [1]orders!A:I,9,FALSE)</f>
        <v>selene.austin@msn.com</v>
      </c>
      <c r="K1940" s="14">
        <f>VLOOKUP(A1940, [1]orders!A:J,10,FALSE)</f>
        <v>91010</v>
      </c>
      <c r="L1940" s="2" t="str">
        <f>IFERROR(VLOOKUP(C1940, [5]stores!A:B, 2, FALSE), "Unknown")</f>
        <v>Santa Cruz Bikes</v>
      </c>
      <c r="M1940" s="2" t="str">
        <f>VLOOKUP(D1940,[3]products!A:B,2,FALSE)</f>
        <v>Trek Boy's Kickster - 2015/2017</v>
      </c>
      <c r="N1940" s="2" t="str">
        <f>VLOOKUP(D1940, [3]products!A:H, 8, FALSE)</f>
        <v>Trek</v>
      </c>
      <c r="O1940" s="21">
        <f>VLOOKUP(A1940, [1]orders!A:D, 4, FALSE)</f>
        <v>42768</v>
      </c>
      <c r="P1940" s="2">
        <v>1</v>
      </c>
      <c r="Q1940" s="2">
        <v>149.99</v>
      </c>
      <c r="R1940" s="27">
        <v>7.0000000000000007E-2</v>
      </c>
      <c r="S1940" s="2">
        <f t="shared" si="30"/>
        <v>149.99</v>
      </c>
    </row>
    <row r="1941" spans="1:19" x14ac:dyDescent="0.3">
      <c r="A1941" s="2">
        <v>688</v>
      </c>
      <c r="B1941" s="2">
        <v>1</v>
      </c>
      <c r="C1941" s="2">
        <f>VLOOKUP(A1941, [1]orders!A:G, 7, FALSE)</f>
        <v>2</v>
      </c>
      <c r="D1941" s="2">
        <v>8</v>
      </c>
      <c r="E1941" s="2">
        <f>VLOOKUP(C1941, [2]staffs!A:G,1,FALSE)</f>
        <v>2</v>
      </c>
      <c r="F1941" s="2" t="str">
        <f>VLOOKUP(E1941, [2]staffs!A:D,4,FALSE)</f>
        <v>mireya.copeland@bikes.shop</v>
      </c>
      <c r="G1941" s="2">
        <f>VLOOKUP(D1941, [3]products!$A:$D, 4, FALSE)</f>
        <v>6</v>
      </c>
      <c r="H1941" s="2" t="str">
        <f>VLOOKUP(G1941, [4]categories!A:B, 2, FALSE)</f>
        <v>Mountain Bikes</v>
      </c>
      <c r="I1941" s="14">
        <f>VLOOKUP(A1941, [1]orders!A:B,2,FALSE)</f>
        <v>343</v>
      </c>
      <c r="J1941" s="14" t="str">
        <f>VLOOKUP(A1941, [1]orders!A:I,9,FALSE)</f>
        <v>jesica.fields@yahoo.com</v>
      </c>
      <c r="K1941" s="14">
        <f>VLOOKUP(A1941, [1]orders!A:J,10,FALSE)</f>
        <v>11725</v>
      </c>
      <c r="L1941" s="2" t="str">
        <f>IFERROR(VLOOKUP(C1941, [5]stores!A:B, 2, FALSE), "Unknown")</f>
        <v>Baldwin Bikes</v>
      </c>
      <c r="M1941" s="2" t="str">
        <f>VLOOKUP(D1941,[3]products!A:B,2,FALSE)</f>
        <v>Trek Remedy 29 Carbon Frameset - 2016</v>
      </c>
      <c r="N1941" s="2" t="str">
        <f>VLOOKUP(D1941, [3]products!A:H, 8, FALSE)</f>
        <v>Trek</v>
      </c>
      <c r="O1941" s="21">
        <f>VLOOKUP(A1941, [1]orders!A:D, 4, FALSE)</f>
        <v>42768</v>
      </c>
      <c r="P1941" s="2">
        <v>1</v>
      </c>
      <c r="Q1941" s="2">
        <v>1799.99</v>
      </c>
      <c r="R1941" s="27">
        <v>0.1</v>
      </c>
      <c r="S1941" s="2">
        <f t="shared" si="30"/>
        <v>1799.99</v>
      </c>
    </row>
    <row r="1942" spans="1:19" x14ac:dyDescent="0.3">
      <c r="A1942" s="2">
        <v>688</v>
      </c>
      <c r="B1942" s="2">
        <v>2</v>
      </c>
      <c r="C1942" s="2">
        <f>VLOOKUP(A1942, [1]orders!A:G, 7, FALSE)</f>
        <v>2</v>
      </c>
      <c r="D1942" s="2">
        <v>88</v>
      </c>
      <c r="E1942" s="2">
        <f>VLOOKUP(C1942, [2]staffs!A:G,1,FALSE)</f>
        <v>2</v>
      </c>
      <c r="F1942" s="2" t="str">
        <f>VLOOKUP(E1942, [2]staffs!A:D,4,FALSE)</f>
        <v>mireya.copeland@bikes.shop</v>
      </c>
      <c r="G1942" s="2">
        <f>VLOOKUP(D1942, [3]products!$A:$D, 4, FALSE)</f>
        <v>1</v>
      </c>
      <c r="H1942" s="2" t="str">
        <f>VLOOKUP(G1942, [4]categories!A:B, 2, FALSE)</f>
        <v>Children Bicycles</v>
      </c>
      <c r="I1942" s="14">
        <f>VLOOKUP(A1942, [1]orders!A:B,2,FALSE)</f>
        <v>343</v>
      </c>
      <c r="J1942" s="14" t="str">
        <f>VLOOKUP(A1942, [1]orders!A:I,9,FALSE)</f>
        <v>jesica.fields@yahoo.com</v>
      </c>
      <c r="K1942" s="14">
        <f>VLOOKUP(A1942, [1]orders!A:J,10,FALSE)</f>
        <v>11725</v>
      </c>
      <c r="L1942" s="2" t="str">
        <f>IFERROR(VLOOKUP(C1942, [5]stores!A:B, 2, FALSE), "Unknown")</f>
        <v>Baldwin Bikes</v>
      </c>
      <c r="M1942" s="2" t="str">
        <f>VLOOKUP(D1942,[3]products!A:B,2,FALSE)</f>
        <v>Trek Precaliber 12 Girls - 2017</v>
      </c>
      <c r="N1942" s="2" t="str">
        <f>VLOOKUP(D1942, [3]products!A:H, 8, FALSE)</f>
        <v>Trek</v>
      </c>
      <c r="O1942" s="21">
        <f>VLOOKUP(A1942, [1]orders!A:D, 4, FALSE)</f>
        <v>42768</v>
      </c>
      <c r="P1942" s="2">
        <v>1</v>
      </c>
      <c r="Q1942" s="2">
        <v>189.99</v>
      </c>
      <c r="R1942" s="27">
        <v>0.05</v>
      </c>
      <c r="S1942" s="2">
        <f t="shared" si="30"/>
        <v>189.99</v>
      </c>
    </row>
    <row r="1943" spans="1:19" x14ac:dyDescent="0.3">
      <c r="A1943" s="2">
        <v>689</v>
      </c>
      <c r="B1943" s="2">
        <v>1</v>
      </c>
      <c r="C1943" s="2">
        <f>VLOOKUP(A1943, [1]orders!A:G, 7, FALSE)</f>
        <v>2</v>
      </c>
      <c r="D1943" s="2">
        <v>33</v>
      </c>
      <c r="E1943" s="2">
        <f>VLOOKUP(C1943, [2]staffs!A:G,1,FALSE)</f>
        <v>2</v>
      </c>
      <c r="F1943" s="2" t="str">
        <f>VLOOKUP(E1943, [2]staffs!A:D,4,FALSE)</f>
        <v>mireya.copeland@bikes.shop</v>
      </c>
      <c r="G1943" s="2">
        <f>VLOOKUP(D1943, [3]products!$A:$D, 4, FALSE)</f>
        <v>6</v>
      </c>
      <c r="H1943" s="2" t="str">
        <f>VLOOKUP(G1943, [4]categories!A:B, 2, FALSE)</f>
        <v>Mountain Bikes</v>
      </c>
      <c r="I1943" s="14">
        <f>VLOOKUP(A1943, [1]orders!A:B,2,FALSE)</f>
        <v>884</v>
      </c>
      <c r="J1943" s="14" t="str">
        <f>VLOOKUP(A1943, [1]orders!A:I,9,FALSE)</f>
        <v>willian.hardin@msn.com</v>
      </c>
      <c r="K1943" s="14">
        <f>VLOOKUP(A1943, [1]orders!A:J,10,FALSE)</f>
        <v>13126</v>
      </c>
      <c r="L1943" s="2" t="str">
        <f>IFERROR(VLOOKUP(C1943, [5]stores!A:B, 2, FALSE), "Unknown")</f>
        <v>Baldwin Bikes</v>
      </c>
      <c r="M1943" s="2" t="str">
        <f>VLOOKUP(D1943,[3]products!A:B,2,FALSE)</f>
        <v>Surly Wednesday Frameset - 2017</v>
      </c>
      <c r="N1943" s="2" t="str">
        <f>VLOOKUP(D1943, [3]products!A:H, 8, FALSE)</f>
        <v>Surly</v>
      </c>
      <c r="O1943" s="21">
        <f>VLOOKUP(A1943, [1]orders!A:D, 4, FALSE)</f>
        <v>42768</v>
      </c>
      <c r="P1943" s="2">
        <v>2</v>
      </c>
      <c r="Q1943" s="2">
        <v>469.99</v>
      </c>
      <c r="R1943" s="27">
        <v>0.1</v>
      </c>
      <c r="S1943" s="2">
        <f t="shared" si="30"/>
        <v>939.98</v>
      </c>
    </row>
    <row r="1944" spans="1:19" x14ac:dyDescent="0.3">
      <c r="A1944" s="2">
        <v>690</v>
      </c>
      <c r="B1944" s="2">
        <v>1</v>
      </c>
      <c r="C1944" s="2">
        <f>VLOOKUP(A1944, [1]orders!A:G, 7, FALSE)</f>
        <v>1</v>
      </c>
      <c r="D1944" s="2">
        <v>84</v>
      </c>
      <c r="E1944" s="2">
        <f>VLOOKUP(C1944, [2]staffs!A:G,1,FALSE)</f>
        <v>1</v>
      </c>
      <c r="F1944" s="2" t="str">
        <f>VLOOKUP(E1944, [2]staffs!A:D,4,FALSE)</f>
        <v>fabiola.jackson@bikes.shop</v>
      </c>
      <c r="G1944" s="2">
        <f>VLOOKUP(D1944, [3]products!$A:$D, 4, FALSE)</f>
        <v>1</v>
      </c>
      <c r="H1944" s="2" t="str">
        <f>VLOOKUP(G1944, [4]categories!A:B, 2, FALSE)</f>
        <v>Children Bicycles</v>
      </c>
      <c r="I1944" s="14">
        <f>VLOOKUP(A1944, [1]orders!A:B,2,FALSE)</f>
        <v>1097</v>
      </c>
      <c r="J1944" s="14" t="str">
        <f>VLOOKUP(A1944, [1]orders!A:I,9,FALSE)</f>
        <v>collen.dennis@gmail.com</v>
      </c>
      <c r="K1944" s="14">
        <f>VLOOKUP(A1944, [1]orders!A:J,10,FALSE)</f>
        <v>94806</v>
      </c>
      <c r="L1944" s="2" t="str">
        <f>IFERROR(VLOOKUP(C1944, [5]stores!A:B, 2, FALSE), "Unknown")</f>
        <v>Santa Cruz Bikes</v>
      </c>
      <c r="M1944" s="2" t="str">
        <f>VLOOKUP(D1944,[3]products!A:B,2,FALSE)</f>
        <v>Sun Bicycles Lil Kitt'n - 2017</v>
      </c>
      <c r="N1944" s="2" t="str">
        <f>VLOOKUP(D1944, [3]products!A:H, 8, FALSE)</f>
        <v>Sun Bicycles</v>
      </c>
      <c r="O1944" s="21">
        <f>VLOOKUP(A1944, [1]orders!A:D, 4, FALSE)</f>
        <v>42769</v>
      </c>
      <c r="P1944" s="2">
        <v>1</v>
      </c>
      <c r="Q1944" s="2">
        <v>109.99</v>
      </c>
      <c r="R1944" s="27">
        <v>0.2</v>
      </c>
      <c r="S1944" s="2">
        <f t="shared" si="30"/>
        <v>109.99</v>
      </c>
    </row>
    <row r="1945" spans="1:19" x14ac:dyDescent="0.3">
      <c r="A1945" s="2">
        <v>690</v>
      </c>
      <c r="B1945" s="2">
        <v>2</v>
      </c>
      <c r="C1945" s="2">
        <f>VLOOKUP(A1945, [1]orders!A:G, 7, FALSE)</f>
        <v>1</v>
      </c>
      <c r="D1945" s="2">
        <v>11</v>
      </c>
      <c r="E1945" s="2">
        <f>VLOOKUP(C1945, [2]staffs!A:G,1,FALSE)</f>
        <v>1</v>
      </c>
      <c r="F1945" s="2" t="str">
        <f>VLOOKUP(E1945, [2]staffs!A:D,4,FALSE)</f>
        <v>fabiola.jackson@bikes.shop</v>
      </c>
      <c r="G1945" s="2">
        <f>VLOOKUP(D1945, [3]products!$A:$D, 4, FALSE)</f>
        <v>4</v>
      </c>
      <c r="H1945" s="2" t="str">
        <f>VLOOKUP(G1945, [4]categories!A:B, 2, FALSE)</f>
        <v>Cyclocross Bicycles</v>
      </c>
      <c r="I1945" s="14">
        <f>VLOOKUP(A1945, [1]orders!A:B,2,FALSE)</f>
        <v>1097</v>
      </c>
      <c r="J1945" s="14" t="str">
        <f>VLOOKUP(A1945, [1]orders!A:I,9,FALSE)</f>
        <v>collen.dennis@gmail.com</v>
      </c>
      <c r="K1945" s="14">
        <f>VLOOKUP(A1945, [1]orders!A:J,10,FALSE)</f>
        <v>94806</v>
      </c>
      <c r="L1945" s="2" t="str">
        <f>IFERROR(VLOOKUP(C1945, [5]stores!A:B, 2, FALSE), "Unknown")</f>
        <v>Santa Cruz Bikes</v>
      </c>
      <c r="M1945" s="2" t="str">
        <f>VLOOKUP(D1945,[3]products!A:B,2,FALSE)</f>
        <v>Surly Straggler 650b - 2016</v>
      </c>
      <c r="N1945" s="2" t="str">
        <f>VLOOKUP(D1945, [3]products!A:H, 8, FALSE)</f>
        <v>Surly</v>
      </c>
      <c r="O1945" s="21">
        <f>VLOOKUP(A1945, [1]orders!A:D, 4, FALSE)</f>
        <v>42769</v>
      </c>
      <c r="P1945" s="2">
        <v>2</v>
      </c>
      <c r="Q1945" s="2">
        <v>1680.99</v>
      </c>
      <c r="R1945" s="27">
        <v>7.0000000000000007E-2</v>
      </c>
      <c r="S1945" s="2">
        <f t="shared" si="30"/>
        <v>3361.98</v>
      </c>
    </row>
    <row r="1946" spans="1:19" x14ac:dyDescent="0.3">
      <c r="A1946" s="2">
        <v>690</v>
      </c>
      <c r="B1946" s="2">
        <v>3</v>
      </c>
      <c r="C1946" s="2">
        <f>VLOOKUP(A1946, [1]orders!A:G, 7, FALSE)</f>
        <v>1</v>
      </c>
      <c r="D1946" s="2">
        <v>85</v>
      </c>
      <c r="E1946" s="2">
        <f>VLOOKUP(C1946, [2]staffs!A:G,1,FALSE)</f>
        <v>1</v>
      </c>
      <c r="F1946" s="2" t="str">
        <f>VLOOKUP(E1946, [2]staffs!A:D,4,FALSE)</f>
        <v>fabiola.jackson@bikes.shop</v>
      </c>
      <c r="G1946" s="2">
        <f>VLOOKUP(D1946, [3]products!$A:$D, 4, FALSE)</f>
        <v>1</v>
      </c>
      <c r="H1946" s="2" t="str">
        <f>VLOOKUP(G1946, [4]categories!A:B, 2, FALSE)</f>
        <v>Children Bicycles</v>
      </c>
      <c r="I1946" s="14">
        <f>VLOOKUP(A1946, [1]orders!A:B,2,FALSE)</f>
        <v>1097</v>
      </c>
      <c r="J1946" s="14" t="str">
        <f>VLOOKUP(A1946, [1]orders!A:I,9,FALSE)</f>
        <v>collen.dennis@gmail.com</v>
      </c>
      <c r="K1946" s="14">
        <f>VLOOKUP(A1946, [1]orders!A:J,10,FALSE)</f>
        <v>94806</v>
      </c>
      <c r="L1946" s="2" t="str">
        <f>IFERROR(VLOOKUP(C1946, [5]stores!A:B, 2, FALSE), "Unknown")</f>
        <v>Santa Cruz Bikes</v>
      </c>
      <c r="M1946" s="2" t="str">
        <f>VLOOKUP(D1946,[3]products!A:B,2,FALSE)</f>
        <v>Haro Downtown 16 - 2017</v>
      </c>
      <c r="N1946" s="2" t="str">
        <f>VLOOKUP(D1946, [3]products!A:H, 8, FALSE)</f>
        <v>Haro</v>
      </c>
      <c r="O1946" s="21">
        <f>VLOOKUP(A1946, [1]orders!A:D, 4, FALSE)</f>
        <v>42769</v>
      </c>
      <c r="P1946" s="2">
        <v>1</v>
      </c>
      <c r="Q1946" s="2">
        <v>329.99</v>
      </c>
      <c r="R1946" s="27">
        <v>0.05</v>
      </c>
      <c r="S1946" s="2">
        <f t="shared" si="30"/>
        <v>329.99</v>
      </c>
    </row>
    <row r="1947" spans="1:19" x14ac:dyDescent="0.3">
      <c r="A1947" s="2">
        <v>690</v>
      </c>
      <c r="B1947" s="2">
        <v>4</v>
      </c>
      <c r="C1947" s="2">
        <f>VLOOKUP(A1947, [1]orders!A:G, 7, FALSE)</f>
        <v>1</v>
      </c>
      <c r="D1947" s="2">
        <v>109</v>
      </c>
      <c r="E1947" s="2">
        <f>VLOOKUP(C1947, [2]staffs!A:G,1,FALSE)</f>
        <v>1</v>
      </c>
      <c r="F1947" s="2" t="str">
        <f>VLOOKUP(E1947, [2]staffs!A:D,4,FALSE)</f>
        <v>fabiola.jackson@bikes.shop</v>
      </c>
      <c r="G1947" s="2">
        <f>VLOOKUP(D1947, [3]products!$A:$D, 4, FALSE)</f>
        <v>2</v>
      </c>
      <c r="H1947" s="2" t="str">
        <f>VLOOKUP(G1947, [4]categories!A:B, 2, FALSE)</f>
        <v>Comfort Bicycles</v>
      </c>
      <c r="I1947" s="14">
        <f>VLOOKUP(A1947, [1]orders!A:B,2,FALSE)</f>
        <v>1097</v>
      </c>
      <c r="J1947" s="14" t="str">
        <f>VLOOKUP(A1947, [1]orders!A:I,9,FALSE)</f>
        <v>collen.dennis@gmail.com</v>
      </c>
      <c r="K1947" s="14">
        <f>VLOOKUP(A1947, [1]orders!A:J,10,FALSE)</f>
        <v>94806</v>
      </c>
      <c r="L1947" s="2" t="str">
        <f>IFERROR(VLOOKUP(C1947, [5]stores!A:B, 2, FALSE), "Unknown")</f>
        <v>Santa Cruz Bikes</v>
      </c>
      <c r="M1947" s="2" t="str">
        <f>VLOOKUP(D1947,[3]products!A:B,2,FALSE)</f>
        <v>Sun Bicycles Cruz 7 - Women's - 2017</v>
      </c>
      <c r="N1947" s="2" t="str">
        <f>VLOOKUP(D1947, [3]products!A:H, 8, FALSE)</f>
        <v>Sun Bicycles</v>
      </c>
      <c r="O1947" s="21">
        <f>VLOOKUP(A1947, [1]orders!A:D, 4, FALSE)</f>
        <v>42769</v>
      </c>
      <c r="P1947" s="2">
        <v>2</v>
      </c>
      <c r="Q1947" s="2">
        <v>416.99</v>
      </c>
      <c r="R1947" s="27">
        <v>0.2</v>
      </c>
      <c r="S1947" s="2">
        <f t="shared" si="30"/>
        <v>833.98</v>
      </c>
    </row>
    <row r="1948" spans="1:19" x14ac:dyDescent="0.3">
      <c r="A1948" s="2">
        <v>691</v>
      </c>
      <c r="B1948" s="2">
        <v>1</v>
      </c>
      <c r="C1948" s="2">
        <f>VLOOKUP(A1948, [1]orders!A:G, 7, FALSE)</f>
        <v>2</v>
      </c>
      <c r="D1948" s="2">
        <v>23</v>
      </c>
      <c r="E1948" s="2">
        <f>VLOOKUP(C1948, [2]staffs!A:G,1,FALSE)</f>
        <v>2</v>
      </c>
      <c r="F1948" s="2" t="str">
        <f>VLOOKUP(E1948, [2]staffs!A:D,4,FALSE)</f>
        <v>mireya.copeland@bikes.shop</v>
      </c>
      <c r="G1948" s="2">
        <f>VLOOKUP(D1948, [3]products!$A:$D, 4, FALSE)</f>
        <v>1</v>
      </c>
      <c r="H1948" s="2" t="str">
        <f>VLOOKUP(G1948, [4]categories!A:B, 2, FALSE)</f>
        <v>Children Bicycles</v>
      </c>
      <c r="I1948" s="14">
        <f>VLOOKUP(A1948, [1]orders!A:B,2,FALSE)</f>
        <v>1081</v>
      </c>
      <c r="J1948" s="14" t="str">
        <f>VLOOKUP(A1948, [1]orders!A:I,9,FALSE)</f>
        <v>carson.macias@gmail.com</v>
      </c>
      <c r="K1948" s="14">
        <f>VLOOKUP(A1948, [1]orders!A:J,10,FALSE)</f>
        <v>10801</v>
      </c>
      <c r="L1948" s="2" t="str">
        <f>IFERROR(VLOOKUP(C1948, [5]stores!A:B, 2, FALSE), "Unknown")</f>
        <v>Baldwin Bikes</v>
      </c>
      <c r="M1948" s="2" t="str">
        <f>VLOOKUP(D1948,[3]products!A:B,2,FALSE)</f>
        <v>Electra Girl's Hawaii 1 (20-inch) - 2015/2016</v>
      </c>
      <c r="N1948" s="2" t="str">
        <f>VLOOKUP(D1948, [3]products!A:H, 8, FALSE)</f>
        <v>Electra</v>
      </c>
      <c r="O1948" s="21">
        <f>VLOOKUP(A1948, [1]orders!A:D, 4, FALSE)</f>
        <v>42770</v>
      </c>
      <c r="P1948" s="2">
        <v>2</v>
      </c>
      <c r="Q1948" s="2">
        <v>299.99</v>
      </c>
      <c r="R1948" s="27">
        <v>0.05</v>
      </c>
      <c r="S1948" s="2">
        <f t="shared" si="30"/>
        <v>599.98</v>
      </c>
    </row>
    <row r="1949" spans="1:19" x14ac:dyDescent="0.3">
      <c r="A1949" s="2">
        <v>691</v>
      </c>
      <c r="B1949" s="2">
        <v>2</v>
      </c>
      <c r="C1949" s="2">
        <f>VLOOKUP(A1949, [1]orders!A:G, 7, FALSE)</f>
        <v>2</v>
      </c>
      <c r="D1949" s="2">
        <v>5</v>
      </c>
      <c r="E1949" s="2">
        <f>VLOOKUP(C1949, [2]staffs!A:G,1,FALSE)</f>
        <v>2</v>
      </c>
      <c r="F1949" s="2" t="str">
        <f>VLOOKUP(E1949, [2]staffs!A:D,4,FALSE)</f>
        <v>mireya.copeland@bikes.shop</v>
      </c>
      <c r="G1949" s="2">
        <f>VLOOKUP(D1949, [3]products!$A:$D, 4, FALSE)</f>
        <v>6</v>
      </c>
      <c r="H1949" s="2" t="str">
        <f>VLOOKUP(G1949, [4]categories!A:B, 2, FALSE)</f>
        <v>Mountain Bikes</v>
      </c>
      <c r="I1949" s="14">
        <f>VLOOKUP(A1949, [1]orders!A:B,2,FALSE)</f>
        <v>1081</v>
      </c>
      <c r="J1949" s="14" t="str">
        <f>VLOOKUP(A1949, [1]orders!A:I,9,FALSE)</f>
        <v>carson.macias@gmail.com</v>
      </c>
      <c r="K1949" s="14">
        <f>VLOOKUP(A1949, [1]orders!A:J,10,FALSE)</f>
        <v>10801</v>
      </c>
      <c r="L1949" s="2" t="str">
        <f>IFERROR(VLOOKUP(C1949, [5]stores!A:B, 2, FALSE), "Unknown")</f>
        <v>Baldwin Bikes</v>
      </c>
      <c r="M1949" s="2" t="str">
        <f>VLOOKUP(D1949,[3]products!A:B,2,FALSE)</f>
        <v>Heller Shagamaw Frame - 2016</v>
      </c>
      <c r="N1949" s="2" t="str">
        <f>VLOOKUP(D1949, [3]products!A:H, 8, FALSE)</f>
        <v>Heller</v>
      </c>
      <c r="O1949" s="21">
        <f>VLOOKUP(A1949, [1]orders!A:D, 4, FALSE)</f>
        <v>42770</v>
      </c>
      <c r="P1949" s="2">
        <v>2</v>
      </c>
      <c r="Q1949" s="2">
        <v>1320.99</v>
      </c>
      <c r="R1949" s="27">
        <v>0.1</v>
      </c>
      <c r="S1949" s="2">
        <f t="shared" si="30"/>
        <v>2641.98</v>
      </c>
    </row>
    <row r="1950" spans="1:19" x14ac:dyDescent="0.3">
      <c r="A1950" s="2">
        <v>691</v>
      </c>
      <c r="B1950" s="2">
        <v>3</v>
      </c>
      <c r="C1950" s="2">
        <f>VLOOKUP(A1950, [1]orders!A:G, 7, FALSE)</f>
        <v>2</v>
      </c>
      <c r="D1950" s="2">
        <v>55</v>
      </c>
      <c r="E1950" s="2">
        <f>VLOOKUP(C1950, [2]staffs!A:G,1,FALSE)</f>
        <v>2</v>
      </c>
      <c r="F1950" s="2" t="str">
        <f>VLOOKUP(E1950, [2]staffs!A:D,4,FALSE)</f>
        <v>mireya.copeland@bikes.shop</v>
      </c>
      <c r="G1950" s="2">
        <f>VLOOKUP(D1950, [3]products!$A:$D, 4, FALSE)</f>
        <v>7</v>
      </c>
      <c r="H1950" s="2" t="str">
        <f>VLOOKUP(G1950, [4]categories!A:B, 2, FALSE)</f>
        <v>Road Bikes</v>
      </c>
      <c r="I1950" s="14">
        <f>VLOOKUP(A1950, [1]orders!A:B,2,FALSE)</f>
        <v>1081</v>
      </c>
      <c r="J1950" s="14" t="str">
        <f>VLOOKUP(A1950, [1]orders!A:I,9,FALSE)</f>
        <v>carson.macias@gmail.com</v>
      </c>
      <c r="K1950" s="14">
        <f>VLOOKUP(A1950, [1]orders!A:J,10,FALSE)</f>
        <v>10801</v>
      </c>
      <c r="L1950" s="2" t="str">
        <f>IFERROR(VLOOKUP(C1950, [5]stores!A:B, 2, FALSE), "Unknown")</f>
        <v>Baldwin Bikes</v>
      </c>
      <c r="M1950" s="2" t="str">
        <f>VLOOKUP(D1950,[3]products!A:B,2,FALSE)</f>
        <v>Trek Domane S 6 - 2017</v>
      </c>
      <c r="N1950" s="2" t="str">
        <f>VLOOKUP(D1950, [3]products!A:H, 8, FALSE)</f>
        <v>Trek</v>
      </c>
      <c r="O1950" s="21">
        <f>VLOOKUP(A1950, [1]orders!A:D, 4, FALSE)</f>
        <v>42770</v>
      </c>
      <c r="P1950" s="2">
        <v>2</v>
      </c>
      <c r="Q1950" s="2">
        <v>2699.99</v>
      </c>
      <c r="R1950" s="27">
        <v>0.2</v>
      </c>
      <c r="S1950" s="2">
        <f t="shared" si="30"/>
        <v>5399.98</v>
      </c>
    </row>
    <row r="1951" spans="1:19" x14ac:dyDescent="0.3">
      <c r="A1951" s="2">
        <v>691</v>
      </c>
      <c r="B1951" s="2">
        <v>4</v>
      </c>
      <c r="C1951" s="2">
        <f>VLOOKUP(A1951, [1]orders!A:G, 7, FALSE)</f>
        <v>2</v>
      </c>
      <c r="D1951" s="2">
        <v>20</v>
      </c>
      <c r="E1951" s="2">
        <f>VLOOKUP(C1951, [2]staffs!A:G,1,FALSE)</f>
        <v>2</v>
      </c>
      <c r="F1951" s="2" t="str">
        <f>VLOOKUP(E1951, [2]staffs!A:D,4,FALSE)</f>
        <v>mireya.copeland@bikes.shop</v>
      </c>
      <c r="G1951" s="2">
        <f>VLOOKUP(D1951, [3]products!$A:$D, 4, FALSE)</f>
        <v>3</v>
      </c>
      <c r="H1951" s="2" t="str">
        <f>VLOOKUP(G1951, [4]categories!A:B, 2, FALSE)</f>
        <v>Cruisers Bicycles</v>
      </c>
      <c r="I1951" s="14">
        <f>VLOOKUP(A1951, [1]orders!A:B,2,FALSE)</f>
        <v>1081</v>
      </c>
      <c r="J1951" s="14" t="str">
        <f>VLOOKUP(A1951, [1]orders!A:I,9,FALSE)</f>
        <v>carson.macias@gmail.com</v>
      </c>
      <c r="K1951" s="14">
        <f>VLOOKUP(A1951, [1]orders!A:J,10,FALSE)</f>
        <v>10801</v>
      </c>
      <c r="L1951" s="2" t="str">
        <f>IFERROR(VLOOKUP(C1951, [5]stores!A:B, 2, FALSE), "Unknown")</f>
        <v>Baldwin Bikes</v>
      </c>
      <c r="M1951" s="2" t="str">
        <f>VLOOKUP(D1951,[3]products!A:B,2,FALSE)</f>
        <v>Electra Townie Original 7D EQ - Women's - 2016</v>
      </c>
      <c r="N1951" s="2" t="str">
        <f>VLOOKUP(D1951, [3]products!A:H, 8, FALSE)</f>
        <v>Electra</v>
      </c>
      <c r="O1951" s="21">
        <f>VLOOKUP(A1951, [1]orders!A:D, 4, FALSE)</f>
        <v>42770</v>
      </c>
      <c r="P1951" s="2">
        <v>1</v>
      </c>
      <c r="Q1951" s="2">
        <v>599.99</v>
      </c>
      <c r="R1951" s="27">
        <v>0.2</v>
      </c>
      <c r="S1951" s="2">
        <f t="shared" si="30"/>
        <v>599.99</v>
      </c>
    </row>
    <row r="1952" spans="1:19" x14ac:dyDescent="0.3">
      <c r="A1952" s="2">
        <v>692</v>
      </c>
      <c r="B1952" s="2">
        <v>1</v>
      </c>
      <c r="C1952" s="2">
        <f>VLOOKUP(A1952, [1]orders!A:G, 7, FALSE)</f>
        <v>1</v>
      </c>
      <c r="D1952" s="2">
        <v>59</v>
      </c>
      <c r="E1952" s="2">
        <f>VLOOKUP(C1952, [2]staffs!A:G,1,FALSE)</f>
        <v>1</v>
      </c>
      <c r="F1952" s="2" t="str">
        <f>VLOOKUP(E1952, [2]staffs!A:D,4,FALSE)</f>
        <v>fabiola.jackson@bikes.shop</v>
      </c>
      <c r="G1952" s="2">
        <f>VLOOKUP(D1952, [3]products!$A:$D, 4, FALSE)</f>
        <v>7</v>
      </c>
      <c r="H1952" s="2" t="str">
        <f>VLOOKUP(G1952, [4]categories!A:B, 2, FALSE)</f>
        <v>Road Bikes</v>
      </c>
      <c r="I1952" s="14">
        <f>VLOOKUP(A1952, [1]orders!A:B,2,FALSE)</f>
        <v>2</v>
      </c>
      <c r="J1952" s="14" t="str">
        <f>VLOOKUP(A1952, [1]orders!A:I,9,FALSE)</f>
        <v>kasha.todd@yahoo.com</v>
      </c>
      <c r="K1952" s="14">
        <f>VLOOKUP(A1952, [1]orders!A:J,10,FALSE)</f>
        <v>95008</v>
      </c>
      <c r="L1952" s="2" t="str">
        <f>IFERROR(VLOOKUP(C1952, [5]stores!A:B, 2, FALSE), "Unknown")</f>
        <v>Santa Cruz Bikes</v>
      </c>
      <c r="M1952" s="2" t="str">
        <f>VLOOKUP(D1952,[3]products!A:B,2,FALSE)</f>
        <v>Trek Domane S 5 Disc - 2017</v>
      </c>
      <c r="N1952" s="2" t="str">
        <f>VLOOKUP(D1952, [3]products!A:H, 8, FALSE)</f>
        <v>Trek</v>
      </c>
      <c r="O1952" s="21">
        <f>VLOOKUP(A1952, [1]orders!A:D, 4, FALSE)</f>
        <v>42771</v>
      </c>
      <c r="P1952" s="2">
        <v>1</v>
      </c>
      <c r="Q1952" s="2">
        <v>2599.9899999999998</v>
      </c>
      <c r="R1952" s="27">
        <v>0.2</v>
      </c>
      <c r="S1952" s="2">
        <f t="shared" si="30"/>
        <v>2599.9899999999998</v>
      </c>
    </row>
    <row r="1953" spans="1:19" x14ac:dyDescent="0.3">
      <c r="A1953" s="2">
        <v>692</v>
      </c>
      <c r="B1953" s="2">
        <v>2</v>
      </c>
      <c r="C1953" s="2">
        <f>VLOOKUP(A1953, [1]orders!A:G, 7, FALSE)</f>
        <v>1</v>
      </c>
      <c r="D1953" s="2">
        <v>75</v>
      </c>
      <c r="E1953" s="2">
        <f>VLOOKUP(C1953, [2]staffs!A:G,1,FALSE)</f>
        <v>1</v>
      </c>
      <c r="F1953" s="2" t="str">
        <f>VLOOKUP(E1953, [2]staffs!A:D,4,FALSE)</f>
        <v>fabiola.jackson@bikes.shop</v>
      </c>
      <c r="G1953" s="2">
        <f>VLOOKUP(D1953, [3]products!$A:$D, 4, FALSE)</f>
        <v>3</v>
      </c>
      <c r="H1953" s="2" t="str">
        <f>VLOOKUP(G1953, [4]categories!A:B, 2, FALSE)</f>
        <v>Cruisers Bicycles</v>
      </c>
      <c r="I1953" s="14">
        <f>VLOOKUP(A1953, [1]orders!A:B,2,FALSE)</f>
        <v>2</v>
      </c>
      <c r="J1953" s="14" t="str">
        <f>VLOOKUP(A1953, [1]orders!A:I,9,FALSE)</f>
        <v>kasha.todd@yahoo.com</v>
      </c>
      <c r="K1953" s="14">
        <f>VLOOKUP(A1953, [1]orders!A:J,10,FALSE)</f>
        <v>95008</v>
      </c>
      <c r="L1953" s="2" t="str">
        <f>IFERROR(VLOOKUP(C1953, [5]stores!A:B, 2, FALSE), "Unknown")</f>
        <v>Santa Cruz Bikes</v>
      </c>
      <c r="M1953" s="2" t="str">
        <f>VLOOKUP(D1953,[3]products!A:B,2,FALSE)</f>
        <v>Electra Cruiser Lux Fat Tire 1 Ladies - 2017</v>
      </c>
      <c r="N1953" s="2" t="str">
        <f>VLOOKUP(D1953, [3]products!A:H, 8, FALSE)</f>
        <v>Electra</v>
      </c>
      <c r="O1953" s="21">
        <f>VLOOKUP(A1953, [1]orders!A:D, 4, FALSE)</f>
        <v>42771</v>
      </c>
      <c r="P1953" s="2">
        <v>1</v>
      </c>
      <c r="Q1953" s="2">
        <v>599.99</v>
      </c>
      <c r="R1953" s="27">
        <v>7.0000000000000007E-2</v>
      </c>
      <c r="S1953" s="2">
        <f t="shared" si="30"/>
        <v>599.99</v>
      </c>
    </row>
    <row r="1954" spans="1:19" x14ac:dyDescent="0.3">
      <c r="A1954" s="2">
        <v>692</v>
      </c>
      <c r="B1954" s="2">
        <v>3</v>
      </c>
      <c r="C1954" s="2">
        <f>VLOOKUP(A1954, [1]orders!A:G, 7, FALSE)</f>
        <v>1</v>
      </c>
      <c r="D1954" s="2">
        <v>15</v>
      </c>
      <c r="E1954" s="2">
        <f>VLOOKUP(C1954, [2]staffs!A:G,1,FALSE)</f>
        <v>1</v>
      </c>
      <c r="F1954" s="2" t="str">
        <f>VLOOKUP(E1954, [2]staffs!A:D,4,FALSE)</f>
        <v>fabiola.jackson@bikes.shop</v>
      </c>
      <c r="G1954" s="2">
        <f>VLOOKUP(D1954, [3]products!$A:$D, 4, FALSE)</f>
        <v>3</v>
      </c>
      <c r="H1954" s="2" t="str">
        <f>VLOOKUP(G1954, [4]categories!A:B, 2, FALSE)</f>
        <v>Cruisers Bicycles</v>
      </c>
      <c r="I1954" s="14">
        <f>VLOOKUP(A1954, [1]orders!A:B,2,FALSE)</f>
        <v>2</v>
      </c>
      <c r="J1954" s="14" t="str">
        <f>VLOOKUP(A1954, [1]orders!A:I,9,FALSE)</f>
        <v>kasha.todd@yahoo.com</v>
      </c>
      <c r="K1954" s="14">
        <f>VLOOKUP(A1954, [1]orders!A:J,10,FALSE)</f>
        <v>95008</v>
      </c>
      <c r="L1954" s="2" t="str">
        <f>IFERROR(VLOOKUP(C1954, [5]stores!A:B, 2, FALSE), "Unknown")</f>
        <v>Santa Cruz Bikes</v>
      </c>
      <c r="M1954" s="2" t="str">
        <f>VLOOKUP(D1954,[3]products!A:B,2,FALSE)</f>
        <v>Electra Moto 1 - 2016</v>
      </c>
      <c r="N1954" s="2" t="str">
        <f>VLOOKUP(D1954, [3]products!A:H, 8, FALSE)</f>
        <v>Electra</v>
      </c>
      <c r="O1954" s="21">
        <f>VLOOKUP(A1954, [1]orders!A:D, 4, FALSE)</f>
        <v>42771</v>
      </c>
      <c r="P1954" s="2">
        <v>2</v>
      </c>
      <c r="Q1954" s="2">
        <v>529.99</v>
      </c>
      <c r="R1954" s="27">
        <v>7.0000000000000007E-2</v>
      </c>
      <c r="S1954" s="2">
        <f t="shared" si="30"/>
        <v>1059.98</v>
      </c>
    </row>
    <row r="1955" spans="1:19" x14ac:dyDescent="0.3">
      <c r="A1955" s="2">
        <v>692</v>
      </c>
      <c r="B1955" s="2">
        <v>4</v>
      </c>
      <c r="C1955" s="2">
        <f>VLOOKUP(A1955, [1]orders!A:G, 7, FALSE)</f>
        <v>1</v>
      </c>
      <c r="D1955" s="2">
        <v>56</v>
      </c>
      <c r="E1955" s="2">
        <f>VLOOKUP(C1955, [2]staffs!A:G,1,FALSE)</f>
        <v>1</v>
      </c>
      <c r="F1955" s="2" t="str">
        <f>VLOOKUP(E1955, [2]staffs!A:D,4,FALSE)</f>
        <v>fabiola.jackson@bikes.shop</v>
      </c>
      <c r="G1955" s="2">
        <f>VLOOKUP(D1955, [3]products!$A:$D, 4, FALSE)</f>
        <v>7</v>
      </c>
      <c r="H1955" s="2" t="str">
        <f>VLOOKUP(G1955, [4]categories!A:B, 2, FALSE)</f>
        <v>Road Bikes</v>
      </c>
      <c r="I1955" s="14">
        <f>VLOOKUP(A1955, [1]orders!A:B,2,FALSE)</f>
        <v>2</v>
      </c>
      <c r="J1955" s="14" t="str">
        <f>VLOOKUP(A1955, [1]orders!A:I,9,FALSE)</f>
        <v>kasha.todd@yahoo.com</v>
      </c>
      <c r="K1955" s="14">
        <f>VLOOKUP(A1955, [1]orders!A:J,10,FALSE)</f>
        <v>95008</v>
      </c>
      <c r="L1955" s="2" t="str">
        <f>IFERROR(VLOOKUP(C1955, [5]stores!A:B, 2, FALSE), "Unknown")</f>
        <v>Santa Cruz Bikes</v>
      </c>
      <c r="M1955" s="2" t="str">
        <f>VLOOKUP(D1955,[3]products!A:B,2,FALSE)</f>
        <v>Trek Domane SLR 6 Disc - 2017</v>
      </c>
      <c r="N1955" s="2" t="str">
        <f>VLOOKUP(D1955, [3]products!A:H, 8, FALSE)</f>
        <v>Trek</v>
      </c>
      <c r="O1955" s="21">
        <f>VLOOKUP(A1955, [1]orders!A:D, 4, FALSE)</f>
        <v>42771</v>
      </c>
      <c r="P1955" s="2">
        <v>2</v>
      </c>
      <c r="Q1955" s="2">
        <v>5499.99</v>
      </c>
      <c r="R1955" s="27">
        <v>0.1</v>
      </c>
      <c r="S1955" s="2">
        <f t="shared" si="30"/>
        <v>10999.98</v>
      </c>
    </row>
    <row r="1956" spans="1:19" x14ac:dyDescent="0.3">
      <c r="A1956" s="2">
        <v>693</v>
      </c>
      <c r="B1956" s="2">
        <v>1</v>
      </c>
      <c r="C1956" s="2">
        <f>VLOOKUP(A1956, [1]orders!A:G, 7, FALSE)</f>
        <v>1</v>
      </c>
      <c r="D1956" s="2">
        <v>104</v>
      </c>
      <c r="E1956" s="2">
        <f>VLOOKUP(C1956, [2]staffs!A:G,1,FALSE)</f>
        <v>1</v>
      </c>
      <c r="F1956" s="2" t="str">
        <f>VLOOKUP(E1956, [2]staffs!A:D,4,FALSE)</f>
        <v>fabiola.jackson@bikes.shop</v>
      </c>
      <c r="G1956" s="2">
        <f>VLOOKUP(D1956, [3]products!$A:$D, 4, FALSE)</f>
        <v>2</v>
      </c>
      <c r="H1956" s="2" t="str">
        <f>VLOOKUP(G1956, [4]categories!A:B, 2, FALSE)</f>
        <v>Comfort Bicycles</v>
      </c>
      <c r="I1956" s="14">
        <f>VLOOKUP(A1956, [1]orders!A:B,2,FALSE)</f>
        <v>1233</v>
      </c>
      <c r="J1956" s="14" t="str">
        <f>VLOOKUP(A1956, [1]orders!A:I,9,FALSE)</f>
        <v>lise.hebert@gmail.com</v>
      </c>
      <c r="K1956" s="14">
        <f>VLOOKUP(A1956, [1]orders!A:J,10,FALSE)</f>
        <v>92083</v>
      </c>
      <c r="L1956" s="2" t="str">
        <f>IFERROR(VLOOKUP(C1956, [5]stores!A:B, 2, FALSE), "Unknown")</f>
        <v>Santa Cruz Bikes</v>
      </c>
      <c r="M1956" s="2" t="str">
        <f>VLOOKUP(D1956,[3]products!A:B,2,FALSE)</f>
        <v>Sun Bicycles Streamway - 2017</v>
      </c>
      <c r="N1956" s="2" t="str">
        <f>VLOOKUP(D1956, [3]products!A:H, 8, FALSE)</f>
        <v>Sun Bicycles</v>
      </c>
      <c r="O1956" s="21">
        <f>VLOOKUP(A1956, [1]orders!A:D, 4, FALSE)</f>
        <v>42771</v>
      </c>
      <c r="P1956" s="2">
        <v>2</v>
      </c>
      <c r="Q1956" s="2">
        <v>481.99</v>
      </c>
      <c r="R1956" s="27">
        <v>0.2</v>
      </c>
      <c r="S1956" s="2">
        <f t="shared" si="30"/>
        <v>963.98</v>
      </c>
    </row>
    <row r="1957" spans="1:19" x14ac:dyDescent="0.3">
      <c r="A1957" s="2">
        <v>693</v>
      </c>
      <c r="B1957" s="2">
        <v>2</v>
      </c>
      <c r="C1957" s="2">
        <f>VLOOKUP(A1957, [1]orders!A:G, 7, FALSE)</f>
        <v>1</v>
      </c>
      <c r="D1957" s="2">
        <v>13</v>
      </c>
      <c r="E1957" s="2">
        <f>VLOOKUP(C1957, [2]staffs!A:G,1,FALSE)</f>
        <v>1</v>
      </c>
      <c r="F1957" s="2" t="str">
        <f>VLOOKUP(E1957, [2]staffs!A:D,4,FALSE)</f>
        <v>fabiola.jackson@bikes.shop</v>
      </c>
      <c r="G1957" s="2">
        <f>VLOOKUP(D1957, [3]products!$A:$D, 4, FALSE)</f>
        <v>3</v>
      </c>
      <c r="H1957" s="2" t="str">
        <f>VLOOKUP(G1957, [4]categories!A:B, 2, FALSE)</f>
        <v>Cruisers Bicycles</v>
      </c>
      <c r="I1957" s="14">
        <f>VLOOKUP(A1957, [1]orders!A:B,2,FALSE)</f>
        <v>1233</v>
      </c>
      <c r="J1957" s="14" t="str">
        <f>VLOOKUP(A1957, [1]orders!A:I,9,FALSE)</f>
        <v>lise.hebert@gmail.com</v>
      </c>
      <c r="K1957" s="14">
        <f>VLOOKUP(A1957, [1]orders!A:J,10,FALSE)</f>
        <v>92083</v>
      </c>
      <c r="L1957" s="2" t="str">
        <f>IFERROR(VLOOKUP(C1957, [5]stores!A:B, 2, FALSE), "Unknown")</f>
        <v>Santa Cruz Bikes</v>
      </c>
      <c r="M1957" s="2" t="str">
        <f>VLOOKUP(D1957,[3]products!A:B,2,FALSE)</f>
        <v>Electra Cruiser 1 (24-Inch) - 2016</v>
      </c>
      <c r="N1957" s="2" t="str">
        <f>VLOOKUP(D1957, [3]products!A:H, 8, FALSE)</f>
        <v>Electra</v>
      </c>
      <c r="O1957" s="21">
        <f>VLOOKUP(A1957, [1]orders!A:D, 4, FALSE)</f>
        <v>42771</v>
      </c>
      <c r="P1957" s="2">
        <v>1</v>
      </c>
      <c r="Q1957" s="2">
        <v>269.99</v>
      </c>
      <c r="R1957" s="27">
        <v>0.2</v>
      </c>
      <c r="S1957" s="2">
        <f t="shared" si="30"/>
        <v>269.99</v>
      </c>
    </row>
    <row r="1958" spans="1:19" x14ac:dyDescent="0.3">
      <c r="A1958" s="2">
        <v>693</v>
      </c>
      <c r="B1958" s="2">
        <v>3</v>
      </c>
      <c r="C1958" s="2">
        <f>VLOOKUP(A1958, [1]orders!A:G, 7, FALSE)</f>
        <v>1</v>
      </c>
      <c r="D1958" s="2">
        <v>5</v>
      </c>
      <c r="E1958" s="2">
        <f>VLOOKUP(C1958, [2]staffs!A:G,1,FALSE)</f>
        <v>1</v>
      </c>
      <c r="F1958" s="2" t="str">
        <f>VLOOKUP(E1958, [2]staffs!A:D,4,FALSE)</f>
        <v>fabiola.jackson@bikes.shop</v>
      </c>
      <c r="G1958" s="2">
        <f>VLOOKUP(D1958, [3]products!$A:$D, 4, FALSE)</f>
        <v>6</v>
      </c>
      <c r="H1958" s="2" t="str">
        <f>VLOOKUP(G1958, [4]categories!A:B, 2, FALSE)</f>
        <v>Mountain Bikes</v>
      </c>
      <c r="I1958" s="14">
        <f>VLOOKUP(A1958, [1]orders!A:B,2,FALSE)</f>
        <v>1233</v>
      </c>
      <c r="J1958" s="14" t="str">
        <f>VLOOKUP(A1958, [1]orders!A:I,9,FALSE)</f>
        <v>lise.hebert@gmail.com</v>
      </c>
      <c r="K1958" s="14">
        <f>VLOOKUP(A1958, [1]orders!A:J,10,FALSE)</f>
        <v>92083</v>
      </c>
      <c r="L1958" s="2" t="str">
        <f>IFERROR(VLOOKUP(C1958, [5]stores!A:B, 2, FALSE), "Unknown")</f>
        <v>Santa Cruz Bikes</v>
      </c>
      <c r="M1958" s="2" t="str">
        <f>VLOOKUP(D1958,[3]products!A:B,2,FALSE)</f>
        <v>Heller Shagamaw Frame - 2016</v>
      </c>
      <c r="N1958" s="2" t="str">
        <f>VLOOKUP(D1958, [3]products!A:H, 8, FALSE)</f>
        <v>Heller</v>
      </c>
      <c r="O1958" s="21">
        <f>VLOOKUP(A1958, [1]orders!A:D, 4, FALSE)</f>
        <v>42771</v>
      </c>
      <c r="P1958" s="2">
        <v>2</v>
      </c>
      <c r="Q1958" s="2">
        <v>1320.99</v>
      </c>
      <c r="R1958" s="27">
        <v>0.05</v>
      </c>
      <c r="S1958" s="2">
        <f t="shared" si="30"/>
        <v>2641.98</v>
      </c>
    </row>
    <row r="1959" spans="1:19" x14ac:dyDescent="0.3">
      <c r="A1959" s="2">
        <v>693</v>
      </c>
      <c r="B1959" s="2">
        <v>4</v>
      </c>
      <c r="C1959" s="2">
        <f>VLOOKUP(A1959, [1]orders!A:G, 7, FALSE)</f>
        <v>1</v>
      </c>
      <c r="D1959" s="2">
        <v>31</v>
      </c>
      <c r="E1959" s="2">
        <f>VLOOKUP(C1959, [2]staffs!A:G,1,FALSE)</f>
        <v>1</v>
      </c>
      <c r="F1959" s="2" t="str">
        <f>VLOOKUP(E1959, [2]staffs!A:D,4,FALSE)</f>
        <v>fabiola.jackson@bikes.shop</v>
      </c>
      <c r="G1959" s="2">
        <f>VLOOKUP(D1959, [3]products!$A:$D, 4, FALSE)</f>
        <v>6</v>
      </c>
      <c r="H1959" s="2" t="str">
        <f>VLOOKUP(G1959, [4]categories!A:B, 2, FALSE)</f>
        <v>Mountain Bikes</v>
      </c>
      <c r="I1959" s="14">
        <f>VLOOKUP(A1959, [1]orders!A:B,2,FALSE)</f>
        <v>1233</v>
      </c>
      <c r="J1959" s="14" t="str">
        <f>VLOOKUP(A1959, [1]orders!A:I,9,FALSE)</f>
        <v>lise.hebert@gmail.com</v>
      </c>
      <c r="K1959" s="14">
        <f>VLOOKUP(A1959, [1]orders!A:J,10,FALSE)</f>
        <v>92083</v>
      </c>
      <c r="L1959" s="2" t="str">
        <f>IFERROR(VLOOKUP(C1959, [5]stores!A:B, 2, FALSE), "Unknown")</f>
        <v>Santa Cruz Bikes</v>
      </c>
      <c r="M1959" s="2" t="str">
        <f>VLOOKUP(D1959,[3]products!A:B,2,FALSE)</f>
        <v>Surly Wednesday - 2017</v>
      </c>
      <c r="N1959" s="2" t="str">
        <f>VLOOKUP(D1959, [3]products!A:H, 8, FALSE)</f>
        <v>Surly</v>
      </c>
      <c r="O1959" s="21">
        <f>VLOOKUP(A1959, [1]orders!A:D, 4, FALSE)</f>
        <v>42771</v>
      </c>
      <c r="P1959" s="2">
        <v>1</v>
      </c>
      <c r="Q1959" s="2">
        <v>1632.99</v>
      </c>
      <c r="R1959" s="27">
        <v>7.0000000000000007E-2</v>
      </c>
      <c r="S1959" s="2">
        <f t="shared" si="30"/>
        <v>1632.99</v>
      </c>
    </row>
    <row r="1960" spans="1:19" x14ac:dyDescent="0.3">
      <c r="A1960" s="2">
        <v>694</v>
      </c>
      <c r="B1960" s="2">
        <v>1</v>
      </c>
      <c r="C1960" s="2">
        <f>VLOOKUP(A1960, [1]orders!A:G, 7, FALSE)</f>
        <v>2</v>
      </c>
      <c r="D1960" s="2">
        <v>48</v>
      </c>
      <c r="E1960" s="2">
        <f>VLOOKUP(C1960, [2]staffs!A:G,1,FALSE)</f>
        <v>2</v>
      </c>
      <c r="F1960" s="2" t="str">
        <f>VLOOKUP(E1960, [2]staffs!A:D,4,FALSE)</f>
        <v>mireya.copeland@bikes.shop</v>
      </c>
      <c r="G1960" s="2">
        <f>VLOOKUP(D1960, [3]products!$A:$D, 4, FALSE)</f>
        <v>7</v>
      </c>
      <c r="H1960" s="2" t="str">
        <f>VLOOKUP(G1960, [4]categories!A:B, 2, FALSE)</f>
        <v>Road Bikes</v>
      </c>
      <c r="I1960" s="14">
        <f>VLOOKUP(A1960, [1]orders!A:B,2,FALSE)</f>
        <v>58</v>
      </c>
      <c r="J1960" s="14" t="str">
        <f>VLOOKUP(A1960, [1]orders!A:I,9,FALSE)</f>
        <v>damien.dorsey@yahoo.com</v>
      </c>
      <c r="K1960" s="14">
        <f>VLOOKUP(A1960, [1]orders!A:J,10,FALSE)</f>
        <v>11722</v>
      </c>
      <c r="L1960" s="2" t="str">
        <f>IFERROR(VLOOKUP(C1960, [5]stores!A:B, 2, FALSE), "Unknown")</f>
        <v>Baldwin Bikes</v>
      </c>
      <c r="M1960" s="2" t="str">
        <f>VLOOKUP(D1960,[3]products!A:B,2,FALSE)</f>
        <v>Trek Emonda S 4 - 2017</v>
      </c>
      <c r="N1960" s="2" t="str">
        <f>VLOOKUP(D1960, [3]products!A:H, 8, FALSE)</f>
        <v>Trek</v>
      </c>
      <c r="O1960" s="21">
        <f>VLOOKUP(A1960, [1]orders!A:D, 4, FALSE)</f>
        <v>42771</v>
      </c>
      <c r="P1960" s="2">
        <v>1</v>
      </c>
      <c r="Q1960" s="2">
        <v>1499.99</v>
      </c>
      <c r="R1960" s="27">
        <v>0.2</v>
      </c>
      <c r="S1960" s="2">
        <f t="shared" si="30"/>
        <v>1499.99</v>
      </c>
    </row>
    <row r="1961" spans="1:19" x14ac:dyDescent="0.3">
      <c r="A1961" s="2">
        <v>694</v>
      </c>
      <c r="B1961" s="2">
        <v>2</v>
      </c>
      <c r="C1961" s="2">
        <f>VLOOKUP(A1961, [1]orders!A:G, 7, FALSE)</f>
        <v>2</v>
      </c>
      <c r="D1961" s="2">
        <v>39</v>
      </c>
      <c r="E1961" s="2">
        <f>VLOOKUP(C1961, [2]staffs!A:G,1,FALSE)</f>
        <v>2</v>
      </c>
      <c r="F1961" s="2" t="str">
        <f>VLOOKUP(E1961, [2]staffs!A:D,4,FALSE)</f>
        <v>mireya.copeland@bikes.shop</v>
      </c>
      <c r="G1961" s="2">
        <f>VLOOKUP(D1961, [3]products!$A:$D, 4, FALSE)</f>
        <v>6</v>
      </c>
      <c r="H1961" s="2" t="str">
        <f>VLOOKUP(G1961, [4]categories!A:B, 2, FALSE)</f>
        <v>Mountain Bikes</v>
      </c>
      <c r="I1961" s="14">
        <f>VLOOKUP(A1961, [1]orders!A:B,2,FALSE)</f>
        <v>58</v>
      </c>
      <c r="J1961" s="14" t="str">
        <f>VLOOKUP(A1961, [1]orders!A:I,9,FALSE)</f>
        <v>damien.dorsey@yahoo.com</v>
      </c>
      <c r="K1961" s="14">
        <f>VLOOKUP(A1961, [1]orders!A:J,10,FALSE)</f>
        <v>11722</v>
      </c>
      <c r="L1961" s="2" t="str">
        <f>IFERROR(VLOOKUP(C1961, [5]stores!A:B, 2, FALSE), "Unknown")</f>
        <v>Baldwin Bikes</v>
      </c>
      <c r="M1961" s="2" t="str">
        <f>VLOOKUP(D1961,[3]products!A:B,2,FALSE)</f>
        <v>Trek Stache 5 - 2017</v>
      </c>
      <c r="N1961" s="2" t="str">
        <f>VLOOKUP(D1961, [3]products!A:H, 8, FALSE)</f>
        <v>Trek</v>
      </c>
      <c r="O1961" s="21">
        <f>VLOOKUP(A1961, [1]orders!A:D, 4, FALSE)</f>
        <v>42771</v>
      </c>
      <c r="P1961" s="2">
        <v>1</v>
      </c>
      <c r="Q1961" s="2">
        <v>1499.99</v>
      </c>
      <c r="R1961" s="27">
        <v>0.05</v>
      </c>
      <c r="S1961" s="2">
        <f t="shared" si="30"/>
        <v>1499.99</v>
      </c>
    </row>
    <row r="1962" spans="1:19" x14ac:dyDescent="0.3">
      <c r="A1962" s="2">
        <v>694</v>
      </c>
      <c r="B1962" s="2">
        <v>3</v>
      </c>
      <c r="C1962" s="2">
        <f>VLOOKUP(A1962, [1]orders!A:G, 7, FALSE)</f>
        <v>2</v>
      </c>
      <c r="D1962" s="2">
        <v>55</v>
      </c>
      <c r="E1962" s="2">
        <f>VLOOKUP(C1962, [2]staffs!A:G,1,FALSE)</f>
        <v>2</v>
      </c>
      <c r="F1962" s="2" t="str">
        <f>VLOOKUP(E1962, [2]staffs!A:D,4,FALSE)</f>
        <v>mireya.copeland@bikes.shop</v>
      </c>
      <c r="G1962" s="2">
        <f>VLOOKUP(D1962, [3]products!$A:$D, 4, FALSE)</f>
        <v>7</v>
      </c>
      <c r="H1962" s="2" t="str">
        <f>VLOOKUP(G1962, [4]categories!A:B, 2, FALSE)</f>
        <v>Road Bikes</v>
      </c>
      <c r="I1962" s="14">
        <f>VLOOKUP(A1962, [1]orders!A:B,2,FALSE)</f>
        <v>58</v>
      </c>
      <c r="J1962" s="14" t="str">
        <f>VLOOKUP(A1962, [1]orders!A:I,9,FALSE)</f>
        <v>damien.dorsey@yahoo.com</v>
      </c>
      <c r="K1962" s="14">
        <f>VLOOKUP(A1962, [1]orders!A:J,10,FALSE)</f>
        <v>11722</v>
      </c>
      <c r="L1962" s="2" t="str">
        <f>IFERROR(VLOOKUP(C1962, [5]stores!A:B, 2, FALSE), "Unknown")</f>
        <v>Baldwin Bikes</v>
      </c>
      <c r="M1962" s="2" t="str">
        <f>VLOOKUP(D1962,[3]products!A:B,2,FALSE)</f>
        <v>Trek Domane S 6 - 2017</v>
      </c>
      <c r="N1962" s="2" t="str">
        <f>VLOOKUP(D1962, [3]products!A:H, 8, FALSE)</f>
        <v>Trek</v>
      </c>
      <c r="O1962" s="21">
        <f>VLOOKUP(A1962, [1]orders!A:D, 4, FALSE)</f>
        <v>42771</v>
      </c>
      <c r="P1962" s="2">
        <v>2</v>
      </c>
      <c r="Q1962" s="2">
        <v>2699.99</v>
      </c>
      <c r="R1962" s="27">
        <v>0.1</v>
      </c>
      <c r="S1962" s="2">
        <f t="shared" si="30"/>
        <v>5399.98</v>
      </c>
    </row>
    <row r="1963" spans="1:19" x14ac:dyDescent="0.3">
      <c r="A1963" s="2">
        <v>694</v>
      </c>
      <c r="B1963" s="2">
        <v>4</v>
      </c>
      <c r="C1963" s="2">
        <f>VLOOKUP(A1963, [1]orders!A:G, 7, FALSE)</f>
        <v>2</v>
      </c>
      <c r="D1963" s="2">
        <v>103</v>
      </c>
      <c r="E1963" s="2">
        <f>VLOOKUP(C1963, [2]staffs!A:G,1,FALSE)</f>
        <v>2</v>
      </c>
      <c r="F1963" s="2" t="str">
        <f>VLOOKUP(E1963, [2]staffs!A:D,4,FALSE)</f>
        <v>mireya.copeland@bikes.shop</v>
      </c>
      <c r="G1963" s="2">
        <f>VLOOKUP(D1963, [3]products!$A:$D, 4, FALSE)</f>
        <v>2</v>
      </c>
      <c r="H1963" s="2" t="str">
        <f>VLOOKUP(G1963, [4]categories!A:B, 2, FALSE)</f>
        <v>Comfort Bicycles</v>
      </c>
      <c r="I1963" s="14">
        <f>VLOOKUP(A1963, [1]orders!A:B,2,FALSE)</f>
        <v>58</v>
      </c>
      <c r="J1963" s="14" t="str">
        <f>VLOOKUP(A1963, [1]orders!A:I,9,FALSE)</f>
        <v>damien.dorsey@yahoo.com</v>
      </c>
      <c r="K1963" s="14">
        <f>VLOOKUP(A1963, [1]orders!A:J,10,FALSE)</f>
        <v>11722</v>
      </c>
      <c r="L1963" s="2" t="str">
        <f>IFERROR(VLOOKUP(C1963, [5]stores!A:B, 2, FALSE), "Unknown")</f>
        <v>Baldwin Bikes</v>
      </c>
      <c r="M1963" s="2" t="str">
        <f>VLOOKUP(D1963,[3]products!A:B,2,FALSE)</f>
        <v>Sun Bicycles Streamway 3 - 2017</v>
      </c>
      <c r="N1963" s="2" t="str">
        <f>VLOOKUP(D1963, [3]products!A:H, 8, FALSE)</f>
        <v>Sun Bicycles</v>
      </c>
      <c r="O1963" s="21">
        <f>VLOOKUP(A1963, [1]orders!A:D, 4, FALSE)</f>
        <v>42771</v>
      </c>
      <c r="P1963" s="2">
        <v>2</v>
      </c>
      <c r="Q1963" s="2">
        <v>551.99</v>
      </c>
      <c r="R1963" s="27">
        <v>0.2</v>
      </c>
      <c r="S1963" s="2">
        <f t="shared" si="30"/>
        <v>1103.98</v>
      </c>
    </row>
    <row r="1964" spans="1:19" x14ac:dyDescent="0.3">
      <c r="A1964" s="2">
        <v>694</v>
      </c>
      <c r="B1964" s="2">
        <v>5</v>
      </c>
      <c r="C1964" s="2">
        <f>VLOOKUP(A1964, [1]orders!A:G, 7, FALSE)</f>
        <v>2</v>
      </c>
      <c r="D1964" s="2">
        <v>45</v>
      </c>
      <c r="E1964" s="2">
        <f>VLOOKUP(C1964, [2]staffs!A:G,1,FALSE)</f>
        <v>2</v>
      </c>
      <c r="F1964" s="2" t="str">
        <f>VLOOKUP(E1964, [2]staffs!A:D,4,FALSE)</f>
        <v>mireya.copeland@bikes.shop</v>
      </c>
      <c r="G1964" s="2">
        <f>VLOOKUP(D1964, [3]products!$A:$D, 4, FALSE)</f>
        <v>6</v>
      </c>
      <c r="H1964" s="2" t="str">
        <f>VLOOKUP(G1964, [4]categories!A:B, 2, FALSE)</f>
        <v>Mountain Bikes</v>
      </c>
      <c r="I1964" s="14">
        <f>VLOOKUP(A1964, [1]orders!A:B,2,FALSE)</f>
        <v>58</v>
      </c>
      <c r="J1964" s="14" t="str">
        <f>VLOOKUP(A1964, [1]orders!A:I,9,FALSE)</f>
        <v>damien.dorsey@yahoo.com</v>
      </c>
      <c r="K1964" s="14">
        <f>VLOOKUP(A1964, [1]orders!A:J,10,FALSE)</f>
        <v>11722</v>
      </c>
      <c r="L1964" s="2" t="str">
        <f>IFERROR(VLOOKUP(C1964, [5]stores!A:B, 2, FALSE), "Unknown")</f>
        <v>Baldwin Bikes</v>
      </c>
      <c r="M1964" s="2" t="str">
        <f>VLOOKUP(D1964,[3]products!A:B,2,FALSE)</f>
        <v>Haro SR 1.2 - 2017</v>
      </c>
      <c r="N1964" s="2" t="str">
        <f>VLOOKUP(D1964, [3]products!A:H, 8, FALSE)</f>
        <v>Haro</v>
      </c>
      <c r="O1964" s="21">
        <f>VLOOKUP(A1964, [1]orders!A:D, 4, FALSE)</f>
        <v>42771</v>
      </c>
      <c r="P1964" s="2">
        <v>2</v>
      </c>
      <c r="Q1964" s="2">
        <v>869.99</v>
      </c>
      <c r="R1964" s="27">
        <v>0.1</v>
      </c>
      <c r="S1964" s="2">
        <f t="shared" si="30"/>
        <v>1739.98</v>
      </c>
    </row>
    <row r="1965" spans="1:19" x14ac:dyDescent="0.3">
      <c r="A1965" s="2">
        <v>695</v>
      </c>
      <c r="B1965" s="2">
        <v>1</v>
      </c>
      <c r="C1965" s="2">
        <f>VLOOKUP(A1965, [1]orders!A:G, 7, FALSE)</f>
        <v>2</v>
      </c>
      <c r="D1965" s="2">
        <v>82</v>
      </c>
      <c r="E1965" s="2">
        <f>VLOOKUP(C1965, [2]staffs!A:G,1,FALSE)</f>
        <v>2</v>
      </c>
      <c r="F1965" s="2" t="str">
        <f>VLOOKUP(E1965, [2]staffs!A:D,4,FALSE)</f>
        <v>mireya.copeland@bikes.shop</v>
      </c>
      <c r="G1965" s="2">
        <f>VLOOKUP(D1965, [3]products!$A:$D, 4, FALSE)</f>
        <v>3</v>
      </c>
      <c r="H1965" s="2" t="str">
        <f>VLOOKUP(G1965, [4]categories!A:B, 2, FALSE)</f>
        <v>Cruisers Bicycles</v>
      </c>
      <c r="I1965" s="14">
        <f>VLOOKUP(A1965, [1]orders!A:B,2,FALSE)</f>
        <v>606</v>
      </c>
      <c r="J1965" s="14" t="str">
        <f>VLOOKUP(A1965, [1]orders!A:I,9,FALSE)</f>
        <v>sarah.kirkland@aol.com</v>
      </c>
      <c r="K1965" s="14">
        <f>VLOOKUP(A1965, [1]orders!A:J,10,FALSE)</f>
        <v>12590</v>
      </c>
      <c r="L1965" s="2" t="str">
        <f>IFERROR(VLOOKUP(C1965, [5]stores!A:B, 2, FALSE), "Unknown")</f>
        <v>Baldwin Bikes</v>
      </c>
      <c r="M1965" s="2" t="str">
        <f>VLOOKUP(D1965,[3]products!A:B,2,FALSE)</f>
        <v>Electra Amsterdam Original 3i Ladies' - 2017</v>
      </c>
      <c r="N1965" s="2" t="str">
        <f>VLOOKUP(D1965, [3]products!A:H, 8, FALSE)</f>
        <v>Electra</v>
      </c>
      <c r="O1965" s="21">
        <f>VLOOKUP(A1965, [1]orders!A:D, 4, FALSE)</f>
        <v>42771</v>
      </c>
      <c r="P1965" s="2">
        <v>2</v>
      </c>
      <c r="Q1965" s="2">
        <v>659.99</v>
      </c>
      <c r="R1965" s="27">
        <v>0.1</v>
      </c>
      <c r="S1965" s="2">
        <f t="shared" si="30"/>
        <v>1319.98</v>
      </c>
    </row>
    <row r="1966" spans="1:19" x14ac:dyDescent="0.3">
      <c r="A1966" s="2">
        <v>695</v>
      </c>
      <c r="B1966" s="2">
        <v>2</v>
      </c>
      <c r="C1966" s="2">
        <f>VLOOKUP(A1966, [1]orders!A:G, 7, FALSE)</f>
        <v>2</v>
      </c>
      <c r="D1966" s="2">
        <v>57</v>
      </c>
      <c r="E1966" s="2">
        <f>VLOOKUP(C1966, [2]staffs!A:G,1,FALSE)</f>
        <v>2</v>
      </c>
      <c r="F1966" s="2" t="str">
        <f>VLOOKUP(E1966, [2]staffs!A:D,4,FALSE)</f>
        <v>mireya.copeland@bikes.shop</v>
      </c>
      <c r="G1966" s="2">
        <f>VLOOKUP(D1966, [3]products!$A:$D, 4, FALSE)</f>
        <v>7</v>
      </c>
      <c r="H1966" s="2" t="str">
        <f>VLOOKUP(G1966, [4]categories!A:B, 2, FALSE)</f>
        <v>Road Bikes</v>
      </c>
      <c r="I1966" s="14">
        <f>VLOOKUP(A1966, [1]orders!A:B,2,FALSE)</f>
        <v>606</v>
      </c>
      <c r="J1966" s="14" t="str">
        <f>VLOOKUP(A1966, [1]orders!A:I,9,FALSE)</f>
        <v>sarah.kirkland@aol.com</v>
      </c>
      <c r="K1966" s="14">
        <f>VLOOKUP(A1966, [1]orders!A:J,10,FALSE)</f>
        <v>12590</v>
      </c>
      <c r="L1966" s="2" t="str">
        <f>IFERROR(VLOOKUP(C1966, [5]stores!A:B, 2, FALSE), "Unknown")</f>
        <v>Baldwin Bikes</v>
      </c>
      <c r="M1966" s="2" t="str">
        <f>VLOOKUP(D1966,[3]products!A:B,2,FALSE)</f>
        <v>Trek Emonda S 5 - 2017</v>
      </c>
      <c r="N1966" s="2" t="str">
        <f>VLOOKUP(D1966, [3]products!A:H, 8, FALSE)</f>
        <v>Trek</v>
      </c>
      <c r="O1966" s="21">
        <f>VLOOKUP(A1966, [1]orders!A:D, 4, FALSE)</f>
        <v>42771</v>
      </c>
      <c r="P1966" s="2">
        <v>2</v>
      </c>
      <c r="Q1966" s="2">
        <v>1999.99</v>
      </c>
      <c r="R1966" s="27">
        <v>0.2</v>
      </c>
      <c r="S1966" s="2">
        <f t="shared" si="30"/>
        <v>3999.98</v>
      </c>
    </row>
    <row r="1967" spans="1:19" x14ac:dyDescent="0.3">
      <c r="A1967" s="2">
        <v>696</v>
      </c>
      <c r="B1967" s="2">
        <v>1</v>
      </c>
      <c r="C1967" s="2">
        <f>VLOOKUP(A1967, [1]orders!A:G, 7, FALSE)</f>
        <v>2</v>
      </c>
      <c r="D1967" s="2">
        <v>88</v>
      </c>
      <c r="E1967" s="2">
        <f>VLOOKUP(C1967, [2]staffs!A:G,1,FALSE)</f>
        <v>2</v>
      </c>
      <c r="F1967" s="2" t="str">
        <f>VLOOKUP(E1967, [2]staffs!A:D,4,FALSE)</f>
        <v>mireya.copeland@bikes.shop</v>
      </c>
      <c r="G1967" s="2">
        <f>VLOOKUP(D1967, [3]products!$A:$D, 4, FALSE)</f>
        <v>1</v>
      </c>
      <c r="H1967" s="2" t="str">
        <f>VLOOKUP(G1967, [4]categories!A:B, 2, FALSE)</f>
        <v>Children Bicycles</v>
      </c>
      <c r="I1967" s="14">
        <f>VLOOKUP(A1967, [1]orders!A:B,2,FALSE)</f>
        <v>1242</v>
      </c>
      <c r="J1967" s="14" t="str">
        <f>VLOOKUP(A1967, [1]orders!A:I,9,FALSE)</f>
        <v>chauncey.donaldson@aol.com</v>
      </c>
      <c r="K1967" s="14">
        <f>VLOOKUP(A1967, [1]orders!A:J,10,FALSE)</f>
        <v>11010</v>
      </c>
      <c r="L1967" s="2" t="str">
        <f>IFERROR(VLOOKUP(C1967, [5]stores!A:B, 2, FALSE), "Unknown")</f>
        <v>Baldwin Bikes</v>
      </c>
      <c r="M1967" s="2" t="str">
        <f>VLOOKUP(D1967,[3]products!A:B,2,FALSE)</f>
        <v>Trek Precaliber 12 Girls - 2017</v>
      </c>
      <c r="N1967" s="2" t="str">
        <f>VLOOKUP(D1967, [3]products!A:H, 8, FALSE)</f>
        <v>Trek</v>
      </c>
      <c r="O1967" s="21">
        <f>VLOOKUP(A1967, [1]orders!A:D, 4, FALSE)</f>
        <v>42771</v>
      </c>
      <c r="P1967" s="2">
        <v>2</v>
      </c>
      <c r="Q1967" s="2">
        <v>189.99</v>
      </c>
      <c r="R1967" s="27">
        <v>7.0000000000000007E-2</v>
      </c>
      <c r="S1967" s="2">
        <f t="shared" si="30"/>
        <v>379.98</v>
      </c>
    </row>
    <row r="1968" spans="1:19" x14ac:dyDescent="0.3">
      <c r="A1968" s="2">
        <v>696</v>
      </c>
      <c r="B1968" s="2">
        <v>2</v>
      </c>
      <c r="C1968" s="2">
        <f>VLOOKUP(A1968, [1]orders!A:G, 7, FALSE)</f>
        <v>2</v>
      </c>
      <c r="D1968" s="2">
        <v>7</v>
      </c>
      <c r="E1968" s="2">
        <f>VLOOKUP(C1968, [2]staffs!A:G,1,FALSE)</f>
        <v>2</v>
      </c>
      <c r="F1968" s="2" t="str">
        <f>VLOOKUP(E1968, [2]staffs!A:D,4,FALSE)</f>
        <v>mireya.copeland@bikes.shop</v>
      </c>
      <c r="G1968" s="2">
        <f>VLOOKUP(D1968, [3]products!$A:$D, 4, FALSE)</f>
        <v>6</v>
      </c>
      <c r="H1968" s="2" t="str">
        <f>VLOOKUP(G1968, [4]categories!A:B, 2, FALSE)</f>
        <v>Mountain Bikes</v>
      </c>
      <c r="I1968" s="14">
        <f>VLOOKUP(A1968, [1]orders!A:B,2,FALSE)</f>
        <v>1242</v>
      </c>
      <c r="J1968" s="14" t="str">
        <f>VLOOKUP(A1968, [1]orders!A:I,9,FALSE)</f>
        <v>chauncey.donaldson@aol.com</v>
      </c>
      <c r="K1968" s="14">
        <f>VLOOKUP(A1968, [1]orders!A:J,10,FALSE)</f>
        <v>11010</v>
      </c>
      <c r="L1968" s="2" t="str">
        <f>IFERROR(VLOOKUP(C1968, [5]stores!A:B, 2, FALSE), "Unknown")</f>
        <v>Baldwin Bikes</v>
      </c>
      <c r="M1968" s="2" t="str">
        <f>VLOOKUP(D1968,[3]products!A:B,2,FALSE)</f>
        <v>Trek Slash 8 27.5 - 2016</v>
      </c>
      <c r="N1968" s="2" t="str">
        <f>VLOOKUP(D1968, [3]products!A:H, 8, FALSE)</f>
        <v>Trek</v>
      </c>
      <c r="O1968" s="21">
        <f>VLOOKUP(A1968, [1]orders!A:D, 4, FALSE)</f>
        <v>42771</v>
      </c>
      <c r="P1968" s="2">
        <v>1</v>
      </c>
      <c r="Q1968" s="2">
        <v>3999.99</v>
      </c>
      <c r="R1968" s="27">
        <v>0.1</v>
      </c>
      <c r="S1968" s="2">
        <f t="shared" si="30"/>
        <v>3999.99</v>
      </c>
    </row>
    <row r="1969" spans="1:19" x14ac:dyDescent="0.3">
      <c r="A1969" s="2">
        <v>696</v>
      </c>
      <c r="B1969" s="2">
        <v>3</v>
      </c>
      <c r="C1969" s="2">
        <f>VLOOKUP(A1969, [1]orders!A:G, 7, FALSE)</f>
        <v>2</v>
      </c>
      <c r="D1969" s="2">
        <v>45</v>
      </c>
      <c r="E1969" s="2">
        <f>VLOOKUP(C1969, [2]staffs!A:G,1,FALSE)</f>
        <v>2</v>
      </c>
      <c r="F1969" s="2" t="str">
        <f>VLOOKUP(E1969, [2]staffs!A:D,4,FALSE)</f>
        <v>mireya.copeland@bikes.shop</v>
      </c>
      <c r="G1969" s="2">
        <f>VLOOKUP(D1969, [3]products!$A:$D, 4, FALSE)</f>
        <v>6</v>
      </c>
      <c r="H1969" s="2" t="str">
        <f>VLOOKUP(G1969, [4]categories!A:B, 2, FALSE)</f>
        <v>Mountain Bikes</v>
      </c>
      <c r="I1969" s="14">
        <f>VLOOKUP(A1969, [1]orders!A:B,2,FALSE)</f>
        <v>1242</v>
      </c>
      <c r="J1969" s="14" t="str">
        <f>VLOOKUP(A1969, [1]orders!A:I,9,FALSE)</f>
        <v>chauncey.donaldson@aol.com</v>
      </c>
      <c r="K1969" s="14">
        <f>VLOOKUP(A1969, [1]orders!A:J,10,FALSE)</f>
        <v>11010</v>
      </c>
      <c r="L1969" s="2" t="str">
        <f>IFERROR(VLOOKUP(C1969, [5]stores!A:B, 2, FALSE), "Unknown")</f>
        <v>Baldwin Bikes</v>
      </c>
      <c r="M1969" s="2" t="str">
        <f>VLOOKUP(D1969,[3]products!A:B,2,FALSE)</f>
        <v>Haro SR 1.2 - 2017</v>
      </c>
      <c r="N1969" s="2" t="str">
        <f>VLOOKUP(D1969, [3]products!A:H, 8, FALSE)</f>
        <v>Haro</v>
      </c>
      <c r="O1969" s="21">
        <f>VLOOKUP(A1969, [1]orders!A:D, 4, FALSE)</f>
        <v>42771</v>
      </c>
      <c r="P1969" s="2">
        <v>1</v>
      </c>
      <c r="Q1969" s="2">
        <v>869.99</v>
      </c>
      <c r="R1969" s="27">
        <v>7.0000000000000007E-2</v>
      </c>
      <c r="S1969" s="2">
        <f t="shared" si="30"/>
        <v>869.99</v>
      </c>
    </row>
    <row r="1970" spans="1:19" x14ac:dyDescent="0.3">
      <c r="A1970" s="2">
        <v>697</v>
      </c>
      <c r="B1970" s="2">
        <v>1</v>
      </c>
      <c r="C1970" s="2">
        <f>VLOOKUP(A1970, [1]orders!A:G, 7, FALSE)</f>
        <v>1</v>
      </c>
      <c r="D1970" s="2">
        <v>5</v>
      </c>
      <c r="E1970" s="2">
        <f>VLOOKUP(C1970, [2]staffs!A:G,1,FALSE)</f>
        <v>1</v>
      </c>
      <c r="F1970" s="2" t="str">
        <f>VLOOKUP(E1970, [2]staffs!A:D,4,FALSE)</f>
        <v>fabiola.jackson@bikes.shop</v>
      </c>
      <c r="G1970" s="2">
        <f>VLOOKUP(D1970, [3]products!$A:$D, 4, FALSE)</f>
        <v>6</v>
      </c>
      <c r="H1970" s="2" t="str">
        <f>VLOOKUP(G1970, [4]categories!A:B, 2, FALSE)</f>
        <v>Mountain Bikes</v>
      </c>
      <c r="I1970" s="14">
        <f>VLOOKUP(A1970, [1]orders!A:B,2,FALSE)</f>
        <v>562</v>
      </c>
      <c r="J1970" s="14" t="str">
        <f>VLOOKUP(A1970, [1]orders!A:I,9,FALSE)</f>
        <v>alejandro.norman@yahoo.com</v>
      </c>
      <c r="K1970" s="14">
        <f>VLOOKUP(A1970, [1]orders!A:J,10,FALSE)</f>
        <v>91784</v>
      </c>
      <c r="L1970" s="2" t="str">
        <f>IFERROR(VLOOKUP(C1970, [5]stores!A:B, 2, FALSE), "Unknown")</f>
        <v>Santa Cruz Bikes</v>
      </c>
      <c r="M1970" s="2" t="str">
        <f>VLOOKUP(D1970,[3]products!A:B,2,FALSE)</f>
        <v>Heller Shagamaw Frame - 2016</v>
      </c>
      <c r="N1970" s="2" t="str">
        <f>VLOOKUP(D1970, [3]products!A:H, 8, FALSE)</f>
        <v>Heller</v>
      </c>
      <c r="O1970" s="21">
        <f>VLOOKUP(A1970, [1]orders!A:D, 4, FALSE)</f>
        <v>42772</v>
      </c>
      <c r="P1970" s="2">
        <v>2</v>
      </c>
      <c r="Q1970" s="2">
        <v>1320.99</v>
      </c>
      <c r="R1970" s="27">
        <v>0.05</v>
      </c>
      <c r="S1970" s="2">
        <f t="shared" si="30"/>
        <v>2641.98</v>
      </c>
    </row>
    <row r="1971" spans="1:19" x14ac:dyDescent="0.3">
      <c r="A1971" s="2">
        <v>698</v>
      </c>
      <c r="B1971" s="2">
        <v>1</v>
      </c>
      <c r="C1971" s="2">
        <f>VLOOKUP(A1971, [1]orders!A:G, 7, FALSE)</f>
        <v>3</v>
      </c>
      <c r="D1971" s="2">
        <v>96</v>
      </c>
      <c r="E1971" s="2">
        <f>VLOOKUP(C1971, [2]staffs!A:G,1,FALSE)</f>
        <v>3</v>
      </c>
      <c r="F1971" s="2" t="str">
        <f>VLOOKUP(E1971, [2]staffs!A:D,4,FALSE)</f>
        <v>genna.serrano@bikes.shop</v>
      </c>
      <c r="G1971" s="2">
        <f>VLOOKUP(D1971, [3]products!$A:$D, 4, FALSE)</f>
        <v>1</v>
      </c>
      <c r="H1971" s="2" t="str">
        <f>VLOOKUP(G1971, [4]categories!A:B, 2, FALSE)</f>
        <v>Children Bicycles</v>
      </c>
      <c r="I1971" s="14">
        <f>VLOOKUP(A1971, [1]orders!A:B,2,FALSE)</f>
        <v>543</v>
      </c>
      <c r="J1971" s="14" t="str">
        <f>VLOOKUP(A1971, [1]orders!A:I,9,FALSE)</f>
        <v>jasmin.young@gmail.com</v>
      </c>
      <c r="K1971" s="14">
        <f>VLOOKUP(A1971, [1]orders!A:J,10,FALSE)</f>
        <v>78023</v>
      </c>
      <c r="L1971" s="2" t="str">
        <f>IFERROR(VLOOKUP(C1971, [5]stores!A:B, 2, FALSE), "Unknown")</f>
        <v>Rowlett Bikes</v>
      </c>
      <c r="M1971" s="2" t="str">
        <f>VLOOKUP(D1971,[3]products!A:B,2,FALSE)</f>
        <v>Electra Moto 3i (20-inch) - Boy's - 2017</v>
      </c>
      <c r="N1971" s="2" t="str">
        <f>VLOOKUP(D1971, [3]products!A:H, 8, FALSE)</f>
        <v>Electra</v>
      </c>
      <c r="O1971" s="21">
        <f>VLOOKUP(A1971, [1]orders!A:D, 4, FALSE)</f>
        <v>42772</v>
      </c>
      <c r="P1971" s="2">
        <v>1</v>
      </c>
      <c r="Q1971" s="2">
        <v>349.99</v>
      </c>
      <c r="R1971" s="27">
        <v>7.0000000000000007E-2</v>
      </c>
      <c r="S1971" s="2">
        <f t="shared" si="30"/>
        <v>349.99</v>
      </c>
    </row>
    <row r="1972" spans="1:19" x14ac:dyDescent="0.3">
      <c r="A1972" s="2">
        <v>698</v>
      </c>
      <c r="B1972" s="2">
        <v>2</v>
      </c>
      <c r="C1972" s="2">
        <f>VLOOKUP(A1972, [1]orders!A:G, 7, FALSE)</f>
        <v>3</v>
      </c>
      <c r="D1972" s="2">
        <v>12</v>
      </c>
      <c r="E1972" s="2">
        <f>VLOOKUP(C1972, [2]staffs!A:G,1,FALSE)</f>
        <v>3</v>
      </c>
      <c r="F1972" s="2" t="str">
        <f>VLOOKUP(E1972, [2]staffs!A:D,4,FALSE)</f>
        <v>genna.serrano@bikes.shop</v>
      </c>
      <c r="G1972" s="2">
        <f>VLOOKUP(D1972, [3]products!$A:$D, 4, FALSE)</f>
        <v>3</v>
      </c>
      <c r="H1972" s="2" t="str">
        <f>VLOOKUP(G1972, [4]categories!A:B, 2, FALSE)</f>
        <v>Cruisers Bicycles</v>
      </c>
      <c r="I1972" s="14">
        <f>VLOOKUP(A1972, [1]orders!A:B,2,FALSE)</f>
        <v>543</v>
      </c>
      <c r="J1972" s="14" t="str">
        <f>VLOOKUP(A1972, [1]orders!A:I,9,FALSE)</f>
        <v>jasmin.young@gmail.com</v>
      </c>
      <c r="K1972" s="14">
        <f>VLOOKUP(A1972, [1]orders!A:J,10,FALSE)</f>
        <v>78023</v>
      </c>
      <c r="L1972" s="2" t="str">
        <f>IFERROR(VLOOKUP(C1972, [5]stores!A:B, 2, FALSE), "Unknown")</f>
        <v>Rowlett Bikes</v>
      </c>
      <c r="M1972" s="2" t="str">
        <f>VLOOKUP(D1972,[3]products!A:B,2,FALSE)</f>
        <v>Electra Townie Original 21D - 2016</v>
      </c>
      <c r="N1972" s="2" t="str">
        <f>VLOOKUP(D1972, [3]products!A:H, 8, FALSE)</f>
        <v>Electra</v>
      </c>
      <c r="O1972" s="21">
        <f>VLOOKUP(A1972, [1]orders!A:D, 4, FALSE)</f>
        <v>42772</v>
      </c>
      <c r="P1972" s="2">
        <v>1</v>
      </c>
      <c r="Q1972" s="2">
        <v>549.99</v>
      </c>
      <c r="R1972" s="27">
        <v>7.0000000000000007E-2</v>
      </c>
      <c r="S1972" s="2">
        <f t="shared" si="30"/>
        <v>549.99</v>
      </c>
    </row>
    <row r="1973" spans="1:19" x14ac:dyDescent="0.3">
      <c r="A1973" s="2">
        <v>698</v>
      </c>
      <c r="B1973" s="2">
        <v>3</v>
      </c>
      <c r="C1973" s="2">
        <f>VLOOKUP(A1973, [1]orders!A:G, 7, FALSE)</f>
        <v>3</v>
      </c>
      <c r="D1973" s="2">
        <v>40</v>
      </c>
      <c r="E1973" s="2">
        <f>VLOOKUP(C1973, [2]staffs!A:G,1,FALSE)</f>
        <v>3</v>
      </c>
      <c r="F1973" s="2" t="str">
        <f>VLOOKUP(E1973, [2]staffs!A:D,4,FALSE)</f>
        <v>genna.serrano@bikes.shop</v>
      </c>
      <c r="G1973" s="2">
        <f>VLOOKUP(D1973, [3]products!$A:$D, 4, FALSE)</f>
        <v>6</v>
      </c>
      <c r="H1973" s="2" t="str">
        <f>VLOOKUP(G1973, [4]categories!A:B, 2, FALSE)</f>
        <v>Mountain Bikes</v>
      </c>
      <c r="I1973" s="14">
        <f>VLOOKUP(A1973, [1]orders!A:B,2,FALSE)</f>
        <v>543</v>
      </c>
      <c r="J1973" s="14" t="str">
        <f>VLOOKUP(A1973, [1]orders!A:I,9,FALSE)</f>
        <v>jasmin.young@gmail.com</v>
      </c>
      <c r="K1973" s="14">
        <f>VLOOKUP(A1973, [1]orders!A:J,10,FALSE)</f>
        <v>78023</v>
      </c>
      <c r="L1973" s="2" t="str">
        <f>IFERROR(VLOOKUP(C1973, [5]stores!A:B, 2, FALSE), "Unknown")</f>
        <v>Rowlett Bikes</v>
      </c>
      <c r="M1973" s="2" t="str">
        <f>VLOOKUP(D1973,[3]products!A:B,2,FALSE)</f>
        <v>Trek Fuel EX 9.8 29 - 2017</v>
      </c>
      <c r="N1973" s="2" t="str">
        <f>VLOOKUP(D1973, [3]products!A:H, 8, FALSE)</f>
        <v>Trek</v>
      </c>
      <c r="O1973" s="21">
        <f>VLOOKUP(A1973, [1]orders!A:D, 4, FALSE)</f>
        <v>42772</v>
      </c>
      <c r="P1973" s="2">
        <v>2</v>
      </c>
      <c r="Q1973" s="2">
        <v>4999.99</v>
      </c>
      <c r="R1973" s="27">
        <v>0.05</v>
      </c>
      <c r="S1973" s="2">
        <f t="shared" si="30"/>
        <v>9999.98</v>
      </c>
    </row>
    <row r="1974" spans="1:19" x14ac:dyDescent="0.3">
      <c r="A1974" s="2">
        <v>699</v>
      </c>
      <c r="B1974" s="2">
        <v>1</v>
      </c>
      <c r="C1974" s="2">
        <f>VLOOKUP(A1974, [1]orders!A:G, 7, FALSE)</f>
        <v>3</v>
      </c>
      <c r="D1974" s="2">
        <v>106</v>
      </c>
      <c r="E1974" s="2">
        <f>VLOOKUP(C1974, [2]staffs!A:G,1,FALSE)</f>
        <v>3</v>
      </c>
      <c r="F1974" s="2" t="str">
        <f>VLOOKUP(E1974, [2]staffs!A:D,4,FALSE)</f>
        <v>genna.serrano@bikes.shop</v>
      </c>
      <c r="G1974" s="2">
        <f>VLOOKUP(D1974, [3]products!$A:$D, 4, FALSE)</f>
        <v>2</v>
      </c>
      <c r="H1974" s="2" t="str">
        <f>VLOOKUP(G1974, [4]categories!A:B, 2, FALSE)</f>
        <v>Comfort Bicycles</v>
      </c>
      <c r="I1974" s="14">
        <f>VLOOKUP(A1974, [1]orders!A:B,2,FALSE)</f>
        <v>958</v>
      </c>
      <c r="J1974" s="14" t="str">
        <f>VLOOKUP(A1974, [1]orders!A:I,9,FALSE)</f>
        <v>ciera.koch@gmail.com</v>
      </c>
      <c r="K1974" s="14">
        <f>VLOOKUP(A1974, [1]orders!A:J,10,FALSE)</f>
        <v>76039</v>
      </c>
      <c r="L1974" s="2" t="str">
        <f>IFERROR(VLOOKUP(C1974, [5]stores!A:B, 2, FALSE), "Unknown")</f>
        <v>Rowlett Bikes</v>
      </c>
      <c r="M1974" s="2" t="str">
        <f>VLOOKUP(D1974,[3]products!A:B,2,FALSE)</f>
        <v>Sun Bicycles Cruz 3 - 2017</v>
      </c>
      <c r="N1974" s="2" t="str">
        <f>VLOOKUP(D1974, [3]products!A:H, 8, FALSE)</f>
        <v>Sun Bicycles</v>
      </c>
      <c r="O1974" s="21">
        <f>VLOOKUP(A1974, [1]orders!A:D, 4, FALSE)</f>
        <v>42772</v>
      </c>
      <c r="P1974" s="2">
        <v>2</v>
      </c>
      <c r="Q1974" s="2">
        <v>449.99</v>
      </c>
      <c r="R1974" s="27">
        <v>0.1</v>
      </c>
      <c r="S1974" s="2">
        <f t="shared" si="30"/>
        <v>899.98</v>
      </c>
    </row>
    <row r="1975" spans="1:19" x14ac:dyDescent="0.3">
      <c r="A1975" s="2">
        <v>699</v>
      </c>
      <c r="B1975" s="2">
        <v>2</v>
      </c>
      <c r="C1975" s="2">
        <f>VLOOKUP(A1975, [1]orders!A:G, 7, FALSE)</f>
        <v>3</v>
      </c>
      <c r="D1975" s="2">
        <v>48</v>
      </c>
      <c r="E1975" s="2">
        <f>VLOOKUP(C1975, [2]staffs!A:G,1,FALSE)</f>
        <v>3</v>
      </c>
      <c r="F1975" s="2" t="str">
        <f>VLOOKUP(E1975, [2]staffs!A:D,4,FALSE)</f>
        <v>genna.serrano@bikes.shop</v>
      </c>
      <c r="G1975" s="2">
        <f>VLOOKUP(D1975, [3]products!$A:$D, 4, FALSE)</f>
        <v>7</v>
      </c>
      <c r="H1975" s="2" t="str">
        <f>VLOOKUP(G1975, [4]categories!A:B, 2, FALSE)</f>
        <v>Road Bikes</v>
      </c>
      <c r="I1975" s="14">
        <f>VLOOKUP(A1975, [1]orders!A:B,2,FALSE)</f>
        <v>958</v>
      </c>
      <c r="J1975" s="14" t="str">
        <f>VLOOKUP(A1975, [1]orders!A:I,9,FALSE)</f>
        <v>ciera.koch@gmail.com</v>
      </c>
      <c r="K1975" s="14">
        <f>VLOOKUP(A1975, [1]orders!A:J,10,FALSE)</f>
        <v>76039</v>
      </c>
      <c r="L1975" s="2" t="str">
        <f>IFERROR(VLOOKUP(C1975, [5]stores!A:B, 2, FALSE), "Unknown")</f>
        <v>Rowlett Bikes</v>
      </c>
      <c r="M1975" s="2" t="str">
        <f>VLOOKUP(D1975,[3]products!A:B,2,FALSE)</f>
        <v>Trek Emonda S 4 - 2017</v>
      </c>
      <c r="N1975" s="2" t="str">
        <f>VLOOKUP(D1975, [3]products!A:H, 8, FALSE)</f>
        <v>Trek</v>
      </c>
      <c r="O1975" s="21">
        <f>VLOOKUP(A1975, [1]orders!A:D, 4, FALSE)</f>
        <v>42772</v>
      </c>
      <c r="P1975" s="2">
        <v>1</v>
      </c>
      <c r="Q1975" s="2">
        <v>1499.99</v>
      </c>
      <c r="R1975" s="27">
        <v>7.0000000000000007E-2</v>
      </c>
      <c r="S1975" s="2">
        <f t="shared" si="30"/>
        <v>1499.99</v>
      </c>
    </row>
    <row r="1976" spans="1:19" x14ac:dyDescent="0.3">
      <c r="A1976" s="2">
        <v>699</v>
      </c>
      <c r="B1976" s="2">
        <v>3</v>
      </c>
      <c r="C1976" s="2">
        <f>VLOOKUP(A1976, [1]orders!A:G, 7, FALSE)</f>
        <v>3</v>
      </c>
      <c r="D1976" s="2">
        <v>31</v>
      </c>
      <c r="E1976" s="2">
        <f>VLOOKUP(C1976, [2]staffs!A:G,1,FALSE)</f>
        <v>3</v>
      </c>
      <c r="F1976" s="2" t="str">
        <f>VLOOKUP(E1976, [2]staffs!A:D,4,FALSE)</f>
        <v>genna.serrano@bikes.shop</v>
      </c>
      <c r="G1976" s="2">
        <f>VLOOKUP(D1976, [3]products!$A:$D, 4, FALSE)</f>
        <v>6</v>
      </c>
      <c r="H1976" s="2" t="str">
        <f>VLOOKUP(G1976, [4]categories!A:B, 2, FALSE)</f>
        <v>Mountain Bikes</v>
      </c>
      <c r="I1976" s="14">
        <f>VLOOKUP(A1976, [1]orders!A:B,2,FALSE)</f>
        <v>958</v>
      </c>
      <c r="J1976" s="14" t="str">
        <f>VLOOKUP(A1976, [1]orders!A:I,9,FALSE)</f>
        <v>ciera.koch@gmail.com</v>
      </c>
      <c r="K1976" s="14">
        <f>VLOOKUP(A1976, [1]orders!A:J,10,FALSE)</f>
        <v>76039</v>
      </c>
      <c r="L1976" s="2" t="str">
        <f>IFERROR(VLOOKUP(C1976, [5]stores!A:B, 2, FALSE), "Unknown")</f>
        <v>Rowlett Bikes</v>
      </c>
      <c r="M1976" s="2" t="str">
        <f>VLOOKUP(D1976,[3]products!A:B,2,FALSE)</f>
        <v>Surly Wednesday - 2017</v>
      </c>
      <c r="N1976" s="2" t="str">
        <f>VLOOKUP(D1976, [3]products!A:H, 8, FALSE)</f>
        <v>Surly</v>
      </c>
      <c r="O1976" s="21">
        <f>VLOOKUP(A1976, [1]orders!A:D, 4, FALSE)</f>
        <v>42772</v>
      </c>
      <c r="P1976" s="2">
        <v>1</v>
      </c>
      <c r="Q1976" s="2">
        <v>1632.99</v>
      </c>
      <c r="R1976" s="27">
        <v>0.2</v>
      </c>
      <c r="S1976" s="2">
        <f t="shared" si="30"/>
        <v>1632.99</v>
      </c>
    </row>
    <row r="1977" spans="1:19" x14ac:dyDescent="0.3">
      <c r="A1977" s="2">
        <v>699</v>
      </c>
      <c r="B1977" s="2">
        <v>4</v>
      </c>
      <c r="C1977" s="2">
        <f>VLOOKUP(A1977, [1]orders!A:G, 7, FALSE)</f>
        <v>3</v>
      </c>
      <c r="D1977" s="2">
        <v>24</v>
      </c>
      <c r="E1977" s="2">
        <f>VLOOKUP(C1977, [2]staffs!A:G,1,FALSE)</f>
        <v>3</v>
      </c>
      <c r="F1977" s="2" t="str">
        <f>VLOOKUP(E1977, [2]staffs!A:D,4,FALSE)</f>
        <v>genna.serrano@bikes.shop</v>
      </c>
      <c r="G1977" s="2">
        <f>VLOOKUP(D1977, [3]products!$A:$D, 4, FALSE)</f>
        <v>2</v>
      </c>
      <c r="H1977" s="2" t="str">
        <f>VLOOKUP(G1977, [4]categories!A:B, 2, FALSE)</f>
        <v>Comfort Bicycles</v>
      </c>
      <c r="I1977" s="14">
        <f>VLOOKUP(A1977, [1]orders!A:B,2,FALSE)</f>
        <v>958</v>
      </c>
      <c r="J1977" s="14" t="str">
        <f>VLOOKUP(A1977, [1]orders!A:I,9,FALSE)</f>
        <v>ciera.koch@gmail.com</v>
      </c>
      <c r="K1977" s="14">
        <f>VLOOKUP(A1977, [1]orders!A:J,10,FALSE)</f>
        <v>76039</v>
      </c>
      <c r="L1977" s="2" t="str">
        <f>IFERROR(VLOOKUP(C1977, [5]stores!A:B, 2, FALSE), "Unknown")</f>
        <v>Rowlett Bikes</v>
      </c>
      <c r="M1977" s="2" t="str">
        <f>VLOOKUP(D1977,[3]products!A:B,2,FALSE)</f>
        <v>Electra Townie Original 21D - 2016</v>
      </c>
      <c r="N1977" s="2" t="str">
        <f>VLOOKUP(D1977, [3]products!A:H, 8, FALSE)</f>
        <v>Electra</v>
      </c>
      <c r="O1977" s="21">
        <f>VLOOKUP(A1977, [1]orders!A:D, 4, FALSE)</f>
        <v>42772</v>
      </c>
      <c r="P1977" s="2">
        <v>2</v>
      </c>
      <c r="Q1977" s="2">
        <v>549.99</v>
      </c>
      <c r="R1977" s="27">
        <v>0.1</v>
      </c>
      <c r="S1977" s="2">
        <f t="shared" si="30"/>
        <v>1099.98</v>
      </c>
    </row>
    <row r="1978" spans="1:19" x14ac:dyDescent="0.3">
      <c r="A1978" s="2">
        <v>699</v>
      </c>
      <c r="B1978" s="2">
        <v>5</v>
      </c>
      <c r="C1978" s="2">
        <f>VLOOKUP(A1978, [1]orders!A:G, 7, FALSE)</f>
        <v>3</v>
      </c>
      <c r="D1978" s="2">
        <v>82</v>
      </c>
      <c r="E1978" s="2">
        <f>VLOOKUP(C1978, [2]staffs!A:G,1,FALSE)</f>
        <v>3</v>
      </c>
      <c r="F1978" s="2" t="str">
        <f>VLOOKUP(E1978, [2]staffs!A:D,4,FALSE)</f>
        <v>genna.serrano@bikes.shop</v>
      </c>
      <c r="G1978" s="2">
        <f>VLOOKUP(D1978, [3]products!$A:$D, 4, FALSE)</f>
        <v>3</v>
      </c>
      <c r="H1978" s="2" t="str">
        <f>VLOOKUP(G1978, [4]categories!A:B, 2, FALSE)</f>
        <v>Cruisers Bicycles</v>
      </c>
      <c r="I1978" s="14">
        <f>VLOOKUP(A1978, [1]orders!A:B,2,FALSE)</f>
        <v>958</v>
      </c>
      <c r="J1978" s="14" t="str">
        <f>VLOOKUP(A1978, [1]orders!A:I,9,FALSE)</f>
        <v>ciera.koch@gmail.com</v>
      </c>
      <c r="K1978" s="14">
        <f>VLOOKUP(A1978, [1]orders!A:J,10,FALSE)</f>
        <v>76039</v>
      </c>
      <c r="L1978" s="2" t="str">
        <f>IFERROR(VLOOKUP(C1978, [5]stores!A:B, 2, FALSE), "Unknown")</f>
        <v>Rowlett Bikes</v>
      </c>
      <c r="M1978" s="2" t="str">
        <f>VLOOKUP(D1978,[3]products!A:B,2,FALSE)</f>
        <v>Electra Amsterdam Original 3i Ladies' - 2017</v>
      </c>
      <c r="N1978" s="2" t="str">
        <f>VLOOKUP(D1978, [3]products!A:H, 8, FALSE)</f>
        <v>Electra</v>
      </c>
      <c r="O1978" s="21">
        <f>VLOOKUP(A1978, [1]orders!A:D, 4, FALSE)</f>
        <v>42772</v>
      </c>
      <c r="P1978" s="2">
        <v>2</v>
      </c>
      <c r="Q1978" s="2">
        <v>659.99</v>
      </c>
      <c r="R1978" s="27">
        <v>0.2</v>
      </c>
      <c r="S1978" s="2">
        <f t="shared" si="30"/>
        <v>1319.98</v>
      </c>
    </row>
    <row r="1979" spans="1:19" x14ac:dyDescent="0.3">
      <c r="A1979" s="2">
        <v>700</v>
      </c>
      <c r="B1979" s="2">
        <v>1</v>
      </c>
      <c r="C1979" s="2">
        <f>VLOOKUP(A1979, [1]orders!A:G, 7, FALSE)</f>
        <v>2</v>
      </c>
      <c r="D1979" s="2">
        <v>7</v>
      </c>
      <c r="E1979" s="2">
        <f>VLOOKUP(C1979, [2]staffs!A:G,1,FALSE)</f>
        <v>2</v>
      </c>
      <c r="F1979" s="2" t="str">
        <f>VLOOKUP(E1979, [2]staffs!A:D,4,FALSE)</f>
        <v>mireya.copeland@bikes.shop</v>
      </c>
      <c r="G1979" s="2">
        <f>VLOOKUP(D1979, [3]products!$A:$D, 4, FALSE)</f>
        <v>6</v>
      </c>
      <c r="H1979" s="2" t="str">
        <f>VLOOKUP(G1979, [4]categories!A:B, 2, FALSE)</f>
        <v>Mountain Bikes</v>
      </c>
      <c r="I1979" s="14">
        <f>VLOOKUP(A1979, [1]orders!A:B,2,FALSE)</f>
        <v>4</v>
      </c>
      <c r="J1979" s="14" t="str">
        <f>VLOOKUP(A1979, [1]orders!A:I,9,FALSE)</f>
        <v>daryl.spence@aol.com</v>
      </c>
      <c r="K1979" s="14">
        <f>VLOOKUP(A1979, [1]orders!A:J,10,FALSE)</f>
        <v>11553</v>
      </c>
      <c r="L1979" s="2" t="str">
        <f>IFERROR(VLOOKUP(C1979, [5]stores!A:B, 2, FALSE), "Unknown")</f>
        <v>Baldwin Bikes</v>
      </c>
      <c r="M1979" s="2" t="str">
        <f>VLOOKUP(D1979,[3]products!A:B,2,FALSE)</f>
        <v>Trek Slash 8 27.5 - 2016</v>
      </c>
      <c r="N1979" s="2" t="str">
        <f>VLOOKUP(D1979, [3]products!A:H, 8, FALSE)</f>
        <v>Trek</v>
      </c>
      <c r="O1979" s="21">
        <f>VLOOKUP(A1979, [1]orders!A:D, 4, FALSE)</f>
        <v>42773</v>
      </c>
      <c r="P1979" s="2">
        <v>2</v>
      </c>
      <c r="Q1979" s="2">
        <v>3999.99</v>
      </c>
      <c r="R1979" s="27">
        <v>0.05</v>
      </c>
      <c r="S1979" s="2">
        <f t="shared" si="30"/>
        <v>7999.98</v>
      </c>
    </row>
    <row r="1980" spans="1:19" x14ac:dyDescent="0.3">
      <c r="A1980" s="2">
        <v>700</v>
      </c>
      <c r="B1980" s="2">
        <v>2</v>
      </c>
      <c r="C1980" s="2">
        <f>VLOOKUP(A1980, [1]orders!A:G, 7, FALSE)</f>
        <v>2</v>
      </c>
      <c r="D1980" s="2">
        <v>63</v>
      </c>
      <c r="E1980" s="2">
        <f>VLOOKUP(C1980, [2]staffs!A:G,1,FALSE)</f>
        <v>2</v>
      </c>
      <c r="F1980" s="2" t="str">
        <f>VLOOKUP(E1980, [2]staffs!A:D,4,FALSE)</f>
        <v>mireya.copeland@bikes.shop</v>
      </c>
      <c r="G1980" s="2">
        <f>VLOOKUP(D1980, [3]products!$A:$D, 4, FALSE)</f>
        <v>4</v>
      </c>
      <c r="H1980" s="2" t="str">
        <f>VLOOKUP(G1980, [4]categories!A:B, 2, FALSE)</f>
        <v>Cyclocross Bicycles</v>
      </c>
      <c r="I1980" s="14">
        <f>VLOOKUP(A1980, [1]orders!A:B,2,FALSE)</f>
        <v>4</v>
      </c>
      <c r="J1980" s="14" t="str">
        <f>VLOOKUP(A1980, [1]orders!A:I,9,FALSE)</f>
        <v>daryl.spence@aol.com</v>
      </c>
      <c r="K1980" s="14">
        <f>VLOOKUP(A1980, [1]orders!A:J,10,FALSE)</f>
        <v>11553</v>
      </c>
      <c r="L1980" s="2" t="str">
        <f>IFERROR(VLOOKUP(C1980, [5]stores!A:B, 2, FALSE), "Unknown")</f>
        <v>Baldwin Bikes</v>
      </c>
      <c r="M1980" s="2" t="str">
        <f>VLOOKUP(D1980,[3]products!A:B,2,FALSE)</f>
        <v>Trek Boone Race Shop Limited - 2017</v>
      </c>
      <c r="N1980" s="2" t="str">
        <f>VLOOKUP(D1980, [3]products!A:H, 8, FALSE)</f>
        <v>Trek</v>
      </c>
      <c r="O1980" s="21">
        <f>VLOOKUP(A1980, [1]orders!A:D, 4, FALSE)</f>
        <v>42773</v>
      </c>
      <c r="P1980" s="2">
        <v>1</v>
      </c>
      <c r="Q1980" s="2">
        <v>3499.99</v>
      </c>
      <c r="R1980" s="27">
        <v>0.2</v>
      </c>
      <c r="S1980" s="2">
        <f t="shared" si="30"/>
        <v>3499.99</v>
      </c>
    </row>
    <row r="1981" spans="1:19" x14ac:dyDescent="0.3">
      <c r="A1981" s="2">
        <v>701</v>
      </c>
      <c r="B1981" s="2">
        <v>1</v>
      </c>
      <c r="C1981" s="2">
        <f>VLOOKUP(A1981, [1]orders!A:G, 7, FALSE)</f>
        <v>3</v>
      </c>
      <c r="D1981" s="2">
        <v>84</v>
      </c>
      <c r="E1981" s="2">
        <f>VLOOKUP(C1981, [2]staffs!A:G,1,FALSE)</f>
        <v>3</v>
      </c>
      <c r="F1981" s="2" t="str">
        <f>VLOOKUP(E1981, [2]staffs!A:D,4,FALSE)</f>
        <v>genna.serrano@bikes.shop</v>
      </c>
      <c r="G1981" s="2">
        <f>VLOOKUP(D1981, [3]products!$A:$D, 4, FALSE)</f>
        <v>1</v>
      </c>
      <c r="H1981" s="2" t="str">
        <f>VLOOKUP(G1981, [4]categories!A:B, 2, FALSE)</f>
        <v>Children Bicycles</v>
      </c>
      <c r="I1981" s="14">
        <f>VLOOKUP(A1981, [1]orders!A:B,2,FALSE)</f>
        <v>850</v>
      </c>
      <c r="J1981" s="14" t="str">
        <f>VLOOKUP(A1981, [1]orders!A:I,9,FALSE)</f>
        <v>stephanie.browning@yahoo.com</v>
      </c>
      <c r="K1981" s="14">
        <f>VLOOKUP(A1981, [1]orders!A:J,10,FALSE)</f>
        <v>75088</v>
      </c>
      <c r="L1981" s="2" t="str">
        <f>IFERROR(VLOOKUP(C1981, [5]stores!A:B, 2, FALSE), "Unknown")</f>
        <v>Rowlett Bikes</v>
      </c>
      <c r="M1981" s="2" t="str">
        <f>VLOOKUP(D1981,[3]products!A:B,2,FALSE)</f>
        <v>Sun Bicycles Lil Kitt'n - 2017</v>
      </c>
      <c r="N1981" s="2" t="str">
        <f>VLOOKUP(D1981, [3]products!A:H, 8, FALSE)</f>
        <v>Sun Bicycles</v>
      </c>
      <c r="O1981" s="21">
        <f>VLOOKUP(A1981, [1]orders!A:D, 4, FALSE)</f>
        <v>42773</v>
      </c>
      <c r="P1981" s="2">
        <v>1</v>
      </c>
      <c r="Q1981" s="2">
        <v>109.99</v>
      </c>
      <c r="R1981" s="27">
        <v>0.05</v>
      </c>
      <c r="S1981" s="2">
        <f t="shared" si="30"/>
        <v>109.99</v>
      </c>
    </row>
    <row r="1982" spans="1:19" x14ac:dyDescent="0.3">
      <c r="A1982" s="2">
        <v>702</v>
      </c>
      <c r="B1982" s="2">
        <v>1</v>
      </c>
      <c r="C1982" s="2">
        <f>VLOOKUP(A1982, [1]orders!A:G, 7, FALSE)</f>
        <v>1</v>
      </c>
      <c r="D1982" s="2">
        <v>25</v>
      </c>
      <c r="E1982" s="2">
        <f>VLOOKUP(C1982, [2]staffs!A:G,1,FALSE)</f>
        <v>1</v>
      </c>
      <c r="F1982" s="2" t="str">
        <f>VLOOKUP(E1982, [2]staffs!A:D,4,FALSE)</f>
        <v>fabiola.jackson@bikes.shop</v>
      </c>
      <c r="G1982" s="2">
        <f>VLOOKUP(D1982, [3]products!$A:$D, 4, FALSE)</f>
        <v>2</v>
      </c>
      <c r="H1982" s="2" t="str">
        <f>VLOOKUP(G1982, [4]categories!A:B, 2, FALSE)</f>
        <v>Comfort Bicycles</v>
      </c>
      <c r="I1982" s="14">
        <f>VLOOKUP(A1982, [1]orders!A:B,2,FALSE)</f>
        <v>1352</v>
      </c>
      <c r="J1982" s="14" t="str">
        <f>VLOOKUP(A1982, [1]orders!A:I,9,FALSE)</f>
        <v>dorothea.miranda@aol.com</v>
      </c>
      <c r="K1982" s="14">
        <f>VLOOKUP(A1982, [1]orders!A:J,10,FALSE)</f>
        <v>91784</v>
      </c>
      <c r="L1982" s="2" t="str">
        <f>IFERROR(VLOOKUP(C1982, [5]stores!A:B, 2, FALSE), "Unknown")</f>
        <v>Santa Cruz Bikes</v>
      </c>
      <c r="M1982" s="2" t="str">
        <f>VLOOKUP(D1982,[3]products!A:B,2,FALSE)</f>
        <v>Electra Townie Original 7D - 2015/2016</v>
      </c>
      <c r="N1982" s="2" t="str">
        <f>VLOOKUP(D1982, [3]products!A:H, 8, FALSE)</f>
        <v>Electra</v>
      </c>
      <c r="O1982" s="21">
        <f>VLOOKUP(A1982, [1]orders!A:D, 4, FALSE)</f>
        <v>42774</v>
      </c>
      <c r="P1982" s="2">
        <v>2</v>
      </c>
      <c r="Q1982" s="2">
        <v>499.99</v>
      </c>
      <c r="R1982" s="27">
        <v>0.05</v>
      </c>
      <c r="S1982" s="2">
        <f t="shared" si="30"/>
        <v>999.98</v>
      </c>
    </row>
    <row r="1983" spans="1:19" x14ac:dyDescent="0.3">
      <c r="A1983" s="2">
        <v>702</v>
      </c>
      <c r="B1983" s="2">
        <v>2</v>
      </c>
      <c r="C1983" s="2">
        <f>VLOOKUP(A1983, [1]orders!A:G, 7, FALSE)</f>
        <v>1</v>
      </c>
      <c r="D1983" s="2">
        <v>104</v>
      </c>
      <c r="E1983" s="2">
        <f>VLOOKUP(C1983, [2]staffs!A:G,1,FALSE)</f>
        <v>1</v>
      </c>
      <c r="F1983" s="2" t="str">
        <f>VLOOKUP(E1983, [2]staffs!A:D,4,FALSE)</f>
        <v>fabiola.jackson@bikes.shop</v>
      </c>
      <c r="G1983" s="2">
        <f>VLOOKUP(D1983, [3]products!$A:$D, 4, FALSE)</f>
        <v>2</v>
      </c>
      <c r="H1983" s="2" t="str">
        <f>VLOOKUP(G1983, [4]categories!A:B, 2, FALSE)</f>
        <v>Comfort Bicycles</v>
      </c>
      <c r="I1983" s="14">
        <f>VLOOKUP(A1983, [1]orders!A:B,2,FALSE)</f>
        <v>1352</v>
      </c>
      <c r="J1983" s="14" t="str">
        <f>VLOOKUP(A1983, [1]orders!A:I,9,FALSE)</f>
        <v>dorothea.miranda@aol.com</v>
      </c>
      <c r="K1983" s="14">
        <f>VLOOKUP(A1983, [1]orders!A:J,10,FALSE)</f>
        <v>91784</v>
      </c>
      <c r="L1983" s="2" t="str">
        <f>IFERROR(VLOOKUP(C1983, [5]stores!A:B, 2, FALSE), "Unknown")</f>
        <v>Santa Cruz Bikes</v>
      </c>
      <c r="M1983" s="2" t="str">
        <f>VLOOKUP(D1983,[3]products!A:B,2,FALSE)</f>
        <v>Sun Bicycles Streamway - 2017</v>
      </c>
      <c r="N1983" s="2" t="str">
        <f>VLOOKUP(D1983, [3]products!A:H, 8, FALSE)</f>
        <v>Sun Bicycles</v>
      </c>
      <c r="O1983" s="21">
        <f>VLOOKUP(A1983, [1]orders!A:D, 4, FALSE)</f>
        <v>42774</v>
      </c>
      <c r="P1983" s="2">
        <v>1</v>
      </c>
      <c r="Q1983" s="2">
        <v>481.99</v>
      </c>
      <c r="R1983" s="27">
        <v>0.1</v>
      </c>
      <c r="S1983" s="2">
        <f t="shared" si="30"/>
        <v>481.99</v>
      </c>
    </row>
    <row r="1984" spans="1:19" x14ac:dyDescent="0.3">
      <c r="A1984" s="2">
        <v>702</v>
      </c>
      <c r="B1984" s="2">
        <v>3</v>
      </c>
      <c r="C1984" s="2">
        <f>VLOOKUP(A1984, [1]orders!A:G, 7, FALSE)</f>
        <v>1</v>
      </c>
      <c r="D1984" s="2">
        <v>3</v>
      </c>
      <c r="E1984" s="2">
        <f>VLOOKUP(C1984, [2]staffs!A:G,1,FALSE)</f>
        <v>1</v>
      </c>
      <c r="F1984" s="2" t="str">
        <f>VLOOKUP(E1984, [2]staffs!A:D,4,FALSE)</f>
        <v>fabiola.jackson@bikes.shop</v>
      </c>
      <c r="G1984" s="2">
        <f>VLOOKUP(D1984, [3]products!$A:$D, 4, FALSE)</f>
        <v>6</v>
      </c>
      <c r="H1984" s="2" t="str">
        <f>VLOOKUP(G1984, [4]categories!A:B, 2, FALSE)</f>
        <v>Mountain Bikes</v>
      </c>
      <c r="I1984" s="14">
        <f>VLOOKUP(A1984, [1]orders!A:B,2,FALSE)</f>
        <v>1352</v>
      </c>
      <c r="J1984" s="14" t="str">
        <f>VLOOKUP(A1984, [1]orders!A:I,9,FALSE)</f>
        <v>dorothea.miranda@aol.com</v>
      </c>
      <c r="K1984" s="14">
        <f>VLOOKUP(A1984, [1]orders!A:J,10,FALSE)</f>
        <v>91784</v>
      </c>
      <c r="L1984" s="2" t="str">
        <f>IFERROR(VLOOKUP(C1984, [5]stores!A:B, 2, FALSE), "Unknown")</f>
        <v>Santa Cruz Bikes</v>
      </c>
      <c r="M1984" s="2" t="str">
        <f>VLOOKUP(D1984,[3]products!A:B,2,FALSE)</f>
        <v>Surly Wednesday Frameset - 2016</v>
      </c>
      <c r="N1984" s="2" t="str">
        <f>VLOOKUP(D1984, [3]products!A:H, 8, FALSE)</f>
        <v>Surly</v>
      </c>
      <c r="O1984" s="21">
        <f>VLOOKUP(A1984, [1]orders!A:D, 4, FALSE)</f>
        <v>42774</v>
      </c>
      <c r="P1984" s="2">
        <v>2</v>
      </c>
      <c r="Q1984" s="2">
        <v>999.99</v>
      </c>
      <c r="R1984" s="27">
        <v>7.0000000000000007E-2</v>
      </c>
      <c r="S1984" s="2">
        <f t="shared" si="30"/>
        <v>1999.98</v>
      </c>
    </row>
    <row r="1985" spans="1:19" x14ac:dyDescent="0.3">
      <c r="A1985" s="2">
        <v>703</v>
      </c>
      <c r="B1985" s="2">
        <v>1</v>
      </c>
      <c r="C1985" s="2">
        <f>VLOOKUP(A1985, [1]orders!A:G, 7, FALSE)</f>
        <v>2</v>
      </c>
      <c r="D1985" s="2">
        <v>45</v>
      </c>
      <c r="E1985" s="2">
        <f>VLOOKUP(C1985, [2]staffs!A:G,1,FALSE)</f>
        <v>2</v>
      </c>
      <c r="F1985" s="2" t="str">
        <f>VLOOKUP(E1985, [2]staffs!A:D,4,FALSE)</f>
        <v>mireya.copeland@bikes.shop</v>
      </c>
      <c r="G1985" s="2">
        <f>VLOOKUP(D1985, [3]products!$A:$D, 4, FALSE)</f>
        <v>6</v>
      </c>
      <c r="H1985" s="2" t="str">
        <f>VLOOKUP(G1985, [4]categories!A:B, 2, FALSE)</f>
        <v>Mountain Bikes</v>
      </c>
      <c r="I1985" s="14">
        <f>VLOOKUP(A1985, [1]orders!A:B,2,FALSE)</f>
        <v>417</v>
      </c>
      <c r="J1985" s="14" t="str">
        <f>VLOOKUP(A1985, [1]orders!A:I,9,FALSE)</f>
        <v>zoraida.patton@aol.com</v>
      </c>
      <c r="K1985" s="14">
        <f>VLOOKUP(A1985, [1]orders!A:J,10,FALSE)</f>
        <v>11746</v>
      </c>
      <c r="L1985" s="2" t="str">
        <f>IFERROR(VLOOKUP(C1985, [5]stores!A:B, 2, FALSE), "Unknown")</f>
        <v>Baldwin Bikes</v>
      </c>
      <c r="M1985" s="2" t="str">
        <f>VLOOKUP(D1985,[3]products!A:B,2,FALSE)</f>
        <v>Haro SR 1.2 - 2017</v>
      </c>
      <c r="N1985" s="2" t="str">
        <f>VLOOKUP(D1985, [3]products!A:H, 8, FALSE)</f>
        <v>Haro</v>
      </c>
      <c r="O1985" s="21">
        <f>VLOOKUP(A1985, [1]orders!A:D, 4, FALSE)</f>
        <v>42774</v>
      </c>
      <c r="P1985" s="2">
        <v>2</v>
      </c>
      <c r="Q1985" s="2">
        <v>869.99</v>
      </c>
      <c r="R1985" s="27">
        <v>0.2</v>
      </c>
      <c r="S1985" s="2">
        <f t="shared" si="30"/>
        <v>1739.98</v>
      </c>
    </row>
    <row r="1986" spans="1:19" x14ac:dyDescent="0.3">
      <c r="A1986" s="2">
        <v>703</v>
      </c>
      <c r="B1986" s="2">
        <v>2</v>
      </c>
      <c r="C1986" s="2">
        <f>VLOOKUP(A1986, [1]orders!A:G, 7, FALSE)</f>
        <v>2</v>
      </c>
      <c r="D1986" s="2">
        <v>66</v>
      </c>
      <c r="E1986" s="2">
        <f>VLOOKUP(C1986, [2]staffs!A:G,1,FALSE)</f>
        <v>2</v>
      </c>
      <c r="F1986" s="2" t="str">
        <f>VLOOKUP(E1986, [2]staffs!A:D,4,FALSE)</f>
        <v>mireya.copeland@bikes.shop</v>
      </c>
      <c r="G1986" s="2">
        <f>VLOOKUP(D1986, [3]products!$A:$D, 4, FALSE)</f>
        <v>3</v>
      </c>
      <c r="H1986" s="2" t="str">
        <f>VLOOKUP(G1986, [4]categories!A:B, 2, FALSE)</f>
        <v>Cruisers Bicycles</v>
      </c>
      <c r="I1986" s="14">
        <f>VLOOKUP(A1986, [1]orders!A:B,2,FALSE)</f>
        <v>417</v>
      </c>
      <c r="J1986" s="14" t="str">
        <f>VLOOKUP(A1986, [1]orders!A:I,9,FALSE)</f>
        <v>zoraida.patton@aol.com</v>
      </c>
      <c r="K1986" s="14">
        <f>VLOOKUP(A1986, [1]orders!A:J,10,FALSE)</f>
        <v>11746</v>
      </c>
      <c r="L1986" s="2" t="str">
        <f>IFERROR(VLOOKUP(C1986, [5]stores!A:B, 2, FALSE), "Unknown")</f>
        <v>Baldwin Bikes</v>
      </c>
      <c r="M1986" s="2" t="str">
        <f>VLOOKUP(D1986,[3]products!A:B,2,FALSE)</f>
        <v>Sun Bicycles Revolutions 24 - 2017</v>
      </c>
      <c r="N1986" s="2" t="str">
        <f>VLOOKUP(D1986, [3]products!A:H, 8, FALSE)</f>
        <v>Sun Bicycles</v>
      </c>
      <c r="O1986" s="21">
        <f>VLOOKUP(A1986, [1]orders!A:D, 4, FALSE)</f>
        <v>42774</v>
      </c>
      <c r="P1986" s="2">
        <v>2</v>
      </c>
      <c r="Q1986" s="2">
        <v>250.99</v>
      </c>
      <c r="R1986" s="27">
        <v>0.05</v>
      </c>
      <c r="S1986" s="2">
        <f t="shared" si="30"/>
        <v>501.98</v>
      </c>
    </row>
    <row r="1987" spans="1:19" x14ac:dyDescent="0.3">
      <c r="A1987" s="2">
        <v>703</v>
      </c>
      <c r="B1987" s="2">
        <v>3</v>
      </c>
      <c r="C1987" s="2">
        <f>VLOOKUP(A1987, [1]orders!A:G, 7, FALSE)</f>
        <v>2</v>
      </c>
      <c r="D1987" s="2">
        <v>72</v>
      </c>
      <c r="E1987" s="2">
        <f>VLOOKUP(C1987, [2]staffs!A:G,1,FALSE)</f>
        <v>2</v>
      </c>
      <c r="F1987" s="2" t="str">
        <f>VLOOKUP(E1987, [2]staffs!A:D,4,FALSE)</f>
        <v>mireya.copeland@bikes.shop</v>
      </c>
      <c r="G1987" s="2">
        <f>VLOOKUP(D1987, [3]products!$A:$D, 4, FALSE)</f>
        <v>3</v>
      </c>
      <c r="H1987" s="2" t="str">
        <f>VLOOKUP(G1987, [4]categories!A:B, 2, FALSE)</f>
        <v>Cruisers Bicycles</v>
      </c>
      <c r="I1987" s="14">
        <f>VLOOKUP(A1987, [1]orders!A:B,2,FALSE)</f>
        <v>417</v>
      </c>
      <c r="J1987" s="14" t="str">
        <f>VLOOKUP(A1987, [1]orders!A:I,9,FALSE)</f>
        <v>zoraida.patton@aol.com</v>
      </c>
      <c r="K1987" s="14">
        <f>VLOOKUP(A1987, [1]orders!A:J,10,FALSE)</f>
        <v>11746</v>
      </c>
      <c r="L1987" s="2" t="str">
        <f>IFERROR(VLOOKUP(C1987, [5]stores!A:B, 2, FALSE), "Unknown")</f>
        <v>Baldwin Bikes</v>
      </c>
      <c r="M1987" s="2" t="str">
        <f>VLOOKUP(D1987,[3]products!A:B,2,FALSE)</f>
        <v>Sun Bicycles Biscayne Tandem 7 - 2017</v>
      </c>
      <c r="N1987" s="2" t="str">
        <f>VLOOKUP(D1987, [3]products!A:H, 8, FALSE)</f>
        <v>Sun Bicycles</v>
      </c>
      <c r="O1987" s="21">
        <f>VLOOKUP(A1987, [1]orders!A:D, 4, FALSE)</f>
        <v>42774</v>
      </c>
      <c r="P1987" s="2">
        <v>1</v>
      </c>
      <c r="Q1987" s="2">
        <v>619.99</v>
      </c>
      <c r="R1987" s="27">
        <v>0.2</v>
      </c>
      <c r="S1987" s="2">
        <f t="shared" ref="S1987:S2050" si="31">P1987*Q1987</f>
        <v>619.99</v>
      </c>
    </row>
    <row r="1988" spans="1:19" x14ac:dyDescent="0.3">
      <c r="A1988" s="2">
        <v>703</v>
      </c>
      <c r="B1988" s="2">
        <v>4</v>
      </c>
      <c r="C1988" s="2">
        <f>VLOOKUP(A1988, [1]orders!A:G, 7, FALSE)</f>
        <v>2</v>
      </c>
      <c r="D1988" s="2">
        <v>4</v>
      </c>
      <c r="E1988" s="2">
        <f>VLOOKUP(C1988, [2]staffs!A:G,1,FALSE)</f>
        <v>2</v>
      </c>
      <c r="F1988" s="2" t="str">
        <f>VLOOKUP(E1988, [2]staffs!A:D,4,FALSE)</f>
        <v>mireya.copeland@bikes.shop</v>
      </c>
      <c r="G1988" s="2">
        <f>VLOOKUP(D1988, [3]products!$A:$D, 4, FALSE)</f>
        <v>6</v>
      </c>
      <c r="H1988" s="2" t="str">
        <f>VLOOKUP(G1988, [4]categories!A:B, 2, FALSE)</f>
        <v>Mountain Bikes</v>
      </c>
      <c r="I1988" s="14">
        <f>VLOOKUP(A1988, [1]orders!A:B,2,FALSE)</f>
        <v>417</v>
      </c>
      <c r="J1988" s="14" t="str">
        <f>VLOOKUP(A1988, [1]orders!A:I,9,FALSE)</f>
        <v>zoraida.patton@aol.com</v>
      </c>
      <c r="K1988" s="14">
        <f>VLOOKUP(A1988, [1]orders!A:J,10,FALSE)</f>
        <v>11746</v>
      </c>
      <c r="L1988" s="2" t="str">
        <f>IFERROR(VLOOKUP(C1988, [5]stores!A:B, 2, FALSE), "Unknown")</f>
        <v>Baldwin Bikes</v>
      </c>
      <c r="M1988" s="2" t="str">
        <f>VLOOKUP(D1988,[3]products!A:B,2,FALSE)</f>
        <v>Trek Fuel EX 8 29 - 2016</v>
      </c>
      <c r="N1988" s="2" t="str">
        <f>VLOOKUP(D1988, [3]products!A:H, 8, FALSE)</f>
        <v>Trek</v>
      </c>
      <c r="O1988" s="21">
        <f>VLOOKUP(A1988, [1]orders!A:D, 4, FALSE)</f>
        <v>42774</v>
      </c>
      <c r="P1988" s="2">
        <v>2</v>
      </c>
      <c r="Q1988" s="2">
        <v>2899.99</v>
      </c>
      <c r="R1988" s="27">
        <v>0.2</v>
      </c>
      <c r="S1988" s="2">
        <f t="shared" si="31"/>
        <v>5799.98</v>
      </c>
    </row>
    <row r="1989" spans="1:19" x14ac:dyDescent="0.3">
      <c r="A1989" s="2">
        <v>704</v>
      </c>
      <c r="B1989" s="2">
        <v>1</v>
      </c>
      <c r="C1989" s="2">
        <f>VLOOKUP(A1989, [1]orders!A:G, 7, FALSE)</f>
        <v>2</v>
      </c>
      <c r="D1989" s="2">
        <v>10</v>
      </c>
      <c r="E1989" s="2">
        <f>VLOOKUP(C1989, [2]staffs!A:G,1,FALSE)</f>
        <v>2</v>
      </c>
      <c r="F1989" s="2" t="str">
        <f>VLOOKUP(E1989, [2]staffs!A:D,4,FALSE)</f>
        <v>mireya.copeland@bikes.shop</v>
      </c>
      <c r="G1989" s="2">
        <f>VLOOKUP(D1989, [3]products!$A:$D, 4, FALSE)</f>
        <v>4</v>
      </c>
      <c r="H1989" s="2" t="str">
        <f>VLOOKUP(G1989, [4]categories!A:B, 2, FALSE)</f>
        <v>Cyclocross Bicycles</v>
      </c>
      <c r="I1989" s="14">
        <f>VLOOKUP(A1989, [1]orders!A:B,2,FALSE)</f>
        <v>1137</v>
      </c>
      <c r="J1989" s="14" t="str">
        <f>VLOOKUP(A1989, [1]orders!A:I,9,FALSE)</f>
        <v>dottie.roberts@aol.com</v>
      </c>
      <c r="K1989" s="14">
        <f>VLOOKUP(A1989, [1]orders!A:J,10,FALSE)</f>
        <v>11050</v>
      </c>
      <c r="L1989" s="2" t="str">
        <f>IFERROR(VLOOKUP(C1989, [5]stores!A:B, 2, FALSE), "Unknown")</f>
        <v>Baldwin Bikes</v>
      </c>
      <c r="M1989" s="2" t="str">
        <f>VLOOKUP(D1989,[3]products!A:B,2,FALSE)</f>
        <v>Surly Straggler - 2016</v>
      </c>
      <c r="N1989" s="2" t="str">
        <f>VLOOKUP(D1989, [3]products!A:H, 8, FALSE)</f>
        <v>Surly</v>
      </c>
      <c r="O1989" s="21">
        <f>VLOOKUP(A1989, [1]orders!A:D, 4, FALSE)</f>
        <v>42774</v>
      </c>
      <c r="P1989" s="2">
        <v>2</v>
      </c>
      <c r="Q1989" s="2">
        <v>1549</v>
      </c>
      <c r="R1989" s="27">
        <v>0.05</v>
      </c>
      <c r="S1989" s="2">
        <f t="shared" si="31"/>
        <v>3098</v>
      </c>
    </row>
    <row r="1990" spans="1:19" x14ac:dyDescent="0.3">
      <c r="A1990" s="2">
        <v>704</v>
      </c>
      <c r="B1990" s="2">
        <v>2</v>
      </c>
      <c r="C1990" s="2">
        <f>VLOOKUP(A1990, [1]orders!A:G, 7, FALSE)</f>
        <v>2</v>
      </c>
      <c r="D1990" s="2">
        <v>62</v>
      </c>
      <c r="E1990" s="2">
        <f>VLOOKUP(C1990, [2]staffs!A:G,1,FALSE)</f>
        <v>2</v>
      </c>
      <c r="F1990" s="2" t="str">
        <f>VLOOKUP(E1990, [2]staffs!A:D,4,FALSE)</f>
        <v>mireya.copeland@bikes.shop</v>
      </c>
      <c r="G1990" s="2">
        <f>VLOOKUP(D1990, [3]products!$A:$D, 4, FALSE)</f>
        <v>4</v>
      </c>
      <c r="H1990" s="2" t="str">
        <f>VLOOKUP(G1990, [4]categories!A:B, 2, FALSE)</f>
        <v>Cyclocross Bicycles</v>
      </c>
      <c r="I1990" s="14">
        <f>VLOOKUP(A1990, [1]orders!A:B,2,FALSE)</f>
        <v>1137</v>
      </c>
      <c r="J1990" s="14" t="str">
        <f>VLOOKUP(A1990, [1]orders!A:I,9,FALSE)</f>
        <v>dottie.roberts@aol.com</v>
      </c>
      <c r="K1990" s="14">
        <f>VLOOKUP(A1990, [1]orders!A:J,10,FALSE)</f>
        <v>11050</v>
      </c>
      <c r="L1990" s="2" t="str">
        <f>IFERROR(VLOOKUP(C1990, [5]stores!A:B, 2, FALSE), "Unknown")</f>
        <v>Baldwin Bikes</v>
      </c>
      <c r="M1990" s="2" t="str">
        <f>VLOOKUP(D1990,[3]products!A:B,2,FALSE)</f>
        <v>Trek Boone 7 - 2017</v>
      </c>
      <c r="N1990" s="2" t="str">
        <f>VLOOKUP(D1990, [3]products!A:H, 8, FALSE)</f>
        <v>Trek</v>
      </c>
      <c r="O1990" s="21">
        <f>VLOOKUP(A1990, [1]orders!A:D, 4, FALSE)</f>
        <v>42774</v>
      </c>
      <c r="P1990" s="2">
        <v>1</v>
      </c>
      <c r="Q1990" s="2">
        <v>3499.99</v>
      </c>
      <c r="R1990" s="27">
        <v>0.2</v>
      </c>
      <c r="S1990" s="2">
        <f t="shared" si="31"/>
        <v>3499.99</v>
      </c>
    </row>
    <row r="1991" spans="1:19" x14ac:dyDescent="0.3">
      <c r="A1991" s="2">
        <v>704</v>
      </c>
      <c r="B1991" s="2">
        <v>3</v>
      </c>
      <c r="C1991" s="2">
        <f>VLOOKUP(A1991, [1]orders!A:G, 7, FALSE)</f>
        <v>2</v>
      </c>
      <c r="D1991" s="2">
        <v>100</v>
      </c>
      <c r="E1991" s="2">
        <f>VLOOKUP(C1991, [2]staffs!A:G,1,FALSE)</f>
        <v>2</v>
      </c>
      <c r="F1991" s="2" t="str">
        <f>VLOOKUP(E1991, [2]staffs!A:D,4,FALSE)</f>
        <v>mireya.copeland@bikes.shop</v>
      </c>
      <c r="G1991" s="2">
        <f>VLOOKUP(D1991, [3]products!$A:$D, 4, FALSE)</f>
        <v>1</v>
      </c>
      <c r="H1991" s="2" t="str">
        <f>VLOOKUP(G1991, [4]categories!A:B, 2, FALSE)</f>
        <v>Children Bicycles</v>
      </c>
      <c r="I1991" s="14">
        <f>VLOOKUP(A1991, [1]orders!A:B,2,FALSE)</f>
        <v>1137</v>
      </c>
      <c r="J1991" s="14" t="str">
        <f>VLOOKUP(A1991, [1]orders!A:I,9,FALSE)</f>
        <v>dottie.roberts@aol.com</v>
      </c>
      <c r="K1991" s="14">
        <f>VLOOKUP(A1991, [1]orders!A:J,10,FALSE)</f>
        <v>11050</v>
      </c>
      <c r="L1991" s="2" t="str">
        <f>IFERROR(VLOOKUP(C1991, [5]stores!A:B, 2, FALSE), "Unknown")</f>
        <v>Baldwin Bikes</v>
      </c>
      <c r="M1991" s="2" t="str">
        <f>VLOOKUP(D1991,[3]products!A:B,2,FALSE)</f>
        <v>Electra Townie 3i EQ (20-inch) - Boys' - 2017</v>
      </c>
      <c r="N1991" s="2" t="str">
        <f>VLOOKUP(D1991, [3]products!A:H, 8, FALSE)</f>
        <v>Electra</v>
      </c>
      <c r="O1991" s="21">
        <f>VLOOKUP(A1991, [1]orders!A:D, 4, FALSE)</f>
        <v>42774</v>
      </c>
      <c r="P1991" s="2">
        <v>2</v>
      </c>
      <c r="Q1991" s="2">
        <v>489.99</v>
      </c>
      <c r="R1991" s="27">
        <v>7.0000000000000007E-2</v>
      </c>
      <c r="S1991" s="2">
        <f t="shared" si="31"/>
        <v>979.98</v>
      </c>
    </row>
    <row r="1992" spans="1:19" x14ac:dyDescent="0.3">
      <c r="A1992" s="2">
        <v>705</v>
      </c>
      <c r="B1992" s="2">
        <v>1</v>
      </c>
      <c r="C1992" s="2">
        <f>VLOOKUP(A1992, [1]orders!A:G, 7, FALSE)</f>
        <v>2</v>
      </c>
      <c r="D1992" s="2">
        <v>61</v>
      </c>
      <c r="E1992" s="2">
        <f>VLOOKUP(C1992, [2]staffs!A:G,1,FALSE)</f>
        <v>2</v>
      </c>
      <c r="F1992" s="2" t="str">
        <f>VLOOKUP(E1992, [2]staffs!A:D,4,FALSE)</f>
        <v>mireya.copeland@bikes.shop</v>
      </c>
      <c r="G1992" s="2">
        <f>VLOOKUP(D1992, [3]products!$A:$D, 4, FALSE)</f>
        <v>5</v>
      </c>
      <c r="H1992" s="2" t="str">
        <f>VLOOKUP(G1992, [4]categories!A:B, 2, FALSE)</f>
        <v>Electric Bikes</v>
      </c>
      <c r="I1992" s="14">
        <f>VLOOKUP(A1992, [1]orders!A:B,2,FALSE)</f>
        <v>1196</v>
      </c>
      <c r="J1992" s="14" t="str">
        <f>VLOOKUP(A1992, [1]orders!A:I,9,FALSE)</f>
        <v>ileana.holt@msn.com</v>
      </c>
      <c r="K1992" s="14">
        <f>VLOOKUP(A1992, [1]orders!A:J,10,FALSE)</f>
        <v>11772</v>
      </c>
      <c r="L1992" s="2" t="str">
        <f>IFERROR(VLOOKUP(C1992, [5]stores!A:B, 2, FALSE), "Unknown")</f>
        <v>Baldwin Bikes</v>
      </c>
      <c r="M1992" s="2" t="str">
        <f>VLOOKUP(D1992,[3]products!A:B,2,FALSE)</f>
        <v>Trek Powerfly 8 FS Plus - 2017</v>
      </c>
      <c r="N1992" s="2" t="str">
        <f>VLOOKUP(D1992, [3]products!A:H, 8, FALSE)</f>
        <v>Trek</v>
      </c>
      <c r="O1992" s="21">
        <f>VLOOKUP(A1992, [1]orders!A:D, 4, FALSE)</f>
        <v>42774</v>
      </c>
      <c r="P1992" s="2">
        <v>1</v>
      </c>
      <c r="Q1992" s="2">
        <v>4999.99</v>
      </c>
      <c r="R1992" s="27">
        <v>0.1</v>
      </c>
      <c r="S1992" s="2">
        <f t="shared" si="31"/>
        <v>4999.99</v>
      </c>
    </row>
    <row r="1993" spans="1:19" x14ac:dyDescent="0.3">
      <c r="A1993" s="2">
        <v>706</v>
      </c>
      <c r="B1993" s="2">
        <v>1</v>
      </c>
      <c r="C1993" s="2">
        <f>VLOOKUP(A1993, [1]orders!A:G, 7, FALSE)</f>
        <v>1</v>
      </c>
      <c r="D1993" s="2">
        <v>27</v>
      </c>
      <c r="E1993" s="2">
        <f>VLOOKUP(C1993, [2]staffs!A:G,1,FALSE)</f>
        <v>1</v>
      </c>
      <c r="F1993" s="2" t="str">
        <f>VLOOKUP(E1993, [2]staffs!A:D,4,FALSE)</f>
        <v>fabiola.jackson@bikes.shop</v>
      </c>
      <c r="G1993" s="2">
        <f>VLOOKUP(D1993, [3]products!$A:$D, 4, FALSE)</f>
        <v>6</v>
      </c>
      <c r="H1993" s="2" t="str">
        <f>VLOOKUP(G1993, [4]categories!A:B, 2, FALSE)</f>
        <v>Mountain Bikes</v>
      </c>
      <c r="I1993" s="14">
        <f>VLOOKUP(A1993, [1]orders!A:B,2,FALSE)</f>
        <v>1271</v>
      </c>
      <c r="J1993" s="14" t="str">
        <f>VLOOKUP(A1993, [1]orders!A:I,9,FALSE)</f>
        <v>roy.chan@hotmail.com</v>
      </c>
      <c r="K1993" s="14">
        <f>VLOOKUP(A1993, [1]orders!A:J,10,FALSE)</f>
        <v>91768</v>
      </c>
      <c r="L1993" s="2" t="str">
        <f>IFERROR(VLOOKUP(C1993, [5]stores!A:B, 2, FALSE), "Unknown")</f>
        <v>Santa Cruz Bikes</v>
      </c>
      <c r="M1993" s="2" t="str">
        <f>VLOOKUP(D1993,[3]products!A:B,2,FALSE)</f>
        <v>Surly Big Dummy Frameset - 2017</v>
      </c>
      <c r="N1993" s="2" t="str">
        <f>VLOOKUP(D1993, [3]products!A:H, 8, FALSE)</f>
        <v>Surly</v>
      </c>
      <c r="O1993" s="21">
        <f>VLOOKUP(A1993, [1]orders!A:D, 4, FALSE)</f>
        <v>42775</v>
      </c>
      <c r="P1993" s="2">
        <v>1</v>
      </c>
      <c r="Q1993" s="2">
        <v>999.99</v>
      </c>
      <c r="R1993" s="27">
        <v>0.1</v>
      </c>
      <c r="S1993" s="2">
        <f t="shared" si="31"/>
        <v>999.99</v>
      </c>
    </row>
    <row r="1994" spans="1:19" x14ac:dyDescent="0.3">
      <c r="A1994" s="2">
        <v>706</v>
      </c>
      <c r="B1994" s="2">
        <v>2</v>
      </c>
      <c r="C1994" s="2">
        <f>VLOOKUP(A1994, [1]orders!A:G, 7, FALSE)</f>
        <v>1</v>
      </c>
      <c r="D1994" s="2">
        <v>23</v>
      </c>
      <c r="E1994" s="2">
        <f>VLOOKUP(C1994, [2]staffs!A:G,1,FALSE)</f>
        <v>1</v>
      </c>
      <c r="F1994" s="2" t="str">
        <f>VLOOKUP(E1994, [2]staffs!A:D,4,FALSE)</f>
        <v>fabiola.jackson@bikes.shop</v>
      </c>
      <c r="G1994" s="2">
        <f>VLOOKUP(D1994, [3]products!$A:$D, 4, FALSE)</f>
        <v>1</v>
      </c>
      <c r="H1994" s="2" t="str">
        <f>VLOOKUP(G1994, [4]categories!A:B, 2, FALSE)</f>
        <v>Children Bicycles</v>
      </c>
      <c r="I1994" s="14">
        <f>VLOOKUP(A1994, [1]orders!A:B,2,FALSE)</f>
        <v>1271</v>
      </c>
      <c r="J1994" s="14" t="str">
        <f>VLOOKUP(A1994, [1]orders!A:I,9,FALSE)</f>
        <v>roy.chan@hotmail.com</v>
      </c>
      <c r="K1994" s="14">
        <f>VLOOKUP(A1994, [1]orders!A:J,10,FALSE)</f>
        <v>91768</v>
      </c>
      <c r="L1994" s="2" t="str">
        <f>IFERROR(VLOOKUP(C1994, [5]stores!A:B, 2, FALSE), "Unknown")</f>
        <v>Santa Cruz Bikes</v>
      </c>
      <c r="M1994" s="2" t="str">
        <f>VLOOKUP(D1994,[3]products!A:B,2,FALSE)</f>
        <v>Electra Girl's Hawaii 1 (20-inch) - 2015/2016</v>
      </c>
      <c r="N1994" s="2" t="str">
        <f>VLOOKUP(D1994, [3]products!A:H, 8, FALSE)</f>
        <v>Electra</v>
      </c>
      <c r="O1994" s="21">
        <f>VLOOKUP(A1994, [1]orders!A:D, 4, FALSE)</f>
        <v>42775</v>
      </c>
      <c r="P1994" s="2">
        <v>2</v>
      </c>
      <c r="Q1994" s="2">
        <v>299.99</v>
      </c>
      <c r="R1994" s="27">
        <v>0.05</v>
      </c>
      <c r="S1994" s="2">
        <f t="shared" si="31"/>
        <v>599.98</v>
      </c>
    </row>
    <row r="1995" spans="1:19" x14ac:dyDescent="0.3">
      <c r="A1995" s="2">
        <v>706</v>
      </c>
      <c r="B1995" s="2">
        <v>3</v>
      </c>
      <c r="C1995" s="2">
        <f>VLOOKUP(A1995, [1]orders!A:G, 7, FALSE)</f>
        <v>1</v>
      </c>
      <c r="D1995" s="2">
        <v>60</v>
      </c>
      <c r="E1995" s="2">
        <f>VLOOKUP(C1995, [2]staffs!A:G,1,FALSE)</f>
        <v>1</v>
      </c>
      <c r="F1995" s="2" t="str">
        <f>VLOOKUP(E1995, [2]staffs!A:D,4,FALSE)</f>
        <v>fabiola.jackson@bikes.shop</v>
      </c>
      <c r="G1995" s="2">
        <f>VLOOKUP(D1995, [3]products!$A:$D, 4, FALSE)</f>
        <v>5</v>
      </c>
      <c r="H1995" s="2" t="str">
        <f>VLOOKUP(G1995, [4]categories!A:B, 2, FALSE)</f>
        <v>Electric Bikes</v>
      </c>
      <c r="I1995" s="14">
        <f>VLOOKUP(A1995, [1]orders!A:B,2,FALSE)</f>
        <v>1271</v>
      </c>
      <c r="J1995" s="14" t="str">
        <f>VLOOKUP(A1995, [1]orders!A:I,9,FALSE)</f>
        <v>roy.chan@hotmail.com</v>
      </c>
      <c r="K1995" s="14">
        <f>VLOOKUP(A1995, [1]orders!A:J,10,FALSE)</f>
        <v>91768</v>
      </c>
      <c r="L1995" s="2" t="str">
        <f>IFERROR(VLOOKUP(C1995, [5]stores!A:B, 2, FALSE), "Unknown")</f>
        <v>Santa Cruz Bikes</v>
      </c>
      <c r="M1995" s="2" t="str">
        <f>VLOOKUP(D1995,[3]products!A:B,2,FALSE)</f>
        <v>Sun Bicycles ElectroLite - 2017</v>
      </c>
      <c r="N1995" s="2" t="str">
        <f>VLOOKUP(D1995, [3]products!A:H, 8, FALSE)</f>
        <v>Sun Bicycles</v>
      </c>
      <c r="O1995" s="21">
        <f>VLOOKUP(A1995, [1]orders!A:D, 4, FALSE)</f>
        <v>42775</v>
      </c>
      <c r="P1995" s="2">
        <v>1</v>
      </c>
      <c r="Q1995" s="2">
        <v>1559.99</v>
      </c>
      <c r="R1995" s="27">
        <v>0.2</v>
      </c>
      <c r="S1995" s="2">
        <f t="shared" si="31"/>
        <v>1559.99</v>
      </c>
    </row>
    <row r="1996" spans="1:19" x14ac:dyDescent="0.3">
      <c r="A1996" s="2">
        <v>707</v>
      </c>
      <c r="B1996" s="2">
        <v>1</v>
      </c>
      <c r="C1996" s="2">
        <f>VLOOKUP(A1996, [1]orders!A:G, 7, FALSE)</f>
        <v>2</v>
      </c>
      <c r="D1996" s="2">
        <v>106</v>
      </c>
      <c r="E1996" s="2">
        <f>VLOOKUP(C1996, [2]staffs!A:G,1,FALSE)</f>
        <v>2</v>
      </c>
      <c r="F1996" s="2" t="str">
        <f>VLOOKUP(E1996, [2]staffs!A:D,4,FALSE)</f>
        <v>mireya.copeland@bikes.shop</v>
      </c>
      <c r="G1996" s="2">
        <f>VLOOKUP(D1996, [3]products!$A:$D, 4, FALSE)</f>
        <v>2</v>
      </c>
      <c r="H1996" s="2" t="str">
        <f>VLOOKUP(G1996, [4]categories!A:B, 2, FALSE)</f>
        <v>Comfort Bicycles</v>
      </c>
      <c r="I1996" s="14">
        <f>VLOOKUP(A1996, [1]orders!A:B,2,FALSE)</f>
        <v>79</v>
      </c>
      <c r="J1996" s="14" t="str">
        <f>VLOOKUP(A1996, [1]orders!A:I,9,FALSE)</f>
        <v>ashanti.parks@hotmail.com</v>
      </c>
      <c r="K1996" s="14">
        <f>VLOOKUP(A1996, [1]orders!A:J,10,FALSE)</f>
        <v>11510</v>
      </c>
      <c r="L1996" s="2" t="str">
        <f>IFERROR(VLOOKUP(C1996, [5]stores!A:B, 2, FALSE), "Unknown")</f>
        <v>Baldwin Bikes</v>
      </c>
      <c r="M1996" s="2" t="str">
        <f>VLOOKUP(D1996,[3]products!A:B,2,FALSE)</f>
        <v>Sun Bicycles Cruz 3 - 2017</v>
      </c>
      <c r="N1996" s="2" t="str">
        <f>VLOOKUP(D1996, [3]products!A:H, 8, FALSE)</f>
        <v>Sun Bicycles</v>
      </c>
      <c r="O1996" s="21">
        <f>VLOOKUP(A1996, [1]orders!A:D, 4, FALSE)</f>
        <v>42775</v>
      </c>
      <c r="P1996" s="2">
        <v>2</v>
      </c>
      <c r="Q1996" s="2">
        <v>449.99</v>
      </c>
      <c r="R1996" s="27">
        <v>0.05</v>
      </c>
      <c r="S1996" s="2">
        <f t="shared" si="31"/>
        <v>899.98</v>
      </c>
    </row>
    <row r="1997" spans="1:19" x14ac:dyDescent="0.3">
      <c r="A1997" s="2">
        <v>707</v>
      </c>
      <c r="B1997" s="2">
        <v>2</v>
      </c>
      <c r="C1997" s="2">
        <f>VLOOKUP(A1997, [1]orders!A:G, 7, FALSE)</f>
        <v>2</v>
      </c>
      <c r="D1997" s="2">
        <v>100</v>
      </c>
      <c r="E1997" s="2">
        <f>VLOOKUP(C1997, [2]staffs!A:G,1,FALSE)</f>
        <v>2</v>
      </c>
      <c r="F1997" s="2" t="str">
        <f>VLOOKUP(E1997, [2]staffs!A:D,4,FALSE)</f>
        <v>mireya.copeland@bikes.shop</v>
      </c>
      <c r="G1997" s="2">
        <f>VLOOKUP(D1997, [3]products!$A:$D, 4, FALSE)</f>
        <v>1</v>
      </c>
      <c r="H1997" s="2" t="str">
        <f>VLOOKUP(G1997, [4]categories!A:B, 2, FALSE)</f>
        <v>Children Bicycles</v>
      </c>
      <c r="I1997" s="14">
        <f>VLOOKUP(A1997, [1]orders!A:B,2,FALSE)</f>
        <v>79</v>
      </c>
      <c r="J1997" s="14" t="str">
        <f>VLOOKUP(A1997, [1]orders!A:I,9,FALSE)</f>
        <v>ashanti.parks@hotmail.com</v>
      </c>
      <c r="K1997" s="14">
        <f>VLOOKUP(A1997, [1]orders!A:J,10,FALSE)</f>
        <v>11510</v>
      </c>
      <c r="L1997" s="2" t="str">
        <f>IFERROR(VLOOKUP(C1997, [5]stores!A:B, 2, FALSE), "Unknown")</f>
        <v>Baldwin Bikes</v>
      </c>
      <c r="M1997" s="2" t="str">
        <f>VLOOKUP(D1997,[3]products!A:B,2,FALSE)</f>
        <v>Electra Townie 3i EQ (20-inch) - Boys' - 2017</v>
      </c>
      <c r="N1997" s="2" t="str">
        <f>VLOOKUP(D1997, [3]products!A:H, 8, FALSE)</f>
        <v>Electra</v>
      </c>
      <c r="O1997" s="21">
        <f>VLOOKUP(A1997, [1]orders!A:D, 4, FALSE)</f>
        <v>42775</v>
      </c>
      <c r="P1997" s="2">
        <v>1</v>
      </c>
      <c r="Q1997" s="2">
        <v>489.99</v>
      </c>
      <c r="R1997" s="27">
        <v>7.0000000000000007E-2</v>
      </c>
      <c r="S1997" s="2">
        <f t="shared" si="31"/>
        <v>489.99</v>
      </c>
    </row>
    <row r="1998" spans="1:19" x14ac:dyDescent="0.3">
      <c r="A1998" s="2">
        <v>707</v>
      </c>
      <c r="B1998" s="2">
        <v>3</v>
      </c>
      <c r="C1998" s="2">
        <f>VLOOKUP(A1998, [1]orders!A:G, 7, FALSE)</f>
        <v>2</v>
      </c>
      <c r="D1998" s="2">
        <v>11</v>
      </c>
      <c r="E1998" s="2">
        <f>VLOOKUP(C1998, [2]staffs!A:G,1,FALSE)</f>
        <v>2</v>
      </c>
      <c r="F1998" s="2" t="str">
        <f>VLOOKUP(E1998, [2]staffs!A:D,4,FALSE)</f>
        <v>mireya.copeland@bikes.shop</v>
      </c>
      <c r="G1998" s="2">
        <f>VLOOKUP(D1998, [3]products!$A:$D, 4, FALSE)</f>
        <v>4</v>
      </c>
      <c r="H1998" s="2" t="str">
        <f>VLOOKUP(G1998, [4]categories!A:B, 2, FALSE)</f>
        <v>Cyclocross Bicycles</v>
      </c>
      <c r="I1998" s="14">
        <f>VLOOKUP(A1998, [1]orders!A:B,2,FALSE)</f>
        <v>79</v>
      </c>
      <c r="J1998" s="14" t="str">
        <f>VLOOKUP(A1998, [1]orders!A:I,9,FALSE)</f>
        <v>ashanti.parks@hotmail.com</v>
      </c>
      <c r="K1998" s="14">
        <f>VLOOKUP(A1998, [1]orders!A:J,10,FALSE)</f>
        <v>11510</v>
      </c>
      <c r="L1998" s="2" t="str">
        <f>IFERROR(VLOOKUP(C1998, [5]stores!A:B, 2, FALSE), "Unknown")</f>
        <v>Baldwin Bikes</v>
      </c>
      <c r="M1998" s="2" t="str">
        <f>VLOOKUP(D1998,[3]products!A:B,2,FALSE)</f>
        <v>Surly Straggler 650b - 2016</v>
      </c>
      <c r="N1998" s="2" t="str">
        <f>VLOOKUP(D1998, [3]products!A:H, 8, FALSE)</f>
        <v>Surly</v>
      </c>
      <c r="O1998" s="21">
        <f>VLOOKUP(A1998, [1]orders!A:D, 4, FALSE)</f>
        <v>42775</v>
      </c>
      <c r="P1998" s="2">
        <v>2</v>
      </c>
      <c r="Q1998" s="2">
        <v>1680.99</v>
      </c>
      <c r="R1998" s="27">
        <v>0.1</v>
      </c>
      <c r="S1998" s="2">
        <f t="shared" si="31"/>
        <v>3361.98</v>
      </c>
    </row>
    <row r="1999" spans="1:19" x14ac:dyDescent="0.3">
      <c r="A1999" s="2">
        <v>707</v>
      </c>
      <c r="B1999" s="2">
        <v>4</v>
      </c>
      <c r="C1999" s="2">
        <f>VLOOKUP(A1999, [1]orders!A:G, 7, FALSE)</f>
        <v>2</v>
      </c>
      <c r="D1999" s="2">
        <v>26</v>
      </c>
      <c r="E1999" s="2">
        <f>VLOOKUP(C1999, [2]staffs!A:G,1,FALSE)</f>
        <v>2</v>
      </c>
      <c r="F1999" s="2" t="str">
        <f>VLOOKUP(E1999, [2]staffs!A:D,4,FALSE)</f>
        <v>mireya.copeland@bikes.shop</v>
      </c>
      <c r="G1999" s="2">
        <f>VLOOKUP(D1999, [3]products!$A:$D, 4, FALSE)</f>
        <v>2</v>
      </c>
      <c r="H1999" s="2" t="str">
        <f>VLOOKUP(G1999, [4]categories!A:B, 2, FALSE)</f>
        <v>Comfort Bicycles</v>
      </c>
      <c r="I1999" s="14">
        <f>VLOOKUP(A1999, [1]orders!A:B,2,FALSE)</f>
        <v>79</v>
      </c>
      <c r="J1999" s="14" t="str">
        <f>VLOOKUP(A1999, [1]orders!A:I,9,FALSE)</f>
        <v>ashanti.parks@hotmail.com</v>
      </c>
      <c r="K1999" s="14">
        <f>VLOOKUP(A1999, [1]orders!A:J,10,FALSE)</f>
        <v>11510</v>
      </c>
      <c r="L1999" s="2" t="str">
        <f>IFERROR(VLOOKUP(C1999, [5]stores!A:B, 2, FALSE), "Unknown")</f>
        <v>Baldwin Bikes</v>
      </c>
      <c r="M1999" s="2" t="str">
        <f>VLOOKUP(D1999,[3]products!A:B,2,FALSE)</f>
        <v>Electra Townie Original 7D EQ - 2016</v>
      </c>
      <c r="N1999" s="2" t="str">
        <f>VLOOKUP(D1999, [3]products!A:H, 8, FALSE)</f>
        <v>Electra</v>
      </c>
      <c r="O1999" s="21">
        <f>VLOOKUP(A1999, [1]orders!A:D, 4, FALSE)</f>
        <v>42775</v>
      </c>
      <c r="P1999" s="2">
        <v>2</v>
      </c>
      <c r="Q1999" s="2">
        <v>599.99</v>
      </c>
      <c r="R1999" s="27">
        <v>0.1</v>
      </c>
      <c r="S1999" s="2">
        <f t="shared" si="31"/>
        <v>1199.98</v>
      </c>
    </row>
    <row r="2000" spans="1:19" x14ac:dyDescent="0.3">
      <c r="A2000" s="2">
        <v>708</v>
      </c>
      <c r="B2000" s="2">
        <v>1</v>
      </c>
      <c r="C2000" s="2">
        <f>VLOOKUP(A2000, [1]orders!A:G, 7, FALSE)</f>
        <v>1</v>
      </c>
      <c r="D2000" s="2">
        <v>6</v>
      </c>
      <c r="E2000" s="2">
        <f>VLOOKUP(C2000, [2]staffs!A:G,1,FALSE)</f>
        <v>1</v>
      </c>
      <c r="F2000" s="2" t="str">
        <f>VLOOKUP(E2000, [2]staffs!A:D,4,FALSE)</f>
        <v>fabiola.jackson@bikes.shop</v>
      </c>
      <c r="G2000" s="2">
        <f>VLOOKUP(D2000, [3]products!$A:$D, 4, FALSE)</f>
        <v>6</v>
      </c>
      <c r="H2000" s="2" t="str">
        <f>VLOOKUP(G2000, [4]categories!A:B, 2, FALSE)</f>
        <v>Mountain Bikes</v>
      </c>
      <c r="I2000" s="14">
        <f>VLOOKUP(A2000, [1]orders!A:B,2,FALSE)</f>
        <v>660</v>
      </c>
      <c r="J2000" s="14" t="str">
        <f>VLOOKUP(A2000, [1]orders!A:I,9,FALSE)</f>
        <v>shara.pope@msn.com</v>
      </c>
      <c r="K2000" s="14">
        <f>VLOOKUP(A2000, [1]orders!A:J,10,FALSE)</f>
        <v>93555</v>
      </c>
      <c r="L2000" s="2" t="str">
        <f>IFERROR(VLOOKUP(C2000, [5]stores!A:B, 2, FALSE), "Unknown")</f>
        <v>Santa Cruz Bikes</v>
      </c>
      <c r="M2000" s="2" t="str">
        <f>VLOOKUP(D2000,[3]products!A:B,2,FALSE)</f>
        <v>Surly Ice Cream Truck Frameset - 2016</v>
      </c>
      <c r="N2000" s="2" t="str">
        <f>VLOOKUP(D2000, [3]products!A:H, 8, FALSE)</f>
        <v>Surly</v>
      </c>
      <c r="O2000" s="21">
        <f>VLOOKUP(A2000, [1]orders!A:D, 4, FALSE)</f>
        <v>42776</v>
      </c>
      <c r="P2000" s="2">
        <v>1</v>
      </c>
      <c r="Q2000" s="2">
        <v>469.99</v>
      </c>
      <c r="R2000" s="27">
        <v>7.0000000000000007E-2</v>
      </c>
      <c r="S2000" s="2">
        <f t="shared" si="31"/>
        <v>469.99</v>
      </c>
    </row>
    <row r="2001" spans="1:19" x14ac:dyDescent="0.3">
      <c r="A2001" s="2">
        <v>708</v>
      </c>
      <c r="B2001" s="2">
        <v>2</v>
      </c>
      <c r="C2001" s="2">
        <f>VLOOKUP(A2001, [1]orders!A:G, 7, FALSE)</f>
        <v>1</v>
      </c>
      <c r="D2001" s="2">
        <v>47</v>
      </c>
      <c r="E2001" s="2">
        <f>VLOOKUP(C2001, [2]staffs!A:G,1,FALSE)</f>
        <v>1</v>
      </c>
      <c r="F2001" s="2" t="str">
        <f>VLOOKUP(E2001, [2]staffs!A:D,4,FALSE)</f>
        <v>fabiola.jackson@bikes.shop</v>
      </c>
      <c r="G2001" s="2">
        <f>VLOOKUP(D2001, [3]products!$A:$D, 4, FALSE)</f>
        <v>6</v>
      </c>
      <c r="H2001" s="2" t="str">
        <f>VLOOKUP(G2001, [4]categories!A:B, 2, FALSE)</f>
        <v>Mountain Bikes</v>
      </c>
      <c r="I2001" s="14">
        <f>VLOOKUP(A2001, [1]orders!A:B,2,FALSE)</f>
        <v>660</v>
      </c>
      <c r="J2001" s="14" t="str">
        <f>VLOOKUP(A2001, [1]orders!A:I,9,FALSE)</f>
        <v>shara.pope@msn.com</v>
      </c>
      <c r="K2001" s="14">
        <f>VLOOKUP(A2001, [1]orders!A:J,10,FALSE)</f>
        <v>93555</v>
      </c>
      <c r="L2001" s="2" t="str">
        <f>IFERROR(VLOOKUP(C2001, [5]stores!A:B, 2, FALSE), "Unknown")</f>
        <v>Santa Cruz Bikes</v>
      </c>
      <c r="M2001" s="2" t="str">
        <f>VLOOKUP(D2001,[3]products!A:B,2,FALSE)</f>
        <v>Trek Remedy 9.8 - 2017</v>
      </c>
      <c r="N2001" s="2" t="str">
        <f>VLOOKUP(D2001, [3]products!A:H, 8, FALSE)</f>
        <v>Trek</v>
      </c>
      <c r="O2001" s="21">
        <f>VLOOKUP(A2001, [1]orders!A:D, 4, FALSE)</f>
        <v>42776</v>
      </c>
      <c r="P2001" s="2">
        <v>1</v>
      </c>
      <c r="Q2001" s="2">
        <v>5299.99</v>
      </c>
      <c r="R2001" s="27">
        <v>0.1</v>
      </c>
      <c r="S2001" s="2">
        <f t="shared" si="31"/>
        <v>5299.99</v>
      </c>
    </row>
    <row r="2002" spans="1:19" x14ac:dyDescent="0.3">
      <c r="A2002" s="2">
        <v>708</v>
      </c>
      <c r="B2002" s="2">
        <v>3</v>
      </c>
      <c r="C2002" s="2">
        <f>VLOOKUP(A2002, [1]orders!A:G, 7, FALSE)</f>
        <v>1</v>
      </c>
      <c r="D2002" s="2">
        <v>34</v>
      </c>
      <c r="E2002" s="2">
        <f>VLOOKUP(C2002, [2]staffs!A:G,1,FALSE)</f>
        <v>1</v>
      </c>
      <c r="F2002" s="2" t="str">
        <f>VLOOKUP(E2002, [2]staffs!A:D,4,FALSE)</f>
        <v>fabiola.jackson@bikes.shop</v>
      </c>
      <c r="G2002" s="2">
        <f>VLOOKUP(D2002, [3]products!$A:$D, 4, FALSE)</f>
        <v>6</v>
      </c>
      <c r="H2002" s="2" t="str">
        <f>VLOOKUP(G2002, [4]categories!A:B, 2, FALSE)</f>
        <v>Mountain Bikes</v>
      </c>
      <c r="I2002" s="14">
        <f>VLOOKUP(A2002, [1]orders!A:B,2,FALSE)</f>
        <v>660</v>
      </c>
      <c r="J2002" s="14" t="str">
        <f>VLOOKUP(A2002, [1]orders!A:I,9,FALSE)</f>
        <v>shara.pope@msn.com</v>
      </c>
      <c r="K2002" s="14">
        <f>VLOOKUP(A2002, [1]orders!A:J,10,FALSE)</f>
        <v>93555</v>
      </c>
      <c r="L2002" s="2" t="str">
        <f>IFERROR(VLOOKUP(C2002, [5]stores!A:B, 2, FALSE), "Unknown")</f>
        <v>Santa Cruz Bikes</v>
      </c>
      <c r="M2002" s="2" t="str">
        <f>VLOOKUP(D2002,[3]products!A:B,2,FALSE)</f>
        <v>Trek Session DH 27.5 Carbon Frameset - 2017</v>
      </c>
      <c r="N2002" s="2" t="str">
        <f>VLOOKUP(D2002, [3]products!A:H, 8, FALSE)</f>
        <v>Trek</v>
      </c>
      <c r="O2002" s="21">
        <f>VLOOKUP(A2002, [1]orders!A:D, 4, FALSE)</f>
        <v>42776</v>
      </c>
      <c r="P2002" s="2">
        <v>2</v>
      </c>
      <c r="Q2002" s="2">
        <v>469.99</v>
      </c>
      <c r="R2002" s="27">
        <v>0.2</v>
      </c>
      <c r="S2002" s="2">
        <f t="shared" si="31"/>
        <v>939.98</v>
      </c>
    </row>
    <row r="2003" spans="1:19" x14ac:dyDescent="0.3">
      <c r="A2003" s="2">
        <v>709</v>
      </c>
      <c r="B2003" s="2">
        <v>1</v>
      </c>
      <c r="C2003" s="2">
        <f>VLOOKUP(A2003, [1]orders!A:G, 7, FALSE)</f>
        <v>2</v>
      </c>
      <c r="D2003" s="2">
        <v>55</v>
      </c>
      <c r="E2003" s="2">
        <f>VLOOKUP(C2003, [2]staffs!A:G,1,FALSE)</f>
        <v>2</v>
      </c>
      <c r="F2003" s="2" t="str">
        <f>VLOOKUP(E2003, [2]staffs!A:D,4,FALSE)</f>
        <v>mireya.copeland@bikes.shop</v>
      </c>
      <c r="G2003" s="2">
        <f>VLOOKUP(D2003, [3]products!$A:$D, 4, FALSE)</f>
        <v>7</v>
      </c>
      <c r="H2003" s="2" t="str">
        <f>VLOOKUP(G2003, [4]categories!A:B, 2, FALSE)</f>
        <v>Road Bikes</v>
      </c>
      <c r="I2003" s="14">
        <f>VLOOKUP(A2003, [1]orders!A:B,2,FALSE)</f>
        <v>1162</v>
      </c>
      <c r="J2003" s="14" t="str">
        <f>VLOOKUP(A2003, [1]orders!A:I,9,FALSE)</f>
        <v>carmelina.sellers@hotmail.com</v>
      </c>
      <c r="K2003" s="14">
        <f>VLOOKUP(A2003, [1]orders!A:J,10,FALSE)</f>
        <v>14850</v>
      </c>
      <c r="L2003" s="2" t="str">
        <f>IFERROR(VLOOKUP(C2003, [5]stores!A:B, 2, FALSE), "Unknown")</f>
        <v>Baldwin Bikes</v>
      </c>
      <c r="M2003" s="2" t="str">
        <f>VLOOKUP(D2003,[3]products!A:B,2,FALSE)</f>
        <v>Trek Domane S 6 - 2017</v>
      </c>
      <c r="N2003" s="2" t="str">
        <f>VLOOKUP(D2003, [3]products!A:H, 8, FALSE)</f>
        <v>Trek</v>
      </c>
      <c r="O2003" s="21">
        <f>VLOOKUP(A2003, [1]orders!A:D, 4, FALSE)</f>
        <v>42777</v>
      </c>
      <c r="P2003" s="2">
        <v>2</v>
      </c>
      <c r="Q2003" s="2">
        <v>2699.99</v>
      </c>
      <c r="R2003" s="27">
        <v>0.05</v>
      </c>
      <c r="S2003" s="2">
        <f t="shared" si="31"/>
        <v>5399.98</v>
      </c>
    </row>
    <row r="2004" spans="1:19" x14ac:dyDescent="0.3">
      <c r="A2004" s="2">
        <v>709</v>
      </c>
      <c r="B2004" s="2">
        <v>2</v>
      </c>
      <c r="C2004" s="2">
        <f>VLOOKUP(A2004, [1]orders!A:G, 7, FALSE)</f>
        <v>2</v>
      </c>
      <c r="D2004" s="2">
        <v>101</v>
      </c>
      <c r="E2004" s="2">
        <f>VLOOKUP(C2004, [2]staffs!A:G,1,FALSE)</f>
        <v>2</v>
      </c>
      <c r="F2004" s="2" t="str">
        <f>VLOOKUP(E2004, [2]staffs!A:D,4,FALSE)</f>
        <v>mireya.copeland@bikes.shop</v>
      </c>
      <c r="G2004" s="2">
        <f>VLOOKUP(D2004, [3]products!$A:$D, 4, FALSE)</f>
        <v>1</v>
      </c>
      <c r="H2004" s="2" t="str">
        <f>VLOOKUP(G2004, [4]categories!A:B, 2, FALSE)</f>
        <v>Children Bicycles</v>
      </c>
      <c r="I2004" s="14">
        <f>VLOOKUP(A2004, [1]orders!A:B,2,FALSE)</f>
        <v>1162</v>
      </c>
      <c r="J2004" s="14" t="str">
        <f>VLOOKUP(A2004, [1]orders!A:I,9,FALSE)</f>
        <v>carmelina.sellers@hotmail.com</v>
      </c>
      <c r="K2004" s="14">
        <f>VLOOKUP(A2004, [1]orders!A:J,10,FALSE)</f>
        <v>14850</v>
      </c>
      <c r="L2004" s="2" t="str">
        <f>IFERROR(VLOOKUP(C2004, [5]stores!A:B, 2, FALSE), "Unknown")</f>
        <v>Baldwin Bikes</v>
      </c>
      <c r="M2004" s="2" t="str">
        <f>VLOOKUP(D2004,[3]products!A:B,2,FALSE)</f>
        <v>Electra Townie 7D (20-inch) - Boys' - 2017</v>
      </c>
      <c r="N2004" s="2" t="str">
        <f>VLOOKUP(D2004, [3]products!A:H, 8, FALSE)</f>
        <v>Electra</v>
      </c>
      <c r="O2004" s="21">
        <f>VLOOKUP(A2004, [1]orders!A:D, 4, FALSE)</f>
        <v>42777</v>
      </c>
      <c r="P2004" s="2">
        <v>2</v>
      </c>
      <c r="Q2004" s="2">
        <v>339.99</v>
      </c>
      <c r="R2004" s="27">
        <v>7.0000000000000007E-2</v>
      </c>
      <c r="S2004" s="2">
        <f t="shared" si="31"/>
        <v>679.98</v>
      </c>
    </row>
    <row r="2005" spans="1:19" x14ac:dyDescent="0.3">
      <c r="A2005" s="2">
        <v>709</v>
      </c>
      <c r="B2005" s="2">
        <v>3</v>
      </c>
      <c r="C2005" s="2">
        <f>VLOOKUP(A2005, [1]orders!A:G, 7, FALSE)</f>
        <v>2</v>
      </c>
      <c r="D2005" s="2">
        <v>48</v>
      </c>
      <c r="E2005" s="2">
        <f>VLOOKUP(C2005, [2]staffs!A:G,1,FALSE)</f>
        <v>2</v>
      </c>
      <c r="F2005" s="2" t="str">
        <f>VLOOKUP(E2005, [2]staffs!A:D,4,FALSE)</f>
        <v>mireya.copeland@bikes.shop</v>
      </c>
      <c r="G2005" s="2">
        <f>VLOOKUP(D2005, [3]products!$A:$D, 4, FALSE)</f>
        <v>7</v>
      </c>
      <c r="H2005" s="2" t="str">
        <f>VLOOKUP(G2005, [4]categories!A:B, 2, FALSE)</f>
        <v>Road Bikes</v>
      </c>
      <c r="I2005" s="14">
        <f>VLOOKUP(A2005, [1]orders!A:B,2,FALSE)</f>
        <v>1162</v>
      </c>
      <c r="J2005" s="14" t="str">
        <f>VLOOKUP(A2005, [1]orders!A:I,9,FALSE)</f>
        <v>carmelina.sellers@hotmail.com</v>
      </c>
      <c r="K2005" s="14">
        <f>VLOOKUP(A2005, [1]orders!A:J,10,FALSE)</f>
        <v>14850</v>
      </c>
      <c r="L2005" s="2" t="str">
        <f>IFERROR(VLOOKUP(C2005, [5]stores!A:B, 2, FALSE), "Unknown")</f>
        <v>Baldwin Bikes</v>
      </c>
      <c r="M2005" s="2" t="str">
        <f>VLOOKUP(D2005,[3]products!A:B,2,FALSE)</f>
        <v>Trek Emonda S 4 - 2017</v>
      </c>
      <c r="N2005" s="2" t="str">
        <f>VLOOKUP(D2005, [3]products!A:H, 8, FALSE)</f>
        <v>Trek</v>
      </c>
      <c r="O2005" s="21">
        <f>VLOOKUP(A2005, [1]orders!A:D, 4, FALSE)</f>
        <v>42777</v>
      </c>
      <c r="P2005" s="2">
        <v>1</v>
      </c>
      <c r="Q2005" s="2">
        <v>1499.99</v>
      </c>
      <c r="R2005" s="27">
        <v>7.0000000000000007E-2</v>
      </c>
      <c r="S2005" s="2">
        <f t="shared" si="31"/>
        <v>1499.99</v>
      </c>
    </row>
    <row r="2006" spans="1:19" x14ac:dyDescent="0.3">
      <c r="A2006" s="2">
        <v>710</v>
      </c>
      <c r="B2006" s="2">
        <v>1</v>
      </c>
      <c r="C2006" s="2">
        <f>VLOOKUP(A2006, [1]orders!A:G, 7, FALSE)</f>
        <v>2</v>
      </c>
      <c r="D2006" s="2">
        <v>42</v>
      </c>
      <c r="E2006" s="2">
        <f>VLOOKUP(C2006, [2]staffs!A:G,1,FALSE)</f>
        <v>2</v>
      </c>
      <c r="F2006" s="2" t="str">
        <f>VLOOKUP(E2006, [2]staffs!A:D,4,FALSE)</f>
        <v>mireya.copeland@bikes.shop</v>
      </c>
      <c r="G2006" s="2">
        <f>VLOOKUP(D2006, [3]products!$A:$D, 4, FALSE)</f>
        <v>6</v>
      </c>
      <c r="H2006" s="2" t="str">
        <f>VLOOKUP(G2006, [4]categories!A:B, 2, FALSE)</f>
        <v>Mountain Bikes</v>
      </c>
      <c r="I2006" s="14">
        <f>VLOOKUP(A2006, [1]orders!A:B,2,FALSE)</f>
        <v>295</v>
      </c>
      <c r="J2006" s="14" t="str">
        <f>VLOOKUP(A2006, [1]orders!A:I,9,FALSE)</f>
        <v>danny.kim@msn.com</v>
      </c>
      <c r="K2006" s="14">
        <f>VLOOKUP(A2006, [1]orders!A:J,10,FALSE)</f>
        <v>11420</v>
      </c>
      <c r="L2006" s="2" t="str">
        <f>IFERROR(VLOOKUP(C2006, [5]stores!A:B, 2, FALSE), "Unknown")</f>
        <v>Baldwin Bikes</v>
      </c>
      <c r="M2006" s="2" t="str">
        <f>VLOOKUP(D2006,[3]products!A:B,2,FALSE)</f>
        <v>Trek Fuel EX 5 27.5 Plus - 2017</v>
      </c>
      <c r="N2006" s="2" t="str">
        <f>VLOOKUP(D2006, [3]products!A:H, 8, FALSE)</f>
        <v>Trek</v>
      </c>
      <c r="O2006" s="21">
        <f>VLOOKUP(A2006, [1]orders!A:D, 4, FALSE)</f>
        <v>42779</v>
      </c>
      <c r="P2006" s="2">
        <v>1</v>
      </c>
      <c r="Q2006" s="2">
        <v>2299.9899999999998</v>
      </c>
      <c r="R2006" s="27">
        <v>0.05</v>
      </c>
      <c r="S2006" s="2">
        <f t="shared" si="31"/>
        <v>2299.9899999999998</v>
      </c>
    </row>
    <row r="2007" spans="1:19" x14ac:dyDescent="0.3">
      <c r="A2007" s="2">
        <v>710</v>
      </c>
      <c r="B2007" s="2">
        <v>2</v>
      </c>
      <c r="C2007" s="2">
        <f>VLOOKUP(A2007, [1]orders!A:G, 7, FALSE)</f>
        <v>2</v>
      </c>
      <c r="D2007" s="2">
        <v>60</v>
      </c>
      <c r="E2007" s="2">
        <f>VLOOKUP(C2007, [2]staffs!A:G,1,FALSE)</f>
        <v>2</v>
      </c>
      <c r="F2007" s="2" t="str">
        <f>VLOOKUP(E2007, [2]staffs!A:D,4,FALSE)</f>
        <v>mireya.copeland@bikes.shop</v>
      </c>
      <c r="G2007" s="2">
        <f>VLOOKUP(D2007, [3]products!$A:$D, 4, FALSE)</f>
        <v>5</v>
      </c>
      <c r="H2007" s="2" t="str">
        <f>VLOOKUP(G2007, [4]categories!A:B, 2, FALSE)</f>
        <v>Electric Bikes</v>
      </c>
      <c r="I2007" s="14">
        <f>VLOOKUP(A2007, [1]orders!A:B,2,FALSE)</f>
        <v>295</v>
      </c>
      <c r="J2007" s="14" t="str">
        <f>VLOOKUP(A2007, [1]orders!A:I,9,FALSE)</f>
        <v>danny.kim@msn.com</v>
      </c>
      <c r="K2007" s="14">
        <f>VLOOKUP(A2007, [1]orders!A:J,10,FALSE)</f>
        <v>11420</v>
      </c>
      <c r="L2007" s="2" t="str">
        <f>IFERROR(VLOOKUP(C2007, [5]stores!A:B, 2, FALSE), "Unknown")</f>
        <v>Baldwin Bikes</v>
      </c>
      <c r="M2007" s="2" t="str">
        <f>VLOOKUP(D2007,[3]products!A:B,2,FALSE)</f>
        <v>Sun Bicycles ElectroLite - 2017</v>
      </c>
      <c r="N2007" s="2" t="str">
        <f>VLOOKUP(D2007, [3]products!A:H, 8, FALSE)</f>
        <v>Sun Bicycles</v>
      </c>
      <c r="O2007" s="21">
        <f>VLOOKUP(A2007, [1]orders!A:D, 4, FALSE)</f>
        <v>42779</v>
      </c>
      <c r="P2007" s="2">
        <v>2</v>
      </c>
      <c r="Q2007" s="2">
        <v>1559.99</v>
      </c>
      <c r="R2007" s="27">
        <v>0.2</v>
      </c>
      <c r="S2007" s="2">
        <f t="shared" si="31"/>
        <v>3119.98</v>
      </c>
    </row>
    <row r="2008" spans="1:19" x14ac:dyDescent="0.3">
      <c r="A2008" s="2">
        <v>710</v>
      </c>
      <c r="B2008" s="2">
        <v>3</v>
      </c>
      <c r="C2008" s="2">
        <f>VLOOKUP(A2008, [1]orders!A:G, 7, FALSE)</f>
        <v>2</v>
      </c>
      <c r="D2008" s="2">
        <v>39</v>
      </c>
      <c r="E2008" s="2">
        <f>VLOOKUP(C2008, [2]staffs!A:G,1,FALSE)</f>
        <v>2</v>
      </c>
      <c r="F2008" s="2" t="str">
        <f>VLOOKUP(E2008, [2]staffs!A:D,4,FALSE)</f>
        <v>mireya.copeland@bikes.shop</v>
      </c>
      <c r="G2008" s="2">
        <f>VLOOKUP(D2008, [3]products!$A:$D, 4, FALSE)</f>
        <v>6</v>
      </c>
      <c r="H2008" s="2" t="str">
        <f>VLOOKUP(G2008, [4]categories!A:B, 2, FALSE)</f>
        <v>Mountain Bikes</v>
      </c>
      <c r="I2008" s="14">
        <f>VLOOKUP(A2008, [1]orders!A:B,2,FALSE)</f>
        <v>295</v>
      </c>
      <c r="J2008" s="14" t="str">
        <f>VLOOKUP(A2008, [1]orders!A:I,9,FALSE)</f>
        <v>danny.kim@msn.com</v>
      </c>
      <c r="K2008" s="14">
        <f>VLOOKUP(A2008, [1]orders!A:J,10,FALSE)</f>
        <v>11420</v>
      </c>
      <c r="L2008" s="2" t="str">
        <f>IFERROR(VLOOKUP(C2008, [5]stores!A:B, 2, FALSE), "Unknown")</f>
        <v>Baldwin Bikes</v>
      </c>
      <c r="M2008" s="2" t="str">
        <f>VLOOKUP(D2008,[3]products!A:B,2,FALSE)</f>
        <v>Trek Stache 5 - 2017</v>
      </c>
      <c r="N2008" s="2" t="str">
        <f>VLOOKUP(D2008, [3]products!A:H, 8, FALSE)</f>
        <v>Trek</v>
      </c>
      <c r="O2008" s="21">
        <f>VLOOKUP(A2008, [1]orders!A:D, 4, FALSE)</f>
        <v>42779</v>
      </c>
      <c r="P2008" s="2">
        <v>2</v>
      </c>
      <c r="Q2008" s="2">
        <v>1499.99</v>
      </c>
      <c r="R2008" s="27">
        <v>0.2</v>
      </c>
      <c r="S2008" s="2">
        <f t="shared" si="31"/>
        <v>2999.98</v>
      </c>
    </row>
    <row r="2009" spans="1:19" x14ac:dyDescent="0.3">
      <c r="A2009" s="2">
        <v>710</v>
      </c>
      <c r="B2009" s="2">
        <v>4</v>
      </c>
      <c r="C2009" s="2">
        <f>VLOOKUP(A2009, [1]orders!A:G, 7, FALSE)</f>
        <v>2</v>
      </c>
      <c r="D2009" s="2">
        <v>57</v>
      </c>
      <c r="E2009" s="2">
        <f>VLOOKUP(C2009, [2]staffs!A:G,1,FALSE)</f>
        <v>2</v>
      </c>
      <c r="F2009" s="2" t="str">
        <f>VLOOKUP(E2009, [2]staffs!A:D,4,FALSE)</f>
        <v>mireya.copeland@bikes.shop</v>
      </c>
      <c r="G2009" s="2">
        <f>VLOOKUP(D2009, [3]products!$A:$D, 4, FALSE)</f>
        <v>7</v>
      </c>
      <c r="H2009" s="2" t="str">
        <f>VLOOKUP(G2009, [4]categories!A:B, 2, FALSE)</f>
        <v>Road Bikes</v>
      </c>
      <c r="I2009" s="14">
        <f>VLOOKUP(A2009, [1]orders!A:B,2,FALSE)</f>
        <v>295</v>
      </c>
      <c r="J2009" s="14" t="str">
        <f>VLOOKUP(A2009, [1]orders!A:I,9,FALSE)</f>
        <v>danny.kim@msn.com</v>
      </c>
      <c r="K2009" s="14">
        <f>VLOOKUP(A2009, [1]orders!A:J,10,FALSE)</f>
        <v>11420</v>
      </c>
      <c r="L2009" s="2" t="str">
        <f>IFERROR(VLOOKUP(C2009, [5]stores!A:B, 2, FALSE), "Unknown")</f>
        <v>Baldwin Bikes</v>
      </c>
      <c r="M2009" s="2" t="str">
        <f>VLOOKUP(D2009,[3]products!A:B,2,FALSE)</f>
        <v>Trek Emonda S 5 - 2017</v>
      </c>
      <c r="N2009" s="2" t="str">
        <f>VLOOKUP(D2009, [3]products!A:H, 8, FALSE)</f>
        <v>Trek</v>
      </c>
      <c r="O2009" s="21">
        <f>VLOOKUP(A2009, [1]orders!A:D, 4, FALSE)</f>
        <v>42779</v>
      </c>
      <c r="P2009" s="2">
        <v>1</v>
      </c>
      <c r="Q2009" s="2">
        <v>1999.99</v>
      </c>
      <c r="R2009" s="27">
        <v>0.2</v>
      </c>
      <c r="S2009" s="2">
        <f t="shared" si="31"/>
        <v>1999.99</v>
      </c>
    </row>
    <row r="2010" spans="1:19" x14ac:dyDescent="0.3">
      <c r="A2010" s="2">
        <v>710</v>
      </c>
      <c r="B2010" s="2">
        <v>5</v>
      </c>
      <c r="C2010" s="2">
        <f>VLOOKUP(A2010, [1]orders!A:G, 7, FALSE)</f>
        <v>2</v>
      </c>
      <c r="D2010" s="2">
        <v>28</v>
      </c>
      <c r="E2010" s="2">
        <f>VLOOKUP(C2010, [2]staffs!A:G,1,FALSE)</f>
        <v>2</v>
      </c>
      <c r="F2010" s="2" t="str">
        <f>VLOOKUP(E2010, [2]staffs!A:D,4,FALSE)</f>
        <v>mireya.copeland@bikes.shop</v>
      </c>
      <c r="G2010" s="2">
        <f>VLOOKUP(D2010, [3]products!$A:$D, 4, FALSE)</f>
        <v>6</v>
      </c>
      <c r="H2010" s="2" t="str">
        <f>VLOOKUP(G2010, [4]categories!A:B, 2, FALSE)</f>
        <v>Mountain Bikes</v>
      </c>
      <c r="I2010" s="14">
        <f>VLOOKUP(A2010, [1]orders!A:B,2,FALSE)</f>
        <v>295</v>
      </c>
      <c r="J2010" s="14" t="str">
        <f>VLOOKUP(A2010, [1]orders!A:I,9,FALSE)</f>
        <v>danny.kim@msn.com</v>
      </c>
      <c r="K2010" s="14">
        <f>VLOOKUP(A2010, [1]orders!A:J,10,FALSE)</f>
        <v>11420</v>
      </c>
      <c r="L2010" s="2" t="str">
        <f>IFERROR(VLOOKUP(C2010, [5]stores!A:B, 2, FALSE), "Unknown")</f>
        <v>Baldwin Bikes</v>
      </c>
      <c r="M2010" s="2" t="str">
        <f>VLOOKUP(D2010,[3]products!A:B,2,FALSE)</f>
        <v>Surly Karate Monkey 27.5+ Frameset - 2017</v>
      </c>
      <c r="N2010" s="2" t="str">
        <f>VLOOKUP(D2010, [3]products!A:H, 8, FALSE)</f>
        <v>Surly</v>
      </c>
      <c r="O2010" s="21">
        <f>VLOOKUP(A2010, [1]orders!A:D, 4, FALSE)</f>
        <v>42779</v>
      </c>
      <c r="P2010" s="2">
        <v>1</v>
      </c>
      <c r="Q2010" s="2">
        <v>2499.9899999999998</v>
      </c>
      <c r="R2010" s="27">
        <v>0.05</v>
      </c>
      <c r="S2010" s="2">
        <f t="shared" si="31"/>
        <v>2499.9899999999998</v>
      </c>
    </row>
    <row r="2011" spans="1:19" x14ac:dyDescent="0.3">
      <c r="A2011" s="2">
        <v>711</v>
      </c>
      <c r="B2011" s="2">
        <v>1</v>
      </c>
      <c r="C2011" s="2">
        <f>VLOOKUP(A2011, [1]orders!A:G, 7, FALSE)</f>
        <v>2</v>
      </c>
      <c r="D2011" s="2">
        <v>5</v>
      </c>
      <c r="E2011" s="2">
        <f>VLOOKUP(C2011, [2]staffs!A:G,1,FALSE)</f>
        <v>2</v>
      </c>
      <c r="F2011" s="2" t="str">
        <f>VLOOKUP(E2011, [2]staffs!A:D,4,FALSE)</f>
        <v>mireya.copeland@bikes.shop</v>
      </c>
      <c r="G2011" s="2">
        <f>VLOOKUP(D2011, [3]products!$A:$D, 4, FALSE)</f>
        <v>6</v>
      </c>
      <c r="H2011" s="2" t="str">
        <f>VLOOKUP(G2011, [4]categories!A:B, 2, FALSE)</f>
        <v>Mountain Bikes</v>
      </c>
      <c r="I2011" s="14">
        <f>VLOOKUP(A2011, [1]orders!A:B,2,FALSE)</f>
        <v>1246</v>
      </c>
      <c r="J2011" s="14" t="str">
        <f>VLOOKUP(A2011, [1]orders!A:I,9,FALSE)</f>
        <v>dale.rasmussen@aol.com</v>
      </c>
      <c r="K2011" s="14">
        <f>VLOOKUP(A2011, [1]orders!A:J,10,FALSE)</f>
        <v>12401</v>
      </c>
      <c r="L2011" s="2" t="str">
        <f>IFERROR(VLOOKUP(C2011, [5]stores!A:B, 2, FALSE), "Unknown")</f>
        <v>Baldwin Bikes</v>
      </c>
      <c r="M2011" s="2" t="str">
        <f>VLOOKUP(D2011,[3]products!A:B,2,FALSE)</f>
        <v>Heller Shagamaw Frame - 2016</v>
      </c>
      <c r="N2011" s="2" t="str">
        <f>VLOOKUP(D2011, [3]products!A:H, 8, FALSE)</f>
        <v>Heller</v>
      </c>
      <c r="O2011" s="21">
        <f>VLOOKUP(A2011, [1]orders!A:D, 4, FALSE)</f>
        <v>42779</v>
      </c>
      <c r="P2011" s="2">
        <v>2</v>
      </c>
      <c r="Q2011" s="2">
        <v>1320.99</v>
      </c>
      <c r="R2011" s="27">
        <v>0.05</v>
      </c>
      <c r="S2011" s="2">
        <f t="shared" si="31"/>
        <v>2641.98</v>
      </c>
    </row>
    <row r="2012" spans="1:19" x14ac:dyDescent="0.3">
      <c r="A2012" s="2">
        <v>711</v>
      </c>
      <c r="B2012" s="2">
        <v>2</v>
      </c>
      <c r="C2012" s="2">
        <f>VLOOKUP(A2012, [1]orders!A:G, 7, FALSE)</f>
        <v>2</v>
      </c>
      <c r="D2012" s="2">
        <v>95</v>
      </c>
      <c r="E2012" s="2">
        <f>VLOOKUP(C2012, [2]staffs!A:G,1,FALSE)</f>
        <v>2</v>
      </c>
      <c r="F2012" s="2" t="str">
        <f>VLOOKUP(E2012, [2]staffs!A:D,4,FALSE)</f>
        <v>mireya.copeland@bikes.shop</v>
      </c>
      <c r="G2012" s="2">
        <f>VLOOKUP(D2012, [3]products!$A:$D, 4, FALSE)</f>
        <v>1</v>
      </c>
      <c r="H2012" s="2" t="str">
        <f>VLOOKUP(G2012, [4]categories!A:B, 2, FALSE)</f>
        <v>Children Bicycles</v>
      </c>
      <c r="I2012" s="14">
        <f>VLOOKUP(A2012, [1]orders!A:B,2,FALSE)</f>
        <v>1246</v>
      </c>
      <c r="J2012" s="14" t="str">
        <f>VLOOKUP(A2012, [1]orders!A:I,9,FALSE)</f>
        <v>dale.rasmussen@aol.com</v>
      </c>
      <c r="K2012" s="14">
        <f>VLOOKUP(A2012, [1]orders!A:J,10,FALSE)</f>
        <v>12401</v>
      </c>
      <c r="L2012" s="2" t="str">
        <f>IFERROR(VLOOKUP(C2012, [5]stores!A:B, 2, FALSE), "Unknown")</f>
        <v>Baldwin Bikes</v>
      </c>
      <c r="M2012" s="2" t="str">
        <f>VLOOKUP(D2012,[3]products!A:B,2,FALSE)</f>
        <v>Electra Girl's Hawaii 1 16" - 2017</v>
      </c>
      <c r="N2012" s="2" t="str">
        <f>VLOOKUP(D2012, [3]products!A:H, 8, FALSE)</f>
        <v>Electra</v>
      </c>
      <c r="O2012" s="21">
        <f>VLOOKUP(A2012, [1]orders!A:D, 4, FALSE)</f>
        <v>42779</v>
      </c>
      <c r="P2012" s="2">
        <v>2</v>
      </c>
      <c r="Q2012" s="2">
        <v>299.99</v>
      </c>
      <c r="R2012" s="27">
        <v>0.2</v>
      </c>
      <c r="S2012" s="2">
        <f t="shared" si="31"/>
        <v>599.98</v>
      </c>
    </row>
    <row r="2013" spans="1:19" x14ac:dyDescent="0.3">
      <c r="A2013" s="2">
        <v>711</v>
      </c>
      <c r="B2013" s="2">
        <v>3</v>
      </c>
      <c r="C2013" s="2">
        <f>VLOOKUP(A2013, [1]orders!A:G, 7, FALSE)</f>
        <v>2</v>
      </c>
      <c r="D2013" s="2">
        <v>72</v>
      </c>
      <c r="E2013" s="2">
        <f>VLOOKUP(C2013, [2]staffs!A:G,1,FALSE)</f>
        <v>2</v>
      </c>
      <c r="F2013" s="2" t="str">
        <f>VLOOKUP(E2013, [2]staffs!A:D,4,FALSE)</f>
        <v>mireya.copeland@bikes.shop</v>
      </c>
      <c r="G2013" s="2">
        <f>VLOOKUP(D2013, [3]products!$A:$D, 4, FALSE)</f>
        <v>3</v>
      </c>
      <c r="H2013" s="2" t="str">
        <f>VLOOKUP(G2013, [4]categories!A:B, 2, FALSE)</f>
        <v>Cruisers Bicycles</v>
      </c>
      <c r="I2013" s="14">
        <f>VLOOKUP(A2013, [1]orders!A:B,2,FALSE)</f>
        <v>1246</v>
      </c>
      <c r="J2013" s="14" t="str">
        <f>VLOOKUP(A2013, [1]orders!A:I,9,FALSE)</f>
        <v>dale.rasmussen@aol.com</v>
      </c>
      <c r="K2013" s="14">
        <f>VLOOKUP(A2013, [1]orders!A:J,10,FALSE)</f>
        <v>12401</v>
      </c>
      <c r="L2013" s="2" t="str">
        <f>IFERROR(VLOOKUP(C2013, [5]stores!A:B, 2, FALSE), "Unknown")</f>
        <v>Baldwin Bikes</v>
      </c>
      <c r="M2013" s="2" t="str">
        <f>VLOOKUP(D2013,[3]products!A:B,2,FALSE)</f>
        <v>Sun Bicycles Biscayne Tandem 7 - 2017</v>
      </c>
      <c r="N2013" s="2" t="str">
        <f>VLOOKUP(D2013, [3]products!A:H, 8, FALSE)</f>
        <v>Sun Bicycles</v>
      </c>
      <c r="O2013" s="21">
        <f>VLOOKUP(A2013, [1]orders!A:D, 4, FALSE)</f>
        <v>42779</v>
      </c>
      <c r="P2013" s="2">
        <v>2</v>
      </c>
      <c r="Q2013" s="2">
        <v>619.99</v>
      </c>
      <c r="R2013" s="27">
        <v>0.05</v>
      </c>
      <c r="S2013" s="2">
        <f t="shared" si="31"/>
        <v>1239.98</v>
      </c>
    </row>
    <row r="2014" spans="1:19" x14ac:dyDescent="0.3">
      <c r="A2014" s="2">
        <v>712</v>
      </c>
      <c r="B2014" s="2">
        <v>1</v>
      </c>
      <c r="C2014" s="2">
        <f>VLOOKUP(A2014, [1]orders!A:G, 7, FALSE)</f>
        <v>3</v>
      </c>
      <c r="D2014" s="2">
        <v>44</v>
      </c>
      <c r="E2014" s="2">
        <f>VLOOKUP(C2014, [2]staffs!A:G,1,FALSE)</f>
        <v>3</v>
      </c>
      <c r="F2014" s="2" t="str">
        <f>VLOOKUP(E2014, [2]staffs!A:D,4,FALSE)</f>
        <v>genna.serrano@bikes.shop</v>
      </c>
      <c r="G2014" s="2">
        <f>VLOOKUP(D2014, [3]products!$A:$D, 4, FALSE)</f>
        <v>6</v>
      </c>
      <c r="H2014" s="2" t="str">
        <f>VLOOKUP(G2014, [4]categories!A:B, 2, FALSE)</f>
        <v>Mountain Bikes</v>
      </c>
      <c r="I2014" s="14">
        <f>VLOOKUP(A2014, [1]orders!A:B,2,FALSE)</f>
        <v>173</v>
      </c>
      <c r="J2014" s="14" t="str">
        <f>VLOOKUP(A2014, [1]orders!A:I,9,FALSE)</f>
        <v>marquerite.dawson@gmail.com</v>
      </c>
      <c r="K2014" s="14">
        <f>VLOOKUP(A2014, [1]orders!A:J,10,FALSE)</f>
        <v>75043</v>
      </c>
      <c r="L2014" s="2" t="str">
        <f>IFERROR(VLOOKUP(C2014, [5]stores!A:B, 2, FALSE), "Unknown")</f>
        <v>Rowlett Bikes</v>
      </c>
      <c r="M2014" s="2" t="str">
        <f>VLOOKUP(D2014,[3]products!A:B,2,FALSE)</f>
        <v>Haro SR 1.1 - 2017</v>
      </c>
      <c r="N2014" s="2" t="str">
        <f>VLOOKUP(D2014, [3]products!A:H, 8, FALSE)</f>
        <v>Haro</v>
      </c>
      <c r="O2014" s="21">
        <f>VLOOKUP(A2014, [1]orders!A:D, 4, FALSE)</f>
        <v>42779</v>
      </c>
      <c r="P2014" s="2">
        <v>2</v>
      </c>
      <c r="Q2014" s="2">
        <v>539.99</v>
      </c>
      <c r="R2014" s="27">
        <v>0.2</v>
      </c>
      <c r="S2014" s="2">
        <f t="shared" si="31"/>
        <v>1079.98</v>
      </c>
    </row>
    <row r="2015" spans="1:19" x14ac:dyDescent="0.3">
      <c r="A2015" s="2">
        <v>712</v>
      </c>
      <c r="B2015" s="2">
        <v>2</v>
      </c>
      <c r="C2015" s="2">
        <f>VLOOKUP(A2015, [1]orders!A:G, 7, FALSE)</f>
        <v>3</v>
      </c>
      <c r="D2015" s="2">
        <v>74</v>
      </c>
      <c r="E2015" s="2">
        <f>VLOOKUP(C2015, [2]staffs!A:G,1,FALSE)</f>
        <v>3</v>
      </c>
      <c r="F2015" s="2" t="str">
        <f>VLOOKUP(E2015, [2]staffs!A:D,4,FALSE)</f>
        <v>genna.serrano@bikes.shop</v>
      </c>
      <c r="G2015" s="2">
        <f>VLOOKUP(D2015, [3]products!$A:$D, 4, FALSE)</f>
        <v>3</v>
      </c>
      <c r="H2015" s="2" t="str">
        <f>VLOOKUP(G2015, [4]categories!A:B, 2, FALSE)</f>
        <v>Cruisers Bicycles</v>
      </c>
      <c r="I2015" s="14">
        <f>VLOOKUP(A2015, [1]orders!A:B,2,FALSE)</f>
        <v>173</v>
      </c>
      <c r="J2015" s="14" t="str">
        <f>VLOOKUP(A2015, [1]orders!A:I,9,FALSE)</f>
        <v>marquerite.dawson@gmail.com</v>
      </c>
      <c r="K2015" s="14">
        <f>VLOOKUP(A2015, [1]orders!A:J,10,FALSE)</f>
        <v>75043</v>
      </c>
      <c r="L2015" s="2" t="str">
        <f>IFERROR(VLOOKUP(C2015, [5]stores!A:B, 2, FALSE), "Unknown")</f>
        <v>Rowlett Bikes</v>
      </c>
      <c r="M2015" s="2" t="str">
        <f>VLOOKUP(D2015,[3]products!A:B,2,FALSE)</f>
        <v>Electra Cruiser Lux 1 - 2017</v>
      </c>
      <c r="N2015" s="2" t="str">
        <f>VLOOKUP(D2015, [3]products!A:H, 8, FALSE)</f>
        <v>Electra</v>
      </c>
      <c r="O2015" s="21">
        <f>VLOOKUP(A2015, [1]orders!A:D, 4, FALSE)</f>
        <v>42779</v>
      </c>
      <c r="P2015" s="2">
        <v>2</v>
      </c>
      <c r="Q2015" s="2">
        <v>439.99</v>
      </c>
      <c r="R2015" s="27">
        <v>0.1</v>
      </c>
      <c r="S2015" s="2">
        <f t="shared" si="31"/>
        <v>879.98</v>
      </c>
    </row>
    <row r="2016" spans="1:19" x14ac:dyDescent="0.3">
      <c r="A2016" s="2">
        <v>712</v>
      </c>
      <c r="B2016" s="2">
        <v>3</v>
      </c>
      <c r="C2016" s="2">
        <f>VLOOKUP(A2016, [1]orders!A:G, 7, FALSE)</f>
        <v>3</v>
      </c>
      <c r="D2016" s="2">
        <v>35</v>
      </c>
      <c r="E2016" s="2">
        <f>VLOOKUP(C2016, [2]staffs!A:G,1,FALSE)</f>
        <v>3</v>
      </c>
      <c r="F2016" s="2" t="str">
        <f>VLOOKUP(E2016, [2]staffs!A:D,4,FALSE)</f>
        <v>genna.serrano@bikes.shop</v>
      </c>
      <c r="G2016" s="2">
        <f>VLOOKUP(D2016, [3]products!$A:$D, 4, FALSE)</f>
        <v>6</v>
      </c>
      <c r="H2016" s="2" t="str">
        <f>VLOOKUP(G2016, [4]categories!A:B, 2, FALSE)</f>
        <v>Mountain Bikes</v>
      </c>
      <c r="I2016" s="14">
        <f>VLOOKUP(A2016, [1]orders!A:B,2,FALSE)</f>
        <v>173</v>
      </c>
      <c r="J2016" s="14" t="str">
        <f>VLOOKUP(A2016, [1]orders!A:I,9,FALSE)</f>
        <v>marquerite.dawson@gmail.com</v>
      </c>
      <c r="K2016" s="14">
        <f>VLOOKUP(A2016, [1]orders!A:J,10,FALSE)</f>
        <v>75043</v>
      </c>
      <c r="L2016" s="2" t="str">
        <f>IFERROR(VLOOKUP(C2016, [5]stores!A:B, 2, FALSE), "Unknown")</f>
        <v>Rowlett Bikes</v>
      </c>
      <c r="M2016" s="2" t="str">
        <f>VLOOKUP(D2016,[3]products!A:B,2,FALSE)</f>
        <v>Sun Bicycles Spider 3i - 2017</v>
      </c>
      <c r="N2016" s="2" t="str">
        <f>VLOOKUP(D2016, [3]products!A:H, 8, FALSE)</f>
        <v>Sun Bicycles</v>
      </c>
      <c r="O2016" s="21">
        <f>VLOOKUP(A2016, [1]orders!A:D, 4, FALSE)</f>
        <v>42779</v>
      </c>
      <c r="P2016" s="2">
        <v>1</v>
      </c>
      <c r="Q2016" s="2">
        <v>832.99</v>
      </c>
      <c r="R2016" s="27">
        <v>0.2</v>
      </c>
      <c r="S2016" s="2">
        <f t="shared" si="31"/>
        <v>832.99</v>
      </c>
    </row>
    <row r="2017" spans="1:19" x14ac:dyDescent="0.3">
      <c r="A2017" s="2">
        <v>712</v>
      </c>
      <c r="B2017" s="2">
        <v>4</v>
      </c>
      <c r="C2017" s="2">
        <f>VLOOKUP(A2017, [1]orders!A:G, 7, FALSE)</f>
        <v>3</v>
      </c>
      <c r="D2017" s="2">
        <v>76</v>
      </c>
      <c r="E2017" s="2">
        <f>VLOOKUP(C2017, [2]staffs!A:G,1,FALSE)</f>
        <v>3</v>
      </c>
      <c r="F2017" s="2" t="str">
        <f>VLOOKUP(E2017, [2]staffs!A:D,4,FALSE)</f>
        <v>genna.serrano@bikes.shop</v>
      </c>
      <c r="G2017" s="2">
        <f>VLOOKUP(D2017, [3]products!$A:$D, 4, FALSE)</f>
        <v>3</v>
      </c>
      <c r="H2017" s="2" t="str">
        <f>VLOOKUP(G2017, [4]categories!A:B, 2, FALSE)</f>
        <v>Cruisers Bicycles</v>
      </c>
      <c r="I2017" s="14">
        <f>VLOOKUP(A2017, [1]orders!A:B,2,FALSE)</f>
        <v>173</v>
      </c>
      <c r="J2017" s="14" t="str">
        <f>VLOOKUP(A2017, [1]orders!A:I,9,FALSE)</f>
        <v>marquerite.dawson@gmail.com</v>
      </c>
      <c r="K2017" s="14">
        <f>VLOOKUP(A2017, [1]orders!A:J,10,FALSE)</f>
        <v>75043</v>
      </c>
      <c r="L2017" s="2" t="str">
        <f>IFERROR(VLOOKUP(C2017, [5]stores!A:B, 2, FALSE), "Unknown")</f>
        <v>Rowlett Bikes</v>
      </c>
      <c r="M2017" s="2" t="str">
        <f>VLOOKUP(D2017,[3]products!A:B,2,FALSE)</f>
        <v>Electra Girl's Hawaii 1 16" - 2017</v>
      </c>
      <c r="N2017" s="2" t="str">
        <f>VLOOKUP(D2017, [3]products!A:H, 8, FALSE)</f>
        <v>Electra</v>
      </c>
      <c r="O2017" s="21">
        <f>VLOOKUP(A2017, [1]orders!A:D, 4, FALSE)</f>
        <v>42779</v>
      </c>
      <c r="P2017" s="2">
        <v>1</v>
      </c>
      <c r="Q2017" s="2">
        <v>299.99</v>
      </c>
      <c r="R2017" s="27">
        <v>0.2</v>
      </c>
      <c r="S2017" s="2">
        <f t="shared" si="31"/>
        <v>299.99</v>
      </c>
    </row>
    <row r="2018" spans="1:19" x14ac:dyDescent="0.3">
      <c r="A2018" s="2">
        <v>712</v>
      </c>
      <c r="B2018" s="2">
        <v>5</v>
      </c>
      <c r="C2018" s="2">
        <f>VLOOKUP(A2018, [1]orders!A:G, 7, FALSE)</f>
        <v>3</v>
      </c>
      <c r="D2018" s="2">
        <v>4</v>
      </c>
      <c r="E2018" s="2">
        <f>VLOOKUP(C2018, [2]staffs!A:G,1,FALSE)</f>
        <v>3</v>
      </c>
      <c r="F2018" s="2" t="str">
        <f>VLOOKUP(E2018, [2]staffs!A:D,4,FALSE)</f>
        <v>genna.serrano@bikes.shop</v>
      </c>
      <c r="G2018" s="2">
        <f>VLOOKUP(D2018, [3]products!$A:$D, 4, FALSE)</f>
        <v>6</v>
      </c>
      <c r="H2018" s="2" t="str">
        <f>VLOOKUP(G2018, [4]categories!A:B, 2, FALSE)</f>
        <v>Mountain Bikes</v>
      </c>
      <c r="I2018" s="14">
        <f>VLOOKUP(A2018, [1]orders!A:B,2,FALSE)</f>
        <v>173</v>
      </c>
      <c r="J2018" s="14" t="str">
        <f>VLOOKUP(A2018, [1]orders!A:I,9,FALSE)</f>
        <v>marquerite.dawson@gmail.com</v>
      </c>
      <c r="K2018" s="14">
        <f>VLOOKUP(A2018, [1]orders!A:J,10,FALSE)</f>
        <v>75043</v>
      </c>
      <c r="L2018" s="2" t="str">
        <f>IFERROR(VLOOKUP(C2018, [5]stores!A:B, 2, FALSE), "Unknown")</f>
        <v>Rowlett Bikes</v>
      </c>
      <c r="M2018" s="2" t="str">
        <f>VLOOKUP(D2018,[3]products!A:B,2,FALSE)</f>
        <v>Trek Fuel EX 8 29 - 2016</v>
      </c>
      <c r="N2018" s="2" t="str">
        <f>VLOOKUP(D2018, [3]products!A:H, 8, FALSE)</f>
        <v>Trek</v>
      </c>
      <c r="O2018" s="21">
        <f>VLOOKUP(A2018, [1]orders!A:D, 4, FALSE)</f>
        <v>42779</v>
      </c>
      <c r="P2018" s="2">
        <v>2</v>
      </c>
      <c r="Q2018" s="2">
        <v>2899.99</v>
      </c>
      <c r="R2018" s="27">
        <v>0.05</v>
      </c>
      <c r="S2018" s="2">
        <f t="shared" si="31"/>
        <v>5799.98</v>
      </c>
    </row>
    <row r="2019" spans="1:19" x14ac:dyDescent="0.3">
      <c r="A2019" s="2">
        <v>713</v>
      </c>
      <c r="B2019" s="2">
        <v>1</v>
      </c>
      <c r="C2019" s="2">
        <f>VLOOKUP(A2019, [1]orders!A:G, 7, FALSE)</f>
        <v>3</v>
      </c>
      <c r="D2019" s="2">
        <v>93</v>
      </c>
      <c r="E2019" s="2">
        <f>VLOOKUP(C2019, [2]staffs!A:G,1,FALSE)</f>
        <v>3</v>
      </c>
      <c r="F2019" s="2" t="str">
        <f>VLOOKUP(E2019, [2]staffs!A:D,4,FALSE)</f>
        <v>genna.serrano@bikes.shop</v>
      </c>
      <c r="G2019" s="2">
        <f>VLOOKUP(D2019, [3]products!$A:$D, 4, FALSE)</f>
        <v>1</v>
      </c>
      <c r="H2019" s="2" t="str">
        <f>VLOOKUP(G2019, [4]categories!A:B, 2, FALSE)</f>
        <v>Children Bicycles</v>
      </c>
      <c r="I2019" s="14">
        <f>VLOOKUP(A2019, [1]orders!A:B,2,FALSE)</f>
        <v>207</v>
      </c>
      <c r="J2019" s="14" t="str">
        <f>VLOOKUP(A2019, [1]orders!A:I,9,FALSE)</f>
        <v>michel.blankenship@msn.com</v>
      </c>
      <c r="K2019" s="14">
        <f>VLOOKUP(A2019, [1]orders!A:J,10,FALSE)</f>
        <v>75126</v>
      </c>
      <c r="L2019" s="2" t="str">
        <f>IFERROR(VLOOKUP(C2019, [5]stores!A:B, 2, FALSE), "Unknown")</f>
        <v>Rowlett Bikes</v>
      </c>
      <c r="M2019" s="2" t="str">
        <f>VLOOKUP(D2019,[3]products!A:B,2,FALSE)</f>
        <v>Haro Shredder 20 Girls - 2017</v>
      </c>
      <c r="N2019" s="2" t="str">
        <f>VLOOKUP(D2019, [3]products!A:H, 8, FALSE)</f>
        <v>Haro</v>
      </c>
      <c r="O2019" s="21">
        <f>VLOOKUP(A2019, [1]orders!A:D, 4, FALSE)</f>
        <v>42779</v>
      </c>
      <c r="P2019" s="2">
        <v>2</v>
      </c>
      <c r="Q2019" s="2">
        <v>209.99</v>
      </c>
      <c r="R2019" s="27">
        <v>0.2</v>
      </c>
      <c r="S2019" s="2">
        <f t="shared" si="31"/>
        <v>419.98</v>
      </c>
    </row>
    <row r="2020" spans="1:19" x14ac:dyDescent="0.3">
      <c r="A2020" s="2">
        <v>713</v>
      </c>
      <c r="B2020" s="2">
        <v>2</v>
      </c>
      <c r="C2020" s="2">
        <f>VLOOKUP(A2020, [1]orders!A:G, 7, FALSE)</f>
        <v>3</v>
      </c>
      <c r="D2020" s="2">
        <v>97</v>
      </c>
      <c r="E2020" s="2">
        <f>VLOOKUP(C2020, [2]staffs!A:G,1,FALSE)</f>
        <v>3</v>
      </c>
      <c r="F2020" s="2" t="str">
        <f>VLOOKUP(E2020, [2]staffs!A:D,4,FALSE)</f>
        <v>genna.serrano@bikes.shop</v>
      </c>
      <c r="G2020" s="2">
        <f>VLOOKUP(D2020, [3]products!$A:$D, 4, FALSE)</f>
        <v>1</v>
      </c>
      <c r="H2020" s="2" t="str">
        <f>VLOOKUP(G2020, [4]categories!A:B, 2, FALSE)</f>
        <v>Children Bicycles</v>
      </c>
      <c r="I2020" s="14">
        <f>VLOOKUP(A2020, [1]orders!A:B,2,FALSE)</f>
        <v>207</v>
      </c>
      <c r="J2020" s="14" t="str">
        <f>VLOOKUP(A2020, [1]orders!A:I,9,FALSE)</f>
        <v>michel.blankenship@msn.com</v>
      </c>
      <c r="K2020" s="14">
        <f>VLOOKUP(A2020, [1]orders!A:J,10,FALSE)</f>
        <v>75126</v>
      </c>
      <c r="L2020" s="2" t="str">
        <f>IFERROR(VLOOKUP(C2020, [5]stores!A:B, 2, FALSE), "Unknown")</f>
        <v>Rowlett Bikes</v>
      </c>
      <c r="M2020" s="2" t="str">
        <f>VLOOKUP(D2020,[3]products!A:B,2,FALSE)</f>
        <v>Electra Savannah 3i (20-inch) - Girl's - 2017</v>
      </c>
      <c r="N2020" s="2" t="str">
        <f>VLOOKUP(D2020, [3]products!A:H, 8, FALSE)</f>
        <v>Electra</v>
      </c>
      <c r="O2020" s="21">
        <f>VLOOKUP(A2020, [1]orders!A:D, 4, FALSE)</f>
        <v>42779</v>
      </c>
      <c r="P2020" s="2">
        <v>2</v>
      </c>
      <c r="Q2020" s="2">
        <v>349.99</v>
      </c>
      <c r="R2020" s="27">
        <v>0.1</v>
      </c>
      <c r="S2020" s="2">
        <f t="shared" si="31"/>
        <v>699.98</v>
      </c>
    </row>
    <row r="2021" spans="1:19" x14ac:dyDescent="0.3">
      <c r="A2021" s="2">
        <v>713</v>
      </c>
      <c r="B2021" s="2">
        <v>3</v>
      </c>
      <c r="C2021" s="2">
        <f>VLOOKUP(A2021, [1]orders!A:G, 7, FALSE)</f>
        <v>3</v>
      </c>
      <c r="D2021" s="2">
        <v>53</v>
      </c>
      <c r="E2021" s="2">
        <f>VLOOKUP(C2021, [2]staffs!A:G,1,FALSE)</f>
        <v>3</v>
      </c>
      <c r="F2021" s="2" t="str">
        <f>VLOOKUP(E2021, [2]staffs!A:D,4,FALSE)</f>
        <v>genna.serrano@bikes.shop</v>
      </c>
      <c r="G2021" s="2">
        <f>VLOOKUP(D2021, [3]products!$A:$D, 4, FALSE)</f>
        <v>7</v>
      </c>
      <c r="H2021" s="2" t="str">
        <f>VLOOKUP(G2021, [4]categories!A:B, 2, FALSE)</f>
        <v>Road Bikes</v>
      </c>
      <c r="I2021" s="14">
        <f>VLOOKUP(A2021, [1]orders!A:B,2,FALSE)</f>
        <v>207</v>
      </c>
      <c r="J2021" s="14" t="str">
        <f>VLOOKUP(A2021, [1]orders!A:I,9,FALSE)</f>
        <v>michel.blankenship@msn.com</v>
      </c>
      <c r="K2021" s="14">
        <f>VLOOKUP(A2021, [1]orders!A:J,10,FALSE)</f>
        <v>75126</v>
      </c>
      <c r="L2021" s="2" t="str">
        <f>IFERROR(VLOOKUP(C2021, [5]stores!A:B, 2, FALSE), "Unknown")</f>
        <v>Rowlett Bikes</v>
      </c>
      <c r="M2021" s="2" t="str">
        <f>VLOOKUP(D2021,[3]products!A:B,2,FALSE)</f>
        <v>Surly Ogre Frameset - 2017</v>
      </c>
      <c r="N2021" s="2" t="str">
        <f>VLOOKUP(D2021, [3]products!A:H, 8, FALSE)</f>
        <v>Surly</v>
      </c>
      <c r="O2021" s="21">
        <f>VLOOKUP(A2021, [1]orders!A:D, 4, FALSE)</f>
        <v>42779</v>
      </c>
      <c r="P2021" s="2">
        <v>1</v>
      </c>
      <c r="Q2021" s="2">
        <v>749.99</v>
      </c>
      <c r="R2021" s="27">
        <v>7.0000000000000007E-2</v>
      </c>
      <c r="S2021" s="2">
        <f t="shared" si="31"/>
        <v>749.99</v>
      </c>
    </row>
    <row r="2022" spans="1:19" x14ac:dyDescent="0.3">
      <c r="A2022" s="2">
        <v>713</v>
      </c>
      <c r="B2022" s="2">
        <v>4</v>
      </c>
      <c r="C2022" s="2">
        <f>VLOOKUP(A2022, [1]orders!A:G, 7, FALSE)</f>
        <v>3</v>
      </c>
      <c r="D2022" s="2">
        <v>108</v>
      </c>
      <c r="E2022" s="2">
        <f>VLOOKUP(C2022, [2]staffs!A:G,1,FALSE)</f>
        <v>3</v>
      </c>
      <c r="F2022" s="2" t="str">
        <f>VLOOKUP(E2022, [2]staffs!A:D,4,FALSE)</f>
        <v>genna.serrano@bikes.shop</v>
      </c>
      <c r="G2022" s="2">
        <f>VLOOKUP(D2022, [3]products!$A:$D, 4, FALSE)</f>
        <v>2</v>
      </c>
      <c r="H2022" s="2" t="str">
        <f>VLOOKUP(G2022, [4]categories!A:B, 2, FALSE)</f>
        <v>Comfort Bicycles</v>
      </c>
      <c r="I2022" s="14">
        <f>VLOOKUP(A2022, [1]orders!A:B,2,FALSE)</f>
        <v>207</v>
      </c>
      <c r="J2022" s="14" t="str">
        <f>VLOOKUP(A2022, [1]orders!A:I,9,FALSE)</f>
        <v>michel.blankenship@msn.com</v>
      </c>
      <c r="K2022" s="14">
        <f>VLOOKUP(A2022, [1]orders!A:J,10,FALSE)</f>
        <v>75126</v>
      </c>
      <c r="L2022" s="2" t="str">
        <f>IFERROR(VLOOKUP(C2022, [5]stores!A:B, 2, FALSE), "Unknown")</f>
        <v>Rowlett Bikes</v>
      </c>
      <c r="M2022" s="2" t="str">
        <f>VLOOKUP(D2022,[3]products!A:B,2,FALSE)</f>
        <v>Sun Bicycles Cruz 3 - Women's - 2017</v>
      </c>
      <c r="N2022" s="2" t="str">
        <f>VLOOKUP(D2022, [3]products!A:H, 8, FALSE)</f>
        <v>Sun Bicycles</v>
      </c>
      <c r="O2022" s="21">
        <f>VLOOKUP(A2022, [1]orders!A:D, 4, FALSE)</f>
        <v>42779</v>
      </c>
      <c r="P2022" s="2">
        <v>2</v>
      </c>
      <c r="Q2022" s="2">
        <v>449.99</v>
      </c>
      <c r="R2022" s="27">
        <v>7.0000000000000007E-2</v>
      </c>
      <c r="S2022" s="2">
        <f t="shared" si="31"/>
        <v>899.98</v>
      </c>
    </row>
    <row r="2023" spans="1:19" x14ac:dyDescent="0.3">
      <c r="A2023" s="2">
        <v>714</v>
      </c>
      <c r="B2023" s="2">
        <v>1</v>
      </c>
      <c r="C2023" s="2">
        <f>VLOOKUP(A2023, [1]orders!A:G, 7, FALSE)</f>
        <v>2</v>
      </c>
      <c r="D2023" s="2">
        <v>92</v>
      </c>
      <c r="E2023" s="2">
        <f>VLOOKUP(C2023, [2]staffs!A:G,1,FALSE)</f>
        <v>2</v>
      </c>
      <c r="F2023" s="2" t="str">
        <f>VLOOKUP(E2023, [2]staffs!A:D,4,FALSE)</f>
        <v>mireya.copeland@bikes.shop</v>
      </c>
      <c r="G2023" s="2">
        <f>VLOOKUP(D2023, [3]products!$A:$D, 4, FALSE)</f>
        <v>1</v>
      </c>
      <c r="H2023" s="2" t="str">
        <f>VLOOKUP(G2023, [4]categories!A:B, 2, FALSE)</f>
        <v>Children Bicycles</v>
      </c>
      <c r="I2023" s="14">
        <f>VLOOKUP(A2023, [1]orders!A:B,2,FALSE)</f>
        <v>805</v>
      </c>
      <c r="J2023" s="14" t="str">
        <f>VLOOKUP(A2023, [1]orders!A:I,9,FALSE)</f>
        <v>phillis.fowler@aol.com</v>
      </c>
      <c r="K2023" s="14">
        <f>VLOOKUP(A2023, [1]orders!A:J,10,FALSE)</f>
        <v>12065</v>
      </c>
      <c r="L2023" s="2" t="str">
        <f>IFERROR(VLOOKUP(C2023, [5]stores!A:B, 2, FALSE), "Unknown")</f>
        <v>Baldwin Bikes</v>
      </c>
      <c r="M2023" s="2" t="str">
        <f>VLOOKUP(D2023,[3]products!A:B,2,FALSE)</f>
        <v>Haro Shredder 20 - 2017</v>
      </c>
      <c r="N2023" s="2" t="str">
        <f>VLOOKUP(D2023, [3]products!A:H, 8, FALSE)</f>
        <v>Haro</v>
      </c>
      <c r="O2023" s="21">
        <f>VLOOKUP(A2023, [1]orders!A:D, 4, FALSE)</f>
        <v>42780</v>
      </c>
      <c r="P2023" s="2">
        <v>2</v>
      </c>
      <c r="Q2023" s="2">
        <v>209.99</v>
      </c>
      <c r="R2023" s="27">
        <v>0.2</v>
      </c>
      <c r="S2023" s="2">
        <f t="shared" si="31"/>
        <v>419.98</v>
      </c>
    </row>
    <row r="2024" spans="1:19" x14ac:dyDescent="0.3">
      <c r="A2024" s="2">
        <v>715</v>
      </c>
      <c r="B2024" s="2">
        <v>1</v>
      </c>
      <c r="C2024" s="2">
        <f>VLOOKUP(A2024, [1]orders!A:G, 7, FALSE)</f>
        <v>2</v>
      </c>
      <c r="D2024" s="2">
        <v>61</v>
      </c>
      <c r="E2024" s="2">
        <f>VLOOKUP(C2024, [2]staffs!A:G,1,FALSE)</f>
        <v>2</v>
      </c>
      <c r="F2024" s="2" t="str">
        <f>VLOOKUP(E2024, [2]staffs!A:D,4,FALSE)</f>
        <v>mireya.copeland@bikes.shop</v>
      </c>
      <c r="G2024" s="2">
        <f>VLOOKUP(D2024, [3]products!$A:$D, 4, FALSE)</f>
        <v>5</v>
      </c>
      <c r="H2024" s="2" t="str">
        <f>VLOOKUP(G2024, [4]categories!A:B, 2, FALSE)</f>
        <v>Electric Bikes</v>
      </c>
      <c r="I2024" s="14">
        <f>VLOOKUP(A2024, [1]orders!A:B,2,FALSE)</f>
        <v>12</v>
      </c>
      <c r="J2024" s="14" t="str">
        <f>VLOOKUP(A2024, [1]orders!A:I,9,FALSE)</f>
        <v>robby.sykes@hotmail.com</v>
      </c>
      <c r="K2024" s="14">
        <f>VLOOKUP(A2024, [1]orders!A:J,10,FALSE)</f>
        <v>11550</v>
      </c>
      <c r="L2024" s="2" t="str">
        <f>IFERROR(VLOOKUP(C2024, [5]stores!A:B, 2, FALSE), "Unknown")</f>
        <v>Baldwin Bikes</v>
      </c>
      <c r="M2024" s="2" t="str">
        <f>VLOOKUP(D2024,[3]products!A:B,2,FALSE)</f>
        <v>Trek Powerfly 8 FS Plus - 2017</v>
      </c>
      <c r="N2024" s="2" t="str">
        <f>VLOOKUP(D2024, [3]products!A:H, 8, FALSE)</f>
        <v>Trek</v>
      </c>
      <c r="O2024" s="21">
        <f>VLOOKUP(A2024, [1]orders!A:D, 4, FALSE)</f>
        <v>42781</v>
      </c>
      <c r="P2024" s="2">
        <v>2</v>
      </c>
      <c r="Q2024" s="2">
        <v>4999.99</v>
      </c>
      <c r="R2024" s="27">
        <v>0.1</v>
      </c>
      <c r="S2024" s="2">
        <f t="shared" si="31"/>
        <v>9999.98</v>
      </c>
    </row>
    <row r="2025" spans="1:19" x14ac:dyDescent="0.3">
      <c r="A2025" s="2">
        <v>715</v>
      </c>
      <c r="B2025" s="2">
        <v>2</v>
      </c>
      <c r="C2025" s="2">
        <f>VLOOKUP(A2025, [1]orders!A:G, 7, FALSE)</f>
        <v>2</v>
      </c>
      <c r="D2025" s="2">
        <v>50</v>
      </c>
      <c r="E2025" s="2">
        <f>VLOOKUP(C2025, [2]staffs!A:G,1,FALSE)</f>
        <v>2</v>
      </c>
      <c r="F2025" s="2" t="str">
        <f>VLOOKUP(E2025, [2]staffs!A:D,4,FALSE)</f>
        <v>mireya.copeland@bikes.shop</v>
      </c>
      <c r="G2025" s="2">
        <f>VLOOKUP(D2025, [3]products!$A:$D, 4, FALSE)</f>
        <v>7</v>
      </c>
      <c r="H2025" s="2" t="str">
        <f>VLOOKUP(G2025, [4]categories!A:B, 2, FALSE)</f>
        <v>Road Bikes</v>
      </c>
      <c r="I2025" s="14">
        <f>VLOOKUP(A2025, [1]orders!A:B,2,FALSE)</f>
        <v>12</v>
      </c>
      <c r="J2025" s="14" t="str">
        <f>VLOOKUP(A2025, [1]orders!A:I,9,FALSE)</f>
        <v>robby.sykes@hotmail.com</v>
      </c>
      <c r="K2025" s="14">
        <f>VLOOKUP(A2025, [1]orders!A:J,10,FALSE)</f>
        <v>11550</v>
      </c>
      <c r="L2025" s="2" t="str">
        <f>IFERROR(VLOOKUP(C2025, [5]stores!A:B, 2, FALSE), "Unknown")</f>
        <v>Baldwin Bikes</v>
      </c>
      <c r="M2025" s="2" t="str">
        <f>VLOOKUP(D2025,[3]products!A:B,2,FALSE)</f>
        <v>Trek Silque SLR 7 Women's - 2017</v>
      </c>
      <c r="N2025" s="2" t="str">
        <f>VLOOKUP(D2025, [3]products!A:H, 8, FALSE)</f>
        <v>Trek</v>
      </c>
      <c r="O2025" s="21">
        <f>VLOOKUP(A2025, [1]orders!A:D, 4, FALSE)</f>
        <v>42781</v>
      </c>
      <c r="P2025" s="2">
        <v>1</v>
      </c>
      <c r="Q2025" s="2">
        <v>5999.99</v>
      </c>
      <c r="R2025" s="27">
        <v>0.2</v>
      </c>
      <c r="S2025" s="2">
        <f t="shared" si="31"/>
        <v>5999.99</v>
      </c>
    </row>
    <row r="2026" spans="1:19" x14ac:dyDescent="0.3">
      <c r="A2026" s="2">
        <v>716</v>
      </c>
      <c r="B2026" s="2">
        <v>1</v>
      </c>
      <c r="C2026" s="2">
        <f>VLOOKUP(A2026, [1]orders!A:G, 7, FALSE)</f>
        <v>2</v>
      </c>
      <c r="D2026" s="2">
        <v>111</v>
      </c>
      <c r="E2026" s="2">
        <f>VLOOKUP(C2026, [2]staffs!A:G,1,FALSE)</f>
        <v>2</v>
      </c>
      <c r="F2026" s="2" t="str">
        <f>VLOOKUP(E2026, [2]staffs!A:D,4,FALSE)</f>
        <v>mireya.copeland@bikes.shop</v>
      </c>
      <c r="G2026" s="2">
        <f>VLOOKUP(D2026, [3]products!$A:$D, 4, FALSE)</f>
        <v>2</v>
      </c>
      <c r="H2026" s="2" t="str">
        <f>VLOOKUP(G2026, [4]categories!A:B, 2, FALSE)</f>
        <v>Comfort Bicycles</v>
      </c>
      <c r="I2026" s="14">
        <f>VLOOKUP(A2026, [1]orders!A:B,2,FALSE)</f>
        <v>672</v>
      </c>
      <c r="J2026" s="14" t="str">
        <f>VLOOKUP(A2026, [1]orders!A:I,9,FALSE)</f>
        <v>elma.molina@msn.com</v>
      </c>
      <c r="K2026" s="14">
        <f>VLOOKUP(A2026, [1]orders!A:J,10,FALSE)</f>
        <v>10801</v>
      </c>
      <c r="L2026" s="2" t="str">
        <f>IFERROR(VLOOKUP(C2026, [5]stores!A:B, 2, FALSE), "Unknown")</f>
        <v>Baldwin Bikes</v>
      </c>
      <c r="M2026" s="2" t="str">
        <f>VLOOKUP(D2026,[3]products!A:B,2,FALSE)</f>
        <v>Sun Bicycles Drifter 7 - Women's - 2017</v>
      </c>
      <c r="N2026" s="2" t="str">
        <f>VLOOKUP(D2026, [3]products!A:H, 8, FALSE)</f>
        <v>Sun Bicycles</v>
      </c>
      <c r="O2026" s="21">
        <f>VLOOKUP(A2026, [1]orders!A:D, 4, FALSE)</f>
        <v>42781</v>
      </c>
      <c r="P2026" s="2">
        <v>2</v>
      </c>
      <c r="Q2026" s="2">
        <v>470.99</v>
      </c>
      <c r="R2026" s="27">
        <v>0.1</v>
      </c>
      <c r="S2026" s="2">
        <f t="shared" si="31"/>
        <v>941.98</v>
      </c>
    </row>
    <row r="2027" spans="1:19" x14ac:dyDescent="0.3">
      <c r="A2027" s="2">
        <v>716</v>
      </c>
      <c r="B2027" s="2">
        <v>2</v>
      </c>
      <c r="C2027" s="2">
        <f>VLOOKUP(A2027, [1]orders!A:G, 7, FALSE)</f>
        <v>2</v>
      </c>
      <c r="D2027" s="2">
        <v>93</v>
      </c>
      <c r="E2027" s="2">
        <f>VLOOKUP(C2027, [2]staffs!A:G,1,FALSE)</f>
        <v>2</v>
      </c>
      <c r="F2027" s="2" t="str">
        <f>VLOOKUP(E2027, [2]staffs!A:D,4,FALSE)</f>
        <v>mireya.copeland@bikes.shop</v>
      </c>
      <c r="G2027" s="2">
        <f>VLOOKUP(D2027, [3]products!$A:$D, 4, FALSE)</f>
        <v>1</v>
      </c>
      <c r="H2027" s="2" t="str">
        <f>VLOOKUP(G2027, [4]categories!A:B, 2, FALSE)</f>
        <v>Children Bicycles</v>
      </c>
      <c r="I2027" s="14">
        <f>VLOOKUP(A2027, [1]orders!A:B,2,FALSE)</f>
        <v>672</v>
      </c>
      <c r="J2027" s="14" t="str">
        <f>VLOOKUP(A2027, [1]orders!A:I,9,FALSE)</f>
        <v>elma.molina@msn.com</v>
      </c>
      <c r="K2027" s="14">
        <f>VLOOKUP(A2027, [1]orders!A:J,10,FALSE)</f>
        <v>10801</v>
      </c>
      <c r="L2027" s="2" t="str">
        <f>IFERROR(VLOOKUP(C2027, [5]stores!A:B, 2, FALSE), "Unknown")</f>
        <v>Baldwin Bikes</v>
      </c>
      <c r="M2027" s="2" t="str">
        <f>VLOOKUP(D2027,[3]products!A:B,2,FALSE)</f>
        <v>Haro Shredder 20 Girls - 2017</v>
      </c>
      <c r="N2027" s="2" t="str">
        <f>VLOOKUP(D2027, [3]products!A:H, 8, FALSE)</f>
        <v>Haro</v>
      </c>
      <c r="O2027" s="21">
        <f>VLOOKUP(A2027, [1]orders!A:D, 4, FALSE)</f>
        <v>42781</v>
      </c>
      <c r="P2027" s="2">
        <v>2</v>
      </c>
      <c r="Q2027" s="2">
        <v>209.99</v>
      </c>
      <c r="R2027" s="27">
        <v>7.0000000000000007E-2</v>
      </c>
      <c r="S2027" s="2">
        <f t="shared" si="31"/>
        <v>419.98</v>
      </c>
    </row>
    <row r="2028" spans="1:19" x14ac:dyDescent="0.3">
      <c r="A2028" s="2">
        <v>716</v>
      </c>
      <c r="B2028" s="2">
        <v>3</v>
      </c>
      <c r="C2028" s="2">
        <f>VLOOKUP(A2028, [1]orders!A:G, 7, FALSE)</f>
        <v>2</v>
      </c>
      <c r="D2028" s="2">
        <v>79</v>
      </c>
      <c r="E2028" s="2">
        <f>VLOOKUP(C2028, [2]staffs!A:G,1,FALSE)</f>
        <v>2</v>
      </c>
      <c r="F2028" s="2" t="str">
        <f>VLOOKUP(E2028, [2]staffs!A:D,4,FALSE)</f>
        <v>mireya.copeland@bikes.shop</v>
      </c>
      <c r="G2028" s="2">
        <f>VLOOKUP(D2028, [3]products!$A:$D, 4, FALSE)</f>
        <v>3</v>
      </c>
      <c r="H2028" s="2" t="str">
        <f>VLOOKUP(G2028, [4]categories!A:B, 2, FALSE)</f>
        <v>Cruisers Bicycles</v>
      </c>
      <c r="I2028" s="14">
        <f>VLOOKUP(A2028, [1]orders!A:B,2,FALSE)</f>
        <v>672</v>
      </c>
      <c r="J2028" s="14" t="str">
        <f>VLOOKUP(A2028, [1]orders!A:I,9,FALSE)</f>
        <v>elma.molina@msn.com</v>
      </c>
      <c r="K2028" s="14">
        <f>VLOOKUP(A2028, [1]orders!A:J,10,FALSE)</f>
        <v>10801</v>
      </c>
      <c r="L2028" s="2" t="str">
        <f>IFERROR(VLOOKUP(C2028, [5]stores!A:B, 2, FALSE), "Unknown")</f>
        <v>Baldwin Bikes</v>
      </c>
      <c r="M2028" s="2" t="str">
        <f>VLOOKUP(D2028,[3]products!A:B,2,FALSE)</f>
        <v>Sun Bicycles Boardwalk (24-inch Wheels) - 2017</v>
      </c>
      <c r="N2028" s="2" t="str">
        <f>VLOOKUP(D2028, [3]products!A:H, 8, FALSE)</f>
        <v>Sun Bicycles</v>
      </c>
      <c r="O2028" s="21">
        <f>VLOOKUP(A2028, [1]orders!A:D, 4, FALSE)</f>
        <v>42781</v>
      </c>
      <c r="P2028" s="2">
        <v>1</v>
      </c>
      <c r="Q2028" s="2">
        <v>402.99</v>
      </c>
      <c r="R2028" s="27">
        <v>0.1</v>
      </c>
      <c r="S2028" s="2">
        <f t="shared" si="31"/>
        <v>402.99</v>
      </c>
    </row>
    <row r="2029" spans="1:19" x14ac:dyDescent="0.3">
      <c r="A2029" s="2">
        <v>716</v>
      </c>
      <c r="B2029" s="2">
        <v>4</v>
      </c>
      <c r="C2029" s="2">
        <f>VLOOKUP(A2029, [1]orders!A:G, 7, FALSE)</f>
        <v>2</v>
      </c>
      <c r="D2029" s="2">
        <v>4</v>
      </c>
      <c r="E2029" s="2">
        <f>VLOOKUP(C2029, [2]staffs!A:G,1,FALSE)</f>
        <v>2</v>
      </c>
      <c r="F2029" s="2" t="str">
        <f>VLOOKUP(E2029, [2]staffs!A:D,4,FALSE)</f>
        <v>mireya.copeland@bikes.shop</v>
      </c>
      <c r="G2029" s="2">
        <f>VLOOKUP(D2029, [3]products!$A:$D, 4, FALSE)</f>
        <v>6</v>
      </c>
      <c r="H2029" s="2" t="str">
        <f>VLOOKUP(G2029, [4]categories!A:B, 2, FALSE)</f>
        <v>Mountain Bikes</v>
      </c>
      <c r="I2029" s="14">
        <f>VLOOKUP(A2029, [1]orders!A:B,2,FALSE)</f>
        <v>672</v>
      </c>
      <c r="J2029" s="14" t="str">
        <f>VLOOKUP(A2029, [1]orders!A:I,9,FALSE)</f>
        <v>elma.molina@msn.com</v>
      </c>
      <c r="K2029" s="14">
        <f>VLOOKUP(A2029, [1]orders!A:J,10,FALSE)</f>
        <v>10801</v>
      </c>
      <c r="L2029" s="2" t="str">
        <f>IFERROR(VLOOKUP(C2029, [5]stores!A:B, 2, FALSE), "Unknown")</f>
        <v>Baldwin Bikes</v>
      </c>
      <c r="M2029" s="2" t="str">
        <f>VLOOKUP(D2029,[3]products!A:B,2,FALSE)</f>
        <v>Trek Fuel EX 8 29 - 2016</v>
      </c>
      <c r="N2029" s="2" t="str">
        <f>VLOOKUP(D2029, [3]products!A:H, 8, FALSE)</f>
        <v>Trek</v>
      </c>
      <c r="O2029" s="21">
        <f>VLOOKUP(A2029, [1]orders!A:D, 4, FALSE)</f>
        <v>42781</v>
      </c>
      <c r="P2029" s="2">
        <v>2</v>
      </c>
      <c r="Q2029" s="2">
        <v>2899.99</v>
      </c>
      <c r="R2029" s="27">
        <v>0.05</v>
      </c>
      <c r="S2029" s="2">
        <f t="shared" si="31"/>
        <v>5799.98</v>
      </c>
    </row>
    <row r="2030" spans="1:19" x14ac:dyDescent="0.3">
      <c r="A2030" s="2">
        <v>717</v>
      </c>
      <c r="B2030" s="2">
        <v>1</v>
      </c>
      <c r="C2030" s="2">
        <f>VLOOKUP(A2030, [1]orders!A:G, 7, FALSE)</f>
        <v>2</v>
      </c>
      <c r="D2030" s="2">
        <v>56</v>
      </c>
      <c r="E2030" s="2">
        <f>VLOOKUP(C2030, [2]staffs!A:G,1,FALSE)</f>
        <v>2</v>
      </c>
      <c r="F2030" s="2" t="str">
        <f>VLOOKUP(E2030, [2]staffs!A:D,4,FALSE)</f>
        <v>mireya.copeland@bikes.shop</v>
      </c>
      <c r="G2030" s="2">
        <f>VLOOKUP(D2030, [3]products!$A:$D, 4, FALSE)</f>
        <v>7</v>
      </c>
      <c r="H2030" s="2" t="str">
        <f>VLOOKUP(G2030, [4]categories!A:B, 2, FALSE)</f>
        <v>Road Bikes</v>
      </c>
      <c r="I2030" s="14">
        <f>VLOOKUP(A2030, [1]orders!A:B,2,FALSE)</f>
        <v>1312</v>
      </c>
      <c r="J2030" s="14" t="str">
        <f>VLOOKUP(A2030, [1]orders!A:I,9,FALSE)</f>
        <v>tereasa.bird@aol.com</v>
      </c>
      <c r="K2030" s="14">
        <f>VLOOKUP(A2030, [1]orders!A:J,10,FALSE)</f>
        <v>11779</v>
      </c>
      <c r="L2030" s="2" t="str">
        <f>IFERROR(VLOOKUP(C2030, [5]stores!A:B, 2, FALSE), "Unknown")</f>
        <v>Baldwin Bikes</v>
      </c>
      <c r="M2030" s="2" t="str">
        <f>VLOOKUP(D2030,[3]products!A:B,2,FALSE)</f>
        <v>Trek Domane SLR 6 Disc - 2017</v>
      </c>
      <c r="N2030" s="2" t="str">
        <f>VLOOKUP(D2030, [3]products!A:H, 8, FALSE)</f>
        <v>Trek</v>
      </c>
      <c r="O2030" s="21">
        <f>VLOOKUP(A2030, [1]orders!A:D, 4, FALSE)</f>
        <v>42781</v>
      </c>
      <c r="P2030" s="2">
        <v>2</v>
      </c>
      <c r="Q2030" s="2">
        <v>5499.99</v>
      </c>
      <c r="R2030" s="27">
        <v>0.05</v>
      </c>
      <c r="S2030" s="2">
        <f t="shared" si="31"/>
        <v>10999.98</v>
      </c>
    </row>
    <row r="2031" spans="1:19" x14ac:dyDescent="0.3">
      <c r="A2031" s="2">
        <v>717</v>
      </c>
      <c r="B2031" s="2">
        <v>2</v>
      </c>
      <c r="C2031" s="2">
        <f>VLOOKUP(A2031, [1]orders!A:G, 7, FALSE)</f>
        <v>2</v>
      </c>
      <c r="D2031" s="2">
        <v>93</v>
      </c>
      <c r="E2031" s="2">
        <f>VLOOKUP(C2031, [2]staffs!A:G,1,FALSE)</f>
        <v>2</v>
      </c>
      <c r="F2031" s="2" t="str">
        <f>VLOOKUP(E2031, [2]staffs!A:D,4,FALSE)</f>
        <v>mireya.copeland@bikes.shop</v>
      </c>
      <c r="G2031" s="2">
        <f>VLOOKUP(D2031, [3]products!$A:$D, 4, FALSE)</f>
        <v>1</v>
      </c>
      <c r="H2031" s="2" t="str">
        <f>VLOOKUP(G2031, [4]categories!A:B, 2, FALSE)</f>
        <v>Children Bicycles</v>
      </c>
      <c r="I2031" s="14">
        <f>VLOOKUP(A2031, [1]orders!A:B,2,FALSE)</f>
        <v>1312</v>
      </c>
      <c r="J2031" s="14" t="str">
        <f>VLOOKUP(A2031, [1]orders!A:I,9,FALSE)</f>
        <v>tereasa.bird@aol.com</v>
      </c>
      <c r="K2031" s="14">
        <f>VLOOKUP(A2031, [1]orders!A:J,10,FALSE)</f>
        <v>11779</v>
      </c>
      <c r="L2031" s="2" t="str">
        <f>IFERROR(VLOOKUP(C2031, [5]stores!A:B, 2, FALSE), "Unknown")</f>
        <v>Baldwin Bikes</v>
      </c>
      <c r="M2031" s="2" t="str">
        <f>VLOOKUP(D2031,[3]products!A:B,2,FALSE)</f>
        <v>Haro Shredder 20 Girls - 2017</v>
      </c>
      <c r="N2031" s="2" t="str">
        <f>VLOOKUP(D2031, [3]products!A:H, 8, FALSE)</f>
        <v>Haro</v>
      </c>
      <c r="O2031" s="21">
        <f>VLOOKUP(A2031, [1]orders!A:D, 4, FALSE)</f>
        <v>42781</v>
      </c>
      <c r="P2031" s="2">
        <v>1</v>
      </c>
      <c r="Q2031" s="2">
        <v>209.99</v>
      </c>
      <c r="R2031" s="27">
        <v>0.2</v>
      </c>
      <c r="S2031" s="2">
        <f t="shared" si="31"/>
        <v>209.99</v>
      </c>
    </row>
    <row r="2032" spans="1:19" x14ac:dyDescent="0.3">
      <c r="A2032" s="2">
        <v>718</v>
      </c>
      <c r="B2032" s="2">
        <v>1</v>
      </c>
      <c r="C2032" s="2">
        <f>VLOOKUP(A2032, [1]orders!A:G, 7, FALSE)</f>
        <v>2</v>
      </c>
      <c r="D2032" s="2">
        <v>92</v>
      </c>
      <c r="E2032" s="2">
        <f>VLOOKUP(C2032, [2]staffs!A:G,1,FALSE)</f>
        <v>2</v>
      </c>
      <c r="F2032" s="2" t="str">
        <f>VLOOKUP(E2032, [2]staffs!A:D,4,FALSE)</f>
        <v>mireya.copeland@bikes.shop</v>
      </c>
      <c r="G2032" s="2">
        <f>VLOOKUP(D2032, [3]products!$A:$D, 4, FALSE)</f>
        <v>1</v>
      </c>
      <c r="H2032" s="2" t="str">
        <f>VLOOKUP(G2032, [4]categories!A:B, 2, FALSE)</f>
        <v>Children Bicycles</v>
      </c>
      <c r="I2032" s="14">
        <f>VLOOKUP(A2032, [1]orders!A:B,2,FALSE)</f>
        <v>38</v>
      </c>
      <c r="J2032" s="14" t="str">
        <f>VLOOKUP(A2032, [1]orders!A:I,9,FALSE)</f>
        <v>zelma.browning@aol.com</v>
      </c>
      <c r="K2032" s="14">
        <f>VLOOKUP(A2032, [1]orders!A:J,10,FALSE)</f>
        <v>11102</v>
      </c>
      <c r="L2032" s="2" t="str">
        <f>IFERROR(VLOOKUP(C2032, [5]stores!A:B, 2, FALSE), "Unknown")</f>
        <v>Baldwin Bikes</v>
      </c>
      <c r="M2032" s="2" t="str">
        <f>VLOOKUP(D2032,[3]products!A:B,2,FALSE)</f>
        <v>Haro Shredder 20 - 2017</v>
      </c>
      <c r="N2032" s="2" t="str">
        <f>VLOOKUP(D2032, [3]products!A:H, 8, FALSE)</f>
        <v>Haro</v>
      </c>
      <c r="O2032" s="21">
        <f>VLOOKUP(A2032, [1]orders!A:D, 4, FALSE)</f>
        <v>42782</v>
      </c>
      <c r="P2032" s="2">
        <v>2</v>
      </c>
      <c r="Q2032" s="2">
        <v>209.99</v>
      </c>
      <c r="R2032" s="27">
        <v>7.0000000000000007E-2</v>
      </c>
      <c r="S2032" s="2">
        <f t="shared" si="31"/>
        <v>419.98</v>
      </c>
    </row>
    <row r="2033" spans="1:19" x14ac:dyDescent="0.3">
      <c r="A2033" s="2">
        <v>718</v>
      </c>
      <c r="B2033" s="2">
        <v>2</v>
      </c>
      <c r="C2033" s="2">
        <f>VLOOKUP(A2033, [1]orders!A:G, 7, FALSE)</f>
        <v>2</v>
      </c>
      <c r="D2033" s="2">
        <v>40</v>
      </c>
      <c r="E2033" s="2">
        <f>VLOOKUP(C2033, [2]staffs!A:G,1,FALSE)</f>
        <v>2</v>
      </c>
      <c r="F2033" s="2" t="str">
        <f>VLOOKUP(E2033, [2]staffs!A:D,4,FALSE)</f>
        <v>mireya.copeland@bikes.shop</v>
      </c>
      <c r="G2033" s="2">
        <f>VLOOKUP(D2033, [3]products!$A:$D, 4, FALSE)</f>
        <v>6</v>
      </c>
      <c r="H2033" s="2" t="str">
        <f>VLOOKUP(G2033, [4]categories!A:B, 2, FALSE)</f>
        <v>Mountain Bikes</v>
      </c>
      <c r="I2033" s="14">
        <f>VLOOKUP(A2033, [1]orders!A:B,2,FALSE)</f>
        <v>38</v>
      </c>
      <c r="J2033" s="14" t="str">
        <f>VLOOKUP(A2033, [1]orders!A:I,9,FALSE)</f>
        <v>zelma.browning@aol.com</v>
      </c>
      <c r="K2033" s="14">
        <f>VLOOKUP(A2033, [1]orders!A:J,10,FALSE)</f>
        <v>11102</v>
      </c>
      <c r="L2033" s="2" t="str">
        <f>IFERROR(VLOOKUP(C2033, [5]stores!A:B, 2, FALSE), "Unknown")</f>
        <v>Baldwin Bikes</v>
      </c>
      <c r="M2033" s="2" t="str">
        <f>VLOOKUP(D2033,[3]products!A:B,2,FALSE)</f>
        <v>Trek Fuel EX 9.8 29 - 2017</v>
      </c>
      <c r="N2033" s="2" t="str">
        <f>VLOOKUP(D2033, [3]products!A:H, 8, FALSE)</f>
        <v>Trek</v>
      </c>
      <c r="O2033" s="21">
        <f>VLOOKUP(A2033, [1]orders!A:D, 4, FALSE)</f>
        <v>42782</v>
      </c>
      <c r="P2033" s="2">
        <v>2</v>
      </c>
      <c r="Q2033" s="2">
        <v>4999.99</v>
      </c>
      <c r="R2033" s="27">
        <v>7.0000000000000007E-2</v>
      </c>
      <c r="S2033" s="2">
        <f t="shared" si="31"/>
        <v>9999.98</v>
      </c>
    </row>
    <row r="2034" spans="1:19" x14ac:dyDescent="0.3">
      <c r="A2034" s="2">
        <v>718</v>
      </c>
      <c r="B2034" s="2">
        <v>3</v>
      </c>
      <c r="C2034" s="2">
        <f>VLOOKUP(A2034, [1]orders!A:G, 7, FALSE)</f>
        <v>2</v>
      </c>
      <c r="D2034" s="2">
        <v>64</v>
      </c>
      <c r="E2034" s="2">
        <f>VLOOKUP(C2034, [2]staffs!A:G,1,FALSE)</f>
        <v>2</v>
      </c>
      <c r="F2034" s="2" t="str">
        <f>VLOOKUP(E2034, [2]staffs!A:D,4,FALSE)</f>
        <v>mireya.copeland@bikes.shop</v>
      </c>
      <c r="G2034" s="2">
        <f>VLOOKUP(D2034, [3]products!$A:$D, 4, FALSE)</f>
        <v>3</v>
      </c>
      <c r="H2034" s="2" t="str">
        <f>VLOOKUP(G2034, [4]categories!A:B, 2, FALSE)</f>
        <v>Cruisers Bicycles</v>
      </c>
      <c r="I2034" s="14">
        <f>VLOOKUP(A2034, [1]orders!A:B,2,FALSE)</f>
        <v>38</v>
      </c>
      <c r="J2034" s="14" t="str">
        <f>VLOOKUP(A2034, [1]orders!A:I,9,FALSE)</f>
        <v>zelma.browning@aol.com</v>
      </c>
      <c r="K2034" s="14">
        <f>VLOOKUP(A2034, [1]orders!A:J,10,FALSE)</f>
        <v>11102</v>
      </c>
      <c r="L2034" s="2" t="str">
        <f>IFERROR(VLOOKUP(C2034, [5]stores!A:B, 2, FALSE), "Unknown")</f>
        <v>Baldwin Bikes</v>
      </c>
      <c r="M2034" s="2" t="str">
        <f>VLOOKUP(D2034,[3]products!A:B,2,FALSE)</f>
        <v>Electra Townie Original 7D - 2017</v>
      </c>
      <c r="N2034" s="2" t="str">
        <f>VLOOKUP(D2034, [3]products!A:H, 8, FALSE)</f>
        <v>Electra</v>
      </c>
      <c r="O2034" s="21">
        <f>VLOOKUP(A2034, [1]orders!A:D, 4, FALSE)</f>
        <v>42782</v>
      </c>
      <c r="P2034" s="2">
        <v>2</v>
      </c>
      <c r="Q2034" s="2">
        <v>489.99</v>
      </c>
      <c r="R2034" s="27">
        <v>0.1</v>
      </c>
      <c r="S2034" s="2">
        <f t="shared" si="31"/>
        <v>979.98</v>
      </c>
    </row>
    <row r="2035" spans="1:19" x14ac:dyDescent="0.3">
      <c r="A2035" s="2">
        <v>719</v>
      </c>
      <c r="B2035" s="2">
        <v>1</v>
      </c>
      <c r="C2035" s="2">
        <f>VLOOKUP(A2035, [1]orders!A:G, 7, FALSE)</f>
        <v>2</v>
      </c>
      <c r="D2035" s="2">
        <v>100</v>
      </c>
      <c r="E2035" s="2">
        <f>VLOOKUP(C2035, [2]staffs!A:G,1,FALSE)</f>
        <v>2</v>
      </c>
      <c r="F2035" s="2" t="str">
        <f>VLOOKUP(E2035, [2]staffs!A:D,4,FALSE)</f>
        <v>mireya.copeland@bikes.shop</v>
      </c>
      <c r="G2035" s="2">
        <f>VLOOKUP(D2035, [3]products!$A:$D, 4, FALSE)</f>
        <v>1</v>
      </c>
      <c r="H2035" s="2" t="str">
        <f>VLOOKUP(G2035, [4]categories!A:B, 2, FALSE)</f>
        <v>Children Bicycles</v>
      </c>
      <c r="I2035" s="14">
        <f>VLOOKUP(A2035, [1]orders!A:B,2,FALSE)</f>
        <v>200</v>
      </c>
      <c r="J2035" s="14" t="str">
        <f>VLOOKUP(A2035, [1]orders!A:I,9,FALSE)</f>
        <v>ashely.holmes@aol.com</v>
      </c>
      <c r="K2035" s="14">
        <f>VLOOKUP(A2035, [1]orders!A:J,10,FALSE)</f>
        <v>11735</v>
      </c>
      <c r="L2035" s="2" t="str">
        <f>IFERROR(VLOOKUP(C2035, [5]stores!A:B, 2, FALSE), "Unknown")</f>
        <v>Baldwin Bikes</v>
      </c>
      <c r="M2035" s="2" t="str">
        <f>VLOOKUP(D2035,[3]products!A:B,2,FALSE)</f>
        <v>Electra Townie 3i EQ (20-inch) - Boys' - 2017</v>
      </c>
      <c r="N2035" s="2" t="str">
        <f>VLOOKUP(D2035, [3]products!A:H, 8, FALSE)</f>
        <v>Electra</v>
      </c>
      <c r="O2035" s="21">
        <f>VLOOKUP(A2035, [1]orders!A:D, 4, FALSE)</f>
        <v>42782</v>
      </c>
      <c r="P2035" s="2">
        <v>1</v>
      </c>
      <c r="Q2035" s="2">
        <v>489.99</v>
      </c>
      <c r="R2035" s="27">
        <v>0.2</v>
      </c>
      <c r="S2035" s="2">
        <f t="shared" si="31"/>
        <v>489.99</v>
      </c>
    </row>
    <row r="2036" spans="1:19" x14ac:dyDescent="0.3">
      <c r="A2036" s="2">
        <v>720</v>
      </c>
      <c r="B2036" s="2">
        <v>1</v>
      </c>
      <c r="C2036" s="2">
        <f>VLOOKUP(A2036, [1]orders!A:G, 7, FALSE)</f>
        <v>2</v>
      </c>
      <c r="D2036" s="2">
        <v>111</v>
      </c>
      <c r="E2036" s="2">
        <f>VLOOKUP(C2036, [2]staffs!A:G,1,FALSE)</f>
        <v>2</v>
      </c>
      <c r="F2036" s="2" t="str">
        <f>VLOOKUP(E2036, [2]staffs!A:D,4,FALSE)</f>
        <v>mireya.copeland@bikes.shop</v>
      </c>
      <c r="G2036" s="2">
        <f>VLOOKUP(D2036, [3]products!$A:$D, 4, FALSE)</f>
        <v>2</v>
      </c>
      <c r="H2036" s="2" t="str">
        <f>VLOOKUP(G2036, [4]categories!A:B, 2, FALSE)</f>
        <v>Comfort Bicycles</v>
      </c>
      <c r="I2036" s="14">
        <f>VLOOKUP(A2036, [1]orders!A:B,2,FALSE)</f>
        <v>382</v>
      </c>
      <c r="J2036" s="14" t="str">
        <f>VLOOKUP(A2036, [1]orders!A:I,9,FALSE)</f>
        <v>collin.webster@aol.com</v>
      </c>
      <c r="K2036" s="14">
        <f>VLOOKUP(A2036, [1]orders!A:J,10,FALSE)</f>
        <v>11414</v>
      </c>
      <c r="L2036" s="2" t="str">
        <f>IFERROR(VLOOKUP(C2036, [5]stores!A:B, 2, FALSE), "Unknown")</f>
        <v>Baldwin Bikes</v>
      </c>
      <c r="M2036" s="2" t="str">
        <f>VLOOKUP(D2036,[3]products!A:B,2,FALSE)</f>
        <v>Sun Bicycles Drifter 7 - Women's - 2017</v>
      </c>
      <c r="N2036" s="2" t="str">
        <f>VLOOKUP(D2036, [3]products!A:H, 8, FALSE)</f>
        <v>Sun Bicycles</v>
      </c>
      <c r="O2036" s="21">
        <f>VLOOKUP(A2036, [1]orders!A:D, 4, FALSE)</f>
        <v>42782</v>
      </c>
      <c r="P2036" s="2">
        <v>1</v>
      </c>
      <c r="Q2036" s="2">
        <v>470.99</v>
      </c>
      <c r="R2036" s="27">
        <v>7.0000000000000007E-2</v>
      </c>
      <c r="S2036" s="2">
        <f t="shared" si="31"/>
        <v>470.99</v>
      </c>
    </row>
    <row r="2037" spans="1:19" x14ac:dyDescent="0.3">
      <c r="A2037" s="2">
        <v>720</v>
      </c>
      <c r="B2037" s="2">
        <v>2</v>
      </c>
      <c r="C2037" s="2">
        <f>VLOOKUP(A2037, [1]orders!A:G, 7, FALSE)</f>
        <v>2</v>
      </c>
      <c r="D2037" s="2">
        <v>6</v>
      </c>
      <c r="E2037" s="2">
        <f>VLOOKUP(C2037, [2]staffs!A:G,1,FALSE)</f>
        <v>2</v>
      </c>
      <c r="F2037" s="2" t="str">
        <f>VLOOKUP(E2037, [2]staffs!A:D,4,FALSE)</f>
        <v>mireya.copeland@bikes.shop</v>
      </c>
      <c r="G2037" s="2">
        <f>VLOOKUP(D2037, [3]products!$A:$D, 4, FALSE)</f>
        <v>6</v>
      </c>
      <c r="H2037" s="2" t="str">
        <f>VLOOKUP(G2037, [4]categories!A:B, 2, FALSE)</f>
        <v>Mountain Bikes</v>
      </c>
      <c r="I2037" s="14">
        <f>VLOOKUP(A2037, [1]orders!A:B,2,FALSE)</f>
        <v>382</v>
      </c>
      <c r="J2037" s="14" t="str">
        <f>VLOOKUP(A2037, [1]orders!A:I,9,FALSE)</f>
        <v>collin.webster@aol.com</v>
      </c>
      <c r="K2037" s="14">
        <f>VLOOKUP(A2037, [1]orders!A:J,10,FALSE)</f>
        <v>11414</v>
      </c>
      <c r="L2037" s="2" t="str">
        <f>IFERROR(VLOOKUP(C2037, [5]stores!A:B, 2, FALSE), "Unknown")</f>
        <v>Baldwin Bikes</v>
      </c>
      <c r="M2037" s="2" t="str">
        <f>VLOOKUP(D2037,[3]products!A:B,2,FALSE)</f>
        <v>Surly Ice Cream Truck Frameset - 2016</v>
      </c>
      <c r="N2037" s="2" t="str">
        <f>VLOOKUP(D2037, [3]products!A:H, 8, FALSE)</f>
        <v>Surly</v>
      </c>
      <c r="O2037" s="21">
        <f>VLOOKUP(A2037, [1]orders!A:D, 4, FALSE)</f>
        <v>42782</v>
      </c>
      <c r="P2037" s="2">
        <v>1</v>
      </c>
      <c r="Q2037" s="2">
        <v>469.99</v>
      </c>
      <c r="R2037" s="27">
        <v>0.1</v>
      </c>
      <c r="S2037" s="2">
        <f t="shared" si="31"/>
        <v>469.99</v>
      </c>
    </row>
    <row r="2038" spans="1:19" x14ac:dyDescent="0.3">
      <c r="A2038" s="2">
        <v>721</v>
      </c>
      <c r="B2038" s="2">
        <v>1</v>
      </c>
      <c r="C2038" s="2">
        <f>VLOOKUP(A2038, [1]orders!A:G, 7, FALSE)</f>
        <v>2</v>
      </c>
      <c r="D2038" s="2">
        <v>45</v>
      </c>
      <c r="E2038" s="2">
        <f>VLOOKUP(C2038, [2]staffs!A:G,1,FALSE)</f>
        <v>2</v>
      </c>
      <c r="F2038" s="2" t="str">
        <f>VLOOKUP(E2038, [2]staffs!A:D,4,FALSE)</f>
        <v>mireya.copeland@bikes.shop</v>
      </c>
      <c r="G2038" s="2">
        <f>VLOOKUP(D2038, [3]products!$A:$D, 4, FALSE)</f>
        <v>6</v>
      </c>
      <c r="H2038" s="2" t="str">
        <f>VLOOKUP(G2038, [4]categories!A:B, 2, FALSE)</f>
        <v>Mountain Bikes</v>
      </c>
      <c r="I2038" s="14">
        <f>VLOOKUP(A2038, [1]orders!A:B,2,FALSE)</f>
        <v>625</v>
      </c>
      <c r="J2038" s="14" t="str">
        <f>VLOOKUP(A2038, [1]orders!A:I,9,FALSE)</f>
        <v>donnetta.henson@hotmail.com</v>
      </c>
      <c r="K2038" s="14">
        <f>VLOOKUP(A2038, [1]orders!A:J,10,FALSE)</f>
        <v>14580</v>
      </c>
      <c r="L2038" s="2" t="str">
        <f>IFERROR(VLOOKUP(C2038, [5]stores!A:B, 2, FALSE), "Unknown")</f>
        <v>Baldwin Bikes</v>
      </c>
      <c r="M2038" s="2" t="str">
        <f>VLOOKUP(D2038,[3]products!A:B,2,FALSE)</f>
        <v>Haro SR 1.2 - 2017</v>
      </c>
      <c r="N2038" s="2" t="str">
        <f>VLOOKUP(D2038, [3]products!A:H, 8, FALSE)</f>
        <v>Haro</v>
      </c>
      <c r="O2038" s="21">
        <f>VLOOKUP(A2038, [1]orders!A:D, 4, FALSE)</f>
        <v>42782</v>
      </c>
      <c r="P2038" s="2">
        <v>2</v>
      </c>
      <c r="Q2038" s="2">
        <v>869.99</v>
      </c>
      <c r="R2038" s="27">
        <v>7.0000000000000007E-2</v>
      </c>
      <c r="S2038" s="2">
        <f t="shared" si="31"/>
        <v>1739.98</v>
      </c>
    </row>
    <row r="2039" spans="1:19" x14ac:dyDescent="0.3">
      <c r="A2039" s="2">
        <v>721</v>
      </c>
      <c r="B2039" s="2">
        <v>2</v>
      </c>
      <c r="C2039" s="2">
        <f>VLOOKUP(A2039, [1]orders!A:G, 7, FALSE)</f>
        <v>2</v>
      </c>
      <c r="D2039" s="2">
        <v>102</v>
      </c>
      <c r="E2039" s="2">
        <f>VLOOKUP(C2039, [2]staffs!A:G,1,FALSE)</f>
        <v>2</v>
      </c>
      <c r="F2039" s="2" t="str">
        <f>VLOOKUP(E2039, [2]staffs!A:D,4,FALSE)</f>
        <v>mireya.copeland@bikes.shop</v>
      </c>
      <c r="G2039" s="2">
        <f>VLOOKUP(D2039, [3]products!$A:$D, 4, FALSE)</f>
        <v>2</v>
      </c>
      <c r="H2039" s="2" t="str">
        <f>VLOOKUP(G2039, [4]categories!A:B, 2, FALSE)</f>
        <v>Comfort Bicycles</v>
      </c>
      <c r="I2039" s="14">
        <f>VLOOKUP(A2039, [1]orders!A:B,2,FALSE)</f>
        <v>625</v>
      </c>
      <c r="J2039" s="14" t="str">
        <f>VLOOKUP(A2039, [1]orders!A:I,9,FALSE)</f>
        <v>donnetta.henson@hotmail.com</v>
      </c>
      <c r="K2039" s="14">
        <f>VLOOKUP(A2039, [1]orders!A:J,10,FALSE)</f>
        <v>14580</v>
      </c>
      <c r="L2039" s="2" t="str">
        <f>IFERROR(VLOOKUP(C2039, [5]stores!A:B, 2, FALSE), "Unknown")</f>
        <v>Baldwin Bikes</v>
      </c>
      <c r="M2039" s="2" t="str">
        <f>VLOOKUP(D2039,[3]products!A:B,2,FALSE)</f>
        <v>Electra Townie Original 7D - 2017</v>
      </c>
      <c r="N2039" s="2" t="str">
        <f>VLOOKUP(D2039, [3]products!A:H, 8, FALSE)</f>
        <v>Electra</v>
      </c>
      <c r="O2039" s="21">
        <f>VLOOKUP(A2039, [1]orders!A:D, 4, FALSE)</f>
        <v>42782</v>
      </c>
      <c r="P2039" s="2">
        <v>1</v>
      </c>
      <c r="Q2039" s="2">
        <v>489.99</v>
      </c>
      <c r="R2039" s="27">
        <v>0.1</v>
      </c>
      <c r="S2039" s="2">
        <f t="shared" si="31"/>
        <v>489.99</v>
      </c>
    </row>
    <row r="2040" spans="1:19" x14ac:dyDescent="0.3">
      <c r="A2040" s="2">
        <v>721</v>
      </c>
      <c r="B2040" s="2">
        <v>3</v>
      </c>
      <c r="C2040" s="2">
        <f>VLOOKUP(A2040, [1]orders!A:G, 7, FALSE)</f>
        <v>2</v>
      </c>
      <c r="D2040" s="2">
        <v>73</v>
      </c>
      <c r="E2040" s="2">
        <f>VLOOKUP(C2040, [2]staffs!A:G,1,FALSE)</f>
        <v>2</v>
      </c>
      <c r="F2040" s="2" t="str">
        <f>VLOOKUP(E2040, [2]staffs!A:D,4,FALSE)</f>
        <v>mireya.copeland@bikes.shop</v>
      </c>
      <c r="G2040" s="2">
        <f>VLOOKUP(D2040, [3]products!$A:$D, 4, FALSE)</f>
        <v>3</v>
      </c>
      <c r="H2040" s="2" t="str">
        <f>VLOOKUP(G2040, [4]categories!A:B, 2, FALSE)</f>
        <v>Cruisers Bicycles</v>
      </c>
      <c r="I2040" s="14">
        <f>VLOOKUP(A2040, [1]orders!A:B,2,FALSE)</f>
        <v>625</v>
      </c>
      <c r="J2040" s="14" t="str">
        <f>VLOOKUP(A2040, [1]orders!A:I,9,FALSE)</f>
        <v>donnetta.henson@hotmail.com</v>
      </c>
      <c r="K2040" s="14">
        <f>VLOOKUP(A2040, [1]orders!A:J,10,FALSE)</f>
        <v>14580</v>
      </c>
      <c r="L2040" s="2" t="str">
        <f>IFERROR(VLOOKUP(C2040, [5]stores!A:B, 2, FALSE), "Unknown")</f>
        <v>Baldwin Bikes</v>
      </c>
      <c r="M2040" s="2" t="str">
        <f>VLOOKUP(D2040,[3]products!A:B,2,FALSE)</f>
        <v>Sun Bicycles Brickell Tandem 7 - 2017</v>
      </c>
      <c r="N2040" s="2" t="str">
        <f>VLOOKUP(D2040, [3]products!A:H, 8, FALSE)</f>
        <v>Sun Bicycles</v>
      </c>
      <c r="O2040" s="21">
        <f>VLOOKUP(A2040, [1]orders!A:D, 4, FALSE)</f>
        <v>42782</v>
      </c>
      <c r="P2040" s="2">
        <v>2</v>
      </c>
      <c r="Q2040" s="2">
        <v>749.99</v>
      </c>
      <c r="R2040" s="27">
        <v>0.05</v>
      </c>
      <c r="S2040" s="2">
        <f t="shared" si="31"/>
        <v>1499.98</v>
      </c>
    </row>
    <row r="2041" spans="1:19" x14ac:dyDescent="0.3">
      <c r="A2041" s="2">
        <v>721</v>
      </c>
      <c r="B2041" s="2">
        <v>4</v>
      </c>
      <c r="C2041" s="2">
        <f>VLOOKUP(A2041, [1]orders!A:G, 7, FALSE)</f>
        <v>2</v>
      </c>
      <c r="D2041" s="2">
        <v>33</v>
      </c>
      <c r="E2041" s="2">
        <f>VLOOKUP(C2041, [2]staffs!A:G,1,FALSE)</f>
        <v>2</v>
      </c>
      <c r="F2041" s="2" t="str">
        <f>VLOOKUP(E2041, [2]staffs!A:D,4,FALSE)</f>
        <v>mireya.copeland@bikes.shop</v>
      </c>
      <c r="G2041" s="2">
        <f>VLOOKUP(D2041, [3]products!$A:$D, 4, FALSE)</f>
        <v>6</v>
      </c>
      <c r="H2041" s="2" t="str">
        <f>VLOOKUP(G2041, [4]categories!A:B, 2, FALSE)</f>
        <v>Mountain Bikes</v>
      </c>
      <c r="I2041" s="14">
        <f>VLOOKUP(A2041, [1]orders!A:B,2,FALSE)</f>
        <v>625</v>
      </c>
      <c r="J2041" s="14" t="str">
        <f>VLOOKUP(A2041, [1]orders!A:I,9,FALSE)</f>
        <v>donnetta.henson@hotmail.com</v>
      </c>
      <c r="K2041" s="14">
        <f>VLOOKUP(A2041, [1]orders!A:J,10,FALSE)</f>
        <v>14580</v>
      </c>
      <c r="L2041" s="2" t="str">
        <f>IFERROR(VLOOKUP(C2041, [5]stores!A:B, 2, FALSE), "Unknown")</f>
        <v>Baldwin Bikes</v>
      </c>
      <c r="M2041" s="2" t="str">
        <f>VLOOKUP(D2041,[3]products!A:B,2,FALSE)</f>
        <v>Surly Wednesday Frameset - 2017</v>
      </c>
      <c r="N2041" s="2" t="str">
        <f>VLOOKUP(D2041, [3]products!A:H, 8, FALSE)</f>
        <v>Surly</v>
      </c>
      <c r="O2041" s="21">
        <f>VLOOKUP(A2041, [1]orders!A:D, 4, FALSE)</f>
        <v>42782</v>
      </c>
      <c r="P2041" s="2">
        <v>1</v>
      </c>
      <c r="Q2041" s="2">
        <v>469.99</v>
      </c>
      <c r="R2041" s="27">
        <v>0.2</v>
      </c>
      <c r="S2041" s="2">
        <f t="shared" si="31"/>
        <v>469.99</v>
      </c>
    </row>
    <row r="2042" spans="1:19" x14ac:dyDescent="0.3">
      <c r="A2042" s="2">
        <v>722</v>
      </c>
      <c r="B2042" s="2">
        <v>1</v>
      </c>
      <c r="C2042" s="2">
        <f>VLOOKUP(A2042, [1]orders!A:G, 7, FALSE)</f>
        <v>2</v>
      </c>
      <c r="D2042" s="2">
        <v>22</v>
      </c>
      <c r="E2042" s="2">
        <f>VLOOKUP(C2042, [2]staffs!A:G,1,FALSE)</f>
        <v>2</v>
      </c>
      <c r="F2042" s="2" t="str">
        <f>VLOOKUP(E2042, [2]staffs!A:D,4,FALSE)</f>
        <v>mireya.copeland@bikes.shop</v>
      </c>
      <c r="G2042" s="2">
        <f>VLOOKUP(D2042, [3]products!$A:$D, 4, FALSE)</f>
        <v>1</v>
      </c>
      <c r="H2042" s="2" t="str">
        <f>VLOOKUP(G2042, [4]categories!A:B, 2, FALSE)</f>
        <v>Children Bicycles</v>
      </c>
      <c r="I2042" s="14">
        <f>VLOOKUP(A2042, [1]orders!A:B,2,FALSE)</f>
        <v>1399</v>
      </c>
      <c r="J2042" s="14" t="str">
        <f>VLOOKUP(A2042, [1]orders!A:I,9,FALSE)</f>
        <v>angelika.perry@msn.com</v>
      </c>
      <c r="K2042" s="14">
        <f>VLOOKUP(A2042, [1]orders!A:J,10,FALSE)</f>
        <v>14424</v>
      </c>
      <c r="L2042" s="2" t="str">
        <f>IFERROR(VLOOKUP(C2042, [5]stores!A:B, 2, FALSE), "Unknown")</f>
        <v>Baldwin Bikes</v>
      </c>
      <c r="M2042" s="2" t="str">
        <f>VLOOKUP(D2042,[3]products!A:B,2,FALSE)</f>
        <v>Electra Girl's Hawaii 1 (16-inch) - 2015/2016</v>
      </c>
      <c r="N2042" s="2" t="str">
        <f>VLOOKUP(D2042, [3]products!A:H, 8, FALSE)</f>
        <v>Electra</v>
      </c>
      <c r="O2042" s="21">
        <f>VLOOKUP(A2042, [1]orders!A:D, 4, FALSE)</f>
        <v>42784</v>
      </c>
      <c r="P2042" s="2">
        <v>2</v>
      </c>
      <c r="Q2042" s="2">
        <v>269.99</v>
      </c>
      <c r="R2042" s="27">
        <v>7.0000000000000007E-2</v>
      </c>
      <c r="S2042" s="2">
        <f t="shared" si="31"/>
        <v>539.98</v>
      </c>
    </row>
    <row r="2043" spans="1:19" x14ac:dyDescent="0.3">
      <c r="A2043" s="2">
        <v>722</v>
      </c>
      <c r="B2043" s="2">
        <v>2</v>
      </c>
      <c r="C2043" s="2">
        <f>VLOOKUP(A2043, [1]orders!A:G, 7, FALSE)</f>
        <v>2</v>
      </c>
      <c r="D2043" s="2">
        <v>3</v>
      </c>
      <c r="E2043" s="2">
        <f>VLOOKUP(C2043, [2]staffs!A:G,1,FALSE)</f>
        <v>2</v>
      </c>
      <c r="F2043" s="2" t="str">
        <f>VLOOKUP(E2043, [2]staffs!A:D,4,FALSE)</f>
        <v>mireya.copeland@bikes.shop</v>
      </c>
      <c r="G2043" s="2">
        <f>VLOOKUP(D2043, [3]products!$A:$D, 4, FALSE)</f>
        <v>6</v>
      </c>
      <c r="H2043" s="2" t="str">
        <f>VLOOKUP(G2043, [4]categories!A:B, 2, FALSE)</f>
        <v>Mountain Bikes</v>
      </c>
      <c r="I2043" s="14">
        <f>VLOOKUP(A2043, [1]orders!A:B,2,FALSE)</f>
        <v>1399</v>
      </c>
      <c r="J2043" s="14" t="str">
        <f>VLOOKUP(A2043, [1]orders!A:I,9,FALSE)</f>
        <v>angelika.perry@msn.com</v>
      </c>
      <c r="K2043" s="14">
        <f>VLOOKUP(A2043, [1]orders!A:J,10,FALSE)</f>
        <v>14424</v>
      </c>
      <c r="L2043" s="2" t="str">
        <f>IFERROR(VLOOKUP(C2043, [5]stores!A:B, 2, FALSE), "Unknown")</f>
        <v>Baldwin Bikes</v>
      </c>
      <c r="M2043" s="2" t="str">
        <f>VLOOKUP(D2043,[3]products!A:B,2,FALSE)</f>
        <v>Surly Wednesday Frameset - 2016</v>
      </c>
      <c r="N2043" s="2" t="str">
        <f>VLOOKUP(D2043, [3]products!A:H, 8, FALSE)</f>
        <v>Surly</v>
      </c>
      <c r="O2043" s="21">
        <f>VLOOKUP(A2043, [1]orders!A:D, 4, FALSE)</f>
        <v>42784</v>
      </c>
      <c r="P2043" s="2">
        <v>1</v>
      </c>
      <c r="Q2043" s="2">
        <v>999.99</v>
      </c>
      <c r="R2043" s="27">
        <v>0.05</v>
      </c>
      <c r="S2043" s="2">
        <f t="shared" si="31"/>
        <v>999.99</v>
      </c>
    </row>
    <row r="2044" spans="1:19" x14ac:dyDescent="0.3">
      <c r="A2044" s="2">
        <v>722</v>
      </c>
      <c r="B2044" s="2">
        <v>3</v>
      </c>
      <c r="C2044" s="2">
        <f>VLOOKUP(A2044, [1]orders!A:G, 7, FALSE)</f>
        <v>2</v>
      </c>
      <c r="D2044" s="2">
        <v>104</v>
      </c>
      <c r="E2044" s="2">
        <f>VLOOKUP(C2044, [2]staffs!A:G,1,FALSE)</f>
        <v>2</v>
      </c>
      <c r="F2044" s="2" t="str">
        <f>VLOOKUP(E2044, [2]staffs!A:D,4,FALSE)</f>
        <v>mireya.copeland@bikes.shop</v>
      </c>
      <c r="G2044" s="2">
        <f>VLOOKUP(D2044, [3]products!$A:$D, 4, FALSE)</f>
        <v>2</v>
      </c>
      <c r="H2044" s="2" t="str">
        <f>VLOOKUP(G2044, [4]categories!A:B, 2, FALSE)</f>
        <v>Comfort Bicycles</v>
      </c>
      <c r="I2044" s="14">
        <f>VLOOKUP(A2044, [1]orders!A:B,2,FALSE)</f>
        <v>1399</v>
      </c>
      <c r="J2044" s="14" t="str">
        <f>VLOOKUP(A2044, [1]orders!A:I,9,FALSE)</f>
        <v>angelika.perry@msn.com</v>
      </c>
      <c r="K2044" s="14">
        <f>VLOOKUP(A2044, [1]orders!A:J,10,FALSE)</f>
        <v>14424</v>
      </c>
      <c r="L2044" s="2" t="str">
        <f>IFERROR(VLOOKUP(C2044, [5]stores!A:B, 2, FALSE), "Unknown")</f>
        <v>Baldwin Bikes</v>
      </c>
      <c r="M2044" s="2" t="str">
        <f>VLOOKUP(D2044,[3]products!A:B,2,FALSE)</f>
        <v>Sun Bicycles Streamway - 2017</v>
      </c>
      <c r="N2044" s="2" t="str">
        <f>VLOOKUP(D2044, [3]products!A:H, 8, FALSE)</f>
        <v>Sun Bicycles</v>
      </c>
      <c r="O2044" s="21">
        <f>VLOOKUP(A2044, [1]orders!A:D, 4, FALSE)</f>
        <v>42784</v>
      </c>
      <c r="P2044" s="2">
        <v>2</v>
      </c>
      <c r="Q2044" s="2">
        <v>481.99</v>
      </c>
      <c r="R2044" s="27">
        <v>0.1</v>
      </c>
      <c r="S2044" s="2">
        <f t="shared" si="31"/>
        <v>963.98</v>
      </c>
    </row>
    <row r="2045" spans="1:19" x14ac:dyDescent="0.3">
      <c r="A2045" s="2">
        <v>723</v>
      </c>
      <c r="B2045" s="2">
        <v>1</v>
      </c>
      <c r="C2045" s="2">
        <f>VLOOKUP(A2045, [1]orders!A:G, 7, FALSE)</f>
        <v>2</v>
      </c>
      <c r="D2045" s="2">
        <v>24</v>
      </c>
      <c r="E2045" s="2">
        <f>VLOOKUP(C2045, [2]staffs!A:G,1,FALSE)</f>
        <v>2</v>
      </c>
      <c r="F2045" s="2" t="str">
        <f>VLOOKUP(E2045, [2]staffs!A:D,4,FALSE)</f>
        <v>mireya.copeland@bikes.shop</v>
      </c>
      <c r="G2045" s="2">
        <f>VLOOKUP(D2045, [3]products!$A:$D, 4, FALSE)</f>
        <v>2</v>
      </c>
      <c r="H2045" s="2" t="str">
        <f>VLOOKUP(G2045, [4]categories!A:B, 2, FALSE)</f>
        <v>Comfort Bicycles</v>
      </c>
      <c r="I2045" s="14">
        <f>VLOOKUP(A2045, [1]orders!A:B,2,FALSE)</f>
        <v>845</v>
      </c>
      <c r="J2045" s="14" t="str">
        <f>VLOOKUP(A2045, [1]orders!A:I,9,FALSE)</f>
        <v>kathyrn.bush@gmail.com</v>
      </c>
      <c r="K2045" s="14">
        <f>VLOOKUP(A2045, [1]orders!A:J,10,FALSE)</f>
        <v>10451</v>
      </c>
      <c r="L2045" s="2" t="str">
        <f>IFERROR(VLOOKUP(C2045, [5]stores!A:B, 2, FALSE), "Unknown")</f>
        <v>Baldwin Bikes</v>
      </c>
      <c r="M2045" s="2" t="str">
        <f>VLOOKUP(D2045,[3]products!A:B,2,FALSE)</f>
        <v>Electra Townie Original 21D - 2016</v>
      </c>
      <c r="N2045" s="2" t="str">
        <f>VLOOKUP(D2045, [3]products!A:H, 8, FALSE)</f>
        <v>Electra</v>
      </c>
      <c r="O2045" s="21">
        <f>VLOOKUP(A2045, [1]orders!A:D, 4, FALSE)</f>
        <v>42785</v>
      </c>
      <c r="P2045" s="2">
        <v>2</v>
      </c>
      <c r="Q2045" s="2">
        <v>549.99</v>
      </c>
      <c r="R2045" s="27">
        <v>7.0000000000000007E-2</v>
      </c>
      <c r="S2045" s="2">
        <f t="shared" si="31"/>
        <v>1099.98</v>
      </c>
    </row>
    <row r="2046" spans="1:19" x14ac:dyDescent="0.3">
      <c r="A2046" s="2">
        <v>723</v>
      </c>
      <c r="B2046" s="2">
        <v>2</v>
      </c>
      <c r="C2046" s="2">
        <f>VLOOKUP(A2046, [1]orders!A:G, 7, FALSE)</f>
        <v>2</v>
      </c>
      <c r="D2046" s="2">
        <v>16</v>
      </c>
      <c r="E2046" s="2">
        <f>VLOOKUP(C2046, [2]staffs!A:G,1,FALSE)</f>
        <v>2</v>
      </c>
      <c r="F2046" s="2" t="str">
        <f>VLOOKUP(E2046, [2]staffs!A:D,4,FALSE)</f>
        <v>mireya.copeland@bikes.shop</v>
      </c>
      <c r="G2046" s="2">
        <f>VLOOKUP(D2046, [3]products!$A:$D, 4, FALSE)</f>
        <v>3</v>
      </c>
      <c r="H2046" s="2" t="str">
        <f>VLOOKUP(G2046, [4]categories!A:B, 2, FALSE)</f>
        <v>Cruisers Bicycles</v>
      </c>
      <c r="I2046" s="14">
        <f>VLOOKUP(A2046, [1]orders!A:B,2,FALSE)</f>
        <v>845</v>
      </c>
      <c r="J2046" s="14" t="str">
        <f>VLOOKUP(A2046, [1]orders!A:I,9,FALSE)</f>
        <v>kathyrn.bush@gmail.com</v>
      </c>
      <c r="K2046" s="14">
        <f>VLOOKUP(A2046, [1]orders!A:J,10,FALSE)</f>
        <v>10451</v>
      </c>
      <c r="L2046" s="2" t="str">
        <f>IFERROR(VLOOKUP(C2046, [5]stores!A:B, 2, FALSE), "Unknown")</f>
        <v>Baldwin Bikes</v>
      </c>
      <c r="M2046" s="2" t="str">
        <f>VLOOKUP(D2046,[3]products!A:B,2,FALSE)</f>
        <v>Electra Townie Original 7D EQ - 2016</v>
      </c>
      <c r="N2046" s="2" t="str">
        <f>VLOOKUP(D2046, [3]products!A:H, 8, FALSE)</f>
        <v>Electra</v>
      </c>
      <c r="O2046" s="21">
        <f>VLOOKUP(A2046, [1]orders!A:D, 4, FALSE)</f>
        <v>42785</v>
      </c>
      <c r="P2046" s="2">
        <v>1</v>
      </c>
      <c r="Q2046" s="2">
        <v>599.99</v>
      </c>
      <c r="R2046" s="27">
        <v>0.05</v>
      </c>
      <c r="S2046" s="2">
        <f t="shared" si="31"/>
        <v>599.99</v>
      </c>
    </row>
    <row r="2047" spans="1:19" x14ac:dyDescent="0.3">
      <c r="A2047" s="2">
        <v>723</v>
      </c>
      <c r="B2047" s="2">
        <v>3</v>
      </c>
      <c r="C2047" s="2">
        <f>VLOOKUP(A2047, [1]orders!A:G, 7, FALSE)</f>
        <v>2</v>
      </c>
      <c r="D2047" s="2">
        <v>108</v>
      </c>
      <c r="E2047" s="2">
        <f>VLOOKUP(C2047, [2]staffs!A:G,1,FALSE)</f>
        <v>2</v>
      </c>
      <c r="F2047" s="2" t="str">
        <f>VLOOKUP(E2047, [2]staffs!A:D,4,FALSE)</f>
        <v>mireya.copeland@bikes.shop</v>
      </c>
      <c r="G2047" s="2">
        <f>VLOOKUP(D2047, [3]products!$A:$D, 4, FALSE)</f>
        <v>2</v>
      </c>
      <c r="H2047" s="2" t="str">
        <f>VLOOKUP(G2047, [4]categories!A:B, 2, FALSE)</f>
        <v>Comfort Bicycles</v>
      </c>
      <c r="I2047" s="14">
        <f>VLOOKUP(A2047, [1]orders!A:B,2,FALSE)</f>
        <v>845</v>
      </c>
      <c r="J2047" s="14" t="str">
        <f>VLOOKUP(A2047, [1]orders!A:I,9,FALSE)</f>
        <v>kathyrn.bush@gmail.com</v>
      </c>
      <c r="K2047" s="14">
        <f>VLOOKUP(A2047, [1]orders!A:J,10,FALSE)</f>
        <v>10451</v>
      </c>
      <c r="L2047" s="2" t="str">
        <f>IFERROR(VLOOKUP(C2047, [5]stores!A:B, 2, FALSE), "Unknown")</f>
        <v>Baldwin Bikes</v>
      </c>
      <c r="M2047" s="2" t="str">
        <f>VLOOKUP(D2047,[3]products!A:B,2,FALSE)</f>
        <v>Sun Bicycles Cruz 3 - Women's - 2017</v>
      </c>
      <c r="N2047" s="2" t="str">
        <f>VLOOKUP(D2047, [3]products!A:H, 8, FALSE)</f>
        <v>Sun Bicycles</v>
      </c>
      <c r="O2047" s="21">
        <f>VLOOKUP(A2047, [1]orders!A:D, 4, FALSE)</f>
        <v>42785</v>
      </c>
      <c r="P2047" s="2">
        <v>1</v>
      </c>
      <c r="Q2047" s="2">
        <v>449.99</v>
      </c>
      <c r="R2047" s="27">
        <v>7.0000000000000007E-2</v>
      </c>
      <c r="S2047" s="2">
        <f t="shared" si="31"/>
        <v>449.99</v>
      </c>
    </row>
    <row r="2048" spans="1:19" x14ac:dyDescent="0.3">
      <c r="A2048" s="2">
        <v>724</v>
      </c>
      <c r="B2048" s="2">
        <v>1</v>
      </c>
      <c r="C2048" s="2">
        <f>VLOOKUP(A2048, [1]orders!A:G, 7, FALSE)</f>
        <v>2</v>
      </c>
      <c r="D2048" s="2">
        <v>23</v>
      </c>
      <c r="E2048" s="2">
        <f>VLOOKUP(C2048, [2]staffs!A:G,1,FALSE)</f>
        <v>2</v>
      </c>
      <c r="F2048" s="2" t="str">
        <f>VLOOKUP(E2048, [2]staffs!A:D,4,FALSE)</f>
        <v>mireya.copeland@bikes.shop</v>
      </c>
      <c r="G2048" s="2">
        <f>VLOOKUP(D2048, [3]products!$A:$D, 4, FALSE)</f>
        <v>1</v>
      </c>
      <c r="H2048" s="2" t="str">
        <f>VLOOKUP(G2048, [4]categories!A:B, 2, FALSE)</f>
        <v>Children Bicycles</v>
      </c>
      <c r="I2048" s="14">
        <f>VLOOKUP(A2048, [1]orders!A:B,2,FALSE)</f>
        <v>864</v>
      </c>
      <c r="J2048" s="14" t="str">
        <f>VLOOKUP(A2048, [1]orders!A:I,9,FALSE)</f>
        <v>lore.sykes@aol.com</v>
      </c>
      <c r="K2048" s="14">
        <f>VLOOKUP(A2048, [1]orders!A:J,10,FALSE)</f>
        <v>14215</v>
      </c>
      <c r="L2048" s="2" t="str">
        <f>IFERROR(VLOOKUP(C2048, [5]stores!A:B, 2, FALSE), "Unknown")</f>
        <v>Baldwin Bikes</v>
      </c>
      <c r="M2048" s="2" t="str">
        <f>VLOOKUP(D2048,[3]products!A:B,2,FALSE)</f>
        <v>Electra Girl's Hawaii 1 (20-inch) - 2015/2016</v>
      </c>
      <c r="N2048" s="2" t="str">
        <f>VLOOKUP(D2048, [3]products!A:H, 8, FALSE)</f>
        <v>Electra</v>
      </c>
      <c r="O2048" s="21">
        <f>VLOOKUP(A2048, [1]orders!A:D, 4, FALSE)</f>
        <v>42785</v>
      </c>
      <c r="P2048" s="2">
        <v>1</v>
      </c>
      <c r="Q2048" s="2">
        <v>299.99</v>
      </c>
      <c r="R2048" s="27">
        <v>0.05</v>
      </c>
      <c r="S2048" s="2">
        <f t="shared" si="31"/>
        <v>299.99</v>
      </c>
    </row>
    <row r="2049" spans="1:19" x14ac:dyDescent="0.3">
      <c r="A2049" s="2">
        <v>724</v>
      </c>
      <c r="B2049" s="2">
        <v>2</v>
      </c>
      <c r="C2049" s="2">
        <f>VLOOKUP(A2049, [1]orders!A:G, 7, FALSE)</f>
        <v>2</v>
      </c>
      <c r="D2049" s="2">
        <v>75</v>
      </c>
      <c r="E2049" s="2">
        <f>VLOOKUP(C2049, [2]staffs!A:G,1,FALSE)</f>
        <v>2</v>
      </c>
      <c r="F2049" s="2" t="str">
        <f>VLOOKUP(E2049, [2]staffs!A:D,4,FALSE)</f>
        <v>mireya.copeland@bikes.shop</v>
      </c>
      <c r="G2049" s="2">
        <f>VLOOKUP(D2049, [3]products!$A:$D, 4, FALSE)</f>
        <v>3</v>
      </c>
      <c r="H2049" s="2" t="str">
        <f>VLOOKUP(G2049, [4]categories!A:B, 2, FALSE)</f>
        <v>Cruisers Bicycles</v>
      </c>
      <c r="I2049" s="14">
        <f>VLOOKUP(A2049, [1]orders!A:B,2,FALSE)</f>
        <v>864</v>
      </c>
      <c r="J2049" s="14" t="str">
        <f>VLOOKUP(A2049, [1]orders!A:I,9,FALSE)</f>
        <v>lore.sykes@aol.com</v>
      </c>
      <c r="K2049" s="14">
        <f>VLOOKUP(A2049, [1]orders!A:J,10,FALSE)</f>
        <v>14215</v>
      </c>
      <c r="L2049" s="2" t="str">
        <f>IFERROR(VLOOKUP(C2049, [5]stores!A:B, 2, FALSE), "Unknown")</f>
        <v>Baldwin Bikes</v>
      </c>
      <c r="M2049" s="2" t="str">
        <f>VLOOKUP(D2049,[3]products!A:B,2,FALSE)</f>
        <v>Electra Cruiser Lux Fat Tire 1 Ladies - 2017</v>
      </c>
      <c r="N2049" s="2" t="str">
        <f>VLOOKUP(D2049, [3]products!A:H, 8, FALSE)</f>
        <v>Electra</v>
      </c>
      <c r="O2049" s="21">
        <f>VLOOKUP(A2049, [1]orders!A:D, 4, FALSE)</f>
        <v>42785</v>
      </c>
      <c r="P2049" s="2">
        <v>1</v>
      </c>
      <c r="Q2049" s="2">
        <v>599.99</v>
      </c>
      <c r="R2049" s="27">
        <v>0.2</v>
      </c>
      <c r="S2049" s="2">
        <f t="shared" si="31"/>
        <v>599.99</v>
      </c>
    </row>
    <row r="2050" spans="1:19" x14ac:dyDescent="0.3">
      <c r="A2050" s="2">
        <v>724</v>
      </c>
      <c r="B2050" s="2">
        <v>3</v>
      </c>
      <c r="C2050" s="2">
        <f>VLOOKUP(A2050, [1]orders!A:G, 7, FALSE)</f>
        <v>2</v>
      </c>
      <c r="D2050" s="2">
        <v>102</v>
      </c>
      <c r="E2050" s="2">
        <f>VLOOKUP(C2050, [2]staffs!A:G,1,FALSE)</f>
        <v>2</v>
      </c>
      <c r="F2050" s="2" t="str">
        <f>VLOOKUP(E2050, [2]staffs!A:D,4,FALSE)</f>
        <v>mireya.copeland@bikes.shop</v>
      </c>
      <c r="G2050" s="2">
        <f>VLOOKUP(D2050, [3]products!$A:$D, 4, FALSE)</f>
        <v>2</v>
      </c>
      <c r="H2050" s="2" t="str">
        <f>VLOOKUP(G2050, [4]categories!A:B, 2, FALSE)</f>
        <v>Comfort Bicycles</v>
      </c>
      <c r="I2050" s="14">
        <f>VLOOKUP(A2050, [1]orders!A:B,2,FALSE)</f>
        <v>864</v>
      </c>
      <c r="J2050" s="14" t="str">
        <f>VLOOKUP(A2050, [1]orders!A:I,9,FALSE)</f>
        <v>lore.sykes@aol.com</v>
      </c>
      <c r="K2050" s="14">
        <f>VLOOKUP(A2050, [1]orders!A:J,10,FALSE)</f>
        <v>14215</v>
      </c>
      <c r="L2050" s="2" t="str">
        <f>IFERROR(VLOOKUP(C2050, [5]stores!A:B, 2, FALSE), "Unknown")</f>
        <v>Baldwin Bikes</v>
      </c>
      <c r="M2050" s="2" t="str">
        <f>VLOOKUP(D2050,[3]products!A:B,2,FALSE)</f>
        <v>Electra Townie Original 7D - 2017</v>
      </c>
      <c r="N2050" s="2" t="str">
        <f>VLOOKUP(D2050, [3]products!A:H, 8, FALSE)</f>
        <v>Electra</v>
      </c>
      <c r="O2050" s="21">
        <f>VLOOKUP(A2050, [1]orders!A:D, 4, FALSE)</f>
        <v>42785</v>
      </c>
      <c r="P2050" s="2">
        <v>1</v>
      </c>
      <c r="Q2050" s="2">
        <v>489.99</v>
      </c>
      <c r="R2050" s="27">
        <v>0.05</v>
      </c>
      <c r="S2050" s="2">
        <f t="shared" si="31"/>
        <v>489.99</v>
      </c>
    </row>
    <row r="2051" spans="1:19" x14ac:dyDescent="0.3">
      <c r="A2051" s="2">
        <v>724</v>
      </c>
      <c r="B2051" s="2">
        <v>4</v>
      </c>
      <c r="C2051" s="2">
        <f>VLOOKUP(A2051, [1]orders!A:G, 7, FALSE)</f>
        <v>2</v>
      </c>
      <c r="D2051" s="2">
        <v>55</v>
      </c>
      <c r="E2051" s="2">
        <f>VLOOKUP(C2051, [2]staffs!A:G,1,FALSE)</f>
        <v>2</v>
      </c>
      <c r="F2051" s="2" t="str">
        <f>VLOOKUP(E2051, [2]staffs!A:D,4,FALSE)</f>
        <v>mireya.copeland@bikes.shop</v>
      </c>
      <c r="G2051" s="2">
        <f>VLOOKUP(D2051, [3]products!$A:$D, 4, FALSE)</f>
        <v>7</v>
      </c>
      <c r="H2051" s="2" t="str">
        <f>VLOOKUP(G2051, [4]categories!A:B, 2, FALSE)</f>
        <v>Road Bikes</v>
      </c>
      <c r="I2051" s="14">
        <f>VLOOKUP(A2051, [1]orders!A:B,2,FALSE)</f>
        <v>864</v>
      </c>
      <c r="J2051" s="14" t="str">
        <f>VLOOKUP(A2051, [1]orders!A:I,9,FALSE)</f>
        <v>lore.sykes@aol.com</v>
      </c>
      <c r="K2051" s="14">
        <f>VLOOKUP(A2051, [1]orders!A:J,10,FALSE)</f>
        <v>14215</v>
      </c>
      <c r="L2051" s="2" t="str">
        <f>IFERROR(VLOOKUP(C2051, [5]stores!A:B, 2, FALSE), "Unknown")</f>
        <v>Baldwin Bikes</v>
      </c>
      <c r="M2051" s="2" t="str">
        <f>VLOOKUP(D2051,[3]products!A:B,2,FALSE)</f>
        <v>Trek Domane S 6 - 2017</v>
      </c>
      <c r="N2051" s="2" t="str">
        <f>VLOOKUP(D2051, [3]products!A:H, 8, FALSE)</f>
        <v>Trek</v>
      </c>
      <c r="O2051" s="21">
        <f>VLOOKUP(A2051, [1]orders!A:D, 4, FALSE)</f>
        <v>42785</v>
      </c>
      <c r="P2051" s="2">
        <v>1</v>
      </c>
      <c r="Q2051" s="2">
        <v>2699.99</v>
      </c>
      <c r="R2051" s="27">
        <v>0.2</v>
      </c>
      <c r="S2051" s="2">
        <f t="shared" ref="S2051:S2114" si="32">P2051*Q2051</f>
        <v>2699.99</v>
      </c>
    </row>
    <row r="2052" spans="1:19" x14ac:dyDescent="0.3">
      <c r="A2052" s="2">
        <v>725</v>
      </c>
      <c r="B2052" s="2">
        <v>1</v>
      </c>
      <c r="C2052" s="2">
        <f>VLOOKUP(A2052, [1]orders!A:G, 7, FALSE)</f>
        <v>2</v>
      </c>
      <c r="D2052" s="2">
        <v>90</v>
      </c>
      <c r="E2052" s="2">
        <f>VLOOKUP(C2052, [2]staffs!A:G,1,FALSE)</f>
        <v>2</v>
      </c>
      <c r="F2052" s="2" t="str">
        <f>VLOOKUP(E2052, [2]staffs!A:D,4,FALSE)</f>
        <v>mireya.copeland@bikes.shop</v>
      </c>
      <c r="G2052" s="2">
        <f>VLOOKUP(D2052, [3]products!$A:$D, 4, FALSE)</f>
        <v>1</v>
      </c>
      <c r="H2052" s="2" t="str">
        <f>VLOOKUP(G2052, [4]categories!A:B, 2, FALSE)</f>
        <v>Children Bicycles</v>
      </c>
      <c r="I2052" s="14">
        <f>VLOOKUP(A2052, [1]orders!A:B,2,FALSE)</f>
        <v>870</v>
      </c>
      <c r="J2052" s="14" t="str">
        <f>VLOOKUP(A2052, [1]orders!A:I,9,FALSE)</f>
        <v>dwain.carlson@gmail.com</v>
      </c>
      <c r="K2052" s="14">
        <f>VLOOKUP(A2052, [1]orders!A:J,10,FALSE)</f>
        <v>11787</v>
      </c>
      <c r="L2052" s="2" t="str">
        <f>IFERROR(VLOOKUP(C2052, [5]stores!A:B, 2, FALSE), "Unknown")</f>
        <v>Baldwin Bikes</v>
      </c>
      <c r="M2052" s="2" t="str">
        <f>VLOOKUP(D2052,[3]products!A:B,2,FALSE)</f>
        <v>Trek Precaliber 16 Girls - 2017</v>
      </c>
      <c r="N2052" s="2" t="str">
        <f>VLOOKUP(D2052, [3]products!A:H, 8, FALSE)</f>
        <v>Trek</v>
      </c>
      <c r="O2052" s="21">
        <f>VLOOKUP(A2052, [1]orders!A:D, 4, FALSE)</f>
        <v>42785</v>
      </c>
      <c r="P2052" s="2">
        <v>1</v>
      </c>
      <c r="Q2052" s="2">
        <v>209.99</v>
      </c>
      <c r="R2052" s="27">
        <v>0.1</v>
      </c>
      <c r="S2052" s="2">
        <f t="shared" si="32"/>
        <v>209.99</v>
      </c>
    </row>
    <row r="2053" spans="1:19" x14ac:dyDescent="0.3">
      <c r="A2053" s="2">
        <v>725</v>
      </c>
      <c r="B2053" s="2">
        <v>2</v>
      </c>
      <c r="C2053" s="2">
        <f>VLOOKUP(A2053, [1]orders!A:G, 7, FALSE)</f>
        <v>2</v>
      </c>
      <c r="D2053" s="2">
        <v>91</v>
      </c>
      <c r="E2053" s="2">
        <f>VLOOKUP(C2053, [2]staffs!A:G,1,FALSE)</f>
        <v>2</v>
      </c>
      <c r="F2053" s="2" t="str">
        <f>VLOOKUP(E2053, [2]staffs!A:D,4,FALSE)</f>
        <v>mireya.copeland@bikes.shop</v>
      </c>
      <c r="G2053" s="2">
        <f>VLOOKUP(D2053, [3]products!$A:$D, 4, FALSE)</f>
        <v>1</v>
      </c>
      <c r="H2053" s="2" t="str">
        <f>VLOOKUP(G2053, [4]categories!A:B, 2, FALSE)</f>
        <v>Children Bicycles</v>
      </c>
      <c r="I2053" s="14">
        <f>VLOOKUP(A2053, [1]orders!A:B,2,FALSE)</f>
        <v>870</v>
      </c>
      <c r="J2053" s="14" t="str">
        <f>VLOOKUP(A2053, [1]orders!A:I,9,FALSE)</f>
        <v>dwain.carlson@gmail.com</v>
      </c>
      <c r="K2053" s="14">
        <f>VLOOKUP(A2053, [1]orders!A:J,10,FALSE)</f>
        <v>11787</v>
      </c>
      <c r="L2053" s="2" t="str">
        <f>IFERROR(VLOOKUP(C2053, [5]stores!A:B, 2, FALSE), "Unknown")</f>
        <v>Baldwin Bikes</v>
      </c>
      <c r="M2053" s="2" t="str">
        <f>VLOOKUP(D2053,[3]products!A:B,2,FALSE)</f>
        <v>Trek Precaliber 24 (21-Speed) - Girls - 2017</v>
      </c>
      <c r="N2053" s="2" t="str">
        <f>VLOOKUP(D2053, [3]products!A:H, 8, FALSE)</f>
        <v>Trek</v>
      </c>
      <c r="O2053" s="21">
        <f>VLOOKUP(A2053, [1]orders!A:D, 4, FALSE)</f>
        <v>42785</v>
      </c>
      <c r="P2053" s="2">
        <v>1</v>
      </c>
      <c r="Q2053" s="2">
        <v>349.99</v>
      </c>
      <c r="R2053" s="27">
        <v>0.05</v>
      </c>
      <c r="S2053" s="2">
        <f t="shared" si="32"/>
        <v>349.99</v>
      </c>
    </row>
    <row r="2054" spans="1:19" x14ac:dyDescent="0.3">
      <c r="A2054" s="2">
        <v>725</v>
      </c>
      <c r="B2054" s="2">
        <v>3</v>
      </c>
      <c r="C2054" s="2">
        <f>VLOOKUP(A2054, [1]orders!A:G, 7, FALSE)</f>
        <v>2</v>
      </c>
      <c r="D2054" s="2">
        <v>77</v>
      </c>
      <c r="E2054" s="2">
        <f>VLOOKUP(C2054, [2]staffs!A:G,1,FALSE)</f>
        <v>2</v>
      </c>
      <c r="F2054" s="2" t="str">
        <f>VLOOKUP(E2054, [2]staffs!A:D,4,FALSE)</f>
        <v>mireya.copeland@bikes.shop</v>
      </c>
      <c r="G2054" s="2">
        <f>VLOOKUP(D2054, [3]products!$A:$D, 4, FALSE)</f>
        <v>3</v>
      </c>
      <c r="H2054" s="2" t="str">
        <f>VLOOKUP(G2054, [4]categories!A:B, 2, FALSE)</f>
        <v>Cruisers Bicycles</v>
      </c>
      <c r="I2054" s="14">
        <f>VLOOKUP(A2054, [1]orders!A:B,2,FALSE)</f>
        <v>870</v>
      </c>
      <c r="J2054" s="14" t="str">
        <f>VLOOKUP(A2054, [1]orders!A:I,9,FALSE)</f>
        <v>dwain.carlson@gmail.com</v>
      </c>
      <c r="K2054" s="14">
        <f>VLOOKUP(A2054, [1]orders!A:J,10,FALSE)</f>
        <v>11787</v>
      </c>
      <c r="L2054" s="2" t="str">
        <f>IFERROR(VLOOKUP(C2054, [5]stores!A:B, 2, FALSE), "Unknown")</f>
        <v>Baldwin Bikes</v>
      </c>
      <c r="M2054" s="2" t="str">
        <f>VLOOKUP(D2054,[3]products!A:B,2,FALSE)</f>
        <v>Electra Glam Punk 3i Ladies' - 2017</v>
      </c>
      <c r="N2054" s="2" t="str">
        <f>VLOOKUP(D2054, [3]products!A:H, 8, FALSE)</f>
        <v>Electra</v>
      </c>
      <c r="O2054" s="21">
        <f>VLOOKUP(A2054, [1]orders!A:D, 4, FALSE)</f>
        <v>42785</v>
      </c>
      <c r="P2054" s="2">
        <v>2</v>
      </c>
      <c r="Q2054" s="2">
        <v>799.99</v>
      </c>
      <c r="R2054" s="27">
        <v>7.0000000000000007E-2</v>
      </c>
      <c r="S2054" s="2">
        <f t="shared" si="32"/>
        <v>1599.98</v>
      </c>
    </row>
    <row r="2055" spans="1:19" x14ac:dyDescent="0.3">
      <c r="A2055" s="2">
        <v>725</v>
      </c>
      <c r="B2055" s="2">
        <v>4</v>
      </c>
      <c r="C2055" s="2">
        <f>VLOOKUP(A2055, [1]orders!A:G, 7, FALSE)</f>
        <v>2</v>
      </c>
      <c r="D2055" s="2">
        <v>62</v>
      </c>
      <c r="E2055" s="2">
        <f>VLOOKUP(C2055, [2]staffs!A:G,1,FALSE)</f>
        <v>2</v>
      </c>
      <c r="F2055" s="2" t="str">
        <f>VLOOKUP(E2055, [2]staffs!A:D,4,FALSE)</f>
        <v>mireya.copeland@bikes.shop</v>
      </c>
      <c r="G2055" s="2">
        <f>VLOOKUP(D2055, [3]products!$A:$D, 4, FALSE)</f>
        <v>4</v>
      </c>
      <c r="H2055" s="2" t="str">
        <f>VLOOKUP(G2055, [4]categories!A:B, 2, FALSE)</f>
        <v>Cyclocross Bicycles</v>
      </c>
      <c r="I2055" s="14">
        <f>VLOOKUP(A2055, [1]orders!A:B,2,FALSE)</f>
        <v>870</v>
      </c>
      <c r="J2055" s="14" t="str">
        <f>VLOOKUP(A2055, [1]orders!A:I,9,FALSE)</f>
        <v>dwain.carlson@gmail.com</v>
      </c>
      <c r="K2055" s="14">
        <f>VLOOKUP(A2055, [1]orders!A:J,10,FALSE)</f>
        <v>11787</v>
      </c>
      <c r="L2055" s="2" t="str">
        <f>IFERROR(VLOOKUP(C2055, [5]stores!A:B, 2, FALSE), "Unknown")</f>
        <v>Baldwin Bikes</v>
      </c>
      <c r="M2055" s="2" t="str">
        <f>VLOOKUP(D2055,[3]products!A:B,2,FALSE)</f>
        <v>Trek Boone 7 - 2017</v>
      </c>
      <c r="N2055" s="2" t="str">
        <f>VLOOKUP(D2055, [3]products!A:H, 8, FALSE)</f>
        <v>Trek</v>
      </c>
      <c r="O2055" s="21">
        <f>VLOOKUP(A2055, [1]orders!A:D, 4, FALSE)</f>
        <v>42785</v>
      </c>
      <c r="P2055" s="2">
        <v>2</v>
      </c>
      <c r="Q2055" s="2">
        <v>3499.99</v>
      </c>
      <c r="R2055" s="27">
        <v>0.1</v>
      </c>
      <c r="S2055" s="2">
        <f t="shared" si="32"/>
        <v>6999.98</v>
      </c>
    </row>
    <row r="2056" spans="1:19" x14ac:dyDescent="0.3">
      <c r="A2056" s="2">
        <v>726</v>
      </c>
      <c r="B2056" s="2">
        <v>1</v>
      </c>
      <c r="C2056" s="2">
        <f>VLOOKUP(A2056, [1]orders!A:G, 7, FALSE)</f>
        <v>2</v>
      </c>
      <c r="D2056" s="2">
        <v>64</v>
      </c>
      <c r="E2056" s="2">
        <f>VLOOKUP(C2056, [2]staffs!A:G,1,FALSE)</f>
        <v>2</v>
      </c>
      <c r="F2056" s="2" t="str">
        <f>VLOOKUP(E2056, [2]staffs!A:D,4,FALSE)</f>
        <v>mireya.copeland@bikes.shop</v>
      </c>
      <c r="G2056" s="2">
        <f>VLOOKUP(D2056, [3]products!$A:$D, 4, FALSE)</f>
        <v>3</v>
      </c>
      <c r="H2056" s="2" t="str">
        <f>VLOOKUP(G2056, [4]categories!A:B, 2, FALSE)</f>
        <v>Cruisers Bicycles</v>
      </c>
      <c r="I2056" s="14">
        <f>VLOOKUP(A2056, [1]orders!A:B,2,FALSE)</f>
        <v>969</v>
      </c>
      <c r="J2056" s="14" t="str">
        <f>VLOOKUP(A2056, [1]orders!A:I,9,FALSE)</f>
        <v>jennell.solis@hotmail.com</v>
      </c>
      <c r="K2056" s="14">
        <f>VLOOKUP(A2056, [1]orders!A:J,10,FALSE)</f>
        <v>14606</v>
      </c>
      <c r="L2056" s="2" t="str">
        <f>IFERROR(VLOOKUP(C2056, [5]stores!A:B, 2, FALSE), "Unknown")</f>
        <v>Baldwin Bikes</v>
      </c>
      <c r="M2056" s="2" t="str">
        <f>VLOOKUP(D2056,[3]products!A:B,2,FALSE)</f>
        <v>Electra Townie Original 7D - 2017</v>
      </c>
      <c r="N2056" s="2" t="str">
        <f>VLOOKUP(D2056, [3]products!A:H, 8, FALSE)</f>
        <v>Electra</v>
      </c>
      <c r="O2056" s="21">
        <f>VLOOKUP(A2056, [1]orders!A:D, 4, FALSE)</f>
        <v>42785</v>
      </c>
      <c r="P2056" s="2">
        <v>1</v>
      </c>
      <c r="Q2056" s="2">
        <v>489.99</v>
      </c>
      <c r="R2056" s="27">
        <v>0.2</v>
      </c>
      <c r="S2056" s="2">
        <f t="shared" si="32"/>
        <v>489.99</v>
      </c>
    </row>
    <row r="2057" spans="1:19" x14ac:dyDescent="0.3">
      <c r="A2057" s="2">
        <v>727</v>
      </c>
      <c r="B2057" s="2">
        <v>1</v>
      </c>
      <c r="C2057" s="2">
        <f>VLOOKUP(A2057, [1]orders!A:G, 7, FALSE)</f>
        <v>3</v>
      </c>
      <c r="D2057" s="2">
        <v>78</v>
      </c>
      <c r="E2057" s="2">
        <f>VLOOKUP(C2057, [2]staffs!A:G,1,FALSE)</f>
        <v>3</v>
      </c>
      <c r="F2057" s="2" t="str">
        <f>VLOOKUP(E2057, [2]staffs!A:D,4,FALSE)</f>
        <v>genna.serrano@bikes.shop</v>
      </c>
      <c r="G2057" s="2">
        <f>VLOOKUP(D2057, [3]products!$A:$D, 4, FALSE)</f>
        <v>3</v>
      </c>
      <c r="H2057" s="2" t="str">
        <f>VLOOKUP(G2057, [4]categories!A:B, 2, FALSE)</f>
        <v>Cruisers Bicycles</v>
      </c>
      <c r="I2057" s="14">
        <f>VLOOKUP(A2057, [1]orders!A:B,2,FALSE)</f>
        <v>962</v>
      </c>
      <c r="J2057" s="14" t="str">
        <f>VLOOKUP(A2057, [1]orders!A:I,9,FALSE)</f>
        <v>maple.griffin@gmail.com</v>
      </c>
      <c r="K2057" s="14">
        <f>VLOOKUP(A2057, [1]orders!A:J,10,FALSE)</f>
        <v>76522</v>
      </c>
      <c r="L2057" s="2" t="str">
        <f>IFERROR(VLOOKUP(C2057, [5]stores!A:B, 2, FALSE), "Unknown")</f>
        <v>Rowlett Bikes</v>
      </c>
      <c r="M2057" s="2" t="str">
        <f>VLOOKUP(D2057,[3]products!A:B,2,FALSE)</f>
        <v>Sun Bicycles Biscayne Tandem CB - 2017</v>
      </c>
      <c r="N2057" s="2" t="str">
        <f>VLOOKUP(D2057, [3]products!A:H, 8, FALSE)</f>
        <v>Sun Bicycles</v>
      </c>
      <c r="O2057" s="21">
        <f>VLOOKUP(A2057, [1]orders!A:D, 4, FALSE)</f>
        <v>42785</v>
      </c>
      <c r="P2057" s="2">
        <v>1</v>
      </c>
      <c r="Q2057" s="2">
        <v>647.99</v>
      </c>
      <c r="R2057" s="27">
        <v>7.0000000000000007E-2</v>
      </c>
      <c r="S2057" s="2">
        <f t="shared" si="32"/>
        <v>647.99</v>
      </c>
    </row>
    <row r="2058" spans="1:19" x14ac:dyDescent="0.3">
      <c r="A2058" s="2">
        <v>727</v>
      </c>
      <c r="B2058" s="2">
        <v>2</v>
      </c>
      <c r="C2058" s="2">
        <f>VLOOKUP(A2058, [1]orders!A:G, 7, FALSE)</f>
        <v>3</v>
      </c>
      <c r="D2058" s="2">
        <v>82</v>
      </c>
      <c r="E2058" s="2">
        <f>VLOOKUP(C2058, [2]staffs!A:G,1,FALSE)</f>
        <v>3</v>
      </c>
      <c r="F2058" s="2" t="str">
        <f>VLOOKUP(E2058, [2]staffs!A:D,4,FALSE)</f>
        <v>genna.serrano@bikes.shop</v>
      </c>
      <c r="G2058" s="2">
        <f>VLOOKUP(D2058, [3]products!$A:$D, 4, FALSE)</f>
        <v>3</v>
      </c>
      <c r="H2058" s="2" t="str">
        <f>VLOOKUP(G2058, [4]categories!A:B, 2, FALSE)</f>
        <v>Cruisers Bicycles</v>
      </c>
      <c r="I2058" s="14">
        <f>VLOOKUP(A2058, [1]orders!A:B,2,FALSE)</f>
        <v>962</v>
      </c>
      <c r="J2058" s="14" t="str">
        <f>VLOOKUP(A2058, [1]orders!A:I,9,FALSE)</f>
        <v>maple.griffin@gmail.com</v>
      </c>
      <c r="K2058" s="14">
        <f>VLOOKUP(A2058, [1]orders!A:J,10,FALSE)</f>
        <v>76522</v>
      </c>
      <c r="L2058" s="2" t="str">
        <f>IFERROR(VLOOKUP(C2058, [5]stores!A:B, 2, FALSE), "Unknown")</f>
        <v>Rowlett Bikes</v>
      </c>
      <c r="M2058" s="2" t="str">
        <f>VLOOKUP(D2058,[3]products!A:B,2,FALSE)</f>
        <v>Electra Amsterdam Original 3i Ladies' - 2017</v>
      </c>
      <c r="N2058" s="2" t="str">
        <f>VLOOKUP(D2058, [3]products!A:H, 8, FALSE)</f>
        <v>Electra</v>
      </c>
      <c r="O2058" s="21">
        <f>VLOOKUP(A2058, [1]orders!A:D, 4, FALSE)</f>
        <v>42785</v>
      </c>
      <c r="P2058" s="2">
        <v>2</v>
      </c>
      <c r="Q2058" s="2">
        <v>659.99</v>
      </c>
      <c r="R2058" s="27">
        <v>0.05</v>
      </c>
      <c r="S2058" s="2">
        <f t="shared" si="32"/>
        <v>1319.98</v>
      </c>
    </row>
    <row r="2059" spans="1:19" x14ac:dyDescent="0.3">
      <c r="A2059" s="2">
        <v>728</v>
      </c>
      <c r="B2059" s="2">
        <v>1</v>
      </c>
      <c r="C2059" s="2">
        <f>VLOOKUP(A2059, [1]orders!A:G, 7, FALSE)</f>
        <v>1</v>
      </c>
      <c r="D2059" s="2">
        <v>70</v>
      </c>
      <c r="E2059" s="2">
        <f>VLOOKUP(C2059, [2]staffs!A:G,1,FALSE)</f>
        <v>1</v>
      </c>
      <c r="F2059" s="2" t="str">
        <f>VLOOKUP(E2059, [2]staffs!A:D,4,FALSE)</f>
        <v>fabiola.jackson@bikes.shop</v>
      </c>
      <c r="G2059" s="2">
        <f>VLOOKUP(D2059, [3]products!$A:$D, 4, FALSE)</f>
        <v>3</v>
      </c>
      <c r="H2059" s="2" t="str">
        <f>VLOOKUP(G2059, [4]categories!A:B, 2, FALSE)</f>
        <v>Cruisers Bicycles</v>
      </c>
      <c r="I2059" s="14">
        <f>VLOOKUP(A2059, [1]orders!A:B,2,FALSE)</f>
        <v>1138</v>
      </c>
      <c r="J2059" s="14" t="str">
        <f>VLOOKUP(A2059, [1]orders!A:I,9,FALSE)</f>
        <v>hubert.stone@hotmail.com</v>
      </c>
      <c r="K2059" s="14">
        <f>VLOOKUP(A2059, [1]orders!A:J,10,FALSE)</f>
        <v>93555</v>
      </c>
      <c r="L2059" s="2" t="str">
        <f>IFERROR(VLOOKUP(C2059, [5]stores!A:B, 2, FALSE), "Unknown")</f>
        <v>Santa Cruz Bikes</v>
      </c>
      <c r="M2059" s="2" t="str">
        <f>VLOOKUP(D2059,[3]products!A:B,2,FALSE)</f>
        <v>Electra Amsterdam Original 3i - 2015/2017</v>
      </c>
      <c r="N2059" s="2" t="str">
        <f>VLOOKUP(D2059, [3]products!A:H, 8, FALSE)</f>
        <v>Electra</v>
      </c>
      <c r="O2059" s="21">
        <f>VLOOKUP(A2059, [1]orders!A:D, 4, FALSE)</f>
        <v>42786</v>
      </c>
      <c r="P2059" s="2">
        <v>1</v>
      </c>
      <c r="Q2059" s="2">
        <v>659.99</v>
      </c>
      <c r="R2059" s="27">
        <v>0.05</v>
      </c>
      <c r="S2059" s="2">
        <f t="shared" si="32"/>
        <v>659.99</v>
      </c>
    </row>
    <row r="2060" spans="1:19" x14ac:dyDescent="0.3">
      <c r="A2060" s="2">
        <v>728</v>
      </c>
      <c r="B2060" s="2">
        <v>2</v>
      </c>
      <c r="C2060" s="2">
        <f>VLOOKUP(A2060, [1]orders!A:G, 7, FALSE)</f>
        <v>1</v>
      </c>
      <c r="D2060" s="2">
        <v>56</v>
      </c>
      <c r="E2060" s="2">
        <f>VLOOKUP(C2060, [2]staffs!A:G,1,FALSE)</f>
        <v>1</v>
      </c>
      <c r="F2060" s="2" t="str">
        <f>VLOOKUP(E2060, [2]staffs!A:D,4,FALSE)</f>
        <v>fabiola.jackson@bikes.shop</v>
      </c>
      <c r="G2060" s="2">
        <f>VLOOKUP(D2060, [3]products!$A:$D, 4, FALSE)</f>
        <v>7</v>
      </c>
      <c r="H2060" s="2" t="str">
        <f>VLOOKUP(G2060, [4]categories!A:B, 2, FALSE)</f>
        <v>Road Bikes</v>
      </c>
      <c r="I2060" s="14">
        <f>VLOOKUP(A2060, [1]orders!A:B,2,FALSE)</f>
        <v>1138</v>
      </c>
      <c r="J2060" s="14" t="str">
        <f>VLOOKUP(A2060, [1]orders!A:I,9,FALSE)</f>
        <v>hubert.stone@hotmail.com</v>
      </c>
      <c r="K2060" s="14">
        <f>VLOOKUP(A2060, [1]orders!A:J,10,FALSE)</f>
        <v>93555</v>
      </c>
      <c r="L2060" s="2" t="str">
        <f>IFERROR(VLOOKUP(C2060, [5]stores!A:B, 2, FALSE), "Unknown")</f>
        <v>Santa Cruz Bikes</v>
      </c>
      <c r="M2060" s="2" t="str">
        <f>VLOOKUP(D2060,[3]products!A:B,2,FALSE)</f>
        <v>Trek Domane SLR 6 Disc - 2017</v>
      </c>
      <c r="N2060" s="2" t="str">
        <f>VLOOKUP(D2060, [3]products!A:H, 8, FALSE)</f>
        <v>Trek</v>
      </c>
      <c r="O2060" s="21">
        <f>VLOOKUP(A2060, [1]orders!A:D, 4, FALSE)</f>
        <v>42786</v>
      </c>
      <c r="P2060" s="2">
        <v>1</v>
      </c>
      <c r="Q2060" s="2">
        <v>5499.99</v>
      </c>
      <c r="R2060" s="27">
        <v>0.1</v>
      </c>
      <c r="S2060" s="2">
        <f t="shared" si="32"/>
        <v>5499.99</v>
      </c>
    </row>
    <row r="2061" spans="1:19" x14ac:dyDescent="0.3">
      <c r="A2061" s="2">
        <v>728</v>
      </c>
      <c r="B2061" s="2">
        <v>3</v>
      </c>
      <c r="C2061" s="2">
        <f>VLOOKUP(A2061, [1]orders!A:G, 7, FALSE)</f>
        <v>1</v>
      </c>
      <c r="D2061" s="2">
        <v>91</v>
      </c>
      <c r="E2061" s="2">
        <f>VLOOKUP(C2061, [2]staffs!A:G,1,FALSE)</f>
        <v>1</v>
      </c>
      <c r="F2061" s="2" t="str">
        <f>VLOOKUP(E2061, [2]staffs!A:D,4,FALSE)</f>
        <v>fabiola.jackson@bikes.shop</v>
      </c>
      <c r="G2061" s="2">
        <f>VLOOKUP(D2061, [3]products!$A:$D, 4, FALSE)</f>
        <v>1</v>
      </c>
      <c r="H2061" s="2" t="str">
        <f>VLOOKUP(G2061, [4]categories!A:B, 2, FALSE)</f>
        <v>Children Bicycles</v>
      </c>
      <c r="I2061" s="14">
        <f>VLOOKUP(A2061, [1]orders!A:B,2,FALSE)</f>
        <v>1138</v>
      </c>
      <c r="J2061" s="14" t="str">
        <f>VLOOKUP(A2061, [1]orders!A:I,9,FALSE)</f>
        <v>hubert.stone@hotmail.com</v>
      </c>
      <c r="K2061" s="14">
        <f>VLOOKUP(A2061, [1]orders!A:J,10,FALSE)</f>
        <v>93555</v>
      </c>
      <c r="L2061" s="2" t="str">
        <f>IFERROR(VLOOKUP(C2061, [5]stores!A:B, 2, FALSE), "Unknown")</f>
        <v>Santa Cruz Bikes</v>
      </c>
      <c r="M2061" s="2" t="str">
        <f>VLOOKUP(D2061,[3]products!A:B,2,FALSE)</f>
        <v>Trek Precaliber 24 (21-Speed) - Girls - 2017</v>
      </c>
      <c r="N2061" s="2" t="str">
        <f>VLOOKUP(D2061, [3]products!A:H, 8, FALSE)</f>
        <v>Trek</v>
      </c>
      <c r="O2061" s="21">
        <f>VLOOKUP(A2061, [1]orders!A:D, 4, FALSE)</f>
        <v>42786</v>
      </c>
      <c r="P2061" s="2">
        <v>1</v>
      </c>
      <c r="Q2061" s="2">
        <v>349.99</v>
      </c>
      <c r="R2061" s="27">
        <v>0.1</v>
      </c>
      <c r="S2061" s="2">
        <f t="shared" si="32"/>
        <v>349.99</v>
      </c>
    </row>
    <row r="2062" spans="1:19" x14ac:dyDescent="0.3">
      <c r="A2062" s="2">
        <v>728</v>
      </c>
      <c r="B2062" s="2">
        <v>4</v>
      </c>
      <c r="C2062" s="2">
        <f>VLOOKUP(A2062, [1]orders!A:G, 7, FALSE)</f>
        <v>1</v>
      </c>
      <c r="D2062" s="2">
        <v>58</v>
      </c>
      <c r="E2062" s="2">
        <f>VLOOKUP(C2062, [2]staffs!A:G,1,FALSE)</f>
        <v>1</v>
      </c>
      <c r="F2062" s="2" t="str">
        <f>VLOOKUP(E2062, [2]staffs!A:D,4,FALSE)</f>
        <v>fabiola.jackson@bikes.shop</v>
      </c>
      <c r="G2062" s="2">
        <f>VLOOKUP(D2062, [3]products!$A:$D, 4, FALSE)</f>
        <v>7</v>
      </c>
      <c r="H2062" s="2" t="str">
        <f>VLOOKUP(G2062, [4]categories!A:B, 2, FALSE)</f>
        <v>Road Bikes</v>
      </c>
      <c r="I2062" s="14">
        <f>VLOOKUP(A2062, [1]orders!A:B,2,FALSE)</f>
        <v>1138</v>
      </c>
      <c r="J2062" s="14" t="str">
        <f>VLOOKUP(A2062, [1]orders!A:I,9,FALSE)</f>
        <v>hubert.stone@hotmail.com</v>
      </c>
      <c r="K2062" s="14">
        <f>VLOOKUP(A2062, [1]orders!A:J,10,FALSE)</f>
        <v>93555</v>
      </c>
      <c r="L2062" s="2" t="str">
        <f>IFERROR(VLOOKUP(C2062, [5]stores!A:B, 2, FALSE), "Unknown")</f>
        <v>Santa Cruz Bikes</v>
      </c>
      <c r="M2062" s="2" t="str">
        <f>VLOOKUP(D2062,[3]products!A:B,2,FALSE)</f>
        <v>Trek Madone 9.2 - 2017</v>
      </c>
      <c r="N2062" s="2" t="str">
        <f>VLOOKUP(D2062, [3]products!A:H, 8, FALSE)</f>
        <v>Trek</v>
      </c>
      <c r="O2062" s="21">
        <f>VLOOKUP(A2062, [1]orders!A:D, 4, FALSE)</f>
        <v>42786</v>
      </c>
      <c r="P2062" s="2">
        <v>1</v>
      </c>
      <c r="Q2062" s="2">
        <v>4999.99</v>
      </c>
      <c r="R2062" s="27">
        <v>7.0000000000000007E-2</v>
      </c>
      <c r="S2062" s="2">
        <f t="shared" si="32"/>
        <v>4999.99</v>
      </c>
    </row>
    <row r="2063" spans="1:19" x14ac:dyDescent="0.3">
      <c r="A2063" s="2">
        <v>729</v>
      </c>
      <c r="B2063" s="2">
        <v>1</v>
      </c>
      <c r="C2063" s="2">
        <f>VLOOKUP(A2063, [1]orders!A:G, 7, FALSE)</f>
        <v>2</v>
      </c>
      <c r="D2063" s="2">
        <v>101</v>
      </c>
      <c r="E2063" s="2">
        <f>VLOOKUP(C2063, [2]staffs!A:G,1,FALSE)</f>
        <v>2</v>
      </c>
      <c r="F2063" s="2" t="str">
        <f>VLOOKUP(E2063, [2]staffs!A:D,4,FALSE)</f>
        <v>mireya.copeland@bikes.shop</v>
      </c>
      <c r="G2063" s="2">
        <f>VLOOKUP(D2063, [3]products!$A:$D, 4, FALSE)</f>
        <v>1</v>
      </c>
      <c r="H2063" s="2" t="str">
        <f>VLOOKUP(G2063, [4]categories!A:B, 2, FALSE)</f>
        <v>Children Bicycles</v>
      </c>
      <c r="I2063" s="14">
        <f>VLOOKUP(A2063, [1]orders!A:B,2,FALSE)</f>
        <v>897</v>
      </c>
      <c r="J2063" s="14" t="str">
        <f>VLOOKUP(A2063, [1]orders!A:I,9,FALSE)</f>
        <v>bettyann.acosta@gmail.com</v>
      </c>
      <c r="K2063" s="14">
        <f>VLOOKUP(A2063, [1]orders!A:J,10,FALSE)</f>
        <v>14086</v>
      </c>
      <c r="L2063" s="2" t="str">
        <f>IFERROR(VLOOKUP(C2063, [5]stores!A:B, 2, FALSE), "Unknown")</f>
        <v>Baldwin Bikes</v>
      </c>
      <c r="M2063" s="2" t="str">
        <f>VLOOKUP(D2063,[3]products!A:B,2,FALSE)</f>
        <v>Electra Townie 7D (20-inch) - Boys' - 2017</v>
      </c>
      <c r="N2063" s="2" t="str">
        <f>VLOOKUP(D2063, [3]products!A:H, 8, FALSE)</f>
        <v>Electra</v>
      </c>
      <c r="O2063" s="21">
        <f>VLOOKUP(A2063, [1]orders!A:D, 4, FALSE)</f>
        <v>42786</v>
      </c>
      <c r="P2063" s="2">
        <v>2</v>
      </c>
      <c r="Q2063" s="2">
        <v>339.99</v>
      </c>
      <c r="R2063" s="27">
        <v>0.1</v>
      </c>
      <c r="S2063" s="2">
        <f t="shared" si="32"/>
        <v>679.98</v>
      </c>
    </row>
    <row r="2064" spans="1:19" x14ac:dyDescent="0.3">
      <c r="A2064" s="2">
        <v>730</v>
      </c>
      <c r="B2064" s="2">
        <v>1</v>
      </c>
      <c r="C2064" s="2">
        <f>VLOOKUP(A2064, [1]orders!A:G, 7, FALSE)</f>
        <v>2</v>
      </c>
      <c r="D2064" s="2">
        <v>59</v>
      </c>
      <c r="E2064" s="2">
        <f>VLOOKUP(C2064, [2]staffs!A:G,1,FALSE)</f>
        <v>2</v>
      </c>
      <c r="F2064" s="2" t="str">
        <f>VLOOKUP(E2064, [2]staffs!A:D,4,FALSE)</f>
        <v>mireya.copeland@bikes.shop</v>
      </c>
      <c r="G2064" s="2">
        <f>VLOOKUP(D2064, [3]products!$A:$D, 4, FALSE)</f>
        <v>7</v>
      </c>
      <c r="H2064" s="2" t="str">
        <f>VLOOKUP(G2064, [4]categories!A:B, 2, FALSE)</f>
        <v>Road Bikes</v>
      </c>
      <c r="I2064" s="14">
        <f>VLOOKUP(A2064, [1]orders!A:B,2,FALSE)</f>
        <v>500</v>
      </c>
      <c r="J2064" s="14" t="str">
        <f>VLOOKUP(A2064, [1]orders!A:I,9,FALSE)</f>
        <v>moira.lester@msn.com</v>
      </c>
      <c r="K2064" s="14">
        <f>VLOOKUP(A2064, [1]orders!A:J,10,FALSE)</f>
        <v>11372</v>
      </c>
      <c r="L2064" s="2" t="str">
        <f>IFERROR(VLOOKUP(C2064, [5]stores!A:B, 2, FALSE), "Unknown")</f>
        <v>Baldwin Bikes</v>
      </c>
      <c r="M2064" s="2" t="str">
        <f>VLOOKUP(D2064,[3]products!A:B,2,FALSE)</f>
        <v>Trek Domane S 5 Disc - 2017</v>
      </c>
      <c r="N2064" s="2" t="str">
        <f>VLOOKUP(D2064, [3]products!A:H, 8, FALSE)</f>
        <v>Trek</v>
      </c>
      <c r="O2064" s="21">
        <f>VLOOKUP(A2064, [1]orders!A:D, 4, FALSE)</f>
        <v>42787</v>
      </c>
      <c r="P2064" s="2">
        <v>2</v>
      </c>
      <c r="Q2064" s="2">
        <v>2599.9899999999998</v>
      </c>
      <c r="R2064" s="27">
        <v>0.05</v>
      </c>
      <c r="S2064" s="2">
        <f t="shared" si="32"/>
        <v>5199.9799999999996</v>
      </c>
    </row>
    <row r="2065" spans="1:19" x14ac:dyDescent="0.3">
      <c r="A2065" s="2">
        <v>730</v>
      </c>
      <c r="B2065" s="2">
        <v>2</v>
      </c>
      <c r="C2065" s="2">
        <f>VLOOKUP(A2065, [1]orders!A:G, 7, FALSE)</f>
        <v>2</v>
      </c>
      <c r="D2065" s="2">
        <v>79</v>
      </c>
      <c r="E2065" s="2">
        <f>VLOOKUP(C2065, [2]staffs!A:G,1,FALSE)</f>
        <v>2</v>
      </c>
      <c r="F2065" s="2" t="str">
        <f>VLOOKUP(E2065, [2]staffs!A:D,4,FALSE)</f>
        <v>mireya.copeland@bikes.shop</v>
      </c>
      <c r="G2065" s="2">
        <f>VLOOKUP(D2065, [3]products!$A:$D, 4, FALSE)</f>
        <v>3</v>
      </c>
      <c r="H2065" s="2" t="str">
        <f>VLOOKUP(G2065, [4]categories!A:B, 2, FALSE)</f>
        <v>Cruisers Bicycles</v>
      </c>
      <c r="I2065" s="14">
        <f>VLOOKUP(A2065, [1]orders!A:B,2,FALSE)</f>
        <v>500</v>
      </c>
      <c r="J2065" s="14" t="str">
        <f>VLOOKUP(A2065, [1]orders!A:I,9,FALSE)</f>
        <v>moira.lester@msn.com</v>
      </c>
      <c r="K2065" s="14">
        <f>VLOOKUP(A2065, [1]orders!A:J,10,FALSE)</f>
        <v>11372</v>
      </c>
      <c r="L2065" s="2" t="str">
        <f>IFERROR(VLOOKUP(C2065, [5]stores!A:B, 2, FALSE), "Unknown")</f>
        <v>Baldwin Bikes</v>
      </c>
      <c r="M2065" s="2" t="str">
        <f>VLOOKUP(D2065,[3]products!A:B,2,FALSE)</f>
        <v>Sun Bicycles Boardwalk (24-inch Wheels) - 2017</v>
      </c>
      <c r="N2065" s="2" t="str">
        <f>VLOOKUP(D2065, [3]products!A:H, 8, FALSE)</f>
        <v>Sun Bicycles</v>
      </c>
      <c r="O2065" s="21">
        <f>VLOOKUP(A2065, [1]orders!A:D, 4, FALSE)</f>
        <v>42787</v>
      </c>
      <c r="P2065" s="2">
        <v>1</v>
      </c>
      <c r="Q2065" s="2">
        <v>402.99</v>
      </c>
      <c r="R2065" s="27">
        <v>0.1</v>
      </c>
      <c r="S2065" s="2">
        <f t="shared" si="32"/>
        <v>402.99</v>
      </c>
    </row>
    <row r="2066" spans="1:19" x14ac:dyDescent="0.3">
      <c r="A2066" s="2">
        <v>730</v>
      </c>
      <c r="B2066" s="2">
        <v>3</v>
      </c>
      <c r="C2066" s="2">
        <f>VLOOKUP(A2066, [1]orders!A:G, 7, FALSE)</f>
        <v>2</v>
      </c>
      <c r="D2066" s="2">
        <v>96</v>
      </c>
      <c r="E2066" s="2">
        <f>VLOOKUP(C2066, [2]staffs!A:G,1,FALSE)</f>
        <v>2</v>
      </c>
      <c r="F2066" s="2" t="str">
        <f>VLOOKUP(E2066, [2]staffs!A:D,4,FALSE)</f>
        <v>mireya.copeland@bikes.shop</v>
      </c>
      <c r="G2066" s="2">
        <f>VLOOKUP(D2066, [3]products!$A:$D, 4, FALSE)</f>
        <v>1</v>
      </c>
      <c r="H2066" s="2" t="str">
        <f>VLOOKUP(G2066, [4]categories!A:B, 2, FALSE)</f>
        <v>Children Bicycles</v>
      </c>
      <c r="I2066" s="14">
        <f>VLOOKUP(A2066, [1]orders!A:B,2,FALSE)</f>
        <v>500</v>
      </c>
      <c r="J2066" s="14" t="str">
        <f>VLOOKUP(A2066, [1]orders!A:I,9,FALSE)</f>
        <v>moira.lester@msn.com</v>
      </c>
      <c r="K2066" s="14">
        <f>VLOOKUP(A2066, [1]orders!A:J,10,FALSE)</f>
        <v>11372</v>
      </c>
      <c r="L2066" s="2" t="str">
        <f>IFERROR(VLOOKUP(C2066, [5]stores!A:B, 2, FALSE), "Unknown")</f>
        <v>Baldwin Bikes</v>
      </c>
      <c r="M2066" s="2" t="str">
        <f>VLOOKUP(D2066,[3]products!A:B,2,FALSE)</f>
        <v>Electra Moto 3i (20-inch) - Boy's - 2017</v>
      </c>
      <c r="N2066" s="2" t="str">
        <f>VLOOKUP(D2066, [3]products!A:H, 8, FALSE)</f>
        <v>Electra</v>
      </c>
      <c r="O2066" s="21">
        <f>VLOOKUP(A2066, [1]orders!A:D, 4, FALSE)</f>
        <v>42787</v>
      </c>
      <c r="P2066" s="2">
        <v>2</v>
      </c>
      <c r="Q2066" s="2">
        <v>349.99</v>
      </c>
      <c r="R2066" s="27">
        <v>7.0000000000000007E-2</v>
      </c>
      <c r="S2066" s="2">
        <f t="shared" si="32"/>
        <v>699.98</v>
      </c>
    </row>
    <row r="2067" spans="1:19" x14ac:dyDescent="0.3">
      <c r="A2067" s="2">
        <v>730</v>
      </c>
      <c r="B2067" s="2">
        <v>4</v>
      </c>
      <c r="C2067" s="2">
        <f>VLOOKUP(A2067, [1]orders!A:G, 7, FALSE)</f>
        <v>2</v>
      </c>
      <c r="D2067" s="2">
        <v>13</v>
      </c>
      <c r="E2067" s="2">
        <f>VLOOKUP(C2067, [2]staffs!A:G,1,FALSE)</f>
        <v>2</v>
      </c>
      <c r="F2067" s="2" t="str">
        <f>VLOOKUP(E2067, [2]staffs!A:D,4,FALSE)</f>
        <v>mireya.copeland@bikes.shop</v>
      </c>
      <c r="G2067" s="2">
        <f>VLOOKUP(D2067, [3]products!$A:$D, 4, FALSE)</f>
        <v>3</v>
      </c>
      <c r="H2067" s="2" t="str">
        <f>VLOOKUP(G2067, [4]categories!A:B, 2, FALSE)</f>
        <v>Cruisers Bicycles</v>
      </c>
      <c r="I2067" s="14">
        <f>VLOOKUP(A2067, [1]orders!A:B,2,FALSE)</f>
        <v>500</v>
      </c>
      <c r="J2067" s="14" t="str">
        <f>VLOOKUP(A2067, [1]orders!A:I,9,FALSE)</f>
        <v>moira.lester@msn.com</v>
      </c>
      <c r="K2067" s="14">
        <f>VLOOKUP(A2067, [1]orders!A:J,10,FALSE)</f>
        <v>11372</v>
      </c>
      <c r="L2067" s="2" t="str">
        <f>IFERROR(VLOOKUP(C2067, [5]stores!A:B, 2, FALSE), "Unknown")</f>
        <v>Baldwin Bikes</v>
      </c>
      <c r="M2067" s="2" t="str">
        <f>VLOOKUP(D2067,[3]products!A:B,2,FALSE)</f>
        <v>Electra Cruiser 1 (24-Inch) - 2016</v>
      </c>
      <c r="N2067" s="2" t="str">
        <f>VLOOKUP(D2067, [3]products!A:H, 8, FALSE)</f>
        <v>Electra</v>
      </c>
      <c r="O2067" s="21">
        <f>VLOOKUP(A2067, [1]orders!A:D, 4, FALSE)</f>
        <v>42787</v>
      </c>
      <c r="P2067" s="2">
        <v>1</v>
      </c>
      <c r="Q2067" s="2">
        <v>269.99</v>
      </c>
      <c r="R2067" s="27">
        <v>0.1</v>
      </c>
      <c r="S2067" s="2">
        <f t="shared" si="32"/>
        <v>269.99</v>
      </c>
    </row>
    <row r="2068" spans="1:19" x14ac:dyDescent="0.3">
      <c r="A2068" s="2">
        <v>731</v>
      </c>
      <c r="B2068" s="2">
        <v>1</v>
      </c>
      <c r="C2068" s="2">
        <f>VLOOKUP(A2068, [1]orders!A:G, 7, FALSE)</f>
        <v>3</v>
      </c>
      <c r="D2068" s="2">
        <v>91</v>
      </c>
      <c r="E2068" s="2">
        <f>VLOOKUP(C2068, [2]staffs!A:G,1,FALSE)</f>
        <v>3</v>
      </c>
      <c r="F2068" s="2" t="str">
        <f>VLOOKUP(E2068, [2]staffs!A:D,4,FALSE)</f>
        <v>genna.serrano@bikes.shop</v>
      </c>
      <c r="G2068" s="2">
        <f>VLOOKUP(D2068, [3]products!$A:$D, 4, FALSE)</f>
        <v>1</v>
      </c>
      <c r="H2068" s="2" t="str">
        <f>VLOOKUP(G2068, [4]categories!A:B, 2, FALSE)</f>
        <v>Children Bicycles</v>
      </c>
      <c r="I2068" s="14">
        <f>VLOOKUP(A2068, [1]orders!A:B,2,FALSE)</f>
        <v>910</v>
      </c>
      <c r="J2068" s="14" t="str">
        <f>VLOOKUP(A2068, [1]orders!A:I,9,FALSE)</f>
        <v>elenore.william@msn.com</v>
      </c>
      <c r="K2068" s="14">
        <f>VLOOKUP(A2068, [1]orders!A:J,10,FALSE)</f>
        <v>78501</v>
      </c>
      <c r="L2068" s="2" t="str">
        <f>IFERROR(VLOOKUP(C2068, [5]stores!A:B, 2, FALSE), "Unknown")</f>
        <v>Rowlett Bikes</v>
      </c>
      <c r="M2068" s="2" t="str">
        <f>VLOOKUP(D2068,[3]products!A:B,2,FALSE)</f>
        <v>Trek Precaliber 24 (21-Speed) - Girls - 2017</v>
      </c>
      <c r="N2068" s="2" t="str">
        <f>VLOOKUP(D2068, [3]products!A:H, 8, FALSE)</f>
        <v>Trek</v>
      </c>
      <c r="O2068" s="21">
        <f>VLOOKUP(A2068, [1]orders!A:D, 4, FALSE)</f>
        <v>42791</v>
      </c>
      <c r="P2068" s="2">
        <v>1</v>
      </c>
      <c r="Q2068" s="2">
        <v>349.99</v>
      </c>
      <c r="R2068" s="27">
        <v>0.05</v>
      </c>
      <c r="S2068" s="2">
        <f t="shared" si="32"/>
        <v>349.99</v>
      </c>
    </row>
    <row r="2069" spans="1:19" x14ac:dyDescent="0.3">
      <c r="A2069" s="2">
        <v>731</v>
      </c>
      <c r="B2069" s="2">
        <v>2</v>
      </c>
      <c r="C2069" s="2">
        <f>VLOOKUP(A2069, [1]orders!A:G, 7, FALSE)</f>
        <v>3</v>
      </c>
      <c r="D2069" s="2">
        <v>49</v>
      </c>
      <c r="E2069" s="2">
        <f>VLOOKUP(C2069, [2]staffs!A:G,1,FALSE)</f>
        <v>3</v>
      </c>
      <c r="F2069" s="2" t="str">
        <f>VLOOKUP(E2069, [2]staffs!A:D,4,FALSE)</f>
        <v>genna.serrano@bikes.shop</v>
      </c>
      <c r="G2069" s="2">
        <f>VLOOKUP(D2069, [3]products!$A:$D, 4, FALSE)</f>
        <v>7</v>
      </c>
      <c r="H2069" s="2" t="str">
        <f>VLOOKUP(G2069, [4]categories!A:B, 2, FALSE)</f>
        <v>Road Bikes</v>
      </c>
      <c r="I2069" s="14">
        <f>VLOOKUP(A2069, [1]orders!A:B,2,FALSE)</f>
        <v>910</v>
      </c>
      <c r="J2069" s="14" t="str">
        <f>VLOOKUP(A2069, [1]orders!A:I,9,FALSE)</f>
        <v>elenore.william@msn.com</v>
      </c>
      <c r="K2069" s="14">
        <f>VLOOKUP(A2069, [1]orders!A:J,10,FALSE)</f>
        <v>78501</v>
      </c>
      <c r="L2069" s="2" t="str">
        <f>IFERROR(VLOOKUP(C2069, [5]stores!A:B, 2, FALSE), "Unknown")</f>
        <v>Rowlett Bikes</v>
      </c>
      <c r="M2069" s="2" t="str">
        <f>VLOOKUP(D2069,[3]products!A:B,2,FALSE)</f>
        <v>Trek Domane SL 6 - 2017</v>
      </c>
      <c r="N2069" s="2" t="str">
        <f>VLOOKUP(D2069, [3]products!A:H, 8, FALSE)</f>
        <v>Trek</v>
      </c>
      <c r="O2069" s="21">
        <f>VLOOKUP(A2069, [1]orders!A:D, 4, FALSE)</f>
        <v>42791</v>
      </c>
      <c r="P2069" s="2">
        <v>1</v>
      </c>
      <c r="Q2069" s="2">
        <v>3499.99</v>
      </c>
      <c r="R2069" s="27">
        <v>0.2</v>
      </c>
      <c r="S2069" s="2">
        <f t="shared" si="32"/>
        <v>3499.99</v>
      </c>
    </row>
    <row r="2070" spans="1:19" x14ac:dyDescent="0.3">
      <c r="A2070" s="2">
        <v>731</v>
      </c>
      <c r="B2070" s="2">
        <v>3</v>
      </c>
      <c r="C2070" s="2">
        <f>VLOOKUP(A2070, [1]orders!A:G, 7, FALSE)</f>
        <v>3</v>
      </c>
      <c r="D2070" s="2">
        <v>67</v>
      </c>
      <c r="E2070" s="2">
        <f>VLOOKUP(C2070, [2]staffs!A:G,1,FALSE)</f>
        <v>3</v>
      </c>
      <c r="F2070" s="2" t="str">
        <f>VLOOKUP(E2070, [2]staffs!A:D,4,FALSE)</f>
        <v>genna.serrano@bikes.shop</v>
      </c>
      <c r="G2070" s="2">
        <f>VLOOKUP(D2070, [3]products!$A:$D, 4, FALSE)</f>
        <v>3</v>
      </c>
      <c r="H2070" s="2" t="str">
        <f>VLOOKUP(G2070, [4]categories!A:B, 2, FALSE)</f>
        <v>Cruisers Bicycles</v>
      </c>
      <c r="I2070" s="14">
        <f>VLOOKUP(A2070, [1]orders!A:B,2,FALSE)</f>
        <v>910</v>
      </c>
      <c r="J2070" s="14" t="str">
        <f>VLOOKUP(A2070, [1]orders!A:I,9,FALSE)</f>
        <v>elenore.william@msn.com</v>
      </c>
      <c r="K2070" s="14">
        <f>VLOOKUP(A2070, [1]orders!A:J,10,FALSE)</f>
        <v>78501</v>
      </c>
      <c r="L2070" s="2" t="str">
        <f>IFERROR(VLOOKUP(C2070, [5]stores!A:B, 2, FALSE), "Unknown")</f>
        <v>Rowlett Bikes</v>
      </c>
      <c r="M2070" s="2" t="str">
        <f>VLOOKUP(D2070,[3]products!A:B,2,FALSE)</f>
        <v>Sun Bicycles Revolutions 24 - Girl's - 2017</v>
      </c>
      <c r="N2070" s="2" t="str">
        <f>VLOOKUP(D2070, [3]products!A:H, 8, FALSE)</f>
        <v>Sun Bicycles</v>
      </c>
      <c r="O2070" s="21">
        <f>VLOOKUP(A2070, [1]orders!A:D, 4, FALSE)</f>
        <v>42791</v>
      </c>
      <c r="P2070" s="2">
        <v>2</v>
      </c>
      <c r="Q2070" s="2">
        <v>250.99</v>
      </c>
      <c r="R2070" s="27">
        <v>0.2</v>
      </c>
      <c r="S2070" s="2">
        <f t="shared" si="32"/>
        <v>501.98</v>
      </c>
    </row>
    <row r="2071" spans="1:19" x14ac:dyDescent="0.3">
      <c r="A2071" s="2">
        <v>731</v>
      </c>
      <c r="B2071" s="2">
        <v>4</v>
      </c>
      <c r="C2071" s="2">
        <f>VLOOKUP(A2071, [1]orders!A:G, 7, FALSE)</f>
        <v>3</v>
      </c>
      <c r="D2071" s="2">
        <v>29</v>
      </c>
      <c r="E2071" s="2">
        <f>VLOOKUP(C2071, [2]staffs!A:G,1,FALSE)</f>
        <v>3</v>
      </c>
      <c r="F2071" s="2" t="str">
        <f>VLOOKUP(E2071, [2]staffs!A:D,4,FALSE)</f>
        <v>genna.serrano@bikes.shop</v>
      </c>
      <c r="G2071" s="2">
        <f>VLOOKUP(D2071, [3]products!$A:$D, 4, FALSE)</f>
        <v>6</v>
      </c>
      <c r="H2071" s="2" t="str">
        <f>VLOOKUP(G2071, [4]categories!A:B, 2, FALSE)</f>
        <v>Mountain Bikes</v>
      </c>
      <c r="I2071" s="14">
        <f>VLOOKUP(A2071, [1]orders!A:B,2,FALSE)</f>
        <v>910</v>
      </c>
      <c r="J2071" s="14" t="str">
        <f>VLOOKUP(A2071, [1]orders!A:I,9,FALSE)</f>
        <v>elenore.william@msn.com</v>
      </c>
      <c r="K2071" s="14">
        <f>VLOOKUP(A2071, [1]orders!A:J,10,FALSE)</f>
        <v>78501</v>
      </c>
      <c r="L2071" s="2" t="str">
        <f>IFERROR(VLOOKUP(C2071, [5]stores!A:B, 2, FALSE), "Unknown")</f>
        <v>Rowlett Bikes</v>
      </c>
      <c r="M2071" s="2" t="str">
        <f>VLOOKUP(D2071,[3]products!A:B,2,FALSE)</f>
        <v>Trek X-Caliber 8 - 2017</v>
      </c>
      <c r="N2071" s="2" t="str">
        <f>VLOOKUP(D2071, [3]products!A:H, 8, FALSE)</f>
        <v>Trek</v>
      </c>
      <c r="O2071" s="21">
        <f>VLOOKUP(A2071, [1]orders!A:D, 4, FALSE)</f>
        <v>42791</v>
      </c>
      <c r="P2071" s="2">
        <v>1</v>
      </c>
      <c r="Q2071" s="2">
        <v>999.99</v>
      </c>
      <c r="R2071" s="27">
        <v>0.2</v>
      </c>
      <c r="S2071" s="2">
        <f t="shared" si="32"/>
        <v>999.99</v>
      </c>
    </row>
    <row r="2072" spans="1:19" x14ac:dyDescent="0.3">
      <c r="A2072" s="2">
        <v>732</v>
      </c>
      <c r="B2072" s="2">
        <v>1</v>
      </c>
      <c r="C2072" s="2">
        <f>VLOOKUP(A2072, [1]orders!A:G, 7, FALSE)</f>
        <v>2</v>
      </c>
      <c r="D2072" s="2">
        <v>47</v>
      </c>
      <c r="E2072" s="2">
        <f>VLOOKUP(C2072, [2]staffs!A:G,1,FALSE)</f>
        <v>2</v>
      </c>
      <c r="F2072" s="2" t="str">
        <f>VLOOKUP(E2072, [2]staffs!A:D,4,FALSE)</f>
        <v>mireya.copeland@bikes.shop</v>
      </c>
      <c r="G2072" s="2">
        <f>VLOOKUP(D2072, [3]products!$A:$D, 4, FALSE)</f>
        <v>6</v>
      </c>
      <c r="H2072" s="2" t="str">
        <f>VLOOKUP(G2072, [4]categories!A:B, 2, FALSE)</f>
        <v>Mountain Bikes</v>
      </c>
      <c r="I2072" s="14">
        <f>VLOOKUP(A2072, [1]orders!A:B,2,FALSE)</f>
        <v>147</v>
      </c>
      <c r="J2072" s="14" t="str">
        <f>VLOOKUP(A2072, [1]orders!A:I,9,FALSE)</f>
        <v>bernetta.marquez@hotmail.com</v>
      </c>
      <c r="K2072" s="14">
        <f>VLOOKUP(A2072, [1]orders!A:J,10,FALSE)</f>
        <v>11787</v>
      </c>
      <c r="L2072" s="2" t="str">
        <f>IFERROR(VLOOKUP(C2072, [5]stores!A:B, 2, FALSE), "Unknown")</f>
        <v>Baldwin Bikes</v>
      </c>
      <c r="M2072" s="2" t="str">
        <f>VLOOKUP(D2072,[3]products!A:B,2,FALSE)</f>
        <v>Trek Remedy 9.8 - 2017</v>
      </c>
      <c r="N2072" s="2" t="str">
        <f>VLOOKUP(D2072, [3]products!A:H, 8, FALSE)</f>
        <v>Trek</v>
      </c>
      <c r="O2072" s="21">
        <f>VLOOKUP(A2072, [1]orders!A:D, 4, FALSE)</f>
        <v>42792</v>
      </c>
      <c r="P2072" s="2">
        <v>1</v>
      </c>
      <c r="Q2072" s="2">
        <v>5299.99</v>
      </c>
      <c r="R2072" s="27">
        <v>7.0000000000000007E-2</v>
      </c>
      <c r="S2072" s="2">
        <f t="shared" si="32"/>
        <v>5299.99</v>
      </c>
    </row>
    <row r="2073" spans="1:19" x14ac:dyDescent="0.3">
      <c r="A2073" s="2">
        <v>732</v>
      </c>
      <c r="B2073" s="2">
        <v>2</v>
      </c>
      <c r="C2073" s="2">
        <f>VLOOKUP(A2073, [1]orders!A:G, 7, FALSE)</f>
        <v>2</v>
      </c>
      <c r="D2073" s="2">
        <v>4</v>
      </c>
      <c r="E2073" s="2">
        <f>VLOOKUP(C2073, [2]staffs!A:G,1,FALSE)</f>
        <v>2</v>
      </c>
      <c r="F2073" s="2" t="str">
        <f>VLOOKUP(E2073, [2]staffs!A:D,4,FALSE)</f>
        <v>mireya.copeland@bikes.shop</v>
      </c>
      <c r="G2073" s="2">
        <f>VLOOKUP(D2073, [3]products!$A:$D, 4, FALSE)</f>
        <v>6</v>
      </c>
      <c r="H2073" s="2" t="str">
        <f>VLOOKUP(G2073, [4]categories!A:B, 2, FALSE)</f>
        <v>Mountain Bikes</v>
      </c>
      <c r="I2073" s="14">
        <f>VLOOKUP(A2073, [1]orders!A:B,2,FALSE)</f>
        <v>147</v>
      </c>
      <c r="J2073" s="14" t="str">
        <f>VLOOKUP(A2073, [1]orders!A:I,9,FALSE)</f>
        <v>bernetta.marquez@hotmail.com</v>
      </c>
      <c r="K2073" s="14">
        <f>VLOOKUP(A2073, [1]orders!A:J,10,FALSE)</f>
        <v>11787</v>
      </c>
      <c r="L2073" s="2" t="str">
        <f>IFERROR(VLOOKUP(C2073, [5]stores!A:B, 2, FALSE), "Unknown")</f>
        <v>Baldwin Bikes</v>
      </c>
      <c r="M2073" s="2" t="str">
        <f>VLOOKUP(D2073,[3]products!A:B,2,FALSE)</f>
        <v>Trek Fuel EX 8 29 - 2016</v>
      </c>
      <c r="N2073" s="2" t="str">
        <f>VLOOKUP(D2073, [3]products!A:H, 8, FALSE)</f>
        <v>Trek</v>
      </c>
      <c r="O2073" s="21">
        <f>VLOOKUP(A2073, [1]orders!A:D, 4, FALSE)</f>
        <v>42792</v>
      </c>
      <c r="P2073" s="2">
        <v>2</v>
      </c>
      <c r="Q2073" s="2">
        <v>2899.99</v>
      </c>
      <c r="R2073" s="27">
        <v>7.0000000000000007E-2</v>
      </c>
      <c r="S2073" s="2">
        <f t="shared" si="32"/>
        <v>5799.98</v>
      </c>
    </row>
    <row r="2074" spans="1:19" x14ac:dyDescent="0.3">
      <c r="A2074" s="2">
        <v>733</v>
      </c>
      <c r="B2074" s="2">
        <v>1</v>
      </c>
      <c r="C2074" s="2">
        <f>VLOOKUP(A2074, [1]orders!A:G, 7, FALSE)</f>
        <v>2</v>
      </c>
      <c r="D2074" s="2">
        <v>84</v>
      </c>
      <c r="E2074" s="2">
        <f>VLOOKUP(C2074, [2]staffs!A:G,1,FALSE)</f>
        <v>2</v>
      </c>
      <c r="F2074" s="2" t="str">
        <f>VLOOKUP(E2074, [2]staffs!A:D,4,FALSE)</f>
        <v>mireya.copeland@bikes.shop</v>
      </c>
      <c r="G2074" s="2">
        <f>VLOOKUP(D2074, [3]products!$A:$D, 4, FALSE)</f>
        <v>1</v>
      </c>
      <c r="H2074" s="2" t="str">
        <f>VLOOKUP(G2074, [4]categories!A:B, 2, FALSE)</f>
        <v>Children Bicycles</v>
      </c>
      <c r="I2074" s="14">
        <f>VLOOKUP(A2074, [1]orders!A:B,2,FALSE)</f>
        <v>832</v>
      </c>
      <c r="J2074" s="14" t="str">
        <f>VLOOKUP(A2074, [1]orders!A:I,9,FALSE)</f>
        <v>pamala.fowler@gmail.com</v>
      </c>
      <c r="K2074" s="14">
        <f>VLOOKUP(A2074, [1]orders!A:J,10,FALSE)</f>
        <v>12020</v>
      </c>
      <c r="L2074" s="2" t="str">
        <f>IFERROR(VLOOKUP(C2074, [5]stores!A:B, 2, FALSE), "Unknown")</f>
        <v>Baldwin Bikes</v>
      </c>
      <c r="M2074" s="2" t="str">
        <f>VLOOKUP(D2074,[3]products!A:B,2,FALSE)</f>
        <v>Sun Bicycles Lil Kitt'n - 2017</v>
      </c>
      <c r="N2074" s="2" t="str">
        <f>VLOOKUP(D2074, [3]products!A:H, 8, FALSE)</f>
        <v>Sun Bicycles</v>
      </c>
      <c r="O2074" s="21">
        <f>VLOOKUP(A2074, [1]orders!A:D, 4, FALSE)</f>
        <v>42792</v>
      </c>
      <c r="P2074" s="2">
        <v>1</v>
      </c>
      <c r="Q2074" s="2">
        <v>109.99</v>
      </c>
      <c r="R2074" s="27">
        <v>0.05</v>
      </c>
      <c r="S2074" s="2">
        <f t="shared" si="32"/>
        <v>109.99</v>
      </c>
    </row>
    <row r="2075" spans="1:19" x14ac:dyDescent="0.3">
      <c r="A2075" s="2">
        <v>733</v>
      </c>
      <c r="B2075" s="2">
        <v>2</v>
      </c>
      <c r="C2075" s="2">
        <f>VLOOKUP(A2075, [1]orders!A:G, 7, FALSE)</f>
        <v>2</v>
      </c>
      <c r="D2075" s="2">
        <v>55</v>
      </c>
      <c r="E2075" s="2">
        <f>VLOOKUP(C2075, [2]staffs!A:G,1,FALSE)</f>
        <v>2</v>
      </c>
      <c r="F2075" s="2" t="str">
        <f>VLOOKUP(E2075, [2]staffs!A:D,4,FALSE)</f>
        <v>mireya.copeland@bikes.shop</v>
      </c>
      <c r="G2075" s="2">
        <f>VLOOKUP(D2075, [3]products!$A:$D, 4, FALSE)</f>
        <v>7</v>
      </c>
      <c r="H2075" s="2" t="str">
        <f>VLOOKUP(G2075, [4]categories!A:B, 2, FALSE)</f>
        <v>Road Bikes</v>
      </c>
      <c r="I2075" s="14">
        <f>VLOOKUP(A2075, [1]orders!A:B,2,FALSE)</f>
        <v>832</v>
      </c>
      <c r="J2075" s="14" t="str">
        <f>VLOOKUP(A2075, [1]orders!A:I,9,FALSE)</f>
        <v>pamala.fowler@gmail.com</v>
      </c>
      <c r="K2075" s="14">
        <f>VLOOKUP(A2075, [1]orders!A:J,10,FALSE)</f>
        <v>12020</v>
      </c>
      <c r="L2075" s="2" t="str">
        <f>IFERROR(VLOOKUP(C2075, [5]stores!A:B, 2, FALSE), "Unknown")</f>
        <v>Baldwin Bikes</v>
      </c>
      <c r="M2075" s="2" t="str">
        <f>VLOOKUP(D2075,[3]products!A:B,2,FALSE)</f>
        <v>Trek Domane S 6 - 2017</v>
      </c>
      <c r="N2075" s="2" t="str">
        <f>VLOOKUP(D2075, [3]products!A:H, 8, FALSE)</f>
        <v>Trek</v>
      </c>
      <c r="O2075" s="21">
        <f>VLOOKUP(A2075, [1]orders!A:D, 4, FALSE)</f>
        <v>42792</v>
      </c>
      <c r="P2075" s="2">
        <v>1</v>
      </c>
      <c r="Q2075" s="2">
        <v>2699.99</v>
      </c>
      <c r="R2075" s="27">
        <v>0.2</v>
      </c>
      <c r="S2075" s="2">
        <f t="shared" si="32"/>
        <v>2699.99</v>
      </c>
    </row>
    <row r="2076" spans="1:19" x14ac:dyDescent="0.3">
      <c r="A2076" s="2">
        <v>733</v>
      </c>
      <c r="B2076" s="2">
        <v>3</v>
      </c>
      <c r="C2076" s="2">
        <f>VLOOKUP(A2076, [1]orders!A:G, 7, FALSE)</f>
        <v>2</v>
      </c>
      <c r="D2076" s="2">
        <v>102</v>
      </c>
      <c r="E2076" s="2">
        <f>VLOOKUP(C2076, [2]staffs!A:G,1,FALSE)</f>
        <v>2</v>
      </c>
      <c r="F2076" s="2" t="str">
        <f>VLOOKUP(E2076, [2]staffs!A:D,4,FALSE)</f>
        <v>mireya.copeland@bikes.shop</v>
      </c>
      <c r="G2076" s="2">
        <f>VLOOKUP(D2076, [3]products!$A:$D, 4, FALSE)</f>
        <v>2</v>
      </c>
      <c r="H2076" s="2" t="str">
        <f>VLOOKUP(G2076, [4]categories!A:B, 2, FALSE)</f>
        <v>Comfort Bicycles</v>
      </c>
      <c r="I2076" s="14">
        <f>VLOOKUP(A2076, [1]orders!A:B,2,FALSE)</f>
        <v>832</v>
      </c>
      <c r="J2076" s="14" t="str">
        <f>VLOOKUP(A2076, [1]orders!A:I,9,FALSE)</f>
        <v>pamala.fowler@gmail.com</v>
      </c>
      <c r="K2076" s="14">
        <f>VLOOKUP(A2076, [1]orders!A:J,10,FALSE)</f>
        <v>12020</v>
      </c>
      <c r="L2076" s="2" t="str">
        <f>IFERROR(VLOOKUP(C2076, [5]stores!A:B, 2, FALSE), "Unknown")</f>
        <v>Baldwin Bikes</v>
      </c>
      <c r="M2076" s="2" t="str">
        <f>VLOOKUP(D2076,[3]products!A:B,2,FALSE)</f>
        <v>Electra Townie Original 7D - 2017</v>
      </c>
      <c r="N2076" s="2" t="str">
        <f>VLOOKUP(D2076, [3]products!A:H, 8, FALSE)</f>
        <v>Electra</v>
      </c>
      <c r="O2076" s="21">
        <f>VLOOKUP(A2076, [1]orders!A:D, 4, FALSE)</f>
        <v>42792</v>
      </c>
      <c r="P2076" s="2">
        <v>2</v>
      </c>
      <c r="Q2076" s="2">
        <v>489.99</v>
      </c>
      <c r="R2076" s="27">
        <v>0.1</v>
      </c>
      <c r="S2076" s="2">
        <f t="shared" si="32"/>
        <v>979.98</v>
      </c>
    </row>
    <row r="2077" spans="1:19" x14ac:dyDescent="0.3">
      <c r="A2077" s="2">
        <v>734</v>
      </c>
      <c r="B2077" s="2">
        <v>1</v>
      </c>
      <c r="C2077" s="2">
        <f>VLOOKUP(A2077, [1]orders!A:G, 7, FALSE)</f>
        <v>3</v>
      </c>
      <c r="D2077" s="2">
        <v>26</v>
      </c>
      <c r="E2077" s="2">
        <f>VLOOKUP(C2077, [2]staffs!A:G,1,FALSE)</f>
        <v>3</v>
      </c>
      <c r="F2077" s="2" t="str">
        <f>VLOOKUP(E2077, [2]staffs!A:D,4,FALSE)</f>
        <v>genna.serrano@bikes.shop</v>
      </c>
      <c r="G2077" s="2">
        <f>VLOOKUP(D2077, [3]products!$A:$D, 4, FALSE)</f>
        <v>2</v>
      </c>
      <c r="H2077" s="2" t="str">
        <f>VLOOKUP(G2077, [4]categories!A:B, 2, FALSE)</f>
        <v>Comfort Bicycles</v>
      </c>
      <c r="I2077" s="14">
        <f>VLOOKUP(A2077, [1]orders!A:B,2,FALSE)</f>
        <v>939</v>
      </c>
      <c r="J2077" s="14" t="str">
        <f>VLOOKUP(A2077, [1]orders!A:I,9,FALSE)</f>
        <v>maximina.hutchinson@hotmail.com</v>
      </c>
      <c r="K2077" s="14">
        <f>VLOOKUP(A2077, [1]orders!A:J,10,FALSE)</f>
        <v>78418</v>
      </c>
      <c r="L2077" s="2" t="str">
        <f>IFERROR(VLOOKUP(C2077, [5]stores!A:B, 2, FALSE), "Unknown")</f>
        <v>Rowlett Bikes</v>
      </c>
      <c r="M2077" s="2" t="str">
        <f>VLOOKUP(D2077,[3]products!A:B,2,FALSE)</f>
        <v>Electra Townie Original 7D EQ - 2016</v>
      </c>
      <c r="N2077" s="2" t="str">
        <f>VLOOKUP(D2077, [3]products!A:H, 8, FALSE)</f>
        <v>Electra</v>
      </c>
      <c r="O2077" s="21">
        <f>VLOOKUP(A2077, [1]orders!A:D, 4, FALSE)</f>
        <v>42792</v>
      </c>
      <c r="P2077" s="2">
        <v>1</v>
      </c>
      <c r="Q2077" s="2">
        <v>599.99</v>
      </c>
      <c r="R2077" s="27">
        <v>0.2</v>
      </c>
      <c r="S2077" s="2">
        <f t="shared" si="32"/>
        <v>599.99</v>
      </c>
    </row>
    <row r="2078" spans="1:19" x14ac:dyDescent="0.3">
      <c r="A2078" s="2">
        <v>734</v>
      </c>
      <c r="B2078" s="2">
        <v>2</v>
      </c>
      <c r="C2078" s="2">
        <f>VLOOKUP(A2078, [1]orders!A:G, 7, FALSE)</f>
        <v>3</v>
      </c>
      <c r="D2078" s="2">
        <v>3</v>
      </c>
      <c r="E2078" s="2">
        <f>VLOOKUP(C2078, [2]staffs!A:G,1,FALSE)</f>
        <v>3</v>
      </c>
      <c r="F2078" s="2" t="str">
        <f>VLOOKUP(E2078, [2]staffs!A:D,4,FALSE)</f>
        <v>genna.serrano@bikes.shop</v>
      </c>
      <c r="G2078" s="2">
        <f>VLOOKUP(D2078, [3]products!$A:$D, 4, FALSE)</f>
        <v>6</v>
      </c>
      <c r="H2078" s="2" t="str">
        <f>VLOOKUP(G2078, [4]categories!A:B, 2, FALSE)</f>
        <v>Mountain Bikes</v>
      </c>
      <c r="I2078" s="14">
        <f>VLOOKUP(A2078, [1]orders!A:B,2,FALSE)</f>
        <v>939</v>
      </c>
      <c r="J2078" s="14" t="str">
        <f>VLOOKUP(A2078, [1]orders!A:I,9,FALSE)</f>
        <v>maximina.hutchinson@hotmail.com</v>
      </c>
      <c r="K2078" s="14">
        <f>VLOOKUP(A2078, [1]orders!A:J,10,FALSE)</f>
        <v>78418</v>
      </c>
      <c r="L2078" s="2" t="str">
        <f>IFERROR(VLOOKUP(C2078, [5]stores!A:B, 2, FALSE), "Unknown")</f>
        <v>Rowlett Bikes</v>
      </c>
      <c r="M2078" s="2" t="str">
        <f>VLOOKUP(D2078,[3]products!A:B,2,FALSE)</f>
        <v>Surly Wednesday Frameset - 2016</v>
      </c>
      <c r="N2078" s="2" t="str">
        <f>VLOOKUP(D2078, [3]products!A:H, 8, FALSE)</f>
        <v>Surly</v>
      </c>
      <c r="O2078" s="21">
        <f>VLOOKUP(A2078, [1]orders!A:D, 4, FALSE)</f>
        <v>42792</v>
      </c>
      <c r="P2078" s="2">
        <v>1</v>
      </c>
      <c r="Q2078" s="2">
        <v>999.99</v>
      </c>
      <c r="R2078" s="27">
        <v>0.05</v>
      </c>
      <c r="S2078" s="2">
        <f t="shared" si="32"/>
        <v>999.99</v>
      </c>
    </row>
    <row r="2079" spans="1:19" x14ac:dyDescent="0.3">
      <c r="A2079" s="2">
        <v>734</v>
      </c>
      <c r="B2079" s="2">
        <v>3</v>
      </c>
      <c r="C2079" s="2">
        <f>VLOOKUP(A2079, [1]orders!A:G, 7, FALSE)</f>
        <v>3</v>
      </c>
      <c r="D2079" s="2">
        <v>84</v>
      </c>
      <c r="E2079" s="2">
        <f>VLOOKUP(C2079, [2]staffs!A:G,1,FALSE)</f>
        <v>3</v>
      </c>
      <c r="F2079" s="2" t="str">
        <f>VLOOKUP(E2079, [2]staffs!A:D,4,FALSE)</f>
        <v>genna.serrano@bikes.shop</v>
      </c>
      <c r="G2079" s="2">
        <f>VLOOKUP(D2079, [3]products!$A:$D, 4, FALSE)</f>
        <v>1</v>
      </c>
      <c r="H2079" s="2" t="str">
        <f>VLOOKUP(G2079, [4]categories!A:B, 2, FALSE)</f>
        <v>Children Bicycles</v>
      </c>
      <c r="I2079" s="14">
        <f>VLOOKUP(A2079, [1]orders!A:B,2,FALSE)</f>
        <v>939</v>
      </c>
      <c r="J2079" s="14" t="str">
        <f>VLOOKUP(A2079, [1]orders!A:I,9,FALSE)</f>
        <v>maximina.hutchinson@hotmail.com</v>
      </c>
      <c r="K2079" s="14">
        <f>VLOOKUP(A2079, [1]orders!A:J,10,FALSE)</f>
        <v>78418</v>
      </c>
      <c r="L2079" s="2" t="str">
        <f>IFERROR(VLOOKUP(C2079, [5]stores!A:B, 2, FALSE), "Unknown")</f>
        <v>Rowlett Bikes</v>
      </c>
      <c r="M2079" s="2" t="str">
        <f>VLOOKUP(D2079,[3]products!A:B,2,FALSE)</f>
        <v>Sun Bicycles Lil Kitt'n - 2017</v>
      </c>
      <c r="N2079" s="2" t="str">
        <f>VLOOKUP(D2079, [3]products!A:H, 8, FALSE)</f>
        <v>Sun Bicycles</v>
      </c>
      <c r="O2079" s="21">
        <f>VLOOKUP(A2079, [1]orders!A:D, 4, FALSE)</f>
        <v>42792</v>
      </c>
      <c r="P2079" s="2">
        <v>2</v>
      </c>
      <c r="Q2079" s="2">
        <v>109.99</v>
      </c>
      <c r="R2079" s="27">
        <v>0.2</v>
      </c>
      <c r="S2079" s="2">
        <f t="shared" si="32"/>
        <v>219.98</v>
      </c>
    </row>
    <row r="2080" spans="1:19" x14ac:dyDescent="0.3">
      <c r="A2080" s="2">
        <v>734</v>
      </c>
      <c r="B2080" s="2">
        <v>4</v>
      </c>
      <c r="C2080" s="2">
        <f>VLOOKUP(A2080, [1]orders!A:G, 7, FALSE)</f>
        <v>3</v>
      </c>
      <c r="D2080" s="2">
        <v>65</v>
      </c>
      <c r="E2080" s="2">
        <f>VLOOKUP(C2080, [2]staffs!A:G,1,FALSE)</f>
        <v>3</v>
      </c>
      <c r="F2080" s="2" t="str">
        <f>VLOOKUP(E2080, [2]staffs!A:D,4,FALSE)</f>
        <v>genna.serrano@bikes.shop</v>
      </c>
      <c r="G2080" s="2">
        <f>VLOOKUP(D2080, [3]products!$A:$D, 4, FALSE)</f>
        <v>3</v>
      </c>
      <c r="H2080" s="2" t="str">
        <f>VLOOKUP(G2080, [4]categories!A:B, 2, FALSE)</f>
        <v>Cruisers Bicycles</v>
      </c>
      <c r="I2080" s="14">
        <f>VLOOKUP(A2080, [1]orders!A:B,2,FALSE)</f>
        <v>939</v>
      </c>
      <c r="J2080" s="14" t="str">
        <f>VLOOKUP(A2080, [1]orders!A:I,9,FALSE)</f>
        <v>maximina.hutchinson@hotmail.com</v>
      </c>
      <c r="K2080" s="14">
        <f>VLOOKUP(A2080, [1]orders!A:J,10,FALSE)</f>
        <v>78418</v>
      </c>
      <c r="L2080" s="2" t="str">
        <f>IFERROR(VLOOKUP(C2080, [5]stores!A:B, 2, FALSE), "Unknown")</f>
        <v>Rowlett Bikes</v>
      </c>
      <c r="M2080" s="2" t="str">
        <f>VLOOKUP(D2080,[3]products!A:B,2,FALSE)</f>
        <v>Sun Bicycles Lil Bolt Type-R - 2017</v>
      </c>
      <c r="N2080" s="2" t="str">
        <f>VLOOKUP(D2080, [3]products!A:H, 8, FALSE)</f>
        <v>Sun Bicycles</v>
      </c>
      <c r="O2080" s="21">
        <f>VLOOKUP(A2080, [1]orders!A:D, 4, FALSE)</f>
        <v>42792</v>
      </c>
      <c r="P2080" s="2">
        <v>2</v>
      </c>
      <c r="Q2080" s="2">
        <v>346.99</v>
      </c>
      <c r="R2080" s="27">
        <v>0.1</v>
      </c>
      <c r="S2080" s="2">
        <f t="shared" si="32"/>
        <v>693.98</v>
      </c>
    </row>
    <row r="2081" spans="1:19" x14ac:dyDescent="0.3">
      <c r="A2081" s="2">
        <v>735</v>
      </c>
      <c r="B2081" s="2">
        <v>1</v>
      </c>
      <c r="C2081" s="2">
        <f>VLOOKUP(A2081, [1]orders!A:G, 7, FALSE)</f>
        <v>3</v>
      </c>
      <c r="D2081" s="2">
        <v>71</v>
      </c>
      <c r="E2081" s="2">
        <f>VLOOKUP(C2081, [2]staffs!A:G,1,FALSE)</f>
        <v>3</v>
      </c>
      <c r="F2081" s="2" t="str">
        <f>VLOOKUP(E2081, [2]staffs!A:D,4,FALSE)</f>
        <v>genna.serrano@bikes.shop</v>
      </c>
      <c r="G2081" s="2">
        <f>VLOOKUP(D2081, [3]products!$A:$D, 4, FALSE)</f>
        <v>3</v>
      </c>
      <c r="H2081" s="2" t="str">
        <f>VLOOKUP(G2081, [4]categories!A:B, 2, FALSE)</f>
        <v>Cruisers Bicycles</v>
      </c>
      <c r="I2081" s="14">
        <f>VLOOKUP(A2081, [1]orders!A:B,2,FALSE)</f>
        <v>20</v>
      </c>
      <c r="J2081" s="14" t="str">
        <f>VLOOKUP(A2081, [1]orders!A:I,9,FALSE)</f>
        <v>aleta.shepard@aol.com</v>
      </c>
      <c r="K2081" s="14">
        <f>VLOOKUP(A2081, [1]orders!A:J,10,FALSE)</f>
        <v>77478</v>
      </c>
      <c r="L2081" s="2" t="str">
        <f>IFERROR(VLOOKUP(C2081, [5]stores!A:B, 2, FALSE), "Unknown")</f>
        <v>Rowlett Bikes</v>
      </c>
      <c r="M2081" s="2" t="str">
        <f>VLOOKUP(D2081,[3]products!A:B,2,FALSE)</f>
        <v>Sun Bicycles Atlas X-Type - 2017</v>
      </c>
      <c r="N2081" s="2" t="str">
        <f>VLOOKUP(D2081, [3]products!A:H, 8, FALSE)</f>
        <v>Sun Bicycles</v>
      </c>
      <c r="O2081" s="21">
        <f>VLOOKUP(A2081, [1]orders!A:D, 4, FALSE)</f>
        <v>42793</v>
      </c>
      <c r="P2081" s="2">
        <v>2</v>
      </c>
      <c r="Q2081" s="2">
        <v>416.99</v>
      </c>
      <c r="R2081" s="27">
        <v>0.1</v>
      </c>
      <c r="S2081" s="2">
        <f t="shared" si="32"/>
        <v>833.98</v>
      </c>
    </row>
    <row r="2082" spans="1:19" x14ac:dyDescent="0.3">
      <c r="A2082" s="2">
        <v>735</v>
      </c>
      <c r="B2082" s="2">
        <v>2</v>
      </c>
      <c r="C2082" s="2">
        <f>VLOOKUP(A2082, [1]orders!A:G, 7, FALSE)</f>
        <v>3</v>
      </c>
      <c r="D2082" s="2">
        <v>10</v>
      </c>
      <c r="E2082" s="2">
        <f>VLOOKUP(C2082, [2]staffs!A:G,1,FALSE)</f>
        <v>3</v>
      </c>
      <c r="F2082" s="2" t="str">
        <f>VLOOKUP(E2082, [2]staffs!A:D,4,FALSE)</f>
        <v>genna.serrano@bikes.shop</v>
      </c>
      <c r="G2082" s="2">
        <f>VLOOKUP(D2082, [3]products!$A:$D, 4, FALSE)</f>
        <v>4</v>
      </c>
      <c r="H2082" s="2" t="str">
        <f>VLOOKUP(G2082, [4]categories!A:B, 2, FALSE)</f>
        <v>Cyclocross Bicycles</v>
      </c>
      <c r="I2082" s="14">
        <f>VLOOKUP(A2082, [1]orders!A:B,2,FALSE)</f>
        <v>20</v>
      </c>
      <c r="J2082" s="14" t="str">
        <f>VLOOKUP(A2082, [1]orders!A:I,9,FALSE)</f>
        <v>aleta.shepard@aol.com</v>
      </c>
      <c r="K2082" s="14">
        <f>VLOOKUP(A2082, [1]orders!A:J,10,FALSE)</f>
        <v>77478</v>
      </c>
      <c r="L2082" s="2" t="str">
        <f>IFERROR(VLOOKUP(C2082, [5]stores!A:B, 2, FALSE), "Unknown")</f>
        <v>Rowlett Bikes</v>
      </c>
      <c r="M2082" s="2" t="str">
        <f>VLOOKUP(D2082,[3]products!A:B,2,FALSE)</f>
        <v>Surly Straggler - 2016</v>
      </c>
      <c r="N2082" s="2" t="str">
        <f>VLOOKUP(D2082, [3]products!A:H, 8, FALSE)</f>
        <v>Surly</v>
      </c>
      <c r="O2082" s="21">
        <f>VLOOKUP(A2082, [1]orders!A:D, 4, FALSE)</f>
        <v>42793</v>
      </c>
      <c r="P2082" s="2">
        <v>2</v>
      </c>
      <c r="Q2082" s="2">
        <v>1549</v>
      </c>
      <c r="R2082" s="27">
        <v>7.0000000000000007E-2</v>
      </c>
      <c r="S2082" s="2">
        <f t="shared" si="32"/>
        <v>3098</v>
      </c>
    </row>
    <row r="2083" spans="1:19" x14ac:dyDescent="0.3">
      <c r="A2083" s="2">
        <v>736</v>
      </c>
      <c r="B2083" s="2">
        <v>1</v>
      </c>
      <c r="C2083" s="2">
        <f>VLOOKUP(A2083, [1]orders!A:G, 7, FALSE)</f>
        <v>2</v>
      </c>
      <c r="D2083" s="2">
        <v>56</v>
      </c>
      <c r="E2083" s="2">
        <f>VLOOKUP(C2083, [2]staffs!A:G,1,FALSE)</f>
        <v>2</v>
      </c>
      <c r="F2083" s="2" t="str">
        <f>VLOOKUP(E2083, [2]staffs!A:D,4,FALSE)</f>
        <v>mireya.copeland@bikes.shop</v>
      </c>
      <c r="G2083" s="2">
        <f>VLOOKUP(D2083, [3]products!$A:$D, 4, FALSE)</f>
        <v>7</v>
      </c>
      <c r="H2083" s="2" t="str">
        <f>VLOOKUP(G2083, [4]categories!A:B, 2, FALSE)</f>
        <v>Road Bikes</v>
      </c>
      <c r="I2083" s="14">
        <f>VLOOKUP(A2083, [1]orders!A:B,2,FALSE)</f>
        <v>184</v>
      </c>
      <c r="J2083" s="14" t="str">
        <f>VLOOKUP(A2083, [1]orders!A:I,9,FALSE)</f>
        <v>klara.stanley@aol.com</v>
      </c>
      <c r="K2083" s="14">
        <f>VLOOKUP(A2083, [1]orders!A:J,10,FALSE)</f>
        <v>14580</v>
      </c>
      <c r="L2083" s="2" t="str">
        <f>IFERROR(VLOOKUP(C2083, [5]stores!A:B, 2, FALSE), "Unknown")</f>
        <v>Baldwin Bikes</v>
      </c>
      <c r="M2083" s="2" t="str">
        <f>VLOOKUP(D2083,[3]products!A:B,2,FALSE)</f>
        <v>Trek Domane SLR 6 Disc - 2017</v>
      </c>
      <c r="N2083" s="2" t="str">
        <f>VLOOKUP(D2083, [3]products!A:H, 8, FALSE)</f>
        <v>Trek</v>
      </c>
      <c r="O2083" s="21">
        <f>VLOOKUP(A2083, [1]orders!A:D, 4, FALSE)</f>
        <v>42793</v>
      </c>
      <c r="P2083" s="2">
        <v>2</v>
      </c>
      <c r="Q2083" s="2">
        <v>5499.99</v>
      </c>
      <c r="R2083" s="27">
        <v>0.05</v>
      </c>
      <c r="S2083" s="2">
        <f t="shared" si="32"/>
        <v>10999.98</v>
      </c>
    </row>
    <row r="2084" spans="1:19" x14ac:dyDescent="0.3">
      <c r="A2084" s="2">
        <v>736</v>
      </c>
      <c r="B2084" s="2">
        <v>2</v>
      </c>
      <c r="C2084" s="2">
        <f>VLOOKUP(A2084, [1]orders!A:G, 7, FALSE)</f>
        <v>2</v>
      </c>
      <c r="D2084" s="2">
        <v>17</v>
      </c>
      <c r="E2084" s="2">
        <f>VLOOKUP(C2084, [2]staffs!A:G,1,FALSE)</f>
        <v>2</v>
      </c>
      <c r="F2084" s="2" t="str">
        <f>VLOOKUP(E2084, [2]staffs!A:D,4,FALSE)</f>
        <v>mireya.copeland@bikes.shop</v>
      </c>
      <c r="G2084" s="2">
        <f>VLOOKUP(D2084, [3]products!$A:$D, 4, FALSE)</f>
        <v>3</v>
      </c>
      <c r="H2084" s="2" t="str">
        <f>VLOOKUP(G2084, [4]categories!A:B, 2, FALSE)</f>
        <v>Cruisers Bicycles</v>
      </c>
      <c r="I2084" s="14">
        <f>VLOOKUP(A2084, [1]orders!A:B,2,FALSE)</f>
        <v>184</v>
      </c>
      <c r="J2084" s="14" t="str">
        <f>VLOOKUP(A2084, [1]orders!A:I,9,FALSE)</f>
        <v>klara.stanley@aol.com</v>
      </c>
      <c r="K2084" s="14">
        <f>VLOOKUP(A2084, [1]orders!A:J,10,FALSE)</f>
        <v>14580</v>
      </c>
      <c r="L2084" s="2" t="str">
        <f>IFERROR(VLOOKUP(C2084, [5]stores!A:B, 2, FALSE), "Unknown")</f>
        <v>Baldwin Bikes</v>
      </c>
      <c r="M2084" s="2" t="str">
        <f>VLOOKUP(D2084,[3]products!A:B,2,FALSE)</f>
        <v>Pure Cycles Vine 8-Speed - 2016</v>
      </c>
      <c r="N2084" s="2" t="str">
        <f>VLOOKUP(D2084, [3]products!A:H, 8, FALSE)</f>
        <v>Pure Cycles</v>
      </c>
      <c r="O2084" s="21">
        <f>VLOOKUP(A2084, [1]orders!A:D, 4, FALSE)</f>
        <v>42793</v>
      </c>
      <c r="P2084" s="2">
        <v>1</v>
      </c>
      <c r="Q2084" s="2">
        <v>429</v>
      </c>
      <c r="R2084" s="27">
        <v>0.1</v>
      </c>
      <c r="S2084" s="2">
        <f t="shared" si="32"/>
        <v>429</v>
      </c>
    </row>
    <row r="2085" spans="1:19" x14ac:dyDescent="0.3">
      <c r="A2085" s="2">
        <v>736</v>
      </c>
      <c r="B2085" s="2">
        <v>3</v>
      </c>
      <c r="C2085" s="2">
        <f>VLOOKUP(A2085, [1]orders!A:G, 7, FALSE)</f>
        <v>2</v>
      </c>
      <c r="D2085" s="2">
        <v>62</v>
      </c>
      <c r="E2085" s="2">
        <f>VLOOKUP(C2085, [2]staffs!A:G,1,FALSE)</f>
        <v>2</v>
      </c>
      <c r="F2085" s="2" t="str">
        <f>VLOOKUP(E2085, [2]staffs!A:D,4,FALSE)</f>
        <v>mireya.copeland@bikes.shop</v>
      </c>
      <c r="G2085" s="2">
        <f>VLOOKUP(D2085, [3]products!$A:$D, 4, FALSE)</f>
        <v>4</v>
      </c>
      <c r="H2085" s="2" t="str">
        <f>VLOOKUP(G2085, [4]categories!A:B, 2, FALSE)</f>
        <v>Cyclocross Bicycles</v>
      </c>
      <c r="I2085" s="14">
        <f>VLOOKUP(A2085, [1]orders!A:B,2,FALSE)</f>
        <v>184</v>
      </c>
      <c r="J2085" s="14" t="str">
        <f>VLOOKUP(A2085, [1]orders!A:I,9,FALSE)</f>
        <v>klara.stanley@aol.com</v>
      </c>
      <c r="K2085" s="14">
        <f>VLOOKUP(A2085, [1]orders!A:J,10,FALSE)</f>
        <v>14580</v>
      </c>
      <c r="L2085" s="2" t="str">
        <f>IFERROR(VLOOKUP(C2085, [5]stores!A:B, 2, FALSE), "Unknown")</f>
        <v>Baldwin Bikes</v>
      </c>
      <c r="M2085" s="2" t="str">
        <f>VLOOKUP(D2085,[3]products!A:B,2,FALSE)</f>
        <v>Trek Boone 7 - 2017</v>
      </c>
      <c r="N2085" s="2" t="str">
        <f>VLOOKUP(D2085, [3]products!A:H, 8, FALSE)</f>
        <v>Trek</v>
      </c>
      <c r="O2085" s="21">
        <f>VLOOKUP(A2085, [1]orders!A:D, 4, FALSE)</f>
        <v>42793</v>
      </c>
      <c r="P2085" s="2">
        <v>2</v>
      </c>
      <c r="Q2085" s="2">
        <v>3499.99</v>
      </c>
      <c r="R2085" s="27">
        <v>0.2</v>
      </c>
      <c r="S2085" s="2">
        <f t="shared" si="32"/>
        <v>6999.98</v>
      </c>
    </row>
    <row r="2086" spans="1:19" x14ac:dyDescent="0.3">
      <c r="A2086" s="2">
        <v>737</v>
      </c>
      <c r="B2086" s="2">
        <v>1</v>
      </c>
      <c r="C2086" s="2">
        <f>VLOOKUP(A2086, [1]orders!A:G, 7, FALSE)</f>
        <v>2</v>
      </c>
      <c r="D2086" s="2">
        <v>52</v>
      </c>
      <c r="E2086" s="2">
        <f>VLOOKUP(C2086, [2]staffs!A:G,1,FALSE)</f>
        <v>2</v>
      </c>
      <c r="F2086" s="2" t="str">
        <f>VLOOKUP(E2086, [2]staffs!A:D,4,FALSE)</f>
        <v>mireya.copeland@bikes.shop</v>
      </c>
      <c r="G2086" s="2">
        <f>VLOOKUP(D2086, [3]products!$A:$D, 4, FALSE)</f>
        <v>7</v>
      </c>
      <c r="H2086" s="2" t="str">
        <f>VLOOKUP(G2086, [4]categories!A:B, 2, FALSE)</f>
        <v>Road Bikes</v>
      </c>
      <c r="I2086" s="14">
        <f>VLOOKUP(A2086, [1]orders!A:B,2,FALSE)</f>
        <v>694</v>
      </c>
      <c r="J2086" s="14" t="str">
        <f>VLOOKUP(A2086, [1]orders!A:I,9,FALSE)</f>
        <v>lanie.dunn@gmail.com</v>
      </c>
      <c r="K2086" s="14">
        <f>VLOOKUP(A2086, [1]orders!A:J,10,FALSE)</f>
        <v>14120</v>
      </c>
      <c r="L2086" s="2" t="str">
        <f>IFERROR(VLOOKUP(C2086, [5]stores!A:B, 2, FALSE), "Unknown")</f>
        <v>Baldwin Bikes</v>
      </c>
      <c r="M2086" s="2" t="str">
        <f>VLOOKUP(D2086,[3]products!A:B,2,FALSE)</f>
        <v>Surly Steamroller - 2017</v>
      </c>
      <c r="N2086" s="2" t="str">
        <f>VLOOKUP(D2086, [3]products!A:H, 8, FALSE)</f>
        <v>Surly</v>
      </c>
      <c r="O2086" s="21">
        <f>VLOOKUP(A2086, [1]orders!A:D, 4, FALSE)</f>
        <v>42793</v>
      </c>
      <c r="P2086" s="2">
        <v>1</v>
      </c>
      <c r="Q2086" s="2">
        <v>875.99</v>
      </c>
      <c r="R2086" s="27">
        <v>0.05</v>
      </c>
      <c r="S2086" s="2">
        <f t="shared" si="32"/>
        <v>875.99</v>
      </c>
    </row>
    <row r="2087" spans="1:19" x14ac:dyDescent="0.3">
      <c r="A2087" s="2">
        <v>737</v>
      </c>
      <c r="B2087" s="2">
        <v>2</v>
      </c>
      <c r="C2087" s="2">
        <f>VLOOKUP(A2087, [1]orders!A:G, 7, FALSE)</f>
        <v>2</v>
      </c>
      <c r="D2087" s="2">
        <v>19</v>
      </c>
      <c r="E2087" s="2">
        <f>VLOOKUP(C2087, [2]staffs!A:G,1,FALSE)</f>
        <v>2</v>
      </c>
      <c r="F2087" s="2" t="str">
        <f>VLOOKUP(E2087, [2]staffs!A:D,4,FALSE)</f>
        <v>mireya.copeland@bikes.shop</v>
      </c>
      <c r="G2087" s="2">
        <f>VLOOKUP(D2087, [3]products!$A:$D, 4, FALSE)</f>
        <v>3</v>
      </c>
      <c r="H2087" s="2" t="str">
        <f>VLOOKUP(G2087, [4]categories!A:B, 2, FALSE)</f>
        <v>Cruisers Bicycles</v>
      </c>
      <c r="I2087" s="14">
        <f>VLOOKUP(A2087, [1]orders!A:B,2,FALSE)</f>
        <v>694</v>
      </c>
      <c r="J2087" s="14" t="str">
        <f>VLOOKUP(A2087, [1]orders!A:I,9,FALSE)</f>
        <v>lanie.dunn@gmail.com</v>
      </c>
      <c r="K2087" s="14">
        <f>VLOOKUP(A2087, [1]orders!A:J,10,FALSE)</f>
        <v>14120</v>
      </c>
      <c r="L2087" s="2" t="str">
        <f>IFERROR(VLOOKUP(C2087, [5]stores!A:B, 2, FALSE), "Unknown")</f>
        <v>Baldwin Bikes</v>
      </c>
      <c r="M2087" s="2" t="str">
        <f>VLOOKUP(D2087,[3]products!A:B,2,FALSE)</f>
        <v>Pure Cycles William 3-Speed - 2016</v>
      </c>
      <c r="N2087" s="2" t="str">
        <f>VLOOKUP(D2087, [3]products!A:H, 8, FALSE)</f>
        <v>Pure Cycles</v>
      </c>
      <c r="O2087" s="21">
        <f>VLOOKUP(A2087, [1]orders!A:D, 4, FALSE)</f>
        <v>42793</v>
      </c>
      <c r="P2087" s="2">
        <v>2</v>
      </c>
      <c r="Q2087" s="2">
        <v>449</v>
      </c>
      <c r="R2087" s="27">
        <v>7.0000000000000007E-2</v>
      </c>
      <c r="S2087" s="2">
        <f t="shared" si="32"/>
        <v>898</v>
      </c>
    </row>
    <row r="2088" spans="1:19" x14ac:dyDescent="0.3">
      <c r="A2088" s="2">
        <v>737</v>
      </c>
      <c r="B2088" s="2">
        <v>3</v>
      </c>
      <c r="C2088" s="2">
        <f>VLOOKUP(A2088, [1]orders!A:G, 7, FALSE)</f>
        <v>2</v>
      </c>
      <c r="D2088" s="2">
        <v>77</v>
      </c>
      <c r="E2088" s="2">
        <f>VLOOKUP(C2088, [2]staffs!A:G,1,FALSE)</f>
        <v>2</v>
      </c>
      <c r="F2088" s="2" t="str">
        <f>VLOOKUP(E2088, [2]staffs!A:D,4,FALSE)</f>
        <v>mireya.copeland@bikes.shop</v>
      </c>
      <c r="G2088" s="2">
        <f>VLOOKUP(D2088, [3]products!$A:$D, 4, FALSE)</f>
        <v>3</v>
      </c>
      <c r="H2088" s="2" t="str">
        <f>VLOOKUP(G2088, [4]categories!A:B, 2, FALSE)</f>
        <v>Cruisers Bicycles</v>
      </c>
      <c r="I2088" s="14">
        <f>VLOOKUP(A2088, [1]orders!A:B,2,FALSE)</f>
        <v>694</v>
      </c>
      <c r="J2088" s="14" t="str">
        <f>VLOOKUP(A2088, [1]orders!A:I,9,FALSE)</f>
        <v>lanie.dunn@gmail.com</v>
      </c>
      <c r="K2088" s="14">
        <f>VLOOKUP(A2088, [1]orders!A:J,10,FALSE)</f>
        <v>14120</v>
      </c>
      <c r="L2088" s="2" t="str">
        <f>IFERROR(VLOOKUP(C2088, [5]stores!A:B, 2, FALSE), "Unknown")</f>
        <v>Baldwin Bikes</v>
      </c>
      <c r="M2088" s="2" t="str">
        <f>VLOOKUP(D2088,[3]products!A:B,2,FALSE)</f>
        <v>Electra Glam Punk 3i Ladies' - 2017</v>
      </c>
      <c r="N2088" s="2" t="str">
        <f>VLOOKUP(D2088, [3]products!A:H, 8, FALSE)</f>
        <v>Electra</v>
      </c>
      <c r="O2088" s="21">
        <f>VLOOKUP(A2088, [1]orders!A:D, 4, FALSE)</f>
        <v>42793</v>
      </c>
      <c r="P2088" s="2">
        <v>2</v>
      </c>
      <c r="Q2088" s="2">
        <v>799.99</v>
      </c>
      <c r="R2088" s="27">
        <v>7.0000000000000007E-2</v>
      </c>
      <c r="S2088" s="2">
        <f t="shared" si="32"/>
        <v>1599.98</v>
      </c>
    </row>
    <row r="2089" spans="1:19" x14ac:dyDescent="0.3">
      <c r="A2089" s="2">
        <v>737</v>
      </c>
      <c r="B2089" s="2">
        <v>4</v>
      </c>
      <c r="C2089" s="2">
        <f>VLOOKUP(A2089, [1]orders!A:G, 7, FALSE)</f>
        <v>2</v>
      </c>
      <c r="D2089" s="2">
        <v>34</v>
      </c>
      <c r="E2089" s="2">
        <f>VLOOKUP(C2089, [2]staffs!A:G,1,FALSE)</f>
        <v>2</v>
      </c>
      <c r="F2089" s="2" t="str">
        <f>VLOOKUP(E2089, [2]staffs!A:D,4,FALSE)</f>
        <v>mireya.copeland@bikes.shop</v>
      </c>
      <c r="G2089" s="2">
        <f>VLOOKUP(D2089, [3]products!$A:$D, 4, FALSE)</f>
        <v>6</v>
      </c>
      <c r="H2089" s="2" t="str">
        <f>VLOOKUP(G2089, [4]categories!A:B, 2, FALSE)</f>
        <v>Mountain Bikes</v>
      </c>
      <c r="I2089" s="14">
        <f>VLOOKUP(A2089, [1]orders!A:B,2,FALSE)</f>
        <v>694</v>
      </c>
      <c r="J2089" s="14" t="str">
        <f>VLOOKUP(A2089, [1]orders!A:I,9,FALSE)</f>
        <v>lanie.dunn@gmail.com</v>
      </c>
      <c r="K2089" s="14">
        <f>VLOOKUP(A2089, [1]orders!A:J,10,FALSE)</f>
        <v>14120</v>
      </c>
      <c r="L2089" s="2" t="str">
        <f>IFERROR(VLOOKUP(C2089, [5]stores!A:B, 2, FALSE), "Unknown")</f>
        <v>Baldwin Bikes</v>
      </c>
      <c r="M2089" s="2" t="str">
        <f>VLOOKUP(D2089,[3]products!A:B,2,FALSE)</f>
        <v>Trek Session DH 27.5 Carbon Frameset - 2017</v>
      </c>
      <c r="N2089" s="2" t="str">
        <f>VLOOKUP(D2089, [3]products!A:H, 8, FALSE)</f>
        <v>Trek</v>
      </c>
      <c r="O2089" s="21">
        <f>VLOOKUP(A2089, [1]orders!A:D, 4, FALSE)</f>
        <v>42793</v>
      </c>
      <c r="P2089" s="2">
        <v>1</v>
      </c>
      <c r="Q2089" s="2">
        <v>469.99</v>
      </c>
      <c r="R2089" s="27">
        <v>0.2</v>
      </c>
      <c r="S2089" s="2">
        <f t="shared" si="32"/>
        <v>469.99</v>
      </c>
    </row>
    <row r="2090" spans="1:19" x14ac:dyDescent="0.3">
      <c r="A2090" s="2">
        <v>738</v>
      </c>
      <c r="B2090" s="2">
        <v>1</v>
      </c>
      <c r="C2090" s="2">
        <f>VLOOKUP(A2090, [1]orders!A:G, 7, FALSE)</f>
        <v>1</v>
      </c>
      <c r="D2090" s="2">
        <v>82</v>
      </c>
      <c r="E2090" s="2">
        <f>VLOOKUP(C2090, [2]staffs!A:G,1,FALSE)</f>
        <v>1</v>
      </c>
      <c r="F2090" s="2" t="str">
        <f>VLOOKUP(E2090, [2]staffs!A:D,4,FALSE)</f>
        <v>fabiola.jackson@bikes.shop</v>
      </c>
      <c r="G2090" s="2">
        <f>VLOOKUP(D2090, [3]products!$A:$D, 4, FALSE)</f>
        <v>3</v>
      </c>
      <c r="H2090" s="2" t="str">
        <f>VLOOKUP(G2090, [4]categories!A:B, 2, FALSE)</f>
        <v>Cruisers Bicycles</v>
      </c>
      <c r="I2090" s="14">
        <f>VLOOKUP(A2090, [1]orders!A:B,2,FALSE)</f>
        <v>124</v>
      </c>
      <c r="J2090" s="14" t="str">
        <f>VLOOKUP(A2090, [1]orders!A:I,9,FALSE)</f>
        <v>jeni.booker@gmail.com</v>
      </c>
      <c r="K2090" s="14">
        <f>VLOOKUP(A2090, [1]orders!A:J,10,FALSE)</f>
        <v>91733</v>
      </c>
      <c r="L2090" s="2" t="str">
        <f>IFERROR(VLOOKUP(C2090, [5]stores!A:B, 2, FALSE), "Unknown")</f>
        <v>Santa Cruz Bikes</v>
      </c>
      <c r="M2090" s="2" t="str">
        <f>VLOOKUP(D2090,[3]products!A:B,2,FALSE)</f>
        <v>Electra Amsterdam Original 3i Ladies' - 2017</v>
      </c>
      <c r="N2090" s="2" t="str">
        <f>VLOOKUP(D2090, [3]products!A:H, 8, FALSE)</f>
        <v>Electra</v>
      </c>
      <c r="O2090" s="21">
        <f>VLOOKUP(A2090, [1]orders!A:D, 4, FALSE)</f>
        <v>42794</v>
      </c>
      <c r="P2090" s="2">
        <v>2</v>
      </c>
      <c r="Q2090" s="2">
        <v>659.99</v>
      </c>
      <c r="R2090" s="27">
        <v>7.0000000000000007E-2</v>
      </c>
      <c r="S2090" s="2">
        <f t="shared" si="32"/>
        <v>1319.98</v>
      </c>
    </row>
    <row r="2091" spans="1:19" x14ac:dyDescent="0.3">
      <c r="A2091" s="2">
        <v>738</v>
      </c>
      <c r="B2091" s="2">
        <v>2</v>
      </c>
      <c r="C2091" s="2">
        <f>VLOOKUP(A2091, [1]orders!A:G, 7, FALSE)</f>
        <v>1</v>
      </c>
      <c r="D2091" s="2">
        <v>38</v>
      </c>
      <c r="E2091" s="2">
        <f>VLOOKUP(C2091, [2]staffs!A:G,1,FALSE)</f>
        <v>1</v>
      </c>
      <c r="F2091" s="2" t="str">
        <f>VLOOKUP(E2091, [2]staffs!A:D,4,FALSE)</f>
        <v>fabiola.jackson@bikes.shop</v>
      </c>
      <c r="G2091" s="2">
        <f>VLOOKUP(D2091, [3]products!$A:$D, 4, FALSE)</f>
        <v>6</v>
      </c>
      <c r="H2091" s="2" t="str">
        <f>VLOOKUP(G2091, [4]categories!A:B, 2, FALSE)</f>
        <v>Mountain Bikes</v>
      </c>
      <c r="I2091" s="14">
        <f>VLOOKUP(A2091, [1]orders!A:B,2,FALSE)</f>
        <v>124</v>
      </c>
      <c r="J2091" s="14" t="str">
        <f>VLOOKUP(A2091, [1]orders!A:I,9,FALSE)</f>
        <v>jeni.booker@gmail.com</v>
      </c>
      <c r="K2091" s="14">
        <f>VLOOKUP(A2091, [1]orders!A:J,10,FALSE)</f>
        <v>91733</v>
      </c>
      <c r="L2091" s="2" t="str">
        <f>IFERROR(VLOOKUP(C2091, [5]stores!A:B, 2, FALSE), "Unknown")</f>
        <v>Santa Cruz Bikes</v>
      </c>
      <c r="M2091" s="2" t="str">
        <f>VLOOKUP(D2091,[3]products!A:B,2,FALSE)</f>
        <v>Haro Flightline Two 26 Plus - 2017</v>
      </c>
      <c r="N2091" s="2" t="str">
        <f>VLOOKUP(D2091, [3]products!A:H, 8, FALSE)</f>
        <v>Haro</v>
      </c>
      <c r="O2091" s="21">
        <f>VLOOKUP(A2091, [1]orders!A:D, 4, FALSE)</f>
        <v>42794</v>
      </c>
      <c r="P2091" s="2">
        <v>2</v>
      </c>
      <c r="Q2091" s="2">
        <v>549.99</v>
      </c>
      <c r="R2091" s="27">
        <v>0.2</v>
      </c>
      <c r="S2091" s="2">
        <f t="shared" si="32"/>
        <v>1099.98</v>
      </c>
    </row>
    <row r="2092" spans="1:19" x14ac:dyDescent="0.3">
      <c r="A2092" s="2">
        <v>738</v>
      </c>
      <c r="B2092" s="2">
        <v>3</v>
      </c>
      <c r="C2092" s="2">
        <f>VLOOKUP(A2092, [1]orders!A:G, 7, FALSE)</f>
        <v>1</v>
      </c>
      <c r="D2092" s="2">
        <v>25</v>
      </c>
      <c r="E2092" s="2">
        <f>VLOOKUP(C2092, [2]staffs!A:G,1,FALSE)</f>
        <v>1</v>
      </c>
      <c r="F2092" s="2" t="str">
        <f>VLOOKUP(E2092, [2]staffs!A:D,4,FALSE)</f>
        <v>fabiola.jackson@bikes.shop</v>
      </c>
      <c r="G2092" s="2">
        <f>VLOOKUP(D2092, [3]products!$A:$D, 4, FALSE)</f>
        <v>2</v>
      </c>
      <c r="H2092" s="2" t="str">
        <f>VLOOKUP(G2092, [4]categories!A:B, 2, FALSE)</f>
        <v>Comfort Bicycles</v>
      </c>
      <c r="I2092" s="14">
        <f>VLOOKUP(A2092, [1]orders!A:B,2,FALSE)</f>
        <v>124</v>
      </c>
      <c r="J2092" s="14" t="str">
        <f>VLOOKUP(A2092, [1]orders!A:I,9,FALSE)</f>
        <v>jeni.booker@gmail.com</v>
      </c>
      <c r="K2092" s="14">
        <f>VLOOKUP(A2092, [1]orders!A:J,10,FALSE)</f>
        <v>91733</v>
      </c>
      <c r="L2092" s="2" t="str">
        <f>IFERROR(VLOOKUP(C2092, [5]stores!A:B, 2, FALSE), "Unknown")</f>
        <v>Santa Cruz Bikes</v>
      </c>
      <c r="M2092" s="2" t="str">
        <f>VLOOKUP(D2092,[3]products!A:B,2,FALSE)</f>
        <v>Electra Townie Original 7D - 2015/2016</v>
      </c>
      <c r="N2092" s="2" t="str">
        <f>VLOOKUP(D2092, [3]products!A:H, 8, FALSE)</f>
        <v>Electra</v>
      </c>
      <c r="O2092" s="21">
        <f>VLOOKUP(A2092, [1]orders!A:D, 4, FALSE)</f>
        <v>42794</v>
      </c>
      <c r="P2092" s="2">
        <v>1</v>
      </c>
      <c r="Q2092" s="2">
        <v>499.99</v>
      </c>
      <c r="R2092" s="27">
        <v>0.1</v>
      </c>
      <c r="S2092" s="2">
        <f t="shared" si="32"/>
        <v>499.99</v>
      </c>
    </row>
    <row r="2093" spans="1:19" x14ac:dyDescent="0.3">
      <c r="A2093" s="2">
        <v>738</v>
      </c>
      <c r="B2093" s="2">
        <v>4</v>
      </c>
      <c r="C2093" s="2">
        <f>VLOOKUP(A2093, [1]orders!A:G, 7, FALSE)</f>
        <v>1</v>
      </c>
      <c r="D2093" s="2">
        <v>63</v>
      </c>
      <c r="E2093" s="2">
        <f>VLOOKUP(C2093, [2]staffs!A:G,1,FALSE)</f>
        <v>1</v>
      </c>
      <c r="F2093" s="2" t="str">
        <f>VLOOKUP(E2093, [2]staffs!A:D,4,FALSE)</f>
        <v>fabiola.jackson@bikes.shop</v>
      </c>
      <c r="G2093" s="2">
        <f>VLOOKUP(D2093, [3]products!$A:$D, 4, FALSE)</f>
        <v>4</v>
      </c>
      <c r="H2093" s="2" t="str">
        <f>VLOOKUP(G2093, [4]categories!A:B, 2, FALSE)</f>
        <v>Cyclocross Bicycles</v>
      </c>
      <c r="I2093" s="14">
        <f>VLOOKUP(A2093, [1]orders!A:B,2,FALSE)</f>
        <v>124</v>
      </c>
      <c r="J2093" s="14" t="str">
        <f>VLOOKUP(A2093, [1]orders!A:I,9,FALSE)</f>
        <v>jeni.booker@gmail.com</v>
      </c>
      <c r="K2093" s="14">
        <f>VLOOKUP(A2093, [1]orders!A:J,10,FALSE)</f>
        <v>91733</v>
      </c>
      <c r="L2093" s="2" t="str">
        <f>IFERROR(VLOOKUP(C2093, [5]stores!A:B, 2, FALSE), "Unknown")</f>
        <v>Santa Cruz Bikes</v>
      </c>
      <c r="M2093" s="2" t="str">
        <f>VLOOKUP(D2093,[3]products!A:B,2,FALSE)</f>
        <v>Trek Boone Race Shop Limited - 2017</v>
      </c>
      <c r="N2093" s="2" t="str">
        <f>VLOOKUP(D2093, [3]products!A:H, 8, FALSE)</f>
        <v>Trek</v>
      </c>
      <c r="O2093" s="21">
        <f>VLOOKUP(A2093, [1]orders!A:D, 4, FALSE)</f>
        <v>42794</v>
      </c>
      <c r="P2093" s="2">
        <v>1</v>
      </c>
      <c r="Q2093" s="2">
        <v>3499.99</v>
      </c>
      <c r="R2093" s="27">
        <v>7.0000000000000007E-2</v>
      </c>
      <c r="S2093" s="2">
        <f t="shared" si="32"/>
        <v>3499.99</v>
      </c>
    </row>
    <row r="2094" spans="1:19" x14ac:dyDescent="0.3">
      <c r="A2094" s="2">
        <v>739</v>
      </c>
      <c r="B2094" s="2">
        <v>1</v>
      </c>
      <c r="C2094" s="2">
        <f>VLOOKUP(A2094, [1]orders!A:G, 7, FALSE)</f>
        <v>2</v>
      </c>
      <c r="D2094" s="2">
        <v>3</v>
      </c>
      <c r="E2094" s="2">
        <f>VLOOKUP(C2094, [2]staffs!A:G,1,FALSE)</f>
        <v>2</v>
      </c>
      <c r="F2094" s="2" t="str">
        <f>VLOOKUP(E2094, [2]staffs!A:D,4,FALSE)</f>
        <v>mireya.copeland@bikes.shop</v>
      </c>
      <c r="G2094" s="2">
        <f>VLOOKUP(D2094, [3]products!$A:$D, 4, FALSE)</f>
        <v>6</v>
      </c>
      <c r="H2094" s="2" t="str">
        <f>VLOOKUP(G2094, [4]categories!A:B, 2, FALSE)</f>
        <v>Mountain Bikes</v>
      </c>
      <c r="I2094" s="14">
        <f>VLOOKUP(A2094, [1]orders!A:B,2,FALSE)</f>
        <v>49</v>
      </c>
      <c r="J2094" s="14" t="str">
        <f>VLOOKUP(A2094, [1]orders!A:I,9,FALSE)</f>
        <v>caroll.hays@yahoo.com</v>
      </c>
      <c r="K2094" s="14">
        <f>VLOOKUP(A2094, [1]orders!A:J,10,FALSE)</f>
        <v>14450</v>
      </c>
      <c r="L2094" s="2" t="str">
        <f>IFERROR(VLOOKUP(C2094, [5]stores!A:B, 2, FALSE), "Unknown")</f>
        <v>Baldwin Bikes</v>
      </c>
      <c r="M2094" s="2" t="str">
        <f>VLOOKUP(D2094,[3]products!A:B,2,FALSE)</f>
        <v>Surly Wednesday Frameset - 2016</v>
      </c>
      <c r="N2094" s="2" t="str">
        <f>VLOOKUP(D2094, [3]products!A:H, 8, FALSE)</f>
        <v>Surly</v>
      </c>
      <c r="O2094" s="21">
        <f>VLOOKUP(A2094, [1]orders!A:D, 4, FALSE)</f>
        <v>42794</v>
      </c>
      <c r="P2094" s="2">
        <v>1</v>
      </c>
      <c r="Q2094" s="2">
        <v>999.99</v>
      </c>
      <c r="R2094" s="27">
        <v>0.2</v>
      </c>
      <c r="S2094" s="2">
        <f t="shared" si="32"/>
        <v>999.99</v>
      </c>
    </row>
    <row r="2095" spans="1:19" x14ac:dyDescent="0.3">
      <c r="A2095" s="2">
        <v>740</v>
      </c>
      <c r="B2095" s="2">
        <v>1</v>
      </c>
      <c r="C2095" s="2">
        <f>VLOOKUP(A2095, [1]orders!A:G, 7, FALSE)</f>
        <v>2</v>
      </c>
      <c r="D2095" s="2">
        <v>81</v>
      </c>
      <c r="E2095" s="2">
        <f>VLOOKUP(C2095, [2]staffs!A:G,1,FALSE)</f>
        <v>2</v>
      </c>
      <c r="F2095" s="2" t="str">
        <f>VLOOKUP(E2095, [2]staffs!A:D,4,FALSE)</f>
        <v>mireya.copeland@bikes.shop</v>
      </c>
      <c r="G2095" s="2">
        <f>VLOOKUP(D2095, [3]products!$A:$D, 4, FALSE)</f>
        <v>3</v>
      </c>
      <c r="H2095" s="2" t="str">
        <f>VLOOKUP(G2095, [4]categories!A:B, 2, FALSE)</f>
        <v>Cruisers Bicycles</v>
      </c>
      <c r="I2095" s="14">
        <f>VLOOKUP(A2095, [1]orders!A:B,2,FALSE)</f>
        <v>1113</v>
      </c>
      <c r="J2095" s="14" t="str">
        <f>VLOOKUP(A2095, [1]orders!A:I,9,FALSE)</f>
        <v>kendra.harrington@yahoo.com</v>
      </c>
      <c r="K2095" s="14">
        <f>VLOOKUP(A2095, [1]orders!A:J,10,FALSE)</f>
        <v>14701</v>
      </c>
      <c r="L2095" s="2" t="str">
        <f>IFERROR(VLOOKUP(C2095, [5]stores!A:B, 2, FALSE), "Unknown")</f>
        <v>Baldwin Bikes</v>
      </c>
      <c r="M2095" s="2" t="str">
        <f>VLOOKUP(D2095,[3]products!A:B,2,FALSE)</f>
        <v>Electra Amsterdam Fashion 7i Ladies' - 2017</v>
      </c>
      <c r="N2095" s="2" t="str">
        <f>VLOOKUP(D2095, [3]products!A:H, 8, FALSE)</f>
        <v>Electra</v>
      </c>
      <c r="O2095" s="21">
        <f>VLOOKUP(A2095, [1]orders!A:D, 4, FALSE)</f>
        <v>42794</v>
      </c>
      <c r="P2095" s="2">
        <v>1</v>
      </c>
      <c r="Q2095" s="2">
        <v>1099.99</v>
      </c>
      <c r="R2095" s="27">
        <v>0.05</v>
      </c>
      <c r="S2095" s="2">
        <f t="shared" si="32"/>
        <v>1099.99</v>
      </c>
    </row>
    <row r="2096" spans="1:19" x14ac:dyDescent="0.3">
      <c r="A2096" s="2">
        <v>740</v>
      </c>
      <c r="B2096" s="2">
        <v>2</v>
      </c>
      <c r="C2096" s="2">
        <f>VLOOKUP(A2096, [1]orders!A:G, 7, FALSE)</f>
        <v>2</v>
      </c>
      <c r="D2096" s="2">
        <v>94</v>
      </c>
      <c r="E2096" s="2">
        <f>VLOOKUP(C2096, [2]staffs!A:G,1,FALSE)</f>
        <v>2</v>
      </c>
      <c r="F2096" s="2" t="str">
        <f>VLOOKUP(E2096, [2]staffs!A:D,4,FALSE)</f>
        <v>mireya.copeland@bikes.shop</v>
      </c>
      <c r="G2096" s="2">
        <f>VLOOKUP(D2096, [3]products!$A:$D, 4, FALSE)</f>
        <v>1</v>
      </c>
      <c r="H2096" s="2" t="str">
        <f>VLOOKUP(G2096, [4]categories!A:B, 2, FALSE)</f>
        <v>Children Bicycles</v>
      </c>
      <c r="I2096" s="14">
        <f>VLOOKUP(A2096, [1]orders!A:B,2,FALSE)</f>
        <v>1113</v>
      </c>
      <c r="J2096" s="14" t="str">
        <f>VLOOKUP(A2096, [1]orders!A:I,9,FALSE)</f>
        <v>kendra.harrington@yahoo.com</v>
      </c>
      <c r="K2096" s="14">
        <f>VLOOKUP(A2096, [1]orders!A:J,10,FALSE)</f>
        <v>14701</v>
      </c>
      <c r="L2096" s="2" t="str">
        <f>IFERROR(VLOOKUP(C2096, [5]stores!A:B, 2, FALSE), "Unknown")</f>
        <v>Baldwin Bikes</v>
      </c>
      <c r="M2096" s="2" t="str">
        <f>VLOOKUP(D2096,[3]products!A:B,2,FALSE)</f>
        <v>Haro Shredder Pro 20 - 2017</v>
      </c>
      <c r="N2096" s="2" t="str">
        <f>VLOOKUP(D2096, [3]products!A:H, 8, FALSE)</f>
        <v>Haro</v>
      </c>
      <c r="O2096" s="21">
        <f>VLOOKUP(A2096, [1]orders!A:D, 4, FALSE)</f>
        <v>42794</v>
      </c>
      <c r="P2096" s="2">
        <v>2</v>
      </c>
      <c r="Q2096" s="2">
        <v>249.99</v>
      </c>
      <c r="R2096" s="27">
        <v>0.2</v>
      </c>
      <c r="S2096" s="2">
        <f t="shared" si="32"/>
        <v>499.98</v>
      </c>
    </row>
    <row r="2097" spans="1:19" x14ac:dyDescent="0.3">
      <c r="A2097" s="2">
        <v>740</v>
      </c>
      <c r="B2097" s="2">
        <v>3</v>
      </c>
      <c r="C2097" s="2">
        <f>VLOOKUP(A2097, [1]orders!A:G, 7, FALSE)</f>
        <v>2</v>
      </c>
      <c r="D2097" s="2">
        <v>11</v>
      </c>
      <c r="E2097" s="2">
        <f>VLOOKUP(C2097, [2]staffs!A:G,1,FALSE)</f>
        <v>2</v>
      </c>
      <c r="F2097" s="2" t="str">
        <f>VLOOKUP(E2097, [2]staffs!A:D,4,FALSE)</f>
        <v>mireya.copeland@bikes.shop</v>
      </c>
      <c r="G2097" s="2">
        <f>VLOOKUP(D2097, [3]products!$A:$D, 4, FALSE)</f>
        <v>4</v>
      </c>
      <c r="H2097" s="2" t="str">
        <f>VLOOKUP(G2097, [4]categories!A:B, 2, FALSE)</f>
        <v>Cyclocross Bicycles</v>
      </c>
      <c r="I2097" s="14">
        <f>VLOOKUP(A2097, [1]orders!A:B,2,FALSE)</f>
        <v>1113</v>
      </c>
      <c r="J2097" s="14" t="str">
        <f>VLOOKUP(A2097, [1]orders!A:I,9,FALSE)</f>
        <v>kendra.harrington@yahoo.com</v>
      </c>
      <c r="K2097" s="14">
        <f>VLOOKUP(A2097, [1]orders!A:J,10,FALSE)</f>
        <v>14701</v>
      </c>
      <c r="L2097" s="2" t="str">
        <f>IFERROR(VLOOKUP(C2097, [5]stores!A:B, 2, FALSE), "Unknown")</f>
        <v>Baldwin Bikes</v>
      </c>
      <c r="M2097" s="2" t="str">
        <f>VLOOKUP(D2097,[3]products!A:B,2,FALSE)</f>
        <v>Surly Straggler 650b - 2016</v>
      </c>
      <c r="N2097" s="2" t="str">
        <f>VLOOKUP(D2097, [3]products!A:H, 8, FALSE)</f>
        <v>Surly</v>
      </c>
      <c r="O2097" s="21">
        <f>VLOOKUP(A2097, [1]orders!A:D, 4, FALSE)</f>
        <v>42794</v>
      </c>
      <c r="P2097" s="2">
        <v>1</v>
      </c>
      <c r="Q2097" s="2">
        <v>1680.99</v>
      </c>
      <c r="R2097" s="27">
        <v>0.2</v>
      </c>
      <c r="S2097" s="2">
        <f t="shared" si="32"/>
        <v>1680.99</v>
      </c>
    </row>
    <row r="2098" spans="1:19" x14ac:dyDescent="0.3">
      <c r="A2098" s="2">
        <v>740</v>
      </c>
      <c r="B2098" s="2">
        <v>4</v>
      </c>
      <c r="C2098" s="2">
        <f>VLOOKUP(A2098, [1]orders!A:G, 7, FALSE)</f>
        <v>2</v>
      </c>
      <c r="D2098" s="2">
        <v>19</v>
      </c>
      <c r="E2098" s="2">
        <f>VLOOKUP(C2098, [2]staffs!A:G,1,FALSE)</f>
        <v>2</v>
      </c>
      <c r="F2098" s="2" t="str">
        <f>VLOOKUP(E2098, [2]staffs!A:D,4,FALSE)</f>
        <v>mireya.copeland@bikes.shop</v>
      </c>
      <c r="G2098" s="2">
        <f>VLOOKUP(D2098, [3]products!$A:$D, 4, FALSE)</f>
        <v>3</v>
      </c>
      <c r="H2098" s="2" t="str">
        <f>VLOOKUP(G2098, [4]categories!A:B, 2, FALSE)</f>
        <v>Cruisers Bicycles</v>
      </c>
      <c r="I2098" s="14">
        <f>VLOOKUP(A2098, [1]orders!A:B,2,FALSE)</f>
        <v>1113</v>
      </c>
      <c r="J2098" s="14" t="str">
        <f>VLOOKUP(A2098, [1]orders!A:I,9,FALSE)</f>
        <v>kendra.harrington@yahoo.com</v>
      </c>
      <c r="K2098" s="14">
        <f>VLOOKUP(A2098, [1]orders!A:J,10,FALSE)</f>
        <v>14701</v>
      </c>
      <c r="L2098" s="2" t="str">
        <f>IFERROR(VLOOKUP(C2098, [5]stores!A:B, 2, FALSE), "Unknown")</f>
        <v>Baldwin Bikes</v>
      </c>
      <c r="M2098" s="2" t="str">
        <f>VLOOKUP(D2098,[3]products!A:B,2,FALSE)</f>
        <v>Pure Cycles William 3-Speed - 2016</v>
      </c>
      <c r="N2098" s="2" t="str">
        <f>VLOOKUP(D2098, [3]products!A:H, 8, FALSE)</f>
        <v>Pure Cycles</v>
      </c>
      <c r="O2098" s="21">
        <f>VLOOKUP(A2098, [1]orders!A:D, 4, FALSE)</f>
        <v>42794</v>
      </c>
      <c r="P2098" s="2">
        <v>1</v>
      </c>
      <c r="Q2098" s="2">
        <v>449</v>
      </c>
      <c r="R2098" s="27">
        <v>0.2</v>
      </c>
      <c r="S2098" s="2">
        <f t="shared" si="32"/>
        <v>449</v>
      </c>
    </row>
    <row r="2099" spans="1:19" x14ac:dyDescent="0.3">
      <c r="A2099" s="2">
        <v>740</v>
      </c>
      <c r="B2099" s="2">
        <v>5</v>
      </c>
      <c r="C2099" s="2">
        <f>VLOOKUP(A2099, [1]orders!A:G, 7, FALSE)</f>
        <v>2</v>
      </c>
      <c r="D2099" s="2">
        <v>12</v>
      </c>
      <c r="E2099" s="2">
        <f>VLOOKUP(C2099, [2]staffs!A:G,1,FALSE)</f>
        <v>2</v>
      </c>
      <c r="F2099" s="2" t="str">
        <f>VLOOKUP(E2099, [2]staffs!A:D,4,FALSE)</f>
        <v>mireya.copeland@bikes.shop</v>
      </c>
      <c r="G2099" s="2">
        <f>VLOOKUP(D2099, [3]products!$A:$D, 4, FALSE)</f>
        <v>3</v>
      </c>
      <c r="H2099" s="2" t="str">
        <f>VLOOKUP(G2099, [4]categories!A:B, 2, FALSE)</f>
        <v>Cruisers Bicycles</v>
      </c>
      <c r="I2099" s="14">
        <f>VLOOKUP(A2099, [1]orders!A:B,2,FALSE)</f>
        <v>1113</v>
      </c>
      <c r="J2099" s="14" t="str">
        <f>VLOOKUP(A2099, [1]orders!A:I,9,FALSE)</f>
        <v>kendra.harrington@yahoo.com</v>
      </c>
      <c r="K2099" s="14">
        <f>VLOOKUP(A2099, [1]orders!A:J,10,FALSE)</f>
        <v>14701</v>
      </c>
      <c r="L2099" s="2" t="str">
        <f>IFERROR(VLOOKUP(C2099, [5]stores!A:B, 2, FALSE), "Unknown")</f>
        <v>Baldwin Bikes</v>
      </c>
      <c r="M2099" s="2" t="str">
        <f>VLOOKUP(D2099,[3]products!A:B,2,FALSE)</f>
        <v>Electra Townie Original 21D - 2016</v>
      </c>
      <c r="N2099" s="2" t="str">
        <f>VLOOKUP(D2099, [3]products!A:H, 8, FALSE)</f>
        <v>Electra</v>
      </c>
      <c r="O2099" s="21">
        <f>VLOOKUP(A2099, [1]orders!A:D, 4, FALSE)</f>
        <v>42794</v>
      </c>
      <c r="P2099" s="2">
        <v>2</v>
      </c>
      <c r="Q2099" s="2">
        <v>549.99</v>
      </c>
      <c r="R2099" s="27">
        <v>7.0000000000000007E-2</v>
      </c>
      <c r="S2099" s="2">
        <f t="shared" si="32"/>
        <v>1099.98</v>
      </c>
    </row>
    <row r="2100" spans="1:19" x14ac:dyDescent="0.3">
      <c r="A2100" s="2">
        <v>741</v>
      </c>
      <c r="B2100" s="2">
        <v>1</v>
      </c>
      <c r="C2100" s="2">
        <f>VLOOKUP(A2100, [1]orders!A:G, 7, FALSE)</f>
        <v>3</v>
      </c>
      <c r="D2100" s="2">
        <v>58</v>
      </c>
      <c r="E2100" s="2">
        <f>VLOOKUP(C2100, [2]staffs!A:G,1,FALSE)</f>
        <v>3</v>
      </c>
      <c r="F2100" s="2" t="str">
        <f>VLOOKUP(E2100, [2]staffs!A:D,4,FALSE)</f>
        <v>genna.serrano@bikes.shop</v>
      </c>
      <c r="G2100" s="2">
        <f>VLOOKUP(D2100, [3]products!$A:$D, 4, FALSE)</f>
        <v>7</v>
      </c>
      <c r="H2100" s="2" t="str">
        <f>VLOOKUP(G2100, [4]categories!A:B, 2, FALSE)</f>
        <v>Road Bikes</v>
      </c>
      <c r="I2100" s="14">
        <f>VLOOKUP(A2100, [1]orders!A:B,2,FALSE)</f>
        <v>119</v>
      </c>
      <c r="J2100" s="14" t="str">
        <f>VLOOKUP(A2100, [1]orders!A:I,9,FALSE)</f>
        <v>thalia.dillard@yahoo.com</v>
      </c>
      <c r="K2100" s="14">
        <f>VLOOKUP(A2100, [1]orders!A:J,10,FALSE)</f>
        <v>76901</v>
      </c>
      <c r="L2100" s="2" t="str">
        <f>IFERROR(VLOOKUP(C2100, [5]stores!A:B, 2, FALSE), "Unknown")</f>
        <v>Rowlett Bikes</v>
      </c>
      <c r="M2100" s="2" t="str">
        <f>VLOOKUP(D2100,[3]products!A:B,2,FALSE)</f>
        <v>Trek Madone 9.2 - 2017</v>
      </c>
      <c r="N2100" s="2" t="str">
        <f>VLOOKUP(D2100, [3]products!A:H, 8, FALSE)</f>
        <v>Trek</v>
      </c>
      <c r="O2100" s="21">
        <f>VLOOKUP(A2100, [1]orders!A:D, 4, FALSE)</f>
        <v>42794</v>
      </c>
      <c r="P2100" s="2">
        <v>1</v>
      </c>
      <c r="Q2100" s="2">
        <v>4999.99</v>
      </c>
      <c r="R2100" s="27">
        <v>0.05</v>
      </c>
      <c r="S2100" s="2">
        <f t="shared" si="32"/>
        <v>4999.99</v>
      </c>
    </row>
    <row r="2101" spans="1:19" x14ac:dyDescent="0.3">
      <c r="A2101" s="2">
        <v>741</v>
      </c>
      <c r="B2101" s="2">
        <v>2</v>
      </c>
      <c r="C2101" s="2">
        <f>VLOOKUP(A2101, [1]orders!A:G, 7, FALSE)</f>
        <v>3</v>
      </c>
      <c r="D2101" s="2">
        <v>76</v>
      </c>
      <c r="E2101" s="2">
        <f>VLOOKUP(C2101, [2]staffs!A:G,1,FALSE)</f>
        <v>3</v>
      </c>
      <c r="F2101" s="2" t="str">
        <f>VLOOKUP(E2101, [2]staffs!A:D,4,FALSE)</f>
        <v>genna.serrano@bikes.shop</v>
      </c>
      <c r="G2101" s="2">
        <f>VLOOKUP(D2101, [3]products!$A:$D, 4, FALSE)</f>
        <v>3</v>
      </c>
      <c r="H2101" s="2" t="str">
        <f>VLOOKUP(G2101, [4]categories!A:B, 2, FALSE)</f>
        <v>Cruisers Bicycles</v>
      </c>
      <c r="I2101" s="14">
        <f>VLOOKUP(A2101, [1]orders!A:B,2,FALSE)</f>
        <v>119</v>
      </c>
      <c r="J2101" s="14" t="str">
        <f>VLOOKUP(A2101, [1]orders!A:I,9,FALSE)</f>
        <v>thalia.dillard@yahoo.com</v>
      </c>
      <c r="K2101" s="14">
        <f>VLOOKUP(A2101, [1]orders!A:J,10,FALSE)</f>
        <v>76901</v>
      </c>
      <c r="L2101" s="2" t="str">
        <f>IFERROR(VLOOKUP(C2101, [5]stores!A:B, 2, FALSE), "Unknown")</f>
        <v>Rowlett Bikes</v>
      </c>
      <c r="M2101" s="2" t="str">
        <f>VLOOKUP(D2101,[3]products!A:B,2,FALSE)</f>
        <v>Electra Girl's Hawaii 1 16" - 2017</v>
      </c>
      <c r="N2101" s="2" t="str">
        <f>VLOOKUP(D2101, [3]products!A:H, 8, FALSE)</f>
        <v>Electra</v>
      </c>
      <c r="O2101" s="21">
        <f>VLOOKUP(A2101, [1]orders!A:D, 4, FALSE)</f>
        <v>42794</v>
      </c>
      <c r="P2101" s="2">
        <v>1</v>
      </c>
      <c r="Q2101" s="2">
        <v>299.99</v>
      </c>
      <c r="R2101" s="27">
        <v>7.0000000000000007E-2</v>
      </c>
      <c r="S2101" s="2">
        <f t="shared" si="32"/>
        <v>299.99</v>
      </c>
    </row>
    <row r="2102" spans="1:19" x14ac:dyDescent="0.3">
      <c r="A2102" s="2">
        <v>741</v>
      </c>
      <c r="B2102" s="2">
        <v>3</v>
      </c>
      <c r="C2102" s="2">
        <f>VLOOKUP(A2102, [1]orders!A:G, 7, FALSE)</f>
        <v>3</v>
      </c>
      <c r="D2102" s="2">
        <v>21</v>
      </c>
      <c r="E2102" s="2">
        <f>VLOOKUP(C2102, [2]staffs!A:G,1,FALSE)</f>
        <v>3</v>
      </c>
      <c r="F2102" s="2" t="str">
        <f>VLOOKUP(E2102, [2]staffs!A:D,4,FALSE)</f>
        <v>genna.serrano@bikes.shop</v>
      </c>
      <c r="G2102" s="2">
        <f>VLOOKUP(D2102, [3]products!$A:$D, 4, FALSE)</f>
        <v>1</v>
      </c>
      <c r="H2102" s="2" t="str">
        <f>VLOOKUP(G2102, [4]categories!A:B, 2, FALSE)</f>
        <v>Children Bicycles</v>
      </c>
      <c r="I2102" s="14">
        <f>VLOOKUP(A2102, [1]orders!A:B,2,FALSE)</f>
        <v>119</v>
      </c>
      <c r="J2102" s="14" t="str">
        <f>VLOOKUP(A2102, [1]orders!A:I,9,FALSE)</f>
        <v>thalia.dillard@yahoo.com</v>
      </c>
      <c r="K2102" s="14">
        <f>VLOOKUP(A2102, [1]orders!A:J,10,FALSE)</f>
        <v>76901</v>
      </c>
      <c r="L2102" s="2" t="str">
        <f>IFERROR(VLOOKUP(C2102, [5]stores!A:B, 2, FALSE), "Unknown")</f>
        <v>Rowlett Bikes</v>
      </c>
      <c r="M2102" s="2" t="str">
        <f>VLOOKUP(D2102,[3]products!A:B,2,FALSE)</f>
        <v>Electra Cruiser 1 (24-Inch) - 2016</v>
      </c>
      <c r="N2102" s="2" t="str">
        <f>VLOOKUP(D2102, [3]products!A:H, 8, FALSE)</f>
        <v>Electra</v>
      </c>
      <c r="O2102" s="21">
        <f>VLOOKUP(A2102, [1]orders!A:D, 4, FALSE)</f>
        <v>42794</v>
      </c>
      <c r="P2102" s="2">
        <v>2</v>
      </c>
      <c r="Q2102" s="2">
        <v>269.99</v>
      </c>
      <c r="R2102" s="27">
        <v>7.0000000000000007E-2</v>
      </c>
      <c r="S2102" s="2">
        <f t="shared" si="32"/>
        <v>539.98</v>
      </c>
    </row>
    <row r="2103" spans="1:19" x14ac:dyDescent="0.3">
      <c r="A2103" s="2">
        <v>741</v>
      </c>
      <c r="B2103" s="2">
        <v>4</v>
      </c>
      <c r="C2103" s="2">
        <f>VLOOKUP(A2103, [1]orders!A:G, 7, FALSE)</f>
        <v>3</v>
      </c>
      <c r="D2103" s="2">
        <v>56</v>
      </c>
      <c r="E2103" s="2">
        <f>VLOOKUP(C2103, [2]staffs!A:G,1,FALSE)</f>
        <v>3</v>
      </c>
      <c r="F2103" s="2" t="str">
        <f>VLOOKUP(E2103, [2]staffs!A:D,4,FALSE)</f>
        <v>genna.serrano@bikes.shop</v>
      </c>
      <c r="G2103" s="2">
        <f>VLOOKUP(D2103, [3]products!$A:$D, 4, FALSE)</f>
        <v>7</v>
      </c>
      <c r="H2103" s="2" t="str">
        <f>VLOOKUP(G2103, [4]categories!A:B, 2, FALSE)</f>
        <v>Road Bikes</v>
      </c>
      <c r="I2103" s="14">
        <f>VLOOKUP(A2103, [1]orders!A:B,2,FALSE)</f>
        <v>119</v>
      </c>
      <c r="J2103" s="14" t="str">
        <f>VLOOKUP(A2103, [1]orders!A:I,9,FALSE)</f>
        <v>thalia.dillard@yahoo.com</v>
      </c>
      <c r="K2103" s="14">
        <f>VLOOKUP(A2103, [1]orders!A:J,10,FALSE)</f>
        <v>76901</v>
      </c>
      <c r="L2103" s="2" t="str">
        <f>IFERROR(VLOOKUP(C2103, [5]stores!A:B, 2, FALSE), "Unknown")</f>
        <v>Rowlett Bikes</v>
      </c>
      <c r="M2103" s="2" t="str">
        <f>VLOOKUP(D2103,[3]products!A:B,2,FALSE)</f>
        <v>Trek Domane SLR 6 Disc - 2017</v>
      </c>
      <c r="N2103" s="2" t="str">
        <f>VLOOKUP(D2103, [3]products!A:H, 8, FALSE)</f>
        <v>Trek</v>
      </c>
      <c r="O2103" s="21">
        <f>VLOOKUP(A2103, [1]orders!A:D, 4, FALSE)</f>
        <v>42794</v>
      </c>
      <c r="P2103" s="2">
        <v>2</v>
      </c>
      <c r="Q2103" s="2">
        <v>5499.99</v>
      </c>
      <c r="R2103" s="27">
        <v>0.05</v>
      </c>
      <c r="S2103" s="2">
        <f t="shared" si="32"/>
        <v>10999.98</v>
      </c>
    </row>
    <row r="2104" spans="1:19" x14ac:dyDescent="0.3">
      <c r="A2104" s="2">
        <v>742</v>
      </c>
      <c r="B2104" s="2">
        <v>1</v>
      </c>
      <c r="C2104" s="2">
        <f>VLOOKUP(A2104, [1]orders!A:G, 7, FALSE)</f>
        <v>3</v>
      </c>
      <c r="D2104" s="2">
        <v>107</v>
      </c>
      <c r="E2104" s="2">
        <f>VLOOKUP(C2104, [2]staffs!A:G,1,FALSE)</f>
        <v>3</v>
      </c>
      <c r="F2104" s="2" t="str">
        <f>VLOOKUP(E2104, [2]staffs!A:D,4,FALSE)</f>
        <v>genna.serrano@bikes.shop</v>
      </c>
      <c r="G2104" s="2">
        <f>VLOOKUP(D2104, [3]products!$A:$D, 4, FALSE)</f>
        <v>2</v>
      </c>
      <c r="H2104" s="2" t="str">
        <f>VLOOKUP(G2104, [4]categories!A:B, 2, FALSE)</f>
        <v>Comfort Bicycles</v>
      </c>
      <c r="I2104" s="14">
        <f>VLOOKUP(A2104, [1]orders!A:B,2,FALSE)</f>
        <v>433</v>
      </c>
      <c r="J2104" s="14" t="str">
        <f>VLOOKUP(A2104, [1]orders!A:I,9,FALSE)</f>
        <v>holly.nieves@aol.com</v>
      </c>
      <c r="K2104" s="14">
        <f>VLOOKUP(A2104, [1]orders!A:J,10,FALSE)</f>
        <v>75604</v>
      </c>
      <c r="L2104" s="2" t="str">
        <f>IFERROR(VLOOKUP(C2104, [5]stores!A:B, 2, FALSE), "Unknown")</f>
        <v>Rowlett Bikes</v>
      </c>
      <c r="M2104" s="2" t="str">
        <f>VLOOKUP(D2104,[3]products!A:B,2,FALSE)</f>
        <v>Sun Bicycles Cruz 7 - 2017</v>
      </c>
      <c r="N2104" s="2" t="str">
        <f>VLOOKUP(D2104, [3]products!A:H, 8, FALSE)</f>
        <v>Sun Bicycles</v>
      </c>
      <c r="O2104" s="21">
        <f>VLOOKUP(A2104, [1]orders!A:D, 4, FALSE)</f>
        <v>42794</v>
      </c>
      <c r="P2104" s="2">
        <v>2</v>
      </c>
      <c r="Q2104" s="2">
        <v>416.99</v>
      </c>
      <c r="R2104" s="27">
        <v>0.05</v>
      </c>
      <c r="S2104" s="2">
        <f t="shared" si="32"/>
        <v>833.98</v>
      </c>
    </row>
    <row r="2105" spans="1:19" x14ac:dyDescent="0.3">
      <c r="A2105" s="2">
        <v>742</v>
      </c>
      <c r="B2105" s="2">
        <v>2</v>
      </c>
      <c r="C2105" s="2">
        <f>VLOOKUP(A2105, [1]orders!A:G, 7, FALSE)</f>
        <v>3</v>
      </c>
      <c r="D2105" s="2">
        <v>45</v>
      </c>
      <c r="E2105" s="2">
        <f>VLOOKUP(C2105, [2]staffs!A:G,1,FALSE)</f>
        <v>3</v>
      </c>
      <c r="F2105" s="2" t="str">
        <f>VLOOKUP(E2105, [2]staffs!A:D,4,FALSE)</f>
        <v>genna.serrano@bikes.shop</v>
      </c>
      <c r="G2105" s="2">
        <f>VLOOKUP(D2105, [3]products!$A:$D, 4, FALSE)</f>
        <v>6</v>
      </c>
      <c r="H2105" s="2" t="str">
        <f>VLOOKUP(G2105, [4]categories!A:B, 2, FALSE)</f>
        <v>Mountain Bikes</v>
      </c>
      <c r="I2105" s="14">
        <f>VLOOKUP(A2105, [1]orders!A:B,2,FALSE)</f>
        <v>433</v>
      </c>
      <c r="J2105" s="14" t="str">
        <f>VLOOKUP(A2105, [1]orders!A:I,9,FALSE)</f>
        <v>holly.nieves@aol.com</v>
      </c>
      <c r="K2105" s="14">
        <f>VLOOKUP(A2105, [1]orders!A:J,10,FALSE)</f>
        <v>75604</v>
      </c>
      <c r="L2105" s="2" t="str">
        <f>IFERROR(VLOOKUP(C2105, [5]stores!A:B, 2, FALSE), "Unknown")</f>
        <v>Rowlett Bikes</v>
      </c>
      <c r="M2105" s="2" t="str">
        <f>VLOOKUP(D2105,[3]products!A:B,2,FALSE)</f>
        <v>Haro SR 1.2 - 2017</v>
      </c>
      <c r="N2105" s="2" t="str">
        <f>VLOOKUP(D2105, [3]products!A:H, 8, FALSE)</f>
        <v>Haro</v>
      </c>
      <c r="O2105" s="21">
        <f>VLOOKUP(A2105, [1]orders!A:D, 4, FALSE)</f>
        <v>42794</v>
      </c>
      <c r="P2105" s="2">
        <v>1</v>
      </c>
      <c r="Q2105" s="2">
        <v>869.99</v>
      </c>
      <c r="R2105" s="27">
        <v>7.0000000000000007E-2</v>
      </c>
      <c r="S2105" s="2">
        <f t="shared" si="32"/>
        <v>869.99</v>
      </c>
    </row>
    <row r="2106" spans="1:19" x14ac:dyDescent="0.3">
      <c r="A2106" s="2">
        <v>743</v>
      </c>
      <c r="B2106" s="2">
        <v>1</v>
      </c>
      <c r="C2106" s="2">
        <f>VLOOKUP(A2106, [1]orders!A:G, 7, FALSE)</f>
        <v>2</v>
      </c>
      <c r="D2106" s="2">
        <v>80</v>
      </c>
      <c r="E2106" s="2">
        <f>VLOOKUP(C2106, [2]staffs!A:G,1,FALSE)</f>
        <v>2</v>
      </c>
      <c r="F2106" s="2" t="str">
        <f>VLOOKUP(E2106, [2]staffs!A:D,4,FALSE)</f>
        <v>mireya.copeland@bikes.shop</v>
      </c>
      <c r="G2106" s="2">
        <f>VLOOKUP(D2106, [3]products!$A:$D, 4, FALSE)</f>
        <v>3</v>
      </c>
      <c r="H2106" s="2" t="str">
        <f>VLOOKUP(G2106, [4]categories!A:B, 2, FALSE)</f>
        <v>Cruisers Bicycles</v>
      </c>
      <c r="I2106" s="14">
        <f>VLOOKUP(A2106, [1]orders!A:B,2,FALSE)</f>
        <v>137</v>
      </c>
      <c r="J2106" s="14" t="str">
        <f>VLOOKUP(A2106, [1]orders!A:I,9,FALSE)</f>
        <v>shonta.mercer@aol.com</v>
      </c>
      <c r="K2106" s="14">
        <f>VLOOKUP(A2106, [1]orders!A:J,10,FALSE)</f>
        <v>11758</v>
      </c>
      <c r="L2106" s="2" t="str">
        <f>IFERROR(VLOOKUP(C2106, [5]stores!A:B, 2, FALSE), "Unknown")</f>
        <v>Baldwin Bikes</v>
      </c>
      <c r="M2106" s="2" t="str">
        <f>VLOOKUP(D2106,[3]products!A:B,2,FALSE)</f>
        <v>Sun Bicycles Brickell Tandem CB - 2017</v>
      </c>
      <c r="N2106" s="2" t="str">
        <f>VLOOKUP(D2106, [3]products!A:H, 8, FALSE)</f>
        <v>Sun Bicycles</v>
      </c>
      <c r="O2106" s="21">
        <f>VLOOKUP(A2106, [1]orders!A:D, 4, FALSE)</f>
        <v>42795</v>
      </c>
      <c r="P2106" s="2">
        <v>1</v>
      </c>
      <c r="Q2106" s="2">
        <v>761.99</v>
      </c>
      <c r="R2106" s="27">
        <v>0.05</v>
      </c>
      <c r="S2106" s="2">
        <f t="shared" si="32"/>
        <v>761.99</v>
      </c>
    </row>
    <row r="2107" spans="1:19" x14ac:dyDescent="0.3">
      <c r="A2107" s="2">
        <v>744</v>
      </c>
      <c r="B2107" s="2">
        <v>1</v>
      </c>
      <c r="C2107" s="2">
        <f>VLOOKUP(A2107, [1]orders!A:G, 7, FALSE)</f>
        <v>2</v>
      </c>
      <c r="D2107" s="2">
        <v>33</v>
      </c>
      <c r="E2107" s="2">
        <f>VLOOKUP(C2107, [2]staffs!A:G,1,FALSE)</f>
        <v>2</v>
      </c>
      <c r="F2107" s="2" t="str">
        <f>VLOOKUP(E2107, [2]staffs!A:D,4,FALSE)</f>
        <v>mireya.copeland@bikes.shop</v>
      </c>
      <c r="G2107" s="2">
        <f>VLOOKUP(D2107, [3]products!$A:$D, 4, FALSE)</f>
        <v>6</v>
      </c>
      <c r="H2107" s="2" t="str">
        <f>VLOOKUP(G2107, [4]categories!A:B, 2, FALSE)</f>
        <v>Mountain Bikes</v>
      </c>
      <c r="I2107" s="14">
        <f>VLOOKUP(A2107, [1]orders!A:B,2,FALSE)</f>
        <v>166</v>
      </c>
      <c r="J2107" s="14" t="str">
        <f>VLOOKUP(A2107, [1]orders!A:I,9,FALSE)</f>
        <v>lena.mills@yahoo.com</v>
      </c>
      <c r="K2107" s="14">
        <f>VLOOKUP(A2107, [1]orders!A:J,10,FALSE)</f>
        <v>11421</v>
      </c>
      <c r="L2107" s="2" t="str">
        <f>IFERROR(VLOOKUP(C2107, [5]stores!A:B, 2, FALSE), "Unknown")</f>
        <v>Baldwin Bikes</v>
      </c>
      <c r="M2107" s="2" t="str">
        <f>VLOOKUP(D2107,[3]products!A:B,2,FALSE)</f>
        <v>Surly Wednesday Frameset - 2017</v>
      </c>
      <c r="N2107" s="2" t="str">
        <f>VLOOKUP(D2107, [3]products!A:H, 8, FALSE)</f>
        <v>Surly</v>
      </c>
      <c r="O2107" s="21">
        <f>VLOOKUP(A2107, [1]orders!A:D, 4, FALSE)</f>
        <v>42795</v>
      </c>
      <c r="P2107" s="2">
        <v>2</v>
      </c>
      <c r="Q2107" s="2">
        <v>469.99</v>
      </c>
      <c r="R2107" s="27">
        <v>0.2</v>
      </c>
      <c r="S2107" s="2">
        <f t="shared" si="32"/>
        <v>939.98</v>
      </c>
    </row>
    <row r="2108" spans="1:19" x14ac:dyDescent="0.3">
      <c r="A2108" s="2">
        <v>745</v>
      </c>
      <c r="B2108" s="2">
        <v>1</v>
      </c>
      <c r="C2108" s="2">
        <f>VLOOKUP(A2108, [1]orders!A:G, 7, FALSE)</f>
        <v>2</v>
      </c>
      <c r="D2108" s="2">
        <v>95</v>
      </c>
      <c r="E2108" s="2">
        <f>VLOOKUP(C2108, [2]staffs!A:G,1,FALSE)</f>
        <v>2</v>
      </c>
      <c r="F2108" s="2" t="str">
        <f>VLOOKUP(E2108, [2]staffs!A:D,4,FALSE)</f>
        <v>mireya.copeland@bikes.shop</v>
      </c>
      <c r="G2108" s="2">
        <f>VLOOKUP(D2108, [3]products!$A:$D, 4, FALSE)</f>
        <v>1</v>
      </c>
      <c r="H2108" s="2" t="str">
        <f>VLOOKUP(G2108, [4]categories!A:B, 2, FALSE)</f>
        <v>Children Bicycles</v>
      </c>
      <c r="I2108" s="14">
        <f>VLOOKUP(A2108, [1]orders!A:B,2,FALSE)</f>
        <v>698</v>
      </c>
      <c r="J2108" s="14" t="str">
        <f>VLOOKUP(A2108, [1]orders!A:I,9,FALSE)</f>
        <v>charleen.joyner@aol.com</v>
      </c>
      <c r="K2108" s="14">
        <f>VLOOKUP(A2108, [1]orders!A:J,10,FALSE)</f>
        <v>11368</v>
      </c>
      <c r="L2108" s="2" t="str">
        <f>IFERROR(VLOOKUP(C2108, [5]stores!A:B, 2, FALSE), "Unknown")</f>
        <v>Baldwin Bikes</v>
      </c>
      <c r="M2108" s="2" t="str">
        <f>VLOOKUP(D2108,[3]products!A:B,2,FALSE)</f>
        <v>Electra Girl's Hawaii 1 16" - 2017</v>
      </c>
      <c r="N2108" s="2" t="str">
        <f>VLOOKUP(D2108, [3]products!A:H, 8, FALSE)</f>
        <v>Electra</v>
      </c>
      <c r="O2108" s="21">
        <f>VLOOKUP(A2108, [1]orders!A:D, 4, FALSE)</f>
        <v>42795</v>
      </c>
      <c r="P2108" s="2">
        <v>2</v>
      </c>
      <c r="Q2108" s="2">
        <v>299.99</v>
      </c>
      <c r="R2108" s="27">
        <v>0.05</v>
      </c>
      <c r="S2108" s="2">
        <f t="shared" si="32"/>
        <v>599.98</v>
      </c>
    </row>
    <row r="2109" spans="1:19" x14ac:dyDescent="0.3">
      <c r="A2109" s="2">
        <v>745</v>
      </c>
      <c r="B2109" s="2">
        <v>2</v>
      </c>
      <c r="C2109" s="2">
        <f>VLOOKUP(A2109, [1]orders!A:G, 7, FALSE)</f>
        <v>2</v>
      </c>
      <c r="D2109" s="2">
        <v>22</v>
      </c>
      <c r="E2109" s="2">
        <f>VLOOKUP(C2109, [2]staffs!A:G,1,FALSE)</f>
        <v>2</v>
      </c>
      <c r="F2109" s="2" t="str">
        <f>VLOOKUP(E2109, [2]staffs!A:D,4,FALSE)</f>
        <v>mireya.copeland@bikes.shop</v>
      </c>
      <c r="G2109" s="2">
        <f>VLOOKUP(D2109, [3]products!$A:$D, 4, FALSE)</f>
        <v>1</v>
      </c>
      <c r="H2109" s="2" t="str">
        <f>VLOOKUP(G2109, [4]categories!A:B, 2, FALSE)</f>
        <v>Children Bicycles</v>
      </c>
      <c r="I2109" s="14">
        <f>VLOOKUP(A2109, [1]orders!A:B,2,FALSE)</f>
        <v>698</v>
      </c>
      <c r="J2109" s="14" t="str">
        <f>VLOOKUP(A2109, [1]orders!A:I,9,FALSE)</f>
        <v>charleen.joyner@aol.com</v>
      </c>
      <c r="K2109" s="14">
        <f>VLOOKUP(A2109, [1]orders!A:J,10,FALSE)</f>
        <v>11368</v>
      </c>
      <c r="L2109" s="2" t="str">
        <f>IFERROR(VLOOKUP(C2109, [5]stores!A:B, 2, FALSE), "Unknown")</f>
        <v>Baldwin Bikes</v>
      </c>
      <c r="M2109" s="2" t="str">
        <f>VLOOKUP(D2109,[3]products!A:B,2,FALSE)</f>
        <v>Electra Girl's Hawaii 1 (16-inch) - 2015/2016</v>
      </c>
      <c r="N2109" s="2" t="str">
        <f>VLOOKUP(D2109, [3]products!A:H, 8, FALSE)</f>
        <v>Electra</v>
      </c>
      <c r="O2109" s="21">
        <f>VLOOKUP(A2109, [1]orders!A:D, 4, FALSE)</f>
        <v>42795</v>
      </c>
      <c r="P2109" s="2">
        <v>2</v>
      </c>
      <c r="Q2109" s="2">
        <v>269.99</v>
      </c>
      <c r="R2109" s="27">
        <v>0.2</v>
      </c>
      <c r="S2109" s="2">
        <f t="shared" si="32"/>
        <v>539.98</v>
      </c>
    </row>
    <row r="2110" spans="1:19" x14ac:dyDescent="0.3">
      <c r="A2110" s="2">
        <v>745</v>
      </c>
      <c r="B2110" s="2">
        <v>3</v>
      </c>
      <c r="C2110" s="2">
        <f>VLOOKUP(A2110, [1]orders!A:G, 7, FALSE)</f>
        <v>2</v>
      </c>
      <c r="D2110" s="2">
        <v>78</v>
      </c>
      <c r="E2110" s="2">
        <f>VLOOKUP(C2110, [2]staffs!A:G,1,FALSE)</f>
        <v>2</v>
      </c>
      <c r="F2110" s="2" t="str">
        <f>VLOOKUP(E2110, [2]staffs!A:D,4,FALSE)</f>
        <v>mireya.copeland@bikes.shop</v>
      </c>
      <c r="G2110" s="2">
        <f>VLOOKUP(D2110, [3]products!$A:$D, 4, FALSE)</f>
        <v>3</v>
      </c>
      <c r="H2110" s="2" t="str">
        <f>VLOOKUP(G2110, [4]categories!A:B, 2, FALSE)</f>
        <v>Cruisers Bicycles</v>
      </c>
      <c r="I2110" s="14">
        <f>VLOOKUP(A2110, [1]orders!A:B,2,FALSE)</f>
        <v>698</v>
      </c>
      <c r="J2110" s="14" t="str">
        <f>VLOOKUP(A2110, [1]orders!A:I,9,FALSE)</f>
        <v>charleen.joyner@aol.com</v>
      </c>
      <c r="K2110" s="14">
        <f>VLOOKUP(A2110, [1]orders!A:J,10,FALSE)</f>
        <v>11368</v>
      </c>
      <c r="L2110" s="2" t="str">
        <f>IFERROR(VLOOKUP(C2110, [5]stores!A:B, 2, FALSE), "Unknown")</f>
        <v>Baldwin Bikes</v>
      </c>
      <c r="M2110" s="2" t="str">
        <f>VLOOKUP(D2110,[3]products!A:B,2,FALSE)</f>
        <v>Sun Bicycles Biscayne Tandem CB - 2017</v>
      </c>
      <c r="N2110" s="2" t="str">
        <f>VLOOKUP(D2110, [3]products!A:H, 8, FALSE)</f>
        <v>Sun Bicycles</v>
      </c>
      <c r="O2110" s="21">
        <f>VLOOKUP(A2110, [1]orders!A:D, 4, FALSE)</f>
        <v>42795</v>
      </c>
      <c r="P2110" s="2">
        <v>1</v>
      </c>
      <c r="Q2110" s="2">
        <v>647.99</v>
      </c>
      <c r="R2110" s="27">
        <v>0.1</v>
      </c>
      <c r="S2110" s="2">
        <f t="shared" si="32"/>
        <v>647.99</v>
      </c>
    </row>
    <row r="2111" spans="1:19" x14ac:dyDescent="0.3">
      <c r="A2111" s="2">
        <v>746</v>
      </c>
      <c r="B2111" s="2">
        <v>1</v>
      </c>
      <c r="C2111" s="2">
        <f>VLOOKUP(A2111, [1]orders!A:G, 7, FALSE)</f>
        <v>1</v>
      </c>
      <c r="D2111" s="2">
        <v>99</v>
      </c>
      <c r="E2111" s="2">
        <f>VLOOKUP(C2111, [2]staffs!A:G,1,FALSE)</f>
        <v>1</v>
      </c>
      <c r="F2111" s="2" t="str">
        <f>VLOOKUP(E2111, [2]staffs!A:D,4,FALSE)</f>
        <v>fabiola.jackson@bikes.shop</v>
      </c>
      <c r="G2111" s="2">
        <f>VLOOKUP(D2111, [3]products!$A:$D, 4, FALSE)</f>
        <v>1</v>
      </c>
      <c r="H2111" s="2" t="str">
        <f>VLOOKUP(G2111, [4]categories!A:B, 2, FALSE)</f>
        <v>Children Bicycles</v>
      </c>
      <c r="I2111" s="14">
        <f>VLOOKUP(A2111, [1]orders!A:B,2,FALSE)</f>
        <v>391</v>
      </c>
      <c r="J2111" s="14" t="str">
        <f>VLOOKUP(A2111, [1]orders!A:I,9,FALSE)</f>
        <v>vernita.ball@gmail.com</v>
      </c>
      <c r="K2111" s="14">
        <f>VLOOKUP(A2111, [1]orders!A:J,10,FALSE)</f>
        <v>93635</v>
      </c>
      <c r="L2111" s="2" t="str">
        <f>IFERROR(VLOOKUP(C2111, [5]stores!A:B, 2, FALSE), "Unknown")</f>
        <v>Santa Cruz Bikes</v>
      </c>
      <c r="M2111" s="2" t="str">
        <f>VLOOKUP(D2111,[3]products!A:B,2,FALSE)</f>
        <v>Electra Sugar Skulls 1 (20-inch) - Girl's - 2017</v>
      </c>
      <c r="N2111" s="2" t="str">
        <f>VLOOKUP(D2111, [3]products!A:H, 8, FALSE)</f>
        <v>Electra</v>
      </c>
      <c r="O2111" s="21">
        <f>VLOOKUP(A2111, [1]orders!A:D, 4, FALSE)</f>
        <v>42796</v>
      </c>
      <c r="P2111" s="2">
        <v>1</v>
      </c>
      <c r="Q2111" s="2">
        <v>299.99</v>
      </c>
      <c r="R2111" s="27">
        <v>0.1</v>
      </c>
      <c r="S2111" s="2">
        <f t="shared" si="32"/>
        <v>299.99</v>
      </c>
    </row>
    <row r="2112" spans="1:19" x14ac:dyDescent="0.3">
      <c r="A2112" s="2">
        <v>747</v>
      </c>
      <c r="B2112" s="2">
        <v>1</v>
      </c>
      <c r="C2112" s="2">
        <f>VLOOKUP(A2112, [1]orders!A:G, 7, FALSE)</f>
        <v>1</v>
      </c>
      <c r="D2112" s="2">
        <v>110</v>
      </c>
      <c r="E2112" s="2">
        <f>VLOOKUP(C2112, [2]staffs!A:G,1,FALSE)</f>
        <v>1</v>
      </c>
      <c r="F2112" s="2" t="str">
        <f>VLOOKUP(E2112, [2]staffs!A:D,4,FALSE)</f>
        <v>fabiola.jackson@bikes.shop</v>
      </c>
      <c r="G2112" s="2">
        <f>VLOOKUP(D2112, [3]products!$A:$D, 4, FALSE)</f>
        <v>2</v>
      </c>
      <c r="H2112" s="2" t="str">
        <f>VLOOKUP(G2112, [4]categories!A:B, 2, FALSE)</f>
        <v>Comfort Bicycles</v>
      </c>
      <c r="I2112" s="14">
        <f>VLOOKUP(A2112, [1]orders!A:B,2,FALSE)</f>
        <v>87</v>
      </c>
      <c r="J2112" s="14" t="str">
        <f>VLOOKUP(A2112, [1]orders!A:I,9,FALSE)</f>
        <v>yan.mcgowan@msn.com</v>
      </c>
      <c r="K2112" s="14">
        <f>VLOOKUP(A2112, [1]orders!A:J,10,FALSE)</f>
        <v>91010</v>
      </c>
      <c r="L2112" s="2" t="str">
        <f>IFERROR(VLOOKUP(C2112, [5]stores!A:B, 2, FALSE), "Unknown")</f>
        <v>Santa Cruz Bikes</v>
      </c>
      <c r="M2112" s="2" t="str">
        <f>VLOOKUP(D2112,[3]products!A:B,2,FALSE)</f>
        <v>Sun Bicycles Drifter 7 - 2017</v>
      </c>
      <c r="N2112" s="2" t="str">
        <f>VLOOKUP(D2112, [3]products!A:H, 8, FALSE)</f>
        <v>Sun Bicycles</v>
      </c>
      <c r="O2112" s="21">
        <f>VLOOKUP(A2112, [1]orders!A:D, 4, FALSE)</f>
        <v>42797</v>
      </c>
      <c r="P2112" s="2">
        <v>1</v>
      </c>
      <c r="Q2112" s="2">
        <v>470.99</v>
      </c>
      <c r="R2112" s="27">
        <v>7.0000000000000007E-2</v>
      </c>
      <c r="S2112" s="2">
        <f t="shared" si="32"/>
        <v>470.99</v>
      </c>
    </row>
    <row r="2113" spans="1:19" x14ac:dyDescent="0.3">
      <c r="A2113" s="2">
        <v>747</v>
      </c>
      <c r="B2113" s="2">
        <v>2</v>
      </c>
      <c r="C2113" s="2">
        <f>VLOOKUP(A2113, [1]orders!A:G, 7, FALSE)</f>
        <v>1</v>
      </c>
      <c r="D2113" s="2">
        <v>86</v>
      </c>
      <c r="E2113" s="2">
        <f>VLOOKUP(C2113, [2]staffs!A:G,1,FALSE)</f>
        <v>1</v>
      </c>
      <c r="F2113" s="2" t="str">
        <f>VLOOKUP(E2113, [2]staffs!A:D,4,FALSE)</f>
        <v>fabiola.jackson@bikes.shop</v>
      </c>
      <c r="G2113" s="2">
        <f>VLOOKUP(D2113, [3]products!$A:$D, 4, FALSE)</f>
        <v>1</v>
      </c>
      <c r="H2113" s="2" t="str">
        <f>VLOOKUP(G2113, [4]categories!A:B, 2, FALSE)</f>
        <v>Children Bicycles</v>
      </c>
      <c r="I2113" s="14">
        <f>VLOOKUP(A2113, [1]orders!A:B,2,FALSE)</f>
        <v>87</v>
      </c>
      <c r="J2113" s="14" t="str">
        <f>VLOOKUP(A2113, [1]orders!A:I,9,FALSE)</f>
        <v>yan.mcgowan@msn.com</v>
      </c>
      <c r="K2113" s="14">
        <f>VLOOKUP(A2113, [1]orders!A:J,10,FALSE)</f>
        <v>91010</v>
      </c>
      <c r="L2113" s="2" t="str">
        <f>IFERROR(VLOOKUP(C2113, [5]stores!A:B, 2, FALSE), "Unknown")</f>
        <v>Santa Cruz Bikes</v>
      </c>
      <c r="M2113" s="2" t="str">
        <f>VLOOKUP(D2113,[3]products!A:B,2,FALSE)</f>
        <v>Trek Girl's Kickster - 2017</v>
      </c>
      <c r="N2113" s="2" t="str">
        <f>VLOOKUP(D2113, [3]products!A:H, 8, FALSE)</f>
        <v>Trek</v>
      </c>
      <c r="O2113" s="21">
        <f>VLOOKUP(A2113, [1]orders!A:D, 4, FALSE)</f>
        <v>42797</v>
      </c>
      <c r="P2113" s="2">
        <v>1</v>
      </c>
      <c r="Q2113" s="2">
        <v>149.99</v>
      </c>
      <c r="R2113" s="27">
        <v>0.2</v>
      </c>
      <c r="S2113" s="2">
        <f t="shared" si="32"/>
        <v>149.99</v>
      </c>
    </row>
    <row r="2114" spans="1:19" x14ac:dyDescent="0.3">
      <c r="A2114" s="2">
        <v>747</v>
      </c>
      <c r="B2114" s="2">
        <v>3</v>
      </c>
      <c r="C2114" s="2">
        <f>VLOOKUP(A2114, [1]orders!A:G, 7, FALSE)</f>
        <v>1</v>
      </c>
      <c r="D2114" s="2">
        <v>33</v>
      </c>
      <c r="E2114" s="2">
        <f>VLOOKUP(C2114, [2]staffs!A:G,1,FALSE)</f>
        <v>1</v>
      </c>
      <c r="F2114" s="2" t="str">
        <f>VLOOKUP(E2114, [2]staffs!A:D,4,FALSE)</f>
        <v>fabiola.jackson@bikes.shop</v>
      </c>
      <c r="G2114" s="2">
        <f>VLOOKUP(D2114, [3]products!$A:$D, 4, FALSE)</f>
        <v>6</v>
      </c>
      <c r="H2114" s="2" t="str">
        <f>VLOOKUP(G2114, [4]categories!A:B, 2, FALSE)</f>
        <v>Mountain Bikes</v>
      </c>
      <c r="I2114" s="14">
        <f>VLOOKUP(A2114, [1]orders!A:B,2,FALSE)</f>
        <v>87</v>
      </c>
      <c r="J2114" s="14" t="str">
        <f>VLOOKUP(A2114, [1]orders!A:I,9,FALSE)</f>
        <v>yan.mcgowan@msn.com</v>
      </c>
      <c r="K2114" s="14">
        <f>VLOOKUP(A2114, [1]orders!A:J,10,FALSE)</f>
        <v>91010</v>
      </c>
      <c r="L2114" s="2" t="str">
        <f>IFERROR(VLOOKUP(C2114, [5]stores!A:B, 2, FALSE), "Unknown")</f>
        <v>Santa Cruz Bikes</v>
      </c>
      <c r="M2114" s="2" t="str">
        <f>VLOOKUP(D2114,[3]products!A:B,2,FALSE)</f>
        <v>Surly Wednesday Frameset - 2017</v>
      </c>
      <c r="N2114" s="2" t="str">
        <f>VLOOKUP(D2114, [3]products!A:H, 8, FALSE)</f>
        <v>Surly</v>
      </c>
      <c r="O2114" s="21">
        <f>VLOOKUP(A2114, [1]orders!A:D, 4, FALSE)</f>
        <v>42797</v>
      </c>
      <c r="P2114" s="2">
        <v>2</v>
      </c>
      <c r="Q2114" s="2">
        <v>469.99</v>
      </c>
      <c r="R2114" s="27">
        <v>0.1</v>
      </c>
      <c r="S2114" s="2">
        <f t="shared" si="32"/>
        <v>939.98</v>
      </c>
    </row>
    <row r="2115" spans="1:19" x14ac:dyDescent="0.3">
      <c r="A2115" s="2">
        <v>747</v>
      </c>
      <c r="B2115" s="2">
        <v>4</v>
      </c>
      <c r="C2115" s="2">
        <f>VLOOKUP(A2115, [1]orders!A:G, 7, FALSE)</f>
        <v>1</v>
      </c>
      <c r="D2115" s="2">
        <v>81</v>
      </c>
      <c r="E2115" s="2">
        <f>VLOOKUP(C2115, [2]staffs!A:G,1,FALSE)</f>
        <v>1</v>
      </c>
      <c r="F2115" s="2" t="str">
        <f>VLOOKUP(E2115, [2]staffs!A:D,4,FALSE)</f>
        <v>fabiola.jackson@bikes.shop</v>
      </c>
      <c r="G2115" s="2">
        <f>VLOOKUP(D2115, [3]products!$A:$D, 4, FALSE)</f>
        <v>3</v>
      </c>
      <c r="H2115" s="2" t="str">
        <f>VLOOKUP(G2115, [4]categories!A:B, 2, FALSE)</f>
        <v>Cruisers Bicycles</v>
      </c>
      <c r="I2115" s="14">
        <f>VLOOKUP(A2115, [1]orders!A:B,2,FALSE)</f>
        <v>87</v>
      </c>
      <c r="J2115" s="14" t="str">
        <f>VLOOKUP(A2115, [1]orders!A:I,9,FALSE)</f>
        <v>yan.mcgowan@msn.com</v>
      </c>
      <c r="K2115" s="14">
        <f>VLOOKUP(A2115, [1]orders!A:J,10,FALSE)</f>
        <v>91010</v>
      </c>
      <c r="L2115" s="2" t="str">
        <f>IFERROR(VLOOKUP(C2115, [5]stores!A:B, 2, FALSE), "Unknown")</f>
        <v>Santa Cruz Bikes</v>
      </c>
      <c r="M2115" s="2" t="str">
        <f>VLOOKUP(D2115,[3]products!A:B,2,FALSE)</f>
        <v>Electra Amsterdam Fashion 7i Ladies' - 2017</v>
      </c>
      <c r="N2115" s="2" t="str">
        <f>VLOOKUP(D2115, [3]products!A:H, 8, FALSE)</f>
        <v>Electra</v>
      </c>
      <c r="O2115" s="21">
        <f>VLOOKUP(A2115, [1]orders!A:D, 4, FALSE)</f>
        <v>42797</v>
      </c>
      <c r="P2115" s="2">
        <v>1</v>
      </c>
      <c r="Q2115" s="2">
        <v>1099.99</v>
      </c>
      <c r="R2115" s="27">
        <v>7.0000000000000007E-2</v>
      </c>
      <c r="S2115" s="2">
        <f t="shared" ref="S2115:S2178" si="33">P2115*Q2115</f>
        <v>1099.99</v>
      </c>
    </row>
    <row r="2116" spans="1:19" x14ac:dyDescent="0.3">
      <c r="A2116" s="2">
        <v>748</v>
      </c>
      <c r="B2116" s="2">
        <v>1</v>
      </c>
      <c r="C2116" s="2">
        <f>VLOOKUP(A2116, [1]orders!A:G, 7, FALSE)</f>
        <v>3</v>
      </c>
      <c r="D2116" s="2">
        <v>16</v>
      </c>
      <c r="E2116" s="2">
        <f>VLOOKUP(C2116, [2]staffs!A:G,1,FALSE)</f>
        <v>3</v>
      </c>
      <c r="F2116" s="2" t="str">
        <f>VLOOKUP(E2116, [2]staffs!A:D,4,FALSE)</f>
        <v>genna.serrano@bikes.shop</v>
      </c>
      <c r="G2116" s="2">
        <f>VLOOKUP(D2116, [3]products!$A:$D, 4, FALSE)</f>
        <v>3</v>
      </c>
      <c r="H2116" s="2" t="str">
        <f>VLOOKUP(G2116, [4]categories!A:B, 2, FALSE)</f>
        <v>Cruisers Bicycles</v>
      </c>
      <c r="I2116" s="14">
        <f>VLOOKUP(A2116, [1]orders!A:B,2,FALSE)</f>
        <v>1072</v>
      </c>
      <c r="J2116" s="14" t="str">
        <f>VLOOKUP(A2116, [1]orders!A:I,9,FALSE)</f>
        <v>maryalice.henry@msn.com</v>
      </c>
      <c r="K2116" s="14">
        <f>VLOOKUP(A2116, [1]orders!A:J,10,FALSE)</f>
        <v>75080</v>
      </c>
      <c r="L2116" s="2" t="str">
        <f>IFERROR(VLOOKUP(C2116, [5]stores!A:B, 2, FALSE), "Unknown")</f>
        <v>Rowlett Bikes</v>
      </c>
      <c r="M2116" s="2" t="str">
        <f>VLOOKUP(D2116,[3]products!A:B,2,FALSE)</f>
        <v>Electra Townie Original 7D EQ - 2016</v>
      </c>
      <c r="N2116" s="2" t="str">
        <f>VLOOKUP(D2116, [3]products!A:H, 8, FALSE)</f>
        <v>Electra</v>
      </c>
      <c r="O2116" s="21">
        <f>VLOOKUP(A2116, [1]orders!A:D, 4, FALSE)</f>
        <v>42797</v>
      </c>
      <c r="P2116" s="2">
        <v>2</v>
      </c>
      <c r="Q2116" s="2">
        <v>599.99</v>
      </c>
      <c r="R2116" s="27">
        <v>0.1</v>
      </c>
      <c r="S2116" s="2">
        <f t="shared" si="33"/>
        <v>1199.98</v>
      </c>
    </row>
    <row r="2117" spans="1:19" x14ac:dyDescent="0.3">
      <c r="A2117" s="2">
        <v>748</v>
      </c>
      <c r="B2117" s="2">
        <v>2</v>
      </c>
      <c r="C2117" s="2">
        <f>VLOOKUP(A2117, [1]orders!A:G, 7, FALSE)</f>
        <v>3</v>
      </c>
      <c r="D2117" s="2">
        <v>83</v>
      </c>
      <c r="E2117" s="2">
        <f>VLOOKUP(C2117, [2]staffs!A:G,1,FALSE)</f>
        <v>3</v>
      </c>
      <c r="F2117" s="2" t="str">
        <f>VLOOKUP(E2117, [2]staffs!A:D,4,FALSE)</f>
        <v>genna.serrano@bikes.shop</v>
      </c>
      <c r="G2117" s="2">
        <f>VLOOKUP(D2117, [3]products!$A:$D, 4, FALSE)</f>
        <v>1</v>
      </c>
      <c r="H2117" s="2" t="str">
        <f>VLOOKUP(G2117, [4]categories!A:B, 2, FALSE)</f>
        <v>Children Bicycles</v>
      </c>
      <c r="I2117" s="14">
        <f>VLOOKUP(A2117, [1]orders!A:B,2,FALSE)</f>
        <v>1072</v>
      </c>
      <c r="J2117" s="14" t="str">
        <f>VLOOKUP(A2117, [1]orders!A:I,9,FALSE)</f>
        <v>maryalice.henry@msn.com</v>
      </c>
      <c r="K2117" s="14">
        <f>VLOOKUP(A2117, [1]orders!A:J,10,FALSE)</f>
        <v>75080</v>
      </c>
      <c r="L2117" s="2" t="str">
        <f>IFERROR(VLOOKUP(C2117, [5]stores!A:B, 2, FALSE), "Unknown")</f>
        <v>Rowlett Bikes</v>
      </c>
      <c r="M2117" s="2" t="str">
        <f>VLOOKUP(D2117,[3]products!A:B,2,FALSE)</f>
        <v>Trek Boy's Kickster - 2015/2017</v>
      </c>
      <c r="N2117" s="2" t="str">
        <f>VLOOKUP(D2117, [3]products!A:H, 8, FALSE)</f>
        <v>Trek</v>
      </c>
      <c r="O2117" s="21">
        <f>VLOOKUP(A2117, [1]orders!A:D, 4, FALSE)</f>
        <v>42797</v>
      </c>
      <c r="P2117" s="2">
        <v>2</v>
      </c>
      <c r="Q2117" s="2">
        <v>149.99</v>
      </c>
      <c r="R2117" s="27">
        <v>0.05</v>
      </c>
      <c r="S2117" s="2">
        <f t="shared" si="33"/>
        <v>299.98</v>
      </c>
    </row>
    <row r="2118" spans="1:19" x14ac:dyDescent="0.3">
      <c r="A2118" s="2">
        <v>748</v>
      </c>
      <c r="B2118" s="2">
        <v>3</v>
      </c>
      <c r="C2118" s="2">
        <f>VLOOKUP(A2118, [1]orders!A:G, 7, FALSE)</f>
        <v>3</v>
      </c>
      <c r="D2118" s="2">
        <v>41</v>
      </c>
      <c r="E2118" s="2">
        <f>VLOOKUP(C2118, [2]staffs!A:G,1,FALSE)</f>
        <v>3</v>
      </c>
      <c r="F2118" s="2" t="str">
        <f>VLOOKUP(E2118, [2]staffs!A:D,4,FALSE)</f>
        <v>genna.serrano@bikes.shop</v>
      </c>
      <c r="G2118" s="2">
        <f>VLOOKUP(D2118, [3]products!$A:$D, 4, FALSE)</f>
        <v>6</v>
      </c>
      <c r="H2118" s="2" t="str">
        <f>VLOOKUP(G2118, [4]categories!A:B, 2, FALSE)</f>
        <v>Mountain Bikes</v>
      </c>
      <c r="I2118" s="14">
        <f>VLOOKUP(A2118, [1]orders!A:B,2,FALSE)</f>
        <v>1072</v>
      </c>
      <c r="J2118" s="14" t="str">
        <f>VLOOKUP(A2118, [1]orders!A:I,9,FALSE)</f>
        <v>maryalice.henry@msn.com</v>
      </c>
      <c r="K2118" s="14">
        <f>VLOOKUP(A2118, [1]orders!A:J,10,FALSE)</f>
        <v>75080</v>
      </c>
      <c r="L2118" s="2" t="str">
        <f>IFERROR(VLOOKUP(C2118, [5]stores!A:B, 2, FALSE), "Unknown")</f>
        <v>Rowlett Bikes</v>
      </c>
      <c r="M2118" s="2" t="str">
        <f>VLOOKUP(D2118,[3]products!A:B,2,FALSE)</f>
        <v>Haro Shift R3 - 2017</v>
      </c>
      <c r="N2118" s="2" t="str">
        <f>VLOOKUP(D2118, [3]products!A:H, 8, FALSE)</f>
        <v>Haro</v>
      </c>
      <c r="O2118" s="21">
        <f>VLOOKUP(A2118, [1]orders!A:D, 4, FALSE)</f>
        <v>42797</v>
      </c>
      <c r="P2118" s="2">
        <v>1</v>
      </c>
      <c r="Q2118" s="2">
        <v>1469.99</v>
      </c>
      <c r="R2118" s="27">
        <v>7.0000000000000007E-2</v>
      </c>
      <c r="S2118" s="2">
        <f t="shared" si="33"/>
        <v>1469.99</v>
      </c>
    </row>
    <row r="2119" spans="1:19" x14ac:dyDescent="0.3">
      <c r="A2119" s="2">
        <v>748</v>
      </c>
      <c r="B2119" s="2">
        <v>4</v>
      </c>
      <c r="C2119" s="2">
        <f>VLOOKUP(A2119, [1]orders!A:G, 7, FALSE)</f>
        <v>3</v>
      </c>
      <c r="D2119" s="2">
        <v>35</v>
      </c>
      <c r="E2119" s="2">
        <f>VLOOKUP(C2119, [2]staffs!A:G,1,FALSE)</f>
        <v>3</v>
      </c>
      <c r="F2119" s="2" t="str">
        <f>VLOOKUP(E2119, [2]staffs!A:D,4,FALSE)</f>
        <v>genna.serrano@bikes.shop</v>
      </c>
      <c r="G2119" s="2">
        <f>VLOOKUP(D2119, [3]products!$A:$D, 4, FALSE)</f>
        <v>6</v>
      </c>
      <c r="H2119" s="2" t="str">
        <f>VLOOKUP(G2119, [4]categories!A:B, 2, FALSE)</f>
        <v>Mountain Bikes</v>
      </c>
      <c r="I2119" s="14">
        <f>VLOOKUP(A2119, [1]orders!A:B,2,FALSE)</f>
        <v>1072</v>
      </c>
      <c r="J2119" s="14" t="str">
        <f>VLOOKUP(A2119, [1]orders!A:I,9,FALSE)</f>
        <v>maryalice.henry@msn.com</v>
      </c>
      <c r="K2119" s="14">
        <f>VLOOKUP(A2119, [1]orders!A:J,10,FALSE)</f>
        <v>75080</v>
      </c>
      <c r="L2119" s="2" t="str">
        <f>IFERROR(VLOOKUP(C2119, [5]stores!A:B, 2, FALSE), "Unknown")</f>
        <v>Rowlett Bikes</v>
      </c>
      <c r="M2119" s="2" t="str">
        <f>VLOOKUP(D2119,[3]products!A:B,2,FALSE)</f>
        <v>Sun Bicycles Spider 3i - 2017</v>
      </c>
      <c r="N2119" s="2" t="str">
        <f>VLOOKUP(D2119, [3]products!A:H, 8, FALSE)</f>
        <v>Sun Bicycles</v>
      </c>
      <c r="O2119" s="21">
        <f>VLOOKUP(A2119, [1]orders!A:D, 4, FALSE)</f>
        <v>42797</v>
      </c>
      <c r="P2119" s="2">
        <v>2</v>
      </c>
      <c r="Q2119" s="2">
        <v>832.99</v>
      </c>
      <c r="R2119" s="27">
        <v>0.2</v>
      </c>
      <c r="S2119" s="2">
        <f t="shared" si="33"/>
        <v>1665.98</v>
      </c>
    </row>
    <row r="2120" spans="1:19" x14ac:dyDescent="0.3">
      <c r="A2120" s="2">
        <v>749</v>
      </c>
      <c r="B2120" s="2">
        <v>1</v>
      </c>
      <c r="C2120" s="2">
        <f>VLOOKUP(A2120, [1]orders!A:G, 7, FALSE)</f>
        <v>2</v>
      </c>
      <c r="D2120" s="2">
        <v>9</v>
      </c>
      <c r="E2120" s="2">
        <f>VLOOKUP(C2120, [2]staffs!A:G,1,FALSE)</f>
        <v>2</v>
      </c>
      <c r="F2120" s="2" t="str">
        <f>VLOOKUP(E2120, [2]staffs!A:D,4,FALSE)</f>
        <v>mireya.copeland@bikes.shop</v>
      </c>
      <c r="G2120" s="2">
        <f>VLOOKUP(D2120, [3]products!$A:$D, 4, FALSE)</f>
        <v>5</v>
      </c>
      <c r="H2120" s="2" t="str">
        <f>VLOOKUP(G2120, [4]categories!A:B, 2, FALSE)</f>
        <v>Electric Bikes</v>
      </c>
      <c r="I2120" s="14">
        <f>VLOOKUP(A2120, [1]orders!A:B,2,FALSE)</f>
        <v>255</v>
      </c>
      <c r="J2120" s="14" t="str">
        <f>VLOOKUP(A2120, [1]orders!A:I,9,FALSE)</f>
        <v>flossie.holder@msn.com</v>
      </c>
      <c r="K2120" s="14">
        <f>VLOOKUP(A2120, [1]orders!A:J,10,FALSE)</f>
        <v>11762</v>
      </c>
      <c r="L2120" s="2" t="str">
        <f>IFERROR(VLOOKUP(C2120, [5]stores!A:B, 2, FALSE), "Unknown")</f>
        <v>Baldwin Bikes</v>
      </c>
      <c r="M2120" s="2" t="str">
        <f>VLOOKUP(D2120,[3]products!A:B,2,FALSE)</f>
        <v>Trek Conduit+ - 2016</v>
      </c>
      <c r="N2120" s="2" t="str">
        <f>VLOOKUP(D2120, [3]products!A:H, 8, FALSE)</f>
        <v>Trek</v>
      </c>
      <c r="O2120" s="21">
        <f>VLOOKUP(A2120, [1]orders!A:D, 4, FALSE)</f>
        <v>42798</v>
      </c>
      <c r="P2120" s="2">
        <v>1</v>
      </c>
      <c r="Q2120" s="2">
        <v>2999.99</v>
      </c>
      <c r="R2120" s="27">
        <v>0.2</v>
      </c>
      <c r="S2120" s="2">
        <f t="shared" si="33"/>
        <v>2999.99</v>
      </c>
    </row>
    <row r="2121" spans="1:19" x14ac:dyDescent="0.3">
      <c r="A2121" s="2">
        <v>749</v>
      </c>
      <c r="B2121" s="2">
        <v>2</v>
      </c>
      <c r="C2121" s="2">
        <f>VLOOKUP(A2121, [1]orders!A:G, 7, FALSE)</f>
        <v>2</v>
      </c>
      <c r="D2121" s="2">
        <v>28</v>
      </c>
      <c r="E2121" s="2">
        <f>VLOOKUP(C2121, [2]staffs!A:G,1,FALSE)</f>
        <v>2</v>
      </c>
      <c r="F2121" s="2" t="str">
        <f>VLOOKUP(E2121, [2]staffs!A:D,4,FALSE)</f>
        <v>mireya.copeland@bikes.shop</v>
      </c>
      <c r="G2121" s="2">
        <f>VLOOKUP(D2121, [3]products!$A:$D, 4, FALSE)</f>
        <v>6</v>
      </c>
      <c r="H2121" s="2" t="str">
        <f>VLOOKUP(G2121, [4]categories!A:B, 2, FALSE)</f>
        <v>Mountain Bikes</v>
      </c>
      <c r="I2121" s="14">
        <f>VLOOKUP(A2121, [1]orders!A:B,2,FALSE)</f>
        <v>255</v>
      </c>
      <c r="J2121" s="14" t="str">
        <f>VLOOKUP(A2121, [1]orders!A:I,9,FALSE)</f>
        <v>flossie.holder@msn.com</v>
      </c>
      <c r="K2121" s="14">
        <f>VLOOKUP(A2121, [1]orders!A:J,10,FALSE)</f>
        <v>11762</v>
      </c>
      <c r="L2121" s="2" t="str">
        <f>IFERROR(VLOOKUP(C2121, [5]stores!A:B, 2, FALSE), "Unknown")</f>
        <v>Baldwin Bikes</v>
      </c>
      <c r="M2121" s="2" t="str">
        <f>VLOOKUP(D2121,[3]products!A:B,2,FALSE)</f>
        <v>Surly Karate Monkey 27.5+ Frameset - 2017</v>
      </c>
      <c r="N2121" s="2" t="str">
        <f>VLOOKUP(D2121, [3]products!A:H, 8, FALSE)</f>
        <v>Surly</v>
      </c>
      <c r="O2121" s="21">
        <f>VLOOKUP(A2121, [1]orders!A:D, 4, FALSE)</f>
        <v>42798</v>
      </c>
      <c r="P2121" s="2">
        <v>1</v>
      </c>
      <c r="Q2121" s="2">
        <v>2499.9899999999998</v>
      </c>
      <c r="R2121" s="27">
        <v>0.05</v>
      </c>
      <c r="S2121" s="2">
        <f t="shared" si="33"/>
        <v>2499.9899999999998</v>
      </c>
    </row>
    <row r="2122" spans="1:19" x14ac:dyDescent="0.3">
      <c r="A2122" s="2">
        <v>749</v>
      </c>
      <c r="B2122" s="2">
        <v>3</v>
      </c>
      <c r="C2122" s="2">
        <f>VLOOKUP(A2122, [1]orders!A:G, 7, FALSE)</f>
        <v>2</v>
      </c>
      <c r="D2122" s="2">
        <v>79</v>
      </c>
      <c r="E2122" s="2">
        <f>VLOOKUP(C2122, [2]staffs!A:G,1,FALSE)</f>
        <v>2</v>
      </c>
      <c r="F2122" s="2" t="str">
        <f>VLOOKUP(E2122, [2]staffs!A:D,4,FALSE)</f>
        <v>mireya.copeland@bikes.shop</v>
      </c>
      <c r="G2122" s="2">
        <f>VLOOKUP(D2122, [3]products!$A:$D, 4, FALSE)</f>
        <v>3</v>
      </c>
      <c r="H2122" s="2" t="str">
        <f>VLOOKUP(G2122, [4]categories!A:B, 2, FALSE)</f>
        <v>Cruisers Bicycles</v>
      </c>
      <c r="I2122" s="14">
        <f>VLOOKUP(A2122, [1]orders!A:B,2,FALSE)</f>
        <v>255</v>
      </c>
      <c r="J2122" s="14" t="str">
        <f>VLOOKUP(A2122, [1]orders!A:I,9,FALSE)</f>
        <v>flossie.holder@msn.com</v>
      </c>
      <c r="K2122" s="14">
        <f>VLOOKUP(A2122, [1]orders!A:J,10,FALSE)</f>
        <v>11762</v>
      </c>
      <c r="L2122" s="2" t="str">
        <f>IFERROR(VLOOKUP(C2122, [5]stores!A:B, 2, FALSE), "Unknown")</f>
        <v>Baldwin Bikes</v>
      </c>
      <c r="M2122" s="2" t="str">
        <f>VLOOKUP(D2122,[3]products!A:B,2,FALSE)</f>
        <v>Sun Bicycles Boardwalk (24-inch Wheels) - 2017</v>
      </c>
      <c r="N2122" s="2" t="str">
        <f>VLOOKUP(D2122, [3]products!A:H, 8, FALSE)</f>
        <v>Sun Bicycles</v>
      </c>
      <c r="O2122" s="21">
        <f>VLOOKUP(A2122, [1]orders!A:D, 4, FALSE)</f>
        <v>42798</v>
      </c>
      <c r="P2122" s="2">
        <v>1</v>
      </c>
      <c r="Q2122" s="2">
        <v>402.99</v>
      </c>
      <c r="R2122" s="27">
        <v>0.2</v>
      </c>
      <c r="S2122" s="2">
        <f t="shared" si="33"/>
        <v>402.99</v>
      </c>
    </row>
    <row r="2123" spans="1:19" x14ac:dyDescent="0.3">
      <c r="A2123" s="2">
        <v>749</v>
      </c>
      <c r="B2123" s="2">
        <v>4</v>
      </c>
      <c r="C2123" s="2">
        <f>VLOOKUP(A2123, [1]orders!A:G, 7, FALSE)</f>
        <v>2</v>
      </c>
      <c r="D2123" s="2">
        <v>24</v>
      </c>
      <c r="E2123" s="2">
        <f>VLOOKUP(C2123, [2]staffs!A:G,1,FALSE)</f>
        <v>2</v>
      </c>
      <c r="F2123" s="2" t="str">
        <f>VLOOKUP(E2123, [2]staffs!A:D,4,FALSE)</f>
        <v>mireya.copeland@bikes.shop</v>
      </c>
      <c r="G2123" s="2">
        <f>VLOOKUP(D2123, [3]products!$A:$D, 4, FALSE)</f>
        <v>2</v>
      </c>
      <c r="H2123" s="2" t="str">
        <f>VLOOKUP(G2123, [4]categories!A:B, 2, FALSE)</f>
        <v>Comfort Bicycles</v>
      </c>
      <c r="I2123" s="14">
        <f>VLOOKUP(A2123, [1]orders!A:B,2,FALSE)</f>
        <v>255</v>
      </c>
      <c r="J2123" s="14" t="str">
        <f>VLOOKUP(A2123, [1]orders!A:I,9,FALSE)</f>
        <v>flossie.holder@msn.com</v>
      </c>
      <c r="K2123" s="14">
        <f>VLOOKUP(A2123, [1]orders!A:J,10,FALSE)</f>
        <v>11762</v>
      </c>
      <c r="L2123" s="2" t="str">
        <f>IFERROR(VLOOKUP(C2123, [5]stores!A:B, 2, FALSE), "Unknown")</f>
        <v>Baldwin Bikes</v>
      </c>
      <c r="M2123" s="2" t="str">
        <f>VLOOKUP(D2123,[3]products!A:B,2,FALSE)</f>
        <v>Electra Townie Original 21D - 2016</v>
      </c>
      <c r="N2123" s="2" t="str">
        <f>VLOOKUP(D2123, [3]products!A:H, 8, FALSE)</f>
        <v>Electra</v>
      </c>
      <c r="O2123" s="21">
        <f>VLOOKUP(A2123, [1]orders!A:D, 4, FALSE)</f>
        <v>42798</v>
      </c>
      <c r="P2123" s="2">
        <v>1</v>
      </c>
      <c r="Q2123" s="2">
        <v>549.99</v>
      </c>
      <c r="R2123" s="27">
        <v>0.05</v>
      </c>
      <c r="S2123" s="2">
        <f t="shared" si="33"/>
        <v>549.99</v>
      </c>
    </row>
    <row r="2124" spans="1:19" x14ac:dyDescent="0.3">
      <c r="A2124" s="2">
        <v>749</v>
      </c>
      <c r="B2124" s="2">
        <v>5</v>
      </c>
      <c r="C2124" s="2">
        <f>VLOOKUP(A2124, [1]orders!A:G, 7, FALSE)</f>
        <v>2</v>
      </c>
      <c r="D2124" s="2">
        <v>40</v>
      </c>
      <c r="E2124" s="2">
        <f>VLOOKUP(C2124, [2]staffs!A:G,1,FALSE)</f>
        <v>2</v>
      </c>
      <c r="F2124" s="2" t="str">
        <f>VLOOKUP(E2124, [2]staffs!A:D,4,FALSE)</f>
        <v>mireya.copeland@bikes.shop</v>
      </c>
      <c r="G2124" s="2">
        <f>VLOOKUP(D2124, [3]products!$A:$D, 4, FALSE)</f>
        <v>6</v>
      </c>
      <c r="H2124" s="2" t="str">
        <f>VLOOKUP(G2124, [4]categories!A:B, 2, FALSE)</f>
        <v>Mountain Bikes</v>
      </c>
      <c r="I2124" s="14">
        <f>VLOOKUP(A2124, [1]orders!A:B,2,FALSE)</f>
        <v>255</v>
      </c>
      <c r="J2124" s="14" t="str">
        <f>VLOOKUP(A2124, [1]orders!A:I,9,FALSE)</f>
        <v>flossie.holder@msn.com</v>
      </c>
      <c r="K2124" s="14">
        <f>VLOOKUP(A2124, [1]orders!A:J,10,FALSE)</f>
        <v>11762</v>
      </c>
      <c r="L2124" s="2" t="str">
        <f>IFERROR(VLOOKUP(C2124, [5]stores!A:B, 2, FALSE), "Unknown")</f>
        <v>Baldwin Bikes</v>
      </c>
      <c r="M2124" s="2" t="str">
        <f>VLOOKUP(D2124,[3]products!A:B,2,FALSE)</f>
        <v>Trek Fuel EX 9.8 29 - 2017</v>
      </c>
      <c r="N2124" s="2" t="str">
        <f>VLOOKUP(D2124, [3]products!A:H, 8, FALSE)</f>
        <v>Trek</v>
      </c>
      <c r="O2124" s="21">
        <f>VLOOKUP(A2124, [1]orders!A:D, 4, FALSE)</f>
        <v>42798</v>
      </c>
      <c r="P2124" s="2">
        <v>1</v>
      </c>
      <c r="Q2124" s="2">
        <v>4999.99</v>
      </c>
      <c r="R2124" s="27">
        <v>7.0000000000000007E-2</v>
      </c>
      <c r="S2124" s="2">
        <f t="shared" si="33"/>
        <v>4999.99</v>
      </c>
    </row>
    <row r="2125" spans="1:19" x14ac:dyDescent="0.3">
      <c r="A2125" s="2">
        <v>750</v>
      </c>
      <c r="B2125" s="2">
        <v>1</v>
      </c>
      <c r="C2125" s="2">
        <f>VLOOKUP(A2125, [1]orders!A:G, 7, FALSE)</f>
        <v>3</v>
      </c>
      <c r="D2125" s="2">
        <v>72</v>
      </c>
      <c r="E2125" s="2">
        <f>VLOOKUP(C2125, [2]staffs!A:G,1,FALSE)</f>
        <v>3</v>
      </c>
      <c r="F2125" s="2" t="str">
        <f>VLOOKUP(E2125, [2]staffs!A:D,4,FALSE)</f>
        <v>genna.serrano@bikes.shop</v>
      </c>
      <c r="G2125" s="2">
        <f>VLOOKUP(D2125, [3]products!$A:$D, 4, FALSE)</f>
        <v>3</v>
      </c>
      <c r="H2125" s="2" t="str">
        <f>VLOOKUP(G2125, [4]categories!A:B, 2, FALSE)</f>
        <v>Cruisers Bicycles</v>
      </c>
      <c r="I2125" s="14">
        <f>VLOOKUP(A2125, [1]orders!A:B,2,FALSE)</f>
        <v>232</v>
      </c>
      <c r="J2125" s="14" t="str">
        <f>VLOOKUP(A2125, [1]orders!A:I,9,FALSE)</f>
        <v>freddie.mathis@hotmail.com</v>
      </c>
      <c r="K2125" s="14">
        <f>VLOOKUP(A2125, [1]orders!A:J,10,FALSE)</f>
        <v>76039</v>
      </c>
      <c r="L2125" s="2" t="str">
        <f>IFERROR(VLOOKUP(C2125, [5]stores!A:B, 2, FALSE), "Unknown")</f>
        <v>Rowlett Bikes</v>
      </c>
      <c r="M2125" s="2" t="str">
        <f>VLOOKUP(D2125,[3]products!A:B,2,FALSE)</f>
        <v>Sun Bicycles Biscayne Tandem 7 - 2017</v>
      </c>
      <c r="N2125" s="2" t="str">
        <f>VLOOKUP(D2125, [3]products!A:H, 8, FALSE)</f>
        <v>Sun Bicycles</v>
      </c>
      <c r="O2125" s="21">
        <f>VLOOKUP(A2125, [1]orders!A:D, 4, FALSE)</f>
        <v>42798</v>
      </c>
      <c r="P2125" s="2">
        <v>1</v>
      </c>
      <c r="Q2125" s="2">
        <v>619.99</v>
      </c>
      <c r="R2125" s="27">
        <v>0.05</v>
      </c>
      <c r="S2125" s="2">
        <f t="shared" si="33"/>
        <v>619.99</v>
      </c>
    </row>
    <row r="2126" spans="1:19" x14ac:dyDescent="0.3">
      <c r="A2126" s="2">
        <v>750</v>
      </c>
      <c r="B2126" s="2">
        <v>2</v>
      </c>
      <c r="C2126" s="2">
        <f>VLOOKUP(A2126, [1]orders!A:G, 7, FALSE)</f>
        <v>3</v>
      </c>
      <c r="D2126" s="2">
        <v>78</v>
      </c>
      <c r="E2126" s="2">
        <f>VLOOKUP(C2126, [2]staffs!A:G,1,FALSE)</f>
        <v>3</v>
      </c>
      <c r="F2126" s="2" t="str">
        <f>VLOOKUP(E2126, [2]staffs!A:D,4,FALSE)</f>
        <v>genna.serrano@bikes.shop</v>
      </c>
      <c r="G2126" s="2">
        <f>VLOOKUP(D2126, [3]products!$A:$D, 4, FALSE)</f>
        <v>3</v>
      </c>
      <c r="H2126" s="2" t="str">
        <f>VLOOKUP(G2126, [4]categories!A:B, 2, FALSE)</f>
        <v>Cruisers Bicycles</v>
      </c>
      <c r="I2126" s="14">
        <f>VLOOKUP(A2126, [1]orders!A:B,2,FALSE)</f>
        <v>232</v>
      </c>
      <c r="J2126" s="14" t="str">
        <f>VLOOKUP(A2126, [1]orders!A:I,9,FALSE)</f>
        <v>freddie.mathis@hotmail.com</v>
      </c>
      <c r="K2126" s="14">
        <f>VLOOKUP(A2126, [1]orders!A:J,10,FALSE)</f>
        <v>76039</v>
      </c>
      <c r="L2126" s="2" t="str">
        <f>IFERROR(VLOOKUP(C2126, [5]stores!A:B, 2, FALSE), "Unknown")</f>
        <v>Rowlett Bikes</v>
      </c>
      <c r="M2126" s="2" t="str">
        <f>VLOOKUP(D2126,[3]products!A:B,2,FALSE)</f>
        <v>Sun Bicycles Biscayne Tandem CB - 2017</v>
      </c>
      <c r="N2126" s="2" t="str">
        <f>VLOOKUP(D2126, [3]products!A:H, 8, FALSE)</f>
        <v>Sun Bicycles</v>
      </c>
      <c r="O2126" s="21">
        <f>VLOOKUP(A2126, [1]orders!A:D, 4, FALSE)</f>
        <v>42798</v>
      </c>
      <c r="P2126" s="2">
        <v>2</v>
      </c>
      <c r="Q2126" s="2">
        <v>647.99</v>
      </c>
      <c r="R2126" s="27">
        <v>0.1</v>
      </c>
      <c r="S2126" s="2">
        <f t="shared" si="33"/>
        <v>1295.98</v>
      </c>
    </row>
    <row r="2127" spans="1:19" x14ac:dyDescent="0.3">
      <c r="A2127" s="2">
        <v>751</v>
      </c>
      <c r="B2127" s="2">
        <v>1</v>
      </c>
      <c r="C2127" s="2">
        <f>VLOOKUP(A2127, [1]orders!A:G, 7, FALSE)</f>
        <v>1</v>
      </c>
      <c r="D2127" s="2">
        <v>45</v>
      </c>
      <c r="E2127" s="2">
        <f>VLOOKUP(C2127, [2]staffs!A:G,1,FALSE)</f>
        <v>1</v>
      </c>
      <c r="F2127" s="2" t="str">
        <f>VLOOKUP(E2127, [2]staffs!A:D,4,FALSE)</f>
        <v>fabiola.jackson@bikes.shop</v>
      </c>
      <c r="G2127" s="2">
        <f>VLOOKUP(D2127, [3]products!$A:$D, 4, FALSE)</f>
        <v>6</v>
      </c>
      <c r="H2127" s="2" t="str">
        <f>VLOOKUP(G2127, [4]categories!A:B, 2, FALSE)</f>
        <v>Mountain Bikes</v>
      </c>
      <c r="I2127" s="14">
        <f>VLOOKUP(A2127, [1]orders!A:B,2,FALSE)</f>
        <v>731</v>
      </c>
      <c r="J2127" s="14" t="str">
        <f>VLOOKUP(A2127, [1]orders!A:I,9,FALSE)</f>
        <v>hilary.savage@yahoo.com</v>
      </c>
      <c r="K2127" s="14">
        <f>VLOOKUP(A2127, [1]orders!A:J,10,FALSE)</f>
        <v>93035</v>
      </c>
      <c r="L2127" s="2" t="str">
        <f>IFERROR(VLOOKUP(C2127, [5]stores!A:B, 2, FALSE), "Unknown")</f>
        <v>Santa Cruz Bikes</v>
      </c>
      <c r="M2127" s="2" t="str">
        <f>VLOOKUP(D2127,[3]products!A:B,2,FALSE)</f>
        <v>Haro SR 1.2 - 2017</v>
      </c>
      <c r="N2127" s="2" t="str">
        <f>VLOOKUP(D2127, [3]products!A:H, 8, FALSE)</f>
        <v>Haro</v>
      </c>
      <c r="O2127" s="21">
        <f>VLOOKUP(A2127, [1]orders!A:D, 4, FALSE)</f>
        <v>42799</v>
      </c>
      <c r="P2127" s="2">
        <v>2</v>
      </c>
      <c r="Q2127" s="2">
        <v>869.99</v>
      </c>
      <c r="R2127" s="27">
        <v>0.05</v>
      </c>
      <c r="S2127" s="2">
        <f t="shared" si="33"/>
        <v>1739.98</v>
      </c>
    </row>
    <row r="2128" spans="1:19" x14ac:dyDescent="0.3">
      <c r="A2128" s="2">
        <v>752</v>
      </c>
      <c r="B2128" s="2">
        <v>1</v>
      </c>
      <c r="C2128" s="2">
        <f>VLOOKUP(A2128, [1]orders!A:G, 7, FALSE)</f>
        <v>2</v>
      </c>
      <c r="D2128" s="2">
        <v>12</v>
      </c>
      <c r="E2128" s="2">
        <f>VLOOKUP(C2128, [2]staffs!A:G,1,FALSE)</f>
        <v>2</v>
      </c>
      <c r="F2128" s="2" t="str">
        <f>VLOOKUP(E2128, [2]staffs!A:D,4,FALSE)</f>
        <v>mireya.copeland@bikes.shop</v>
      </c>
      <c r="G2128" s="2">
        <f>VLOOKUP(D2128, [3]products!$A:$D, 4, FALSE)</f>
        <v>3</v>
      </c>
      <c r="H2128" s="2" t="str">
        <f>VLOOKUP(G2128, [4]categories!A:B, 2, FALSE)</f>
        <v>Cruisers Bicycles</v>
      </c>
      <c r="I2128" s="14">
        <f>VLOOKUP(A2128, [1]orders!A:B,2,FALSE)</f>
        <v>335</v>
      </c>
      <c r="J2128" s="14" t="str">
        <f>VLOOKUP(A2128, [1]orders!A:I,9,FALSE)</f>
        <v>scarlet.reed@hotmail.com</v>
      </c>
      <c r="K2128" s="14">
        <f>VLOOKUP(A2128, [1]orders!A:J,10,FALSE)</f>
        <v>10451</v>
      </c>
      <c r="L2128" s="2" t="str">
        <f>IFERROR(VLOOKUP(C2128, [5]stores!A:B, 2, FALSE), "Unknown")</f>
        <v>Baldwin Bikes</v>
      </c>
      <c r="M2128" s="2" t="str">
        <f>VLOOKUP(D2128,[3]products!A:B,2,FALSE)</f>
        <v>Electra Townie Original 21D - 2016</v>
      </c>
      <c r="N2128" s="2" t="str">
        <f>VLOOKUP(D2128, [3]products!A:H, 8, FALSE)</f>
        <v>Electra</v>
      </c>
      <c r="O2128" s="21">
        <f>VLOOKUP(A2128, [1]orders!A:D, 4, FALSE)</f>
        <v>42799</v>
      </c>
      <c r="P2128" s="2">
        <v>2</v>
      </c>
      <c r="Q2128" s="2">
        <v>549.99</v>
      </c>
      <c r="R2128" s="27">
        <v>0.05</v>
      </c>
      <c r="S2128" s="2">
        <f t="shared" si="33"/>
        <v>1099.98</v>
      </c>
    </row>
    <row r="2129" spans="1:19" x14ac:dyDescent="0.3">
      <c r="A2129" s="2">
        <v>752</v>
      </c>
      <c r="B2129" s="2">
        <v>2</v>
      </c>
      <c r="C2129" s="2">
        <f>VLOOKUP(A2129, [1]orders!A:G, 7, FALSE)</f>
        <v>2</v>
      </c>
      <c r="D2129" s="2">
        <v>31</v>
      </c>
      <c r="E2129" s="2">
        <f>VLOOKUP(C2129, [2]staffs!A:G,1,FALSE)</f>
        <v>2</v>
      </c>
      <c r="F2129" s="2" t="str">
        <f>VLOOKUP(E2129, [2]staffs!A:D,4,FALSE)</f>
        <v>mireya.copeland@bikes.shop</v>
      </c>
      <c r="G2129" s="2">
        <f>VLOOKUP(D2129, [3]products!$A:$D, 4, FALSE)</f>
        <v>6</v>
      </c>
      <c r="H2129" s="2" t="str">
        <f>VLOOKUP(G2129, [4]categories!A:B, 2, FALSE)</f>
        <v>Mountain Bikes</v>
      </c>
      <c r="I2129" s="14">
        <f>VLOOKUP(A2129, [1]orders!A:B,2,FALSE)</f>
        <v>335</v>
      </c>
      <c r="J2129" s="14" t="str">
        <f>VLOOKUP(A2129, [1]orders!A:I,9,FALSE)</f>
        <v>scarlet.reed@hotmail.com</v>
      </c>
      <c r="K2129" s="14">
        <f>VLOOKUP(A2129, [1]orders!A:J,10,FALSE)</f>
        <v>10451</v>
      </c>
      <c r="L2129" s="2" t="str">
        <f>IFERROR(VLOOKUP(C2129, [5]stores!A:B, 2, FALSE), "Unknown")</f>
        <v>Baldwin Bikes</v>
      </c>
      <c r="M2129" s="2" t="str">
        <f>VLOOKUP(D2129,[3]products!A:B,2,FALSE)</f>
        <v>Surly Wednesday - 2017</v>
      </c>
      <c r="N2129" s="2" t="str">
        <f>VLOOKUP(D2129, [3]products!A:H, 8, FALSE)</f>
        <v>Surly</v>
      </c>
      <c r="O2129" s="21">
        <f>VLOOKUP(A2129, [1]orders!A:D, 4, FALSE)</f>
        <v>42799</v>
      </c>
      <c r="P2129" s="2">
        <v>2</v>
      </c>
      <c r="Q2129" s="2">
        <v>1632.99</v>
      </c>
      <c r="R2129" s="27">
        <v>0.05</v>
      </c>
      <c r="S2129" s="2">
        <f t="shared" si="33"/>
        <v>3265.98</v>
      </c>
    </row>
    <row r="2130" spans="1:19" x14ac:dyDescent="0.3">
      <c r="A2130" s="2">
        <v>753</v>
      </c>
      <c r="B2130" s="2">
        <v>1</v>
      </c>
      <c r="C2130" s="2">
        <f>VLOOKUP(A2130, [1]orders!A:G, 7, FALSE)</f>
        <v>2</v>
      </c>
      <c r="D2130" s="2">
        <v>105</v>
      </c>
      <c r="E2130" s="2">
        <f>VLOOKUP(C2130, [2]staffs!A:G,1,FALSE)</f>
        <v>2</v>
      </c>
      <c r="F2130" s="2" t="str">
        <f>VLOOKUP(E2130, [2]staffs!A:D,4,FALSE)</f>
        <v>mireya.copeland@bikes.shop</v>
      </c>
      <c r="G2130" s="2">
        <f>VLOOKUP(D2130, [3]products!$A:$D, 4, FALSE)</f>
        <v>2</v>
      </c>
      <c r="H2130" s="2" t="str">
        <f>VLOOKUP(G2130, [4]categories!A:B, 2, FALSE)</f>
        <v>Comfort Bicycles</v>
      </c>
      <c r="I2130" s="14">
        <f>VLOOKUP(A2130, [1]orders!A:B,2,FALSE)</f>
        <v>1201</v>
      </c>
      <c r="J2130" s="14" t="str">
        <f>VLOOKUP(A2130, [1]orders!A:I,9,FALSE)</f>
        <v>nita.guy@hotmail.com</v>
      </c>
      <c r="K2130" s="14">
        <f>VLOOKUP(A2130, [1]orders!A:J,10,FALSE)</f>
        <v>10573</v>
      </c>
      <c r="L2130" s="2" t="str">
        <f>IFERROR(VLOOKUP(C2130, [5]stores!A:B, 2, FALSE), "Unknown")</f>
        <v>Baldwin Bikes</v>
      </c>
      <c r="M2130" s="2" t="str">
        <f>VLOOKUP(D2130,[3]products!A:B,2,FALSE)</f>
        <v>Sun Bicycles Streamway 7 - 2017</v>
      </c>
      <c r="N2130" s="2" t="str">
        <f>VLOOKUP(D2130, [3]products!A:H, 8, FALSE)</f>
        <v>Sun Bicycles</v>
      </c>
      <c r="O2130" s="21">
        <f>VLOOKUP(A2130, [1]orders!A:D, 4, FALSE)</f>
        <v>42799</v>
      </c>
      <c r="P2130" s="2">
        <v>2</v>
      </c>
      <c r="Q2130" s="2">
        <v>533.99</v>
      </c>
      <c r="R2130" s="27">
        <v>7.0000000000000007E-2</v>
      </c>
      <c r="S2130" s="2">
        <f t="shared" si="33"/>
        <v>1067.98</v>
      </c>
    </row>
    <row r="2131" spans="1:19" x14ac:dyDescent="0.3">
      <c r="A2131" s="2">
        <v>753</v>
      </c>
      <c r="B2131" s="2">
        <v>2</v>
      </c>
      <c r="C2131" s="2">
        <f>VLOOKUP(A2131, [1]orders!A:G, 7, FALSE)</f>
        <v>2</v>
      </c>
      <c r="D2131" s="2">
        <v>7</v>
      </c>
      <c r="E2131" s="2">
        <f>VLOOKUP(C2131, [2]staffs!A:G,1,FALSE)</f>
        <v>2</v>
      </c>
      <c r="F2131" s="2" t="str">
        <f>VLOOKUP(E2131, [2]staffs!A:D,4,FALSE)</f>
        <v>mireya.copeland@bikes.shop</v>
      </c>
      <c r="G2131" s="2">
        <f>VLOOKUP(D2131, [3]products!$A:$D, 4, FALSE)</f>
        <v>6</v>
      </c>
      <c r="H2131" s="2" t="str">
        <f>VLOOKUP(G2131, [4]categories!A:B, 2, FALSE)</f>
        <v>Mountain Bikes</v>
      </c>
      <c r="I2131" s="14">
        <f>VLOOKUP(A2131, [1]orders!A:B,2,FALSE)</f>
        <v>1201</v>
      </c>
      <c r="J2131" s="14" t="str">
        <f>VLOOKUP(A2131, [1]orders!A:I,9,FALSE)</f>
        <v>nita.guy@hotmail.com</v>
      </c>
      <c r="K2131" s="14">
        <f>VLOOKUP(A2131, [1]orders!A:J,10,FALSE)</f>
        <v>10573</v>
      </c>
      <c r="L2131" s="2" t="str">
        <f>IFERROR(VLOOKUP(C2131, [5]stores!A:B, 2, FALSE), "Unknown")</f>
        <v>Baldwin Bikes</v>
      </c>
      <c r="M2131" s="2" t="str">
        <f>VLOOKUP(D2131,[3]products!A:B,2,FALSE)</f>
        <v>Trek Slash 8 27.5 - 2016</v>
      </c>
      <c r="N2131" s="2" t="str">
        <f>VLOOKUP(D2131, [3]products!A:H, 8, FALSE)</f>
        <v>Trek</v>
      </c>
      <c r="O2131" s="21">
        <f>VLOOKUP(A2131, [1]orders!A:D, 4, FALSE)</f>
        <v>42799</v>
      </c>
      <c r="P2131" s="2">
        <v>2</v>
      </c>
      <c r="Q2131" s="2">
        <v>3999.99</v>
      </c>
      <c r="R2131" s="27">
        <v>0.2</v>
      </c>
      <c r="S2131" s="2">
        <f t="shared" si="33"/>
        <v>7999.98</v>
      </c>
    </row>
    <row r="2132" spans="1:19" x14ac:dyDescent="0.3">
      <c r="A2132" s="2">
        <v>753</v>
      </c>
      <c r="B2132" s="2">
        <v>3</v>
      </c>
      <c r="C2132" s="2">
        <f>VLOOKUP(A2132, [1]orders!A:G, 7, FALSE)</f>
        <v>2</v>
      </c>
      <c r="D2132" s="2">
        <v>36</v>
      </c>
      <c r="E2132" s="2">
        <f>VLOOKUP(C2132, [2]staffs!A:G,1,FALSE)</f>
        <v>2</v>
      </c>
      <c r="F2132" s="2" t="str">
        <f>VLOOKUP(E2132, [2]staffs!A:D,4,FALSE)</f>
        <v>mireya.copeland@bikes.shop</v>
      </c>
      <c r="G2132" s="2">
        <f>VLOOKUP(D2132, [3]products!$A:$D, 4, FALSE)</f>
        <v>6</v>
      </c>
      <c r="H2132" s="2" t="str">
        <f>VLOOKUP(G2132, [4]categories!A:B, 2, FALSE)</f>
        <v>Mountain Bikes</v>
      </c>
      <c r="I2132" s="14">
        <f>VLOOKUP(A2132, [1]orders!A:B,2,FALSE)</f>
        <v>1201</v>
      </c>
      <c r="J2132" s="14" t="str">
        <f>VLOOKUP(A2132, [1]orders!A:I,9,FALSE)</f>
        <v>nita.guy@hotmail.com</v>
      </c>
      <c r="K2132" s="14">
        <f>VLOOKUP(A2132, [1]orders!A:J,10,FALSE)</f>
        <v>10573</v>
      </c>
      <c r="L2132" s="2" t="str">
        <f>IFERROR(VLOOKUP(C2132, [5]stores!A:B, 2, FALSE), "Unknown")</f>
        <v>Baldwin Bikes</v>
      </c>
      <c r="M2132" s="2" t="str">
        <f>VLOOKUP(D2132,[3]products!A:B,2,FALSE)</f>
        <v>Surly Troll Frameset - 2017</v>
      </c>
      <c r="N2132" s="2" t="str">
        <f>VLOOKUP(D2132, [3]products!A:H, 8, FALSE)</f>
        <v>Surly</v>
      </c>
      <c r="O2132" s="21">
        <f>VLOOKUP(A2132, [1]orders!A:D, 4, FALSE)</f>
        <v>42799</v>
      </c>
      <c r="P2132" s="2">
        <v>2</v>
      </c>
      <c r="Q2132" s="2">
        <v>832.99</v>
      </c>
      <c r="R2132" s="27">
        <v>0.1</v>
      </c>
      <c r="S2132" s="2">
        <f t="shared" si="33"/>
        <v>1665.98</v>
      </c>
    </row>
    <row r="2133" spans="1:19" x14ac:dyDescent="0.3">
      <c r="A2133" s="2">
        <v>753</v>
      </c>
      <c r="B2133" s="2">
        <v>4</v>
      </c>
      <c r="C2133" s="2">
        <f>VLOOKUP(A2133, [1]orders!A:G, 7, FALSE)</f>
        <v>2</v>
      </c>
      <c r="D2133" s="2">
        <v>95</v>
      </c>
      <c r="E2133" s="2">
        <f>VLOOKUP(C2133, [2]staffs!A:G,1,FALSE)</f>
        <v>2</v>
      </c>
      <c r="F2133" s="2" t="str">
        <f>VLOOKUP(E2133, [2]staffs!A:D,4,FALSE)</f>
        <v>mireya.copeland@bikes.shop</v>
      </c>
      <c r="G2133" s="2">
        <f>VLOOKUP(D2133, [3]products!$A:$D, 4, FALSE)</f>
        <v>1</v>
      </c>
      <c r="H2133" s="2" t="str">
        <f>VLOOKUP(G2133, [4]categories!A:B, 2, FALSE)</f>
        <v>Children Bicycles</v>
      </c>
      <c r="I2133" s="14">
        <f>VLOOKUP(A2133, [1]orders!A:B,2,FALSE)</f>
        <v>1201</v>
      </c>
      <c r="J2133" s="14" t="str">
        <f>VLOOKUP(A2133, [1]orders!A:I,9,FALSE)</f>
        <v>nita.guy@hotmail.com</v>
      </c>
      <c r="K2133" s="14">
        <f>VLOOKUP(A2133, [1]orders!A:J,10,FALSE)</f>
        <v>10573</v>
      </c>
      <c r="L2133" s="2" t="str">
        <f>IFERROR(VLOOKUP(C2133, [5]stores!A:B, 2, FALSE), "Unknown")</f>
        <v>Baldwin Bikes</v>
      </c>
      <c r="M2133" s="2" t="str">
        <f>VLOOKUP(D2133,[3]products!A:B,2,FALSE)</f>
        <v>Electra Girl's Hawaii 1 16" - 2017</v>
      </c>
      <c r="N2133" s="2" t="str">
        <f>VLOOKUP(D2133, [3]products!A:H, 8, FALSE)</f>
        <v>Electra</v>
      </c>
      <c r="O2133" s="21">
        <f>VLOOKUP(A2133, [1]orders!A:D, 4, FALSE)</f>
        <v>42799</v>
      </c>
      <c r="P2133" s="2">
        <v>1</v>
      </c>
      <c r="Q2133" s="2">
        <v>299.99</v>
      </c>
      <c r="R2133" s="27">
        <v>7.0000000000000007E-2</v>
      </c>
      <c r="S2133" s="2">
        <f t="shared" si="33"/>
        <v>299.99</v>
      </c>
    </row>
    <row r="2134" spans="1:19" x14ac:dyDescent="0.3">
      <c r="A2134" s="2">
        <v>753</v>
      </c>
      <c r="B2134" s="2">
        <v>5</v>
      </c>
      <c r="C2134" s="2">
        <f>VLOOKUP(A2134, [1]orders!A:G, 7, FALSE)</f>
        <v>2</v>
      </c>
      <c r="D2134" s="2">
        <v>66</v>
      </c>
      <c r="E2134" s="2">
        <f>VLOOKUP(C2134, [2]staffs!A:G,1,FALSE)</f>
        <v>2</v>
      </c>
      <c r="F2134" s="2" t="str">
        <f>VLOOKUP(E2134, [2]staffs!A:D,4,FALSE)</f>
        <v>mireya.copeland@bikes.shop</v>
      </c>
      <c r="G2134" s="2">
        <f>VLOOKUP(D2134, [3]products!$A:$D, 4, FALSE)</f>
        <v>3</v>
      </c>
      <c r="H2134" s="2" t="str">
        <f>VLOOKUP(G2134, [4]categories!A:B, 2, FALSE)</f>
        <v>Cruisers Bicycles</v>
      </c>
      <c r="I2134" s="14">
        <f>VLOOKUP(A2134, [1]orders!A:B,2,FALSE)</f>
        <v>1201</v>
      </c>
      <c r="J2134" s="14" t="str">
        <f>VLOOKUP(A2134, [1]orders!A:I,9,FALSE)</f>
        <v>nita.guy@hotmail.com</v>
      </c>
      <c r="K2134" s="14">
        <f>VLOOKUP(A2134, [1]orders!A:J,10,FALSE)</f>
        <v>10573</v>
      </c>
      <c r="L2134" s="2" t="str">
        <f>IFERROR(VLOOKUP(C2134, [5]stores!A:B, 2, FALSE), "Unknown")</f>
        <v>Baldwin Bikes</v>
      </c>
      <c r="M2134" s="2" t="str">
        <f>VLOOKUP(D2134,[3]products!A:B,2,FALSE)</f>
        <v>Sun Bicycles Revolutions 24 - 2017</v>
      </c>
      <c r="N2134" s="2" t="str">
        <f>VLOOKUP(D2134, [3]products!A:H, 8, FALSE)</f>
        <v>Sun Bicycles</v>
      </c>
      <c r="O2134" s="21">
        <f>VLOOKUP(A2134, [1]orders!A:D, 4, FALSE)</f>
        <v>42799</v>
      </c>
      <c r="P2134" s="2">
        <v>1</v>
      </c>
      <c r="Q2134" s="2">
        <v>250.99</v>
      </c>
      <c r="R2134" s="27">
        <v>0.2</v>
      </c>
      <c r="S2134" s="2">
        <f t="shared" si="33"/>
        <v>250.99</v>
      </c>
    </row>
    <row r="2135" spans="1:19" x14ac:dyDescent="0.3">
      <c r="A2135" s="2">
        <v>754</v>
      </c>
      <c r="B2135" s="2">
        <v>1</v>
      </c>
      <c r="C2135" s="2">
        <f>VLOOKUP(A2135, [1]orders!A:G, 7, FALSE)</f>
        <v>1</v>
      </c>
      <c r="D2135" s="2">
        <v>74</v>
      </c>
      <c r="E2135" s="2">
        <f>VLOOKUP(C2135, [2]staffs!A:G,1,FALSE)</f>
        <v>1</v>
      </c>
      <c r="F2135" s="2" t="str">
        <f>VLOOKUP(E2135, [2]staffs!A:D,4,FALSE)</f>
        <v>fabiola.jackson@bikes.shop</v>
      </c>
      <c r="G2135" s="2">
        <f>VLOOKUP(D2135, [3]products!$A:$D, 4, FALSE)</f>
        <v>3</v>
      </c>
      <c r="H2135" s="2" t="str">
        <f>VLOOKUP(G2135, [4]categories!A:B, 2, FALSE)</f>
        <v>Cruisers Bicycles</v>
      </c>
      <c r="I2135" s="14">
        <f>VLOOKUP(A2135, [1]orders!A:B,2,FALSE)</f>
        <v>646</v>
      </c>
      <c r="J2135" s="14" t="str">
        <f>VLOOKUP(A2135, [1]orders!A:I,9,FALSE)</f>
        <v>ann.heath@msn.com</v>
      </c>
      <c r="K2135" s="14">
        <f>VLOOKUP(A2135, [1]orders!A:J,10,FALSE)</f>
        <v>91733</v>
      </c>
      <c r="L2135" s="2" t="str">
        <f>IFERROR(VLOOKUP(C2135, [5]stores!A:B, 2, FALSE), "Unknown")</f>
        <v>Santa Cruz Bikes</v>
      </c>
      <c r="M2135" s="2" t="str">
        <f>VLOOKUP(D2135,[3]products!A:B,2,FALSE)</f>
        <v>Electra Cruiser Lux 1 - 2017</v>
      </c>
      <c r="N2135" s="2" t="str">
        <f>VLOOKUP(D2135, [3]products!A:H, 8, FALSE)</f>
        <v>Electra</v>
      </c>
      <c r="O2135" s="21">
        <f>VLOOKUP(A2135, [1]orders!A:D, 4, FALSE)</f>
        <v>42800</v>
      </c>
      <c r="P2135" s="2">
        <v>2</v>
      </c>
      <c r="Q2135" s="2">
        <v>439.99</v>
      </c>
      <c r="R2135" s="27">
        <v>7.0000000000000007E-2</v>
      </c>
      <c r="S2135" s="2">
        <f t="shared" si="33"/>
        <v>879.98</v>
      </c>
    </row>
    <row r="2136" spans="1:19" x14ac:dyDescent="0.3">
      <c r="A2136" s="2">
        <v>754</v>
      </c>
      <c r="B2136" s="2">
        <v>2</v>
      </c>
      <c r="C2136" s="2">
        <f>VLOOKUP(A2136, [1]orders!A:G, 7, FALSE)</f>
        <v>1</v>
      </c>
      <c r="D2136" s="2">
        <v>12</v>
      </c>
      <c r="E2136" s="2">
        <f>VLOOKUP(C2136, [2]staffs!A:G,1,FALSE)</f>
        <v>1</v>
      </c>
      <c r="F2136" s="2" t="str">
        <f>VLOOKUP(E2136, [2]staffs!A:D,4,FALSE)</f>
        <v>fabiola.jackson@bikes.shop</v>
      </c>
      <c r="G2136" s="2">
        <f>VLOOKUP(D2136, [3]products!$A:$D, 4, FALSE)</f>
        <v>3</v>
      </c>
      <c r="H2136" s="2" t="str">
        <f>VLOOKUP(G2136, [4]categories!A:B, 2, FALSE)</f>
        <v>Cruisers Bicycles</v>
      </c>
      <c r="I2136" s="14">
        <f>VLOOKUP(A2136, [1]orders!A:B,2,FALSE)</f>
        <v>646</v>
      </c>
      <c r="J2136" s="14" t="str">
        <f>VLOOKUP(A2136, [1]orders!A:I,9,FALSE)</f>
        <v>ann.heath@msn.com</v>
      </c>
      <c r="K2136" s="14">
        <f>VLOOKUP(A2136, [1]orders!A:J,10,FALSE)</f>
        <v>91733</v>
      </c>
      <c r="L2136" s="2" t="str">
        <f>IFERROR(VLOOKUP(C2136, [5]stores!A:B, 2, FALSE), "Unknown")</f>
        <v>Santa Cruz Bikes</v>
      </c>
      <c r="M2136" s="2" t="str">
        <f>VLOOKUP(D2136,[3]products!A:B,2,FALSE)</f>
        <v>Electra Townie Original 21D - 2016</v>
      </c>
      <c r="N2136" s="2" t="str">
        <f>VLOOKUP(D2136, [3]products!A:H, 8, FALSE)</f>
        <v>Electra</v>
      </c>
      <c r="O2136" s="21">
        <f>VLOOKUP(A2136, [1]orders!A:D, 4, FALSE)</f>
        <v>42800</v>
      </c>
      <c r="P2136" s="2">
        <v>2</v>
      </c>
      <c r="Q2136" s="2">
        <v>549.99</v>
      </c>
      <c r="R2136" s="27">
        <v>7.0000000000000007E-2</v>
      </c>
      <c r="S2136" s="2">
        <f t="shared" si="33"/>
        <v>1099.98</v>
      </c>
    </row>
    <row r="2137" spans="1:19" x14ac:dyDescent="0.3">
      <c r="A2137" s="2">
        <v>754</v>
      </c>
      <c r="B2137" s="2">
        <v>3</v>
      </c>
      <c r="C2137" s="2">
        <f>VLOOKUP(A2137, [1]orders!A:G, 7, FALSE)</f>
        <v>1</v>
      </c>
      <c r="D2137" s="2">
        <v>3</v>
      </c>
      <c r="E2137" s="2">
        <f>VLOOKUP(C2137, [2]staffs!A:G,1,FALSE)</f>
        <v>1</v>
      </c>
      <c r="F2137" s="2" t="str">
        <f>VLOOKUP(E2137, [2]staffs!A:D,4,FALSE)</f>
        <v>fabiola.jackson@bikes.shop</v>
      </c>
      <c r="G2137" s="2">
        <f>VLOOKUP(D2137, [3]products!$A:$D, 4, FALSE)</f>
        <v>6</v>
      </c>
      <c r="H2137" s="2" t="str">
        <f>VLOOKUP(G2137, [4]categories!A:B, 2, FALSE)</f>
        <v>Mountain Bikes</v>
      </c>
      <c r="I2137" s="14">
        <f>VLOOKUP(A2137, [1]orders!A:B,2,FALSE)</f>
        <v>646</v>
      </c>
      <c r="J2137" s="14" t="str">
        <f>VLOOKUP(A2137, [1]orders!A:I,9,FALSE)</f>
        <v>ann.heath@msn.com</v>
      </c>
      <c r="K2137" s="14">
        <f>VLOOKUP(A2137, [1]orders!A:J,10,FALSE)</f>
        <v>91733</v>
      </c>
      <c r="L2137" s="2" t="str">
        <f>IFERROR(VLOOKUP(C2137, [5]stores!A:B, 2, FALSE), "Unknown")</f>
        <v>Santa Cruz Bikes</v>
      </c>
      <c r="M2137" s="2" t="str">
        <f>VLOOKUP(D2137,[3]products!A:B,2,FALSE)</f>
        <v>Surly Wednesday Frameset - 2016</v>
      </c>
      <c r="N2137" s="2" t="str">
        <f>VLOOKUP(D2137, [3]products!A:H, 8, FALSE)</f>
        <v>Surly</v>
      </c>
      <c r="O2137" s="21">
        <f>VLOOKUP(A2137, [1]orders!A:D, 4, FALSE)</f>
        <v>42800</v>
      </c>
      <c r="P2137" s="2">
        <v>1</v>
      </c>
      <c r="Q2137" s="2">
        <v>999.99</v>
      </c>
      <c r="R2137" s="27">
        <v>0.05</v>
      </c>
      <c r="S2137" s="2">
        <f t="shared" si="33"/>
        <v>999.99</v>
      </c>
    </row>
    <row r="2138" spans="1:19" x14ac:dyDescent="0.3">
      <c r="A2138" s="2">
        <v>754</v>
      </c>
      <c r="B2138" s="2">
        <v>4</v>
      </c>
      <c r="C2138" s="2">
        <f>VLOOKUP(A2138, [1]orders!A:G, 7, FALSE)</f>
        <v>1</v>
      </c>
      <c r="D2138" s="2">
        <v>67</v>
      </c>
      <c r="E2138" s="2">
        <f>VLOOKUP(C2138, [2]staffs!A:G,1,FALSE)</f>
        <v>1</v>
      </c>
      <c r="F2138" s="2" t="str">
        <f>VLOOKUP(E2138, [2]staffs!A:D,4,FALSE)</f>
        <v>fabiola.jackson@bikes.shop</v>
      </c>
      <c r="G2138" s="2">
        <f>VLOOKUP(D2138, [3]products!$A:$D, 4, FALSE)</f>
        <v>3</v>
      </c>
      <c r="H2138" s="2" t="str">
        <f>VLOOKUP(G2138, [4]categories!A:B, 2, FALSE)</f>
        <v>Cruisers Bicycles</v>
      </c>
      <c r="I2138" s="14">
        <f>VLOOKUP(A2138, [1]orders!A:B,2,FALSE)</f>
        <v>646</v>
      </c>
      <c r="J2138" s="14" t="str">
        <f>VLOOKUP(A2138, [1]orders!A:I,9,FALSE)</f>
        <v>ann.heath@msn.com</v>
      </c>
      <c r="K2138" s="14">
        <f>VLOOKUP(A2138, [1]orders!A:J,10,FALSE)</f>
        <v>91733</v>
      </c>
      <c r="L2138" s="2" t="str">
        <f>IFERROR(VLOOKUP(C2138, [5]stores!A:B, 2, FALSE), "Unknown")</f>
        <v>Santa Cruz Bikes</v>
      </c>
      <c r="M2138" s="2" t="str">
        <f>VLOOKUP(D2138,[3]products!A:B,2,FALSE)</f>
        <v>Sun Bicycles Revolutions 24 - Girl's - 2017</v>
      </c>
      <c r="N2138" s="2" t="str">
        <f>VLOOKUP(D2138, [3]products!A:H, 8, FALSE)</f>
        <v>Sun Bicycles</v>
      </c>
      <c r="O2138" s="21">
        <f>VLOOKUP(A2138, [1]orders!A:D, 4, FALSE)</f>
        <v>42800</v>
      </c>
      <c r="P2138" s="2">
        <v>2</v>
      </c>
      <c r="Q2138" s="2">
        <v>250.99</v>
      </c>
      <c r="R2138" s="27">
        <v>0.05</v>
      </c>
      <c r="S2138" s="2">
        <f t="shared" si="33"/>
        <v>501.98</v>
      </c>
    </row>
    <row r="2139" spans="1:19" x14ac:dyDescent="0.3">
      <c r="A2139" s="2">
        <v>754</v>
      </c>
      <c r="B2139" s="2">
        <v>5</v>
      </c>
      <c r="C2139" s="2">
        <f>VLOOKUP(A2139, [1]orders!A:G, 7, FALSE)</f>
        <v>1</v>
      </c>
      <c r="D2139" s="2">
        <v>7</v>
      </c>
      <c r="E2139" s="2">
        <f>VLOOKUP(C2139, [2]staffs!A:G,1,FALSE)</f>
        <v>1</v>
      </c>
      <c r="F2139" s="2" t="str">
        <f>VLOOKUP(E2139, [2]staffs!A:D,4,FALSE)</f>
        <v>fabiola.jackson@bikes.shop</v>
      </c>
      <c r="G2139" s="2">
        <f>VLOOKUP(D2139, [3]products!$A:$D, 4, FALSE)</f>
        <v>6</v>
      </c>
      <c r="H2139" s="2" t="str">
        <f>VLOOKUP(G2139, [4]categories!A:B, 2, FALSE)</f>
        <v>Mountain Bikes</v>
      </c>
      <c r="I2139" s="14">
        <f>VLOOKUP(A2139, [1]orders!A:B,2,FALSE)</f>
        <v>646</v>
      </c>
      <c r="J2139" s="14" t="str">
        <f>VLOOKUP(A2139, [1]orders!A:I,9,FALSE)</f>
        <v>ann.heath@msn.com</v>
      </c>
      <c r="K2139" s="14">
        <f>VLOOKUP(A2139, [1]orders!A:J,10,FALSE)</f>
        <v>91733</v>
      </c>
      <c r="L2139" s="2" t="str">
        <f>IFERROR(VLOOKUP(C2139, [5]stores!A:B, 2, FALSE), "Unknown")</f>
        <v>Santa Cruz Bikes</v>
      </c>
      <c r="M2139" s="2" t="str">
        <f>VLOOKUP(D2139,[3]products!A:B,2,FALSE)</f>
        <v>Trek Slash 8 27.5 - 2016</v>
      </c>
      <c r="N2139" s="2" t="str">
        <f>VLOOKUP(D2139, [3]products!A:H, 8, FALSE)</f>
        <v>Trek</v>
      </c>
      <c r="O2139" s="21">
        <f>VLOOKUP(A2139, [1]orders!A:D, 4, FALSE)</f>
        <v>42800</v>
      </c>
      <c r="P2139" s="2">
        <v>1</v>
      </c>
      <c r="Q2139" s="2">
        <v>3999.99</v>
      </c>
      <c r="R2139" s="27">
        <v>0.2</v>
      </c>
      <c r="S2139" s="2">
        <f t="shared" si="33"/>
        <v>3999.99</v>
      </c>
    </row>
    <row r="2140" spans="1:19" x14ac:dyDescent="0.3">
      <c r="A2140" s="2">
        <v>755</v>
      </c>
      <c r="B2140" s="2">
        <v>1</v>
      </c>
      <c r="C2140" s="2">
        <f>VLOOKUP(A2140, [1]orders!A:G, 7, FALSE)</f>
        <v>2</v>
      </c>
      <c r="D2140" s="2">
        <v>80</v>
      </c>
      <c r="E2140" s="2">
        <f>VLOOKUP(C2140, [2]staffs!A:G,1,FALSE)</f>
        <v>2</v>
      </c>
      <c r="F2140" s="2" t="str">
        <f>VLOOKUP(E2140, [2]staffs!A:D,4,FALSE)</f>
        <v>mireya.copeland@bikes.shop</v>
      </c>
      <c r="G2140" s="2">
        <f>VLOOKUP(D2140, [3]products!$A:$D, 4, FALSE)</f>
        <v>3</v>
      </c>
      <c r="H2140" s="2" t="str">
        <f>VLOOKUP(G2140, [4]categories!A:B, 2, FALSE)</f>
        <v>Cruisers Bicycles</v>
      </c>
      <c r="I2140" s="14">
        <f>VLOOKUP(A2140, [1]orders!A:B,2,FALSE)</f>
        <v>531</v>
      </c>
      <c r="J2140" s="14" t="str">
        <f>VLOOKUP(A2140, [1]orders!A:I,9,FALSE)</f>
        <v>kimberely.bowen@hotmail.com</v>
      </c>
      <c r="K2140" s="14">
        <f>VLOOKUP(A2140, [1]orders!A:J,10,FALSE)</f>
        <v>12180</v>
      </c>
      <c r="L2140" s="2" t="str">
        <f>IFERROR(VLOOKUP(C2140, [5]stores!A:B, 2, FALSE), "Unknown")</f>
        <v>Baldwin Bikes</v>
      </c>
      <c r="M2140" s="2" t="str">
        <f>VLOOKUP(D2140,[3]products!A:B,2,FALSE)</f>
        <v>Sun Bicycles Brickell Tandem CB - 2017</v>
      </c>
      <c r="N2140" s="2" t="str">
        <f>VLOOKUP(D2140, [3]products!A:H, 8, FALSE)</f>
        <v>Sun Bicycles</v>
      </c>
      <c r="O2140" s="21">
        <f>VLOOKUP(A2140, [1]orders!A:D, 4, FALSE)</f>
        <v>42800</v>
      </c>
      <c r="P2140" s="2">
        <v>2</v>
      </c>
      <c r="Q2140" s="2">
        <v>761.99</v>
      </c>
      <c r="R2140" s="27">
        <v>7.0000000000000007E-2</v>
      </c>
      <c r="S2140" s="2">
        <f t="shared" si="33"/>
        <v>1523.98</v>
      </c>
    </row>
    <row r="2141" spans="1:19" x14ac:dyDescent="0.3">
      <c r="A2141" s="2">
        <v>755</v>
      </c>
      <c r="B2141" s="2">
        <v>2</v>
      </c>
      <c r="C2141" s="2">
        <f>VLOOKUP(A2141, [1]orders!A:G, 7, FALSE)</f>
        <v>2</v>
      </c>
      <c r="D2141" s="2">
        <v>43</v>
      </c>
      <c r="E2141" s="2">
        <f>VLOOKUP(C2141, [2]staffs!A:G,1,FALSE)</f>
        <v>2</v>
      </c>
      <c r="F2141" s="2" t="str">
        <f>VLOOKUP(E2141, [2]staffs!A:D,4,FALSE)</f>
        <v>mireya.copeland@bikes.shop</v>
      </c>
      <c r="G2141" s="2">
        <f>VLOOKUP(D2141, [3]products!$A:$D, 4, FALSE)</f>
        <v>6</v>
      </c>
      <c r="H2141" s="2" t="str">
        <f>VLOOKUP(G2141, [4]categories!A:B, 2, FALSE)</f>
        <v>Mountain Bikes</v>
      </c>
      <c r="I2141" s="14">
        <f>VLOOKUP(A2141, [1]orders!A:B,2,FALSE)</f>
        <v>531</v>
      </c>
      <c r="J2141" s="14" t="str">
        <f>VLOOKUP(A2141, [1]orders!A:I,9,FALSE)</f>
        <v>kimberely.bowen@hotmail.com</v>
      </c>
      <c r="K2141" s="14">
        <f>VLOOKUP(A2141, [1]orders!A:J,10,FALSE)</f>
        <v>12180</v>
      </c>
      <c r="L2141" s="2" t="str">
        <f>IFERROR(VLOOKUP(C2141, [5]stores!A:B, 2, FALSE), "Unknown")</f>
        <v>Baldwin Bikes</v>
      </c>
      <c r="M2141" s="2" t="str">
        <f>VLOOKUP(D2141,[3]products!A:B,2,FALSE)</f>
        <v>Trek Fuel EX 9.8 27.5 Plus - 2017</v>
      </c>
      <c r="N2141" s="2" t="str">
        <f>VLOOKUP(D2141, [3]products!A:H, 8, FALSE)</f>
        <v>Trek</v>
      </c>
      <c r="O2141" s="21">
        <f>VLOOKUP(A2141, [1]orders!A:D, 4, FALSE)</f>
        <v>42800</v>
      </c>
      <c r="P2141" s="2">
        <v>2</v>
      </c>
      <c r="Q2141" s="2">
        <v>5299.99</v>
      </c>
      <c r="R2141" s="27">
        <v>0.05</v>
      </c>
      <c r="S2141" s="2">
        <f t="shared" si="33"/>
        <v>10599.98</v>
      </c>
    </row>
    <row r="2142" spans="1:19" x14ac:dyDescent="0.3">
      <c r="A2142" s="2">
        <v>755</v>
      </c>
      <c r="B2142" s="2">
        <v>3</v>
      </c>
      <c r="C2142" s="2">
        <f>VLOOKUP(A2142, [1]orders!A:G, 7, FALSE)</f>
        <v>2</v>
      </c>
      <c r="D2142" s="2">
        <v>57</v>
      </c>
      <c r="E2142" s="2">
        <f>VLOOKUP(C2142, [2]staffs!A:G,1,FALSE)</f>
        <v>2</v>
      </c>
      <c r="F2142" s="2" t="str">
        <f>VLOOKUP(E2142, [2]staffs!A:D,4,FALSE)</f>
        <v>mireya.copeland@bikes.shop</v>
      </c>
      <c r="G2142" s="2">
        <f>VLOOKUP(D2142, [3]products!$A:$D, 4, FALSE)</f>
        <v>7</v>
      </c>
      <c r="H2142" s="2" t="str">
        <f>VLOOKUP(G2142, [4]categories!A:B, 2, FALSE)</f>
        <v>Road Bikes</v>
      </c>
      <c r="I2142" s="14">
        <f>VLOOKUP(A2142, [1]orders!A:B,2,FALSE)</f>
        <v>531</v>
      </c>
      <c r="J2142" s="14" t="str">
        <f>VLOOKUP(A2142, [1]orders!A:I,9,FALSE)</f>
        <v>kimberely.bowen@hotmail.com</v>
      </c>
      <c r="K2142" s="14">
        <f>VLOOKUP(A2142, [1]orders!A:J,10,FALSE)</f>
        <v>12180</v>
      </c>
      <c r="L2142" s="2" t="str">
        <f>IFERROR(VLOOKUP(C2142, [5]stores!A:B, 2, FALSE), "Unknown")</f>
        <v>Baldwin Bikes</v>
      </c>
      <c r="M2142" s="2" t="str">
        <f>VLOOKUP(D2142,[3]products!A:B,2,FALSE)</f>
        <v>Trek Emonda S 5 - 2017</v>
      </c>
      <c r="N2142" s="2" t="str">
        <f>VLOOKUP(D2142, [3]products!A:H, 8, FALSE)</f>
        <v>Trek</v>
      </c>
      <c r="O2142" s="21">
        <f>VLOOKUP(A2142, [1]orders!A:D, 4, FALSE)</f>
        <v>42800</v>
      </c>
      <c r="P2142" s="2">
        <v>2</v>
      </c>
      <c r="Q2142" s="2">
        <v>1999.99</v>
      </c>
      <c r="R2142" s="27">
        <v>0.1</v>
      </c>
      <c r="S2142" s="2">
        <f t="shared" si="33"/>
        <v>3999.98</v>
      </c>
    </row>
    <row r="2143" spans="1:19" x14ac:dyDescent="0.3">
      <c r="A2143" s="2">
        <v>756</v>
      </c>
      <c r="B2143" s="2">
        <v>1</v>
      </c>
      <c r="C2143" s="2">
        <f>VLOOKUP(A2143, [1]orders!A:G, 7, FALSE)</f>
        <v>2</v>
      </c>
      <c r="D2143" s="2">
        <v>64</v>
      </c>
      <c r="E2143" s="2">
        <f>VLOOKUP(C2143, [2]staffs!A:G,1,FALSE)</f>
        <v>2</v>
      </c>
      <c r="F2143" s="2" t="str">
        <f>VLOOKUP(E2143, [2]staffs!A:D,4,FALSE)</f>
        <v>mireya.copeland@bikes.shop</v>
      </c>
      <c r="G2143" s="2">
        <f>VLOOKUP(D2143, [3]products!$A:$D, 4, FALSE)</f>
        <v>3</v>
      </c>
      <c r="H2143" s="2" t="str">
        <f>VLOOKUP(G2143, [4]categories!A:B, 2, FALSE)</f>
        <v>Cruisers Bicycles</v>
      </c>
      <c r="I2143" s="14">
        <f>VLOOKUP(A2143, [1]orders!A:B,2,FALSE)</f>
        <v>1143</v>
      </c>
      <c r="J2143" s="14" t="str">
        <f>VLOOKUP(A2143, [1]orders!A:I,9,FALSE)</f>
        <v>sommer.hopkins@gmail.com</v>
      </c>
      <c r="K2143" s="14">
        <f>VLOOKUP(A2143, [1]orders!A:J,10,FALSE)</f>
        <v>14150</v>
      </c>
      <c r="L2143" s="2" t="str">
        <f>IFERROR(VLOOKUP(C2143, [5]stores!A:B, 2, FALSE), "Unknown")</f>
        <v>Baldwin Bikes</v>
      </c>
      <c r="M2143" s="2" t="str">
        <f>VLOOKUP(D2143,[3]products!A:B,2,FALSE)</f>
        <v>Electra Townie Original 7D - 2017</v>
      </c>
      <c r="N2143" s="2" t="str">
        <f>VLOOKUP(D2143, [3]products!A:H, 8, FALSE)</f>
        <v>Electra</v>
      </c>
      <c r="O2143" s="21">
        <f>VLOOKUP(A2143, [1]orders!A:D, 4, FALSE)</f>
        <v>42800</v>
      </c>
      <c r="P2143" s="2">
        <v>1</v>
      </c>
      <c r="Q2143" s="2">
        <v>489.99</v>
      </c>
      <c r="R2143" s="27">
        <v>0.1</v>
      </c>
      <c r="S2143" s="2">
        <f t="shared" si="33"/>
        <v>489.99</v>
      </c>
    </row>
    <row r="2144" spans="1:19" x14ac:dyDescent="0.3">
      <c r="A2144" s="2">
        <v>756</v>
      </c>
      <c r="B2144" s="2">
        <v>2</v>
      </c>
      <c r="C2144" s="2">
        <f>VLOOKUP(A2144, [1]orders!A:G, 7, FALSE)</f>
        <v>2</v>
      </c>
      <c r="D2144" s="2">
        <v>17</v>
      </c>
      <c r="E2144" s="2">
        <f>VLOOKUP(C2144, [2]staffs!A:G,1,FALSE)</f>
        <v>2</v>
      </c>
      <c r="F2144" s="2" t="str">
        <f>VLOOKUP(E2144, [2]staffs!A:D,4,FALSE)</f>
        <v>mireya.copeland@bikes.shop</v>
      </c>
      <c r="G2144" s="2">
        <f>VLOOKUP(D2144, [3]products!$A:$D, 4, FALSE)</f>
        <v>3</v>
      </c>
      <c r="H2144" s="2" t="str">
        <f>VLOOKUP(G2144, [4]categories!A:B, 2, FALSE)</f>
        <v>Cruisers Bicycles</v>
      </c>
      <c r="I2144" s="14">
        <f>VLOOKUP(A2144, [1]orders!A:B,2,FALSE)</f>
        <v>1143</v>
      </c>
      <c r="J2144" s="14" t="str">
        <f>VLOOKUP(A2144, [1]orders!A:I,9,FALSE)</f>
        <v>sommer.hopkins@gmail.com</v>
      </c>
      <c r="K2144" s="14">
        <f>VLOOKUP(A2144, [1]orders!A:J,10,FALSE)</f>
        <v>14150</v>
      </c>
      <c r="L2144" s="2" t="str">
        <f>IFERROR(VLOOKUP(C2144, [5]stores!A:B, 2, FALSE), "Unknown")</f>
        <v>Baldwin Bikes</v>
      </c>
      <c r="M2144" s="2" t="str">
        <f>VLOOKUP(D2144,[3]products!A:B,2,FALSE)</f>
        <v>Pure Cycles Vine 8-Speed - 2016</v>
      </c>
      <c r="N2144" s="2" t="str">
        <f>VLOOKUP(D2144, [3]products!A:H, 8, FALSE)</f>
        <v>Pure Cycles</v>
      </c>
      <c r="O2144" s="21">
        <f>VLOOKUP(A2144, [1]orders!A:D, 4, FALSE)</f>
        <v>42800</v>
      </c>
      <c r="P2144" s="2">
        <v>2</v>
      </c>
      <c r="Q2144" s="2">
        <v>429</v>
      </c>
      <c r="R2144" s="27">
        <v>0.05</v>
      </c>
      <c r="S2144" s="2">
        <f t="shared" si="33"/>
        <v>858</v>
      </c>
    </row>
    <row r="2145" spans="1:19" x14ac:dyDescent="0.3">
      <c r="A2145" s="2">
        <v>757</v>
      </c>
      <c r="B2145" s="2">
        <v>1</v>
      </c>
      <c r="C2145" s="2">
        <f>VLOOKUP(A2145, [1]orders!A:G, 7, FALSE)</f>
        <v>2</v>
      </c>
      <c r="D2145" s="2">
        <v>95</v>
      </c>
      <c r="E2145" s="2">
        <f>VLOOKUP(C2145, [2]staffs!A:G,1,FALSE)</f>
        <v>2</v>
      </c>
      <c r="F2145" s="2" t="str">
        <f>VLOOKUP(E2145, [2]staffs!A:D,4,FALSE)</f>
        <v>mireya.copeland@bikes.shop</v>
      </c>
      <c r="G2145" s="2">
        <f>VLOOKUP(D2145, [3]products!$A:$D, 4, FALSE)</f>
        <v>1</v>
      </c>
      <c r="H2145" s="2" t="str">
        <f>VLOOKUP(G2145, [4]categories!A:B, 2, FALSE)</f>
        <v>Children Bicycles</v>
      </c>
      <c r="I2145" s="14">
        <f>VLOOKUP(A2145, [1]orders!A:B,2,FALSE)</f>
        <v>1336</v>
      </c>
      <c r="J2145" s="14" t="str">
        <f>VLOOKUP(A2145, [1]orders!A:I,9,FALSE)</f>
        <v>joe.melton@gmail.com</v>
      </c>
      <c r="K2145" s="14">
        <f>VLOOKUP(A2145, [1]orders!A:J,10,FALSE)</f>
        <v>12553</v>
      </c>
      <c r="L2145" s="2" t="str">
        <f>IFERROR(VLOOKUP(C2145, [5]stores!A:B, 2, FALSE), "Unknown")</f>
        <v>Baldwin Bikes</v>
      </c>
      <c r="M2145" s="2" t="str">
        <f>VLOOKUP(D2145,[3]products!A:B,2,FALSE)</f>
        <v>Electra Girl's Hawaii 1 16" - 2017</v>
      </c>
      <c r="N2145" s="2" t="str">
        <f>VLOOKUP(D2145, [3]products!A:H, 8, FALSE)</f>
        <v>Electra</v>
      </c>
      <c r="O2145" s="21">
        <f>VLOOKUP(A2145, [1]orders!A:D, 4, FALSE)</f>
        <v>42800</v>
      </c>
      <c r="P2145" s="2">
        <v>1</v>
      </c>
      <c r="Q2145" s="2">
        <v>299.99</v>
      </c>
      <c r="R2145" s="27">
        <v>0.1</v>
      </c>
      <c r="S2145" s="2">
        <f t="shared" si="33"/>
        <v>299.99</v>
      </c>
    </row>
    <row r="2146" spans="1:19" x14ac:dyDescent="0.3">
      <c r="A2146" s="2">
        <v>758</v>
      </c>
      <c r="B2146" s="2">
        <v>1</v>
      </c>
      <c r="C2146" s="2">
        <f>VLOOKUP(A2146, [1]orders!A:G, 7, FALSE)</f>
        <v>3</v>
      </c>
      <c r="D2146" s="2">
        <v>22</v>
      </c>
      <c r="E2146" s="2">
        <f>VLOOKUP(C2146, [2]staffs!A:G,1,FALSE)</f>
        <v>3</v>
      </c>
      <c r="F2146" s="2" t="str">
        <f>VLOOKUP(E2146, [2]staffs!A:D,4,FALSE)</f>
        <v>genna.serrano@bikes.shop</v>
      </c>
      <c r="G2146" s="2">
        <f>VLOOKUP(D2146, [3]products!$A:$D, 4, FALSE)</f>
        <v>1</v>
      </c>
      <c r="H2146" s="2" t="str">
        <f>VLOOKUP(G2146, [4]categories!A:B, 2, FALSE)</f>
        <v>Children Bicycles</v>
      </c>
      <c r="I2146" s="14">
        <f>VLOOKUP(A2146, [1]orders!A:B,2,FALSE)</f>
        <v>953</v>
      </c>
      <c r="J2146" s="14" t="str">
        <f>VLOOKUP(A2146, [1]orders!A:I,9,FALSE)</f>
        <v>kattie.stevenson@aol.com</v>
      </c>
      <c r="K2146" s="14">
        <f>VLOOKUP(A2146, [1]orders!A:J,10,FALSE)</f>
        <v>78023</v>
      </c>
      <c r="L2146" s="2" t="str">
        <f>IFERROR(VLOOKUP(C2146, [5]stores!A:B, 2, FALSE), "Unknown")</f>
        <v>Rowlett Bikes</v>
      </c>
      <c r="M2146" s="2" t="str">
        <f>VLOOKUP(D2146,[3]products!A:B,2,FALSE)</f>
        <v>Electra Girl's Hawaii 1 (16-inch) - 2015/2016</v>
      </c>
      <c r="N2146" s="2" t="str">
        <f>VLOOKUP(D2146, [3]products!A:H, 8, FALSE)</f>
        <v>Electra</v>
      </c>
      <c r="O2146" s="21">
        <f>VLOOKUP(A2146, [1]orders!A:D, 4, FALSE)</f>
        <v>42800</v>
      </c>
      <c r="P2146" s="2">
        <v>2</v>
      </c>
      <c r="Q2146" s="2">
        <v>269.99</v>
      </c>
      <c r="R2146" s="27">
        <v>7.0000000000000007E-2</v>
      </c>
      <c r="S2146" s="2">
        <f t="shared" si="33"/>
        <v>539.98</v>
      </c>
    </row>
    <row r="2147" spans="1:19" x14ac:dyDescent="0.3">
      <c r="A2147" s="2">
        <v>758</v>
      </c>
      <c r="B2147" s="2">
        <v>2</v>
      </c>
      <c r="C2147" s="2">
        <f>VLOOKUP(A2147, [1]orders!A:G, 7, FALSE)</f>
        <v>3</v>
      </c>
      <c r="D2147" s="2">
        <v>99</v>
      </c>
      <c r="E2147" s="2">
        <f>VLOOKUP(C2147, [2]staffs!A:G,1,FALSE)</f>
        <v>3</v>
      </c>
      <c r="F2147" s="2" t="str">
        <f>VLOOKUP(E2147, [2]staffs!A:D,4,FALSE)</f>
        <v>genna.serrano@bikes.shop</v>
      </c>
      <c r="G2147" s="2">
        <f>VLOOKUP(D2147, [3]products!$A:$D, 4, FALSE)</f>
        <v>1</v>
      </c>
      <c r="H2147" s="2" t="str">
        <f>VLOOKUP(G2147, [4]categories!A:B, 2, FALSE)</f>
        <v>Children Bicycles</v>
      </c>
      <c r="I2147" s="14">
        <f>VLOOKUP(A2147, [1]orders!A:B,2,FALSE)</f>
        <v>953</v>
      </c>
      <c r="J2147" s="14" t="str">
        <f>VLOOKUP(A2147, [1]orders!A:I,9,FALSE)</f>
        <v>kattie.stevenson@aol.com</v>
      </c>
      <c r="K2147" s="14">
        <f>VLOOKUP(A2147, [1]orders!A:J,10,FALSE)</f>
        <v>78023</v>
      </c>
      <c r="L2147" s="2" t="str">
        <f>IFERROR(VLOOKUP(C2147, [5]stores!A:B, 2, FALSE), "Unknown")</f>
        <v>Rowlett Bikes</v>
      </c>
      <c r="M2147" s="2" t="str">
        <f>VLOOKUP(D2147,[3]products!A:B,2,FALSE)</f>
        <v>Electra Sugar Skulls 1 (20-inch) - Girl's - 2017</v>
      </c>
      <c r="N2147" s="2" t="str">
        <f>VLOOKUP(D2147, [3]products!A:H, 8, FALSE)</f>
        <v>Electra</v>
      </c>
      <c r="O2147" s="21">
        <f>VLOOKUP(A2147, [1]orders!A:D, 4, FALSE)</f>
        <v>42800</v>
      </c>
      <c r="P2147" s="2">
        <v>1</v>
      </c>
      <c r="Q2147" s="2">
        <v>299.99</v>
      </c>
      <c r="R2147" s="27">
        <v>0.1</v>
      </c>
      <c r="S2147" s="2">
        <f t="shared" si="33"/>
        <v>299.99</v>
      </c>
    </row>
    <row r="2148" spans="1:19" x14ac:dyDescent="0.3">
      <c r="A2148" s="2">
        <v>758</v>
      </c>
      <c r="B2148" s="2">
        <v>3</v>
      </c>
      <c r="C2148" s="2">
        <f>VLOOKUP(A2148, [1]orders!A:G, 7, FALSE)</f>
        <v>3</v>
      </c>
      <c r="D2148" s="2">
        <v>27</v>
      </c>
      <c r="E2148" s="2">
        <f>VLOOKUP(C2148, [2]staffs!A:G,1,FALSE)</f>
        <v>3</v>
      </c>
      <c r="F2148" s="2" t="str">
        <f>VLOOKUP(E2148, [2]staffs!A:D,4,FALSE)</f>
        <v>genna.serrano@bikes.shop</v>
      </c>
      <c r="G2148" s="2">
        <f>VLOOKUP(D2148, [3]products!$A:$D, 4, FALSE)</f>
        <v>6</v>
      </c>
      <c r="H2148" s="2" t="str">
        <f>VLOOKUP(G2148, [4]categories!A:B, 2, FALSE)</f>
        <v>Mountain Bikes</v>
      </c>
      <c r="I2148" s="14">
        <f>VLOOKUP(A2148, [1]orders!A:B,2,FALSE)</f>
        <v>953</v>
      </c>
      <c r="J2148" s="14" t="str">
        <f>VLOOKUP(A2148, [1]orders!A:I,9,FALSE)</f>
        <v>kattie.stevenson@aol.com</v>
      </c>
      <c r="K2148" s="14">
        <f>VLOOKUP(A2148, [1]orders!A:J,10,FALSE)</f>
        <v>78023</v>
      </c>
      <c r="L2148" s="2" t="str">
        <f>IFERROR(VLOOKUP(C2148, [5]stores!A:B, 2, FALSE), "Unknown")</f>
        <v>Rowlett Bikes</v>
      </c>
      <c r="M2148" s="2" t="str">
        <f>VLOOKUP(D2148,[3]products!A:B,2,FALSE)</f>
        <v>Surly Big Dummy Frameset - 2017</v>
      </c>
      <c r="N2148" s="2" t="str">
        <f>VLOOKUP(D2148, [3]products!A:H, 8, FALSE)</f>
        <v>Surly</v>
      </c>
      <c r="O2148" s="21">
        <f>VLOOKUP(A2148, [1]orders!A:D, 4, FALSE)</f>
        <v>42800</v>
      </c>
      <c r="P2148" s="2">
        <v>1</v>
      </c>
      <c r="Q2148" s="2">
        <v>999.99</v>
      </c>
      <c r="R2148" s="27">
        <v>7.0000000000000007E-2</v>
      </c>
      <c r="S2148" s="2">
        <f t="shared" si="33"/>
        <v>999.99</v>
      </c>
    </row>
    <row r="2149" spans="1:19" x14ac:dyDescent="0.3">
      <c r="A2149" s="2">
        <v>758</v>
      </c>
      <c r="B2149" s="2">
        <v>4</v>
      </c>
      <c r="C2149" s="2">
        <f>VLOOKUP(A2149, [1]orders!A:G, 7, FALSE)</f>
        <v>3</v>
      </c>
      <c r="D2149" s="2">
        <v>65</v>
      </c>
      <c r="E2149" s="2">
        <f>VLOOKUP(C2149, [2]staffs!A:G,1,FALSE)</f>
        <v>3</v>
      </c>
      <c r="F2149" s="2" t="str">
        <f>VLOOKUP(E2149, [2]staffs!A:D,4,FALSE)</f>
        <v>genna.serrano@bikes.shop</v>
      </c>
      <c r="G2149" s="2">
        <f>VLOOKUP(D2149, [3]products!$A:$D, 4, FALSE)</f>
        <v>3</v>
      </c>
      <c r="H2149" s="2" t="str">
        <f>VLOOKUP(G2149, [4]categories!A:B, 2, FALSE)</f>
        <v>Cruisers Bicycles</v>
      </c>
      <c r="I2149" s="14">
        <f>VLOOKUP(A2149, [1]orders!A:B,2,FALSE)</f>
        <v>953</v>
      </c>
      <c r="J2149" s="14" t="str">
        <f>VLOOKUP(A2149, [1]orders!A:I,9,FALSE)</f>
        <v>kattie.stevenson@aol.com</v>
      </c>
      <c r="K2149" s="14">
        <f>VLOOKUP(A2149, [1]orders!A:J,10,FALSE)</f>
        <v>78023</v>
      </c>
      <c r="L2149" s="2" t="str">
        <f>IFERROR(VLOOKUP(C2149, [5]stores!A:B, 2, FALSE), "Unknown")</f>
        <v>Rowlett Bikes</v>
      </c>
      <c r="M2149" s="2" t="str">
        <f>VLOOKUP(D2149,[3]products!A:B,2,FALSE)</f>
        <v>Sun Bicycles Lil Bolt Type-R - 2017</v>
      </c>
      <c r="N2149" s="2" t="str">
        <f>VLOOKUP(D2149, [3]products!A:H, 8, FALSE)</f>
        <v>Sun Bicycles</v>
      </c>
      <c r="O2149" s="21">
        <f>VLOOKUP(A2149, [1]orders!A:D, 4, FALSE)</f>
        <v>42800</v>
      </c>
      <c r="P2149" s="2">
        <v>2</v>
      </c>
      <c r="Q2149" s="2">
        <v>346.99</v>
      </c>
      <c r="R2149" s="27">
        <v>7.0000000000000007E-2</v>
      </c>
      <c r="S2149" s="2">
        <f t="shared" si="33"/>
        <v>693.98</v>
      </c>
    </row>
    <row r="2150" spans="1:19" x14ac:dyDescent="0.3">
      <c r="A2150" s="2">
        <v>758</v>
      </c>
      <c r="B2150" s="2">
        <v>5</v>
      </c>
      <c r="C2150" s="2">
        <f>VLOOKUP(A2150, [1]orders!A:G, 7, FALSE)</f>
        <v>3</v>
      </c>
      <c r="D2150" s="2">
        <v>109</v>
      </c>
      <c r="E2150" s="2">
        <f>VLOOKUP(C2150, [2]staffs!A:G,1,FALSE)</f>
        <v>3</v>
      </c>
      <c r="F2150" s="2" t="str">
        <f>VLOOKUP(E2150, [2]staffs!A:D,4,FALSE)</f>
        <v>genna.serrano@bikes.shop</v>
      </c>
      <c r="G2150" s="2">
        <f>VLOOKUP(D2150, [3]products!$A:$D, 4, FALSE)</f>
        <v>2</v>
      </c>
      <c r="H2150" s="2" t="str">
        <f>VLOOKUP(G2150, [4]categories!A:B, 2, FALSE)</f>
        <v>Comfort Bicycles</v>
      </c>
      <c r="I2150" s="14">
        <f>VLOOKUP(A2150, [1]orders!A:B,2,FALSE)</f>
        <v>953</v>
      </c>
      <c r="J2150" s="14" t="str">
        <f>VLOOKUP(A2150, [1]orders!A:I,9,FALSE)</f>
        <v>kattie.stevenson@aol.com</v>
      </c>
      <c r="K2150" s="14">
        <f>VLOOKUP(A2150, [1]orders!A:J,10,FALSE)</f>
        <v>78023</v>
      </c>
      <c r="L2150" s="2" t="str">
        <f>IFERROR(VLOOKUP(C2150, [5]stores!A:B, 2, FALSE), "Unknown")</f>
        <v>Rowlett Bikes</v>
      </c>
      <c r="M2150" s="2" t="str">
        <f>VLOOKUP(D2150,[3]products!A:B,2,FALSE)</f>
        <v>Sun Bicycles Cruz 7 - Women's - 2017</v>
      </c>
      <c r="N2150" s="2" t="str">
        <f>VLOOKUP(D2150, [3]products!A:H, 8, FALSE)</f>
        <v>Sun Bicycles</v>
      </c>
      <c r="O2150" s="21">
        <f>VLOOKUP(A2150, [1]orders!A:D, 4, FALSE)</f>
        <v>42800</v>
      </c>
      <c r="P2150" s="2">
        <v>1</v>
      </c>
      <c r="Q2150" s="2">
        <v>416.99</v>
      </c>
      <c r="R2150" s="27">
        <v>0.2</v>
      </c>
      <c r="S2150" s="2">
        <f t="shared" si="33"/>
        <v>416.99</v>
      </c>
    </row>
    <row r="2151" spans="1:19" x14ac:dyDescent="0.3">
      <c r="A2151" s="2">
        <v>759</v>
      </c>
      <c r="B2151" s="2">
        <v>1</v>
      </c>
      <c r="C2151" s="2">
        <f>VLOOKUP(A2151, [1]orders!A:G, 7, FALSE)</f>
        <v>2</v>
      </c>
      <c r="D2151" s="2">
        <v>93</v>
      </c>
      <c r="E2151" s="2">
        <f>VLOOKUP(C2151, [2]staffs!A:G,1,FALSE)</f>
        <v>2</v>
      </c>
      <c r="F2151" s="2" t="str">
        <f>VLOOKUP(E2151, [2]staffs!A:D,4,FALSE)</f>
        <v>mireya.copeland@bikes.shop</v>
      </c>
      <c r="G2151" s="2">
        <f>VLOOKUP(D2151, [3]products!$A:$D, 4, FALSE)</f>
        <v>1</v>
      </c>
      <c r="H2151" s="2" t="str">
        <f>VLOOKUP(G2151, [4]categories!A:B, 2, FALSE)</f>
        <v>Children Bicycles</v>
      </c>
      <c r="I2151" s="14">
        <f>VLOOKUP(A2151, [1]orders!A:B,2,FALSE)</f>
        <v>284</v>
      </c>
      <c r="J2151" s="14" t="str">
        <f>VLOOKUP(A2151, [1]orders!A:I,9,FALSE)</f>
        <v>susann.bass@msn.com</v>
      </c>
      <c r="K2151" s="14">
        <f>VLOOKUP(A2151, [1]orders!A:J,10,FALSE)</f>
        <v>11725</v>
      </c>
      <c r="L2151" s="2" t="str">
        <f>IFERROR(VLOOKUP(C2151, [5]stores!A:B, 2, FALSE), "Unknown")</f>
        <v>Baldwin Bikes</v>
      </c>
      <c r="M2151" s="2" t="str">
        <f>VLOOKUP(D2151,[3]products!A:B,2,FALSE)</f>
        <v>Haro Shredder 20 Girls - 2017</v>
      </c>
      <c r="N2151" s="2" t="str">
        <f>VLOOKUP(D2151, [3]products!A:H, 8, FALSE)</f>
        <v>Haro</v>
      </c>
      <c r="O2151" s="21">
        <f>VLOOKUP(A2151, [1]orders!A:D, 4, FALSE)</f>
        <v>42801</v>
      </c>
      <c r="P2151" s="2">
        <v>2</v>
      </c>
      <c r="Q2151" s="2">
        <v>209.99</v>
      </c>
      <c r="R2151" s="27">
        <v>0.05</v>
      </c>
      <c r="S2151" s="2">
        <f t="shared" si="33"/>
        <v>419.98</v>
      </c>
    </row>
    <row r="2152" spans="1:19" x14ac:dyDescent="0.3">
      <c r="A2152" s="2">
        <v>759</v>
      </c>
      <c r="B2152" s="2">
        <v>2</v>
      </c>
      <c r="C2152" s="2">
        <f>VLOOKUP(A2152, [1]orders!A:G, 7, FALSE)</f>
        <v>2</v>
      </c>
      <c r="D2152" s="2">
        <v>78</v>
      </c>
      <c r="E2152" s="2">
        <f>VLOOKUP(C2152, [2]staffs!A:G,1,FALSE)</f>
        <v>2</v>
      </c>
      <c r="F2152" s="2" t="str">
        <f>VLOOKUP(E2152, [2]staffs!A:D,4,FALSE)</f>
        <v>mireya.copeland@bikes.shop</v>
      </c>
      <c r="G2152" s="2">
        <f>VLOOKUP(D2152, [3]products!$A:$D, 4, FALSE)</f>
        <v>3</v>
      </c>
      <c r="H2152" s="2" t="str">
        <f>VLOOKUP(G2152, [4]categories!A:B, 2, FALSE)</f>
        <v>Cruisers Bicycles</v>
      </c>
      <c r="I2152" s="14">
        <f>VLOOKUP(A2152, [1]orders!A:B,2,FALSE)</f>
        <v>284</v>
      </c>
      <c r="J2152" s="14" t="str">
        <f>VLOOKUP(A2152, [1]orders!A:I,9,FALSE)</f>
        <v>susann.bass@msn.com</v>
      </c>
      <c r="K2152" s="14">
        <f>VLOOKUP(A2152, [1]orders!A:J,10,FALSE)</f>
        <v>11725</v>
      </c>
      <c r="L2152" s="2" t="str">
        <f>IFERROR(VLOOKUP(C2152, [5]stores!A:B, 2, FALSE), "Unknown")</f>
        <v>Baldwin Bikes</v>
      </c>
      <c r="M2152" s="2" t="str">
        <f>VLOOKUP(D2152,[3]products!A:B,2,FALSE)</f>
        <v>Sun Bicycles Biscayne Tandem CB - 2017</v>
      </c>
      <c r="N2152" s="2" t="str">
        <f>VLOOKUP(D2152, [3]products!A:H, 8, FALSE)</f>
        <v>Sun Bicycles</v>
      </c>
      <c r="O2152" s="21">
        <f>VLOOKUP(A2152, [1]orders!A:D, 4, FALSE)</f>
        <v>42801</v>
      </c>
      <c r="P2152" s="2">
        <v>1</v>
      </c>
      <c r="Q2152" s="2">
        <v>647.99</v>
      </c>
      <c r="R2152" s="27">
        <v>7.0000000000000007E-2</v>
      </c>
      <c r="S2152" s="2">
        <f t="shared" si="33"/>
        <v>647.99</v>
      </c>
    </row>
    <row r="2153" spans="1:19" x14ac:dyDescent="0.3">
      <c r="A2153" s="2">
        <v>760</v>
      </c>
      <c r="B2153" s="2">
        <v>1</v>
      </c>
      <c r="C2153" s="2">
        <f>VLOOKUP(A2153, [1]orders!A:G, 7, FALSE)</f>
        <v>2</v>
      </c>
      <c r="D2153" s="2">
        <v>21</v>
      </c>
      <c r="E2153" s="2">
        <f>VLOOKUP(C2153, [2]staffs!A:G,1,FALSE)</f>
        <v>2</v>
      </c>
      <c r="F2153" s="2" t="str">
        <f>VLOOKUP(E2153, [2]staffs!A:D,4,FALSE)</f>
        <v>mireya.copeland@bikes.shop</v>
      </c>
      <c r="G2153" s="2">
        <f>VLOOKUP(D2153, [3]products!$A:$D, 4, FALSE)</f>
        <v>1</v>
      </c>
      <c r="H2153" s="2" t="str">
        <f>VLOOKUP(G2153, [4]categories!A:B, 2, FALSE)</f>
        <v>Children Bicycles</v>
      </c>
      <c r="I2153" s="14">
        <f>VLOOKUP(A2153, [1]orders!A:B,2,FALSE)</f>
        <v>1104</v>
      </c>
      <c r="J2153" s="14" t="str">
        <f>VLOOKUP(A2153, [1]orders!A:I,9,FALSE)</f>
        <v>khalilah.robertson@aol.com</v>
      </c>
      <c r="K2153" s="14">
        <f>VLOOKUP(A2153, [1]orders!A:J,10,FALSE)</f>
        <v>10977</v>
      </c>
      <c r="L2153" s="2" t="str">
        <f>IFERROR(VLOOKUP(C2153, [5]stores!A:B, 2, FALSE), "Unknown")</f>
        <v>Baldwin Bikes</v>
      </c>
      <c r="M2153" s="2" t="str">
        <f>VLOOKUP(D2153,[3]products!A:B,2,FALSE)</f>
        <v>Electra Cruiser 1 (24-Inch) - 2016</v>
      </c>
      <c r="N2153" s="2" t="str">
        <f>VLOOKUP(D2153, [3]products!A:H, 8, FALSE)</f>
        <v>Electra</v>
      </c>
      <c r="O2153" s="21">
        <f>VLOOKUP(A2153, [1]orders!A:D, 4, FALSE)</f>
        <v>42801</v>
      </c>
      <c r="P2153" s="2">
        <v>2</v>
      </c>
      <c r="Q2153" s="2">
        <v>269.99</v>
      </c>
      <c r="R2153" s="27">
        <v>7.0000000000000007E-2</v>
      </c>
      <c r="S2153" s="2">
        <f t="shared" si="33"/>
        <v>539.98</v>
      </c>
    </row>
    <row r="2154" spans="1:19" x14ac:dyDescent="0.3">
      <c r="A2154" s="2">
        <v>760</v>
      </c>
      <c r="B2154" s="2">
        <v>2</v>
      </c>
      <c r="C2154" s="2">
        <f>VLOOKUP(A2154, [1]orders!A:G, 7, FALSE)</f>
        <v>2</v>
      </c>
      <c r="D2154" s="2">
        <v>29</v>
      </c>
      <c r="E2154" s="2">
        <f>VLOOKUP(C2154, [2]staffs!A:G,1,FALSE)</f>
        <v>2</v>
      </c>
      <c r="F2154" s="2" t="str">
        <f>VLOOKUP(E2154, [2]staffs!A:D,4,FALSE)</f>
        <v>mireya.copeland@bikes.shop</v>
      </c>
      <c r="G2154" s="2">
        <f>VLOOKUP(D2154, [3]products!$A:$D, 4, FALSE)</f>
        <v>6</v>
      </c>
      <c r="H2154" s="2" t="str">
        <f>VLOOKUP(G2154, [4]categories!A:B, 2, FALSE)</f>
        <v>Mountain Bikes</v>
      </c>
      <c r="I2154" s="14">
        <f>VLOOKUP(A2154, [1]orders!A:B,2,FALSE)</f>
        <v>1104</v>
      </c>
      <c r="J2154" s="14" t="str">
        <f>VLOOKUP(A2154, [1]orders!A:I,9,FALSE)</f>
        <v>khalilah.robertson@aol.com</v>
      </c>
      <c r="K2154" s="14">
        <f>VLOOKUP(A2154, [1]orders!A:J,10,FALSE)</f>
        <v>10977</v>
      </c>
      <c r="L2154" s="2" t="str">
        <f>IFERROR(VLOOKUP(C2154, [5]stores!A:B, 2, FALSE), "Unknown")</f>
        <v>Baldwin Bikes</v>
      </c>
      <c r="M2154" s="2" t="str">
        <f>VLOOKUP(D2154,[3]products!A:B,2,FALSE)</f>
        <v>Trek X-Caliber 8 - 2017</v>
      </c>
      <c r="N2154" s="2" t="str">
        <f>VLOOKUP(D2154, [3]products!A:H, 8, FALSE)</f>
        <v>Trek</v>
      </c>
      <c r="O2154" s="21">
        <f>VLOOKUP(A2154, [1]orders!A:D, 4, FALSE)</f>
        <v>42801</v>
      </c>
      <c r="P2154" s="2">
        <v>2</v>
      </c>
      <c r="Q2154" s="2">
        <v>999.99</v>
      </c>
      <c r="R2154" s="27">
        <v>7.0000000000000007E-2</v>
      </c>
      <c r="S2154" s="2">
        <f t="shared" si="33"/>
        <v>1999.98</v>
      </c>
    </row>
    <row r="2155" spans="1:19" x14ac:dyDescent="0.3">
      <c r="A2155" s="2">
        <v>761</v>
      </c>
      <c r="B2155" s="2">
        <v>1</v>
      </c>
      <c r="C2155" s="2">
        <f>VLOOKUP(A2155, [1]orders!A:G, 7, FALSE)</f>
        <v>2</v>
      </c>
      <c r="D2155" s="2">
        <v>43</v>
      </c>
      <c r="E2155" s="2">
        <f>VLOOKUP(C2155, [2]staffs!A:G,1,FALSE)</f>
        <v>2</v>
      </c>
      <c r="F2155" s="2" t="str">
        <f>VLOOKUP(E2155, [2]staffs!A:D,4,FALSE)</f>
        <v>mireya.copeland@bikes.shop</v>
      </c>
      <c r="G2155" s="2">
        <f>VLOOKUP(D2155, [3]products!$A:$D, 4, FALSE)</f>
        <v>6</v>
      </c>
      <c r="H2155" s="2" t="str">
        <f>VLOOKUP(G2155, [4]categories!A:B, 2, FALSE)</f>
        <v>Mountain Bikes</v>
      </c>
      <c r="I2155" s="14">
        <f>VLOOKUP(A2155, [1]orders!A:B,2,FALSE)</f>
        <v>1291</v>
      </c>
      <c r="J2155" s="14" t="str">
        <f>VLOOKUP(A2155, [1]orders!A:I,9,FALSE)</f>
        <v>shiloh.bates@msn.com</v>
      </c>
      <c r="K2155" s="14">
        <f>VLOOKUP(A2155, [1]orders!A:J,10,FALSE)</f>
        <v>10952</v>
      </c>
      <c r="L2155" s="2" t="str">
        <f>IFERROR(VLOOKUP(C2155, [5]stores!A:B, 2, FALSE), "Unknown")</f>
        <v>Baldwin Bikes</v>
      </c>
      <c r="M2155" s="2" t="str">
        <f>VLOOKUP(D2155,[3]products!A:B,2,FALSE)</f>
        <v>Trek Fuel EX 9.8 27.5 Plus - 2017</v>
      </c>
      <c r="N2155" s="2" t="str">
        <f>VLOOKUP(D2155, [3]products!A:H, 8, FALSE)</f>
        <v>Trek</v>
      </c>
      <c r="O2155" s="21">
        <f>VLOOKUP(A2155, [1]orders!A:D, 4, FALSE)</f>
        <v>42801</v>
      </c>
      <c r="P2155" s="2">
        <v>1</v>
      </c>
      <c r="Q2155" s="2">
        <v>5299.99</v>
      </c>
      <c r="R2155" s="27">
        <v>7.0000000000000007E-2</v>
      </c>
      <c r="S2155" s="2">
        <f t="shared" si="33"/>
        <v>5299.99</v>
      </c>
    </row>
    <row r="2156" spans="1:19" x14ac:dyDescent="0.3">
      <c r="A2156" s="2">
        <v>761</v>
      </c>
      <c r="B2156" s="2">
        <v>2</v>
      </c>
      <c r="C2156" s="2">
        <f>VLOOKUP(A2156, [1]orders!A:G, 7, FALSE)</f>
        <v>2</v>
      </c>
      <c r="D2156" s="2">
        <v>52</v>
      </c>
      <c r="E2156" s="2">
        <f>VLOOKUP(C2156, [2]staffs!A:G,1,FALSE)</f>
        <v>2</v>
      </c>
      <c r="F2156" s="2" t="str">
        <f>VLOOKUP(E2156, [2]staffs!A:D,4,FALSE)</f>
        <v>mireya.copeland@bikes.shop</v>
      </c>
      <c r="G2156" s="2">
        <f>VLOOKUP(D2156, [3]products!$A:$D, 4, FALSE)</f>
        <v>7</v>
      </c>
      <c r="H2156" s="2" t="str">
        <f>VLOOKUP(G2156, [4]categories!A:B, 2, FALSE)</f>
        <v>Road Bikes</v>
      </c>
      <c r="I2156" s="14">
        <f>VLOOKUP(A2156, [1]orders!A:B,2,FALSE)</f>
        <v>1291</v>
      </c>
      <c r="J2156" s="14" t="str">
        <f>VLOOKUP(A2156, [1]orders!A:I,9,FALSE)</f>
        <v>shiloh.bates@msn.com</v>
      </c>
      <c r="K2156" s="14">
        <f>VLOOKUP(A2156, [1]orders!A:J,10,FALSE)</f>
        <v>10952</v>
      </c>
      <c r="L2156" s="2" t="str">
        <f>IFERROR(VLOOKUP(C2156, [5]stores!A:B, 2, FALSE), "Unknown")</f>
        <v>Baldwin Bikes</v>
      </c>
      <c r="M2156" s="2" t="str">
        <f>VLOOKUP(D2156,[3]products!A:B,2,FALSE)</f>
        <v>Surly Steamroller - 2017</v>
      </c>
      <c r="N2156" s="2" t="str">
        <f>VLOOKUP(D2156, [3]products!A:H, 8, FALSE)</f>
        <v>Surly</v>
      </c>
      <c r="O2156" s="21">
        <f>VLOOKUP(A2156, [1]orders!A:D, 4, FALSE)</f>
        <v>42801</v>
      </c>
      <c r="P2156" s="2">
        <v>2</v>
      </c>
      <c r="Q2156" s="2">
        <v>875.99</v>
      </c>
      <c r="R2156" s="27">
        <v>0.2</v>
      </c>
      <c r="S2156" s="2">
        <f t="shared" si="33"/>
        <v>1751.98</v>
      </c>
    </row>
    <row r="2157" spans="1:19" x14ac:dyDescent="0.3">
      <c r="A2157" s="2">
        <v>762</v>
      </c>
      <c r="B2157" s="2">
        <v>1</v>
      </c>
      <c r="C2157" s="2">
        <f>VLOOKUP(A2157, [1]orders!A:G, 7, FALSE)</f>
        <v>2</v>
      </c>
      <c r="D2157" s="2">
        <v>102</v>
      </c>
      <c r="E2157" s="2">
        <f>VLOOKUP(C2157, [2]staffs!A:G,1,FALSE)</f>
        <v>2</v>
      </c>
      <c r="F2157" s="2" t="str">
        <f>VLOOKUP(E2157, [2]staffs!A:D,4,FALSE)</f>
        <v>mireya.copeland@bikes.shop</v>
      </c>
      <c r="G2157" s="2">
        <f>VLOOKUP(D2157, [3]products!$A:$D, 4, FALSE)</f>
        <v>2</v>
      </c>
      <c r="H2157" s="2" t="str">
        <f>VLOOKUP(G2157, [4]categories!A:B, 2, FALSE)</f>
        <v>Comfort Bicycles</v>
      </c>
      <c r="I2157" s="14">
        <f>VLOOKUP(A2157, [1]orders!A:B,2,FALSE)</f>
        <v>572</v>
      </c>
      <c r="J2157" s="14" t="str">
        <f>VLOOKUP(A2157, [1]orders!A:I,9,FALSE)</f>
        <v>wm.pope@msn.com</v>
      </c>
      <c r="K2157" s="14">
        <f>VLOOKUP(A2157, [1]orders!A:J,10,FALSE)</f>
        <v>13021</v>
      </c>
      <c r="L2157" s="2" t="str">
        <f>IFERROR(VLOOKUP(C2157, [5]stores!A:B, 2, FALSE), "Unknown")</f>
        <v>Baldwin Bikes</v>
      </c>
      <c r="M2157" s="2" t="str">
        <f>VLOOKUP(D2157,[3]products!A:B,2,FALSE)</f>
        <v>Electra Townie Original 7D - 2017</v>
      </c>
      <c r="N2157" s="2" t="str">
        <f>VLOOKUP(D2157, [3]products!A:H, 8, FALSE)</f>
        <v>Electra</v>
      </c>
      <c r="O2157" s="21">
        <f>VLOOKUP(A2157, [1]orders!A:D, 4, FALSE)</f>
        <v>42802</v>
      </c>
      <c r="P2157" s="2">
        <v>2</v>
      </c>
      <c r="Q2157" s="2">
        <v>489.99</v>
      </c>
      <c r="R2157" s="27">
        <v>0.05</v>
      </c>
      <c r="S2157" s="2">
        <f t="shared" si="33"/>
        <v>979.98</v>
      </c>
    </row>
    <row r="2158" spans="1:19" x14ac:dyDescent="0.3">
      <c r="A2158" s="2">
        <v>763</v>
      </c>
      <c r="B2158" s="2">
        <v>1</v>
      </c>
      <c r="C2158" s="2">
        <f>VLOOKUP(A2158, [1]orders!A:G, 7, FALSE)</f>
        <v>3</v>
      </c>
      <c r="D2158" s="2">
        <v>90</v>
      </c>
      <c r="E2158" s="2">
        <f>VLOOKUP(C2158, [2]staffs!A:G,1,FALSE)</f>
        <v>3</v>
      </c>
      <c r="F2158" s="2" t="str">
        <f>VLOOKUP(E2158, [2]staffs!A:D,4,FALSE)</f>
        <v>genna.serrano@bikes.shop</v>
      </c>
      <c r="G2158" s="2">
        <f>VLOOKUP(D2158, [3]products!$A:$D, 4, FALSE)</f>
        <v>1</v>
      </c>
      <c r="H2158" s="2" t="str">
        <f>VLOOKUP(G2158, [4]categories!A:B, 2, FALSE)</f>
        <v>Children Bicycles</v>
      </c>
      <c r="I2158" s="14">
        <f>VLOOKUP(A2158, [1]orders!A:B,2,FALSE)</f>
        <v>842</v>
      </c>
      <c r="J2158" s="14" t="str">
        <f>VLOOKUP(A2158, [1]orders!A:I,9,FALSE)</f>
        <v>giselle.robles@hotmail.com</v>
      </c>
      <c r="K2158" s="14">
        <f>VLOOKUP(A2158, [1]orders!A:J,10,FALSE)</f>
        <v>76901</v>
      </c>
      <c r="L2158" s="2" t="str">
        <f>IFERROR(VLOOKUP(C2158, [5]stores!A:B, 2, FALSE), "Unknown")</f>
        <v>Rowlett Bikes</v>
      </c>
      <c r="M2158" s="2" t="str">
        <f>VLOOKUP(D2158,[3]products!A:B,2,FALSE)</f>
        <v>Trek Precaliber 16 Girls - 2017</v>
      </c>
      <c r="N2158" s="2" t="str">
        <f>VLOOKUP(D2158, [3]products!A:H, 8, FALSE)</f>
        <v>Trek</v>
      </c>
      <c r="O2158" s="21">
        <f>VLOOKUP(A2158, [1]orders!A:D, 4, FALSE)</f>
        <v>42802</v>
      </c>
      <c r="P2158" s="2">
        <v>1</v>
      </c>
      <c r="Q2158" s="2">
        <v>209.99</v>
      </c>
      <c r="R2158" s="27">
        <v>7.0000000000000007E-2</v>
      </c>
      <c r="S2158" s="2">
        <f t="shared" si="33"/>
        <v>209.99</v>
      </c>
    </row>
    <row r="2159" spans="1:19" x14ac:dyDescent="0.3">
      <c r="A2159" s="2">
        <v>763</v>
      </c>
      <c r="B2159" s="2">
        <v>2</v>
      </c>
      <c r="C2159" s="2">
        <f>VLOOKUP(A2159, [1]orders!A:G, 7, FALSE)</f>
        <v>3</v>
      </c>
      <c r="D2159" s="2">
        <v>103</v>
      </c>
      <c r="E2159" s="2">
        <f>VLOOKUP(C2159, [2]staffs!A:G,1,FALSE)</f>
        <v>3</v>
      </c>
      <c r="F2159" s="2" t="str">
        <f>VLOOKUP(E2159, [2]staffs!A:D,4,FALSE)</f>
        <v>genna.serrano@bikes.shop</v>
      </c>
      <c r="G2159" s="2">
        <f>VLOOKUP(D2159, [3]products!$A:$D, 4, FALSE)</f>
        <v>2</v>
      </c>
      <c r="H2159" s="2" t="str">
        <f>VLOOKUP(G2159, [4]categories!A:B, 2, FALSE)</f>
        <v>Comfort Bicycles</v>
      </c>
      <c r="I2159" s="14">
        <f>VLOOKUP(A2159, [1]orders!A:B,2,FALSE)</f>
        <v>842</v>
      </c>
      <c r="J2159" s="14" t="str">
        <f>VLOOKUP(A2159, [1]orders!A:I,9,FALSE)</f>
        <v>giselle.robles@hotmail.com</v>
      </c>
      <c r="K2159" s="14">
        <f>VLOOKUP(A2159, [1]orders!A:J,10,FALSE)</f>
        <v>76901</v>
      </c>
      <c r="L2159" s="2" t="str">
        <f>IFERROR(VLOOKUP(C2159, [5]stores!A:B, 2, FALSE), "Unknown")</f>
        <v>Rowlett Bikes</v>
      </c>
      <c r="M2159" s="2" t="str">
        <f>VLOOKUP(D2159,[3]products!A:B,2,FALSE)</f>
        <v>Sun Bicycles Streamway 3 - 2017</v>
      </c>
      <c r="N2159" s="2" t="str">
        <f>VLOOKUP(D2159, [3]products!A:H, 8, FALSE)</f>
        <v>Sun Bicycles</v>
      </c>
      <c r="O2159" s="21">
        <f>VLOOKUP(A2159, [1]orders!A:D, 4, FALSE)</f>
        <v>42802</v>
      </c>
      <c r="P2159" s="2">
        <v>1</v>
      </c>
      <c r="Q2159" s="2">
        <v>551.99</v>
      </c>
      <c r="R2159" s="27">
        <v>0.1</v>
      </c>
      <c r="S2159" s="2">
        <f t="shared" si="33"/>
        <v>551.99</v>
      </c>
    </row>
    <row r="2160" spans="1:19" x14ac:dyDescent="0.3">
      <c r="A2160" s="2">
        <v>764</v>
      </c>
      <c r="B2160" s="2">
        <v>1</v>
      </c>
      <c r="C2160" s="2">
        <f>VLOOKUP(A2160, [1]orders!A:G, 7, FALSE)</f>
        <v>1</v>
      </c>
      <c r="D2160" s="2">
        <v>55</v>
      </c>
      <c r="E2160" s="2">
        <f>VLOOKUP(C2160, [2]staffs!A:G,1,FALSE)</f>
        <v>1</v>
      </c>
      <c r="F2160" s="2" t="str">
        <f>VLOOKUP(E2160, [2]staffs!A:D,4,FALSE)</f>
        <v>fabiola.jackson@bikes.shop</v>
      </c>
      <c r="G2160" s="2">
        <f>VLOOKUP(D2160, [3]products!$A:$D, 4, FALSE)</f>
        <v>7</v>
      </c>
      <c r="H2160" s="2" t="str">
        <f>VLOOKUP(G2160, [4]categories!A:B, 2, FALSE)</f>
        <v>Road Bikes</v>
      </c>
      <c r="I2160" s="14">
        <f>VLOOKUP(A2160, [1]orders!A:B,2,FALSE)</f>
        <v>701</v>
      </c>
      <c r="J2160" s="14" t="str">
        <f>VLOOKUP(A2160, [1]orders!A:I,9,FALSE)</f>
        <v>alysia.nicholson@hotmail.com</v>
      </c>
      <c r="K2160" s="14">
        <f>VLOOKUP(A2160, [1]orders!A:J,10,FALSE)</f>
        <v>93035</v>
      </c>
      <c r="L2160" s="2" t="str">
        <f>IFERROR(VLOOKUP(C2160, [5]stores!A:B, 2, FALSE), "Unknown")</f>
        <v>Santa Cruz Bikes</v>
      </c>
      <c r="M2160" s="2" t="str">
        <f>VLOOKUP(D2160,[3]products!A:B,2,FALSE)</f>
        <v>Trek Domane S 6 - 2017</v>
      </c>
      <c r="N2160" s="2" t="str">
        <f>VLOOKUP(D2160, [3]products!A:H, 8, FALSE)</f>
        <v>Trek</v>
      </c>
      <c r="O2160" s="21">
        <f>VLOOKUP(A2160, [1]orders!A:D, 4, FALSE)</f>
        <v>42803</v>
      </c>
      <c r="P2160" s="2">
        <v>1</v>
      </c>
      <c r="Q2160" s="2">
        <v>2699.99</v>
      </c>
      <c r="R2160" s="27">
        <v>7.0000000000000007E-2</v>
      </c>
      <c r="S2160" s="2">
        <f t="shared" si="33"/>
        <v>2699.99</v>
      </c>
    </row>
    <row r="2161" spans="1:19" x14ac:dyDescent="0.3">
      <c r="A2161" s="2">
        <v>764</v>
      </c>
      <c r="B2161" s="2">
        <v>2</v>
      </c>
      <c r="C2161" s="2">
        <f>VLOOKUP(A2161, [1]orders!A:G, 7, FALSE)</f>
        <v>1</v>
      </c>
      <c r="D2161" s="2">
        <v>95</v>
      </c>
      <c r="E2161" s="2">
        <f>VLOOKUP(C2161, [2]staffs!A:G,1,FALSE)</f>
        <v>1</v>
      </c>
      <c r="F2161" s="2" t="str">
        <f>VLOOKUP(E2161, [2]staffs!A:D,4,FALSE)</f>
        <v>fabiola.jackson@bikes.shop</v>
      </c>
      <c r="G2161" s="2">
        <f>VLOOKUP(D2161, [3]products!$A:$D, 4, FALSE)</f>
        <v>1</v>
      </c>
      <c r="H2161" s="2" t="str">
        <f>VLOOKUP(G2161, [4]categories!A:B, 2, FALSE)</f>
        <v>Children Bicycles</v>
      </c>
      <c r="I2161" s="14">
        <f>VLOOKUP(A2161, [1]orders!A:B,2,FALSE)</f>
        <v>701</v>
      </c>
      <c r="J2161" s="14" t="str">
        <f>VLOOKUP(A2161, [1]orders!A:I,9,FALSE)</f>
        <v>alysia.nicholson@hotmail.com</v>
      </c>
      <c r="K2161" s="14">
        <f>VLOOKUP(A2161, [1]orders!A:J,10,FALSE)</f>
        <v>93035</v>
      </c>
      <c r="L2161" s="2" t="str">
        <f>IFERROR(VLOOKUP(C2161, [5]stores!A:B, 2, FALSE), "Unknown")</f>
        <v>Santa Cruz Bikes</v>
      </c>
      <c r="M2161" s="2" t="str">
        <f>VLOOKUP(D2161,[3]products!A:B,2,FALSE)</f>
        <v>Electra Girl's Hawaii 1 16" - 2017</v>
      </c>
      <c r="N2161" s="2" t="str">
        <f>VLOOKUP(D2161, [3]products!A:H, 8, FALSE)</f>
        <v>Electra</v>
      </c>
      <c r="O2161" s="21">
        <f>VLOOKUP(A2161, [1]orders!A:D, 4, FALSE)</f>
        <v>42803</v>
      </c>
      <c r="P2161" s="2">
        <v>2</v>
      </c>
      <c r="Q2161" s="2">
        <v>299.99</v>
      </c>
      <c r="R2161" s="27">
        <v>0.05</v>
      </c>
      <c r="S2161" s="2">
        <f t="shared" si="33"/>
        <v>599.98</v>
      </c>
    </row>
    <row r="2162" spans="1:19" x14ac:dyDescent="0.3">
      <c r="A2162" s="2">
        <v>764</v>
      </c>
      <c r="B2162" s="2">
        <v>3</v>
      </c>
      <c r="C2162" s="2">
        <f>VLOOKUP(A2162, [1]orders!A:G, 7, FALSE)</f>
        <v>1</v>
      </c>
      <c r="D2162" s="2">
        <v>81</v>
      </c>
      <c r="E2162" s="2">
        <f>VLOOKUP(C2162, [2]staffs!A:G,1,FALSE)</f>
        <v>1</v>
      </c>
      <c r="F2162" s="2" t="str">
        <f>VLOOKUP(E2162, [2]staffs!A:D,4,FALSE)</f>
        <v>fabiola.jackson@bikes.shop</v>
      </c>
      <c r="G2162" s="2">
        <f>VLOOKUP(D2162, [3]products!$A:$D, 4, FALSE)</f>
        <v>3</v>
      </c>
      <c r="H2162" s="2" t="str">
        <f>VLOOKUP(G2162, [4]categories!A:B, 2, FALSE)</f>
        <v>Cruisers Bicycles</v>
      </c>
      <c r="I2162" s="14">
        <f>VLOOKUP(A2162, [1]orders!A:B,2,FALSE)</f>
        <v>701</v>
      </c>
      <c r="J2162" s="14" t="str">
        <f>VLOOKUP(A2162, [1]orders!A:I,9,FALSE)</f>
        <v>alysia.nicholson@hotmail.com</v>
      </c>
      <c r="K2162" s="14">
        <f>VLOOKUP(A2162, [1]orders!A:J,10,FALSE)</f>
        <v>93035</v>
      </c>
      <c r="L2162" s="2" t="str">
        <f>IFERROR(VLOOKUP(C2162, [5]stores!A:B, 2, FALSE), "Unknown")</f>
        <v>Santa Cruz Bikes</v>
      </c>
      <c r="M2162" s="2" t="str">
        <f>VLOOKUP(D2162,[3]products!A:B,2,FALSE)</f>
        <v>Electra Amsterdam Fashion 7i Ladies' - 2017</v>
      </c>
      <c r="N2162" s="2" t="str">
        <f>VLOOKUP(D2162, [3]products!A:H, 8, FALSE)</f>
        <v>Electra</v>
      </c>
      <c r="O2162" s="21">
        <f>VLOOKUP(A2162, [1]orders!A:D, 4, FALSE)</f>
        <v>42803</v>
      </c>
      <c r="P2162" s="2">
        <v>2</v>
      </c>
      <c r="Q2162" s="2">
        <v>1099.99</v>
      </c>
      <c r="R2162" s="27">
        <v>7.0000000000000007E-2</v>
      </c>
      <c r="S2162" s="2">
        <f t="shared" si="33"/>
        <v>2199.98</v>
      </c>
    </row>
    <row r="2163" spans="1:19" x14ac:dyDescent="0.3">
      <c r="A2163" s="2">
        <v>765</v>
      </c>
      <c r="B2163" s="2">
        <v>1</v>
      </c>
      <c r="C2163" s="2">
        <f>VLOOKUP(A2163, [1]orders!A:G, 7, FALSE)</f>
        <v>1</v>
      </c>
      <c r="D2163" s="2">
        <v>28</v>
      </c>
      <c r="E2163" s="2">
        <f>VLOOKUP(C2163, [2]staffs!A:G,1,FALSE)</f>
        <v>1</v>
      </c>
      <c r="F2163" s="2" t="str">
        <f>VLOOKUP(E2163, [2]staffs!A:D,4,FALSE)</f>
        <v>fabiola.jackson@bikes.shop</v>
      </c>
      <c r="G2163" s="2">
        <f>VLOOKUP(D2163, [3]products!$A:$D, 4, FALSE)</f>
        <v>6</v>
      </c>
      <c r="H2163" s="2" t="str">
        <f>VLOOKUP(G2163, [4]categories!A:B, 2, FALSE)</f>
        <v>Mountain Bikes</v>
      </c>
      <c r="I2163" s="14">
        <f>VLOOKUP(A2163, [1]orders!A:B,2,FALSE)</f>
        <v>1152</v>
      </c>
      <c r="J2163" s="14" t="str">
        <f>VLOOKUP(A2163, [1]orders!A:I,9,FALSE)</f>
        <v>tuyet.rosa@aol.com</v>
      </c>
      <c r="K2163" s="14">
        <f>VLOOKUP(A2163, [1]orders!A:J,10,FALSE)</f>
        <v>91733</v>
      </c>
      <c r="L2163" s="2" t="str">
        <f>IFERROR(VLOOKUP(C2163, [5]stores!A:B, 2, FALSE), "Unknown")</f>
        <v>Santa Cruz Bikes</v>
      </c>
      <c r="M2163" s="2" t="str">
        <f>VLOOKUP(D2163,[3]products!A:B,2,FALSE)</f>
        <v>Surly Karate Monkey 27.5+ Frameset - 2017</v>
      </c>
      <c r="N2163" s="2" t="str">
        <f>VLOOKUP(D2163, [3]products!A:H, 8, FALSE)</f>
        <v>Surly</v>
      </c>
      <c r="O2163" s="21">
        <f>VLOOKUP(A2163, [1]orders!A:D, 4, FALSE)</f>
        <v>42803</v>
      </c>
      <c r="P2163" s="2">
        <v>2</v>
      </c>
      <c r="Q2163" s="2">
        <v>2499.9899999999998</v>
      </c>
      <c r="R2163" s="27">
        <v>0.2</v>
      </c>
      <c r="S2163" s="2">
        <f t="shared" si="33"/>
        <v>4999.9799999999996</v>
      </c>
    </row>
    <row r="2164" spans="1:19" x14ac:dyDescent="0.3">
      <c r="A2164" s="2">
        <v>765</v>
      </c>
      <c r="B2164" s="2">
        <v>2</v>
      </c>
      <c r="C2164" s="2">
        <f>VLOOKUP(A2164, [1]orders!A:G, 7, FALSE)</f>
        <v>1</v>
      </c>
      <c r="D2164" s="2">
        <v>12</v>
      </c>
      <c r="E2164" s="2">
        <f>VLOOKUP(C2164, [2]staffs!A:G,1,FALSE)</f>
        <v>1</v>
      </c>
      <c r="F2164" s="2" t="str">
        <f>VLOOKUP(E2164, [2]staffs!A:D,4,FALSE)</f>
        <v>fabiola.jackson@bikes.shop</v>
      </c>
      <c r="G2164" s="2">
        <f>VLOOKUP(D2164, [3]products!$A:$D, 4, FALSE)</f>
        <v>3</v>
      </c>
      <c r="H2164" s="2" t="str">
        <f>VLOOKUP(G2164, [4]categories!A:B, 2, FALSE)</f>
        <v>Cruisers Bicycles</v>
      </c>
      <c r="I2164" s="14">
        <f>VLOOKUP(A2164, [1]orders!A:B,2,FALSE)</f>
        <v>1152</v>
      </c>
      <c r="J2164" s="14" t="str">
        <f>VLOOKUP(A2164, [1]orders!A:I,9,FALSE)</f>
        <v>tuyet.rosa@aol.com</v>
      </c>
      <c r="K2164" s="14">
        <f>VLOOKUP(A2164, [1]orders!A:J,10,FALSE)</f>
        <v>91733</v>
      </c>
      <c r="L2164" s="2" t="str">
        <f>IFERROR(VLOOKUP(C2164, [5]stores!A:B, 2, FALSE), "Unknown")</f>
        <v>Santa Cruz Bikes</v>
      </c>
      <c r="M2164" s="2" t="str">
        <f>VLOOKUP(D2164,[3]products!A:B,2,FALSE)</f>
        <v>Electra Townie Original 21D - 2016</v>
      </c>
      <c r="N2164" s="2" t="str">
        <f>VLOOKUP(D2164, [3]products!A:H, 8, FALSE)</f>
        <v>Electra</v>
      </c>
      <c r="O2164" s="21">
        <f>VLOOKUP(A2164, [1]orders!A:D, 4, FALSE)</f>
        <v>42803</v>
      </c>
      <c r="P2164" s="2">
        <v>1</v>
      </c>
      <c r="Q2164" s="2">
        <v>549.99</v>
      </c>
      <c r="R2164" s="27">
        <v>7.0000000000000007E-2</v>
      </c>
      <c r="S2164" s="2">
        <f t="shared" si="33"/>
        <v>549.99</v>
      </c>
    </row>
    <row r="2165" spans="1:19" x14ac:dyDescent="0.3">
      <c r="A2165" s="2">
        <v>765</v>
      </c>
      <c r="B2165" s="2">
        <v>3</v>
      </c>
      <c r="C2165" s="2">
        <f>VLOOKUP(A2165, [1]orders!A:G, 7, FALSE)</f>
        <v>1</v>
      </c>
      <c r="D2165" s="2">
        <v>25</v>
      </c>
      <c r="E2165" s="2">
        <f>VLOOKUP(C2165, [2]staffs!A:G,1,FALSE)</f>
        <v>1</v>
      </c>
      <c r="F2165" s="2" t="str">
        <f>VLOOKUP(E2165, [2]staffs!A:D,4,FALSE)</f>
        <v>fabiola.jackson@bikes.shop</v>
      </c>
      <c r="G2165" s="2">
        <f>VLOOKUP(D2165, [3]products!$A:$D, 4, FALSE)</f>
        <v>2</v>
      </c>
      <c r="H2165" s="2" t="str">
        <f>VLOOKUP(G2165, [4]categories!A:B, 2, FALSE)</f>
        <v>Comfort Bicycles</v>
      </c>
      <c r="I2165" s="14">
        <f>VLOOKUP(A2165, [1]orders!A:B,2,FALSE)</f>
        <v>1152</v>
      </c>
      <c r="J2165" s="14" t="str">
        <f>VLOOKUP(A2165, [1]orders!A:I,9,FALSE)</f>
        <v>tuyet.rosa@aol.com</v>
      </c>
      <c r="K2165" s="14">
        <f>VLOOKUP(A2165, [1]orders!A:J,10,FALSE)</f>
        <v>91733</v>
      </c>
      <c r="L2165" s="2" t="str">
        <f>IFERROR(VLOOKUP(C2165, [5]stores!A:B, 2, FALSE), "Unknown")</f>
        <v>Santa Cruz Bikes</v>
      </c>
      <c r="M2165" s="2" t="str">
        <f>VLOOKUP(D2165,[3]products!A:B,2,FALSE)</f>
        <v>Electra Townie Original 7D - 2015/2016</v>
      </c>
      <c r="N2165" s="2" t="str">
        <f>VLOOKUP(D2165, [3]products!A:H, 8, FALSE)</f>
        <v>Electra</v>
      </c>
      <c r="O2165" s="21">
        <f>VLOOKUP(A2165, [1]orders!A:D, 4, FALSE)</f>
        <v>42803</v>
      </c>
      <c r="P2165" s="2">
        <v>1</v>
      </c>
      <c r="Q2165" s="2">
        <v>499.99</v>
      </c>
      <c r="R2165" s="27">
        <v>0.2</v>
      </c>
      <c r="S2165" s="2">
        <f t="shared" si="33"/>
        <v>499.99</v>
      </c>
    </row>
    <row r="2166" spans="1:19" x14ac:dyDescent="0.3">
      <c r="A2166" s="2">
        <v>765</v>
      </c>
      <c r="B2166" s="2">
        <v>4</v>
      </c>
      <c r="C2166" s="2">
        <f>VLOOKUP(A2166, [1]orders!A:G, 7, FALSE)</f>
        <v>1</v>
      </c>
      <c r="D2166" s="2">
        <v>53</v>
      </c>
      <c r="E2166" s="2">
        <f>VLOOKUP(C2166, [2]staffs!A:G,1,FALSE)</f>
        <v>1</v>
      </c>
      <c r="F2166" s="2" t="str">
        <f>VLOOKUP(E2166, [2]staffs!A:D,4,FALSE)</f>
        <v>fabiola.jackson@bikes.shop</v>
      </c>
      <c r="G2166" s="2">
        <f>VLOOKUP(D2166, [3]products!$A:$D, 4, FALSE)</f>
        <v>7</v>
      </c>
      <c r="H2166" s="2" t="str">
        <f>VLOOKUP(G2166, [4]categories!A:B, 2, FALSE)</f>
        <v>Road Bikes</v>
      </c>
      <c r="I2166" s="14">
        <f>VLOOKUP(A2166, [1]orders!A:B,2,FALSE)</f>
        <v>1152</v>
      </c>
      <c r="J2166" s="14" t="str">
        <f>VLOOKUP(A2166, [1]orders!A:I,9,FALSE)</f>
        <v>tuyet.rosa@aol.com</v>
      </c>
      <c r="K2166" s="14">
        <f>VLOOKUP(A2166, [1]orders!A:J,10,FALSE)</f>
        <v>91733</v>
      </c>
      <c r="L2166" s="2" t="str">
        <f>IFERROR(VLOOKUP(C2166, [5]stores!A:B, 2, FALSE), "Unknown")</f>
        <v>Santa Cruz Bikes</v>
      </c>
      <c r="M2166" s="2" t="str">
        <f>VLOOKUP(D2166,[3]products!A:B,2,FALSE)</f>
        <v>Surly Ogre Frameset - 2017</v>
      </c>
      <c r="N2166" s="2" t="str">
        <f>VLOOKUP(D2166, [3]products!A:H, 8, FALSE)</f>
        <v>Surly</v>
      </c>
      <c r="O2166" s="21">
        <f>VLOOKUP(A2166, [1]orders!A:D, 4, FALSE)</f>
        <v>42803</v>
      </c>
      <c r="P2166" s="2">
        <v>1</v>
      </c>
      <c r="Q2166" s="2">
        <v>749.99</v>
      </c>
      <c r="R2166" s="27">
        <v>0.2</v>
      </c>
      <c r="S2166" s="2">
        <f t="shared" si="33"/>
        <v>749.99</v>
      </c>
    </row>
    <row r="2167" spans="1:19" x14ac:dyDescent="0.3">
      <c r="A2167" s="2">
        <v>765</v>
      </c>
      <c r="B2167" s="2">
        <v>5</v>
      </c>
      <c r="C2167" s="2">
        <f>VLOOKUP(A2167, [1]orders!A:G, 7, FALSE)</f>
        <v>1</v>
      </c>
      <c r="D2167" s="2">
        <v>65</v>
      </c>
      <c r="E2167" s="2">
        <f>VLOOKUP(C2167, [2]staffs!A:G,1,FALSE)</f>
        <v>1</v>
      </c>
      <c r="F2167" s="2" t="str">
        <f>VLOOKUP(E2167, [2]staffs!A:D,4,FALSE)</f>
        <v>fabiola.jackson@bikes.shop</v>
      </c>
      <c r="G2167" s="2">
        <f>VLOOKUP(D2167, [3]products!$A:$D, 4, FALSE)</f>
        <v>3</v>
      </c>
      <c r="H2167" s="2" t="str">
        <f>VLOOKUP(G2167, [4]categories!A:B, 2, FALSE)</f>
        <v>Cruisers Bicycles</v>
      </c>
      <c r="I2167" s="14">
        <f>VLOOKUP(A2167, [1]orders!A:B,2,FALSE)</f>
        <v>1152</v>
      </c>
      <c r="J2167" s="14" t="str">
        <f>VLOOKUP(A2167, [1]orders!A:I,9,FALSE)</f>
        <v>tuyet.rosa@aol.com</v>
      </c>
      <c r="K2167" s="14">
        <f>VLOOKUP(A2167, [1]orders!A:J,10,FALSE)</f>
        <v>91733</v>
      </c>
      <c r="L2167" s="2" t="str">
        <f>IFERROR(VLOOKUP(C2167, [5]stores!A:B, 2, FALSE), "Unknown")</f>
        <v>Santa Cruz Bikes</v>
      </c>
      <c r="M2167" s="2" t="str">
        <f>VLOOKUP(D2167,[3]products!A:B,2,FALSE)</f>
        <v>Sun Bicycles Lil Bolt Type-R - 2017</v>
      </c>
      <c r="N2167" s="2" t="str">
        <f>VLOOKUP(D2167, [3]products!A:H, 8, FALSE)</f>
        <v>Sun Bicycles</v>
      </c>
      <c r="O2167" s="21">
        <f>VLOOKUP(A2167, [1]orders!A:D, 4, FALSE)</f>
        <v>42803</v>
      </c>
      <c r="P2167" s="2">
        <v>1</v>
      </c>
      <c r="Q2167" s="2">
        <v>346.99</v>
      </c>
      <c r="R2167" s="27">
        <v>0.05</v>
      </c>
      <c r="S2167" s="2">
        <f t="shared" si="33"/>
        <v>346.99</v>
      </c>
    </row>
    <row r="2168" spans="1:19" x14ac:dyDescent="0.3">
      <c r="A2168" s="2">
        <v>766</v>
      </c>
      <c r="B2168" s="2">
        <v>1</v>
      </c>
      <c r="C2168" s="2">
        <f>VLOOKUP(A2168, [1]orders!A:G, 7, FALSE)</f>
        <v>2</v>
      </c>
      <c r="D2168" s="2">
        <v>111</v>
      </c>
      <c r="E2168" s="2">
        <f>VLOOKUP(C2168, [2]staffs!A:G,1,FALSE)</f>
        <v>2</v>
      </c>
      <c r="F2168" s="2" t="str">
        <f>VLOOKUP(E2168, [2]staffs!A:D,4,FALSE)</f>
        <v>mireya.copeland@bikes.shop</v>
      </c>
      <c r="G2168" s="2">
        <f>VLOOKUP(D2168, [3]products!$A:$D, 4, FALSE)</f>
        <v>2</v>
      </c>
      <c r="H2168" s="2" t="str">
        <f>VLOOKUP(G2168, [4]categories!A:B, 2, FALSE)</f>
        <v>Comfort Bicycles</v>
      </c>
      <c r="I2168" s="14">
        <f>VLOOKUP(A2168, [1]orders!A:B,2,FALSE)</f>
        <v>141</v>
      </c>
      <c r="J2168" s="14" t="str">
        <f>VLOOKUP(A2168, [1]orders!A:I,9,FALSE)</f>
        <v>ramiro.byers@gmail.com</v>
      </c>
      <c r="K2168" s="14">
        <f>VLOOKUP(A2168, [1]orders!A:J,10,FALSE)</f>
        <v>11412</v>
      </c>
      <c r="L2168" s="2" t="str">
        <f>IFERROR(VLOOKUP(C2168, [5]stores!A:B, 2, FALSE), "Unknown")</f>
        <v>Baldwin Bikes</v>
      </c>
      <c r="M2168" s="2" t="str">
        <f>VLOOKUP(D2168,[3]products!A:B,2,FALSE)</f>
        <v>Sun Bicycles Drifter 7 - Women's - 2017</v>
      </c>
      <c r="N2168" s="2" t="str">
        <f>VLOOKUP(D2168, [3]products!A:H, 8, FALSE)</f>
        <v>Sun Bicycles</v>
      </c>
      <c r="O2168" s="21">
        <f>VLOOKUP(A2168, [1]orders!A:D, 4, FALSE)</f>
        <v>42803</v>
      </c>
      <c r="P2168" s="2">
        <v>1</v>
      </c>
      <c r="Q2168" s="2">
        <v>470.99</v>
      </c>
      <c r="R2168" s="27">
        <v>0.2</v>
      </c>
      <c r="S2168" s="2">
        <f t="shared" si="33"/>
        <v>470.99</v>
      </c>
    </row>
    <row r="2169" spans="1:19" x14ac:dyDescent="0.3">
      <c r="A2169" s="2">
        <v>767</v>
      </c>
      <c r="B2169" s="2">
        <v>1</v>
      </c>
      <c r="C2169" s="2">
        <f>VLOOKUP(A2169, [1]orders!A:G, 7, FALSE)</f>
        <v>2</v>
      </c>
      <c r="D2169" s="2">
        <v>63</v>
      </c>
      <c r="E2169" s="2">
        <f>VLOOKUP(C2169, [2]staffs!A:G,1,FALSE)</f>
        <v>2</v>
      </c>
      <c r="F2169" s="2" t="str">
        <f>VLOOKUP(E2169, [2]staffs!A:D,4,FALSE)</f>
        <v>mireya.copeland@bikes.shop</v>
      </c>
      <c r="G2169" s="2">
        <f>VLOOKUP(D2169, [3]products!$A:$D, 4, FALSE)</f>
        <v>4</v>
      </c>
      <c r="H2169" s="2" t="str">
        <f>VLOOKUP(G2169, [4]categories!A:B, 2, FALSE)</f>
        <v>Cyclocross Bicycles</v>
      </c>
      <c r="I2169" s="14">
        <f>VLOOKUP(A2169, [1]orders!A:B,2,FALSE)</f>
        <v>564</v>
      </c>
      <c r="J2169" s="14" t="str">
        <f>VLOOKUP(A2169, [1]orders!A:I,9,FALSE)</f>
        <v>bettie.pierce@gmail.com</v>
      </c>
      <c r="K2169" s="14">
        <f>VLOOKUP(A2169, [1]orders!A:J,10,FALSE)</f>
        <v>11735</v>
      </c>
      <c r="L2169" s="2" t="str">
        <f>IFERROR(VLOOKUP(C2169, [5]stores!A:B, 2, FALSE), "Unknown")</f>
        <v>Baldwin Bikes</v>
      </c>
      <c r="M2169" s="2" t="str">
        <f>VLOOKUP(D2169,[3]products!A:B,2,FALSE)</f>
        <v>Trek Boone Race Shop Limited - 2017</v>
      </c>
      <c r="N2169" s="2" t="str">
        <f>VLOOKUP(D2169, [3]products!A:H, 8, FALSE)</f>
        <v>Trek</v>
      </c>
      <c r="O2169" s="21">
        <f>VLOOKUP(A2169, [1]orders!A:D, 4, FALSE)</f>
        <v>42803</v>
      </c>
      <c r="P2169" s="2">
        <v>1</v>
      </c>
      <c r="Q2169" s="2">
        <v>3499.99</v>
      </c>
      <c r="R2169" s="27">
        <v>0.1</v>
      </c>
      <c r="S2169" s="2">
        <f t="shared" si="33"/>
        <v>3499.99</v>
      </c>
    </row>
    <row r="2170" spans="1:19" x14ac:dyDescent="0.3">
      <c r="A2170" s="2">
        <v>767</v>
      </c>
      <c r="B2170" s="2">
        <v>2</v>
      </c>
      <c r="C2170" s="2">
        <f>VLOOKUP(A2170, [1]orders!A:G, 7, FALSE)</f>
        <v>2</v>
      </c>
      <c r="D2170" s="2">
        <v>29</v>
      </c>
      <c r="E2170" s="2">
        <f>VLOOKUP(C2170, [2]staffs!A:G,1,FALSE)</f>
        <v>2</v>
      </c>
      <c r="F2170" s="2" t="str">
        <f>VLOOKUP(E2170, [2]staffs!A:D,4,FALSE)</f>
        <v>mireya.copeland@bikes.shop</v>
      </c>
      <c r="G2170" s="2">
        <f>VLOOKUP(D2170, [3]products!$A:$D, 4, FALSE)</f>
        <v>6</v>
      </c>
      <c r="H2170" s="2" t="str">
        <f>VLOOKUP(G2170, [4]categories!A:B, 2, FALSE)</f>
        <v>Mountain Bikes</v>
      </c>
      <c r="I2170" s="14">
        <f>VLOOKUP(A2170, [1]orders!A:B,2,FALSE)</f>
        <v>564</v>
      </c>
      <c r="J2170" s="14" t="str">
        <f>VLOOKUP(A2170, [1]orders!A:I,9,FALSE)</f>
        <v>bettie.pierce@gmail.com</v>
      </c>
      <c r="K2170" s="14">
        <f>VLOOKUP(A2170, [1]orders!A:J,10,FALSE)</f>
        <v>11735</v>
      </c>
      <c r="L2170" s="2" t="str">
        <f>IFERROR(VLOOKUP(C2170, [5]stores!A:B, 2, FALSE), "Unknown")</f>
        <v>Baldwin Bikes</v>
      </c>
      <c r="M2170" s="2" t="str">
        <f>VLOOKUP(D2170,[3]products!A:B,2,FALSE)</f>
        <v>Trek X-Caliber 8 - 2017</v>
      </c>
      <c r="N2170" s="2" t="str">
        <f>VLOOKUP(D2170, [3]products!A:H, 8, FALSE)</f>
        <v>Trek</v>
      </c>
      <c r="O2170" s="21">
        <f>VLOOKUP(A2170, [1]orders!A:D, 4, FALSE)</f>
        <v>42803</v>
      </c>
      <c r="P2170" s="2">
        <v>1</v>
      </c>
      <c r="Q2170" s="2">
        <v>999.99</v>
      </c>
      <c r="R2170" s="27">
        <v>7.0000000000000007E-2</v>
      </c>
      <c r="S2170" s="2">
        <f t="shared" si="33"/>
        <v>999.99</v>
      </c>
    </row>
    <row r="2171" spans="1:19" x14ac:dyDescent="0.3">
      <c r="A2171" s="2">
        <v>767</v>
      </c>
      <c r="B2171" s="2">
        <v>3</v>
      </c>
      <c r="C2171" s="2">
        <f>VLOOKUP(A2171, [1]orders!A:G, 7, FALSE)</f>
        <v>2</v>
      </c>
      <c r="D2171" s="2">
        <v>41</v>
      </c>
      <c r="E2171" s="2">
        <f>VLOOKUP(C2171, [2]staffs!A:G,1,FALSE)</f>
        <v>2</v>
      </c>
      <c r="F2171" s="2" t="str">
        <f>VLOOKUP(E2171, [2]staffs!A:D,4,FALSE)</f>
        <v>mireya.copeland@bikes.shop</v>
      </c>
      <c r="G2171" s="2">
        <f>VLOOKUP(D2171, [3]products!$A:$D, 4, FALSE)</f>
        <v>6</v>
      </c>
      <c r="H2171" s="2" t="str">
        <f>VLOOKUP(G2171, [4]categories!A:B, 2, FALSE)</f>
        <v>Mountain Bikes</v>
      </c>
      <c r="I2171" s="14">
        <f>VLOOKUP(A2171, [1]orders!A:B,2,FALSE)</f>
        <v>564</v>
      </c>
      <c r="J2171" s="14" t="str">
        <f>VLOOKUP(A2171, [1]orders!A:I,9,FALSE)</f>
        <v>bettie.pierce@gmail.com</v>
      </c>
      <c r="K2171" s="14">
        <f>VLOOKUP(A2171, [1]orders!A:J,10,FALSE)</f>
        <v>11735</v>
      </c>
      <c r="L2171" s="2" t="str">
        <f>IFERROR(VLOOKUP(C2171, [5]stores!A:B, 2, FALSE), "Unknown")</f>
        <v>Baldwin Bikes</v>
      </c>
      <c r="M2171" s="2" t="str">
        <f>VLOOKUP(D2171,[3]products!A:B,2,FALSE)</f>
        <v>Haro Shift R3 - 2017</v>
      </c>
      <c r="N2171" s="2" t="str">
        <f>VLOOKUP(D2171, [3]products!A:H, 8, FALSE)</f>
        <v>Haro</v>
      </c>
      <c r="O2171" s="21">
        <f>VLOOKUP(A2171, [1]orders!A:D, 4, FALSE)</f>
        <v>42803</v>
      </c>
      <c r="P2171" s="2">
        <v>2</v>
      </c>
      <c r="Q2171" s="2">
        <v>1469.99</v>
      </c>
      <c r="R2171" s="27">
        <v>0.05</v>
      </c>
      <c r="S2171" s="2">
        <f t="shared" si="33"/>
        <v>2939.98</v>
      </c>
    </row>
    <row r="2172" spans="1:19" x14ac:dyDescent="0.3">
      <c r="A2172" s="2">
        <v>767</v>
      </c>
      <c r="B2172" s="2">
        <v>4</v>
      </c>
      <c r="C2172" s="2">
        <f>VLOOKUP(A2172, [1]orders!A:G, 7, FALSE)</f>
        <v>2</v>
      </c>
      <c r="D2172" s="2">
        <v>77</v>
      </c>
      <c r="E2172" s="2">
        <f>VLOOKUP(C2172, [2]staffs!A:G,1,FALSE)</f>
        <v>2</v>
      </c>
      <c r="F2172" s="2" t="str">
        <f>VLOOKUP(E2172, [2]staffs!A:D,4,FALSE)</f>
        <v>mireya.copeland@bikes.shop</v>
      </c>
      <c r="G2172" s="2">
        <f>VLOOKUP(D2172, [3]products!$A:$D, 4, FALSE)</f>
        <v>3</v>
      </c>
      <c r="H2172" s="2" t="str">
        <f>VLOOKUP(G2172, [4]categories!A:B, 2, FALSE)</f>
        <v>Cruisers Bicycles</v>
      </c>
      <c r="I2172" s="14">
        <f>VLOOKUP(A2172, [1]orders!A:B,2,FALSE)</f>
        <v>564</v>
      </c>
      <c r="J2172" s="14" t="str">
        <f>VLOOKUP(A2172, [1]orders!A:I,9,FALSE)</f>
        <v>bettie.pierce@gmail.com</v>
      </c>
      <c r="K2172" s="14">
        <f>VLOOKUP(A2172, [1]orders!A:J,10,FALSE)</f>
        <v>11735</v>
      </c>
      <c r="L2172" s="2" t="str">
        <f>IFERROR(VLOOKUP(C2172, [5]stores!A:B, 2, FALSE), "Unknown")</f>
        <v>Baldwin Bikes</v>
      </c>
      <c r="M2172" s="2" t="str">
        <f>VLOOKUP(D2172,[3]products!A:B,2,FALSE)</f>
        <v>Electra Glam Punk 3i Ladies' - 2017</v>
      </c>
      <c r="N2172" s="2" t="str">
        <f>VLOOKUP(D2172, [3]products!A:H, 8, FALSE)</f>
        <v>Electra</v>
      </c>
      <c r="O2172" s="21">
        <f>VLOOKUP(A2172, [1]orders!A:D, 4, FALSE)</f>
        <v>42803</v>
      </c>
      <c r="P2172" s="2">
        <v>2</v>
      </c>
      <c r="Q2172" s="2">
        <v>799.99</v>
      </c>
      <c r="R2172" s="27">
        <v>0.05</v>
      </c>
      <c r="S2172" s="2">
        <f t="shared" si="33"/>
        <v>1599.98</v>
      </c>
    </row>
    <row r="2173" spans="1:19" x14ac:dyDescent="0.3">
      <c r="A2173" s="2">
        <v>768</v>
      </c>
      <c r="B2173" s="2">
        <v>1</v>
      </c>
      <c r="C2173" s="2">
        <f>VLOOKUP(A2173, [1]orders!A:G, 7, FALSE)</f>
        <v>2</v>
      </c>
      <c r="D2173" s="2">
        <v>31</v>
      </c>
      <c r="E2173" s="2">
        <f>VLOOKUP(C2173, [2]staffs!A:G,1,FALSE)</f>
        <v>2</v>
      </c>
      <c r="F2173" s="2" t="str">
        <f>VLOOKUP(E2173, [2]staffs!A:D,4,FALSE)</f>
        <v>mireya.copeland@bikes.shop</v>
      </c>
      <c r="G2173" s="2">
        <f>VLOOKUP(D2173, [3]products!$A:$D, 4, FALSE)</f>
        <v>6</v>
      </c>
      <c r="H2173" s="2" t="str">
        <f>VLOOKUP(G2173, [4]categories!A:B, 2, FALSE)</f>
        <v>Mountain Bikes</v>
      </c>
      <c r="I2173" s="14">
        <f>VLOOKUP(A2173, [1]orders!A:B,2,FALSE)</f>
        <v>841</v>
      </c>
      <c r="J2173" s="14" t="str">
        <f>VLOOKUP(A2173, [1]orders!A:I,9,FALSE)</f>
        <v>manie.maxwell@gmail.com</v>
      </c>
      <c r="K2173" s="14">
        <f>VLOOKUP(A2173, [1]orders!A:J,10,FALSE)</f>
        <v>11779</v>
      </c>
      <c r="L2173" s="2" t="str">
        <f>IFERROR(VLOOKUP(C2173, [5]stores!A:B, 2, FALSE), "Unknown")</f>
        <v>Baldwin Bikes</v>
      </c>
      <c r="M2173" s="2" t="str">
        <f>VLOOKUP(D2173,[3]products!A:B,2,FALSE)</f>
        <v>Surly Wednesday - 2017</v>
      </c>
      <c r="N2173" s="2" t="str">
        <f>VLOOKUP(D2173, [3]products!A:H, 8, FALSE)</f>
        <v>Surly</v>
      </c>
      <c r="O2173" s="21">
        <f>VLOOKUP(A2173, [1]orders!A:D, 4, FALSE)</f>
        <v>42803</v>
      </c>
      <c r="P2173" s="2">
        <v>1</v>
      </c>
      <c r="Q2173" s="2">
        <v>1632.99</v>
      </c>
      <c r="R2173" s="27">
        <v>0.2</v>
      </c>
      <c r="S2173" s="2">
        <f t="shared" si="33"/>
        <v>1632.99</v>
      </c>
    </row>
    <row r="2174" spans="1:19" x14ac:dyDescent="0.3">
      <c r="A2174" s="2">
        <v>768</v>
      </c>
      <c r="B2174" s="2">
        <v>2</v>
      </c>
      <c r="C2174" s="2">
        <f>VLOOKUP(A2174, [1]orders!A:G, 7, FALSE)</f>
        <v>2</v>
      </c>
      <c r="D2174" s="2">
        <v>76</v>
      </c>
      <c r="E2174" s="2">
        <f>VLOOKUP(C2174, [2]staffs!A:G,1,FALSE)</f>
        <v>2</v>
      </c>
      <c r="F2174" s="2" t="str">
        <f>VLOOKUP(E2174, [2]staffs!A:D,4,FALSE)</f>
        <v>mireya.copeland@bikes.shop</v>
      </c>
      <c r="G2174" s="2">
        <f>VLOOKUP(D2174, [3]products!$A:$D, 4, FALSE)</f>
        <v>3</v>
      </c>
      <c r="H2174" s="2" t="str">
        <f>VLOOKUP(G2174, [4]categories!A:B, 2, FALSE)</f>
        <v>Cruisers Bicycles</v>
      </c>
      <c r="I2174" s="14">
        <f>VLOOKUP(A2174, [1]orders!A:B,2,FALSE)</f>
        <v>841</v>
      </c>
      <c r="J2174" s="14" t="str">
        <f>VLOOKUP(A2174, [1]orders!A:I,9,FALSE)</f>
        <v>manie.maxwell@gmail.com</v>
      </c>
      <c r="K2174" s="14">
        <f>VLOOKUP(A2174, [1]orders!A:J,10,FALSE)</f>
        <v>11779</v>
      </c>
      <c r="L2174" s="2" t="str">
        <f>IFERROR(VLOOKUP(C2174, [5]stores!A:B, 2, FALSE), "Unknown")</f>
        <v>Baldwin Bikes</v>
      </c>
      <c r="M2174" s="2" t="str">
        <f>VLOOKUP(D2174,[3]products!A:B,2,FALSE)</f>
        <v>Electra Girl's Hawaii 1 16" - 2017</v>
      </c>
      <c r="N2174" s="2" t="str">
        <f>VLOOKUP(D2174, [3]products!A:H, 8, FALSE)</f>
        <v>Electra</v>
      </c>
      <c r="O2174" s="21">
        <f>VLOOKUP(A2174, [1]orders!A:D, 4, FALSE)</f>
        <v>42803</v>
      </c>
      <c r="P2174" s="2">
        <v>1</v>
      </c>
      <c r="Q2174" s="2">
        <v>299.99</v>
      </c>
      <c r="R2174" s="27">
        <v>0.2</v>
      </c>
      <c r="S2174" s="2">
        <f t="shared" si="33"/>
        <v>299.99</v>
      </c>
    </row>
    <row r="2175" spans="1:19" x14ac:dyDescent="0.3">
      <c r="A2175" s="2">
        <v>769</v>
      </c>
      <c r="B2175" s="2">
        <v>1</v>
      </c>
      <c r="C2175" s="2">
        <f>VLOOKUP(A2175, [1]orders!A:G, 7, FALSE)</f>
        <v>2</v>
      </c>
      <c r="D2175" s="2">
        <v>8</v>
      </c>
      <c r="E2175" s="2">
        <f>VLOOKUP(C2175, [2]staffs!A:G,1,FALSE)</f>
        <v>2</v>
      </c>
      <c r="F2175" s="2" t="str">
        <f>VLOOKUP(E2175, [2]staffs!A:D,4,FALSE)</f>
        <v>mireya.copeland@bikes.shop</v>
      </c>
      <c r="G2175" s="2">
        <f>VLOOKUP(D2175, [3]products!$A:$D, 4, FALSE)</f>
        <v>6</v>
      </c>
      <c r="H2175" s="2" t="str">
        <f>VLOOKUP(G2175, [4]categories!A:B, 2, FALSE)</f>
        <v>Mountain Bikes</v>
      </c>
      <c r="I2175" s="14">
        <f>VLOOKUP(A2175, [1]orders!A:B,2,FALSE)</f>
        <v>946</v>
      </c>
      <c r="J2175" s="14" t="str">
        <f>VLOOKUP(A2175, [1]orders!A:I,9,FALSE)</f>
        <v>angella.bridges@yahoo.com</v>
      </c>
      <c r="K2175" s="14">
        <f>VLOOKUP(A2175, [1]orders!A:J,10,FALSE)</f>
        <v>14534</v>
      </c>
      <c r="L2175" s="2" t="str">
        <f>IFERROR(VLOOKUP(C2175, [5]stores!A:B, 2, FALSE), "Unknown")</f>
        <v>Baldwin Bikes</v>
      </c>
      <c r="M2175" s="2" t="str">
        <f>VLOOKUP(D2175,[3]products!A:B,2,FALSE)</f>
        <v>Trek Remedy 29 Carbon Frameset - 2016</v>
      </c>
      <c r="N2175" s="2" t="str">
        <f>VLOOKUP(D2175, [3]products!A:H, 8, FALSE)</f>
        <v>Trek</v>
      </c>
      <c r="O2175" s="21">
        <f>VLOOKUP(A2175, [1]orders!A:D, 4, FALSE)</f>
        <v>42803</v>
      </c>
      <c r="P2175" s="2">
        <v>1</v>
      </c>
      <c r="Q2175" s="2">
        <v>1799.99</v>
      </c>
      <c r="R2175" s="27">
        <v>0.1</v>
      </c>
      <c r="S2175" s="2">
        <f t="shared" si="33"/>
        <v>1799.99</v>
      </c>
    </row>
    <row r="2176" spans="1:19" x14ac:dyDescent="0.3">
      <c r="A2176" s="2">
        <v>769</v>
      </c>
      <c r="B2176" s="2">
        <v>2</v>
      </c>
      <c r="C2176" s="2">
        <f>VLOOKUP(A2176, [1]orders!A:G, 7, FALSE)</f>
        <v>2</v>
      </c>
      <c r="D2176" s="2">
        <v>6</v>
      </c>
      <c r="E2176" s="2">
        <f>VLOOKUP(C2176, [2]staffs!A:G,1,FALSE)</f>
        <v>2</v>
      </c>
      <c r="F2176" s="2" t="str">
        <f>VLOOKUP(E2176, [2]staffs!A:D,4,FALSE)</f>
        <v>mireya.copeland@bikes.shop</v>
      </c>
      <c r="G2176" s="2">
        <f>VLOOKUP(D2176, [3]products!$A:$D, 4, FALSE)</f>
        <v>6</v>
      </c>
      <c r="H2176" s="2" t="str">
        <f>VLOOKUP(G2176, [4]categories!A:B, 2, FALSE)</f>
        <v>Mountain Bikes</v>
      </c>
      <c r="I2176" s="14">
        <f>VLOOKUP(A2176, [1]orders!A:B,2,FALSE)</f>
        <v>946</v>
      </c>
      <c r="J2176" s="14" t="str">
        <f>VLOOKUP(A2176, [1]orders!A:I,9,FALSE)</f>
        <v>angella.bridges@yahoo.com</v>
      </c>
      <c r="K2176" s="14">
        <f>VLOOKUP(A2176, [1]orders!A:J,10,FALSE)</f>
        <v>14534</v>
      </c>
      <c r="L2176" s="2" t="str">
        <f>IFERROR(VLOOKUP(C2176, [5]stores!A:B, 2, FALSE), "Unknown")</f>
        <v>Baldwin Bikes</v>
      </c>
      <c r="M2176" s="2" t="str">
        <f>VLOOKUP(D2176,[3]products!A:B,2,FALSE)</f>
        <v>Surly Ice Cream Truck Frameset - 2016</v>
      </c>
      <c r="N2176" s="2" t="str">
        <f>VLOOKUP(D2176, [3]products!A:H, 8, FALSE)</f>
        <v>Surly</v>
      </c>
      <c r="O2176" s="21">
        <f>VLOOKUP(A2176, [1]orders!A:D, 4, FALSE)</f>
        <v>42803</v>
      </c>
      <c r="P2176" s="2">
        <v>2</v>
      </c>
      <c r="Q2176" s="2">
        <v>469.99</v>
      </c>
      <c r="R2176" s="27">
        <v>0.05</v>
      </c>
      <c r="S2176" s="2">
        <f t="shared" si="33"/>
        <v>939.98</v>
      </c>
    </row>
    <row r="2177" spans="1:19" x14ac:dyDescent="0.3">
      <c r="A2177" s="2">
        <v>769</v>
      </c>
      <c r="B2177" s="2">
        <v>3</v>
      </c>
      <c r="C2177" s="2">
        <f>VLOOKUP(A2177, [1]orders!A:G, 7, FALSE)</f>
        <v>2</v>
      </c>
      <c r="D2177" s="2">
        <v>36</v>
      </c>
      <c r="E2177" s="2">
        <f>VLOOKUP(C2177, [2]staffs!A:G,1,FALSE)</f>
        <v>2</v>
      </c>
      <c r="F2177" s="2" t="str">
        <f>VLOOKUP(E2177, [2]staffs!A:D,4,FALSE)</f>
        <v>mireya.copeland@bikes.shop</v>
      </c>
      <c r="G2177" s="2">
        <f>VLOOKUP(D2177, [3]products!$A:$D, 4, FALSE)</f>
        <v>6</v>
      </c>
      <c r="H2177" s="2" t="str">
        <f>VLOOKUP(G2177, [4]categories!A:B, 2, FALSE)</f>
        <v>Mountain Bikes</v>
      </c>
      <c r="I2177" s="14">
        <f>VLOOKUP(A2177, [1]orders!A:B,2,FALSE)</f>
        <v>946</v>
      </c>
      <c r="J2177" s="14" t="str">
        <f>VLOOKUP(A2177, [1]orders!A:I,9,FALSE)</f>
        <v>angella.bridges@yahoo.com</v>
      </c>
      <c r="K2177" s="14">
        <f>VLOOKUP(A2177, [1]orders!A:J,10,FALSE)</f>
        <v>14534</v>
      </c>
      <c r="L2177" s="2" t="str">
        <f>IFERROR(VLOOKUP(C2177, [5]stores!A:B, 2, FALSE), "Unknown")</f>
        <v>Baldwin Bikes</v>
      </c>
      <c r="M2177" s="2" t="str">
        <f>VLOOKUP(D2177,[3]products!A:B,2,FALSE)</f>
        <v>Surly Troll Frameset - 2017</v>
      </c>
      <c r="N2177" s="2" t="str">
        <f>VLOOKUP(D2177, [3]products!A:H, 8, FALSE)</f>
        <v>Surly</v>
      </c>
      <c r="O2177" s="21">
        <f>VLOOKUP(A2177, [1]orders!A:D, 4, FALSE)</f>
        <v>42803</v>
      </c>
      <c r="P2177" s="2">
        <v>2</v>
      </c>
      <c r="Q2177" s="2">
        <v>832.99</v>
      </c>
      <c r="R2177" s="27">
        <v>7.0000000000000007E-2</v>
      </c>
      <c r="S2177" s="2">
        <f t="shared" si="33"/>
        <v>1665.98</v>
      </c>
    </row>
    <row r="2178" spans="1:19" x14ac:dyDescent="0.3">
      <c r="A2178" s="2">
        <v>770</v>
      </c>
      <c r="B2178" s="2">
        <v>1</v>
      </c>
      <c r="C2178" s="2">
        <f>VLOOKUP(A2178, [1]orders!A:G, 7, FALSE)</f>
        <v>3</v>
      </c>
      <c r="D2178" s="2">
        <v>110</v>
      </c>
      <c r="E2178" s="2">
        <f>VLOOKUP(C2178, [2]staffs!A:G,1,FALSE)</f>
        <v>3</v>
      </c>
      <c r="F2178" s="2" t="str">
        <f>VLOOKUP(E2178, [2]staffs!A:D,4,FALSE)</f>
        <v>genna.serrano@bikes.shop</v>
      </c>
      <c r="G2178" s="2">
        <f>VLOOKUP(D2178, [3]products!$A:$D, 4, FALSE)</f>
        <v>2</v>
      </c>
      <c r="H2178" s="2" t="str">
        <f>VLOOKUP(G2178, [4]categories!A:B, 2, FALSE)</f>
        <v>Comfort Bicycles</v>
      </c>
      <c r="I2178" s="14">
        <f>VLOOKUP(A2178, [1]orders!A:B,2,FALSE)</f>
        <v>135</v>
      </c>
      <c r="J2178" s="14" t="str">
        <f>VLOOKUP(A2178, [1]orders!A:I,9,FALSE)</f>
        <v>dorthey.jackson@msn.com</v>
      </c>
      <c r="K2178" s="14">
        <f>VLOOKUP(A2178, [1]orders!A:J,10,FALSE)</f>
        <v>77016</v>
      </c>
      <c r="L2178" s="2" t="str">
        <f>IFERROR(VLOOKUP(C2178, [5]stores!A:B, 2, FALSE), "Unknown")</f>
        <v>Rowlett Bikes</v>
      </c>
      <c r="M2178" s="2" t="str">
        <f>VLOOKUP(D2178,[3]products!A:B,2,FALSE)</f>
        <v>Sun Bicycles Drifter 7 - 2017</v>
      </c>
      <c r="N2178" s="2" t="str">
        <f>VLOOKUP(D2178, [3]products!A:H, 8, FALSE)</f>
        <v>Sun Bicycles</v>
      </c>
      <c r="O2178" s="21">
        <f>VLOOKUP(A2178, [1]orders!A:D, 4, FALSE)</f>
        <v>42803</v>
      </c>
      <c r="P2178" s="2">
        <v>1</v>
      </c>
      <c r="Q2178" s="2">
        <v>470.99</v>
      </c>
      <c r="R2178" s="27">
        <v>0.05</v>
      </c>
      <c r="S2178" s="2">
        <f t="shared" si="33"/>
        <v>470.99</v>
      </c>
    </row>
    <row r="2179" spans="1:19" x14ac:dyDescent="0.3">
      <c r="A2179" s="2">
        <v>770</v>
      </c>
      <c r="B2179" s="2">
        <v>2</v>
      </c>
      <c r="C2179" s="2">
        <f>VLOOKUP(A2179, [1]orders!A:G, 7, FALSE)</f>
        <v>3</v>
      </c>
      <c r="D2179" s="2">
        <v>42</v>
      </c>
      <c r="E2179" s="2">
        <f>VLOOKUP(C2179, [2]staffs!A:G,1,FALSE)</f>
        <v>3</v>
      </c>
      <c r="F2179" s="2" t="str">
        <f>VLOOKUP(E2179, [2]staffs!A:D,4,FALSE)</f>
        <v>genna.serrano@bikes.shop</v>
      </c>
      <c r="G2179" s="2">
        <f>VLOOKUP(D2179, [3]products!$A:$D, 4, FALSE)</f>
        <v>6</v>
      </c>
      <c r="H2179" s="2" t="str">
        <f>VLOOKUP(G2179, [4]categories!A:B, 2, FALSE)</f>
        <v>Mountain Bikes</v>
      </c>
      <c r="I2179" s="14">
        <f>VLOOKUP(A2179, [1]orders!A:B,2,FALSE)</f>
        <v>135</v>
      </c>
      <c r="J2179" s="14" t="str">
        <f>VLOOKUP(A2179, [1]orders!A:I,9,FALSE)</f>
        <v>dorthey.jackson@msn.com</v>
      </c>
      <c r="K2179" s="14">
        <f>VLOOKUP(A2179, [1]orders!A:J,10,FALSE)</f>
        <v>77016</v>
      </c>
      <c r="L2179" s="2" t="str">
        <f>IFERROR(VLOOKUP(C2179, [5]stores!A:B, 2, FALSE), "Unknown")</f>
        <v>Rowlett Bikes</v>
      </c>
      <c r="M2179" s="2" t="str">
        <f>VLOOKUP(D2179,[3]products!A:B,2,FALSE)</f>
        <v>Trek Fuel EX 5 27.5 Plus - 2017</v>
      </c>
      <c r="N2179" s="2" t="str">
        <f>VLOOKUP(D2179, [3]products!A:H, 8, FALSE)</f>
        <v>Trek</v>
      </c>
      <c r="O2179" s="21">
        <f>VLOOKUP(A2179, [1]orders!A:D, 4, FALSE)</f>
        <v>42803</v>
      </c>
      <c r="P2179" s="2">
        <v>1</v>
      </c>
      <c r="Q2179" s="2">
        <v>2299.9899999999998</v>
      </c>
      <c r="R2179" s="27">
        <v>0.2</v>
      </c>
      <c r="S2179" s="2">
        <f t="shared" ref="S2179:S2242" si="34">P2179*Q2179</f>
        <v>2299.9899999999998</v>
      </c>
    </row>
    <row r="2180" spans="1:19" x14ac:dyDescent="0.3">
      <c r="A2180" s="2">
        <v>770</v>
      </c>
      <c r="B2180" s="2">
        <v>3</v>
      </c>
      <c r="C2180" s="2">
        <f>VLOOKUP(A2180, [1]orders!A:G, 7, FALSE)</f>
        <v>3</v>
      </c>
      <c r="D2180" s="2">
        <v>103</v>
      </c>
      <c r="E2180" s="2">
        <f>VLOOKUP(C2180, [2]staffs!A:G,1,FALSE)</f>
        <v>3</v>
      </c>
      <c r="F2180" s="2" t="str">
        <f>VLOOKUP(E2180, [2]staffs!A:D,4,FALSE)</f>
        <v>genna.serrano@bikes.shop</v>
      </c>
      <c r="G2180" s="2">
        <f>VLOOKUP(D2180, [3]products!$A:$D, 4, FALSE)</f>
        <v>2</v>
      </c>
      <c r="H2180" s="2" t="str">
        <f>VLOOKUP(G2180, [4]categories!A:B, 2, FALSE)</f>
        <v>Comfort Bicycles</v>
      </c>
      <c r="I2180" s="14">
        <f>VLOOKUP(A2180, [1]orders!A:B,2,FALSE)</f>
        <v>135</v>
      </c>
      <c r="J2180" s="14" t="str">
        <f>VLOOKUP(A2180, [1]orders!A:I,9,FALSE)</f>
        <v>dorthey.jackson@msn.com</v>
      </c>
      <c r="K2180" s="14">
        <f>VLOOKUP(A2180, [1]orders!A:J,10,FALSE)</f>
        <v>77016</v>
      </c>
      <c r="L2180" s="2" t="str">
        <f>IFERROR(VLOOKUP(C2180, [5]stores!A:B, 2, FALSE), "Unknown")</f>
        <v>Rowlett Bikes</v>
      </c>
      <c r="M2180" s="2" t="str">
        <f>VLOOKUP(D2180,[3]products!A:B,2,FALSE)</f>
        <v>Sun Bicycles Streamway 3 - 2017</v>
      </c>
      <c r="N2180" s="2" t="str">
        <f>VLOOKUP(D2180, [3]products!A:H, 8, FALSE)</f>
        <v>Sun Bicycles</v>
      </c>
      <c r="O2180" s="21">
        <f>VLOOKUP(A2180, [1]orders!A:D, 4, FALSE)</f>
        <v>42803</v>
      </c>
      <c r="P2180" s="2">
        <v>1</v>
      </c>
      <c r="Q2180" s="2">
        <v>551.99</v>
      </c>
      <c r="R2180" s="27">
        <v>0.2</v>
      </c>
      <c r="S2180" s="2">
        <f t="shared" si="34"/>
        <v>551.99</v>
      </c>
    </row>
    <row r="2181" spans="1:19" x14ac:dyDescent="0.3">
      <c r="A2181" s="2">
        <v>770</v>
      </c>
      <c r="B2181" s="2">
        <v>4</v>
      </c>
      <c r="C2181" s="2">
        <f>VLOOKUP(A2181, [1]orders!A:G, 7, FALSE)</f>
        <v>3</v>
      </c>
      <c r="D2181" s="2">
        <v>11</v>
      </c>
      <c r="E2181" s="2">
        <f>VLOOKUP(C2181, [2]staffs!A:G,1,FALSE)</f>
        <v>3</v>
      </c>
      <c r="F2181" s="2" t="str">
        <f>VLOOKUP(E2181, [2]staffs!A:D,4,FALSE)</f>
        <v>genna.serrano@bikes.shop</v>
      </c>
      <c r="G2181" s="2">
        <f>VLOOKUP(D2181, [3]products!$A:$D, 4, FALSE)</f>
        <v>4</v>
      </c>
      <c r="H2181" s="2" t="str">
        <f>VLOOKUP(G2181, [4]categories!A:B, 2, FALSE)</f>
        <v>Cyclocross Bicycles</v>
      </c>
      <c r="I2181" s="14">
        <f>VLOOKUP(A2181, [1]orders!A:B,2,FALSE)</f>
        <v>135</v>
      </c>
      <c r="J2181" s="14" t="str">
        <f>VLOOKUP(A2181, [1]orders!A:I,9,FALSE)</f>
        <v>dorthey.jackson@msn.com</v>
      </c>
      <c r="K2181" s="14">
        <f>VLOOKUP(A2181, [1]orders!A:J,10,FALSE)</f>
        <v>77016</v>
      </c>
      <c r="L2181" s="2" t="str">
        <f>IFERROR(VLOOKUP(C2181, [5]stores!A:B, 2, FALSE), "Unknown")</f>
        <v>Rowlett Bikes</v>
      </c>
      <c r="M2181" s="2" t="str">
        <f>VLOOKUP(D2181,[3]products!A:B,2,FALSE)</f>
        <v>Surly Straggler 650b - 2016</v>
      </c>
      <c r="N2181" s="2" t="str">
        <f>VLOOKUP(D2181, [3]products!A:H, 8, FALSE)</f>
        <v>Surly</v>
      </c>
      <c r="O2181" s="21">
        <f>VLOOKUP(A2181, [1]orders!A:D, 4, FALSE)</f>
        <v>42803</v>
      </c>
      <c r="P2181" s="2">
        <v>2</v>
      </c>
      <c r="Q2181" s="2">
        <v>1680.99</v>
      </c>
      <c r="R2181" s="27">
        <v>0.05</v>
      </c>
      <c r="S2181" s="2">
        <f t="shared" si="34"/>
        <v>3361.98</v>
      </c>
    </row>
    <row r="2182" spans="1:19" x14ac:dyDescent="0.3">
      <c r="A2182" s="2">
        <v>771</v>
      </c>
      <c r="B2182" s="2">
        <v>1</v>
      </c>
      <c r="C2182" s="2">
        <f>VLOOKUP(A2182, [1]orders!A:G, 7, FALSE)</f>
        <v>1</v>
      </c>
      <c r="D2182" s="2">
        <v>13</v>
      </c>
      <c r="E2182" s="2">
        <f>VLOOKUP(C2182, [2]staffs!A:G,1,FALSE)</f>
        <v>1</v>
      </c>
      <c r="F2182" s="2" t="str">
        <f>VLOOKUP(E2182, [2]staffs!A:D,4,FALSE)</f>
        <v>fabiola.jackson@bikes.shop</v>
      </c>
      <c r="G2182" s="2">
        <f>VLOOKUP(D2182, [3]products!$A:$D, 4, FALSE)</f>
        <v>3</v>
      </c>
      <c r="H2182" s="2" t="str">
        <f>VLOOKUP(G2182, [4]categories!A:B, 2, FALSE)</f>
        <v>Cruisers Bicycles</v>
      </c>
      <c r="I2182" s="14">
        <f>VLOOKUP(A2182, [1]orders!A:B,2,FALSE)</f>
        <v>671</v>
      </c>
      <c r="J2182" s="14" t="str">
        <f>VLOOKUP(A2182, [1]orders!A:I,9,FALSE)</f>
        <v>jennette.baker@gmail.com</v>
      </c>
      <c r="K2182" s="14">
        <f>VLOOKUP(A2182, [1]orders!A:J,10,FALSE)</f>
        <v>92220</v>
      </c>
      <c r="L2182" s="2" t="str">
        <f>IFERROR(VLOOKUP(C2182, [5]stores!A:B, 2, FALSE), "Unknown")</f>
        <v>Santa Cruz Bikes</v>
      </c>
      <c r="M2182" s="2" t="str">
        <f>VLOOKUP(D2182,[3]products!A:B,2,FALSE)</f>
        <v>Electra Cruiser 1 (24-Inch) - 2016</v>
      </c>
      <c r="N2182" s="2" t="str">
        <f>VLOOKUP(D2182, [3]products!A:H, 8, FALSE)</f>
        <v>Electra</v>
      </c>
      <c r="O2182" s="21">
        <f>VLOOKUP(A2182, [1]orders!A:D, 4, FALSE)</f>
        <v>42805</v>
      </c>
      <c r="P2182" s="2">
        <v>2</v>
      </c>
      <c r="Q2182" s="2">
        <v>269.99</v>
      </c>
      <c r="R2182" s="27">
        <v>0.2</v>
      </c>
      <c r="S2182" s="2">
        <f t="shared" si="34"/>
        <v>539.98</v>
      </c>
    </row>
    <row r="2183" spans="1:19" x14ac:dyDescent="0.3">
      <c r="A2183" s="2">
        <v>771</v>
      </c>
      <c r="B2183" s="2">
        <v>2</v>
      </c>
      <c r="C2183" s="2">
        <f>VLOOKUP(A2183, [1]orders!A:G, 7, FALSE)</f>
        <v>1</v>
      </c>
      <c r="D2183" s="2">
        <v>88</v>
      </c>
      <c r="E2183" s="2">
        <f>VLOOKUP(C2183, [2]staffs!A:G,1,FALSE)</f>
        <v>1</v>
      </c>
      <c r="F2183" s="2" t="str">
        <f>VLOOKUP(E2183, [2]staffs!A:D,4,FALSE)</f>
        <v>fabiola.jackson@bikes.shop</v>
      </c>
      <c r="G2183" s="2">
        <f>VLOOKUP(D2183, [3]products!$A:$D, 4, FALSE)</f>
        <v>1</v>
      </c>
      <c r="H2183" s="2" t="str">
        <f>VLOOKUP(G2183, [4]categories!A:B, 2, FALSE)</f>
        <v>Children Bicycles</v>
      </c>
      <c r="I2183" s="14">
        <f>VLOOKUP(A2183, [1]orders!A:B,2,FALSE)</f>
        <v>671</v>
      </c>
      <c r="J2183" s="14" t="str">
        <f>VLOOKUP(A2183, [1]orders!A:I,9,FALSE)</f>
        <v>jennette.baker@gmail.com</v>
      </c>
      <c r="K2183" s="14">
        <f>VLOOKUP(A2183, [1]orders!A:J,10,FALSE)</f>
        <v>92220</v>
      </c>
      <c r="L2183" s="2" t="str">
        <f>IFERROR(VLOOKUP(C2183, [5]stores!A:B, 2, FALSE), "Unknown")</f>
        <v>Santa Cruz Bikes</v>
      </c>
      <c r="M2183" s="2" t="str">
        <f>VLOOKUP(D2183,[3]products!A:B,2,FALSE)</f>
        <v>Trek Precaliber 12 Girls - 2017</v>
      </c>
      <c r="N2183" s="2" t="str">
        <f>VLOOKUP(D2183, [3]products!A:H, 8, FALSE)</f>
        <v>Trek</v>
      </c>
      <c r="O2183" s="21">
        <f>VLOOKUP(A2183, [1]orders!A:D, 4, FALSE)</f>
        <v>42805</v>
      </c>
      <c r="P2183" s="2">
        <v>1</v>
      </c>
      <c r="Q2183" s="2">
        <v>189.99</v>
      </c>
      <c r="R2183" s="27">
        <v>0.2</v>
      </c>
      <c r="S2183" s="2">
        <f t="shared" si="34"/>
        <v>189.99</v>
      </c>
    </row>
    <row r="2184" spans="1:19" x14ac:dyDescent="0.3">
      <c r="A2184" s="2">
        <v>772</v>
      </c>
      <c r="B2184" s="2">
        <v>1</v>
      </c>
      <c r="C2184" s="2">
        <f>VLOOKUP(A2184, [1]orders!A:G, 7, FALSE)</f>
        <v>2</v>
      </c>
      <c r="D2184" s="2">
        <v>103</v>
      </c>
      <c r="E2184" s="2">
        <f>VLOOKUP(C2184, [2]staffs!A:G,1,FALSE)</f>
        <v>2</v>
      </c>
      <c r="F2184" s="2" t="str">
        <f>VLOOKUP(E2184, [2]staffs!A:D,4,FALSE)</f>
        <v>mireya.copeland@bikes.shop</v>
      </c>
      <c r="G2184" s="2">
        <f>VLOOKUP(D2184, [3]products!$A:$D, 4, FALSE)</f>
        <v>2</v>
      </c>
      <c r="H2184" s="2" t="str">
        <f>VLOOKUP(G2184, [4]categories!A:B, 2, FALSE)</f>
        <v>Comfort Bicycles</v>
      </c>
      <c r="I2184" s="14">
        <f>VLOOKUP(A2184, [1]orders!A:B,2,FALSE)</f>
        <v>448</v>
      </c>
      <c r="J2184" s="14" t="str">
        <f>VLOOKUP(A2184, [1]orders!A:I,9,FALSE)</f>
        <v>janella.bright@aol.com</v>
      </c>
      <c r="K2184" s="14">
        <f>VLOOKUP(A2184, [1]orders!A:J,10,FALSE)</f>
        <v>14606</v>
      </c>
      <c r="L2184" s="2" t="str">
        <f>IFERROR(VLOOKUP(C2184, [5]stores!A:B, 2, FALSE), "Unknown")</f>
        <v>Baldwin Bikes</v>
      </c>
      <c r="M2184" s="2" t="str">
        <f>VLOOKUP(D2184,[3]products!A:B,2,FALSE)</f>
        <v>Sun Bicycles Streamway 3 - 2017</v>
      </c>
      <c r="N2184" s="2" t="str">
        <f>VLOOKUP(D2184, [3]products!A:H, 8, FALSE)</f>
        <v>Sun Bicycles</v>
      </c>
      <c r="O2184" s="21">
        <f>VLOOKUP(A2184, [1]orders!A:D, 4, FALSE)</f>
        <v>42805</v>
      </c>
      <c r="P2184" s="2">
        <v>1</v>
      </c>
      <c r="Q2184" s="2">
        <v>551.99</v>
      </c>
      <c r="R2184" s="27">
        <v>7.0000000000000007E-2</v>
      </c>
      <c r="S2184" s="2">
        <f t="shared" si="34"/>
        <v>551.99</v>
      </c>
    </row>
    <row r="2185" spans="1:19" x14ac:dyDescent="0.3">
      <c r="A2185" s="2">
        <v>773</v>
      </c>
      <c r="B2185" s="2">
        <v>1</v>
      </c>
      <c r="C2185" s="2">
        <f>VLOOKUP(A2185, [1]orders!A:G, 7, FALSE)</f>
        <v>2</v>
      </c>
      <c r="D2185" s="2">
        <v>92</v>
      </c>
      <c r="E2185" s="2">
        <f>VLOOKUP(C2185, [2]staffs!A:G,1,FALSE)</f>
        <v>2</v>
      </c>
      <c r="F2185" s="2" t="str">
        <f>VLOOKUP(E2185, [2]staffs!A:D,4,FALSE)</f>
        <v>mireya.copeland@bikes.shop</v>
      </c>
      <c r="G2185" s="2">
        <f>VLOOKUP(D2185, [3]products!$A:$D, 4, FALSE)</f>
        <v>1</v>
      </c>
      <c r="H2185" s="2" t="str">
        <f>VLOOKUP(G2185, [4]categories!A:B, 2, FALSE)</f>
        <v>Children Bicycles</v>
      </c>
      <c r="I2185" s="14">
        <f>VLOOKUP(A2185, [1]orders!A:B,2,FALSE)</f>
        <v>1385</v>
      </c>
      <c r="J2185" s="14" t="str">
        <f>VLOOKUP(A2185, [1]orders!A:I,9,FALSE)</f>
        <v>kenton.hughes@gmail.com</v>
      </c>
      <c r="K2185" s="14">
        <f>VLOOKUP(A2185, [1]orders!A:J,10,FALSE)</f>
        <v>14424</v>
      </c>
      <c r="L2185" s="2" t="str">
        <f>IFERROR(VLOOKUP(C2185, [5]stores!A:B, 2, FALSE), "Unknown")</f>
        <v>Baldwin Bikes</v>
      </c>
      <c r="M2185" s="2" t="str">
        <f>VLOOKUP(D2185,[3]products!A:B,2,FALSE)</f>
        <v>Haro Shredder 20 - 2017</v>
      </c>
      <c r="N2185" s="2" t="str">
        <f>VLOOKUP(D2185, [3]products!A:H, 8, FALSE)</f>
        <v>Haro</v>
      </c>
      <c r="O2185" s="21">
        <f>VLOOKUP(A2185, [1]orders!A:D, 4, FALSE)</f>
        <v>42805</v>
      </c>
      <c r="P2185" s="2">
        <v>1</v>
      </c>
      <c r="Q2185" s="2">
        <v>209.99</v>
      </c>
      <c r="R2185" s="27">
        <v>0.1</v>
      </c>
      <c r="S2185" s="2">
        <f t="shared" si="34"/>
        <v>209.99</v>
      </c>
    </row>
    <row r="2186" spans="1:19" x14ac:dyDescent="0.3">
      <c r="A2186" s="2">
        <v>773</v>
      </c>
      <c r="B2186" s="2">
        <v>2</v>
      </c>
      <c r="C2186" s="2">
        <f>VLOOKUP(A2186, [1]orders!A:G, 7, FALSE)</f>
        <v>2</v>
      </c>
      <c r="D2186" s="2">
        <v>14</v>
      </c>
      <c r="E2186" s="2">
        <f>VLOOKUP(C2186, [2]staffs!A:G,1,FALSE)</f>
        <v>2</v>
      </c>
      <c r="F2186" s="2" t="str">
        <f>VLOOKUP(E2186, [2]staffs!A:D,4,FALSE)</f>
        <v>mireya.copeland@bikes.shop</v>
      </c>
      <c r="G2186" s="2">
        <f>VLOOKUP(D2186, [3]products!$A:$D, 4, FALSE)</f>
        <v>3</v>
      </c>
      <c r="H2186" s="2" t="str">
        <f>VLOOKUP(G2186, [4]categories!A:B, 2, FALSE)</f>
        <v>Cruisers Bicycles</v>
      </c>
      <c r="I2186" s="14">
        <f>VLOOKUP(A2186, [1]orders!A:B,2,FALSE)</f>
        <v>1385</v>
      </c>
      <c r="J2186" s="14" t="str">
        <f>VLOOKUP(A2186, [1]orders!A:I,9,FALSE)</f>
        <v>kenton.hughes@gmail.com</v>
      </c>
      <c r="K2186" s="14">
        <f>VLOOKUP(A2186, [1]orders!A:J,10,FALSE)</f>
        <v>14424</v>
      </c>
      <c r="L2186" s="2" t="str">
        <f>IFERROR(VLOOKUP(C2186, [5]stores!A:B, 2, FALSE), "Unknown")</f>
        <v>Baldwin Bikes</v>
      </c>
      <c r="M2186" s="2" t="str">
        <f>VLOOKUP(D2186,[3]products!A:B,2,FALSE)</f>
        <v>Electra Girl's Hawaii 1 (16-inch) - 2015/2016</v>
      </c>
      <c r="N2186" s="2" t="str">
        <f>VLOOKUP(D2186, [3]products!A:H, 8, FALSE)</f>
        <v>Electra</v>
      </c>
      <c r="O2186" s="21">
        <f>VLOOKUP(A2186, [1]orders!A:D, 4, FALSE)</f>
        <v>42805</v>
      </c>
      <c r="P2186" s="2">
        <v>1</v>
      </c>
      <c r="Q2186" s="2">
        <v>269.99</v>
      </c>
      <c r="R2186" s="27">
        <v>0.05</v>
      </c>
      <c r="S2186" s="2">
        <f t="shared" si="34"/>
        <v>269.99</v>
      </c>
    </row>
    <row r="2187" spans="1:19" x14ac:dyDescent="0.3">
      <c r="A2187" s="2">
        <v>773</v>
      </c>
      <c r="B2187" s="2">
        <v>3</v>
      </c>
      <c r="C2187" s="2">
        <f>VLOOKUP(A2187, [1]orders!A:G, 7, FALSE)</f>
        <v>2</v>
      </c>
      <c r="D2187" s="2">
        <v>17</v>
      </c>
      <c r="E2187" s="2">
        <f>VLOOKUP(C2187, [2]staffs!A:G,1,FALSE)</f>
        <v>2</v>
      </c>
      <c r="F2187" s="2" t="str">
        <f>VLOOKUP(E2187, [2]staffs!A:D,4,FALSE)</f>
        <v>mireya.copeland@bikes.shop</v>
      </c>
      <c r="G2187" s="2">
        <f>VLOOKUP(D2187, [3]products!$A:$D, 4, FALSE)</f>
        <v>3</v>
      </c>
      <c r="H2187" s="2" t="str">
        <f>VLOOKUP(G2187, [4]categories!A:B, 2, FALSE)</f>
        <v>Cruisers Bicycles</v>
      </c>
      <c r="I2187" s="14">
        <f>VLOOKUP(A2187, [1]orders!A:B,2,FALSE)</f>
        <v>1385</v>
      </c>
      <c r="J2187" s="14" t="str">
        <f>VLOOKUP(A2187, [1]orders!A:I,9,FALSE)</f>
        <v>kenton.hughes@gmail.com</v>
      </c>
      <c r="K2187" s="14">
        <f>VLOOKUP(A2187, [1]orders!A:J,10,FALSE)</f>
        <v>14424</v>
      </c>
      <c r="L2187" s="2" t="str">
        <f>IFERROR(VLOOKUP(C2187, [5]stores!A:B, 2, FALSE), "Unknown")</f>
        <v>Baldwin Bikes</v>
      </c>
      <c r="M2187" s="2" t="str">
        <f>VLOOKUP(D2187,[3]products!A:B,2,FALSE)</f>
        <v>Pure Cycles Vine 8-Speed - 2016</v>
      </c>
      <c r="N2187" s="2" t="str">
        <f>VLOOKUP(D2187, [3]products!A:H, 8, FALSE)</f>
        <v>Pure Cycles</v>
      </c>
      <c r="O2187" s="21">
        <f>VLOOKUP(A2187, [1]orders!A:D, 4, FALSE)</f>
        <v>42805</v>
      </c>
      <c r="P2187" s="2">
        <v>2</v>
      </c>
      <c r="Q2187" s="2">
        <v>429</v>
      </c>
      <c r="R2187" s="27">
        <v>0.2</v>
      </c>
      <c r="S2187" s="2">
        <f t="shared" si="34"/>
        <v>858</v>
      </c>
    </row>
    <row r="2188" spans="1:19" x14ac:dyDescent="0.3">
      <c r="A2188" s="2">
        <v>773</v>
      </c>
      <c r="B2188" s="2">
        <v>4</v>
      </c>
      <c r="C2188" s="2">
        <f>VLOOKUP(A2188, [1]orders!A:G, 7, FALSE)</f>
        <v>2</v>
      </c>
      <c r="D2188" s="2">
        <v>33</v>
      </c>
      <c r="E2188" s="2">
        <f>VLOOKUP(C2188, [2]staffs!A:G,1,FALSE)</f>
        <v>2</v>
      </c>
      <c r="F2188" s="2" t="str">
        <f>VLOOKUP(E2188, [2]staffs!A:D,4,FALSE)</f>
        <v>mireya.copeland@bikes.shop</v>
      </c>
      <c r="G2188" s="2">
        <f>VLOOKUP(D2188, [3]products!$A:$D, 4, FALSE)</f>
        <v>6</v>
      </c>
      <c r="H2188" s="2" t="str">
        <f>VLOOKUP(G2188, [4]categories!A:B, 2, FALSE)</f>
        <v>Mountain Bikes</v>
      </c>
      <c r="I2188" s="14">
        <f>VLOOKUP(A2188, [1]orders!A:B,2,FALSE)</f>
        <v>1385</v>
      </c>
      <c r="J2188" s="14" t="str">
        <f>VLOOKUP(A2188, [1]orders!A:I,9,FALSE)</f>
        <v>kenton.hughes@gmail.com</v>
      </c>
      <c r="K2188" s="14">
        <f>VLOOKUP(A2188, [1]orders!A:J,10,FALSE)</f>
        <v>14424</v>
      </c>
      <c r="L2188" s="2" t="str">
        <f>IFERROR(VLOOKUP(C2188, [5]stores!A:B, 2, FALSE), "Unknown")</f>
        <v>Baldwin Bikes</v>
      </c>
      <c r="M2188" s="2" t="str">
        <f>VLOOKUP(D2188,[3]products!A:B,2,FALSE)</f>
        <v>Surly Wednesday Frameset - 2017</v>
      </c>
      <c r="N2188" s="2" t="str">
        <f>VLOOKUP(D2188, [3]products!A:H, 8, FALSE)</f>
        <v>Surly</v>
      </c>
      <c r="O2188" s="21">
        <f>VLOOKUP(A2188, [1]orders!A:D, 4, FALSE)</f>
        <v>42805</v>
      </c>
      <c r="P2188" s="2">
        <v>2</v>
      </c>
      <c r="Q2188" s="2">
        <v>469.99</v>
      </c>
      <c r="R2188" s="27">
        <v>7.0000000000000007E-2</v>
      </c>
      <c r="S2188" s="2">
        <f t="shared" si="34"/>
        <v>939.98</v>
      </c>
    </row>
    <row r="2189" spans="1:19" x14ac:dyDescent="0.3">
      <c r="A2189" s="2">
        <v>774</v>
      </c>
      <c r="B2189" s="2">
        <v>1</v>
      </c>
      <c r="C2189" s="2">
        <f>VLOOKUP(A2189, [1]orders!A:G, 7, FALSE)</f>
        <v>2</v>
      </c>
      <c r="D2189" s="2">
        <v>65</v>
      </c>
      <c r="E2189" s="2">
        <f>VLOOKUP(C2189, [2]staffs!A:G,1,FALSE)</f>
        <v>2</v>
      </c>
      <c r="F2189" s="2" t="str">
        <f>VLOOKUP(E2189, [2]staffs!A:D,4,FALSE)</f>
        <v>mireya.copeland@bikes.shop</v>
      </c>
      <c r="G2189" s="2">
        <f>VLOOKUP(D2189, [3]products!$A:$D, 4, FALSE)</f>
        <v>3</v>
      </c>
      <c r="H2189" s="2" t="str">
        <f>VLOOKUP(G2189, [4]categories!A:B, 2, FALSE)</f>
        <v>Cruisers Bicycles</v>
      </c>
      <c r="I2189" s="14">
        <f>VLOOKUP(A2189, [1]orders!A:B,2,FALSE)</f>
        <v>690</v>
      </c>
      <c r="J2189" s="14" t="str">
        <f>VLOOKUP(A2189, [1]orders!A:I,9,FALSE)</f>
        <v>yevette.elliott@aol.com</v>
      </c>
      <c r="K2189" s="14">
        <f>VLOOKUP(A2189, [1]orders!A:J,10,FALSE)</f>
        <v>11372</v>
      </c>
      <c r="L2189" s="2" t="str">
        <f>IFERROR(VLOOKUP(C2189, [5]stores!A:B, 2, FALSE), "Unknown")</f>
        <v>Baldwin Bikes</v>
      </c>
      <c r="M2189" s="2" t="str">
        <f>VLOOKUP(D2189,[3]products!A:B,2,FALSE)</f>
        <v>Sun Bicycles Lil Bolt Type-R - 2017</v>
      </c>
      <c r="N2189" s="2" t="str">
        <f>VLOOKUP(D2189, [3]products!A:H, 8, FALSE)</f>
        <v>Sun Bicycles</v>
      </c>
      <c r="O2189" s="21">
        <f>VLOOKUP(A2189, [1]orders!A:D, 4, FALSE)</f>
        <v>42806</v>
      </c>
      <c r="P2189" s="2">
        <v>1</v>
      </c>
      <c r="Q2189" s="2">
        <v>346.99</v>
      </c>
      <c r="R2189" s="27">
        <v>0.05</v>
      </c>
      <c r="S2189" s="2">
        <f t="shared" si="34"/>
        <v>346.99</v>
      </c>
    </row>
    <row r="2190" spans="1:19" x14ac:dyDescent="0.3">
      <c r="A2190" s="2">
        <v>774</v>
      </c>
      <c r="B2190" s="2">
        <v>2</v>
      </c>
      <c r="C2190" s="2">
        <f>VLOOKUP(A2190, [1]orders!A:G, 7, FALSE)</f>
        <v>2</v>
      </c>
      <c r="D2190" s="2">
        <v>36</v>
      </c>
      <c r="E2190" s="2">
        <f>VLOOKUP(C2190, [2]staffs!A:G,1,FALSE)</f>
        <v>2</v>
      </c>
      <c r="F2190" s="2" t="str">
        <f>VLOOKUP(E2190, [2]staffs!A:D,4,FALSE)</f>
        <v>mireya.copeland@bikes.shop</v>
      </c>
      <c r="G2190" s="2">
        <f>VLOOKUP(D2190, [3]products!$A:$D, 4, FALSE)</f>
        <v>6</v>
      </c>
      <c r="H2190" s="2" t="str">
        <f>VLOOKUP(G2190, [4]categories!A:B, 2, FALSE)</f>
        <v>Mountain Bikes</v>
      </c>
      <c r="I2190" s="14">
        <f>VLOOKUP(A2190, [1]orders!A:B,2,FALSE)</f>
        <v>690</v>
      </c>
      <c r="J2190" s="14" t="str">
        <f>VLOOKUP(A2190, [1]orders!A:I,9,FALSE)</f>
        <v>yevette.elliott@aol.com</v>
      </c>
      <c r="K2190" s="14">
        <f>VLOOKUP(A2190, [1]orders!A:J,10,FALSE)</f>
        <v>11372</v>
      </c>
      <c r="L2190" s="2" t="str">
        <f>IFERROR(VLOOKUP(C2190, [5]stores!A:B, 2, FALSE), "Unknown")</f>
        <v>Baldwin Bikes</v>
      </c>
      <c r="M2190" s="2" t="str">
        <f>VLOOKUP(D2190,[3]products!A:B,2,FALSE)</f>
        <v>Surly Troll Frameset - 2017</v>
      </c>
      <c r="N2190" s="2" t="str">
        <f>VLOOKUP(D2190, [3]products!A:H, 8, FALSE)</f>
        <v>Surly</v>
      </c>
      <c r="O2190" s="21">
        <f>VLOOKUP(A2190, [1]orders!A:D, 4, FALSE)</f>
        <v>42806</v>
      </c>
      <c r="P2190" s="2">
        <v>2</v>
      </c>
      <c r="Q2190" s="2">
        <v>832.99</v>
      </c>
      <c r="R2190" s="27">
        <v>0.05</v>
      </c>
      <c r="S2190" s="2">
        <f t="shared" si="34"/>
        <v>1665.98</v>
      </c>
    </row>
    <row r="2191" spans="1:19" x14ac:dyDescent="0.3">
      <c r="A2191" s="2">
        <v>774</v>
      </c>
      <c r="B2191" s="2">
        <v>3</v>
      </c>
      <c r="C2191" s="2">
        <f>VLOOKUP(A2191, [1]orders!A:G, 7, FALSE)</f>
        <v>2</v>
      </c>
      <c r="D2191" s="2">
        <v>20</v>
      </c>
      <c r="E2191" s="2">
        <f>VLOOKUP(C2191, [2]staffs!A:G,1,FALSE)</f>
        <v>2</v>
      </c>
      <c r="F2191" s="2" t="str">
        <f>VLOOKUP(E2191, [2]staffs!A:D,4,FALSE)</f>
        <v>mireya.copeland@bikes.shop</v>
      </c>
      <c r="G2191" s="2">
        <f>VLOOKUP(D2191, [3]products!$A:$D, 4, FALSE)</f>
        <v>3</v>
      </c>
      <c r="H2191" s="2" t="str">
        <f>VLOOKUP(G2191, [4]categories!A:B, 2, FALSE)</f>
        <v>Cruisers Bicycles</v>
      </c>
      <c r="I2191" s="14">
        <f>VLOOKUP(A2191, [1]orders!A:B,2,FALSE)</f>
        <v>690</v>
      </c>
      <c r="J2191" s="14" t="str">
        <f>VLOOKUP(A2191, [1]orders!A:I,9,FALSE)</f>
        <v>yevette.elliott@aol.com</v>
      </c>
      <c r="K2191" s="14">
        <f>VLOOKUP(A2191, [1]orders!A:J,10,FALSE)</f>
        <v>11372</v>
      </c>
      <c r="L2191" s="2" t="str">
        <f>IFERROR(VLOOKUP(C2191, [5]stores!A:B, 2, FALSE), "Unknown")</f>
        <v>Baldwin Bikes</v>
      </c>
      <c r="M2191" s="2" t="str">
        <f>VLOOKUP(D2191,[3]products!A:B,2,FALSE)</f>
        <v>Electra Townie Original 7D EQ - Women's - 2016</v>
      </c>
      <c r="N2191" s="2" t="str">
        <f>VLOOKUP(D2191, [3]products!A:H, 8, FALSE)</f>
        <v>Electra</v>
      </c>
      <c r="O2191" s="21">
        <f>VLOOKUP(A2191, [1]orders!A:D, 4, FALSE)</f>
        <v>42806</v>
      </c>
      <c r="P2191" s="2">
        <v>1</v>
      </c>
      <c r="Q2191" s="2">
        <v>599.99</v>
      </c>
      <c r="R2191" s="27">
        <v>0.2</v>
      </c>
      <c r="S2191" s="2">
        <f t="shared" si="34"/>
        <v>599.99</v>
      </c>
    </row>
    <row r="2192" spans="1:19" x14ac:dyDescent="0.3">
      <c r="A2192" s="2">
        <v>774</v>
      </c>
      <c r="B2192" s="2">
        <v>4</v>
      </c>
      <c r="C2192" s="2">
        <f>VLOOKUP(A2192, [1]orders!A:G, 7, FALSE)</f>
        <v>2</v>
      </c>
      <c r="D2192" s="2">
        <v>73</v>
      </c>
      <c r="E2192" s="2">
        <f>VLOOKUP(C2192, [2]staffs!A:G,1,FALSE)</f>
        <v>2</v>
      </c>
      <c r="F2192" s="2" t="str">
        <f>VLOOKUP(E2192, [2]staffs!A:D,4,FALSE)</f>
        <v>mireya.copeland@bikes.shop</v>
      </c>
      <c r="G2192" s="2">
        <f>VLOOKUP(D2192, [3]products!$A:$D, 4, FALSE)</f>
        <v>3</v>
      </c>
      <c r="H2192" s="2" t="str">
        <f>VLOOKUP(G2192, [4]categories!A:B, 2, FALSE)</f>
        <v>Cruisers Bicycles</v>
      </c>
      <c r="I2192" s="14">
        <f>VLOOKUP(A2192, [1]orders!A:B,2,FALSE)</f>
        <v>690</v>
      </c>
      <c r="J2192" s="14" t="str">
        <f>VLOOKUP(A2192, [1]orders!A:I,9,FALSE)</f>
        <v>yevette.elliott@aol.com</v>
      </c>
      <c r="K2192" s="14">
        <f>VLOOKUP(A2192, [1]orders!A:J,10,FALSE)</f>
        <v>11372</v>
      </c>
      <c r="L2192" s="2" t="str">
        <f>IFERROR(VLOOKUP(C2192, [5]stores!A:B, 2, FALSE), "Unknown")</f>
        <v>Baldwin Bikes</v>
      </c>
      <c r="M2192" s="2" t="str">
        <f>VLOOKUP(D2192,[3]products!A:B,2,FALSE)</f>
        <v>Sun Bicycles Brickell Tandem 7 - 2017</v>
      </c>
      <c r="N2192" s="2" t="str">
        <f>VLOOKUP(D2192, [3]products!A:H, 8, FALSE)</f>
        <v>Sun Bicycles</v>
      </c>
      <c r="O2192" s="21">
        <f>VLOOKUP(A2192, [1]orders!A:D, 4, FALSE)</f>
        <v>42806</v>
      </c>
      <c r="P2192" s="2">
        <v>1</v>
      </c>
      <c r="Q2192" s="2">
        <v>749.99</v>
      </c>
      <c r="R2192" s="27">
        <v>0.05</v>
      </c>
      <c r="S2192" s="2">
        <f t="shared" si="34"/>
        <v>749.99</v>
      </c>
    </row>
    <row r="2193" spans="1:19" x14ac:dyDescent="0.3">
      <c r="A2193" s="2">
        <v>774</v>
      </c>
      <c r="B2193" s="2">
        <v>5</v>
      </c>
      <c r="C2193" s="2">
        <f>VLOOKUP(A2193, [1]orders!A:G, 7, FALSE)</f>
        <v>2</v>
      </c>
      <c r="D2193" s="2">
        <v>58</v>
      </c>
      <c r="E2193" s="2">
        <f>VLOOKUP(C2193, [2]staffs!A:G,1,FALSE)</f>
        <v>2</v>
      </c>
      <c r="F2193" s="2" t="str">
        <f>VLOOKUP(E2193, [2]staffs!A:D,4,FALSE)</f>
        <v>mireya.copeland@bikes.shop</v>
      </c>
      <c r="G2193" s="2">
        <f>VLOOKUP(D2193, [3]products!$A:$D, 4, FALSE)</f>
        <v>7</v>
      </c>
      <c r="H2193" s="2" t="str">
        <f>VLOOKUP(G2193, [4]categories!A:B, 2, FALSE)</f>
        <v>Road Bikes</v>
      </c>
      <c r="I2193" s="14">
        <f>VLOOKUP(A2193, [1]orders!A:B,2,FALSE)</f>
        <v>690</v>
      </c>
      <c r="J2193" s="14" t="str">
        <f>VLOOKUP(A2193, [1]orders!A:I,9,FALSE)</f>
        <v>yevette.elliott@aol.com</v>
      </c>
      <c r="K2193" s="14">
        <f>VLOOKUP(A2193, [1]orders!A:J,10,FALSE)</f>
        <v>11372</v>
      </c>
      <c r="L2193" s="2" t="str">
        <f>IFERROR(VLOOKUP(C2193, [5]stores!A:B, 2, FALSE), "Unknown")</f>
        <v>Baldwin Bikes</v>
      </c>
      <c r="M2193" s="2" t="str">
        <f>VLOOKUP(D2193,[3]products!A:B,2,FALSE)</f>
        <v>Trek Madone 9.2 - 2017</v>
      </c>
      <c r="N2193" s="2" t="str">
        <f>VLOOKUP(D2193, [3]products!A:H, 8, FALSE)</f>
        <v>Trek</v>
      </c>
      <c r="O2193" s="21">
        <f>VLOOKUP(A2193, [1]orders!A:D, 4, FALSE)</f>
        <v>42806</v>
      </c>
      <c r="P2193" s="2">
        <v>2</v>
      </c>
      <c r="Q2193" s="2">
        <v>4999.99</v>
      </c>
      <c r="R2193" s="27">
        <v>0.1</v>
      </c>
      <c r="S2193" s="2">
        <f t="shared" si="34"/>
        <v>9999.98</v>
      </c>
    </row>
    <row r="2194" spans="1:19" x14ac:dyDescent="0.3">
      <c r="A2194" s="2">
        <v>775</v>
      </c>
      <c r="B2194" s="2">
        <v>1</v>
      </c>
      <c r="C2194" s="2">
        <f>VLOOKUP(A2194, [1]orders!A:G, 7, FALSE)</f>
        <v>2</v>
      </c>
      <c r="D2194" s="2">
        <v>39</v>
      </c>
      <c r="E2194" s="2">
        <f>VLOOKUP(C2194, [2]staffs!A:G,1,FALSE)</f>
        <v>2</v>
      </c>
      <c r="F2194" s="2" t="str">
        <f>VLOOKUP(E2194, [2]staffs!A:D,4,FALSE)</f>
        <v>mireya.copeland@bikes.shop</v>
      </c>
      <c r="G2194" s="2">
        <f>VLOOKUP(D2194, [3]products!$A:$D, 4, FALSE)</f>
        <v>6</v>
      </c>
      <c r="H2194" s="2" t="str">
        <f>VLOOKUP(G2194, [4]categories!A:B, 2, FALSE)</f>
        <v>Mountain Bikes</v>
      </c>
      <c r="I2194" s="14">
        <f>VLOOKUP(A2194, [1]orders!A:B,2,FALSE)</f>
        <v>968</v>
      </c>
      <c r="J2194" s="14" t="str">
        <f>VLOOKUP(A2194, [1]orders!A:I,9,FALSE)</f>
        <v>jonna.brown@aol.com</v>
      </c>
      <c r="K2194" s="14">
        <f>VLOOKUP(A2194, [1]orders!A:J,10,FALSE)</f>
        <v>10541</v>
      </c>
      <c r="L2194" s="2" t="str">
        <f>IFERROR(VLOOKUP(C2194, [5]stores!A:B, 2, FALSE), "Unknown")</f>
        <v>Baldwin Bikes</v>
      </c>
      <c r="M2194" s="2" t="str">
        <f>VLOOKUP(D2194,[3]products!A:B,2,FALSE)</f>
        <v>Trek Stache 5 - 2017</v>
      </c>
      <c r="N2194" s="2" t="str">
        <f>VLOOKUP(D2194, [3]products!A:H, 8, FALSE)</f>
        <v>Trek</v>
      </c>
      <c r="O2194" s="21">
        <f>VLOOKUP(A2194, [1]orders!A:D, 4, FALSE)</f>
        <v>42806</v>
      </c>
      <c r="P2194" s="2">
        <v>1</v>
      </c>
      <c r="Q2194" s="2">
        <v>1499.99</v>
      </c>
      <c r="R2194" s="27">
        <v>7.0000000000000007E-2</v>
      </c>
      <c r="S2194" s="2">
        <f t="shared" si="34"/>
        <v>1499.99</v>
      </c>
    </row>
    <row r="2195" spans="1:19" x14ac:dyDescent="0.3">
      <c r="A2195" s="2">
        <v>776</v>
      </c>
      <c r="B2195" s="2">
        <v>1</v>
      </c>
      <c r="C2195" s="2">
        <f>VLOOKUP(A2195, [1]orders!A:G, 7, FALSE)</f>
        <v>2</v>
      </c>
      <c r="D2195" s="2">
        <v>28</v>
      </c>
      <c r="E2195" s="2">
        <f>VLOOKUP(C2195, [2]staffs!A:G,1,FALSE)</f>
        <v>2</v>
      </c>
      <c r="F2195" s="2" t="str">
        <f>VLOOKUP(E2195, [2]staffs!A:D,4,FALSE)</f>
        <v>mireya.copeland@bikes.shop</v>
      </c>
      <c r="G2195" s="2">
        <f>VLOOKUP(D2195, [3]products!$A:$D, 4, FALSE)</f>
        <v>6</v>
      </c>
      <c r="H2195" s="2" t="str">
        <f>VLOOKUP(G2195, [4]categories!A:B, 2, FALSE)</f>
        <v>Mountain Bikes</v>
      </c>
      <c r="I2195" s="14">
        <f>VLOOKUP(A2195, [1]orders!A:B,2,FALSE)</f>
        <v>490</v>
      </c>
      <c r="J2195" s="14" t="str">
        <f>VLOOKUP(A2195, [1]orders!A:I,9,FALSE)</f>
        <v>yu.mcdonald@aol.com</v>
      </c>
      <c r="K2195" s="14">
        <f>VLOOKUP(A2195, [1]orders!A:J,10,FALSE)</f>
        <v>10562</v>
      </c>
      <c r="L2195" s="2" t="str">
        <f>IFERROR(VLOOKUP(C2195, [5]stores!A:B, 2, FALSE), "Unknown")</f>
        <v>Baldwin Bikes</v>
      </c>
      <c r="M2195" s="2" t="str">
        <f>VLOOKUP(D2195,[3]products!A:B,2,FALSE)</f>
        <v>Surly Karate Monkey 27.5+ Frameset - 2017</v>
      </c>
      <c r="N2195" s="2" t="str">
        <f>VLOOKUP(D2195, [3]products!A:H, 8, FALSE)</f>
        <v>Surly</v>
      </c>
      <c r="O2195" s="21">
        <f>VLOOKUP(A2195, [1]orders!A:D, 4, FALSE)</f>
        <v>42807</v>
      </c>
      <c r="P2195" s="2">
        <v>1</v>
      </c>
      <c r="Q2195" s="2">
        <v>2499.9899999999998</v>
      </c>
      <c r="R2195" s="27">
        <v>0.2</v>
      </c>
      <c r="S2195" s="2">
        <f t="shared" si="34"/>
        <v>2499.9899999999998</v>
      </c>
    </row>
    <row r="2196" spans="1:19" x14ac:dyDescent="0.3">
      <c r="A2196" s="2">
        <v>776</v>
      </c>
      <c r="B2196" s="2">
        <v>2</v>
      </c>
      <c r="C2196" s="2">
        <f>VLOOKUP(A2196, [1]orders!A:G, 7, FALSE)</f>
        <v>2</v>
      </c>
      <c r="D2196" s="2">
        <v>42</v>
      </c>
      <c r="E2196" s="2">
        <f>VLOOKUP(C2196, [2]staffs!A:G,1,FALSE)</f>
        <v>2</v>
      </c>
      <c r="F2196" s="2" t="str">
        <f>VLOOKUP(E2196, [2]staffs!A:D,4,FALSE)</f>
        <v>mireya.copeland@bikes.shop</v>
      </c>
      <c r="G2196" s="2">
        <f>VLOOKUP(D2196, [3]products!$A:$D, 4, FALSE)</f>
        <v>6</v>
      </c>
      <c r="H2196" s="2" t="str">
        <f>VLOOKUP(G2196, [4]categories!A:B, 2, FALSE)</f>
        <v>Mountain Bikes</v>
      </c>
      <c r="I2196" s="14">
        <f>VLOOKUP(A2196, [1]orders!A:B,2,FALSE)</f>
        <v>490</v>
      </c>
      <c r="J2196" s="14" t="str">
        <f>VLOOKUP(A2196, [1]orders!A:I,9,FALSE)</f>
        <v>yu.mcdonald@aol.com</v>
      </c>
      <c r="K2196" s="14">
        <f>VLOOKUP(A2196, [1]orders!A:J,10,FALSE)</f>
        <v>10562</v>
      </c>
      <c r="L2196" s="2" t="str">
        <f>IFERROR(VLOOKUP(C2196, [5]stores!A:B, 2, FALSE), "Unknown")</f>
        <v>Baldwin Bikes</v>
      </c>
      <c r="M2196" s="2" t="str">
        <f>VLOOKUP(D2196,[3]products!A:B,2,FALSE)</f>
        <v>Trek Fuel EX 5 27.5 Plus - 2017</v>
      </c>
      <c r="N2196" s="2" t="str">
        <f>VLOOKUP(D2196, [3]products!A:H, 8, FALSE)</f>
        <v>Trek</v>
      </c>
      <c r="O2196" s="21">
        <f>VLOOKUP(A2196, [1]orders!A:D, 4, FALSE)</f>
        <v>42807</v>
      </c>
      <c r="P2196" s="2">
        <v>2</v>
      </c>
      <c r="Q2196" s="2">
        <v>2299.9899999999998</v>
      </c>
      <c r="R2196" s="27">
        <v>0.2</v>
      </c>
      <c r="S2196" s="2">
        <f t="shared" si="34"/>
        <v>4599.9799999999996</v>
      </c>
    </row>
    <row r="2197" spans="1:19" x14ac:dyDescent="0.3">
      <c r="A2197" s="2">
        <v>776</v>
      </c>
      <c r="B2197" s="2">
        <v>3</v>
      </c>
      <c r="C2197" s="2">
        <f>VLOOKUP(A2197, [1]orders!A:G, 7, FALSE)</f>
        <v>2</v>
      </c>
      <c r="D2197" s="2">
        <v>71</v>
      </c>
      <c r="E2197" s="2">
        <f>VLOOKUP(C2197, [2]staffs!A:G,1,FALSE)</f>
        <v>2</v>
      </c>
      <c r="F2197" s="2" t="str">
        <f>VLOOKUP(E2197, [2]staffs!A:D,4,FALSE)</f>
        <v>mireya.copeland@bikes.shop</v>
      </c>
      <c r="G2197" s="2">
        <f>VLOOKUP(D2197, [3]products!$A:$D, 4, FALSE)</f>
        <v>3</v>
      </c>
      <c r="H2197" s="2" t="str">
        <f>VLOOKUP(G2197, [4]categories!A:B, 2, FALSE)</f>
        <v>Cruisers Bicycles</v>
      </c>
      <c r="I2197" s="14">
        <f>VLOOKUP(A2197, [1]orders!A:B,2,FALSE)</f>
        <v>490</v>
      </c>
      <c r="J2197" s="14" t="str">
        <f>VLOOKUP(A2197, [1]orders!A:I,9,FALSE)</f>
        <v>yu.mcdonald@aol.com</v>
      </c>
      <c r="K2197" s="14">
        <f>VLOOKUP(A2197, [1]orders!A:J,10,FALSE)</f>
        <v>10562</v>
      </c>
      <c r="L2197" s="2" t="str">
        <f>IFERROR(VLOOKUP(C2197, [5]stores!A:B, 2, FALSE), "Unknown")</f>
        <v>Baldwin Bikes</v>
      </c>
      <c r="M2197" s="2" t="str">
        <f>VLOOKUP(D2197,[3]products!A:B,2,FALSE)</f>
        <v>Sun Bicycles Atlas X-Type - 2017</v>
      </c>
      <c r="N2197" s="2" t="str">
        <f>VLOOKUP(D2197, [3]products!A:H, 8, FALSE)</f>
        <v>Sun Bicycles</v>
      </c>
      <c r="O2197" s="21">
        <f>VLOOKUP(A2197, [1]orders!A:D, 4, FALSE)</f>
        <v>42807</v>
      </c>
      <c r="P2197" s="2">
        <v>1</v>
      </c>
      <c r="Q2197" s="2">
        <v>416.99</v>
      </c>
      <c r="R2197" s="27">
        <v>0.1</v>
      </c>
      <c r="S2197" s="2">
        <f t="shared" si="34"/>
        <v>416.99</v>
      </c>
    </row>
    <row r="2198" spans="1:19" x14ac:dyDescent="0.3">
      <c r="A2198" s="2">
        <v>776</v>
      </c>
      <c r="B2198" s="2">
        <v>4</v>
      </c>
      <c r="C2198" s="2">
        <f>VLOOKUP(A2198, [1]orders!A:G, 7, FALSE)</f>
        <v>2</v>
      </c>
      <c r="D2198" s="2">
        <v>35</v>
      </c>
      <c r="E2198" s="2">
        <f>VLOOKUP(C2198, [2]staffs!A:G,1,FALSE)</f>
        <v>2</v>
      </c>
      <c r="F2198" s="2" t="str">
        <f>VLOOKUP(E2198, [2]staffs!A:D,4,FALSE)</f>
        <v>mireya.copeland@bikes.shop</v>
      </c>
      <c r="G2198" s="2">
        <f>VLOOKUP(D2198, [3]products!$A:$D, 4, FALSE)</f>
        <v>6</v>
      </c>
      <c r="H2198" s="2" t="str">
        <f>VLOOKUP(G2198, [4]categories!A:B, 2, FALSE)</f>
        <v>Mountain Bikes</v>
      </c>
      <c r="I2198" s="14">
        <f>VLOOKUP(A2198, [1]orders!A:B,2,FALSE)</f>
        <v>490</v>
      </c>
      <c r="J2198" s="14" t="str">
        <f>VLOOKUP(A2198, [1]orders!A:I,9,FALSE)</f>
        <v>yu.mcdonald@aol.com</v>
      </c>
      <c r="K2198" s="14">
        <f>VLOOKUP(A2198, [1]orders!A:J,10,FALSE)</f>
        <v>10562</v>
      </c>
      <c r="L2198" s="2" t="str">
        <f>IFERROR(VLOOKUP(C2198, [5]stores!A:B, 2, FALSE), "Unknown")</f>
        <v>Baldwin Bikes</v>
      </c>
      <c r="M2198" s="2" t="str">
        <f>VLOOKUP(D2198,[3]products!A:B,2,FALSE)</f>
        <v>Sun Bicycles Spider 3i - 2017</v>
      </c>
      <c r="N2198" s="2" t="str">
        <f>VLOOKUP(D2198, [3]products!A:H, 8, FALSE)</f>
        <v>Sun Bicycles</v>
      </c>
      <c r="O2198" s="21">
        <f>VLOOKUP(A2198, [1]orders!A:D, 4, FALSE)</f>
        <v>42807</v>
      </c>
      <c r="P2198" s="2">
        <v>1</v>
      </c>
      <c r="Q2198" s="2">
        <v>832.99</v>
      </c>
      <c r="R2198" s="27">
        <v>0.1</v>
      </c>
      <c r="S2198" s="2">
        <f t="shared" si="34"/>
        <v>832.99</v>
      </c>
    </row>
    <row r="2199" spans="1:19" x14ac:dyDescent="0.3">
      <c r="A2199" s="2">
        <v>777</v>
      </c>
      <c r="B2199" s="2">
        <v>1</v>
      </c>
      <c r="C2199" s="2">
        <f>VLOOKUP(A2199, [1]orders!A:G, 7, FALSE)</f>
        <v>2</v>
      </c>
      <c r="D2199" s="2">
        <v>5</v>
      </c>
      <c r="E2199" s="2">
        <f>VLOOKUP(C2199, [2]staffs!A:G,1,FALSE)</f>
        <v>2</v>
      </c>
      <c r="F2199" s="2" t="str">
        <f>VLOOKUP(E2199, [2]staffs!A:D,4,FALSE)</f>
        <v>mireya.copeland@bikes.shop</v>
      </c>
      <c r="G2199" s="2">
        <f>VLOOKUP(D2199, [3]products!$A:$D, 4, FALSE)</f>
        <v>6</v>
      </c>
      <c r="H2199" s="2" t="str">
        <f>VLOOKUP(G2199, [4]categories!A:B, 2, FALSE)</f>
        <v>Mountain Bikes</v>
      </c>
      <c r="I2199" s="14">
        <f>VLOOKUP(A2199, [1]orders!A:B,2,FALSE)</f>
        <v>496</v>
      </c>
      <c r="J2199" s="14" t="str">
        <f>VLOOKUP(A2199, [1]orders!A:I,9,FALSE)</f>
        <v>shu.mays@gmail.com</v>
      </c>
      <c r="K2199" s="14">
        <f>VLOOKUP(A2199, [1]orders!A:J,10,FALSE)</f>
        <v>11102</v>
      </c>
      <c r="L2199" s="2" t="str">
        <f>IFERROR(VLOOKUP(C2199, [5]stores!A:B, 2, FALSE), "Unknown")</f>
        <v>Baldwin Bikes</v>
      </c>
      <c r="M2199" s="2" t="str">
        <f>VLOOKUP(D2199,[3]products!A:B,2,FALSE)</f>
        <v>Heller Shagamaw Frame - 2016</v>
      </c>
      <c r="N2199" s="2" t="str">
        <f>VLOOKUP(D2199, [3]products!A:H, 8, FALSE)</f>
        <v>Heller</v>
      </c>
      <c r="O2199" s="21">
        <f>VLOOKUP(A2199, [1]orders!A:D, 4, FALSE)</f>
        <v>42807</v>
      </c>
      <c r="P2199" s="2">
        <v>1</v>
      </c>
      <c r="Q2199" s="2">
        <v>1320.99</v>
      </c>
      <c r="R2199" s="27">
        <v>0.2</v>
      </c>
      <c r="S2199" s="2">
        <f t="shared" si="34"/>
        <v>1320.99</v>
      </c>
    </row>
    <row r="2200" spans="1:19" x14ac:dyDescent="0.3">
      <c r="A2200" s="2">
        <v>777</v>
      </c>
      <c r="B2200" s="2">
        <v>2</v>
      </c>
      <c r="C2200" s="2">
        <f>VLOOKUP(A2200, [1]orders!A:G, 7, FALSE)</f>
        <v>2</v>
      </c>
      <c r="D2200" s="2">
        <v>7</v>
      </c>
      <c r="E2200" s="2">
        <f>VLOOKUP(C2200, [2]staffs!A:G,1,FALSE)</f>
        <v>2</v>
      </c>
      <c r="F2200" s="2" t="str">
        <f>VLOOKUP(E2200, [2]staffs!A:D,4,FALSE)</f>
        <v>mireya.copeland@bikes.shop</v>
      </c>
      <c r="G2200" s="2">
        <f>VLOOKUP(D2200, [3]products!$A:$D, 4, FALSE)</f>
        <v>6</v>
      </c>
      <c r="H2200" s="2" t="str">
        <f>VLOOKUP(G2200, [4]categories!A:B, 2, FALSE)</f>
        <v>Mountain Bikes</v>
      </c>
      <c r="I2200" s="14">
        <f>VLOOKUP(A2200, [1]orders!A:B,2,FALSE)</f>
        <v>496</v>
      </c>
      <c r="J2200" s="14" t="str">
        <f>VLOOKUP(A2200, [1]orders!A:I,9,FALSE)</f>
        <v>shu.mays@gmail.com</v>
      </c>
      <c r="K2200" s="14">
        <f>VLOOKUP(A2200, [1]orders!A:J,10,FALSE)</f>
        <v>11102</v>
      </c>
      <c r="L2200" s="2" t="str">
        <f>IFERROR(VLOOKUP(C2200, [5]stores!A:B, 2, FALSE), "Unknown")</f>
        <v>Baldwin Bikes</v>
      </c>
      <c r="M2200" s="2" t="str">
        <f>VLOOKUP(D2200,[3]products!A:B,2,FALSE)</f>
        <v>Trek Slash 8 27.5 - 2016</v>
      </c>
      <c r="N2200" s="2" t="str">
        <f>VLOOKUP(D2200, [3]products!A:H, 8, FALSE)</f>
        <v>Trek</v>
      </c>
      <c r="O2200" s="21">
        <f>VLOOKUP(A2200, [1]orders!A:D, 4, FALSE)</f>
        <v>42807</v>
      </c>
      <c r="P2200" s="2">
        <v>2</v>
      </c>
      <c r="Q2200" s="2">
        <v>3999.99</v>
      </c>
      <c r="R2200" s="27">
        <v>0.2</v>
      </c>
      <c r="S2200" s="2">
        <f t="shared" si="34"/>
        <v>7999.98</v>
      </c>
    </row>
    <row r="2201" spans="1:19" x14ac:dyDescent="0.3">
      <c r="A2201" s="2">
        <v>777</v>
      </c>
      <c r="B2201" s="2">
        <v>3</v>
      </c>
      <c r="C2201" s="2">
        <f>VLOOKUP(A2201, [1]orders!A:G, 7, FALSE)</f>
        <v>2</v>
      </c>
      <c r="D2201" s="2">
        <v>2</v>
      </c>
      <c r="E2201" s="2">
        <f>VLOOKUP(C2201, [2]staffs!A:G,1,FALSE)</f>
        <v>2</v>
      </c>
      <c r="F2201" s="2" t="str">
        <f>VLOOKUP(E2201, [2]staffs!A:D,4,FALSE)</f>
        <v>mireya.copeland@bikes.shop</v>
      </c>
      <c r="G2201" s="2">
        <f>VLOOKUP(D2201, [3]products!$A:$D, 4, FALSE)</f>
        <v>6</v>
      </c>
      <c r="H2201" s="2" t="str">
        <f>VLOOKUP(G2201, [4]categories!A:B, 2, FALSE)</f>
        <v>Mountain Bikes</v>
      </c>
      <c r="I2201" s="14">
        <f>VLOOKUP(A2201, [1]orders!A:B,2,FALSE)</f>
        <v>496</v>
      </c>
      <c r="J2201" s="14" t="str">
        <f>VLOOKUP(A2201, [1]orders!A:I,9,FALSE)</f>
        <v>shu.mays@gmail.com</v>
      </c>
      <c r="K2201" s="14">
        <f>VLOOKUP(A2201, [1]orders!A:J,10,FALSE)</f>
        <v>11102</v>
      </c>
      <c r="L2201" s="2" t="str">
        <f>IFERROR(VLOOKUP(C2201, [5]stores!A:B, 2, FALSE), "Unknown")</f>
        <v>Baldwin Bikes</v>
      </c>
      <c r="M2201" s="2" t="str">
        <f>VLOOKUP(D2201,[3]products!A:B,2,FALSE)</f>
        <v>Ritchey Timberwolf Frameset - 2016</v>
      </c>
      <c r="N2201" s="2" t="str">
        <f>VLOOKUP(D2201, [3]products!A:H, 8, FALSE)</f>
        <v>Ritchey</v>
      </c>
      <c r="O2201" s="21">
        <f>VLOOKUP(A2201, [1]orders!A:D, 4, FALSE)</f>
        <v>42807</v>
      </c>
      <c r="P2201" s="2">
        <v>1</v>
      </c>
      <c r="Q2201" s="2">
        <v>749.99</v>
      </c>
      <c r="R2201" s="27">
        <v>0.2</v>
      </c>
      <c r="S2201" s="2">
        <f t="shared" si="34"/>
        <v>749.99</v>
      </c>
    </row>
    <row r="2202" spans="1:19" x14ac:dyDescent="0.3">
      <c r="A2202" s="2">
        <v>778</v>
      </c>
      <c r="B2202" s="2">
        <v>1</v>
      </c>
      <c r="C2202" s="2">
        <f>VLOOKUP(A2202, [1]orders!A:G, 7, FALSE)</f>
        <v>3</v>
      </c>
      <c r="D2202" s="2">
        <v>64</v>
      </c>
      <c r="E2202" s="2">
        <f>VLOOKUP(C2202, [2]staffs!A:G,1,FALSE)</f>
        <v>3</v>
      </c>
      <c r="F2202" s="2" t="str">
        <f>VLOOKUP(E2202, [2]staffs!A:D,4,FALSE)</f>
        <v>genna.serrano@bikes.shop</v>
      </c>
      <c r="G2202" s="2">
        <f>VLOOKUP(D2202, [3]products!$A:$D, 4, FALSE)</f>
        <v>3</v>
      </c>
      <c r="H2202" s="2" t="str">
        <f>VLOOKUP(G2202, [4]categories!A:B, 2, FALSE)</f>
        <v>Cruisers Bicycles</v>
      </c>
      <c r="I2202" s="14">
        <f>VLOOKUP(A2202, [1]orders!A:B,2,FALSE)</f>
        <v>56</v>
      </c>
      <c r="J2202" s="14" t="str">
        <f>VLOOKUP(A2202, [1]orders!A:I,9,FALSE)</f>
        <v>lolita.mosley@hotmail.com</v>
      </c>
      <c r="K2202" s="14">
        <f>VLOOKUP(A2202, [1]orders!A:J,10,FALSE)</f>
        <v>77016</v>
      </c>
      <c r="L2202" s="2" t="str">
        <f>IFERROR(VLOOKUP(C2202, [5]stores!A:B, 2, FALSE), "Unknown")</f>
        <v>Rowlett Bikes</v>
      </c>
      <c r="M2202" s="2" t="str">
        <f>VLOOKUP(D2202,[3]products!A:B,2,FALSE)</f>
        <v>Electra Townie Original 7D - 2017</v>
      </c>
      <c r="N2202" s="2" t="str">
        <f>VLOOKUP(D2202, [3]products!A:H, 8, FALSE)</f>
        <v>Electra</v>
      </c>
      <c r="O2202" s="21">
        <f>VLOOKUP(A2202, [1]orders!A:D, 4, FALSE)</f>
        <v>42809</v>
      </c>
      <c r="P2202" s="2">
        <v>1</v>
      </c>
      <c r="Q2202" s="2">
        <v>489.99</v>
      </c>
      <c r="R2202" s="27">
        <v>0.1</v>
      </c>
      <c r="S2202" s="2">
        <f t="shared" si="34"/>
        <v>489.99</v>
      </c>
    </row>
    <row r="2203" spans="1:19" x14ac:dyDescent="0.3">
      <c r="A2203" s="2">
        <v>778</v>
      </c>
      <c r="B2203" s="2">
        <v>2</v>
      </c>
      <c r="C2203" s="2">
        <f>VLOOKUP(A2203, [1]orders!A:G, 7, FALSE)</f>
        <v>3</v>
      </c>
      <c r="D2203" s="2">
        <v>85</v>
      </c>
      <c r="E2203" s="2">
        <f>VLOOKUP(C2203, [2]staffs!A:G,1,FALSE)</f>
        <v>3</v>
      </c>
      <c r="F2203" s="2" t="str">
        <f>VLOOKUP(E2203, [2]staffs!A:D,4,FALSE)</f>
        <v>genna.serrano@bikes.shop</v>
      </c>
      <c r="G2203" s="2">
        <f>VLOOKUP(D2203, [3]products!$A:$D, 4, FALSE)</f>
        <v>1</v>
      </c>
      <c r="H2203" s="2" t="str">
        <f>VLOOKUP(G2203, [4]categories!A:B, 2, FALSE)</f>
        <v>Children Bicycles</v>
      </c>
      <c r="I2203" s="14">
        <f>VLOOKUP(A2203, [1]orders!A:B,2,FALSE)</f>
        <v>56</v>
      </c>
      <c r="J2203" s="14" t="str">
        <f>VLOOKUP(A2203, [1]orders!A:I,9,FALSE)</f>
        <v>lolita.mosley@hotmail.com</v>
      </c>
      <c r="K2203" s="14">
        <f>VLOOKUP(A2203, [1]orders!A:J,10,FALSE)</f>
        <v>77016</v>
      </c>
      <c r="L2203" s="2" t="str">
        <f>IFERROR(VLOOKUP(C2203, [5]stores!A:B, 2, FALSE), "Unknown")</f>
        <v>Rowlett Bikes</v>
      </c>
      <c r="M2203" s="2" t="str">
        <f>VLOOKUP(D2203,[3]products!A:B,2,FALSE)</f>
        <v>Haro Downtown 16 - 2017</v>
      </c>
      <c r="N2203" s="2" t="str">
        <f>VLOOKUP(D2203, [3]products!A:H, 8, FALSE)</f>
        <v>Haro</v>
      </c>
      <c r="O2203" s="21">
        <f>VLOOKUP(A2203, [1]orders!A:D, 4, FALSE)</f>
        <v>42809</v>
      </c>
      <c r="P2203" s="2">
        <v>1</v>
      </c>
      <c r="Q2203" s="2">
        <v>329.99</v>
      </c>
      <c r="R2203" s="27">
        <v>0.05</v>
      </c>
      <c r="S2203" s="2">
        <f t="shared" si="34"/>
        <v>329.99</v>
      </c>
    </row>
    <row r="2204" spans="1:19" x14ac:dyDescent="0.3">
      <c r="A2204" s="2">
        <v>779</v>
      </c>
      <c r="B2204" s="2">
        <v>1</v>
      </c>
      <c r="C2204" s="2">
        <f>VLOOKUP(A2204, [1]orders!A:G, 7, FALSE)</f>
        <v>2</v>
      </c>
      <c r="D2204" s="2">
        <v>101</v>
      </c>
      <c r="E2204" s="2">
        <f>VLOOKUP(C2204, [2]staffs!A:G,1,FALSE)</f>
        <v>2</v>
      </c>
      <c r="F2204" s="2" t="str">
        <f>VLOOKUP(E2204, [2]staffs!A:D,4,FALSE)</f>
        <v>mireya.copeland@bikes.shop</v>
      </c>
      <c r="G2204" s="2">
        <f>VLOOKUP(D2204, [3]products!$A:$D, 4, FALSE)</f>
        <v>1</v>
      </c>
      <c r="H2204" s="2" t="str">
        <f>VLOOKUP(G2204, [4]categories!A:B, 2, FALSE)</f>
        <v>Children Bicycles</v>
      </c>
      <c r="I2204" s="14">
        <f>VLOOKUP(A2204, [1]orders!A:B,2,FALSE)</f>
        <v>367</v>
      </c>
      <c r="J2204" s="14" t="str">
        <f>VLOOKUP(A2204, [1]orders!A:I,9,FALSE)</f>
        <v>blanca.hooper@msn.com</v>
      </c>
      <c r="K2204" s="14">
        <f>VLOOKUP(A2204, [1]orders!A:J,10,FALSE)</f>
        <v>11417</v>
      </c>
      <c r="L2204" s="2" t="str">
        <f>IFERROR(VLOOKUP(C2204, [5]stores!A:B, 2, FALSE), "Unknown")</f>
        <v>Baldwin Bikes</v>
      </c>
      <c r="M2204" s="2" t="str">
        <f>VLOOKUP(D2204,[3]products!A:B,2,FALSE)</f>
        <v>Electra Townie 7D (20-inch) - Boys' - 2017</v>
      </c>
      <c r="N2204" s="2" t="str">
        <f>VLOOKUP(D2204, [3]products!A:H, 8, FALSE)</f>
        <v>Electra</v>
      </c>
      <c r="O2204" s="21">
        <f>VLOOKUP(A2204, [1]orders!A:D, 4, FALSE)</f>
        <v>42809</v>
      </c>
      <c r="P2204" s="2">
        <v>1</v>
      </c>
      <c r="Q2204" s="2">
        <v>339.99</v>
      </c>
      <c r="R2204" s="27">
        <v>0.05</v>
      </c>
      <c r="S2204" s="2">
        <f t="shared" si="34"/>
        <v>339.99</v>
      </c>
    </row>
    <row r="2205" spans="1:19" x14ac:dyDescent="0.3">
      <c r="A2205" s="2">
        <v>779</v>
      </c>
      <c r="B2205" s="2">
        <v>2</v>
      </c>
      <c r="C2205" s="2">
        <f>VLOOKUP(A2205, [1]orders!A:G, 7, FALSE)</f>
        <v>2</v>
      </c>
      <c r="D2205" s="2">
        <v>90</v>
      </c>
      <c r="E2205" s="2">
        <f>VLOOKUP(C2205, [2]staffs!A:G,1,FALSE)</f>
        <v>2</v>
      </c>
      <c r="F2205" s="2" t="str">
        <f>VLOOKUP(E2205, [2]staffs!A:D,4,FALSE)</f>
        <v>mireya.copeland@bikes.shop</v>
      </c>
      <c r="G2205" s="2">
        <f>VLOOKUP(D2205, [3]products!$A:$D, 4, FALSE)</f>
        <v>1</v>
      </c>
      <c r="H2205" s="2" t="str">
        <f>VLOOKUP(G2205, [4]categories!A:B, 2, FALSE)</f>
        <v>Children Bicycles</v>
      </c>
      <c r="I2205" s="14">
        <f>VLOOKUP(A2205, [1]orders!A:B,2,FALSE)</f>
        <v>367</v>
      </c>
      <c r="J2205" s="14" t="str">
        <f>VLOOKUP(A2205, [1]orders!A:I,9,FALSE)</f>
        <v>blanca.hooper@msn.com</v>
      </c>
      <c r="K2205" s="14">
        <f>VLOOKUP(A2205, [1]orders!A:J,10,FALSE)</f>
        <v>11417</v>
      </c>
      <c r="L2205" s="2" t="str">
        <f>IFERROR(VLOOKUP(C2205, [5]stores!A:B, 2, FALSE), "Unknown")</f>
        <v>Baldwin Bikes</v>
      </c>
      <c r="M2205" s="2" t="str">
        <f>VLOOKUP(D2205,[3]products!A:B,2,FALSE)</f>
        <v>Trek Precaliber 16 Girls - 2017</v>
      </c>
      <c r="N2205" s="2" t="str">
        <f>VLOOKUP(D2205, [3]products!A:H, 8, FALSE)</f>
        <v>Trek</v>
      </c>
      <c r="O2205" s="21">
        <f>VLOOKUP(A2205, [1]orders!A:D, 4, FALSE)</f>
        <v>42809</v>
      </c>
      <c r="P2205" s="2">
        <v>2</v>
      </c>
      <c r="Q2205" s="2">
        <v>209.99</v>
      </c>
      <c r="R2205" s="27">
        <v>0.2</v>
      </c>
      <c r="S2205" s="2">
        <f t="shared" si="34"/>
        <v>419.98</v>
      </c>
    </row>
    <row r="2206" spans="1:19" x14ac:dyDescent="0.3">
      <c r="A2206" s="2">
        <v>779</v>
      </c>
      <c r="B2206" s="2">
        <v>3</v>
      </c>
      <c r="C2206" s="2">
        <f>VLOOKUP(A2206, [1]orders!A:G, 7, FALSE)</f>
        <v>2</v>
      </c>
      <c r="D2206" s="2">
        <v>47</v>
      </c>
      <c r="E2206" s="2">
        <f>VLOOKUP(C2206, [2]staffs!A:G,1,FALSE)</f>
        <v>2</v>
      </c>
      <c r="F2206" s="2" t="str">
        <f>VLOOKUP(E2206, [2]staffs!A:D,4,FALSE)</f>
        <v>mireya.copeland@bikes.shop</v>
      </c>
      <c r="G2206" s="2">
        <f>VLOOKUP(D2206, [3]products!$A:$D, 4, FALSE)</f>
        <v>6</v>
      </c>
      <c r="H2206" s="2" t="str">
        <f>VLOOKUP(G2206, [4]categories!A:B, 2, FALSE)</f>
        <v>Mountain Bikes</v>
      </c>
      <c r="I2206" s="14">
        <f>VLOOKUP(A2206, [1]orders!A:B,2,FALSE)</f>
        <v>367</v>
      </c>
      <c r="J2206" s="14" t="str">
        <f>VLOOKUP(A2206, [1]orders!A:I,9,FALSE)</f>
        <v>blanca.hooper@msn.com</v>
      </c>
      <c r="K2206" s="14">
        <f>VLOOKUP(A2206, [1]orders!A:J,10,FALSE)</f>
        <v>11417</v>
      </c>
      <c r="L2206" s="2" t="str">
        <f>IFERROR(VLOOKUP(C2206, [5]stores!A:B, 2, FALSE), "Unknown")</f>
        <v>Baldwin Bikes</v>
      </c>
      <c r="M2206" s="2" t="str">
        <f>VLOOKUP(D2206,[3]products!A:B,2,FALSE)</f>
        <v>Trek Remedy 9.8 - 2017</v>
      </c>
      <c r="N2206" s="2" t="str">
        <f>VLOOKUP(D2206, [3]products!A:H, 8, FALSE)</f>
        <v>Trek</v>
      </c>
      <c r="O2206" s="21">
        <f>VLOOKUP(A2206, [1]orders!A:D, 4, FALSE)</f>
        <v>42809</v>
      </c>
      <c r="P2206" s="2">
        <v>1</v>
      </c>
      <c r="Q2206" s="2">
        <v>5299.99</v>
      </c>
      <c r="R2206" s="27">
        <v>0.2</v>
      </c>
      <c r="S2206" s="2">
        <f t="shared" si="34"/>
        <v>5299.99</v>
      </c>
    </row>
    <row r="2207" spans="1:19" x14ac:dyDescent="0.3">
      <c r="A2207" s="2">
        <v>779</v>
      </c>
      <c r="B2207" s="2">
        <v>4</v>
      </c>
      <c r="C2207" s="2">
        <f>VLOOKUP(A2207, [1]orders!A:G, 7, FALSE)</f>
        <v>2</v>
      </c>
      <c r="D2207" s="2">
        <v>8</v>
      </c>
      <c r="E2207" s="2">
        <f>VLOOKUP(C2207, [2]staffs!A:G,1,FALSE)</f>
        <v>2</v>
      </c>
      <c r="F2207" s="2" t="str">
        <f>VLOOKUP(E2207, [2]staffs!A:D,4,FALSE)</f>
        <v>mireya.copeland@bikes.shop</v>
      </c>
      <c r="G2207" s="2">
        <f>VLOOKUP(D2207, [3]products!$A:$D, 4, FALSE)</f>
        <v>6</v>
      </c>
      <c r="H2207" s="2" t="str">
        <f>VLOOKUP(G2207, [4]categories!A:B, 2, FALSE)</f>
        <v>Mountain Bikes</v>
      </c>
      <c r="I2207" s="14">
        <f>VLOOKUP(A2207, [1]orders!A:B,2,FALSE)</f>
        <v>367</v>
      </c>
      <c r="J2207" s="14" t="str">
        <f>VLOOKUP(A2207, [1]orders!A:I,9,FALSE)</f>
        <v>blanca.hooper@msn.com</v>
      </c>
      <c r="K2207" s="14">
        <f>VLOOKUP(A2207, [1]orders!A:J,10,FALSE)</f>
        <v>11417</v>
      </c>
      <c r="L2207" s="2" t="str">
        <f>IFERROR(VLOOKUP(C2207, [5]stores!A:B, 2, FALSE), "Unknown")</f>
        <v>Baldwin Bikes</v>
      </c>
      <c r="M2207" s="2" t="str">
        <f>VLOOKUP(D2207,[3]products!A:B,2,FALSE)</f>
        <v>Trek Remedy 29 Carbon Frameset - 2016</v>
      </c>
      <c r="N2207" s="2" t="str">
        <f>VLOOKUP(D2207, [3]products!A:H, 8, FALSE)</f>
        <v>Trek</v>
      </c>
      <c r="O2207" s="21">
        <f>VLOOKUP(A2207, [1]orders!A:D, 4, FALSE)</f>
        <v>42809</v>
      </c>
      <c r="P2207" s="2">
        <v>1</v>
      </c>
      <c r="Q2207" s="2">
        <v>1799.99</v>
      </c>
      <c r="R2207" s="27">
        <v>0.2</v>
      </c>
      <c r="S2207" s="2">
        <f t="shared" si="34"/>
        <v>1799.99</v>
      </c>
    </row>
    <row r="2208" spans="1:19" x14ac:dyDescent="0.3">
      <c r="A2208" s="2">
        <v>779</v>
      </c>
      <c r="B2208" s="2">
        <v>5</v>
      </c>
      <c r="C2208" s="2">
        <f>VLOOKUP(A2208, [1]orders!A:G, 7, FALSE)</f>
        <v>2</v>
      </c>
      <c r="D2208" s="2">
        <v>85</v>
      </c>
      <c r="E2208" s="2">
        <f>VLOOKUP(C2208, [2]staffs!A:G,1,FALSE)</f>
        <v>2</v>
      </c>
      <c r="F2208" s="2" t="str">
        <f>VLOOKUP(E2208, [2]staffs!A:D,4,FALSE)</f>
        <v>mireya.copeland@bikes.shop</v>
      </c>
      <c r="G2208" s="2">
        <f>VLOOKUP(D2208, [3]products!$A:$D, 4, FALSE)</f>
        <v>1</v>
      </c>
      <c r="H2208" s="2" t="str">
        <f>VLOOKUP(G2208, [4]categories!A:B, 2, FALSE)</f>
        <v>Children Bicycles</v>
      </c>
      <c r="I2208" s="14">
        <f>VLOOKUP(A2208, [1]orders!A:B,2,FALSE)</f>
        <v>367</v>
      </c>
      <c r="J2208" s="14" t="str">
        <f>VLOOKUP(A2208, [1]orders!A:I,9,FALSE)</f>
        <v>blanca.hooper@msn.com</v>
      </c>
      <c r="K2208" s="14">
        <f>VLOOKUP(A2208, [1]orders!A:J,10,FALSE)</f>
        <v>11417</v>
      </c>
      <c r="L2208" s="2" t="str">
        <f>IFERROR(VLOOKUP(C2208, [5]stores!A:B, 2, FALSE), "Unknown")</f>
        <v>Baldwin Bikes</v>
      </c>
      <c r="M2208" s="2" t="str">
        <f>VLOOKUP(D2208,[3]products!A:B,2,FALSE)</f>
        <v>Haro Downtown 16 - 2017</v>
      </c>
      <c r="N2208" s="2" t="str">
        <f>VLOOKUP(D2208, [3]products!A:H, 8, FALSE)</f>
        <v>Haro</v>
      </c>
      <c r="O2208" s="21">
        <f>VLOOKUP(A2208, [1]orders!A:D, 4, FALSE)</f>
        <v>42809</v>
      </c>
      <c r="P2208" s="2">
        <v>1</v>
      </c>
      <c r="Q2208" s="2">
        <v>329.99</v>
      </c>
      <c r="R2208" s="27">
        <v>0.2</v>
      </c>
      <c r="S2208" s="2">
        <f t="shared" si="34"/>
        <v>329.99</v>
      </c>
    </row>
    <row r="2209" spans="1:19" x14ac:dyDescent="0.3">
      <c r="A2209" s="2">
        <v>780</v>
      </c>
      <c r="B2209" s="2">
        <v>1</v>
      </c>
      <c r="C2209" s="2">
        <f>VLOOKUP(A2209, [1]orders!A:G, 7, FALSE)</f>
        <v>2</v>
      </c>
      <c r="D2209" s="2">
        <v>32</v>
      </c>
      <c r="E2209" s="2">
        <f>VLOOKUP(C2209, [2]staffs!A:G,1,FALSE)</f>
        <v>2</v>
      </c>
      <c r="F2209" s="2" t="str">
        <f>VLOOKUP(E2209, [2]staffs!A:D,4,FALSE)</f>
        <v>mireya.copeland@bikes.shop</v>
      </c>
      <c r="G2209" s="2">
        <f>VLOOKUP(D2209, [3]products!$A:$D, 4, FALSE)</f>
        <v>6</v>
      </c>
      <c r="H2209" s="2" t="str">
        <f>VLOOKUP(G2209, [4]categories!A:B, 2, FALSE)</f>
        <v>Mountain Bikes</v>
      </c>
      <c r="I2209" s="14">
        <f>VLOOKUP(A2209, [1]orders!A:B,2,FALSE)</f>
        <v>592</v>
      </c>
      <c r="J2209" s="14" t="str">
        <f>VLOOKUP(A2209, [1]orders!A:I,9,FALSE)</f>
        <v>joni.lee@gmail.com</v>
      </c>
      <c r="K2209" s="14">
        <f>VLOOKUP(A2209, [1]orders!A:J,10,FALSE)</f>
        <v>11720</v>
      </c>
      <c r="L2209" s="2" t="str">
        <f>IFERROR(VLOOKUP(C2209, [5]stores!A:B, 2, FALSE), "Unknown")</f>
        <v>Baldwin Bikes</v>
      </c>
      <c r="M2209" s="2" t="str">
        <f>VLOOKUP(D2209,[3]products!A:B,2,FALSE)</f>
        <v>Trek Farley Alloy Frameset - 2017</v>
      </c>
      <c r="N2209" s="2" t="str">
        <f>VLOOKUP(D2209, [3]products!A:H, 8, FALSE)</f>
        <v>Trek</v>
      </c>
      <c r="O2209" s="21">
        <f>VLOOKUP(A2209, [1]orders!A:D, 4, FALSE)</f>
        <v>42809</v>
      </c>
      <c r="P2209" s="2">
        <v>1</v>
      </c>
      <c r="Q2209" s="2">
        <v>469.99</v>
      </c>
      <c r="R2209" s="27">
        <v>0.1</v>
      </c>
      <c r="S2209" s="2">
        <f t="shared" si="34"/>
        <v>469.99</v>
      </c>
    </row>
    <row r="2210" spans="1:19" x14ac:dyDescent="0.3">
      <c r="A2210" s="2">
        <v>781</v>
      </c>
      <c r="B2210" s="2">
        <v>1</v>
      </c>
      <c r="C2210" s="2">
        <f>VLOOKUP(A2210, [1]orders!A:G, 7, FALSE)</f>
        <v>2</v>
      </c>
      <c r="D2210" s="2">
        <v>109</v>
      </c>
      <c r="E2210" s="2">
        <f>VLOOKUP(C2210, [2]staffs!A:G,1,FALSE)</f>
        <v>2</v>
      </c>
      <c r="F2210" s="2" t="str">
        <f>VLOOKUP(E2210, [2]staffs!A:D,4,FALSE)</f>
        <v>mireya.copeland@bikes.shop</v>
      </c>
      <c r="G2210" s="2">
        <f>VLOOKUP(D2210, [3]products!$A:$D, 4, FALSE)</f>
        <v>2</v>
      </c>
      <c r="H2210" s="2" t="str">
        <f>VLOOKUP(G2210, [4]categories!A:B, 2, FALSE)</f>
        <v>Comfort Bicycles</v>
      </c>
      <c r="I2210" s="14">
        <f>VLOOKUP(A2210, [1]orders!A:B,2,FALSE)</f>
        <v>1018</v>
      </c>
      <c r="J2210" s="14" t="str">
        <f>VLOOKUP(A2210, [1]orders!A:I,9,FALSE)</f>
        <v>carita.salinas@yahoo.com</v>
      </c>
      <c r="K2210" s="14">
        <f>VLOOKUP(A2210, [1]orders!A:J,10,FALSE)</f>
        <v>11378</v>
      </c>
      <c r="L2210" s="2" t="str">
        <f>IFERROR(VLOOKUP(C2210, [5]stores!A:B, 2, FALSE), "Unknown")</f>
        <v>Baldwin Bikes</v>
      </c>
      <c r="M2210" s="2" t="str">
        <f>VLOOKUP(D2210,[3]products!A:B,2,FALSE)</f>
        <v>Sun Bicycles Cruz 7 - Women's - 2017</v>
      </c>
      <c r="N2210" s="2" t="str">
        <f>VLOOKUP(D2210, [3]products!A:H, 8, FALSE)</f>
        <v>Sun Bicycles</v>
      </c>
      <c r="O2210" s="21">
        <f>VLOOKUP(A2210, [1]orders!A:D, 4, FALSE)</f>
        <v>42809</v>
      </c>
      <c r="P2210" s="2">
        <v>2</v>
      </c>
      <c r="Q2210" s="2">
        <v>416.99</v>
      </c>
      <c r="R2210" s="27">
        <v>0.05</v>
      </c>
      <c r="S2210" s="2">
        <f t="shared" si="34"/>
        <v>833.98</v>
      </c>
    </row>
    <row r="2211" spans="1:19" x14ac:dyDescent="0.3">
      <c r="A2211" s="2">
        <v>781</v>
      </c>
      <c r="B2211" s="2">
        <v>2</v>
      </c>
      <c r="C2211" s="2">
        <f>VLOOKUP(A2211, [1]orders!A:G, 7, FALSE)</f>
        <v>2</v>
      </c>
      <c r="D2211" s="2">
        <v>7</v>
      </c>
      <c r="E2211" s="2">
        <f>VLOOKUP(C2211, [2]staffs!A:G,1,FALSE)</f>
        <v>2</v>
      </c>
      <c r="F2211" s="2" t="str">
        <f>VLOOKUP(E2211, [2]staffs!A:D,4,FALSE)</f>
        <v>mireya.copeland@bikes.shop</v>
      </c>
      <c r="G2211" s="2">
        <f>VLOOKUP(D2211, [3]products!$A:$D, 4, FALSE)</f>
        <v>6</v>
      </c>
      <c r="H2211" s="2" t="str">
        <f>VLOOKUP(G2211, [4]categories!A:B, 2, FALSE)</f>
        <v>Mountain Bikes</v>
      </c>
      <c r="I2211" s="14">
        <f>VLOOKUP(A2211, [1]orders!A:B,2,FALSE)</f>
        <v>1018</v>
      </c>
      <c r="J2211" s="14" t="str">
        <f>VLOOKUP(A2211, [1]orders!A:I,9,FALSE)</f>
        <v>carita.salinas@yahoo.com</v>
      </c>
      <c r="K2211" s="14">
        <f>VLOOKUP(A2211, [1]orders!A:J,10,FALSE)</f>
        <v>11378</v>
      </c>
      <c r="L2211" s="2" t="str">
        <f>IFERROR(VLOOKUP(C2211, [5]stores!A:B, 2, FALSE), "Unknown")</f>
        <v>Baldwin Bikes</v>
      </c>
      <c r="M2211" s="2" t="str">
        <f>VLOOKUP(D2211,[3]products!A:B,2,FALSE)</f>
        <v>Trek Slash 8 27.5 - 2016</v>
      </c>
      <c r="N2211" s="2" t="str">
        <f>VLOOKUP(D2211, [3]products!A:H, 8, FALSE)</f>
        <v>Trek</v>
      </c>
      <c r="O2211" s="21">
        <f>VLOOKUP(A2211, [1]orders!A:D, 4, FALSE)</f>
        <v>42809</v>
      </c>
      <c r="P2211" s="2">
        <v>2</v>
      </c>
      <c r="Q2211" s="2">
        <v>3999.99</v>
      </c>
      <c r="R2211" s="27">
        <v>0.2</v>
      </c>
      <c r="S2211" s="2">
        <f t="shared" si="34"/>
        <v>7999.98</v>
      </c>
    </row>
    <row r="2212" spans="1:19" x14ac:dyDescent="0.3">
      <c r="A2212" s="2">
        <v>781</v>
      </c>
      <c r="B2212" s="2">
        <v>3</v>
      </c>
      <c r="C2212" s="2">
        <f>VLOOKUP(A2212, [1]orders!A:G, 7, FALSE)</f>
        <v>2</v>
      </c>
      <c r="D2212" s="2">
        <v>57</v>
      </c>
      <c r="E2212" s="2">
        <f>VLOOKUP(C2212, [2]staffs!A:G,1,FALSE)</f>
        <v>2</v>
      </c>
      <c r="F2212" s="2" t="str">
        <f>VLOOKUP(E2212, [2]staffs!A:D,4,FALSE)</f>
        <v>mireya.copeland@bikes.shop</v>
      </c>
      <c r="G2212" s="2">
        <f>VLOOKUP(D2212, [3]products!$A:$D, 4, FALSE)</f>
        <v>7</v>
      </c>
      <c r="H2212" s="2" t="str">
        <f>VLOOKUP(G2212, [4]categories!A:B, 2, FALSE)</f>
        <v>Road Bikes</v>
      </c>
      <c r="I2212" s="14">
        <f>VLOOKUP(A2212, [1]orders!A:B,2,FALSE)</f>
        <v>1018</v>
      </c>
      <c r="J2212" s="14" t="str">
        <f>VLOOKUP(A2212, [1]orders!A:I,9,FALSE)</f>
        <v>carita.salinas@yahoo.com</v>
      </c>
      <c r="K2212" s="14">
        <f>VLOOKUP(A2212, [1]orders!A:J,10,FALSE)</f>
        <v>11378</v>
      </c>
      <c r="L2212" s="2" t="str">
        <f>IFERROR(VLOOKUP(C2212, [5]stores!A:B, 2, FALSE), "Unknown")</f>
        <v>Baldwin Bikes</v>
      </c>
      <c r="M2212" s="2" t="str">
        <f>VLOOKUP(D2212,[3]products!A:B,2,FALSE)</f>
        <v>Trek Emonda S 5 - 2017</v>
      </c>
      <c r="N2212" s="2" t="str">
        <f>VLOOKUP(D2212, [3]products!A:H, 8, FALSE)</f>
        <v>Trek</v>
      </c>
      <c r="O2212" s="21">
        <f>VLOOKUP(A2212, [1]orders!A:D, 4, FALSE)</f>
        <v>42809</v>
      </c>
      <c r="P2212" s="2">
        <v>2</v>
      </c>
      <c r="Q2212" s="2">
        <v>1999.99</v>
      </c>
      <c r="R2212" s="27">
        <v>0.1</v>
      </c>
      <c r="S2212" s="2">
        <f t="shared" si="34"/>
        <v>3999.98</v>
      </c>
    </row>
    <row r="2213" spans="1:19" x14ac:dyDescent="0.3">
      <c r="A2213" s="2">
        <v>782</v>
      </c>
      <c r="B2213" s="2">
        <v>1</v>
      </c>
      <c r="C2213" s="2">
        <f>VLOOKUP(A2213, [1]orders!A:G, 7, FALSE)</f>
        <v>2</v>
      </c>
      <c r="D2213" s="2">
        <v>20</v>
      </c>
      <c r="E2213" s="2">
        <f>VLOOKUP(C2213, [2]staffs!A:G,1,FALSE)</f>
        <v>2</v>
      </c>
      <c r="F2213" s="2" t="str">
        <f>VLOOKUP(E2213, [2]staffs!A:D,4,FALSE)</f>
        <v>mireya.copeland@bikes.shop</v>
      </c>
      <c r="G2213" s="2">
        <f>VLOOKUP(D2213, [3]products!$A:$D, 4, FALSE)</f>
        <v>3</v>
      </c>
      <c r="H2213" s="2" t="str">
        <f>VLOOKUP(G2213, [4]categories!A:B, 2, FALSE)</f>
        <v>Cruisers Bicycles</v>
      </c>
      <c r="I2213" s="14">
        <f>VLOOKUP(A2213, [1]orders!A:B,2,FALSE)</f>
        <v>1298</v>
      </c>
      <c r="J2213" s="14" t="str">
        <f>VLOOKUP(A2213, [1]orders!A:I,9,FALSE)</f>
        <v>trudy.riddle@aol.com</v>
      </c>
      <c r="K2213" s="14">
        <f>VLOOKUP(A2213, [1]orders!A:J,10,FALSE)</f>
        <v>12302</v>
      </c>
      <c r="L2213" s="2" t="str">
        <f>IFERROR(VLOOKUP(C2213, [5]stores!A:B, 2, FALSE), "Unknown")</f>
        <v>Baldwin Bikes</v>
      </c>
      <c r="M2213" s="2" t="str">
        <f>VLOOKUP(D2213,[3]products!A:B,2,FALSE)</f>
        <v>Electra Townie Original 7D EQ - Women's - 2016</v>
      </c>
      <c r="N2213" s="2" t="str">
        <f>VLOOKUP(D2213, [3]products!A:H, 8, FALSE)</f>
        <v>Electra</v>
      </c>
      <c r="O2213" s="21">
        <f>VLOOKUP(A2213, [1]orders!A:D, 4, FALSE)</f>
        <v>42809</v>
      </c>
      <c r="P2213" s="2">
        <v>2</v>
      </c>
      <c r="Q2213" s="2">
        <v>599.99</v>
      </c>
      <c r="R2213" s="27">
        <v>7.0000000000000007E-2</v>
      </c>
      <c r="S2213" s="2">
        <f t="shared" si="34"/>
        <v>1199.98</v>
      </c>
    </row>
    <row r="2214" spans="1:19" x14ac:dyDescent="0.3">
      <c r="A2214" s="2">
        <v>782</v>
      </c>
      <c r="B2214" s="2">
        <v>2</v>
      </c>
      <c r="C2214" s="2">
        <f>VLOOKUP(A2214, [1]orders!A:G, 7, FALSE)</f>
        <v>2</v>
      </c>
      <c r="D2214" s="2">
        <v>57</v>
      </c>
      <c r="E2214" s="2">
        <f>VLOOKUP(C2214, [2]staffs!A:G,1,FALSE)</f>
        <v>2</v>
      </c>
      <c r="F2214" s="2" t="str">
        <f>VLOOKUP(E2214, [2]staffs!A:D,4,FALSE)</f>
        <v>mireya.copeland@bikes.shop</v>
      </c>
      <c r="G2214" s="2">
        <f>VLOOKUP(D2214, [3]products!$A:$D, 4, FALSE)</f>
        <v>7</v>
      </c>
      <c r="H2214" s="2" t="str">
        <f>VLOOKUP(G2214, [4]categories!A:B, 2, FALSE)</f>
        <v>Road Bikes</v>
      </c>
      <c r="I2214" s="14">
        <f>VLOOKUP(A2214, [1]orders!A:B,2,FALSE)</f>
        <v>1298</v>
      </c>
      <c r="J2214" s="14" t="str">
        <f>VLOOKUP(A2214, [1]orders!A:I,9,FALSE)</f>
        <v>trudy.riddle@aol.com</v>
      </c>
      <c r="K2214" s="14">
        <f>VLOOKUP(A2214, [1]orders!A:J,10,FALSE)</f>
        <v>12302</v>
      </c>
      <c r="L2214" s="2" t="str">
        <f>IFERROR(VLOOKUP(C2214, [5]stores!A:B, 2, FALSE), "Unknown")</f>
        <v>Baldwin Bikes</v>
      </c>
      <c r="M2214" s="2" t="str">
        <f>VLOOKUP(D2214,[3]products!A:B,2,FALSE)</f>
        <v>Trek Emonda S 5 - 2017</v>
      </c>
      <c r="N2214" s="2" t="str">
        <f>VLOOKUP(D2214, [3]products!A:H, 8, FALSE)</f>
        <v>Trek</v>
      </c>
      <c r="O2214" s="21">
        <f>VLOOKUP(A2214, [1]orders!A:D, 4, FALSE)</f>
        <v>42809</v>
      </c>
      <c r="P2214" s="2">
        <v>1</v>
      </c>
      <c r="Q2214" s="2">
        <v>1999.99</v>
      </c>
      <c r="R2214" s="27">
        <v>7.0000000000000007E-2</v>
      </c>
      <c r="S2214" s="2">
        <f t="shared" si="34"/>
        <v>1999.99</v>
      </c>
    </row>
    <row r="2215" spans="1:19" x14ac:dyDescent="0.3">
      <c r="A2215" s="2">
        <v>782</v>
      </c>
      <c r="B2215" s="2">
        <v>3</v>
      </c>
      <c r="C2215" s="2">
        <f>VLOOKUP(A2215, [1]orders!A:G, 7, FALSE)</f>
        <v>2</v>
      </c>
      <c r="D2215" s="2">
        <v>99</v>
      </c>
      <c r="E2215" s="2">
        <f>VLOOKUP(C2215, [2]staffs!A:G,1,FALSE)</f>
        <v>2</v>
      </c>
      <c r="F2215" s="2" t="str">
        <f>VLOOKUP(E2215, [2]staffs!A:D,4,FALSE)</f>
        <v>mireya.copeland@bikes.shop</v>
      </c>
      <c r="G2215" s="2">
        <f>VLOOKUP(D2215, [3]products!$A:$D, 4, FALSE)</f>
        <v>1</v>
      </c>
      <c r="H2215" s="2" t="str">
        <f>VLOOKUP(G2215, [4]categories!A:B, 2, FALSE)</f>
        <v>Children Bicycles</v>
      </c>
      <c r="I2215" s="14">
        <f>VLOOKUP(A2215, [1]orders!A:B,2,FALSE)</f>
        <v>1298</v>
      </c>
      <c r="J2215" s="14" t="str">
        <f>VLOOKUP(A2215, [1]orders!A:I,9,FALSE)</f>
        <v>trudy.riddle@aol.com</v>
      </c>
      <c r="K2215" s="14">
        <f>VLOOKUP(A2215, [1]orders!A:J,10,FALSE)</f>
        <v>12302</v>
      </c>
      <c r="L2215" s="2" t="str">
        <f>IFERROR(VLOOKUP(C2215, [5]stores!A:B, 2, FALSE), "Unknown")</f>
        <v>Baldwin Bikes</v>
      </c>
      <c r="M2215" s="2" t="str">
        <f>VLOOKUP(D2215,[3]products!A:B,2,FALSE)</f>
        <v>Electra Sugar Skulls 1 (20-inch) - Girl's - 2017</v>
      </c>
      <c r="N2215" s="2" t="str">
        <f>VLOOKUP(D2215, [3]products!A:H, 8, FALSE)</f>
        <v>Electra</v>
      </c>
      <c r="O2215" s="21">
        <f>VLOOKUP(A2215, [1]orders!A:D, 4, FALSE)</f>
        <v>42809</v>
      </c>
      <c r="P2215" s="2">
        <v>1</v>
      </c>
      <c r="Q2215" s="2">
        <v>299.99</v>
      </c>
      <c r="R2215" s="27">
        <v>7.0000000000000007E-2</v>
      </c>
      <c r="S2215" s="2">
        <f t="shared" si="34"/>
        <v>299.99</v>
      </c>
    </row>
    <row r="2216" spans="1:19" x14ac:dyDescent="0.3">
      <c r="A2216" s="2">
        <v>782</v>
      </c>
      <c r="B2216" s="2">
        <v>4</v>
      </c>
      <c r="C2216" s="2">
        <f>VLOOKUP(A2216, [1]orders!A:G, 7, FALSE)</f>
        <v>2</v>
      </c>
      <c r="D2216" s="2">
        <v>16</v>
      </c>
      <c r="E2216" s="2">
        <f>VLOOKUP(C2216, [2]staffs!A:G,1,FALSE)</f>
        <v>2</v>
      </c>
      <c r="F2216" s="2" t="str">
        <f>VLOOKUP(E2216, [2]staffs!A:D,4,FALSE)</f>
        <v>mireya.copeland@bikes.shop</v>
      </c>
      <c r="G2216" s="2">
        <f>VLOOKUP(D2216, [3]products!$A:$D, 4, FALSE)</f>
        <v>3</v>
      </c>
      <c r="H2216" s="2" t="str">
        <f>VLOOKUP(G2216, [4]categories!A:B, 2, FALSE)</f>
        <v>Cruisers Bicycles</v>
      </c>
      <c r="I2216" s="14">
        <f>VLOOKUP(A2216, [1]orders!A:B,2,FALSE)</f>
        <v>1298</v>
      </c>
      <c r="J2216" s="14" t="str">
        <f>VLOOKUP(A2216, [1]orders!A:I,9,FALSE)</f>
        <v>trudy.riddle@aol.com</v>
      </c>
      <c r="K2216" s="14">
        <f>VLOOKUP(A2216, [1]orders!A:J,10,FALSE)</f>
        <v>12302</v>
      </c>
      <c r="L2216" s="2" t="str">
        <f>IFERROR(VLOOKUP(C2216, [5]stores!A:B, 2, FALSE), "Unknown")</f>
        <v>Baldwin Bikes</v>
      </c>
      <c r="M2216" s="2" t="str">
        <f>VLOOKUP(D2216,[3]products!A:B,2,FALSE)</f>
        <v>Electra Townie Original 7D EQ - 2016</v>
      </c>
      <c r="N2216" s="2" t="str">
        <f>VLOOKUP(D2216, [3]products!A:H, 8, FALSE)</f>
        <v>Electra</v>
      </c>
      <c r="O2216" s="21">
        <f>VLOOKUP(A2216, [1]orders!A:D, 4, FALSE)</f>
        <v>42809</v>
      </c>
      <c r="P2216" s="2">
        <v>2</v>
      </c>
      <c r="Q2216" s="2">
        <v>599.99</v>
      </c>
      <c r="R2216" s="27">
        <v>0.2</v>
      </c>
      <c r="S2216" s="2">
        <f t="shared" si="34"/>
        <v>1199.98</v>
      </c>
    </row>
    <row r="2217" spans="1:19" x14ac:dyDescent="0.3">
      <c r="A2217" s="2">
        <v>783</v>
      </c>
      <c r="B2217" s="2">
        <v>1</v>
      </c>
      <c r="C2217" s="2">
        <f>VLOOKUP(A2217, [1]orders!A:G, 7, FALSE)</f>
        <v>1</v>
      </c>
      <c r="D2217" s="2">
        <v>92</v>
      </c>
      <c r="E2217" s="2">
        <f>VLOOKUP(C2217, [2]staffs!A:G,1,FALSE)</f>
        <v>1</v>
      </c>
      <c r="F2217" s="2" t="str">
        <f>VLOOKUP(E2217, [2]staffs!A:D,4,FALSE)</f>
        <v>fabiola.jackson@bikes.shop</v>
      </c>
      <c r="G2217" s="2">
        <f>VLOOKUP(D2217, [3]products!$A:$D, 4, FALSE)</f>
        <v>1</v>
      </c>
      <c r="H2217" s="2" t="str">
        <f>VLOOKUP(G2217, [4]categories!A:B, 2, FALSE)</f>
        <v>Children Bicycles</v>
      </c>
      <c r="I2217" s="14">
        <f>VLOOKUP(A2217, [1]orders!A:B,2,FALSE)</f>
        <v>1343</v>
      </c>
      <c r="J2217" s="14" t="str">
        <f>VLOOKUP(A2217, [1]orders!A:I,9,FALSE)</f>
        <v>jama.rodriquez@msn.com</v>
      </c>
      <c r="K2217" s="14">
        <f>VLOOKUP(A2217, [1]orders!A:J,10,FALSE)</f>
        <v>91784</v>
      </c>
      <c r="L2217" s="2" t="str">
        <f>IFERROR(VLOOKUP(C2217, [5]stores!A:B, 2, FALSE), "Unknown")</f>
        <v>Santa Cruz Bikes</v>
      </c>
      <c r="M2217" s="2" t="str">
        <f>VLOOKUP(D2217,[3]products!A:B,2,FALSE)</f>
        <v>Haro Shredder 20 - 2017</v>
      </c>
      <c r="N2217" s="2" t="str">
        <f>VLOOKUP(D2217, [3]products!A:H, 8, FALSE)</f>
        <v>Haro</v>
      </c>
      <c r="O2217" s="21">
        <f>VLOOKUP(A2217, [1]orders!A:D, 4, FALSE)</f>
        <v>42810</v>
      </c>
      <c r="P2217" s="2">
        <v>1</v>
      </c>
      <c r="Q2217" s="2">
        <v>209.99</v>
      </c>
      <c r="R2217" s="27">
        <v>0.2</v>
      </c>
      <c r="S2217" s="2">
        <f t="shared" si="34"/>
        <v>209.99</v>
      </c>
    </row>
    <row r="2218" spans="1:19" x14ac:dyDescent="0.3">
      <c r="A2218" s="2">
        <v>783</v>
      </c>
      <c r="B2218" s="2">
        <v>2</v>
      </c>
      <c r="C2218" s="2">
        <f>VLOOKUP(A2218, [1]orders!A:G, 7, FALSE)</f>
        <v>1</v>
      </c>
      <c r="D2218" s="2">
        <v>22</v>
      </c>
      <c r="E2218" s="2">
        <f>VLOOKUP(C2218, [2]staffs!A:G,1,FALSE)</f>
        <v>1</v>
      </c>
      <c r="F2218" s="2" t="str">
        <f>VLOOKUP(E2218, [2]staffs!A:D,4,FALSE)</f>
        <v>fabiola.jackson@bikes.shop</v>
      </c>
      <c r="G2218" s="2">
        <f>VLOOKUP(D2218, [3]products!$A:$D, 4, FALSE)</f>
        <v>1</v>
      </c>
      <c r="H2218" s="2" t="str">
        <f>VLOOKUP(G2218, [4]categories!A:B, 2, FALSE)</f>
        <v>Children Bicycles</v>
      </c>
      <c r="I2218" s="14">
        <f>VLOOKUP(A2218, [1]orders!A:B,2,FALSE)</f>
        <v>1343</v>
      </c>
      <c r="J2218" s="14" t="str">
        <f>VLOOKUP(A2218, [1]orders!A:I,9,FALSE)</f>
        <v>jama.rodriquez@msn.com</v>
      </c>
      <c r="K2218" s="14">
        <f>VLOOKUP(A2218, [1]orders!A:J,10,FALSE)</f>
        <v>91784</v>
      </c>
      <c r="L2218" s="2" t="str">
        <f>IFERROR(VLOOKUP(C2218, [5]stores!A:B, 2, FALSE), "Unknown")</f>
        <v>Santa Cruz Bikes</v>
      </c>
      <c r="M2218" s="2" t="str">
        <f>VLOOKUP(D2218,[3]products!A:B,2,FALSE)</f>
        <v>Electra Girl's Hawaii 1 (16-inch) - 2015/2016</v>
      </c>
      <c r="N2218" s="2" t="str">
        <f>VLOOKUP(D2218, [3]products!A:H, 8, FALSE)</f>
        <v>Electra</v>
      </c>
      <c r="O2218" s="21">
        <f>VLOOKUP(A2218, [1]orders!A:D, 4, FALSE)</f>
        <v>42810</v>
      </c>
      <c r="P2218" s="2">
        <v>2</v>
      </c>
      <c r="Q2218" s="2">
        <v>269.99</v>
      </c>
      <c r="R2218" s="27">
        <v>0.05</v>
      </c>
      <c r="S2218" s="2">
        <f t="shared" si="34"/>
        <v>539.98</v>
      </c>
    </row>
    <row r="2219" spans="1:19" x14ac:dyDescent="0.3">
      <c r="A2219" s="2">
        <v>783</v>
      </c>
      <c r="B2219" s="2">
        <v>3</v>
      </c>
      <c r="C2219" s="2">
        <f>VLOOKUP(A2219, [1]orders!A:G, 7, FALSE)</f>
        <v>1</v>
      </c>
      <c r="D2219" s="2">
        <v>94</v>
      </c>
      <c r="E2219" s="2">
        <f>VLOOKUP(C2219, [2]staffs!A:G,1,FALSE)</f>
        <v>1</v>
      </c>
      <c r="F2219" s="2" t="str">
        <f>VLOOKUP(E2219, [2]staffs!A:D,4,FALSE)</f>
        <v>fabiola.jackson@bikes.shop</v>
      </c>
      <c r="G2219" s="2">
        <f>VLOOKUP(D2219, [3]products!$A:$D, 4, FALSE)</f>
        <v>1</v>
      </c>
      <c r="H2219" s="2" t="str">
        <f>VLOOKUP(G2219, [4]categories!A:B, 2, FALSE)</f>
        <v>Children Bicycles</v>
      </c>
      <c r="I2219" s="14">
        <f>VLOOKUP(A2219, [1]orders!A:B,2,FALSE)</f>
        <v>1343</v>
      </c>
      <c r="J2219" s="14" t="str">
        <f>VLOOKUP(A2219, [1]orders!A:I,9,FALSE)</f>
        <v>jama.rodriquez@msn.com</v>
      </c>
      <c r="K2219" s="14">
        <f>VLOOKUP(A2219, [1]orders!A:J,10,FALSE)</f>
        <v>91784</v>
      </c>
      <c r="L2219" s="2" t="str">
        <f>IFERROR(VLOOKUP(C2219, [5]stores!A:B, 2, FALSE), "Unknown")</f>
        <v>Santa Cruz Bikes</v>
      </c>
      <c r="M2219" s="2" t="str">
        <f>VLOOKUP(D2219,[3]products!A:B,2,FALSE)</f>
        <v>Haro Shredder Pro 20 - 2017</v>
      </c>
      <c r="N2219" s="2" t="str">
        <f>VLOOKUP(D2219, [3]products!A:H, 8, FALSE)</f>
        <v>Haro</v>
      </c>
      <c r="O2219" s="21">
        <f>VLOOKUP(A2219, [1]orders!A:D, 4, FALSE)</f>
        <v>42810</v>
      </c>
      <c r="P2219" s="2">
        <v>1</v>
      </c>
      <c r="Q2219" s="2">
        <v>249.99</v>
      </c>
      <c r="R2219" s="27">
        <v>0.05</v>
      </c>
      <c r="S2219" s="2">
        <f t="shared" si="34"/>
        <v>249.99</v>
      </c>
    </row>
    <row r="2220" spans="1:19" x14ac:dyDescent="0.3">
      <c r="A2220" s="2">
        <v>783</v>
      </c>
      <c r="B2220" s="2">
        <v>4</v>
      </c>
      <c r="C2220" s="2">
        <f>VLOOKUP(A2220, [1]orders!A:G, 7, FALSE)</f>
        <v>1</v>
      </c>
      <c r="D2220" s="2">
        <v>29</v>
      </c>
      <c r="E2220" s="2">
        <f>VLOOKUP(C2220, [2]staffs!A:G,1,FALSE)</f>
        <v>1</v>
      </c>
      <c r="F2220" s="2" t="str">
        <f>VLOOKUP(E2220, [2]staffs!A:D,4,FALSE)</f>
        <v>fabiola.jackson@bikes.shop</v>
      </c>
      <c r="G2220" s="2">
        <f>VLOOKUP(D2220, [3]products!$A:$D, 4, FALSE)</f>
        <v>6</v>
      </c>
      <c r="H2220" s="2" t="str">
        <f>VLOOKUP(G2220, [4]categories!A:B, 2, FALSE)</f>
        <v>Mountain Bikes</v>
      </c>
      <c r="I2220" s="14">
        <f>VLOOKUP(A2220, [1]orders!A:B,2,FALSE)</f>
        <v>1343</v>
      </c>
      <c r="J2220" s="14" t="str">
        <f>VLOOKUP(A2220, [1]orders!A:I,9,FALSE)</f>
        <v>jama.rodriquez@msn.com</v>
      </c>
      <c r="K2220" s="14">
        <f>VLOOKUP(A2220, [1]orders!A:J,10,FALSE)</f>
        <v>91784</v>
      </c>
      <c r="L2220" s="2" t="str">
        <f>IFERROR(VLOOKUP(C2220, [5]stores!A:B, 2, FALSE), "Unknown")</f>
        <v>Santa Cruz Bikes</v>
      </c>
      <c r="M2220" s="2" t="str">
        <f>VLOOKUP(D2220,[3]products!A:B,2,FALSE)</f>
        <v>Trek X-Caliber 8 - 2017</v>
      </c>
      <c r="N2220" s="2" t="str">
        <f>VLOOKUP(D2220, [3]products!A:H, 8, FALSE)</f>
        <v>Trek</v>
      </c>
      <c r="O2220" s="21">
        <f>VLOOKUP(A2220, [1]orders!A:D, 4, FALSE)</f>
        <v>42810</v>
      </c>
      <c r="P2220" s="2">
        <v>1</v>
      </c>
      <c r="Q2220" s="2">
        <v>999.99</v>
      </c>
      <c r="R2220" s="27">
        <v>0.1</v>
      </c>
      <c r="S2220" s="2">
        <f t="shared" si="34"/>
        <v>999.99</v>
      </c>
    </row>
    <row r="2221" spans="1:19" x14ac:dyDescent="0.3">
      <c r="A2221" s="2">
        <v>784</v>
      </c>
      <c r="B2221" s="2">
        <v>1</v>
      </c>
      <c r="C2221" s="2">
        <f>VLOOKUP(A2221, [1]orders!A:G, 7, FALSE)</f>
        <v>2</v>
      </c>
      <c r="D2221" s="2">
        <v>22</v>
      </c>
      <c r="E2221" s="2">
        <f>VLOOKUP(C2221, [2]staffs!A:G,1,FALSE)</f>
        <v>2</v>
      </c>
      <c r="F2221" s="2" t="str">
        <f>VLOOKUP(E2221, [2]staffs!A:D,4,FALSE)</f>
        <v>mireya.copeland@bikes.shop</v>
      </c>
      <c r="G2221" s="2">
        <f>VLOOKUP(D2221, [3]products!$A:$D, 4, FALSE)</f>
        <v>1</v>
      </c>
      <c r="H2221" s="2" t="str">
        <f>VLOOKUP(G2221, [4]categories!A:B, 2, FALSE)</f>
        <v>Children Bicycles</v>
      </c>
      <c r="I2221" s="14">
        <f>VLOOKUP(A2221, [1]orders!A:B,2,FALSE)</f>
        <v>430</v>
      </c>
      <c r="J2221" s="14" t="str">
        <f>VLOOKUP(A2221, [1]orders!A:I,9,FALSE)</f>
        <v>kandi.mcneil@msn.com</v>
      </c>
      <c r="K2221" s="14">
        <f>VLOOKUP(A2221, [1]orders!A:J,10,FALSE)</f>
        <v>11762</v>
      </c>
      <c r="L2221" s="2" t="str">
        <f>IFERROR(VLOOKUP(C2221, [5]stores!A:B, 2, FALSE), "Unknown")</f>
        <v>Baldwin Bikes</v>
      </c>
      <c r="M2221" s="2" t="str">
        <f>VLOOKUP(D2221,[3]products!A:B,2,FALSE)</f>
        <v>Electra Girl's Hawaii 1 (16-inch) - 2015/2016</v>
      </c>
      <c r="N2221" s="2" t="str">
        <f>VLOOKUP(D2221, [3]products!A:H, 8, FALSE)</f>
        <v>Electra</v>
      </c>
      <c r="O2221" s="21">
        <f>VLOOKUP(A2221, [1]orders!A:D, 4, FALSE)</f>
        <v>42810</v>
      </c>
      <c r="P2221" s="2">
        <v>1</v>
      </c>
      <c r="Q2221" s="2">
        <v>269.99</v>
      </c>
      <c r="R2221" s="27">
        <v>7.0000000000000007E-2</v>
      </c>
      <c r="S2221" s="2">
        <f t="shared" si="34"/>
        <v>269.99</v>
      </c>
    </row>
    <row r="2222" spans="1:19" x14ac:dyDescent="0.3">
      <c r="A2222" s="2">
        <v>784</v>
      </c>
      <c r="B2222" s="2">
        <v>2</v>
      </c>
      <c r="C2222" s="2">
        <f>VLOOKUP(A2222, [1]orders!A:G, 7, FALSE)</f>
        <v>2</v>
      </c>
      <c r="D2222" s="2">
        <v>72</v>
      </c>
      <c r="E2222" s="2">
        <f>VLOOKUP(C2222, [2]staffs!A:G,1,FALSE)</f>
        <v>2</v>
      </c>
      <c r="F2222" s="2" t="str">
        <f>VLOOKUP(E2222, [2]staffs!A:D,4,FALSE)</f>
        <v>mireya.copeland@bikes.shop</v>
      </c>
      <c r="G2222" s="2">
        <f>VLOOKUP(D2222, [3]products!$A:$D, 4, FALSE)</f>
        <v>3</v>
      </c>
      <c r="H2222" s="2" t="str">
        <f>VLOOKUP(G2222, [4]categories!A:B, 2, FALSE)</f>
        <v>Cruisers Bicycles</v>
      </c>
      <c r="I2222" s="14">
        <f>VLOOKUP(A2222, [1]orders!A:B,2,FALSE)</f>
        <v>430</v>
      </c>
      <c r="J2222" s="14" t="str">
        <f>VLOOKUP(A2222, [1]orders!A:I,9,FALSE)</f>
        <v>kandi.mcneil@msn.com</v>
      </c>
      <c r="K2222" s="14">
        <f>VLOOKUP(A2222, [1]orders!A:J,10,FALSE)</f>
        <v>11762</v>
      </c>
      <c r="L2222" s="2" t="str">
        <f>IFERROR(VLOOKUP(C2222, [5]stores!A:B, 2, FALSE), "Unknown")</f>
        <v>Baldwin Bikes</v>
      </c>
      <c r="M2222" s="2" t="str">
        <f>VLOOKUP(D2222,[3]products!A:B,2,FALSE)</f>
        <v>Sun Bicycles Biscayne Tandem 7 - 2017</v>
      </c>
      <c r="N2222" s="2" t="str">
        <f>VLOOKUP(D2222, [3]products!A:H, 8, FALSE)</f>
        <v>Sun Bicycles</v>
      </c>
      <c r="O2222" s="21">
        <f>VLOOKUP(A2222, [1]orders!A:D, 4, FALSE)</f>
        <v>42810</v>
      </c>
      <c r="P2222" s="2">
        <v>2</v>
      </c>
      <c r="Q2222" s="2">
        <v>619.99</v>
      </c>
      <c r="R2222" s="27">
        <v>0.1</v>
      </c>
      <c r="S2222" s="2">
        <f t="shared" si="34"/>
        <v>1239.98</v>
      </c>
    </row>
    <row r="2223" spans="1:19" x14ac:dyDescent="0.3">
      <c r="A2223" s="2">
        <v>784</v>
      </c>
      <c r="B2223" s="2">
        <v>3</v>
      </c>
      <c r="C2223" s="2">
        <f>VLOOKUP(A2223, [1]orders!A:G, 7, FALSE)</f>
        <v>2</v>
      </c>
      <c r="D2223" s="2">
        <v>16</v>
      </c>
      <c r="E2223" s="2">
        <f>VLOOKUP(C2223, [2]staffs!A:G,1,FALSE)</f>
        <v>2</v>
      </c>
      <c r="F2223" s="2" t="str">
        <f>VLOOKUP(E2223, [2]staffs!A:D,4,FALSE)</f>
        <v>mireya.copeland@bikes.shop</v>
      </c>
      <c r="G2223" s="2">
        <f>VLOOKUP(D2223, [3]products!$A:$D, 4, FALSE)</f>
        <v>3</v>
      </c>
      <c r="H2223" s="2" t="str">
        <f>VLOOKUP(G2223, [4]categories!A:B, 2, FALSE)</f>
        <v>Cruisers Bicycles</v>
      </c>
      <c r="I2223" s="14">
        <f>VLOOKUP(A2223, [1]orders!A:B,2,FALSE)</f>
        <v>430</v>
      </c>
      <c r="J2223" s="14" t="str">
        <f>VLOOKUP(A2223, [1]orders!A:I,9,FALSE)</f>
        <v>kandi.mcneil@msn.com</v>
      </c>
      <c r="K2223" s="14">
        <f>VLOOKUP(A2223, [1]orders!A:J,10,FALSE)</f>
        <v>11762</v>
      </c>
      <c r="L2223" s="2" t="str">
        <f>IFERROR(VLOOKUP(C2223, [5]stores!A:B, 2, FALSE), "Unknown")</f>
        <v>Baldwin Bikes</v>
      </c>
      <c r="M2223" s="2" t="str">
        <f>VLOOKUP(D2223,[3]products!A:B,2,FALSE)</f>
        <v>Electra Townie Original 7D EQ - 2016</v>
      </c>
      <c r="N2223" s="2" t="str">
        <f>VLOOKUP(D2223, [3]products!A:H, 8, FALSE)</f>
        <v>Electra</v>
      </c>
      <c r="O2223" s="21">
        <f>VLOOKUP(A2223, [1]orders!A:D, 4, FALSE)</f>
        <v>42810</v>
      </c>
      <c r="P2223" s="2">
        <v>1</v>
      </c>
      <c r="Q2223" s="2">
        <v>599.99</v>
      </c>
      <c r="R2223" s="27">
        <v>0.2</v>
      </c>
      <c r="S2223" s="2">
        <f t="shared" si="34"/>
        <v>599.99</v>
      </c>
    </row>
    <row r="2224" spans="1:19" x14ac:dyDescent="0.3">
      <c r="A2224" s="2">
        <v>785</v>
      </c>
      <c r="B2224" s="2">
        <v>1</v>
      </c>
      <c r="C2224" s="2">
        <f>VLOOKUP(A2224, [1]orders!A:G, 7, FALSE)</f>
        <v>1</v>
      </c>
      <c r="D2224" s="2">
        <v>59</v>
      </c>
      <c r="E2224" s="2">
        <f>VLOOKUP(C2224, [2]staffs!A:G,1,FALSE)</f>
        <v>1</v>
      </c>
      <c r="F2224" s="2" t="str">
        <f>VLOOKUP(E2224, [2]staffs!A:D,4,FALSE)</f>
        <v>fabiola.jackson@bikes.shop</v>
      </c>
      <c r="G2224" s="2">
        <f>VLOOKUP(D2224, [3]products!$A:$D, 4, FALSE)</f>
        <v>7</v>
      </c>
      <c r="H2224" s="2" t="str">
        <f>VLOOKUP(G2224, [4]categories!A:B, 2, FALSE)</f>
        <v>Road Bikes</v>
      </c>
      <c r="I2224" s="14">
        <f>VLOOKUP(A2224, [1]orders!A:B,2,FALSE)</f>
        <v>794</v>
      </c>
      <c r="J2224" s="14" t="str">
        <f>VLOOKUP(A2224, [1]orders!A:I,9,FALSE)</f>
        <v>donette.mccarthy@yahoo.com</v>
      </c>
      <c r="K2224" s="14">
        <f>VLOOKUP(A2224, [1]orders!A:J,10,FALSE)</f>
        <v>90278</v>
      </c>
      <c r="L2224" s="2" t="str">
        <f>IFERROR(VLOOKUP(C2224, [5]stores!A:B, 2, FALSE), "Unknown")</f>
        <v>Santa Cruz Bikes</v>
      </c>
      <c r="M2224" s="2" t="str">
        <f>VLOOKUP(D2224,[3]products!A:B,2,FALSE)</f>
        <v>Trek Domane S 5 Disc - 2017</v>
      </c>
      <c r="N2224" s="2" t="str">
        <f>VLOOKUP(D2224, [3]products!A:H, 8, FALSE)</f>
        <v>Trek</v>
      </c>
      <c r="O2224" s="21">
        <f>VLOOKUP(A2224, [1]orders!A:D, 4, FALSE)</f>
        <v>42812</v>
      </c>
      <c r="P2224" s="2">
        <v>2</v>
      </c>
      <c r="Q2224" s="2">
        <v>2599.9899999999998</v>
      </c>
      <c r="R2224" s="27">
        <v>0.2</v>
      </c>
      <c r="S2224" s="2">
        <f t="shared" si="34"/>
        <v>5199.9799999999996</v>
      </c>
    </row>
    <row r="2225" spans="1:19" x14ac:dyDescent="0.3">
      <c r="A2225" s="2">
        <v>785</v>
      </c>
      <c r="B2225" s="2">
        <v>2</v>
      </c>
      <c r="C2225" s="2">
        <f>VLOOKUP(A2225, [1]orders!A:G, 7, FALSE)</f>
        <v>1</v>
      </c>
      <c r="D2225" s="2">
        <v>40</v>
      </c>
      <c r="E2225" s="2">
        <f>VLOOKUP(C2225, [2]staffs!A:G,1,FALSE)</f>
        <v>1</v>
      </c>
      <c r="F2225" s="2" t="str">
        <f>VLOOKUP(E2225, [2]staffs!A:D,4,FALSE)</f>
        <v>fabiola.jackson@bikes.shop</v>
      </c>
      <c r="G2225" s="2">
        <f>VLOOKUP(D2225, [3]products!$A:$D, 4, FALSE)</f>
        <v>6</v>
      </c>
      <c r="H2225" s="2" t="str">
        <f>VLOOKUP(G2225, [4]categories!A:B, 2, FALSE)</f>
        <v>Mountain Bikes</v>
      </c>
      <c r="I2225" s="14">
        <f>VLOOKUP(A2225, [1]orders!A:B,2,FALSE)</f>
        <v>794</v>
      </c>
      <c r="J2225" s="14" t="str">
        <f>VLOOKUP(A2225, [1]orders!A:I,9,FALSE)</f>
        <v>donette.mccarthy@yahoo.com</v>
      </c>
      <c r="K2225" s="14">
        <f>VLOOKUP(A2225, [1]orders!A:J,10,FALSE)</f>
        <v>90278</v>
      </c>
      <c r="L2225" s="2" t="str">
        <f>IFERROR(VLOOKUP(C2225, [5]stores!A:B, 2, FALSE), "Unknown")</f>
        <v>Santa Cruz Bikes</v>
      </c>
      <c r="M2225" s="2" t="str">
        <f>VLOOKUP(D2225,[3]products!A:B,2,FALSE)</f>
        <v>Trek Fuel EX 9.8 29 - 2017</v>
      </c>
      <c r="N2225" s="2" t="str">
        <f>VLOOKUP(D2225, [3]products!A:H, 8, FALSE)</f>
        <v>Trek</v>
      </c>
      <c r="O2225" s="21">
        <f>VLOOKUP(A2225, [1]orders!A:D, 4, FALSE)</f>
        <v>42812</v>
      </c>
      <c r="P2225" s="2">
        <v>1</v>
      </c>
      <c r="Q2225" s="2">
        <v>4999.99</v>
      </c>
      <c r="R2225" s="27">
        <v>7.0000000000000007E-2</v>
      </c>
      <c r="S2225" s="2">
        <f t="shared" si="34"/>
        <v>4999.99</v>
      </c>
    </row>
    <row r="2226" spans="1:19" x14ac:dyDescent="0.3">
      <c r="A2226" s="2">
        <v>785</v>
      </c>
      <c r="B2226" s="2">
        <v>3</v>
      </c>
      <c r="C2226" s="2">
        <f>VLOOKUP(A2226, [1]orders!A:G, 7, FALSE)</f>
        <v>1</v>
      </c>
      <c r="D2226" s="2">
        <v>25</v>
      </c>
      <c r="E2226" s="2">
        <f>VLOOKUP(C2226, [2]staffs!A:G,1,FALSE)</f>
        <v>1</v>
      </c>
      <c r="F2226" s="2" t="str">
        <f>VLOOKUP(E2226, [2]staffs!A:D,4,FALSE)</f>
        <v>fabiola.jackson@bikes.shop</v>
      </c>
      <c r="G2226" s="2">
        <f>VLOOKUP(D2226, [3]products!$A:$D, 4, FALSE)</f>
        <v>2</v>
      </c>
      <c r="H2226" s="2" t="str">
        <f>VLOOKUP(G2226, [4]categories!A:B, 2, FALSE)</f>
        <v>Comfort Bicycles</v>
      </c>
      <c r="I2226" s="14">
        <f>VLOOKUP(A2226, [1]orders!A:B,2,FALSE)</f>
        <v>794</v>
      </c>
      <c r="J2226" s="14" t="str">
        <f>VLOOKUP(A2226, [1]orders!A:I,9,FALSE)</f>
        <v>donette.mccarthy@yahoo.com</v>
      </c>
      <c r="K2226" s="14">
        <f>VLOOKUP(A2226, [1]orders!A:J,10,FALSE)</f>
        <v>90278</v>
      </c>
      <c r="L2226" s="2" t="str">
        <f>IFERROR(VLOOKUP(C2226, [5]stores!A:B, 2, FALSE), "Unknown")</f>
        <v>Santa Cruz Bikes</v>
      </c>
      <c r="M2226" s="2" t="str">
        <f>VLOOKUP(D2226,[3]products!A:B,2,FALSE)</f>
        <v>Electra Townie Original 7D - 2015/2016</v>
      </c>
      <c r="N2226" s="2" t="str">
        <f>VLOOKUP(D2226, [3]products!A:H, 8, FALSE)</f>
        <v>Electra</v>
      </c>
      <c r="O2226" s="21">
        <f>VLOOKUP(A2226, [1]orders!A:D, 4, FALSE)</f>
        <v>42812</v>
      </c>
      <c r="P2226" s="2">
        <v>1</v>
      </c>
      <c r="Q2226" s="2">
        <v>499.99</v>
      </c>
      <c r="R2226" s="27">
        <v>7.0000000000000007E-2</v>
      </c>
      <c r="S2226" s="2">
        <f t="shared" si="34"/>
        <v>499.99</v>
      </c>
    </row>
    <row r="2227" spans="1:19" x14ac:dyDescent="0.3">
      <c r="A2227" s="2">
        <v>786</v>
      </c>
      <c r="B2227" s="2">
        <v>1</v>
      </c>
      <c r="C2227" s="2">
        <f>VLOOKUP(A2227, [1]orders!A:G, 7, FALSE)</f>
        <v>2</v>
      </c>
      <c r="D2227" s="2">
        <v>80</v>
      </c>
      <c r="E2227" s="2">
        <f>VLOOKUP(C2227, [2]staffs!A:G,1,FALSE)</f>
        <v>2</v>
      </c>
      <c r="F2227" s="2" t="str">
        <f>VLOOKUP(E2227, [2]staffs!A:D,4,FALSE)</f>
        <v>mireya.copeland@bikes.shop</v>
      </c>
      <c r="G2227" s="2">
        <f>VLOOKUP(D2227, [3]products!$A:$D, 4, FALSE)</f>
        <v>3</v>
      </c>
      <c r="H2227" s="2" t="str">
        <f>VLOOKUP(G2227, [4]categories!A:B, 2, FALSE)</f>
        <v>Cruisers Bicycles</v>
      </c>
      <c r="I2227" s="14">
        <f>VLOOKUP(A2227, [1]orders!A:B,2,FALSE)</f>
        <v>249</v>
      </c>
      <c r="J2227" s="14" t="str">
        <f>VLOOKUP(A2227, [1]orders!A:I,9,FALSE)</f>
        <v>magda.eaton@aol.com</v>
      </c>
      <c r="K2227" s="14">
        <f>VLOOKUP(A2227, [1]orders!A:J,10,FALSE)</f>
        <v>10562</v>
      </c>
      <c r="L2227" s="2" t="str">
        <f>IFERROR(VLOOKUP(C2227, [5]stores!A:B, 2, FALSE), "Unknown")</f>
        <v>Baldwin Bikes</v>
      </c>
      <c r="M2227" s="2" t="str">
        <f>VLOOKUP(D2227,[3]products!A:B,2,FALSE)</f>
        <v>Sun Bicycles Brickell Tandem CB - 2017</v>
      </c>
      <c r="N2227" s="2" t="str">
        <f>VLOOKUP(D2227, [3]products!A:H, 8, FALSE)</f>
        <v>Sun Bicycles</v>
      </c>
      <c r="O2227" s="21">
        <f>VLOOKUP(A2227, [1]orders!A:D, 4, FALSE)</f>
        <v>42812</v>
      </c>
      <c r="P2227" s="2">
        <v>1</v>
      </c>
      <c r="Q2227" s="2">
        <v>761.99</v>
      </c>
      <c r="R2227" s="27">
        <v>0.05</v>
      </c>
      <c r="S2227" s="2">
        <f t="shared" si="34"/>
        <v>761.99</v>
      </c>
    </row>
    <row r="2228" spans="1:19" x14ac:dyDescent="0.3">
      <c r="A2228" s="2">
        <v>787</v>
      </c>
      <c r="B2228" s="2">
        <v>1</v>
      </c>
      <c r="C2228" s="2">
        <f>VLOOKUP(A2228, [1]orders!A:G, 7, FALSE)</f>
        <v>3</v>
      </c>
      <c r="D2228" s="2">
        <v>51</v>
      </c>
      <c r="E2228" s="2">
        <f>VLOOKUP(C2228, [2]staffs!A:G,1,FALSE)</f>
        <v>3</v>
      </c>
      <c r="F2228" s="2" t="str">
        <f>VLOOKUP(E2228, [2]staffs!A:D,4,FALSE)</f>
        <v>genna.serrano@bikes.shop</v>
      </c>
      <c r="G2228" s="2">
        <f>VLOOKUP(D2228, [3]products!$A:$D, 4, FALSE)</f>
        <v>7</v>
      </c>
      <c r="H2228" s="2" t="str">
        <f>VLOOKUP(G2228, [4]categories!A:B, 2, FALSE)</f>
        <v>Road Bikes</v>
      </c>
      <c r="I2228" s="14">
        <f>VLOOKUP(A2228, [1]orders!A:B,2,FALSE)</f>
        <v>700</v>
      </c>
      <c r="J2228" s="14" t="str">
        <f>VLOOKUP(A2228, [1]orders!A:I,9,FALSE)</f>
        <v>collene.knox@msn.com</v>
      </c>
      <c r="K2228" s="14">
        <f>VLOOKUP(A2228, [1]orders!A:J,10,FALSE)</f>
        <v>78418</v>
      </c>
      <c r="L2228" s="2" t="str">
        <f>IFERROR(VLOOKUP(C2228, [5]stores!A:B, 2, FALSE), "Unknown")</f>
        <v>Rowlett Bikes</v>
      </c>
      <c r="M2228" s="2" t="str">
        <f>VLOOKUP(D2228,[3]products!A:B,2,FALSE)</f>
        <v>Trek Silque SLR 8 Women's - 2017</v>
      </c>
      <c r="N2228" s="2" t="str">
        <f>VLOOKUP(D2228, [3]products!A:H, 8, FALSE)</f>
        <v>Trek</v>
      </c>
      <c r="O2228" s="21">
        <f>VLOOKUP(A2228, [1]orders!A:D, 4, FALSE)</f>
        <v>42812</v>
      </c>
      <c r="P2228" s="2">
        <v>2</v>
      </c>
      <c r="Q2228" s="2">
        <v>6499.99</v>
      </c>
      <c r="R2228" s="27">
        <v>7.0000000000000007E-2</v>
      </c>
      <c r="S2228" s="2">
        <f t="shared" si="34"/>
        <v>12999.98</v>
      </c>
    </row>
    <row r="2229" spans="1:19" x14ac:dyDescent="0.3">
      <c r="A2229" s="2">
        <v>787</v>
      </c>
      <c r="B2229" s="2">
        <v>2</v>
      </c>
      <c r="C2229" s="2">
        <f>VLOOKUP(A2229, [1]orders!A:G, 7, FALSE)</f>
        <v>3</v>
      </c>
      <c r="D2229" s="2">
        <v>66</v>
      </c>
      <c r="E2229" s="2">
        <f>VLOOKUP(C2229, [2]staffs!A:G,1,FALSE)</f>
        <v>3</v>
      </c>
      <c r="F2229" s="2" t="str">
        <f>VLOOKUP(E2229, [2]staffs!A:D,4,FALSE)</f>
        <v>genna.serrano@bikes.shop</v>
      </c>
      <c r="G2229" s="2">
        <f>VLOOKUP(D2229, [3]products!$A:$D, 4, FALSE)</f>
        <v>3</v>
      </c>
      <c r="H2229" s="2" t="str">
        <f>VLOOKUP(G2229, [4]categories!A:B, 2, FALSE)</f>
        <v>Cruisers Bicycles</v>
      </c>
      <c r="I2229" s="14">
        <f>VLOOKUP(A2229, [1]orders!A:B,2,FALSE)</f>
        <v>700</v>
      </c>
      <c r="J2229" s="14" t="str">
        <f>VLOOKUP(A2229, [1]orders!A:I,9,FALSE)</f>
        <v>collene.knox@msn.com</v>
      </c>
      <c r="K2229" s="14">
        <f>VLOOKUP(A2229, [1]orders!A:J,10,FALSE)</f>
        <v>78418</v>
      </c>
      <c r="L2229" s="2" t="str">
        <f>IFERROR(VLOOKUP(C2229, [5]stores!A:B, 2, FALSE), "Unknown")</f>
        <v>Rowlett Bikes</v>
      </c>
      <c r="M2229" s="2" t="str">
        <f>VLOOKUP(D2229,[3]products!A:B,2,FALSE)</f>
        <v>Sun Bicycles Revolutions 24 - 2017</v>
      </c>
      <c r="N2229" s="2" t="str">
        <f>VLOOKUP(D2229, [3]products!A:H, 8, FALSE)</f>
        <v>Sun Bicycles</v>
      </c>
      <c r="O2229" s="21">
        <f>VLOOKUP(A2229, [1]orders!A:D, 4, FALSE)</f>
        <v>42812</v>
      </c>
      <c r="P2229" s="2">
        <v>2</v>
      </c>
      <c r="Q2229" s="2">
        <v>250.99</v>
      </c>
      <c r="R2229" s="27">
        <v>0.1</v>
      </c>
      <c r="S2229" s="2">
        <f t="shared" si="34"/>
        <v>501.98</v>
      </c>
    </row>
    <row r="2230" spans="1:19" x14ac:dyDescent="0.3">
      <c r="A2230" s="2">
        <v>788</v>
      </c>
      <c r="B2230" s="2">
        <v>1</v>
      </c>
      <c r="C2230" s="2">
        <f>VLOOKUP(A2230, [1]orders!A:G, 7, FALSE)</f>
        <v>3</v>
      </c>
      <c r="D2230" s="2">
        <v>48</v>
      </c>
      <c r="E2230" s="2">
        <f>VLOOKUP(C2230, [2]staffs!A:G,1,FALSE)</f>
        <v>3</v>
      </c>
      <c r="F2230" s="2" t="str">
        <f>VLOOKUP(E2230, [2]staffs!A:D,4,FALSE)</f>
        <v>genna.serrano@bikes.shop</v>
      </c>
      <c r="G2230" s="2">
        <f>VLOOKUP(D2230, [3]products!$A:$D, 4, FALSE)</f>
        <v>7</v>
      </c>
      <c r="H2230" s="2" t="str">
        <f>VLOOKUP(G2230, [4]categories!A:B, 2, FALSE)</f>
        <v>Road Bikes</v>
      </c>
      <c r="I2230" s="14">
        <f>VLOOKUP(A2230, [1]orders!A:B,2,FALSE)</f>
        <v>1363</v>
      </c>
      <c r="J2230" s="14" t="str">
        <f>VLOOKUP(A2230, [1]orders!A:I,9,FALSE)</f>
        <v>nestor.haynes@msn.com</v>
      </c>
      <c r="K2230" s="14">
        <f>VLOOKUP(A2230, [1]orders!A:J,10,FALSE)</f>
        <v>77016</v>
      </c>
      <c r="L2230" s="2" t="str">
        <f>IFERROR(VLOOKUP(C2230, [5]stores!A:B, 2, FALSE), "Unknown")</f>
        <v>Rowlett Bikes</v>
      </c>
      <c r="M2230" s="2" t="str">
        <f>VLOOKUP(D2230,[3]products!A:B,2,FALSE)</f>
        <v>Trek Emonda S 4 - 2017</v>
      </c>
      <c r="N2230" s="2" t="str">
        <f>VLOOKUP(D2230, [3]products!A:H, 8, FALSE)</f>
        <v>Trek</v>
      </c>
      <c r="O2230" s="21">
        <f>VLOOKUP(A2230, [1]orders!A:D, 4, FALSE)</f>
        <v>42812</v>
      </c>
      <c r="P2230" s="2">
        <v>1</v>
      </c>
      <c r="Q2230" s="2">
        <v>1499.99</v>
      </c>
      <c r="R2230" s="27">
        <v>0.2</v>
      </c>
      <c r="S2230" s="2">
        <f t="shared" si="34"/>
        <v>1499.99</v>
      </c>
    </row>
    <row r="2231" spans="1:19" x14ac:dyDescent="0.3">
      <c r="A2231" s="2">
        <v>788</v>
      </c>
      <c r="B2231" s="2">
        <v>2</v>
      </c>
      <c r="C2231" s="2">
        <f>VLOOKUP(A2231, [1]orders!A:G, 7, FALSE)</f>
        <v>3</v>
      </c>
      <c r="D2231" s="2">
        <v>19</v>
      </c>
      <c r="E2231" s="2">
        <f>VLOOKUP(C2231, [2]staffs!A:G,1,FALSE)</f>
        <v>3</v>
      </c>
      <c r="F2231" s="2" t="str">
        <f>VLOOKUP(E2231, [2]staffs!A:D,4,FALSE)</f>
        <v>genna.serrano@bikes.shop</v>
      </c>
      <c r="G2231" s="2">
        <f>VLOOKUP(D2231, [3]products!$A:$D, 4, FALSE)</f>
        <v>3</v>
      </c>
      <c r="H2231" s="2" t="str">
        <f>VLOOKUP(G2231, [4]categories!A:B, 2, FALSE)</f>
        <v>Cruisers Bicycles</v>
      </c>
      <c r="I2231" s="14">
        <f>VLOOKUP(A2231, [1]orders!A:B,2,FALSE)</f>
        <v>1363</v>
      </c>
      <c r="J2231" s="14" t="str">
        <f>VLOOKUP(A2231, [1]orders!A:I,9,FALSE)</f>
        <v>nestor.haynes@msn.com</v>
      </c>
      <c r="K2231" s="14">
        <f>VLOOKUP(A2231, [1]orders!A:J,10,FALSE)</f>
        <v>77016</v>
      </c>
      <c r="L2231" s="2" t="str">
        <f>IFERROR(VLOOKUP(C2231, [5]stores!A:B, 2, FALSE), "Unknown")</f>
        <v>Rowlett Bikes</v>
      </c>
      <c r="M2231" s="2" t="str">
        <f>VLOOKUP(D2231,[3]products!A:B,2,FALSE)</f>
        <v>Pure Cycles William 3-Speed - 2016</v>
      </c>
      <c r="N2231" s="2" t="str">
        <f>VLOOKUP(D2231, [3]products!A:H, 8, FALSE)</f>
        <v>Pure Cycles</v>
      </c>
      <c r="O2231" s="21">
        <f>VLOOKUP(A2231, [1]orders!A:D, 4, FALSE)</f>
        <v>42812</v>
      </c>
      <c r="P2231" s="2">
        <v>1</v>
      </c>
      <c r="Q2231" s="2">
        <v>449</v>
      </c>
      <c r="R2231" s="27">
        <v>0.1</v>
      </c>
      <c r="S2231" s="2">
        <f t="shared" si="34"/>
        <v>449</v>
      </c>
    </row>
    <row r="2232" spans="1:19" x14ac:dyDescent="0.3">
      <c r="A2232" s="2">
        <v>788</v>
      </c>
      <c r="B2232" s="2">
        <v>3</v>
      </c>
      <c r="C2232" s="2">
        <f>VLOOKUP(A2232, [1]orders!A:G, 7, FALSE)</f>
        <v>3</v>
      </c>
      <c r="D2232" s="2">
        <v>13</v>
      </c>
      <c r="E2232" s="2">
        <f>VLOOKUP(C2232, [2]staffs!A:G,1,FALSE)</f>
        <v>3</v>
      </c>
      <c r="F2232" s="2" t="str">
        <f>VLOOKUP(E2232, [2]staffs!A:D,4,FALSE)</f>
        <v>genna.serrano@bikes.shop</v>
      </c>
      <c r="G2232" s="2">
        <f>VLOOKUP(D2232, [3]products!$A:$D, 4, FALSE)</f>
        <v>3</v>
      </c>
      <c r="H2232" s="2" t="str">
        <f>VLOOKUP(G2232, [4]categories!A:B, 2, FALSE)</f>
        <v>Cruisers Bicycles</v>
      </c>
      <c r="I2232" s="14">
        <f>VLOOKUP(A2232, [1]orders!A:B,2,FALSE)</f>
        <v>1363</v>
      </c>
      <c r="J2232" s="14" t="str">
        <f>VLOOKUP(A2232, [1]orders!A:I,9,FALSE)</f>
        <v>nestor.haynes@msn.com</v>
      </c>
      <c r="K2232" s="14">
        <f>VLOOKUP(A2232, [1]orders!A:J,10,FALSE)</f>
        <v>77016</v>
      </c>
      <c r="L2232" s="2" t="str">
        <f>IFERROR(VLOOKUP(C2232, [5]stores!A:B, 2, FALSE), "Unknown")</f>
        <v>Rowlett Bikes</v>
      </c>
      <c r="M2232" s="2" t="str">
        <f>VLOOKUP(D2232,[3]products!A:B,2,FALSE)</f>
        <v>Electra Cruiser 1 (24-Inch) - 2016</v>
      </c>
      <c r="N2232" s="2" t="str">
        <f>VLOOKUP(D2232, [3]products!A:H, 8, FALSE)</f>
        <v>Electra</v>
      </c>
      <c r="O2232" s="21">
        <f>VLOOKUP(A2232, [1]orders!A:D, 4, FALSE)</f>
        <v>42812</v>
      </c>
      <c r="P2232" s="2">
        <v>1</v>
      </c>
      <c r="Q2232" s="2">
        <v>269.99</v>
      </c>
      <c r="R2232" s="27">
        <v>0.05</v>
      </c>
      <c r="S2232" s="2">
        <f t="shared" si="34"/>
        <v>269.99</v>
      </c>
    </row>
    <row r="2233" spans="1:19" x14ac:dyDescent="0.3">
      <c r="A2233" s="2">
        <v>789</v>
      </c>
      <c r="B2233" s="2">
        <v>1</v>
      </c>
      <c r="C2233" s="2">
        <f>VLOOKUP(A2233, [1]orders!A:G, 7, FALSE)</f>
        <v>2</v>
      </c>
      <c r="D2233" s="2">
        <v>100</v>
      </c>
      <c r="E2233" s="2">
        <f>VLOOKUP(C2233, [2]staffs!A:G,1,FALSE)</f>
        <v>2</v>
      </c>
      <c r="F2233" s="2" t="str">
        <f>VLOOKUP(E2233, [2]staffs!A:D,4,FALSE)</f>
        <v>mireya.copeland@bikes.shop</v>
      </c>
      <c r="G2233" s="2">
        <f>VLOOKUP(D2233, [3]products!$A:$D, 4, FALSE)</f>
        <v>1</v>
      </c>
      <c r="H2233" s="2" t="str">
        <f>VLOOKUP(G2233, [4]categories!A:B, 2, FALSE)</f>
        <v>Children Bicycles</v>
      </c>
      <c r="I2233" s="14">
        <f>VLOOKUP(A2233, [1]orders!A:B,2,FALSE)</f>
        <v>772</v>
      </c>
      <c r="J2233" s="14" t="str">
        <f>VLOOKUP(A2233, [1]orders!A:I,9,FALSE)</f>
        <v>latricia.lindsey@hotmail.com</v>
      </c>
      <c r="K2233" s="14">
        <f>VLOOKUP(A2233, [1]orders!A:J,10,FALSE)</f>
        <v>10598</v>
      </c>
      <c r="L2233" s="2" t="str">
        <f>IFERROR(VLOOKUP(C2233, [5]stores!A:B, 2, FALSE), "Unknown")</f>
        <v>Baldwin Bikes</v>
      </c>
      <c r="M2233" s="2" t="str">
        <f>VLOOKUP(D2233,[3]products!A:B,2,FALSE)</f>
        <v>Electra Townie 3i EQ (20-inch) - Boys' - 2017</v>
      </c>
      <c r="N2233" s="2" t="str">
        <f>VLOOKUP(D2233, [3]products!A:H, 8, FALSE)</f>
        <v>Electra</v>
      </c>
      <c r="O2233" s="21">
        <f>VLOOKUP(A2233, [1]orders!A:D, 4, FALSE)</f>
        <v>42813</v>
      </c>
      <c r="P2233" s="2">
        <v>2</v>
      </c>
      <c r="Q2233" s="2">
        <v>489.99</v>
      </c>
      <c r="R2233" s="27">
        <v>0.2</v>
      </c>
      <c r="S2233" s="2">
        <f t="shared" si="34"/>
        <v>979.98</v>
      </c>
    </row>
    <row r="2234" spans="1:19" x14ac:dyDescent="0.3">
      <c r="A2234" s="2">
        <v>789</v>
      </c>
      <c r="B2234" s="2">
        <v>2</v>
      </c>
      <c r="C2234" s="2">
        <f>VLOOKUP(A2234, [1]orders!A:G, 7, FALSE)</f>
        <v>2</v>
      </c>
      <c r="D2234" s="2">
        <v>93</v>
      </c>
      <c r="E2234" s="2">
        <f>VLOOKUP(C2234, [2]staffs!A:G,1,FALSE)</f>
        <v>2</v>
      </c>
      <c r="F2234" s="2" t="str">
        <f>VLOOKUP(E2234, [2]staffs!A:D,4,FALSE)</f>
        <v>mireya.copeland@bikes.shop</v>
      </c>
      <c r="G2234" s="2">
        <f>VLOOKUP(D2234, [3]products!$A:$D, 4, FALSE)</f>
        <v>1</v>
      </c>
      <c r="H2234" s="2" t="str">
        <f>VLOOKUP(G2234, [4]categories!A:B, 2, FALSE)</f>
        <v>Children Bicycles</v>
      </c>
      <c r="I2234" s="14">
        <f>VLOOKUP(A2234, [1]orders!A:B,2,FALSE)</f>
        <v>772</v>
      </c>
      <c r="J2234" s="14" t="str">
        <f>VLOOKUP(A2234, [1]orders!A:I,9,FALSE)</f>
        <v>latricia.lindsey@hotmail.com</v>
      </c>
      <c r="K2234" s="14">
        <f>VLOOKUP(A2234, [1]orders!A:J,10,FALSE)</f>
        <v>10598</v>
      </c>
      <c r="L2234" s="2" t="str">
        <f>IFERROR(VLOOKUP(C2234, [5]stores!A:B, 2, FALSE), "Unknown")</f>
        <v>Baldwin Bikes</v>
      </c>
      <c r="M2234" s="2" t="str">
        <f>VLOOKUP(D2234,[3]products!A:B,2,FALSE)</f>
        <v>Haro Shredder 20 Girls - 2017</v>
      </c>
      <c r="N2234" s="2" t="str">
        <f>VLOOKUP(D2234, [3]products!A:H, 8, FALSE)</f>
        <v>Haro</v>
      </c>
      <c r="O2234" s="21">
        <f>VLOOKUP(A2234, [1]orders!A:D, 4, FALSE)</f>
        <v>42813</v>
      </c>
      <c r="P2234" s="2">
        <v>2</v>
      </c>
      <c r="Q2234" s="2">
        <v>209.99</v>
      </c>
      <c r="R2234" s="27">
        <v>7.0000000000000007E-2</v>
      </c>
      <c r="S2234" s="2">
        <f t="shared" si="34"/>
        <v>419.98</v>
      </c>
    </row>
    <row r="2235" spans="1:19" x14ac:dyDescent="0.3">
      <c r="A2235" s="2">
        <v>790</v>
      </c>
      <c r="B2235" s="2">
        <v>1</v>
      </c>
      <c r="C2235" s="2">
        <f>VLOOKUP(A2235, [1]orders!A:G, 7, FALSE)</f>
        <v>2</v>
      </c>
      <c r="D2235" s="2">
        <v>62</v>
      </c>
      <c r="E2235" s="2">
        <f>VLOOKUP(C2235, [2]staffs!A:G,1,FALSE)</f>
        <v>2</v>
      </c>
      <c r="F2235" s="2" t="str">
        <f>VLOOKUP(E2235, [2]staffs!A:D,4,FALSE)</f>
        <v>mireya.copeland@bikes.shop</v>
      </c>
      <c r="G2235" s="2">
        <f>VLOOKUP(D2235, [3]products!$A:$D, 4, FALSE)</f>
        <v>4</v>
      </c>
      <c r="H2235" s="2" t="str">
        <f>VLOOKUP(G2235, [4]categories!A:B, 2, FALSE)</f>
        <v>Cyclocross Bicycles</v>
      </c>
      <c r="I2235" s="14">
        <f>VLOOKUP(A2235, [1]orders!A:B,2,FALSE)</f>
        <v>1015</v>
      </c>
      <c r="J2235" s="14" t="str">
        <f>VLOOKUP(A2235, [1]orders!A:I,9,FALSE)</f>
        <v>nichelle.rosario@hotmail.com</v>
      </c>
      <c r="K2235" s="14">
        <f>VLOOKUP(A2235, [1]orders!A:J,10,FALSE)</f>
        <v>11530</v>
      </c>
      <c r="L2235" s="2" t="str">
        <f>IFERROR(VLOOKUP(C2235, [5]stores!A:B, 2, FALSE), "Unknown")</f>
        <v>Baldwin Bikes</v>
      </c>
      <c r="M2235" s="2" t="str">
        <f>VLOOKUP(D2235,[3]products!A:B,2,FALSE)</f>
        <v>Trek Boone 7 - 2017</v>
      </c>
      <c r="N2235" s="2" t="str">
        <f>VLOOKUP(D2235, [3]products!A:H, 8, FALSE)</f>
        <v>Trek</v>
      </c>
      <c r="O2235" s="21">
        <f>VLOOKUP(A2235, [1]orders!A:D, 4, FALSE)</f>
        <v>42813</v>
      </c>
      <c r="P2235" s="2">
        <v>2</v>
      </c>
      <c r="Q2235" s="2">
        <v>3499.99</v>
      </c>
      <c r="R2235" s="27">
        <v>7.0000000000000007E-2</v>
      </c>
      <c r="S2235" s="2">
        <f t="shared" si="34"/>
        <v>6999.98</v>
      </c>
    </row>
    <row r="2236" spans="1:19" x14ac:dyDescent="0.3">
      <c r="A2236" s="2">
        <v>790</v>
      </c>
      <c r="B2236" s="2">
        <v>2</v>
      </c>
      <c r="C2236" s="2">
        <f>VLOOKUP(A2236, [1]orders!A:G, 7, FALSE)</f>
        <v>2</v>
      </c>
      <c r="D2236" s="2">
        <v>91</v>
      </c>
      <c r="E2236" s="2">
        <f>VLOOKUP(C2236, [2]staffs!A:G,1,FALSE)</f>
        <v>2</v>
      </c>
      <c r="F2236" s="2" t="str">
        <f>VLOOKUP(E2236, [2]staffs!A:D,4,FALSE)</f>
        <v>mireya.copeland@bikes.shop</v>
      </c>
      <c r="G2236" s="2">
        <f>VLOOKUP(D2236, [3]products!$A:$D, 4, FALSE)</f>
        <v>1</v>
      </c>
      <c r="H2236" s="2" t="str">
        <f>VLOOKUP(G2236, [4]categories!A:B, 2, FALSE)</f>
        <v>Children Bicycles</v>
      </c>
      <c r="I2236" s="14">
        <f>VLOOKUP(A2236, [1]orders!A:B,2,FALSE)</f>
        <v>1015</v>
      </c>
      <c r="J2236" s="14" t="str">
        <f>VLOOKUP(A2236, [1]orders!A:I,9,FALSE)</f>
        <v>nichelle.rosario@hotmail.com</v>
      </c>
      <c r="K2236" s="14">
        <f>VLOOKUP(A2236, [1]orders!A:J,10,FALSE)</f>
        <v>11530</v>
      </c>
      <c r="L2236" s="2" t="str">
        <f>IFERROR(VLOOKUP(C2236, [5]stores!A:B, 2, FALSE), "Unknown")</f>
        <v>Baldwin Bikes</v>
      </c>
      <c r="M2236" s="2" t="str">
        <f>VLOOKUP(D2236,[3]products!A:B,2,FALSE)</f>
        <v>Trek Precaliber 24 (21-Speed) - Girls - 2017</v>
      </c>
      <c r="N2236" s="2" t="str">
        <f>VLOOKUP(D2236, [3]products!A:H, 8, FALSE)</f>
        <v>Trek</v>
      </c>
      <c r="O2236" s="21">
        <f>VLOOKUP(A2236, [1]orders!A:D, 4, FALSE)</f>
        <v>42813</v>
      </c>
      <c r="P2236" s="2">
        <v>1</v>
      </c>
      <c r="Q2236" s="2">
        <v>349.99</v>
      </c>
      <c r="R2236" s="27">
        <v>0.1</v>
      </c>
      <c r="S2236" s="2">
        <f t="shared" si="34"/>
        <v>349.99</v>
      </c>
    </row>
    <row r="2237" spans="1:19" x14ac:dyDescent="0.3">
      <c r="A2237" s="2">
        <v>791</v>
      </c>
      <c r="B2237" s="2">
        <v>1</v>
      </c>
      <c r="C2237" s="2">
        <f>VLOOKUP(A2237, [1]orders!A:G, 7, FALSE)</f>
        <v>2</v>
      </c>
      <c r="D2237" s="2">
        <v>54</v>
      </c>
      <c r="E2237" s="2">
        <f>VLOOKUP(C2237, [2]staffs!A:G,1,FALSE)</f>
        <v>2</v>
      </c>
      <c r="F2237" s="2" t="str">
        <f>VLOOKUP(E2237, [2]staffs!A:D,4,FALSE)</f>
        <v>mireya.copeland@bikes.shop</v>
      </c>
      <c r="G2237" s="2">
        <f>VLOOKUP(D2237, [3]products!$A:$D, 4, FALSE)</f>
        <v>7</v>
      </c>
      <c r="H2237" s="2" t="str">
        <f>VLOOKUP(G2237, [4]categories!A:B, 2, FALSE)</f>
        <v>Road Bikes</v>
      </c>
      <c r="I2237" s="14">
        <f>VLOOKUP(A2237, [1]orders!A:B,2,FALSE)</f>
        <v>432</v>
      </c>
      <c r="J2237" s="14" t="str">
        <f>VLOOKUP(A2237, [1]orders!A:I,9,FALSE)</f>
        <v>julius.holt@aol.com</v>
      </c>
      <c r="K2237" s="14">
        <f>VLOOKUP(A2237, [1]orders!A:J,10,FALSE)</f>
        <v>11554</v>
      </c>
      <c r="L2237" s="2" t="str">
        <f>IFERROR(VLOOKUP(C2237, [5]stores!A:B, 2, FALSE), "Unknown")</f>
        <v>Baldwin Bikes</v>
      </c>
      <c r="M2237" s="2" t="str">
        <f>VLOOKUP(D2237,[3]products!A:B,2,FALSE)</f>
        <v>Trek Domane SL Disc Frameset - 2017</v>
      </c>
      <c r="N2237" s="2" t="str">
        <f>VLOOKUP(D2237, [3]products!A:H, 8, FALSE)</f>
        <v>Trek</v>
      </c>
      <c r="O2237" s="21">
        <f>VLOOKUP(A2237, [1]orders!A:D, 4, FALSE)</f>
        <v>42814</v>
      </c>
      <c r="P2237" s="2">
        <v>1</v>
      </c>
      <c r="Q2237" s="2">
        <v>3199.99</v>
      </c>
      <c r="R2237" s="27">
        <v>0.2</v>
      </c>
      <c r="S2237" s="2">
        <f t="shared" si="34"/>
        <v>3199.99</v>
      </c>
    </row>
    <row r="2238" spans="1:19" x14ac:dyDescent="0.3">
      <c r="A2238" s="2">
        <v>791</v>
      </c>
      <c r="B2238" s="2">
        <v>2</v>
      </c>
      <c r="C2238" s="2">
        <f>VLOOKUP(A2238, [1]orders!A:G, 7, FALSE)</f>
        <v>2</v>
      </c>
      <c r="D2238" s="2">
        <v>25</v>
      </c>
      <c r="E2238" s="2">
        <f>VLOOKUP(C2238, [2]staffs!A:G,1,FALSE)</f>
        <v>2</v>
      </c>
      <c r="F2238" s="2" t="str">
        <f>VLOOKUP(E2238, [2]staffs!A:D,4,FALSE)</f>
        <v>mireya.copeland@bikes.shop</v>
      </c>
      <c r="G2238" s="2">
        <f>VLOOKUP(D2238, [3]products!$A:$D, 4, FALSE)</f>
        <v>2</v>
      </c>
      <c r="H2238" s="2" t="str">
        <f>VLOOKUP(G2238, [4]categories!A:B, 2, FALSE)</f>
        <v>Comfort Bicycles</v>
      </c>
      <c r="I2238" s="14">
        <f>VLOOKUP(A2238, [1]orders!A:B,2,FALSE)</f>
        <v>432</v>
      </c>
      <c r="J2238" s="14" t="str">
        <f>VLOOKUP(A2238, [1]orders!A:I,9,FALSE)</f>
        <v>julius.holt@aol.com</v>
      </c>
      <c r="K2238" s="14">
        <f>VLOOKUP(A2238, [1]orders!A:J,10,FALSE)</f>
        <v>11554</v>
      </c>
      <c r="L2238" s="2" t="str">
        <f>IFERROR(VLOOKUP(C2238, [5]stores!A:B, 2, FALSE), "Unknown")</f>
        <v>Baldwin Bikes</v>
      </c>
      <c r="M2238" s="2" t="str">
        <f>VLOOKUP(D2238,[3]products!A:B,2,FALSE)</f>
        <v>Electra Townie Original 7D - 2015/2016</v>
      </c>
      <c r="N2238" s="2" t="str">
        <f>VLOOKUP(D2238, [3]products!A:H, 8, FALSE)</f>
        <v>Electra</v>
      </c>
      <c r="O2238" s="21">
        <f>VLOOKUP(A2238, [1]orders!A:D, 4, FALSE)</f>
        <v>42814</v>
      </c>
      <c r="P2238" s="2">
        <v>2</v>
      </c>
      <c r="Q2238" s="2">
        <v>499.99</v>
      </c>
      <c r="R2238" s="27">
        <v>7.0000000000000007E-2</v>
      </c>
      <c r="S2238" s="2">
        <f t="shared" si="34"/>
        <v>999.98</v>
      </c>
    </row>
    <row r="2239" spans="1:19" x14ac:dyDescent="0.3">
      <c r="A2239" s="2">
        <v>792</v>
      </c>
      <c r="B2239" s="2">
        <v>1</v>
      </c>
      <c r="C2239" s="2">
        <f>VLOOKUP(A2239, [1]orders!A:G, 7, FALSE)</f>
        <v>2</v>
      </c>
      <c r="D2239" s="2">
        <v>16</v>
      </c>
      <c r="E2239" s="2">
        <f>VLOOKUP(C2239, [2]staffs!A:G,1,FALSE)</f>
        <v>2</v>
      </c>
      <c r="F2239" s="2" t="str">
        <f>VLOOKUP(E2239, [2]staffs!A:D,4,FALSE)</f>
        <v>mireya.copeland@bikes.shop</v>
      </c>
      <c r="G2239" s="2">
        <f>VLOOKUP(D2239, [3]products!$A:$D, 4, FALSE)</f>
        <v>3</v>
      </c>
      <c r="H2239" s="2" t="str">
        <f>VLOOKUP(G2239, [4]categories!A:B, 2, FALSE)</f>
        <v>Cruisers Bicycles</v>
      </c>
      <c r="I2239" s="14">
        <f>VLOOKUP(A2239, [1]orders!A:B,2,FALSE)</f>
        <v>479</v>
      </c>
      <c r="J2239" s="14" t="str">
        <f>VLOOKUP(A2239, [1]orders!A:I,9,FALSE)</f>
        <v>gertha.mejia@yahoo.com</v>
      </c>
      <c r="K2239" s="14">
        <f>VLOOKUP(A2239, [1]orders!A:J,10,FALSE)</f>
        <v>11354</v>
      </c>
      <c r="L2239" s="2" t="str">
        <f>IFERROR(VLOOKUP(C2239, [5]stores!A:B, 2, FALSE), "Unknown")</f>
        <v>Baldwin Bikes</v>
      </c>
      <c r="M2239" s="2" t="str">
        <f>VLOOKUP(D2239,[3]products!A:B,2,FALSE)</f>
        <v>Electra Townie Original 7D EQ - 2016</v>
      </c>
      <c r="N2239" s="2" t="str">
        <f>VLOOKUP(D2239, [3]products!A:H, 8, FALSE)</f>
        <v>Electra</v>
      </c>
      <c r="O2239" s="21">
        <f>VLOOKUP(A2239, [1]orders!A:D, 4, FALSE)</f>
        <v>42816</v>
      </c>
      <c r="P2239" s="2">
        <v>2</v>
      </c>
      <c r="Q2239" s="2">
        <v>599.99</v>
      </c>
      <c r="R2239" s="27">
        <v>0.2</v>
      </c>
      <c r="S2239" s="2">
        <f t="shared" si="34"/>
        <v>1199.98</v>
      </c>
    </row>
    <row r="2240" spans="1:19" x14ac:dyDescent="0.3">
      <c r="A2240" s="2">
        <v>792</v>
      </c>
      <c r="B2240" s="2">
        <v>2</v>
      </c>
      <c r="C2240" s="2">
        <f>VLOOKUP(A2240, [1]orders!A:G, 7, FALSE)</f>
        <v>2</v>
      </c>
      <c r="D2240" s="2">
        <v>39</v>
      </c>
      <c r="E2240" s="2">
        <f>VLOOKUP(C2240, [2]staffs!A:G,1,FALSE)</f>
        <v>2</v>
      </c>
      <c r="F2240" s="2" t="str">
        <f>VLOOKUP(E2240, [2]staffs!A:D,4,FALSE)</f>
        <v>mireya.copeland@bikes.shop</v>
      </c>
      <c r="G2240" s="2">
        <f>VLOOKUP(D2240, [3]products!$A:$D, 4, FALSE)</f>
        <v>6</v>
      </c>
      <c r="H2240" s="2" t="str">
        <f>VLOOKUP(G2240, [4]categories!A:B, 2, FALSE)</f>
        <v>Mountain Bikes</v>
      </c>
      <c r="I2240" s="14">
        <f>VLOOKUP(A2240, [1]orders!A:B,2,FALSE)</f>
        <v>479</v>
      </c>
      <c r="J2240" s="14" t="str">
        <f>VLOOKUP(A2240, [1]orders!A:I,9,FALSE)</f>
        <v>gertha.mejia@yahoo.com</v>
      </c>
      <c r="K2240" s="14">
        <f>VLOOKUP(A2240, [1]orders!A:J,10,FALSE)</f>
        <v>11354</v>
      </c>
      <c r="L2240" s="2" t="str">
        <f>IFERROR(VLOOKUP(C2240, [5]stores!A:B, 2, FALSE), "Unknown")</f>
        <v>Baldwin Bikes</v>
      </c>
      <c r="M2240" s="2" t="str">
        <f>VLOOKUP(D2240,[3]products!A:B,2,FALSE)</f>
        <v>Trek Stache 5 - 2017</v>
      </c>
      <c r="N2240" s="2" t="str">
        <f>VLOOKUP(D2240, [3]products!A:H, 8, FALSE)</f>
        <v>Trek</v>
      </c>
      <c r="O2240" s="21">
        <f>VLOOKUP(A2240, [1]orders!A:D, 4, FALSE)</f>
        <v>42816</v>
      </c>
      <c r="P2240" s="2">
        <v>1</v>
      </c>
      <c r="Q2240" s="2">
        <v>1499.99</v>
      </c>
      <c r="R2240" s="27">
        <v>0.2</v>
      </c>
      <c r="S2240" s="2">
        <f t="shared" si="34"/>
        <v>1499.99</v>
      </c>
    </row>
    <row r="2241" spans="1:19" x14ac:dyDescent="0.3">
      <c r="A2241" s="2">
        <v>792</v>
      </c>
      <c r="B2241" s="2">
        <v>3</v>
      </c>
      <c r="C2241" s="2">
        <f>VLOOKUP(A2241, [1]orders!A:G, 7, FALSE)</f>
        <v>2</v>
      </c>
      <c r="D2241" s="2">
        <v>56</v>
      </c>
      <c r="E2241" s="2">
        <f>VLOOKUP(C2241, [2]staffs!A:G,1,FALSE)</f>
        <v>2</v>
      </c>
      <c r="F2241" s="2" t="str">
        <f>VLOOKUP(E2241, [2]staffs!A:D,4,FALSE)</f>
        <v>mireya.copeland@bikes.shop</v>
      </c>
      <c r="G2241" s="2">
        <f>VLOOKUP(D2241, [3]products!$A:$D, 4, FALSE)</f>
        <v>7</v>
      </c>
      <c r="H2241" s="2" t="str">
        <f>VLOOKUP(G2241, [4]categories!A:B, 2, FALSE)</f>
        <v>Road Bikes</v>
      </c>
      <c r="I2241" s="14">
        <f>VLOOKUP(A2241, [1]orders!A:B,2,FALSE)</f>
        <v>479</v>
      </c>
      <c r="J2241" s="14" t="str">
        <f>VLOOKUP(A2241, [1]orders!A:I,9,FALSE)</f>
        <v>gertha.mejia@yahoo.com</v>
      </c>
      <c r="K2241" s="14">
        <f>VLOOKUP(A2241, [1]orders!A:J,10,FALSE)</f>
        <v>11354</v>
      </c>
      <c r="L2241" s="2" t="str">
        <f>IFERROR(VLOOKUP(C2241, [5]stores!A:B, 2, FALSE), "Unknown")</f>
        <v>Baldwin Bikes</v>
      </c>
      <c r="M2241" s="2" t="str">
        <f>VLOOKUP(D2241,[3]products!A:B,2,FALSE)</f>
        <v>Trek Domane SLR 6 Disc - 2017</v>
      </c>
      <c r="N2241" s="2" t="str">
        <f>VLOOKUP(D2241, [3]products!A:H, 8, FALSE)</f>
        <v>Trek</v>
      </c>
      <c r="O2241" s="21">
        <f>VLOOKUP(A2241, [1]orders!A:D, 4, FALSE)</f>
        <v>42816</v>
      </c>
      <c r="P2241" s="2">
        <v>1</v>
      </c>
      <c r="Q2241" s="2">
        <v>5499.99</v>
      </c>
      <c r="R2241" s="27">
        <v>0.2</v>
      </c>
      <c r="S2241" s="2">
        <f t="shared" si="34"/>
        <v>5499.99</v>
      </c>
    </row>
    <row r="2242" spans="1:19" x14ac:dyDescent="0.3">
      <c r="A2242" s="2">
        <v>792</v>
      </c>
      <c r="B2242" s="2">
        <v>4</v>
      </c>
      <c r="C2242" s="2">
        <f>VLOOKUP(A2242, [1]orders!A:G, 7, FALSE)</f>
        <v>2</v>
      </c>
      <c r="D2242" s="2">
        <v>30</v>
      </c>
      <c r="E2242" s="2">
        <f>VLOOKUP(C2242, [2]staffs!A:G,1,FALSE)</f>
        <v>2</v>
      </c>
      <c r="F2242" s="2" t="str">
        <f>VLOOKUP(E2242, [2]staffs!A:D,4,FALSE)</f>
        <v>mireya.copeland@bikes.shop</v>
      </c>
      <c r="G2242" s="2">
        <f>VLOOKUP(D2242, [3]products!$A:$D, 4, FALSE)</f>
        <v>6</v>
      </c>
      <c r="H2242" s="2" t="str">
        <f>VLOOKUP(G2242, [4]categories!A:B, 2, FALSE)</f>
        <v>Mountain Bikes</v>
      </c>
      <c r="I2242" s="14">
        <f>VLOOKUP(A2242, [1]orders!A:B,2,FALSE)</f>
        <v>479</v>
      </c>
      <c r="J2242" s="14" t="str">
        <f>VLOOKUP(A2242, [1]orders!A:I,9,FALSE)</f>
        <v>gertha.mejia@yahoo.com</v>
      </c>
      <c r="K2242" s="14">
        <f>VLOOKUP(A2242, [1]orders!A:J,10,FALSE)</f>
        <v>11354</v>
      </c>
      <c r="L2242" s="2" t="str">
        <f>IFERROR(VLOOKUP(C2242, [5]stores!A:B, 2, FALSE), "Unknown")</f>
        <v>Baldwin Bikes</v>
      </c>
      <c r="M2242" s="2" t="str">
        <f>VLOOKUP(D2242,[3]products!A:B,2,FALSE)</f>
        <v>Surly Ice Cream Truck Frameset - 2017</v>
      </c>
      <c r="N2242" s="2" t="str">
        <f>VLOOKUP(D2242, [3]products!A:H, 8, FALSE)</f>
        <v>Surly</v>
      </c>
      <c r="O2242" s="21">
        <f>VLOOKUP(A2242, [1]orders!A:D, 4, FALSE)</f>
        <v>42816</v>
      </c>
      <c r="P2242" s="2">
        <v>1</v>
      </c>
      <c r="Q2242" s="2">
        <v>999.99</v>
      </c>
      <c r="R2242" s="27">
        <v>0.05</v>
      </c>
      <c r="S2242" s="2">
        <f t="shared" si="34"/>
        <v>999.99</v>
      </c>
    </row>
    <row r="2243" spans="1:19" x14ac:dyDescent="0.3">
      <c r="A2243" s="2">
        <v>792</v>
      </c>
      <c r="B2243" s="2">
        <v>5</v>
      </c>
      <c r="C2243" s="2">
        <f>VLOOKUP(A2243, [1]orders!A:G, 7, FALSE)</f>
        <v>2</v>
      </c>
      <c r="D2243" s="2">
        <v>2</v>
      </c>
      <c r="E2243" s="2">
        <f>VLOOKUP(C2243, [2]staffs!A:G,1,FALSE)</f>
        <v>2</v>
      </c>
      <c r="F2243" s="2" t="str">
        <f>VLOOKUP(E2243, [2]staffs!A:D,4,FALSE)</f>
        <v>mireya.copeland@bikes.shop</v>
      </c>
      <c r="G2243" s="2">
        <f>VLOOKUP(D2243, [3]products!$A:$D, 4, FALSE)</f>
        <v>6</v>
      </c>
      <c r="H2243" s="2" t="str">
        <f>VLOOKUP(G2243, [4]categories!A:B, 2, FALSE)</f>
        <v>Mountain Bikes</v>
      </c>
      <c r="I2243" s="14">
        <f>VLOOKUP(A2243, [1]orders!A:B,2,FALSE)</f>
        <v>479</v>
      </c>
      <c r="J2243" s="14" t="str">
        <f>VLOOKUP(A2243, [1]orders!A:I,9,FALSE)</f>
        <v>gertha.mejia@yahoo.com</v>
      </c>
      <c r="K2243" s="14">
        <f>VLOOKUP(A2243, [1]orders!A:J,10,FALSE)</f>
        <v>11354</v>
      </c>
      <c r="L2243" s="2" t="str">
        <f>IFERROR(VLOOKUP(C2243, [5]stores!A:B, 2, FALSE), "Unknown")</f>
        <v>Baldwin Bikes</v>
      </c>
      <c r="M2243" s="2" t="str">
        <f>VLOOKUP(D2243,[3]products!A:B,2,FALSE)</f>
        <v>Ritchey Timberwolf Frameset - 2016</v>
      </c>
      <c r="N2243" s="2" t="str">
        <f>VLOOKUP(D2243, [3]products!A:H, 8, FALSE)</f>
        <v>Ritchey</v>
      </c>
      <c r="O2243" s="21">
        <f>VLOOKUP(A2243, [1]orders!A:D, 4, FALSE)</f>
        <v>42816</v>
      </c>
      <c r="P2243" s="2">
        <v>1</v>
      </c>
      <c r="Q2243" s="2">
        <v>749.99</v>
      </c>
      <c r="R2243" s="27">
        <v>0.2</v>
      </c>
      <c r="S2243" s="2">
        <f t="shared" ref="S2243:S2306" si="35">P2243*Q2243</f>
        <v>749.99</v>
      </c>
    </row>
    <row r="2244" spans="1:19" x14ac:dyDescent="0.3">
      <c r="A2244" s="2">
        <v>793</v>
      </c>
      <c r="B2244" s="2">
        <v>1</v>
      </c>
      <c r="C2244" s="2">
        <f>VLOOKUP(A2244, [1]orders!A:G, 7, FALSE)</f>
        <v>2</v>
      </c>
      <c r="D2244" s="2">
        <v>60</v>
      </c>
      <c r="E2244" s="2">
        <f>VLOOKUP(C2244, [2]staffs!A:G,1,FALSE)</f>
        <v>2</v>
      </c>
      <c r="F2244" s="2" t="str">
        <f>VLOOKUP(E2244, [2]staffs!A:D,4,FALSE)</f>
        <v>mireya.copeland@bikes.shop</v>
      </c>
      <c r="G2244" s="2">
        <f>VLOOKUP(D2244, [3]products!$A:$D, 4, FALSE)</f>
        <v>5</v>
      </c>
      <c r="H2244" s="2" t="str">
        <f>VLOOKUP(G2244, [4]categories!A:B, 2, FALSE)</f>
        <v>Electric Bikes</v>
      </c>
      <c r="I2244" s="14">
        <f>VLOOKUP(A2244, [1]orders!A:B,2,FALSE)</f>
        <v>653</v>
      </c>
      <c r="J2244" s="14" t="str">
        <f>VLOOKUP(A2244, [1]orders!A:I,9,FALSE)</f>
        <v>florencio.davenport@yahoo.com</v>
      </c>
      <c r="K2244" s="14">
        <f>VLOOKUP(A2244, [1]orders!A:J,10,FALSE)</f>
        <v>14701</v>
      </c>
      <c r="L2244" s="2" t="str">
        <f>IFERROR(VLOOKUP(C2244, [5]stores!A:B, 2, FALSE), "Unknown")</f>
        <v>Baldwin Bikes</v>
      </c>
      <c r="M2244" s="2" t="str">
        <f>VLOOKUP(D2244,[3]products!A:B,2,FALSE)</f>
        <v>Sun Bicycles ElectroLite - 2017</v>
      </c>
      <c r="N2244" s="2" t="str">
        <f>VLOOKUP(D2244, [3]products!A:H, 8, FALSE)</f>
        <v>Sun Bicycles</v>
      </c>
      <c r="O2244" s="21">
        <f>VLOOKUP(A2244, [1]orders!A:D, 4, FALSE)</f>
        <v>42817</v>
      </c>
      <c r="P2244" s="2">
        <v>1</v>
      </c>
      <c r="Q2244" s="2">
        <v>1559.99</v>
      </c>
      <c r="R2244" s="27">
        <v>0.05</v>
      </c>
      <c r="S2244" s="2">
        <f t="shared" si="35"/>
        <v>1559.99</v>
      </c>
    </row>
    <row r="2245" spans="1:19" x14ac:dyDescent="0.3">
      <c r="A2245" s="2">
        <v>793</v>
      </c>
      <c r="B2245" s="2">
        <v>2</v>
      </c>
      <c r="C2245" s="2">
        <f>VLOOKUP(A2245, [1]orders!A:G, 7, FALSE)</f>
        <v>2</v>
      </c>
      <c r="D2245" s="2">
        <v>95</v>
      </c>
      <c r="E2245" s="2">
        <f>VLOOKUP(C2245, [2]staffs!A:G,1,FALSE)</f>
        <v>2</v>
      </c>
      <c r="F2245" s="2" t="str">
        <f>VLOOKUP(E2245, [2]staffs!A:D,4,FALSE)</f>
        <v>mireya.copeland@bikes.shop</v>
      </c>
      <c r="G2245" s="2">
        <f>VLOOKUP(D2245, [3]products!$A:$D, 4, FALSE)</f>
        <v>1</v>
      </c>
      <c r="H2245" s="2" t="str">
        <f>VLOOKUP(G2245, [4]categories!A:B, 2, FALSE)</f>
        <v>Children Bicycles</v>
      </c>
      <c r="I2245" s="14">
        <f>VLOOKUP(A2245, [1]orders!A:B,2,FALSE)</f>
        <v>653</v>
      </c>
      <c r="J2245" s="14" t="str">
        <f>VLOOKUP(A2245, [1]orders!A:I,9,FALSE)</f>
        <v>florencio.davenport@yahoo.com</v>
      </c>
      <c r="K2245" s="14">
        <f>VLOOKUP(A2245, [1]orders!A:J,10,FALSE)</f>
        <v>14701</v>
      </c>
      <c r="L2245" s="2" t="str">
        <f>IFERROR(VLOOKUP(C2245, [5]stores!A:B, 2, FALSE), "Unknown")</f>
        <v>Baldwin Bikes</v>
      </c>
      <c r="M2245" s="2" t="str">
        <f>VLOOKUP(D2245,[3]products!A:B,2,FALSE)</f>
        <v>Electra Girl's Hawaii 1 16" - 2017</v>
      </c>
      <c r="N2245" s="2" t="str">
        <f>VLOOKUP(D2245, [3]products!A:H, 8, FALSE)</f>
        <v>Electra</v>
      </c>
      <c r="O2245" s="21">
        <f>VLOOKUP(A2245, [1]orders!A:D, 4, FALSE)</f>
        <v>42817</v>
      </c>
      <c r="P2245" s="2">
        <v>2</v>
      </c>
      <c r="Q2245" s="2">
        <v>299.99</v>
      </c>
      <c r="R2245" s="27">
        <v>0.05</v>
      </c>
      <c r="S2245" s="2">
        <f t="shared" si="35"/>
        <v>599.98</v>
      </c>
    </row>
    <row r="2246" spans="1:19" x14ac:dyDescent="0.3">
      <c r="A2246" s="2">
        <v>793</v>
      </c>
      <c r="B2246" s="2">
        <v>3</v>
      </c>
      <c r="C2246" s="2">
        <f>VLOOKUP(A2246, [1]orders!A:G, 7, FALSE)</f>
        <v>2</v>
      </c>
      <c r="D2246" s="2">
        <v>75</v>
      </c>
      <c r="E2246" s="2">
        <f>VLOOKUP(C2246, [2]staffs!A:G,1,FALSE)</f>
        <v>2</v>
      </c>
      <c r="F2246" s="2" t="str">
        <f>VLOOKUP(E2246, [2]staffs!A:D,4,FALSE)</f>
        <v>mireya.copeland@bikes.shop</v>
      </c>
      <c r="G2246" s="2">
        <f>VLOOKUP(D2246, [3]products!$A:$D, 4, FALSE)</f>
        <v>3</v>
      </c>
      <c r="H2246" s="2" t="str">
        <f>VLOOKUP(G2246, [4]categories!A:B, 2, FALSE)</f>
        <v>Cruisers Bicycles</v>
      </c>
      <c r="I2246" s="14">
        <f>VLOOKUP(A2246, [1]orders!A:B,2,FALSE)</f>
        <v>653</v>
      </c>
      <c r="J2246" s="14" t="str">
        <f>VLOOKUP(A2246, [1]orders!A:I,9,FALSE)</f>
        <v>florencio.davenport@yahoo.com</v>
      </c>
      <c r="K2246" s="14">
        <f>VLOOKUP(A2246, [1]orders!A:J,10,FALSE)</f>
        <v>14701</v>
      </c>
      <c r="L2246" s="2" t="str">
        <f>IFERROR(VLOOKUP(C2246, [5]stores!A:B, 2, FALSE), "Unknown")</f>
        <v>Baldwin Bikes</v>
      </c>
      <c r="M2246" s="2" t="str">
        <f>VLOOKUP(D2246,[3]products!A:B,2,FALSE)</f>
        <v>Electra Cruiser Lux Fat Tire 1 Ladies - 2017</v>
      </c>
      <c r="N2246" s="2" t="str">
        <f>VLOOKUP(D2246, [3]products!A:H, 8, FALSE)</f>
        <v>Electra</v>
      </c>
      <c r="O2246" s="21">
        <f>VLOOKUP(A2246, [1]orders!A:D, 4, FALSE)</f>
        <v>42817</v>
      </c>
      <c r="P2246" s="2">
        <v>2</v>
      </c>
      <c r="Q2246" s="2">
        <v>599.99</v>
      </c>
      <c r="R2246" s="27">
        <v>0.05</v>
      </c>
      <c r="S2246" s="2">
        <f t="shared" si="35"/>
        <v>1199.98</v>
      </c>
    </row>
    <row r="2247" spans="1:19" x14ac:dyDescent="0.3">
      <c r="A2247" s="2">
        <v>794</v>
      </c>
      <c r="B2247" s="2">
        <v>1</v>
      </c>
      <c r="C2247" s="2">
        <f>VLOOKUP(A2247, [1]orders!A:G, 7, FALSE)</f>
        <v>2</v>
      </c>
      <c r="D2247" s="2">
        <v>41</v>
      </c>
      <c r="E2247" s="2">
        <f>VLOOKUP(C2247, [2]staffs!A:G,1,FALSE)</f>
        <v>2</v>
      </c>
      <c r="F2247" s="2" t="str">
        <f>VLOOKUP(E2247, [2]staffs!A:D,4,FALSE)</f>
        <v>mireya.copeland@bikes.shop</v>
      </c>
      <c r="G2247" s="2">
        <f>VLOOKUP(D2247, [3]products!$A:$D, 4, FALSE)</f>
        <v>6</v>
      </c>
      <c r="H2247" s="2" t="str">
        <f>VLOOKUP(G2247, [4]categories!A:B, 2, FALSE)</f>
        <v>Mountain Bikes</v>
      </c>
      <c r="I2247" s="14">
        <f>VLOOKUP(A2247, [1]orders!A:B,2,FALSE)</f>
        <v>863</v>
      </c>
      <c r="J2247" s="14" t="str">
        <f>VLOOKUP(A2247, [1]orders!A:I,9,FALSE)</f>
        <v>shonta.preston@msn.com</v>
      </c>
      <c r="K2247" s="14">
        <f>VLOOKUP(A2247, [1]orders!A:J,10,FALSE)</f>
        <v>13501</v>
      </c>
      <c r="L2247" s="2" t="str">
        <f>IFERROR(VLOOKUP(C2247, [5]stores!A:B, 2, FALSE), "Unknown")</f>
        <v>Baldwin Bikes</v>
      </c>
      <c r="M2247" s="2" t="str">
        <f>VLOOKUP(D2247,[3]products!A:B,2,FALSE)</f>
        <v>Haro Shift R3 - 2017</v>
      </c>
      <c r="N2247" s="2" t="str">
        <f>VLOOKUP(D2247, [3]products!A:H, 8, FALSE)</f>
        <v>Haro</v>
      </c>
      <c r="O2247" s="21">
        <f>VLOOKUP(A2247, [1]orders!A:D, 4, FALSE)</f>
        <v>42817</v>
      </c>
      <c r="P2247" s="2">
        <v>2</v>
      </c>
      <c r="Q2247" s="2">
        <v>1469.99</v>
      </c>
      <c r="R2247" s="27">
        <v>0.05</v>
      </c>
      <c r="S2247" s="2">
        <f t="shared" si="35"/>
        <v>2939.98</v>
      </c>
    </row>
    <row r="2248" spans="1:19" x14ac:dyDescent="0.3">
      <c r="A2248" s="2">
        <v>794</v>
      </c>
      <c r="B2248" s="2">
        <v>2</v>
      </c>
      <c r="C2248" s="2">
        <f>VLOOKUP(A2248, [1]orders!A:G, 7, FALSE)</f>
        <v>2</v>
      </c>
      <c r="D2248" s="2">
        <v>68</v>
      </c>
      <c r="E2248" s="2">
        <f>VLOOKUP(C2248, [2]staffs!A:G,1,FALSE)</f>
        <v>2</v>
      </c>
      <c r="F2248" s="2" t="str">
        <f>VLOOKUP(E2248, [2]staffs!A:D,4,FALSE)</f>
        <v>mireya.copeland@bikes.shop</v>
      </c>
      <c r="G2248" s="2">
        <f>VLOOKUP(D2248, [3]products!$A:$D, 4, FALSE)</f>
        <v>3</v>
      </c>
      <c r="H2248" s="2" t="str">
        <f>VLOOKUP(G2248, [4]categories!A:B, 2, FALSE)</f>
        <v>Cruisers Bicycles</v>
      </c>
      <c r="I2248" s="14">
        <f>VLOOKUP(A2248, [1]orders!A:B,2,FALSE)</f>
        <v>863</v>
      </c>
      <c r="J2248" s="14" t="str">
        <f>VLOOKUP(A2248, [1]orders!A:I,9,FALSE)</f>
        <v>shonta.preston@msn.com</v>
      </c>
      <c r="K2248" s="14">
        <f>VLOOKUP(A2248, [1]orders!A:J,10,FALSE)</f>
        <v>13501</v>
      </c>
      <c r="L2248" s="2" t="str">
        <f>IFERROR(VLOOKUP(C2248, [5]stores!A:B, 2, FALSE), "Unknown")</f>
        <v>Baldwin Bikes</v>
      </c>
      <c r="M2248" s="2" t="str">
        <f>VLOOKUP(D2248,[3]products!A:B,2,FALSE)</f>
        <v>Sun Bicycles Cruz 3 - 2017</v>
      </c>
      <c r="N2248" s="2" t="str">
        <f>VLOOKUP(D2248, [3]products!A:H, 8, FALSE)</f>
        <v>Sun Bicycles</v>
      </c>
      <c r="O2248" s="21">
        <f>VLOOKUP(A2248, [1]orders!A:D, 4, FALSE)</f>
        <v>42817</v>
      </c>
      <c r="P2248" s="2">
        <v>1</v>
      </c>
      <c r="Q2248" s="2">
        <v>449.99</v>
      </c>
      <c r="R2248" s="27">
        <v>0.2</v>
      </c>
      <c r="S2248" s="2">
        <f t="shared" si="35"/>
        <v>449.99</v>
      </c>
    </row>
    <row r="2249" spans="1:19" x14ac:dyDescent="0.3">
      <c r="A2249" s="2">
        <v>794</v>
      </c>
      <c r="B2249" s="2">
        <v>3</v>
      </c>
      <c r="C2249" s="2">
        <f>VLOOKUP(A2249, [1]orders!A:G, 7, FALSE)</f>
        <v>2</v>
      </c>
      <c r="D2249" s="2">
        <v>17</v>
      </c>
      <c r="E2249" s="2">
        <f>VLOOKUP(C2249, [2]staffs!A:G,1,FALSE)</f>
        <v>2</v>
      </c>
      <c r="F2249" s="2" t="str">
        <f>VLOOKUP(E2249, [2]staffs!A:D,4,FALSE)</f>
        <v>mireya.copeland@bikes.shop</v>
      </c>
      <c r="G2249" s="2">
        <f>VLOOKUP(D2249, [3]products!$A:$D, 4, FALSE)</f>
        <v>3</v>
      </c>
      <c r="H2249" s="2" t="str">
        <f>VLOOKUP(G2249, [4]categories!A:B, 2, FALSE)</f>
        <v>Cruisers Bicycles</v>
      </c>
      <c r="I2249" s="14">
        <f>VLOOKUP(A2249, [1]orders!A:B,2,FALSE)</f>
        <v>863</v>
      </c>
      <c r="J2249" s="14" t="str">
        <f>VLOOKUP(A2249, [1]orders!A:I,9,FALSE)</f>
        <v>shonta.preston@msn.com</v>
      </c>
      <c r="K2249" s="14">
        <f>VLOOKUP(A2249, [1]orders!A:J,10,FALSE)</f>
        <v>13501</v>
      </c>
      <c r="L2249" s="2" t="str">
        <f>IFERROR(VLOOKUP(C2249, [5]stores!A:B, 2, FALSE), "Unknown")</f>
        <v>Baldwin Bikes</v>
      </c>
      <c r="M2249" s="2" t="str">
        <f>VLOOKUP(D2249,[3]products!A:B,2,FALSE)</f>
        <v>Pure Cycles Vine 8-Speed - 2016</v>
      </c>
      <c r="N2249" s="2" t="str">
        <f>VLOOKUP(D2249, [3]products!A:H, 8, FALSE)</f>
        <v>Pure Cycles</v>
      </c>
      <c r="O2249" s="21">
        <f>VLOOKUP(A2249, [1]orders!A:D, 4, FALSE)</f>
        <v>42817</v>
      </c>
      <c r="P2249" s="2">
        <v>1</v>
      </c>
      <c r="Q2249" s="2">
        <v>429</v>
      </c>
      <c r="R2249" s="27">
        <v>7.0000000000000007E-2</v>
      </c>
      <c r="S2249" s="2">
        <f t="shared" si="35"/>
        <v>429</v>
      </c>
    </row>
    <row r="2250" spans="1:19" x14ac:dyDescent="0.3">
      <c r="A2250" s="2">
        <v>794</v>
      </c>
      <c r="B2250" s="2">
        <v>4</v>
      </c>
      <c r="C2250" s="2">
        <f>VLOOKUP(A2250, [1]orders!A:G, 7, FALSE)</f>
        <v>2</v>
      </c>
      <c r="D2250" s="2">
        <v>28</v>
      </c>
      <c r="E2250" s="2">
        <f>VLOOKUP(C2250, [2]staffs!A:G,1,FALSE)</f>
        <v>2</v>
      </c>
      <c r="F2250" s="2" t="str">
        <f>VLOOKUP(E2250, [2]staffs!A:D,4,FALSE)</f>
        <v>mireya.copeland@bikes.shop</v>
      </c>
      <c r="G2250" s="2">
        <f>VLOOKUP(D2250, [3]products!$A:$D, 4, FALSE)</f>
        <v>6</v>
      </c>
      <c r="H2250" s="2" t="str">
        <f>VLOOKUP(G2250, [4]categories!A:B, 2, FALSE)</f>
        <v>Mountain Bikes</v>
      </c>
      <c r="I2250" s="14">
        <f>VLOOKUP(A2250, [1]orders!A:B,2,FALSE)</f>
        <v>863</v>
      </c>
      <c r="J2250" s="14" t="str">
        <f>VLOOKUP(A2250, [1]orders!A:I,9,FALSE)</f>
        <v>shonta.preston@msn.com</v>
      </c>
      <c r="K2250" s="14">
        <f>VLOOKUP(A2250, [1]orders!A:J,10,FALSE)</f>
        <v>13501</v>
      </c>
      <c r="L2250" s="2" t="str">
        <f>IFERROR(VLOOKUP(C2250, [5]stores!A:B, 2, FALSE), "Unknown")</f>
        <v>Baldwin Bikes</v>
      </c>
      <c r="M2250" s="2" t="str">
        <f>VLOOKUP(D2250,[3]products!A:B,2,FALSE)</f>
        <v>Surly Karate Monkey 27.5+ Frameset - 2017</v>
      </c>
      <c r="N2250" s="2" t="str">
        <f>VLOOKUP(D2250, [3]products!A:H, 8, FALSE)</f>
        <v>Surly</v>
      </c>
      <c r="O2250" s="21">
        <f>VLOOKUP(A2250, [1]orders!A:D, 4, FALSE)</f>
        <v>42817</v>
      </c>
      <c r="P2250" s="2">
        <v>1</v>
      </c>
      <c r="Q2250" s="2">
        <v>2499.9899999999998</v>
      </c>
      <c r="R2250" s="27">
        <v>0.1</v>
      </c>
      <c r="S2250" s="2">
        <f t="shared" si="35"/>
        <v>2499.9899999999998</v>
      </c>
    </row>
    <row r="2251" spans="1:19" x14ac:dyDescent="0.3">
      <c r="A2251" s="2">
        <v>795</v>
      </c>
      <c r="B2251" s="2">
        <v>1</v>
      </c>
      <c r="C2251" s="2">
        <f>VLOOKUP(A2251, [1]orders!A:G, 7, FALSE)</f>
        <v>2</v>
      </c>
      <c r="D2251" s="2">
        <v>95</v>
      </c>
      <c r="E2251" s="2">
        <f>VLOOKUP(C2251, [2]staffs!A:G,1,FALSE)</f>
        <v>2</v>
      </c>
      <c r="F2251" s="2" t="str">
        <f>VLOOKUP(E2251, [2]staffs!A:D,4,FALSE)</f>
        <v>mireya.copeland@bikes.shop</v>
      </c>
      <c r="G2251" s="2">
        <f>VLOOKUP(D2251, [3]products!$A:$D, 4, FALSE)</f>
        <v>1</v>
      </c>
      <c r="H2251" s="2" t="str">
        <f>VLOOKUP(G2251, [4]categories!A:B, 2, FALSE)</f>
        <v>Children Bicycles</v>
      </c>
      <c r="I2251" s="14">
        <f>VLOOKUP(A2251, [1]orders!A:B,2,FALSE)</f>
        <v>992</v>
      </c>
      <c r="J2251" s="14" t="str">
        <f>VLOOKUP(A2251, [1]orders!A:I,9,FALSE)</f>
        <v>chere.alston@gmail.com</v>
      </c>
      <c r="K2251" s="14">
        <f>VLOOKUP(A2251, [1]orders!A:J,10,FALSE)</f>
        <v>11772</v>
      </c>
      <c r="L2251" s="2" t="str">
        <f>IFERROR(VLOOKUP(C2251, [5]stores!A:B, 2, FALSE), "Unknown")</f>
        <v>Baldwin Bikes</v>
      </c>
      <c r="M2251" s="2" t="str">
        <f>VLOOKUP(D2251,[3]products!A:B,2,FALSE)</f>
        <v>Electra Girl's Hawaii 1 16" - 2017</v>
      </c>
      <c r="N2251" s="2" t="str">
        <f>VLOOKUP(D2251, [3]products!A:H, 8, FALSE)</f>
        <v>Electra</v>
      </c>
      <c r="O2251" s="21">
        <f>VLOOKUP(A2251, [1]orders!A:D, 4, FALSE)</f>
        <v>42817</v>
      </c>
      <c r="P2251" s="2">
        <v>2</v>
      </c>
      <c r="Q2251" s="2">
        <v>299.99</v>
      </c>
      <c r="R2251" s="27">
        <v>0.05</v>
      </c>
      <c r="S2251" s="2">
        <f t="shared" si="35"/>
        <v>599.98</v>
      </c>
    </row>
    <row r="2252" spans="1:19" x14ac:dyDescent="0.3">
      <c r="A2252" s="2">
        <v>795</v>
      </c>
      <c r="B2252" s="2">
        <v>2</v>
      </c>
      <c r="C2252" s="2">
        <f>VLOOKUP(A2252, [1]orders!A:G, 7, FALSE)</f>
        <v>2</v>
      </c>
      <c r="D2252" s="2">
        <v>99</v>
      </c>
      <c r="E2252" s="2">
        <f>VLOOKUP(C2252, [2]staffs!A:G,1,FALSE)</f>
        <v>2</v>
      </c>
      <c r="F2252" s="2" t="str">
        <f>VLOOKUP(E2252, [2]staffs!A:D,4,FALSE)</f>
        <v>mireya.copeland@bikes.shop</v>
      </c>
      <c r="G2252" s="2">
        <f>VLOOKUP(D2252, [3]products!$A:$D, 4, FALSE)</f>
        <v>1</v>
      </c>
      <c r="H2252" s="2" t="str">
        <f>VLOOKUP(G2252, [4]categories!A:B, 2, FALSE)</f>
        <v>Children Bicycles</v>
      </c>
      <c r="I2252" s="14">
        <f>VLOOKUP(A2252, [1]orders!A:B,2,FALSE)</f>
        <v>992</v>
      </c>
      <c r="J2252" s="14" t="str">
        <f>VLOOKUP(A2252, [1]orders!A:I,9,FALSE)</f>
        <v>chere.alston@gmail.com</v>
      </c>
      <c r="K2252" s="14">
        <f>VLOOKUP(A2252, [1]orders!A:J,10,FALSE)</f>
        <v>11772</v>
      </c>
      <c r="L2252" s="2" t="str">
        <f>IFERROR(VLOOKUP(C2252, [5]stores!A:B, 2, FALSE), "Unknown")</f>
        <v>Baldwin Bikes</v>
      </c>
      <c r="M2252" s="2" t="str">
        <f>VLOOKUP(D2252,[3]products!A:B,2,FALSE)</f>
        <v>Electra Sugar Skulls 1 (20-inch) - Girl's - 2017</v>
      </c>
      <c r="N2252" s="2" t="str">
        <f>VLOOKUP(D2252, [3]products!A:H, 8, FALSE)</f>
        <v>Electra</v>
      </c>
      <c r="O2252" s="21">
        <f>VLOOKUP(A2252, [1]orders!A:D, 4, FALSE)</f>
        <v>42817</v>
      </c>
      <c r="P2252" s="2">
        <v>2</v>
      </c>
      <c r="Q2252" s="2">
        <v>299.99</v>
      </c>
      <c r="R2252" s="27">
        <v>0.05</v>
      </c>
      <c r="S2252" s="2">
        <f t="shared" si="35"/>
        <v>599.98</v>
      </c>
    </row>
    <row r="2253" spans="1:19" x14ac:dyDescent="0.3">
      <c r="A2253" s="2">
        <v>796</v>
      </c>
      <c r="B2253" s="2">
        <v>1</v>
      </c>
      <c r="C2253" s="2">
        <f>VLOOKUP(A2253, [1]orders!A:G, 7, FALSE)</f>
        <v>3</v>
      </c>
      <c r="D2253" s="2">
        <v>6</v>
      </c>
      <c r="E2253" s="2">
        <f>VLOOKUP(C2253, [2]staffs!A:G,1,FALSE)</f>
        <v>3</v>
      </c>
      <c r="F2253" s="2" t="str">
        <f>VLOOKUP(E2253, [2]staffs!A:D,4,FALSE)</f>
        <v>genna.serrano@bikes.shop</v>
      </c>
      <c r="G2253" s="2">
        <f>VLOOKUP(D2253, [3]products!$A:$D, 4, FALSE)</f>
        <v>6</v>
      </c>
      <c r="H2253" s="2" t="str">
        <f>VLOOKUP(G2253, [4]categories!A:B, 2, FALSE)</f>
        <v>Mountain Bikes</v>
      </c>
      <c r="I2253" s="14">
        <f>VLOOKUP(A2253, [1]orders!A:B,2,FALSE)</f>
        <v>154</v>
      </c>
      <c r="J2253" s="14" t="str">
        <f>VLOOKUP(A2253, [1]orders!A:I,9,FALSE)</f>
        <v>jenise.preston@yahoo.com</v>
      </c>
      <c r="K2253" s="14">
        <f>VLOOKUP(A2253, [1]orders!A:J,10,FALSE)</f>
        <v>78023</v>
      </c>
      <c r="L2253" s="2" t="str">
        <f>IFERROR(VLOOKUP(C2253, [5]stores!A:B, 2, FALSE), "Unknown")</f>
        <v>Rowlett Bikes</v>
      </c>
      <c r="M2253" s="2" t="str">
        <f>VLOOKUP(D2253,[3]products!A:B,2,FALSE)</f>
        <v>Surly Ice Cream Truck Frameset - 2016</v>
      </c>
      <c r="N2253" s="2" t="str">
        <f>VLOOKUP(D2253, [3]products!A:H, 8, FALSE)</f>
        <v>Surly</v>
      </c>
      <c r="O2253" s="21">
        <f>VLOOKUP(A2253, [1]orders!A:D, 4, FALSE)</f>
        <v>42817</v>
      </c>
      <c r="P2253" s="2">
        <v>2</v>
      </c>
      <c r="Q2253" s="2">
        <v>469.99</v>
      </c>
      <c r="R2253" s="27">
        <v>0.2</v>
      </c>
      <c r="S2253" s="2">
        <f t="shared" si="35"/>
        <v>939.98</v>
      </c>
    </row>
    <row r="2254" spans="1:19" x14ac:dyDescent="0.3">
      <c r="A2254" s="2">
        <v>797</v>
      </c>
      <c r="B2254" s="2">
        <v>1</v>
      </c>
      <c r="C2254" s="2">
        <f>VLOOKUP(A2254, [1]orders!A:G, 7, FALSE)</f>
        <v>2</v>
      </c>
      <c r="D2254" s="2">
        <v>11</v>
      </c>
      <c r="E2254" s="2">
        <f>VLOOKUP(C2254, [2]staffs!A:G,1,FALSE)</f>
        <v>2</v>
      </c>
      <c r="F2254" s="2" t="str">
        <f>VLOOKUP(E2254, [2]staffs!A:D,4,FALSE)</f>
        <v>mireya.copeland@bikes.shop</v>
      </c>
      <c r="G2254" s="2">
        <f>VLOOKUP(D2254, [3]products!$A:$D, 4, FALSE)</f>
        <v>4</v>
      </c>
      <c r="H2254" s="2" t="str">
        <f>VLOOKUP(G2254, [4]categories!A:B, 2, FALSE)</f>
        <v>Cyclocross Bicycles</v>
      </c>
      <c r="I2254" s="14">
        <f>VLOOKUP(A2254, [1]orders!A:B,2,FALSE)</f>
        <v>374</v>
      </c>
      <c r="J2254" s="14" t="str">
        <f>VLOOKUP(A2254, [1]orders!A:I,9,FALSE)</f>
        <v>candelaria.coffey@aol.com</v>
      </c>
      <c r="K2254" s="14">
        <f>VLOOKUP(A2254, [1]orders!A:J,10,FALSE)</f>
        <v>11566</v>
      </c>
      <c r="L2254" s="2" t="str">
        <f>IFERROR(VLOOKUP(C2254, [5]stores!A:B, 2, FALSE), "Unknown")</f>
        <v>Baldwin Bikes</v>
      </c>
      <c r="M2254" s="2" t="str">
        <f>VLOOKUP(D2254,[3]products!A:B,2,FALSE)</f>
        <v>Surly Straggler 650b - 2016</v>
      </c>
      <c r="N2254" s="2" t="str">
        <f>VLOOKUP(D2254, [3]products!A:H, 8, FALSE)</f>
        <v>Surly</v>
      </c>
      <c r="O2254" s="21">
        <f>VLOOKUP(A2254, [1]orders!A:D, 4, FALSE)</f>
        <v>42818</v>
      </c>
      <c r="P2254" s="2">
        <v>1</v>
      </c>
      <c r="Q2254" s="2">
        <v>1680.99</v>
      </c>
      <c r="R2254" s="27">
        <v>7.0000000000000007E-2</v>
      </c>
      <c r="S2254" s="2">
        <f t="shared" si="35"/>
        <v>1680.99</v>
      </c>
    </row>
    <row r="2255" spans="1:19" x14ac:dyDescent="0.3">
      <c r="A2255" s="2">
        <v>797</v>
      </c>
      <c r="B2255" s="2">
        <v>2</v>
      </c>
      <c r="C2255" s="2">
        <f>VLOOKUP(A2255, [1]orders!A:G, 7, FALSE)</f>
        <v>2</v>
      </c>
      <c r="D2255" s="2">
        <v>69</v>
      </c>
      <c r="E2255" s="2">
        <f>VLOOKUP(C2255, [2]staffs!A:G,1,FALSE)</f>
        <v>2</v>
      </c>
      <c r="F2255" s="2" t="str">
        <f>VLOOKUP(E2255, [2]staffs!A:D,4,FALSE)</f>
        <v>mireya.copeland@bikes.shop</v>
      </c>
      <c r="G2255" s="2">
        <f>VLOOKUP(D2255, [3]products!$A:$D, 4, FALSE)</f>
        <v>3</v>
      </c>
      <c r="H2255" s="2" t="str">
        <f>VLOOKUP(G2255, [4]categories!A:B, 2, FALSE)</f>
        <v>Cruisers Bicycles</v>
      </c>
      <c r="I2255" s="14">
        <f>VLOOKUP(A2255, [1]orders!A:B,2,FALSE)</f>
        <v>374</v>
      </c>
      <c r="J2255" s="14" t="str">
        <f>VLOOKUP(A2255, [1]orders!A:I,9,FALSE)</f>
        <v>candelaria.coffey@aol.com</v>
      </c>
      <c r="K2255" s="14">
        <f>VLOOKUP(A2255, [1]orders!A:J,10,FALSE)</f>
        <v>11566</v>
      </c>
      <c r="L2255" s="2" t="str">
        <f>IFERROR(VLOOKUP(C2255, [5]stores!A:B, 2, FALSE), "Unknown")</f>
        <v>Baldwin Bikes</v>
      </c>
      <c r="M2255" s="2" t="str">
        <f>VLOOKUP(D2255,[3]products!A:B,2,FALSE)</f>
        <v>Sun Bicycles Cruz 7 - 2017</v>
      </c>
      <c r="N2255" s="2" t="str">
        <f>VLOOKUP(D2255, [3]products!A:H, 8, FALSE)</f>
        <v>Sun Bicycles</v>
      </c>
      <c r="O2255" s="21">
        <f>VLOOKUP(A2255, [1]orders!A:D, 4, FALSE)</f>
        <v>42818</v>
      </c>
      <c r="P2255" s="2">
        <v>1</v>
      </c>
      <c r="Q2255" s="2">
        <v>416.99</v>
      </c>
      <c r="R2255" s="27">
        <v>0.05</v>
      </c>
      <c r="S2255" s="2">
        <f t="shared" si="35"/>
        <v>416.99</v>
      </c>
    </row>
    <row r="2256" spans="1:19" x14ac:dyDescent="0.3">
      <c r="A2256" s="2">
        <v>797</v>
      </c>
      <c r="B2256" s="2">
        <v>3</v>
      </c>
      <c r="C2256" s="2">
        <f>VLOOKUP(A2256, [1]orders!A:G, 7, FALSE)</f>
        <v>2</v>
      </c>
      <c r="D2256" s="2">
        <v>74</v>
      </c>
      <c r="E2256" s="2">
        <f>VLOOKUP(C2256, [2]staffs!A:G,1,FALSE)</f>
        <v>2</v>
      </c>
      <c r="F2256" s="2" t="str">
        <f>VLOOKUP(E2256, [2]staffs!A:D,4,FALSE)</f>
        <v>mireya.copeland@bikes.shop</v>
      </c>
      <c r="G2256" s="2">
        <f>VLOOKUP(D2256, [3]products!$A:$D, 4, FALSE)</f>
        <v>3</v>
      </c>
      <c r="H2256" s="2" t="str">
        <f>VLOOKUP(G2256, [4]categories!A:B, 2, FALSE)</f>
        <v>Cruisers Bicycles</v>
      </c>
      <c r="I2256" s="14">
        <f>VLOOKUP(A2256, [1]orders!A:B,2,FALSE)</f>
        <v>374</v>
      </c>
      <c r="J2256" s="14" t="str">
        <f>VLOOKUP(A2256, [1]orders!A:I,9,FALSE)</f>
        <v>candelaria.coffey@aol.com</v>
      </c>
      <c r="K2256" s="14">
        <f>VLOOKUP(A2256, [1]orders!A:J,10,FALSE)</f>
        <v>11566</v>
      </c>
      <c r="L2256" s="2" t="str">
        <f>IFERROR(VLOOKUP(C2256, [5]stores!A:B, 2, FALSE), "Unknown")</f>
        <v>Baldwin Bikes</v>
      </c>
      <c r="M2256" s="2" t="str">
        <f>VLOOKUP(D2256,[3]products!A:B,2,FALSE)</f>
        <v>Electra Cruiser Lux 1 - 2017</v>
      </c>
      <c r="N2256" s="2" t="str">
        <f>VLOOKUP(D2256, [3]products!A:H, 8, FALSE)</f>
        <v>Electra</v>
      </c>
      <c r="O2256" s="21">
        <f>VLOOKUP(A2256, [1]orders!A:D, 4, FALSE)</f>
        <v>42818</v>
      </c>
      <c r="P2256" s="2">
        <v>1</v>
      </c>
      <c r="Q2256" s="2">
        <v>439.99</v>
      </c>
      <c r="R2256" s="27">
        <v>0.1</v>
      </c>
      <c r="S2256" s="2">
        <f t="shared" si="35"/>
        <v>439.99</v>
      </c>
    </row>
    <row r="2257" spans="1:19" x14ac:dyDescent="0.3">
      <c r="A2257" s="2">
        <v>797</v>
      </c>
      <c r="B2257" s="2">
        <v>4</v>
      </c>
      <c r="C2257" s="2">
        <f>VLOOKUP(A2257, [1]orders!A:G, 7, FALSE)</f>
        <v>2</v>
      </c>
      <c r="D2257" s="2">
        <v>54</v>
      </c>
      <c r="E2257" s="2">
        <f>VLOOKUP(C2257, [2]staffs!A:G,1,FALSE)</f>
        <v>2</v>
      </c>
      <c r="F2257" s="2" t="str">
        <f>VLOOKUP(E2257, [2]staffs!A:D,4,FALSE)</f>
        <v>mireya.copeland@bikes.shop</v>
      </c>
      <c r="G2257" s="2">
        <f>VLOOKUP(D2257, [3]products!$A:$D, 4, FALSE)</f>
        <v>7</v>
      </c>
      <c r="H2257" s="2" t="str">
        <f>VLOOKUP(G2257, [4]categories!A:B, 2, FALSE)</f>
        <v>Road Bikes</v>
      </c>
      <c r="I2257" s="14">
        <f>VLOOKUP(A2257, [1]orders!A:B,2,FALSE)</f>
        <v>374</v>
      </c>
      <c r="J2257" s="14" t="str">
        <f>VLOOKUP(A2257, [1]orders!A:I,9,FALSE)</f>
        <v>candelaria.coffey@aol.com</v>
      </c>
      <c r="K2257" s="14">
        <f>VLOOKUP(A2257, [1]orders!A:J,10,FALSE)</f>
        <v>11566</v>
      </c>
      <c r="L2257" s="2" t="str">
        <f>IFERROR(VLOOKUP(C2257, [5]stores!A:B, 2, FALSE), "Unknown")</f>
        <v>Baldwin Bikes</v>
      </c>
      <c r="M2257" s="2" t="str">
        <f>VLOOKUP(D2257,[3]products!A:B,2,FALSE)</f>
        <v>Trek Domane SL Disc Frameset - 2017</v>
      </c>
      <c r="N2257" s="2" t="str">
        <f>VLOOKUP(D2257, [3]products!A:H, 8, FALSE)</f>
        <v>Trek</v>
      </c>
      <c r="O2257" s="21">
        <f>VLOOKUP(A2257, [1]orders!A:D, 4, FALSE)</f>
        <v>42818</v>
      </c>
      <c r="P2257" s="2">
        <v>2</v>
      </c>
      <c r="Q2257" s="2">
        <v>3199.99</v>
      </c>
      <c r="R2257" s="27">
        <v>0.05</v>
      </c>
      <c r="S2257" s="2">
        <f t="shared" si="35"/>
        <v>6399.98</v>
      </c>
    </row>
    <row r="2258" spans="1:19" x14ac:dyDescent="0.3">
      <c r="A2258" s="2">
        <v>797</v>
      </c>
      <c r="B2258" s="2">
        <v>5</v>
      </c>
      <c r="C2258" s="2">
        <f>VLOOKUP(A2258, [1]orders!A:G, 7, FALSE)</f>
        <v>2</v>
      </c>
      <c r="D2258" s="2">
        <v>62</v>
      </c>
      <c r="E2258" s="2">
        <f>VLOOKUP(C2258, [2]staffs!A:G,1,FALSE)</f>
        <v>2</v>
      </c>
      <c r="F2258" s="2" t="str">
        <f>VLOOKUP(E2258, [2]staffs!A:D,4,FALSE)</f>
        <v>mireya.copeland@bikes.shop</v>
      </c>
      <c r="G2258" s="2">
        <f>VLOOKUP(D2258, [3]products!$A:$D, 4, FALSE)</f>
        <v>4</v>
      </c>
      <c r="H2258" s="2" t="str">
        <f>VLOOKUP(G2258, [4]categories!A:B, 2, FALSE)</f>
        <v>Cyclocross Bicycles</v>
      </c>
      <c r="I2258" s="14">
        <f>VLOOKUP(A2258, [1]orders!A:B,2,FALSE)</f>
        <v>374</v>
      </c>
      <c r="J2258" s="14" t="str">
        <f>VLOOKUP(A2258, [1]orders!A:I,9,FALSE)</f>
        <v>candelaria.coffey@aol.com</v>
      </c>
      <c r="K2258" s="14">
        <f>VLOOKUP(A2258, [1]orders!A:J,10,FALSE)</f>
        <v>11566</v>
      </c>
      <c r="L2258" s="2" t="str">
        <f>IFERROR(VLOOKUP(C2258, [5]stores!A:B, 2, FALSE), "Unknown")</f>
        <v>Baldwin Bikes</v>
      </c>
      <c r="M2258" s="2" t="str">
        <f>VLOOKUP(D2258,[3]products!A:B,2,FALSE)</f>
        <v>Trek Boone 7 - 2017</v>
      </c>
      <c r="N2258" s="2" t="str">
        <f>VLOOKUP(D2258, [3]products!A:H, 8, FALSE)</f>
        <v>Trek</v>
      </c>
      <c r="O2258" s="21">
        <f>VLOOKUP(A2258, [1]orders!A:D, 4, FALSE)</f>
        <v>42818</v>
      </c>
      <c r="P2258" s="2">
        <v>2</v>
      </c>
      <c r="Q2258" s="2">
        <v>3499.99</v>
      </c>
      <c r="R2258" s="27">
        <v>0.1</v>
      </c>
      <c r="S2258" s="2">
        <f t="shared" si="35"/>
        <v>6999.98</v>
      </c>
    </row>
    <row r="2259" spans="1:19" x14ac:dyDescent="0.3">
      <c r="A2259" s="2">
        <v>798</v>
      </c>
      <c r="B2259" s="2">
        <v>1</v>
      </c>
      <c r="C2259" s="2">
        <f>VLOOKUP(A2259, [1]orders!A:G, 7, FALSE)</f>
        <v>1</v>
      </c>
      <c r="D2259" s="2">
        <v>23</v>
      </c>
      <c r="E2259" s="2">
        <f>VLOOKUP(C2259, [2]staffs!A:G,1,FALSE)</f>
        <v>1</v>
      </c>
      <c r="F2259" s="2" t="str">
        <f>VLOOKUP(E2259, [2]staffs!A:D,4,FALSE)</f>
        <v>fabiola.jackson@bikes.shop</v>
      </c>
      <c r="G2259" s="2">
        <f>VLOOKUP(D2259, [3]products!$A:$D, 4, FALSE)</f>
        <v>1</v>
      </c>
      <c r="H2259" s="2" t="str">
        <f>VLOOKUP(G2259, [4]categories!A:B, 2, FALSE)</f>
        <v>Children Bicycles</v>
      </c>
      <c r="I2259" s="14">
        <f>VLOOKUP(A2259, [1]orders!A:B,2,FALSE)</f>
        <v>619</v>
      </c>
      <c r="J2259" s="14" t="str">
        <f>VLOOKUP(A2259, [1]orders!A:I,9,FALSE)</f>
        <v>ana.palmer@yahoo.com</v>
      </c>
      <c r="K2259" s="14">
        <f>VLOOKUP(A2259, [1]orders!A:J,10,FALSE)</f>
        <v>92806</v>
      </c>
      <c r="L2259" s="2" t="str">
        <f>IFERROR(VLOOKUP(C2259, [5]stores!A:B, 2, FALSE), "Unknown")</f>
        <v>Santa Cruz Bikes</v>
      </c>
      <c r="M2259" s="2" t="str">
        <f>VLOOKUP(D2259,[3]products!A:B,2,FALSE)</f>
        <v>Electra Girl's Hawaii 1 (20-inch) - 2015/2016</v>
      </c>
      <c r="N2259" s="2" t="str">
        <f>VLOOKUP(D2259, [3]products!A:H, 8, FALSE)</f>
        <v>Electra</v>
      </c>
      <c r="O2259" s="21">
        <f>VLOOKUP(A2259, [1]orders!A:D, 4, FALSE)</f>
        <v>42820</v>
      </c>
      <c r="P2259" s="2">
        <v>1</v>
      </c>
      <c r="Q2259" s="2">
        <v>299.99</v>
      </c>
      <c r="R2259" s="27">
        <v>0.1</v>
      </c>
      <c r="S2259" s="2">
        <f t="shared" si="35"/>
        <v>299.99</v>
      </c>
    </row>
    <row r="2260" spans="1:19" x14ac:dyDescent="0.3">
      <c r="A2260" s="2">
        <v>798</v>
      </c>
      <c r="B2260" s="2">
        <v>2</v>
      </c>
      <c r="C2260" s="2">
        <f>VLOOKUP(A2260, [1]orders!A:G, 7, FALSE)</f>
        <v>1</v>
      </c>
      <c r="D2260" s="2">
        <v>90</v>
      </c>
      <c r="E2260" s="2">
        <f>VLOOKUP(C2260, [2]staffs!A:G,1,FALSE)</f>
        <v>1</v>
      </c>
      <c r="F2260" s="2" t="str">
        <f>VLOOKUP(E2260, [2]staffs!A:D,4,FALSE)</f>
        <v>fabiola.jackson@bikes.shop</v>
      </c>
      <c r="G2260" s="2">
        <f>VLOOKUP(D2260, [3]products!$A:$D, 4, FALSE)</f>
        <v>1</v>
      </c>
      <c r="H2260" s="2" t="str">
        <f>VLOOKUP(G2260, [4]categories!A:B, 2, FALSE)</f>
        <v>Children Bicycles</v>
      </c>
      <c r="I2260" s="14">
        <f>VLOOKUP(A2260, [1]orders!A:B,2,FALSE)</f>
        <v>619</v>
      </c>
      <c r="J2260" s="14" t="str">
        <f>VLOOKUP(A2260, [1]orders!A:I,9,FALSE)</f>
        <v>ana.palmer@yahoo.com</v>
      </c>
      <c r="K2260" s="14">
        <f>VLOOKUP(A2260, [1]orders!A:J,10,FALSE)</f>
        <v>92806</v>
      </c>
      <c r="L2260" s="2" t="str">
        <f>IFERROR(VLOOKUP(C2260, [5]stores!A:B, 2, FALSE), "Unknown")</f>
        <v>Santa Cruz Bikes</v>
      </c>
      <c r="M2260" s="2" t="str">
        <f>VLOOKUP(D2260,[3]products!A:B,2,FALSE)</f>
        <v>Trek Precaliber 16 Girls - 2017</v>
      </c>
      <c r="N2260" s="2" t="str">
        <f>VLOOKUP(D2260, [3]products!A:H, 8, FALSE)</f>
        <v>Trek</v>
      </c>
      <c r="O2260" s="21">
        <f>VLOOKUP(A2260, [1]orders!A:D, 4, FALSE)</f>
        <v>42820</v>
      </c>
      <c r="P2260" s="2">
        <v>1</v>
      </c>
      <c r="Q2260" s="2">
        <v>209.99</v>
      </c>
      <c r="R2260" s="27">
        <v>0.05</v>
      </c>
      <c r="S2260" s="2">
        <f t="shared" si="35"/>
        <v>209.99</v>
      </c>
    </row>
    <row r="2261" spans="1:19" x14ac:dyDescent="0.3">
      <c r="A2261" s="2">
        <v>798</v>
      </c>
      <c r="B2261" s="2">
        <v>3</v>
      </c>
      <c r="C2261" s="2">
        <f>VLOOKUP(A2261, [1]orders!A:G, 7, FALSE)</f>
        <v>1</v>
      </c>
      <c r="D2261" s="2">
        <v>91</v>
      </c>
      <c r="E2261" s="2">
        <f>VLOOKUP(C2261, [2]staffs!A:G,1,FALSE)</f>
        <v>1</v>
      </c>
      <c r="F2261" s="2" t="str">
        <f>VLOOKUP(E2261, [2]staffs!A:D,4,FALSE)</f>
        <v>fabiola.jackson@bikes.shop</v>
      </c>
      <c r="G2261" s="2">
        <f>VLOOKUP(D2261, [3]products!$A:$D, 4, FALSE)</f>
        <v>1</v>
      </c>
      <c r="H2261" s="2" t="str">
        <f>VLOOKUP(G2261, [4]categories!A:B, 2, FALSE)</f>
        <v>Children Bicycles</v>
      </c>
      <c r="I2261" s="14">
        <f>VLOOKUP(A2261, [1]orders!A:B,2,FALSE)</f>
        <v>619</v>
      </c>
      <c r="J2261" s="14" t="str">
        <f>VLOOKUP(A2261, [1]orders!A:I,9,FALSE)</f>
        <v>ana.palmer@yahoo.com</v>
      </c>
      <c r="K2261" s="14">
        <f>VLOOKUP(A2261, [1]orders!A:J,10,FALSE)</f>
        <v>92806</v>
      </c>
      <c r="L2261" s="2" t="str">
        <f>IFERROR(VLOOKUP(C2261, [5]stores!A:B, 2, FALSE), "Unknown")</f>
        <v>Santa Cruz Bikes</v>
      </c>
      <c r="M2261" s="2" t="str">
        <f>VLOOKUP(D2261,[3]products!A:B,2,FALSE)</f>
        <v>Trek Precaliber 24 (21-Speed) - Girls - 2017</v>
      </c>
      <c r="N2261" s="2" t="str">
        <f>VLOOKUP(D2261, [3]products!A:H, 8, FALSE)</f>
        <v>Trek</v>
      </c>
      <c r="O2261" s="21">
        <f>VLOOKUP(A2261, [1]orders!A:D, 4, FALSE)</f>
        <v>42820</v>
      </c>
      <c r="P2261" s="2">
        <v>2</v>
      </c>
      <c r="Q2261" s="2">
        <v>349.99</v>
      </c>
      <c r="R2261" s="27">
        <v>7.0000000000000007E-2</v>
      </c>
      <c r="S2261" s="2">
        <f t="shared" si="35"/>
        <v>699.98</v>
      </c>
    </row>
    <row r="2262" spans="1:19" x14ac:dyDescent="0.3">
      <c r="A2262" s="2">
        <v>798</v>
      </c>
      <c r="B2262" s="2">
        <v>4</v>
      </c>
      <c r="C2262" s="2">
        <f>VLOOKUP(A2262, [1]orders!A:G, 7, FALSE)</f>
        <v>1</v>
      </c>
      <c r="D2262" s="2">
        <v>42</v>
      </c>
      <c r="E2262" s="2">
        <f>VLOOKUP(C2262, [2]staffs!A:G,1,FALSE)</f>
        <v>1</v>
      </c>
      <c r="F2262" s="2" t="str">
        <f>VLOOKUP(E2262, [2]staffs!A:D,4,FALSE)</f>
        <v>fabiola.jackson@bikes.shop</v>
      </c>
      <c r="G2262" s="2">
        <f>VLOOKUP(D2262, [3]products!$A:$D, 4, FALSE)</f>
        <v>6</v>
      </c>
      <c r="H2262" s="2" t="str">
        <f>VLOOKUP(G2262, [4]categories!A:B, 2, FALSE)</f>
        <v>Mountain Bikes</v>
      </c>
      <c r="I2262" s="14">
        <f>VLOOKUP(A2262, [1]orders!A:B,2,FALSE)</f>
        <v>619</v>
      </c>
      <c r="J2262" s="14" t="str">
        <f>VLOOKUP(A2262, [1]orders!A:I,9,FALSE)</f>
        <v>ana.palmer@yahoo.com</v>
      </c>
      <c r="K2262" s="14">
        <f>VLOOKUP(A2262, [1]orders!A:J,10,FALSE)</f>
        <v>92806</v>
      </c>
      <c r="L2262" s="2" t="str">
        <f>IFERROR(VLOOKUP(C2262, [5]stores!A:B, 2, FALSE), "Unknown")</f>
        <v>Santa Cruz Bikes</v>
      </c>
      <c r="M2262" s="2" t="str">
        <f>VLOOKUP(D2262,[3]products!A:B,2,FALSE)</f>
        <v>Trek Fuel EX 5 27.5 Plus - 2017</v>
      </c>
      <c r="N2262" s="2" t="str">
        <f>VLOOKUP(D2262, [3]products!A:H, 8, FALSE)</f>
        <v>Trek</v>
      </c>
      <c r="O2262" s="21">
        <f>VLOOKUP(A2262, [1]orders!A:D, 4, FALSE)</f>
        <v>42820</v>
      </c>
      <c r="P2262" s="2">
        <v>1</v>
      </c>
      <c r="Q2262" s="2">
        <v>2299.9899999999998</v>
      </c>
      <c r="R2262" s="27">
        <v>0.2</v>
      </c>
      <c r="S2262" s="2">
        <f t="shared" si="35"/>
        <v>2299.9899999999998</v>
      </c>
    </row>
    <row r="2263" spans="1:19" x14ac:dyDescent="0.3">
      <c r="A2263" s="2">
        <v>798</v>
      </c>
      <c r="B2263" s="2">
        <v>5</v>
      </c>
      <c r="C2263" s="2">
        <f>VLOOKUP(A2263, [1]orders!A:G, 7, FALSE)</f>
        <v>1</v>
      </c>
      <c r="D2263" s="2">
        <v>26</v>
      </c>
      <c r="E2263" s="2">
        <f>VLOOKUP(C2263, [2]staffs!A:G,1,FALSE)</f>
        <v>1</v>
      </c>
      <c r="F2263" s="2" t="str">
        <f>VLOOKUP(E2263, [2]staffs!A:D,4,FALSE)</f>
        <v>fabiola.jackson@bikes.shop</v>
      </c>
      <c r="G2263" s="2">
        <f>VLOOKUP(D2263, [3]products!$A:$D, 4, FALSE)</f>
        <v>2</v>
      </c>
      <c r="H2263" s="2" t="str">
        <f>VLOOKUP(G2263, [4]categories!A:B, 2, FALSE)</f>
        <v>Comfort Bicycles</v>
      </c>
      <c r="I2263" s="14">
        <f>VLOOKUP(A2263, [1]orders!A:B,2,FALSE)</f>
        <v>619</v>
      </c>
      <c r="J2263" s="14" t="str">
        <f>VLOOKUP(A2263, [1]orders!A:I,9,FALSE)</f>
        <v>ana.palmer@yahoo.com</v>
      </c>
      <c r="K2263" s="14">
        <f>VLOOKUP(A2263, [1]orders!A:J,10,FALSE)</f>
        <v>92806</v>
      </c>
      <c r="L2263" s="2" t="str">
        <f>IFERROR(VLOOKUP(C2263, [5]stores!A:B, 2, FALSE), "Unknown")</f>
        <v>Santa Cruz Bikes</v>
      </c>
      <c r="M2263" s="2" t="str">
        <f>VLOOKUP(D2263,[3]products!A:B,2,FALSE)</f>
        <v>Electra Townie Original 7D EQ - 2016</v>
      </c>
      <c r="N2263" s="2" t="str">
        <f>VLOOKUP(D2263, [3]products!A:H, 8, FALSE)</f>
        <v>Electra</v>
      </c>
      <c r="O2263" s="21">
        <f>VLOOKUP(A2263, [1]orders!A:D, 4, FALSE)</f>
        <v>42820</v>
      </c>
      <c r="P2263" s="2">
        <v>2</v>
      </c>
      <c r="Q2263" s="2">
        <v>599.99</v>
      </c>
      <c r="R2263" s="27">
        <v>0.05</v>
      </c>
      <c r="S2263" s="2">
        <f t="shared" si="35"/>
        <v>1199.98</v>
      </c>
    </row>
    <row r="2264" spans="1:19" x14ac:dyDescent="0.3">
      <c r="A2264" s="2">
        <v>799</v>
      </c>
      <c r="B2264" s="2">
        <v>1</v>
      </c>
      <c r="C2264" s="2">
        <f>VLOOKUP(A2264, [1]orders!A:G, 7, FALSE)</f>
        <v>1</v>
      </c>
      <c r="D2264" s="2">
        <v>5</v>
      </c>
      <c r="E2264" s="2">
        <f>VLOOKUP(C2264, [2]staffs!A:G,1,FALSE)</f>
        <v>1</v>
      </c>
      <c r="F2264" s="2" t="str">
        <f>VLOOKUP(E2264, [2]staffs!A:D,4,FALSE)</f>
        <v>fabiola.jackson@bikes.shop</v>
      </c>
      <c r="G2264" s="2">
        <f>VLOOKUP(D2264, [3]products!$A:$D, 4, FALSE)</f>
        <v>6</v>
      </c>
      <c r="H2264" s="2" t="str">
        <f>VLOOKUP(G2264, [4]categories!A:B, 2, FALSE)</f>
        <v>Mountain Bikes</v>
      </c>
      <c r="I2264" s="14">
        <f>VLOOKUP(A2264, [1]orders!A:B,2,FALSE)</f>
        <v>607</v>
      </c>
      <c r="J2264" s="14" t="str">
        <f>VLOOKUP(A2264, [1]orders!A:I,9,FALSE)</f>
        <v>paul.lester@gmail.com</v>
      </c>
      <c r="K2264" s="14">
        <f>VLOOKUP(A2264, [1]orders!A:J,10,FALSE)</f>
        <v>92083</v>
      </c>
      <c r="L2264" s="2" t="str">
        <f>IFERROR(VLOOKUP(C2264, [5]stores!A:B, 2, FALSE), "Unknown")</f>
        <v>Santa Cruz Bikes</v>
      </c>
      <c r="M2264" s="2" t="str">
        <f>VLOOKUP(D2264,[3]products!A:B,2,FALSE)</f>
        <v>Heller Shagamaw Frame - 2016</v>
      </c>
      <c r="N2264" s="2" t="str">
        <f>VLOOKUP(D2264, [3]products!A:H, 8, FALSE)</f>
        <v>Heller</v>
      </c>
      <c r="O2264" s="21">
        <f>VLOOKUP(A2264, [1]orders!A:D, 4, FALSE)</f>
        <v>42821</v>
      </c>
      <c r="P2264" s="2">
        <v>2</v>
      </c>
      <c r="Q2264" s="2">
        <v>1320.99</v>
      </c>
      <c r="R2264" s="27">
        <v>0.1</v>
      </c>
      <c r="S2264" s="2">
        <f t="shared" si="35"/>
        <v>2641.98</v>
      </c>
    </row>
    <row r="2265" spans="1:19" x14ac:dyDescent="0.3">
      <c r="A2265" s="2">
        <v>799</v>
      </c>
      <c r="B2265" s="2">
        <v>2</v>
      </c>
      <c r="C2265" s="2">
        <f>VLOOKUP(A2265, [1]orders!A:G, 7, FALSE)</f>
        <v>1</v>
      </c>
      <c r="D2265" s="2">
        <v>34</v>
      </c>
      <c r="E2265" s="2">
        <f>VLOOKUP(C2265, [2]staffs!A:G,1,FALSE)</f>
        <v>1</v>
      </c>
      <c r="F2265" s="2" t="str">
        <f>VLOOKUP(E2265, [2]staffs!A:D,4,FALSE)</f>
        <v>fabiola.jackson@bikes.shop</v>
      </c>
      <c r="G2265" s="2">
        <f>VLOOKUP(D2265, [3]products!$A:$D, 4, FALSE)</f>
        <v>6</v>
      </c>
      <c r="H2265" s="2" t="str">
        <f>VLOOKUP(G2265, [4]categories!A:B, 2, FALSE)</f>
        <v>Mountain Bikes</v>
      </c>
      <c r="I2265" s="14">
        <f>VLOOKUP(A2265, [1]orders!A:B,2,FALSE)</f>
        <v>607</v>
      </c>
      <c r="J2265" s="14" t="str">
        <f>VLOOKUP(A2265, [1]orders!A:I,9,FALSE)</f>
        <v>paul.lester@gmail.com</v>
      </c>
      <c r="K2265" s="14">
        <f>VLOOKUP(A2265, [1]orders!A:J,10,FALSE)</f>
        <v>92083</v>
      </c>
      <c r="L2265" s="2" t="str">
        <f>IFERROR(VLOOKUP(C2265, [5]stores!A:B, 2, FALSE), "Unknown")</f>
        <v>Santa Cruz Bikes</v>
      </c>
      <c r="M2265" s="2" t="str">
        <f>VLOOKUP(D2265,[3]products!A:B,2,FALSE)</f>
        <v>Trek Session DH 27.5 Carbon Frameset - 2017</v>
      </c>
      <c r="N2265" s="2" t="str">
        <f>VLOOKUP(D2265, [3]products!A:H, 8, FALSE)</f>
        <v>Trek</v>
      </c>
      <c r="O2265" s="21">
        <f>VLOOKUP(A2265, [1]orders!A:D, 4, FALSE)</f>
        <v>42821</v>
      </c>
      <c r="P2265" s="2">
        <v>2</v>
      </c>
      <c r="Q2265" s="2">
        <v>469.99</v>
      </c>
      <c r="R2265" s="27">
        <v>0.05</v>
      </c>
      <c r="S2265" s="2">
        <f t="shared" si="35"/>
        <v>939.98</v>
      </c>
    </row>
    <row r="2266" spans="1:19" x14ac:dyDescent="0.3">
      <c r="A2266" s="2">
        <v>799</v>
      </c>
      <c r="B2266" s="2">
        <v>3</v>
      </c>
      <c r="C2266" s="2">
        <f>VLOOKUP(A2266, [1]orders!A:G, 7, FALSE)</f>
        <v>1</v>
      </c>
      <c r="D2266" s="2">
        <v>29</v>
      </c>
      <c r="E2266" s="2">
        <f>VLOOKUP(C2266, [2]staffs!A:G,1,FALSE)</f>
        <v>1</v>
      </c>
      <c r="F2266" s="2" t="str">
        <f>VLOOKUP(E2266, [2]staffs!A:D,4,FALSE)</f>
        <v>fabiola.jackson@bikes.shop</v>
      </c>
      <c r="G2266" s="2">
        <f>VLOOKUP(D2266, [3]products!$A:$D, 4, FALSE)</f>
        <v>6</v>
      </c>
      <c r="H2266" s="2" t="str">
        <f>VLOOKUP(G2266, [4]categories!A:B, 2, FALSE)</f>
        <v>Mountain Bikes</v>
      </c>
      <c r="I2266" s="14">
        <f>VLOOKUP(A2266, [1]orders!A:B,2,FALSE)</f>
        <v>607</v>
      </c>
      <c r="J2266" s="14" t="str">
        <f>VLOOKUP(A2266, [1]orders!A:I,9,FALSE)</f>
        <v>paul.lester@gmail.com</v>
      </c>
      <c r="K2266" s="14">
        <f>VLOOKUP(A2266, [1]orders!A:J,10,FALSE)</f>
        <v>92083</v>
      </c>
      <c r="L2266" s="2" t="str">
        <f>IFERROR(VLOOKUP(C2266, [5]stores!A:B, 2, FALSE), "Unknown")</f>
        <v>Santa Cruz Bikes</v>
      </c>
      <c r="M2266" s="2" t="str">
        <f>VLOOKUP(D2266,[3]products!A:B,2,FALSE)</f>
        <v>Trek X-Caliber 8 - 2017</v>
      </c>
      <c r="N2266" s="2" t="str">
        <f>VLOOKUP(D2266, [3]products!A:H, 8, FALSE)</f>
        <v>Trek</v>
      </c>
      <c r="O2266" s="21">
        <f>VLOOKUP(A2266, [1]orders!A:D, 4, FALSE)</f>
        <v>42821</v>
      </c>
      <c r="P2266" s="2">
        <v>2</v>
      </c>
      <c r="Q2266" s="2">
        <v>999.99</v>
      </c>
      <c r="R2266" s="27">
        <v>7.0000000000000007E-2</v>
      </c>
      <c r="S2266" s="2">
        <f t="shared" si="35"/>
        <v>1999.98</v>
      </c>
    </row>
    <row r="2267" spans="1:19" x14ac:dyDescent="0.3">
      <c r="A2267" s="2">
        <v>799</v>
      </c>
      <c r="B2267" s="2">
        <v>4</v>
      </c>
      <c r="C2267" s="2">
        <f>VLOOKUP(A2267, [1]orders!A:G, 7, FALSE)</f>
        <v>1</v>
      </c>
      <c r="D2267" s="2">
        <v>63</v>
      </c>
      <c r="E2267" s="2">
        <f>VLOOKUP(C2267, [2]staffs!A:G,1,FALSE)</f>
        <v>1</v>
      </c>
      <c r="F2267" s="2" t="str">
        <f>VLOOKUP(E2267, [2]staffs!A:D,4,FALSE)</f>
        <v>fabiola.jackson@bikes.shop</v>
      </c>
      <c r="G2267" s="2">
        <f>VLOOKUP(D2267, [3]products!$A:$D, 4, FALSE)</f>
        <v>4</v>
      </c>
      <c r="H2267" s="2" t="str">
        <f>VLOOKUP(G2267, [4]categories!A:B, 2, FALSE)</f>
        <v>Cyclocross Bicycles</v>
      </c>
      <c r="I2267" s="14">
        <f>VLOOKUP(A2267, [1]orders!A:B,2,FALSE)</f>
        <v>607</v>
      </c>
      <c r="J2267" s="14" t="str">
        <f>VLOOKUP(A2267, [1]orders!A:I,9,FALSE)</f>
        <v>paul.lester@gmail.com</v>
      </c>
      <c r="K2267" s="14">
        <f>VLOOKUP(A2267, [1]orders!A:J,10,FALSE)</f>
        <v>92083</v>
      </c>
      <c r="L2267" s="2" t="str">
        <f>IFERROR(VLOOKUP(C2267, [5]stores!A:B, 2, FALSE), "Unknown")</f>
        <v>Santa Cruz Bikes</v>
      </c>
      <c r="M2267" s="2" t="str">
        <f>VLOOKUP(D2267,[3]products!A:B,2,FALSE)</f>
        <v>Trek Boone Race Shop Limited - 2017</v>
      </c>
      <c r="N2267" s="2" t="str">
        <f>VLOOKUP(D2267, [3]products!A:H, 8, FALSE)</f>
        <v>Trek</v>
      </c>
      <c r="O2267" s="21">
        <f>VLOOKUP(A2267, [1]orders!A:D, 4, FALSE)</f>
        <v>42821</v>
      </c>
      <c r="P2267" s="2">
        <v>1</v>
      </c>
      <c r="Q2267" s="2">
        <v>3499.99</v>
      </c>
      <c r="R2267" s="27">
        <v>0.1</v>
      </c>
      <c r="S2267" s="2">
        <f t="shared" si="35"/>
        <v>3499.99</v>
      </c>
    </row>
    <row r="2268" spans="1:19" x14ac:dyDescent="0.3">
      <c r="A2268" s="2">
        <v>799</v>
      </c>
      <c r="B2268" s="2">
        <v>5</v>
      </c>
      <c r="C2268" s="2">
        <f>VLOOKUP(A2268, [1]orders!A:G, 7, FALSE)</f>
        <v>1</v>
      </c>
      <c r="D2268" s="2">
        <v>58</v>
      </c>
      <c r="E2268" s="2">
        <f>VLOOKUP(C2268, [2]staffs!A:G,1,FALSE)</f>
        <v>1</v>
      </c>
      <c r="F2268" s="2" t="str">
        <f>VLOOKUP(E2268, [2]staffs!A:D,4,FALSE)</f>
        <v>fabiola.jackson@bikes.shop</v>
      </c>
      <c r="G2268" s="2">
        <f>VLOOKUP(D2268, [3]products!$A:$D, 4, FALSE)</f>
        <v>7</v>
      </c>
      <c r="H2268" s="2" t="str">
        <f>VLOOKUP(G2268, [4]categories!A:B, 2, FALSE)</f>
        <v>Road Bikes</v>
      </c>
      <c r="I2268" s="14">
        <f>VLOOKUP(A2268, [1]orders!A:B,2,FALSE)</f>
        <v>607</v>
      </c>
      <c r="J2268" s="14" t="str">
        <f>VLOOKUP(A2268, [1]orders!A:I,9,FALSE)</f>
        <v>paul.lester@gmail.com</v>
      </c>
      <c r="K2268" s="14">
        <f>VLOOKUP(A2268, [1]orders!A:J,10,FALSE)</f>
        <v>92083</v>
      </c>
      <c r="L2268" s="2" t="str">
        <f>IFERROR(VLOOKUP(C2268, [5]stores!A:B, 2, FALSE), "Unknown")</f>
        <v>Santa Cruz Bikes</v>
      </c>
      <c r="M2268" s="2" t="str">
        <f>VLOOKUP(D2268,[3]products!A:B,2,FALSE)</f>
        <v>Trek Madone 9.2 - 2017</v>
      </c>
      <c r="N2268" s="2" t="str">
        <f>VLOOKUP(D2268, [3]products!A:H, 8, FALSE)</f>
        <v>Trek</v>
      </c>
      <c r="O2268" s="21">
        <f>VLOOKUP(A2268, [1]orders!A:D, 4, FALSE)</f>
        <v>42821</v>
      </c>
      <c r="P2268" s="2">
        <v>2</v>
      </c>
      <c r="Q2268" s="2">
        <v>4999.99</v>
      </c>
      <c r="R2268" s="27">
        <v>7.0000000000000007E-2</v>
      </c>
      <c r="S2268" s="2">
        <f t="shared" si="35"/>
        <v>9999.98</v>
      </c>
    </row>
    <row r="2269" spans="1:19" x14ac:dyDescent="0.3">
      <c r="A2269" s="2">
        <v>800</v>
      </c>
      <c r="B2269" s="2">
        <v>1</v>
      </c>
      <c r="C2269" s="2">
        <f>VLOOKUP(A2269, [1]orders!A:G, 7, FALSE)</f>
        <v>2</v>
      </c>
      <c r="D2269" s="2">
        <v>65</v>
      </c>
      <c r="E2269" s="2">
        <f>VLOOKUP(C2269, [2]staffs!A:G,1,FALSE)</f>
        <v>2</v>
      </c>
      <c r="F2269" s="2" t="str">
        <f>VLOOKUP(E2269, [2]staffs!A:D,4,FALSE)</f>
        <v>mireya.copeland@bikes.shop</v>
      </c>
      <c r="G2269" s="2">
        <f>VLOOKUP(D2269, [3]products!$A:$D, 4, FALSE)</f>
        <v>3</v>
      </c>
      <c r="H2269" s="2" t="str">
        <f>VLOOKUP(G2269, [4]categories!A:B, 2, FALSE)</f>
        <v>Cruisers Bicycles</v>
      </c>
      <c r="I2269" s="14">
        <f>VLOOKUP(A2269, [1]orders!A:B,2,FALSE)</f>
        <v>1057</v>
      </c>
      <c r="J2269" s="14" t="str">
        <f>VLOOKUP(A2269, [1]orders!A:I,9,FALSE)</f>
        <v>conchita.boone@gmail.com</v>
      </c>
      <c r="K2269" s="14">
        <f>VLOOKUP(A2269, [1]orders!A:J,10,FALSE)</f>
        <v>10550</v>
      </c>
      <c r="L2269" s="2" t="str">
        <f>IFERROR(VLOOKUP(C2269, [5]stores!A:B, 2, FALSE), "Unknown")</f>
        <v>Baldwin Bikes</v>
      </c>
      <c r="M2269" s="2" t="str">
        <f>VLOOKUP(D2269,[3]products!A:B,2,FALSE)</f>
        <v>Sun Bicycles Lil Bolt Type-R - 2017</v>
      </c>
      <c r="N2269" s="2" t="str">
        <f>VLOOKUP(D2269, [3]products!A:H, 8, FALSE)</f>
        <v>Sun Bicycles</v>
      </c>
      <c r="O2269" s="21">
        <f>VLOOKUP(A2269, [1]orders!A:D, 4, FALSE)</f>
        <v>42821</v>
      </c>
      <c r="P2269" s="2">
        <v>2</v>
      </c>
      <c r="Q2269" s="2">
        <v>346.99</v>
      </c>
      <c r="R2269" s="27">
        <v>0.1</v>
      </c>
      <c r="S2269" s="2">
        <f t="shared" si="35"/>
        <v>693.98</v>
      </c>
    </row>
    <row r="2270" spans="1:19" x14ac:dyDescent="0.3">
      <c r="A2270" s="2">
        <v>800</v>
      </c>
      <c r="B2270" s="2">
        <v>2</v>
      </c>
      <c r="C2270" s="2">
        <f>VLOOKUP(A2270, [1]orders!A:G, 7, FALSE)</f>
        <v>2</v>
      </c>
      <c r="D2270" s="2">
        <v>54</v>
      </c>
      <c r="E2270" s="2">
        <f>VLOOKUP(C2270, [2]staffs!A:G,1,FALSE)</f>
        <v>2</v>
      </c>
      <c r="F2270" s="2" t="str">
        <f>VLOOKUP(E2270, [2]staffs!A:D,4,FALSE)</f>
        <v>mireya.copeland@bikes.shop</v>
      </c>
      <c r="G2270" s="2">
        <f>VLOOKUP(D2270, [3]products!$A:$D, 4, FALSE)</f>
        <v>7</v>
      </c>
      <c r="H2270" s="2" t="str">
        <f>VLOOKUP(G2270, [4]categories!A:B, 2, FALSE)</f>
        <v>Road Bikes</v>
      </c>
      <c r="I2270" s="14">
        <f>VLOOKUP(A2270, [1]orders!A:B,2,FALSE)</f>
        <v>1057</v>
      </c>
      <c r="J2270" s="14" t="str">
        <f>VLOOKUP(A2270, [1]orders!A:I,9,FALSE)</f>
        <v>conchita.boone@gmail.com</v>
      </c>
      <c r="K2270" s="14">
        <f>VLOOKUP(A2270, [1]orders!A:J,10,FALSE)</f>
        <v>10550</v>
      </c>
      <c r="L2270" s="2" t="str">
        <f>IFERROR(VLOOKUP(C2270, [5]stores!A:B, 2, FALSE), "Unknown")</f>
        <v>Baldwin Bikes</v>
      </c>
      <c r="M2270" s="2" t="str">
        <f>VLOOKUP(D2270,[3]products!A:B,2,FALSE)</f>
        <v>Trek Domane SL Disc Frameset - 2017</v>
      </c>
      <c r="N2270" s="2" t="str">
        <f>VLOOKUP(D2270, [3]products!A:H, 8, FALSE)</f>
        <v>Trek</v>
      </c>
      <c r="O2270" s="21">
        <f>VLOOKUP(A2270, [1]orders!A:D, 4, FALSE)</f>
        <v>42821</v>
      </c>
      <c r="P2270" s="2">
        <v>1</v>
      </c>
      <c r="Q2270" s="2">
        <v>3199.99</v>
      </c>
      <c r="R2270" s="27">
        <v>7.0000000000000007E-2</v>
      </c>
      <c r="S2270" s="2">
        <f t="shared" si="35"/>
        <v>3199.99</v>
      </c>
    </row>
    <row r="2271" spans="1:19" x14ac:dyDescent="0.3">
      <c r="A2271" s="2">
        <v>800</v>
      </c>
      <c r="B2271" s="2">
        <v>3</v>
      </c>
      <c r="C2271" s="2">
        <f>VLOOKUP(A2271, [1]orders!A:G, 7, FALSE)</f>
        <v>2</v>
      </c>
      <c r="D2271" s="2">
        <v>6</v>
      </c>
      <c r="E2271" s="2">
        <f>VLOOKUP(C2271, [2]staffs!A:G,1,FALSE)</f>
        <v>2</v>
      </c>
      <c r="F2271" s="2" t="str">
        <f>VLOOKUP(E2271, [2]staffs!A:D,4,FALSE)</f>
        <v>mireya.copeland@bikes.shop</v>
      </c>
      <c r="G2271" s="2">
        <f>VLOOKUP(D2271, [3]products!$A:$D, 4, FALSE)</f>
        <v>6</v>
      </c>
      <c r="H2271" s="2" t="str">
        <f>VLOOKUP(G2271, [4]categories!A:B, 2, FALSE)</f>
        <v>Mountain Bikes</v>
      </c>
      <c r="I2271" s="14">
        <f>VLOOKUP(A2271, [1]orders!A:B,2,FALSE)</f>
        <v>1057</v>
      </c>
      <c r="J2271" s="14" t="str">
        <f>VLOOKUP(A2271, [1]orders!A:I,9,FALSE)</f>
        <v>conchita.boone@gmail.com</v>
      </c>
      <c r="K2271" s="14">
        <f>VLOOKUP(A2271, [1]orders!A:J,10,FALSE)</f>
        <v>10550</v>
      </c>
      <c r="L2271" s="2" t="str">
        <f>IFERROR(VLOOKUP(C2271, [5]stores!A:B, 2, FALSE), "Unknown")</f>
        <v>Baldwin Bikes</v>
      </c>
      <c r="M2271" s="2" t="str">
        <f>VLOOKUP(D2271,[3]products!A:B,2,FALSE)</f>
        <v>Surly Ice Cream Truck Frameset - 2016</v>
      </c>
      <c r="N2271" s="2" t="str">
        <f>VLOOKUP(D2271, [3]products!A:H, 8, FALSE)</f>
        <v>Surly</v>
      </c>
      <c r="O2271" s="21">
        <f>VLOOKUP(A2271, [1]orders!A:D, 4, FALSE)</f>
        <v>42821</v>
      </c>
      <c r="P2271" s="2">
        <v>2</v>
      </c>
      <c r="Q2271" s="2">
        <v>469.99</v>
      </c>
      <c r="R2271" s="27">
        <v>0.05</v>
      </c>
      <c r="S2271" s="2">
        <f t="shared" si="35"/>
        <v>939.98</v>
      </c>
    </row>
    <row r="2272" spans="1:19" x14ac:dyDescent="0.3">
      <c r="A2272" s="2">
        <v>800</v>
      </c>
      <c r="B2272" s="2">
        <v>4</v>
      </c>
      <c r="C2272" s="2">
        <f>VLOOKUP(A2272, [1]orders!A:G, 7, FALSE)</f>
        <v>2</v>
      </c>
      <c r="D2272" s="2">
        <v>52</v>
      </c>
      <c r="E2272" s="2">
        <f>VLOOKUP(C2272, [2]staffs!A:G,1,FALSE)</f>
        <v>2</v>
      </c>
      <c r="F2272" s="2" t="str">
        <f>VLOOKUP(E2272, [2]staffs!A:D,4,FALSE)</f>
        <v>mireya.copeland@bikes.shop</v>
      </c>
      <c r="G2272" s="2">
        <f>VLOOKUP(D2272, [3]products!$A:$D, 4, FALSE)</f>
        <v>7</v>
      </c>
      <c r="H2272" s="2" t="str">
        <f>VLOOKUP(G2272, [4]categories!A:B, 2, FALSE)</f>
        <v>Road Bikes</v>
      </c>
      <c r="I2272" s="14">
        <f>VLOOKUP(A2272, [1]orders!A:B,2,FALSE)</f>
        <v>1057</v>
      </c>
      <c r="J2272" s="14" t="str">
        <f>VLOOKUP(A2272, [1]orders!A:I,9,FALSE)</f>
        <v>conchita.boone@gmail.com</v>
      </c>
      <c r="K2272" s="14">
        <f>VLOOKUP(A2272, [1]orders!A:J,10,FALSE)</f>
        <v>10550</v>
      </c>
      <c r="L2272" s="2" t="str">
        <f>IFERROR(VLOOKUP(C2272, [5]stores!A:B, 2, FALSE), "Unknown")</f>
        <v>Baldwin Bikes</v>
      </c>
      <c r="M2272" s="2" t="str">
        <f>VLOOKUP(D2272,[3]products!A:B,2,FALSE)</f>
        <v>Surly Steamroller - 2017</v>
      </c>
      <c r="N2272" s="2" t="str">
        <f>VLOOKUP(D2272, [3]products!A:H, 8, FALSE)</f>
        <v>Surly</v>
      </c>
      <c r="O2272" s="21">
        <f>VLOOKUP(A2272, [1]orders!A:D, 4, FALSE)</f>
        <v>42821</v>
      </c>
      <c r="P2272" s="2">
        <v>1</v>
      </c>
      <c r="Q2272" s="2">
        <v>875.99</v>
      </c>
      <c r="R2272" s="27">
        <v>0.1</v>
      </c>
      <c r="S2272" s="2">
        <f t="shared" si="35"/>
        <v>875.99</v>
      </c>
    </row>
    <row r="2273" spans="1:19" x14ac:dyDescent="0.3">
      <c r="A2273" s="2">
        <v>800</v>
      </c>
      <c r="B2273" s="2">
        <v>5</v>
      </c>
      <c r="C2273" s="2">
        <f>VLOOKUP(A2273, [1]orders!A:G, 7, FALSE)</f>
        <v>2</v>
      </c>
      <c r="D2273" s="2">
        <v>95</v>
      </c>
      <c r="E2273" s="2">
        <f>VLOOKUP(C2273, [2]staffs!A:G,1,FALSE)</f>
        <v>2</v>
      </c>
      <c r="F2273" s="2" t="str">
        <f>VLOOKUP(E2273, [2]staffs!A:D,4,FALSE)</f>
        <v>mireya.copeland@bikes.shop</v>
      </c>
      <c r="G2273" s="2">
        <f>VLOOKUP(D2273, [3]products!$A:$D, 4, FALSE)</f>
        <v>1</v>
      </c>
      <c r="H2273" s="2" t="str">
        <f>VLOOKUP(G2273, [4]categories!A:B, 2, FALSE)</f>
        <v>Children Bicycles</v>
      </c>
      <c r="I2273" s="14">
        <f>VLOOKUP(A2273, [1]orders!A:B,2,FALSE)</f>
        <v>1057</v>
      </c>
      <c r="J2273" s="14" t="str">
        <f>VLOOKUP(A2273, [1]orders!A:I,9,FALSE)</f>
        <v>conchita.boone@gmail.com</v>
      </c>
      <c r="K2273" s="14">
        <f>VLOOKUP(A2273, [1]orders!A:J,10,FALSE)</f>
        <v>10550</v>
      </c>
      <c r="L2273" s="2" t="str">
        <f>IFERROR(VLOOKUP(C2273, [5]stores!A:B, 2, FALSE), "Unknown")</f>
        <v>Baldwin Bikes</v>
      </c>
      <c r="M2273" s="2" t="str">
        <f>VLOOKUP(D2273,[3]products!A:B,2,FALSE)</f>
        <v>Electra Girl's Hawaii 1 16" - 2017</v>
      </c>
      <c r="N2273" s="2" t="str">
        <f>VLOOKUP(D2273, [3]products!A:H, 8, FALSE)</f>
        <v>Electra</v>
      </c>
      <c r="O2273" s="21">
        <f>VLOOKUP(A2273, [1]orders!A:D, 4, FALSE)</f>
        <v>42821</v>
      </c>
      <c r="P2273" s="2">
        <v>2</v>
      </c>
      <c r="Q2273" s="2">
        <v>299.99</v>
      </c>
      <c r="R2273" s="27">
        <v>0.05</v>
      </c>
      <c r="S2273" s="2">
        <f t="shared" si="35"/>
        <v>599.98</v>
      </c>
    </row>
    <row r="2274" spans="1:19" x14ac:dyDescent="0.3">
      <c r="A2274" s="2">
        <v>801</v>
      </c>
      <c r="B2274" s="2">
        <v>1</v>
      </c>
      <c r="C2274" s="2">
        <f>VLOOKUP(A2274, [1]orders!A:G, 7, FALSE)</f>
        <v>1</v>
      </c>
      <c r="D2274" s="2">
        <v>101</v>
      </c>
      <c r="E2274" s="2">
        <f>VLOOKUP(C2274, [2]staffs!A:G,1,FALSE)</f>
        <v>1</v>
      </c>
      <c r="F2274" s="2" t="str">
        <f>VLOOKUP(E2274, [2]staffs!A:D,4,FALSE)</f>
        <v>fabiola.jackson@bikes.shop</v>
      </c>
      <c r="G2274" s="2">
        <f>VLOOKUP(D2274, [3]products!$A:$D, 4, FALSE)</f>
        <v>1</v>
      </c>
      <c r="H2274" s="2" t="str">
        <f>VLOOKUP(G2274, [4]categories!A:B, 2, FALSE)</f>
        <v>Children Bicycles</v>
      </c>
      <c r="I2274" s="14">
        <f>VLOOKUP(A2274, [1]orders!A:B,2,FALSE)</f>
        <v>78</v>
      </c>
      <c r="J2274" s="14" t="str">
        <f>VLOOKUP(A2274, [1]orders!A:I,9,FALSE)</f>
        <v>chi.goff@aol.com</v>
      </c>
      <c r="K2274" s="14">
        <f>VLOOKUP(A2274, [1]orders!A:J,10,FALSE)</f>
        <v>90274</v>
      </c>
      <c r="L2274" s="2" t="str">
        <f>IFERROR(VLOOKUP(C2274, [5]stores!A:B, 2, FALSE), "Unknown")</f>
        <v>Santa Cruz Bikes</v>
      </c>
      <c r="M2274" s="2" t="str">
        <f>VLOOKUP(D2274,[3]products!A:B,2,FALSE)</f>
        <v>Electra Townie 7D (20-inch) - Boys' - 2017</v>
      </c>
      <c r="N2274" s="2" t="str">
        <f>VLOOKUP(D2274, [3]products!A:H, 8, FALSE)</f>
        <v>Electra</v>
      </c>
      <c r="O2274" s="21">
        <f>VLOOKUP(A2274, [1]orders!A:D, 4, FALSE)</f>
        <v>42822</v>
      </c>
      <c r="P2274" s="2">
        <v>1</v>
      </c>
      <c r="Q2274" s="2">
        <v>339.99</v>
      </c>
      <c r="R2274" s="27">
        <v>7.0000000000000007E-2</v>
      </c>
      <c r="S2274" s="2">
        <f t="shared" si="35"/>
        <v>339.99</v>
      </c>
    </row>
    <row r="2275" spans="1:19" x14ac:dyDescent="0.3">
      <c r="A2275" s="2">
        <v>802</v>
      </c>
      <c r="B2275" s="2">
        <v>1</v>
      </c>
      <c r="C2275" s="2">
        <f>VLOOKUP(A2275, [1]orders!A:G, 7, FALSE)</f>
        <v>2</v>
      </c>
      <c r="D2275" s="2">
        <v>30</v>
      </c>
      <c r="E2275" s="2">
        <f>VLOOKUP(C2275, [2]staffs!A:G,1,FALSE)</f>
        <v>2</v>
      </c>
      <c r="F2275" s="2" t="str">
        <f>VLOOKUP(E2275, [2]staffs!A:D,4,FALSE)</f>
        <v>mireya.copeland@bikes.shop</v>
      </c>
      <c r="G2275" s="2">
        <f>VLOOKUP(D2275, [3]products!$A:$D, 4, FALSE)</f>
        <v>6</v>
      </c>
      <c r="H2275" s="2" t="str">
        <f>VLOOKUP(G2275, [4]categories!A:B, 2, FALSE)</f>
        <v>Mountain Bikes</v>
      </c>
      <c r="I2275" s="14">
        <f>VLOOKUP(A2275, [1]orders!A:B,2,FALSE)</f>
        <v>340</v>
      </c>
      <c r="J2275" s="14" t="str">
        <f>VLOOKUP(A2275, [1]orders!A:I,9,FALSE)</f>
        <v>yanira.bradshaw@gmail.com</v>
      </c>
      <c r="K2275" s="14">
        <f>VLOOKUP(A2275, [1]orders!A:J,10,FALSE)</f>
        <v>11787</v>
      </c>
      <c r="L2275" s="2" t="str">
        <f>IFERROR(VLOOKUP(C2275, [5]stores!A:B, 2, FALSE), "Unknown")</f>
        <v>Baldwin Bikes</v>
      </c>
      <c r="M2275" s="2" t="str">
        <f>VLOOKUP(D2275,[3]products!A:B,2,FALSE)</f>
        <v>Surly Ice Cream Truck Frameset - 2017</v>
      </c>
      <c r="N2275" s="2" t="str">
        <f>VLOOKUP(D2275, [3]products!A:H, 8, FALSE)</f>
        <v>Surly</v>
      </c>
      <c r="O2275" s="21">
        <f>VLOOKUP(A2275, [1]orders!A:D, 4, FALSE)</f>
        <v>42822</v>
      </c>
      <c r="P2275" s="2">
        <v>1</v>
      </c>
      <c r="Q2275" s="2">
        <v>999.99</v>
      </c>
      <c r="R2275" s="27">
        <v>0.05</v>
      </c>
      <c r="S2275" s="2">
        <f t="shared" si="35"/>
        <v>999.99</v>
      </c>
    </row>
    <row r="2276" spans="1:19" x14ac:dyDescent="0.3">
      <c r="A2276" s="2">
        <v>802</v>
      </c>
      <c r="B2276" s="2">
        <v>2</v>
      </c>
      <c r="C2276" s="2">
        <f>VLOOKUP(A2276, [1]orders!A:G, 7, FALSE)</f>
        <v>2</v>
      </c>
      <c r="D2276" s="2">
        <v>36</v>
      </c>
      <c r="E2276" s="2">
        <f>VLOOKUP(C2276, [2]staffs!A:G,1,FALSE)</f>
        <v>2</v>
      </c>
      <c r="F2276" s="2" t="str">
        <f>VLOOKUP(E2276, [2]staffs!A:D,4,FALSE)</f>
        <v>mireya.copeland@bikes.shop</v>
      </c>
      <c r="G2276" s="2">
        <f>VLOOKUP(D2276, [3]products!$A:$D, 4, FALSE)</f>
        <v>6</v>
      </c>
      <c r="H2276" s="2" t="str">
        <f>VLOOKUP(G2276, [4]categories!A:B, 2, FALSE)</f>
        <v>Mountain Bikes</v>
      </c>
      <c r="I2276" s="14">
        <f>VLOOKUP(A2276, [1]orders!A:B,2,FALSE)</f>
        <v>340</v>
      </c>
      <c r="J2276" s="14" t="str">
        <f>VLOOKUP(A2276, [1]orders!A:I,9,FALSE)</f>
        <v>yanira.bradshaw@gmail.com</v>
      </c>
      <c r="K2276" s="14">
        <f>VLOOKUP(A2276, [1]orders!A:J,10,FALSE)</f>
        <v>11787</v>
      </c>
      <c r="L2276" s="2" t="str">
        <f>IFERROR(VLOOKUP(C2276, [5]stores!A:B, 2, FALSE), "Unknown")</f>
        <v>Baldwin Bikes</v>
      </c>
      <c r="M2276" s="2" t="str">
        <f>VLOOKUP(D2276,[3]products!A:B,2,FALSE)</f>
        <v>Surly Troll Frameset - 2017</v>
      </c>
      <c r="N2276" s="2" t="str">
        <f>VLOOKUP(D2276, [3]products!A:H, 8, FALSE)</f>
        <v>Surly</v>
      </c>
      <c r="O2276" s="21">
        <f>VLOOKUP(A2276, [1]orders!A:D, 4, FALSE)</f>
        <v>42822</v>
      </c>
      <c r="P2276" s="2">
        <v>2</v>
      </c>
      <c r="Q2276" s="2">
        <v>832.99</v>
      </c>
      <c r="R2276" s="27">
        <v>0.2</v>
      </c>
      <c r="S2276" s="2">
        <f t="shared" si="35"/>
        <v>1665.98</v>
      </c>
    </row>
    <row r="2277" spans="1:19" x14ac:dyDescent="0.3">
      <c r="A2277" s="2">
        <v>802</v>
      </c>
      <c r="B2277" s="2">
        <v>3</v>
      </c>
      <c r="C2277" s="2">
        <f>VLOOKUP(A2277, [1]orders!A:G, 7, FALSE)</f>
        <v>2</v>
      </c>
      <c r="D2277" s="2">
        <v>40</v>
      </c>
      <c r="E2277" s="2">
        <f>VLOOKUP(C2277, [2]staffs!A:G,1,FALSE)</f>
        <v>2</v>
      </c>
      <c r="F2277" s="2" t="str">
        <f>VLOOKUP(E2277, [2]staffs!A:D,4,FALSE)</f>
        <v>mireya.copeland@bikes.shop</v>
      </c>
      <c r="G2277" s="2">
        <f>VLOOKUP(D2277, [3]products!$A:$D, 4, FALSE)</f>
        <v>6</v>
      </c>
      <c r="H2277" s="2" t="str">
        <f>VLOOKUP(G2277, [4]categories!A:B, 2, FALSE)</f>
        <v>Mountain Bikes</v>
      </c>
      <c r="I2277" s="14">
        <f>VLOOKUP(A2277, [1]orders!A:B,2,FALSE)</f>
        <v>340</v>
      </c>
      <c r="J2277" s="14" t="str">
        <f>VLOOKUP(A2277, [1]orders!A:I,9,FALSE)</f>
        <v>yanira.bradshaw@gmail.com</v>
      </c>
      <c r="K2277" s="14">
        <f>VLOOKUP(A2277, [1]orders!A:J,10,FALSE)</f>
        <v>11787</v>
      </c>
      <c r="L2277" s="2" t="str">
        <f>IFERROR(VLOOKUP(C2277, [5]stores!A:B, 2, FALSE), "Unknown")</f>
        <v>Baldwin Bikes</v>
      </c>
      <c r="M2277" s="2" t="str">
        <f>VLOOKUP(D2277,[3]products!A:B,2,FALSE)</f>
        <v>Trek Fuel EX 9.8 29 - 2017</v>
      </c>
      <c r="N2277" s="2" t="str">
        <f>VLOOKUP(D2277, [3]products!A:H, 8, FALSE)</f>
        <v>Trek</v>
      </c>
      <c r="O2277" s="21">
        <f>VLOOKUP(A2277, [1]orders!A:D, 4, FALSE)</f>
        <v>42822</v>
      </c>
      <c r="P2277" s="2">
        <v>1</v>
      </c>
      <c r="Q2277" s="2">
        <v>4999.99</v>
      </c>
      <c r="R2277" s="27">
        <v>0.1</v>
      </c>
      <c r="S2277" s="2">
        <f t="shared" si="35"/>
        <v>4999.99</v>
      </c>
    </row>
    <row r="2278" spans="1:19" x14ac:dyDescent="0.3">
      <c r="A2278" s="2">
        <v>802</v>
      </c>
      <c r="B2278" s="2">
        <v>4</v>
      </c>
      <c r="C2278" s="2">
        <f>VLOOKUP(A2278, [1]orders!A:G, 7, FALSE)</f>
        <v>2</v>
      </c>
      <c r="D2278" s="2">
        <v>28</v>
      </c>
      <c r="E2278" s="2">
        <f>VLOOKUP(C2278, [2]staffs!A:G,1,FALSE)</f>
        <v>2</v>
      </c>
      <c r="F2278" s="2" t="str">
        <f>VLOOKUP(E2278, [2]staffs!A:D,4,FALSE)</f>
        <v>mireya.copeland@bikes.shop</v>
      </c>
      <c r="G2278" s="2">
        <f>VLOOKUP(D2278, [3]products!$A:$D, 4, FALSE)</f>
        <v>6</v>
      </c>
      <c r="H2278" s="2" t="str">
        <f>VLOOKUP(G2278, [4]categories!A:B, 2, FALSE)</f>
        <v>Mountain Bikes</v>
      </c>
      <c r="I2278" s="14">
        <f>VLOOKUP(A2278, [1]orders!A:B,2,FALSE)</f>
        <v>340</v>
      </c>
      <c r="J2278" s="14" t="str">
        <f>VLOOKUP(A2278, [1]orders!A:I,9,FALSE)</f>
        <v>yanira.bradshaw@gmail.com</v>
      </c>
      <c r="K2278" s="14">
        <f>VLOOKUP(A2278, [1]orders!A:J,10,FALSE)</f>
        <v>11787</v>
      </c>
      <c r="L2278" s="2" t="str">
        <f>IFERROR(VLOOKUP(C2278, [5]stores!A:B, 2, FALSE), "Unknown")</f>
        <v>Baldwin Bikes</v>
      </c>
      <c r="M2278" s="2" t="str">
        <f>VLOOKUP(D2278,[3]products!A:B,2,FALSE)</f>
        <v>Surly Karate Monkey 27.5+ Frameset - 2017</v>
      </c>
      <c r="N2278" s="2" t="str">
        <f>VLOOKUP(D2278, [3]products!A:H, 8, FALSE)</f>
        <v>Surly</v>
      </c>
      <c r="O2278" s="21">
        <f>VLOOKUP(A2278, [1]orders!A:D, 4, FALSE)</f>
        <v>42822</v>
      </c>
      <c r="P2278" s="2">
        <v>1</v>
      </c>
      <c r="Q2278" s="2">
        <v>2499.9899999999998</v>
      </c>
      <c r="R2278" s="27">
        <v>0.05</v>
      </c>
      <c r="S2278" s="2">
        <f t="shared" si="35"/>
        <v>2499.9899999999998</v>
      </c>
    </row>
    <row r="2279" spans="1:19" x14ac:dyDescent="0.3">
      <c r="A2279" s="2">
        <v>803</v>
      </c>
      <c r="B2279" s="2">
        <v>1</v>
      </c>
      <c r="C2279" s="2">
        <f>VLOOKUP(A2279, [1]orders!A:G, 7, FALSE)</f>
        <v>3</v>
      </c>
      <c r="D2279" s="2">
        <v>111</v>
      </c>
      <c r="E2279" s="2">
        <f>VLOOKUP(C2279, [2]staffs!A:G,1,FALSE)</f>
        <v>3</v>
      </c>
      <c r="F2279" s="2" t="str">
        <f>VLOOKUP(E2279, [2]staffs!A:D,4,FALSE)</f>
        <v>genna.serrano@bikes.shop</v>
      </c>
      <c r="G2279" s="2">
        <f>VLOOKUP(D2279, [3]products!$A:$D, 4, FALSE)</f>
        <v>2</v>
      </c>
      <c r="H2279" s="2" t="str">
        <f>VLOOKUP(G2279, [4]categories!A:B, 2, FALSE)</f>
        <v>Comfort Bicycles</v>
      </c>
      <c r="I2279" s="14">
        <f>VLOOKUP(A2279, [1]orders!A:B,2,FALSE)</f>
        <v>1105</v>
      </c>
      <c r="J2279" s="14" t="str">
        <f>VLOOKUP(A2279, [1]orders!A:I,9,FALSE)</f>
        <v>armando.black@gmail.com</v>
      </c>
      <c r="K2279" s="14">
        <f>VLOOKUP(A2279, [1]orders!A:J,10,FALSE)</f>
        <v>75080</v>
      </c>
      <c r="L2279" s="2" t="str">
        <f>IFERROR(VLOOKUP(C2279, [5]stores!A:B, 2, FALSE), "Unknown")</f>
        <v>Rowlett Bikes</v>
      </c>
      <c r="M2279" s="2" t="str">
        <f>VLOOKUP(D2279,[3]products!A:B,2,FALSE)</f>
        <v>Sun Bicycles Drifter 7 - Women's - 2017</v>
      </c>
      <c r="N2279" s="2" t="str">
        <f>VLOOKUP(D2279, [3]products!A:H, 8, FALSE)</f>
        <v>Sun Bicycles</v>
      </c>
      <c r="O2279" s="21">
        <f>VLOOKUP(A2279, [1]orders!A:D, 4, FALSE)</f>
        <v>42822</v>
      </c>
      <c r="P2279" s="2">
        <v>1</v>
      </c>
      <c r="Q2279" s="2">
        <v>470.99</v>
      </c>
      <c r="R2279" s="27">
        <v>7.0000000000000007E-2</v>
      </c>
      <c r="S2279" s="2">
        <f t="shared" si="35"/>
        <v>470.99</v>
      </c>
    </row>
    <row r="2280" spans="1:19" x14ac:dyDescent="0.3">
      <c r="A2280" s="2">
        <v>803</v>
      </c>
      <c r="B2280" s="2">
        <v>2</v>
      </c>
      <c r="C2280" s="2">
        <f>VLOOKUP(A2280, [1]orders!A:G, 7, FALSE)</f>
        <v>3</v>
      </c>
      <c r="D2280" s="2">
        <v>52</v>
      </c>
      <c r="E2280" s="2">
        <f>VLOOKUP(C2280, [2]staffs!A:G,1,FALSE)</f>
        <v>3</v>
      </c>
      <c r="F2280" s="2" t="str">
        <f>VLOOKUP(E2280, [2]staffs!A:D,4,FALSE)</f>
        <v>genna.serrano@bikes.shop</v>
      </c>
      <c r="G2280" s="2">
        <f>VLOOKUP(D2280, [3]products!$A:$D, 4, FALSE)</f>
        <v>7</v>
      </c>
      <c r="H2280" s="2" t="str">
        <f>VLOOKUP(G2280, [4]categories!A:B, 2, FALSE)</f>
        <v>Road Bikes</v>
      </c>
      <c r="I2280" s="14">
        <f>VLOOKUP(A2280, [1]orders!A:B,2,FALSE)</f>
        <v>1105</v>
      </c>
      <c r="J2280" s="14" t="str">
        <f>VLOOKUP(A2280, [1]orders!A:I,9,FALSE)</f>
        <v>armando.black@gmail.com</v>
      </c>
      <c r="K2280" s="14">
        <f>VLOOKUP(A2280, [1]orders!A:J,10,FALSE)</f>
        <v>75080</v>
      </c>
      <c r="L2280" s="2" t="str">
        <f>IFERROR(VLOOKUP(C2280, [5]stores!A:B, 2, FALSE), "Unknown")</f>
        <v>Rowlett Bikes</v>
      </c>
      <c r="M2280" s="2" t="str">
        <f>VLOOKUP(D2280,[3]products!A:B,2,FALSE)</f>
        <v>Surly Steamroller - 2017</v>
      </c>
      <c r="N2280" s="2" t="str">
        <f>VLOOKUP(D2280, [3]products!A:H, 8, FALSE)</f>
        <v>Surly</v>
      </c>
      <c r="O2280" s="21">
        <f>VLOOKUP(A2280, [1]orders!A:D, 4, FALSE)</f>
        <v>42822</v>
      </c>
      <c r="P2280" s="2">
        <v>2</v>
      </c>
      <c r="Q2280" s="2">
        <v>875.99</v>
      </c>
      <c r="R2280" s="27">
        <v>0.05</v>
      </c>
      <c r="S2280" s="2">
        <f t="shared" si="35"/>
        <v>1751.98</v>
      </c>
    </row>
    <row r="2281" spans="1:19" x14ac:dyDescent="0.3">
      <c r="A2281" s="2">
        <v>803</v>
      </c>
      <c r="B2281" s="2">
        <v>3</v>
      </c>
      <c r="C2281" s="2">
        <f>VLOOKUP(A2281, [1]orders!A:G, 7, FALSE)</f>
        <v>3</v>
      </c>
      <c r="D2281" s="2">
        <v>102</v>
      </c>
      <c r="E2281" s="2">
        <f>VLOOKUP(C2281, [2]staffs!A:G,1,FALSE)</f>
        <v>3</v>
      </c>
      <c r="F2281" s="2" t="str">
        <f>VLOOKUP(E2281, [2]staffs!A:D,4,FALSE)</f>
        <v>genna.serrano@bikes.shop</v>
      </c>
      <c r="G2281" s="2">
        <f>VLOOKUP(D2281, [3]products!$A:$D, 4, FALSE)</f>
        <v>2</v>
      </c>
      <c r="H2281" s="2" t="str">
        <f>VLOOKUP(G2281, [4]categories!A:B, 2, FALSE)</f>
        <v>Comfort Bicycles</v>
      </c>
      <c r="I2281" s="14">
        <f>VLOOKUP(A2281, [1]orders!A:B,2,FALSE)</f>
        <v>1105</v>
      </c>
      <c r="J2281" s="14" t="str">
        <f>VLOOKUP(A2281, [1]orders!A:I,9,FALSE)</f>
        <v>armando.black@gmail.com</v>
      </c>
      <c r="K2281" s="14">
        <f>VLOOKUP(A2281, [1]orders!A:J,10,FALSE)</f>
        <v>75080</v>
      </c>
      <c r="L2281" s="2" t="str">
        <f>IFERROR(VLOOKUP(C2281, [5]stores!A:B, 2, FALSE), "Unknown")</f>
        <v>Rowlett Bikes</v>
      </c>
      <c r="M2281" s="2" t="str">
        <f>VLOOKUP(D2281,[3]products!A:B,2,FALSE)</f>
        <v>Electra Townie Original 7D - 2017</v>
      </c>
      <c r="N2281" s="2" t="str">
        <f>VLOOKUP(D2281, [3]products!A:H, 8, FALSE)</f>
        <v>Electra</v>
      </c>
      <c r="O2281" s="21">
        <f>VLOOKUP(A2281, [1]orders!A:D, 4, FALSE)</f>
        <v>42822</v>
      </c>
      <c r="P2281" s="2">
        <v>1</v>
      </c>
      <c r="Q2281" s="2">
        <v>489.99</v>
      </c>
      <c r="R2281" s="27">
        <v>7.0000000000000007E-2</v>
      </c>
      <c r="S2281" s="2">
        <f t="shared" si="35"/>
        <v>489.99</v>
      </c>
    </row>
    <row r="2282" spans="1:19" x14ac:dyDescent="0.3">
      <c r="A2282" s="2">
        <v>803</v>
      </c>
      <c r="B2282" s="2">
        <v>4</v>
      </c>
      <c r="C2282" s="2">
        <f>VLOOKUP(A2282, [1]orders!A:G, 7, FALSE)</f>
        <v>3</v>
      </c>
      <c r="D2282" s="2">
        <v>83</v>
      </c>
      <c r="E2282" s="2">
        <f>VLOOKUP(C2282, [2]staffs!A:G,1,FALSE)</f>
        <v>3</v>
      </c>
      <c r="F2282" s="2" t="str">
        <f>VLOOKUP(E2282, [2]staffs!A:D,4,FALSE)</f>
        <v>genna.serrano@bikes.shop</v>
      </c>
      <c r="G2282" s="2">
        <f>VLOOKUP(D2282, [3]products!$A:$D, 4, FALSE)</f>
        <v>1</v>
      </c>
      <c r="H2282" s="2" t="str">
        <f>VLOOKUP(G2282, [4]categories!A:B, 2, FALSE)</f>
        <v>Children Bicycles</v>
      </c>
      <c r="I2282" s="14">
        <f>VLOOKUP(A2282, [1]orders!A:B,2,FALSE)</f>
        <v>1105</v>
      </c>
      <c r="J2282" s="14" t="str">
        <f>VLOOKUP(A2282, [1]orders!A:I,9,FALSE)</f>
        <v>armando.black@gmail.com</v>
      </c>
      <c r="K2282" s="14">
        <f>VLOOKUP(A2282, [1]orders!A:J,10,FALSE)</f>
        <v>75080</v>
      </c>
      <c r="L2282" s="2" t="str">
        <f>IFERROR(VLOOKUP(C2282, [5]stores!A:B, 2, FALSE), "Unknown")</f>
        <v>Rowlett Bikes</v>
      </c>
      <c r="M2282" s="2" t="str">
        <f>VLOOKUP(D2282,[3]products!A:B,2,FALSE)</f>
        <v>Trek Boy's Kickster - 2015/2017</v>
      </c>
      <c r="N2282" s="2" t="str">
        <f>VLOOKUP(D2282, [3]products!A:H, 8, FALSE)</f>
        <v>Trek</v>
      </c>
      <c r="O2282" s="21">
        <f>VLOOKUP(A2282, [1]orders!A:D, 4, FALSE)</f>
        <v>42822</v>
      </c>
      <c r="P2282" s="2">
        <v>2</v>
      </c>
      <c r="Q2282" s="2">
        <v>149.99</v>
      </c>
      <c r="R2282" s="27">
        <v>0.05</v>
      </c>
      <c r="S2282" s="2">
        <f t="shared" si="35"/>
        <v>299.98</v>
      </c>
    </row>
    <row r="2283" spans="1:19" x14ac:dyDescent="0.3">
      <c r="A2283" s="2">
        <v>804</v>
      </c>
      <c r="B2283" s="2">
        <v>1</v>
      </c>
      <c r="C2283" s="2">
        <f>VLOOKUP(A2283, [1]orders!A:G, 7, FALSE)</f>
        <v>2</v>
      </c>
      <c r="D2283" s="2">
        <v>89</v>
      </c>
      <c r="E2283" s="2">
        <f>VLOOKUP(C2283, [2]staffs!A:G,1,FALSE)</f>
        <v>2</v>
      </c>
      <c r="F2283" s="2" t="str">
        <f>VLOOKUP(E2283, [2]staffs!A:D,4,FALSE)</f>
        <v>mireya.copeland@bikes.shop</v>
      </c>
      <c r="G2283" s="2">
        <f>VLOOKUP(D2283, [3]products!$A:$D, 4, FALSE)</f>
        <v>1</v>
      </c>
      <c r="H2283" s="2" t="str">
        <f>VLOOKUP(G2283, [4]categories!A:B, 2, FALSE)</f>
        <v>Children Bicycles</v>
      </c>
      <c r="I2283" s="14">
        <f>VLOOKUP(A2283, [1]orders!A:B,2,FALSE)</f>
        <v>95</v>
      </c>
      <c r="J2283" s="14" t="str">
        <f>VLOOKUP(A2283, [1]orders!A:I,9,FALSE)</f>
        <v>letitia.franco@aol.com</v>
      </c>
      <c r="K2283" s="14">
        <f>VLOOKUP(A2283, [1]orders!A:J,10,FALSE)</f>
        <v>12866</v>
      </c>
      <c r="L2283" s="2" t="str">
        <f>IFERROR(VLOOKUP(C2283, [5]stores!A:B, 2, FALSE), "Unknown")</f>
        <v>Baldwin Bikes</v>
      </c>
      <c r="M2283" s="2" t="str">
        <f>VLOOKUP(D2283,[3]products!A:B,2,FALSE)</f>
        <v>Trek Precaliber 16 Boys - 2017</v>
      </c>
      <c r="N2283" s="2" t="str">
        <f>VLOOKUP(D2283, [3]products!A:H, 8, FALSE)</f>
        <v>Trek</v>
      </c>
      <c r="O2283" s="21">
        <f>VLOOKUP(A2283, [1]orders!A:D, 4, FALSE)</f>
        <v>42823</v>
      </c>
      <c r="P2283" s="2">
        <v>2</v>
      </c>
      <c r="Q2283" s="2">
        <v>209.99</v>
      </c>
      <c r="R2283" s="27">
        <v>0.2</v>
      </c>
      <c r="S2283" s="2">
        <f t="shared" si="35"/>
        <v>419.98</v>
      </c>
    </row>
    <row r="2284" spans="1:19" x14ac:dyDescent="0.3">
      <c r="A2284" s="2">
        <v>804</v>
      </c>
      <c r="B2284" s="2">
        <v>2</v>
      </c>
      <c r="C2284" s="2">
        <f>VLOOKUP(A2284, [1]orders!A:G, 7, FALSE)</f>
        <v>2</v>
      </c>
      <c r="D2284" s="2">
        <v>53</v>
      </c>
      <c r="E2284" s="2">
        <f>VLOOKUP(C2284, [2]staffs!A:G,1,FALSE)</f>
        <v>2</v>
      </c>
      <c r="F2284" s="2" t="str">
        <f>VLOOKUP(E2284, [2]staffs!A:D,4,FALSE)</f>
        <v>mireya.copeland@bikes.shop</v>
      </c>
      <c r="G2284" s="2">
        <f>VLOOKUP(D2284, [3]products!$A:$D, 4, FALSE)</f>
        <v>7</v>
      </c>
      <c r="H2284" s="2" t="str">
        <f>VLOOKUP(G2284, [4]categories!A:B, 2, FALSE)</f>
        <v>Road Bikes</v>
      </c>
      <c r="I2284" s="14">
        <f>VLOOKUP(A2284, [1]orders!A:B,2,FALSE)</f>
        <v>95</v>
      </c>
      <c r="J2284" s="14" t="str">
        <f>VLOOKUP(A2284, [1]orders!A:I,9,FALSE)</f>
        <v>letitia.franco@aol.com</v>
      </c>
      <c r="K2284" s="14">
        <f>VLOOKUP(A2284, [1]orders!A:J,10,FALSE)</f>
        <v>12866</v>
      </c>
      <c r="L2284" s="2" t="str">
        <f>IFERROR(VLOOKUP(C2284, [5]stores!A:B, 2, FALSE), "Unknown")</f>
        <v>Baldwin Bikes</v>
      </c>
      <c r="M2284" s="2" t="str">
        <f>VLOOKUP(D2284,[3]products!A:B,2,FALSE)</f>
        <v>Surly Ogre Frameset - 2017</v>
      </c>
      <c r="N2284" s="2" t="str">
        <f>VLOOKUP(D2284, [3]products!A:H, 8, FALSE)</f>
        <v>Surly</v>
      </c>
      <c r="O2284" s="21">
        <f>VLOOKUP(A2284, [1]orders!A:D, 4, FALSE)</f>
        <v>42823</v>
      </c>
      <c r="P2284" s="2">
        <v>1</v>
      </c>
      <c r="Q2284" s="2">
        <v>749.99</v>
      </c>
      <c r="R2284" s="27">
        <v>7.0000000000000007E-2</v>
      </c>
      <c r="S2284" s="2">
        <f t="shared" si="35"/>
        <v>749.99</v>
      </c>
    </row>
    <row r="2285" spans="1:19" x14ac:dyDescent="0.3">
      <c r="A2285" s="2">
        <v>804</v>
      </c>
      <c r="B2285" s="2">
        <v>3</v>
      </c>
      <c r="C2285" s="2">
        <f>VLOOKUP(A2285, [1]orders!A:G, 7, FALSE)</f>
        <v>2</v>
      </c>
      <c r="D2285" s="2">
        <v>50</v>
      </c>
      <c r="E2285" s="2">
        <f>VLOOKUP(C2285, [2]staffs!A:G,1,FALSE)</f>
        <v>2</v>
      </c>
      <c r="F2285" s="2" t="str">
        <f>VLOOKUP(E2285, [2]staffs!A:D,4,FALSE)</f>
        <v>mireya.copeland@bikes.shop</v>
      </c>
      <c r="G2285" s="2">
        <f>VLOOKUP(D2285, [3]products!$A:$D, 4, FALSE)</f>
        <v>7</v>
      </c>
      <c r="H2285" s="2" t="str">
        <f>VLOOKUP(G2285, [4]categories!A:B, 2, FALSE)</f>
        <v>Road Bikes</v>
      </c>
      <c r="I2285" s="14">
        <f>VLOOKUP(A2285, [1]orders!A:B,2,FALSE)</f>
        <v>95</v>
      </c>
      <c r="J2285" s="14" t="str">
        <f>VLOOKUP(A2285, [1]orders!A:I,9,FALSE)</f>
        <v>letitia.franco@aol.com</v>
      </c>
      <c r="K2285" s="14">
        <f>VLOOKUP(A2285, [1]orders!A:J,10,FALSE)</f>
        <v>12866</v>
      </c>
      <c r="L2285" s="2" t="str">
        <f>IFERROR(VLOOKUP(C2285, [5]stores!A:B, 2, FALSE), "Unknown")</f>
        <v>Baldwin Bikes</v>
      </c>
      <c r="M2285" s="2" t="str">
        <f>VLOOKUP(D2285,[3]products!A:B,2,FALSE)</f>
        <v>Trek Silque SLR 7 Women's - 2017</v>
      </c>
      <c r="N2285" s="2" t="str">
        <f>VLOOKUP(D2285, [3]products!A:H, 8, FALSE)</f>
        <v>Trek</v>
      </c>
      <c r="O2285" s="21">
        <f>VLOOKUP(A2285, [1]orders!A:D, 4, FALSE)</f>
        <v>42823</v>
      </c>
      <c r="P2285" s="2">
        <v>2</v>
      </c>
      <c r="Q2285" s="2">
        <v>5999.99</v>
      </c>
      <c r="R2285" s="27">
        <v>0.05</v>
      </c>
      <c r="S2285" s="2">
        <f t="shared" si="35"/>
        <v>11999.98</v>
      </c>
    </row>
    <row r="2286" spans="1:19" x14ac:dyDescent="0.3">
      <c r="A2286" s="2">
        <v>805</v>
      </c>
      <c r="B2286" s="2">
        <v>1</v>
      </c>
      <c r="C2286" s="2">
        <f>VLOOKUP(A2286, [1]orders!A:G, 7, FALSE)</f>
        <v>2</v>
      </c>
      <c r="D2286" s="2">
        <v>24</v>
      </c>
      <c r="E2286" s="2">
        <f>VLOOKUP(C2286, [2]staffs!A:G,1,FALSE)</f>
        <v>2</v>
      </c>
      <c r="F2286" s="2" t="str">
        <f>VLOOKUP(E2286, [2]staffs!A:D,4,FALSE)</f>
        <v>mireya.copeland@bikes.shop</v>
      </c>
      <c r="G2286" s="2">
        <f>VLOOKUP(D2286, [3]products!$A:$D, 4, FALSE)</f>
        <v>2</v>
      </c>
      <c r="H2286" s="2" t="str">
        <f>VLOOKUP(G2286, [4]categories!A:B, 2, FALSE)</f>
        <v>Comfort Bicycles</v>
      </c>
      <c r="I2286" s="14">
        <f>VLOOKUP(A2286, [1]orders!A:B,2,FALSE)</f>
        <v>420</v>
      </c>
      <c r="J2286" s="14" t="str">
        <f>VLOOKUP(A2286, [1]orders!A:I,9,FALSE)</f>
        <v>vince.schneider@hotmail.com</v>
      </c>
      <c r="K2286" s="14">
        <f>VLOOKUP(A2286, [1]orders!A:J,10,FALSE)</f>
        <v>11566</v>
      </c>
      <c r="L2286" s="2" t="str">
        <f>IFERROR(VLOOKUP(C2286, [5]stores!A:B, 2, FALSE), "Unknown")</f>
        <v>Baldwin Bikes</v>
      </c>
      <c r="M2286" s="2" t="str">
        <f>VLOOKUP(D2286,[3]products!A:B,2,FALSE)</f>
        <v>Electra Townie Original 21D - 2016</v>
      </c>
      <c r="N2286" s="2" t="str">
        <f>VLOOKUP(D2286, [3]products!A:H, 8, FALSE)</f>
        <v>Electra</v>
      </c>
      <c r="O2286" s="21">
        <f>VLOOKUP(A2286, [1]orders!A:D, 4, FALSE)</f>
        <v>42823</v>
      </c>
      <c r="P2286" s="2">
        <v>1</v>
      </c>
      <c r="Q2286" s="2">
        <v>549.99</v>
      </c>
      <c r="R2286" s="27">
        <v>0.05</v>
      </c>
      <c r="S2286" s="2">
        <f t="shared" si="35"/>
        <v>549.99</v>
      </c>
    </row>
    <row r="2287" spans="1:19" x14ac:dyDescent="0.3">
      <c r="A2287" s="2">
        <v>805</v>
      </c>
      <c r="B2287" s="2">
        <v>2</v>
      </c>
      <c r="C2287" s="2">
        <f>VLOOKUP(A2287, [1]orders!A:G, 7, FALSE)</f>
        <v>2</v>
      </c>
      <c r="D2287" s="2">
        <v>33</v>
      </c>
      <c r="E2287" s="2">
        <f>VLOOKUP(C2287, [2]staffs!A:G,1,FALSE)</f>
        <v>2</v>
      </c>
      <c r="F2287" s="2" t="str">
        <f>VLOOKUP(E2287, [2]staffs!A:D,4,FALSE)</f>
        <v>mireya.copeland@bikes.shop</v>
      </c>
      <c r="G2287" s="2">
        <f>VLOOKUP(D2287, [3]products!$A:$D, 4, FALSE)</f>
        <v>6</v>
      </c>
      <c r="H2287" s="2" t="str">
        <f>VLOOKUP(G2287, [4]categories!A:B, 2, FALSE)</f>
        <v>Mountain Bikes</v>
      </c>
      <c r="I2287" s="14">
        <f>VLOOKUP(A2287, [1]orders!A:B,2,FALSE)</f>
        <v>420</v>
      </c>
      <c r="J2287" s="14" t="str">
        <f>VLOOKUP(A2287, [1]orders!A:I,9,FALSE)</f>
        <v>vince.schneider@hotmail.com</v>
      </c>
      <c r="K2287" s="14">
        <f>VLOOKUP(A2287, [1]orders!A:J,10,FALSE)</f>
        <v>11566</v>
      </c>
      <c r="L2287" s="2" t="str">
        <f>IFERROR(VLOOKUP(C2287, [5]stores!A:B, 2, FALSE), "Unknown")</f>
        <v>Baldwin Bikes</v>
      </c>
      <c r="M2287" s="2" t="str">
        <f>VLOOKUP(D2287,[3]products!A:B,2,FALSE)</f>
        <v>Surly Wednesday Frameset - 2017</v>
      </c>
      <c r="N2287" s="2" t="str">
        <f>VLOOKUP(D2287, [3]products!A:H, 8, FALSE)</f>
        <v>Surly</v>
      </c>
      <c r="O2287" s="21">
        <f>VLOOKUP(A2287, [1]orders!A:D, 4, FALSE)</f>
        <v>42823</v>
      </c>
      <c r="P2287" s="2">
        <v>2</v>
      </c>
      <c r="Q2287" s="2">
        <v>469.99</v>
      </c>
      <c r="R2287" s="27">
        <v>0.2</v>
      </c>
      <c r="S2287" s="2">
        <f t="shared" si="35"/>
        <v>939.98</v>
      </c>
    </row>
    <row r="2288" spans="1:19" x14ac:dyDescent="0.3">
      <c r="A2288" s="2">
        <v>805</v>
      </c>
      <c r="B2288" s="2">
        <v>3</v>
      </c>
      <c r="C2288" s="2">
        <f>VLOOKUP(A2288, [1]orders!A:G, 7, FALSE)</f>
        <v>2</v>
      </c>
      <c r="D2288" s="2">
        <v>62</v>
      </c>
      <c r="E2288" s="2">
        <f>VLOOKUP(C2288, [2]staffs!A:G,1,FALSE)</f>
        <v>2</v>
      </c>
      <c r="F2288" s="2" t="str">
        <f>VLOOKUP(E2288, [2]staffs!A:D,4,FALSE)</f>
        <v>mireya.copeland@bikes.shop</v>
      </c>
      <c r="G2288" s="2">
        <f>VLOOKUP(D2288, [3]products!$A:$D, 4, FALSE)</f>
        <v>4</v>
      </c>
      <c r="H2288" s="2" t="str">
        <f>VLOOKUP(G2288, [4]categories!A:B, 2, FALSE)</f>
        <v>Cyclocross Bicycles</v>
      </c>
      <c r="I2288" s="14">
        <f>VLOOKUP(A2288, [1]orders!A:B,2,FALSE)</f>
        <v>420</v>
      </c>
      <c r="J2288" s="14" t="str">
        <f>VLOOKUP(A2288, [1]orders!A:I,9,FALSE)</f>
        <v>vince.schneider@hotmail.com</v>
      </c>
      <c r="K2288" s="14">
        <f>VLOOKUP(A2288, [1]orders!A:J,10,FALSE)</f>
        <v>11566</v>
      </c>
      <c r="L2288" s="2" t="str">
        <f>IFERROR(VLOOKUP(C2288, [5]stores!A:B, 2, FALSE), "Unknown")</f>
        <v>Baldwin Bikes</v>
      </c>
      <c r="M2288" s="2" t="str">
        <f>VLOOKUP(D2288,[3]products!A:B,2,FALSE)</f>
        <v>Trek Boone 7 - 2017</v>
      </c>
      <c r="N2288" s="2" t="str">
        <f>VLOOKUP(D2288, [3]products!A:H, 8, FALSE)</f>
        <v>Trek</v>
      </c>
      <c r="O2288" s="21">
        <f>VLOOKUP(A2288, [1]orders!A:D, 4, FALSE)</f>
        <v>42823</v>
      </c>
      <c r="P2288" s="2">
        <v>2</v>
      </c>
      <c r="Q2288" s="2">
        <v>3499.99</v>
      </c>
      <c r="R2288" s="27">
        <v>0.2</v>
      </c>
      <c r="S2288" s="2">
        <f t="shared" si="35"/>
        <v>6999.98</v>
      </c>
    </row>
    <row r="2289" spans="1:19" x14ac:dyDescent="0.3">
      <c r="A2289" s="2">
        <v>805</v>
      </c>
      <c r="B2289" s="2">
        <v>4</v>
      </c>
      <c r="C2289" s="2">
        <f>VLOOKUP(A2289, [1]orders!A:G, 7, FALSE)</f>
        <v>2</v>
      </c>
      <c r="D2289" s="2">
        <v>32</v>
      </c>
      <c r="E2289" s="2">
        <f>VLOOKUP(C2289, [2]staffs!A:G,1,FALSE)</f>
        <v>2</v>
      </c>
      <c r="F2289" s="2" t="str">
        <f>VLOOKUP(E2289, [2]staffs!A:D,4,FALSE)</f>
        <v>mireya.copeland@bikes.shop</v>
      </c>
      <c r="G2289" s="2">
        <f>VLOOKUP(D2289, [3]products!$A:$D, 4, FALSE)</f>
        <v>6</v>
      </c>
      <c r="H2289" s="2" t="str">
        <f>VLOOKUP(G2289, [4]categories!A:B, 2, FALSE)</f>
        <v>Mountain Bikes</v>
      </c>
      <c r="I2289" s="14">
        <f>VLOOKUP(A2289, [1]orders!A:B,2,FALSE)</f>
        <v>420</v>
      </c>
      <c r="J2289" s="14" t="str">
        <f>VLOOKUP(A2289, [1]orders!A:I,9,FALSE)</f>
        <v>vince.schneider@hotmail.com</v>
      </c>
      <c r="K2289" s="14">
        <f>VLOOKUP(A2289, [1]orders!A:J,10,FALSE)</f>
        <v>11566</v>
      </c>
      <c r="L2289" s="2" t="str">
        <f>IFERROR(VLOOKUP(C2289, [5]stores!A:B, 2, FALSE), "Unknown")</f>
        <v>Baldwin Bikes</v>
      </c>
      <c r="M2289" s="2" t="str">
        <f>VLOOKUP(D2289,[3]products!A:B,2,FALSE)</f>
        <v>Trek Farley Alloy Frameset - 2017</v>
      </c>
      <c r="N2289" s="2" t="str">
        <f>VLOOKUP(D2289, [3]products!A:H, 8, FALSE)</f>
        <v>Trek</v>
      </c>
      <c r="O2289" s="21">
        <f>VLOOKUP(A2289, [1]orders!A:D, 4, FALSE)</f>
        <v>42823</v>
      </c>
      <c r="P2289" s="2">
        <v>1</v>
      </c>
      <c r="Q2289" s="2">
        <v>469.99</v>
      </c>
      <c r="R2289" s="27">
        <v>7.0000000000000007E-2</v>
      </c>
      <c r="S2289" s="2">
        <f t="shared" si="35"/>
        <v>469.99</v>
      </c>
    </row>
    <row r="2290" spans="1:19" x14ac:dyDescent="0.3">
      <c r="A2290" s="2">
        <v>805</v>
      </c>
      <c r="B2290" s="2">
        <v>5</v>
      </c>
      <c r="C2290" s="2">
        <f>VLOOKUP(A2290, [1]orders!A:G, 7, FALSE)</f>
        <v>2</v>
      </c>
      <c r="D2290" s="2">
        <v>6</v>
      </c>
      <c r="E2290" s="2">
        <f>VLOOKUP(C2290, [2]staffs!A:G,1,FALSE)</f>
        <v>2</v>
      </c>
      <c r="F2290" s="2" t="str">
        <f>VLOOKUP(E2290, [2]staffs!A:D,4,FALSE)</f>
        <v>mireya.copeland@bikes.shop</v>
      </c>
      <c r="G2290" s="2">
        <f>VLOOKUP(D2290, [3]products!$A:$D, 4, FALSE)</f>
        <v>6</v>
      </c>
      <c r="H2290" s="2" t="str">
        <f>VLOOKUP(G2290, [4]categories!A:B, 2, FALSE)</f>
        <v>Mountain Bikes</v>
      </c>
      <c r="I2290" s="14">
        <f>VLOOKUP(A2290, [1]orders!A:B,2,FALSE)</f>
        <v>420</v>
      </c>
      <c r="J2290" s="14" t="str">
        <f>VLOOKUP(A2290, [1]orders!A:I,9,FALSE)</f>
        <v>vince.schneider@hotmail.com</v>
      </c>
      <c r="K2290" s="14">
        <f>VLOOKUP(A2290, [1]orders!A:J,10,FALSE)</f>
        <v>11566</v>
      </c>
      <c r="L2290" s="2" t="str">
        <f>IFERROR(VLOOKUP(C2290, [5]stores!A:B, 2, FALSE), "Unknown")</f>
        <v>Baldwin Bikes</v>
      </c>
      <c r="M2290" s="2" t="str">
        <f>VLOOKUP(D2290,[3]products!A:B,2,FALSE)</f>
        <v>Surly Ice Cream Truck Frameset - 2016</v>
      </c>
      <c r="N2290" s="2" t="str">
        <f>VLOOKUP(D2290, [3]products!A:H, 8, FALSE)</f>
        <v>Surly</v>
      </c>
      <c r="O2290" s="21">
        <f>VLOOKUP(A2290, [1]orders!A:D, 4, FALSE)</f>
        <v>42823</v>
      </c>
      <c r="P2290" s="2">
        <v>2</v>
      </c>
      <c r="Q2290" s="2">
        <v>469.99</v>
      </c>
      <c r="R2290" s="27">
        <v>0.05</v>
      </c>
      <c r="S2290" s="2">
        <f t="shared" si="35"/>
        <v>939.98</v>
      </c>
    </row>
    <row r="2291" spans="1:19" x14ac:dyDescent="0.3">
      <c r="A2291" s="2">
        <v>806</v>
      </c>
      <c r="B2291" s="2">
        <v>1</v>
      </c>
      <c r="C2291" s="2">
        <f>VLOOKUP(A2291, [1]orders!A:G, 7, FALSE)</f>
        <v>2</v>
      </c>
      <c r="D2291" s="2">
        <v>93</v>
      </c>
      <c r="E2291" s="2">
        <f>VLOOKUP(C2291, [2]staffs!A:G,1,FALSE)</f>
        <v>2</v>
      </c>
      <c r="F2291" s="2" t="str">
        <f>VLOOKUP(E2291, [2]staffs!A:D,4,FALSE)</f>
        <v>mireya.copeland@bikes.shop</v>
      </c>
      <c r="G2291" s="2">
        <f>VLOOKUP(D2291, [3]products!$A:$D, 4, FALSE)</f>
        <v>1</v>
      </c>
      <c r="H2291" s="2" t="str">
        <f>VLOOKUP(G2291, [4]categories!A:B, 2, FALSE)</f>
        <v>Children Bicycles</v>
      </c>
      <c r="I2291" s="14">
        <f>VLOOKUP(A2291, [1]orders!A:B,2,FALSE)</f>
        <v>234</v>
      </c>
      <c r="J2291" s="14" t="str">
        <f>VLOOKUP(A2291, [1]orders!A:I,9,FALSE)</f>
        <v>winfred.harris@msn.com</v>
      </c>
      <c r="K2291" s="14">
        <f>VLOOKUP(A2291, [1]orders!A:J,10,FALSE)</f>
        <v>11554</v>
      </c>
      <c r="L2291" s="2" t="str">
        <f>IFERROR(VLOOKUP(C2291, [5]stores!A:B, 2, FALSE), "Unknown")</f>
        <v>Baldwin Bikes</v>
      </c>
      <c r="M2291" s="2" t="str">
        <f>VLOOKUP(D2291,[3]products!A:B,2,FALSE)</f>
        <v>Haro Shredder 20 Girls - 2017</v>
      </c>
      <c r="N2291" s="2" t="str">
        <f>VLOOKUP(D2291, [3]products!A:H, 8, FALSE)</f>
        <v>Haro</v>
      </c>
      <c r="O2291" s="21">
        <f>VLOOKUP(A2291, [1]orders!A:D, 4, FALSE)</f>
        <v>42824</v>
      </c>
      <c r="P2291" s="2">
        <v>2</v>
      </c>
      <c r="Q2291" s="2">
        <v>209.99</v>
      </c>
      <c r="R2291" s="27">
        <v>0.1</v>
      </c>
      <c r="S2291" s="2">
        <f t="shared" si="35"/>
        <v>419.98</v>
      </c>
    </row>
    <row r="2292" spans="1:19" x14ac:dyDescent="0.3">
      <c r="A2292" s="2">
        <v>806</v>
      </c>
      <c r="B2292" s="2">
        <v>2</v>
      </c>
      <c r="C2292" s="2">
        <f>VLOOKUP(A2292, [1]orders!A:G, 7, FALSE)</f>
        <v>2</v>
      </c>
      <c r="D2292" s="2">
        <v>97</v>
      </c>
      <c r="E2292" s="2">
        <f>VLOOKUP(C2292, [2]staffs!A:G,1,FALSE)</f>
        <v>2</v>
      </c>
      <c r="F2292" s="2" t="str">
        <f>VLOOKUP(E2292, [2]staffs!A:D,4,FALSE)</f>
        <v>mireya.copeland@bikes.shop</v>
      </c>
      <c r="G2292" s="2">
        <f>VLOOKUP(D2292, [3]products!$A:$D, 4, FALSE)</f>
        <v>1</v>
      </c>
      <c r="H2292" s="2" t="str">
        <f>VLOOKUP(G2292, [4]categories!A:B, 2, FALSE)</f>
        <v>Children Bicycles</v>
      </c>
      <c r="I2292" s="14">
        <f>VLOOKUP(A2292, [1]orders!A:B,2,FALSE)</f>
        <v>234</v>
      </c>
      <c r="J2292" s="14" t="str">
        <f>VLOOKUP(A2292, [1]orders!A:I,9,FALSE)</f>
        <v>winfred.harris@msn.com</v>
      </c>
      <c r="K2292" s="14">
        <f>VLOOKUP(A2292, [1]orders!A:J,10,FALSE)</f>
        <v>11554</v>
      </c>
      <c r="L2292" s="2" t="str">
        <f>IFERROR(VLOOKUP(C2292, [5]stores!A:B, 2, FALSE), "Unknown")</f>
        <v>Baldwin Bikes</v>
      </c>
      <c r="M2292" s="2" t="str">
        <f>VLOOKUP(D2292,[3]products!A:B,2,FALSE)</f>
        <v>Electra Savannah 3i (20-inch) - Girl's - 2017</v>
      </c>
      <c r="N2292" s="2" t="str">
        <f>VLOOKUP(D2292, [3]products!A:H, 8, FALSE)</f>
        <v>Electra</v>
      </c>
      <c r="O2292" s="21">
        <f>VLOOKUP(A2292, [1]orders!A:D, 4, FALSE)</f>
        <v>42824</v>
      </c>
      <c r="P2292" s="2">
        <v>1</v>
      </c>
      <c r="Q2292" s="2">
        <v>349.99</v>
      </c>
      <c r="R2292" s="27">
        <v>0.2</v>
      </c>
      <c r="S2292" s="2">
        <f t="shared" si="35"/>
        <v>349.99</v>
      </c>
    </row>
    <row r="2293" spans="1:19" x14ac:dyDescent="0.3">
      <c r="A2293" s="2">
        <v>806</v>
      </c>
      <c r="B2293" s="2">
        <v>3</v>
      </c>
      <c r="C2293" s="2">
        <f>VLOOKUP(A2293, [1]orders!A:G, 7, FALSE)</f>
        <v>2</v>
      </c>
      <c r="D2293" s="2">
        <v>77</v>
      </c>
      <c r="E2293" s="2">
        <f>VLOOKUP(C2293, [2]staffs!A:G,1,FALSE)</f>
        <v>2</v>
      </c>
      <c r="F2293" s="2" t="str">
        <f>VLOOKUP(E2293, [2]staffs!A:D,4,FALSE)</f>
        <v>mireya.copeland@bikes.shop</v>
      </c>
      <c r="G2293" s="2">
        <f>VLOOKUP(D2293, [3]products!$A:$D, 4, FALSE)</f>
        <v>3</v>
      </c>
      <c r="H2293" s="2" t="str">
        <f>VLOOKUP(G2293, [4]categories!A:B, 2, FALSE)</f>
        <v>Cruisers Bicycles</v>
      </c>
      <c r="I2293" s="14">
        <f>VLOOKUP(A2293, [1]orders!A:B,2,FALSE)</f>
        <v>234</v>
      </c>
      <c r="J2293" s="14" t="str">
        <f>VLOOKUP(A2293, [1]orders!A:I,9,FALSE)</f>
        <v>winfred.harris@msn.com</v>
      </c>
      <c r="K2293" s="14">
        <f>VLOOKUP(A2293, [1]orders!A:J,10,FALSE)</f>
        <v>11554</v>
      </c>
      <c r="L2293" s="2" t="str">
        <f>IFERROR(VLOOKUP(C2293, [5]stores!A:B, 2, FALSE), "Unknown")</f>
        <v>Baldwin Bikes</v>
      </c>
      <c r="M2293" s="2" t="str">
        <f>VLOOKUP(D2293,[3]products!A:B,2,FALSE)</f>
        <v>Electra Glam Punk 3i Ladies' - 2017</v>
      </c>
      <c r="N2293" s="2" t="str">
        <f>VLOOKUP(D2293, [3]products!A:H, 8, FALSE)</f>
        <v>Electra</v>
      </c>
      <c r="O2293" s="21">
        <f>VLOOKUP(A2293, [1]orders!A:D, 4, FALSE)</f>
        <v>42824</v>
      </c>
      <c r="P2293" s="2">
        <v>2</v>
      </c>
      <c r="Q2293" s="2">
        <v>799.99</v>
      </c>
      <c r="R2293" s="27">
        <v>0.1</v>
      </c>
      <c r="S2293" s="2">
        <f t="shared" si="35"/>
        <v>1599.98</v>
      </c>
    </row>
    <row r="2294" spans="1:19" x14ac:dyDescent="0.3">
      <c r="A2294" s="2">
        <v>806</v>
      </c>
      <c r="B2294" s="2">
        <v>4</v>
      </c>
      <c r="C2294" s="2">
        <f>VLOOKUP(A2294, [1]orders!A:G, 7, FALSE)</f>
        <v>2</v>
      </c>
      <c r="D2294" s="2">
        <v>82</v>
      </c>
      <c r="E2294" s="2">
        <f>VLOOKUP(C2294, [2]staffs!A:G,1,FALSE)</f>
        <v>2</v>
      </c>
      <c r="F2294" s="2" t="str">
        <f>VLOOKUP(E2294, [2]staffs!A:D,4,FALSE)</f>
        <v>mireya.copeland@bikes.shop</v>
      </c>
      <c r="G2294" s="2">
        <f>VLOOKUP(D2294, [3]products!$A:$D, 4, FALSE)</f>
        <v>3</v>
      </c>
      <c r="H2294" s="2" t="str">
        <f>VLOOKUP(G2294, [4]categories!A:B, 2, FALSE)</f>
        <v>Cruisers Bicycles</v>
      </c>
      <c r="I2294" s="14">
        <f>VLOOKUP(A2294, [1]orders!A:B,2,FALSE)</f>
        <v>234</v>
      </c>
      <c r="J2294" s="14" t="str">
        <f>VLOOKUP(A2294, [1]orders!A:I,9,FALSE)</f>
        <v>winfred.harris@msn.com</v>
      </c>
      <c r="K2294" s="14">
        <f>VLOOKUP(A2294, [1]orders!A:J,10,FALSE)</f>
        <v>11554</v>
      </c>
      <c r="L2294" s="2" t="str">
        <f>IFERROR(VLOOKUP(C2294, [5]stores!A:B, 2, FALSE), "Unknown")</f>
        <v>Baldwin Bikes</v>
      </c>
      <c r="M2294" s="2" t="str">
        <f>VLOOKUP(D2294,[3]products!A:B,2,FALSE)</f>
        <v>Electra Amsterdam Original 3i Ladies' - 2017</v>
      </c>
      <c r="N2294" s="2" t="str">
        <f>VLOOKUP(D2294, [3]products!A:H, 8, FALSE)</f>
        <v>Electra</v>
      </c>
      <c r="O2294" s="21">
        <f>VLOOKUP(A2294, [1]orders!A:D, 4, FALSE)</f>
        <v>42824</v>
      </c>
      <c r="P2294" s="2">
        <v>2</v>
      </c>
      <c r="Q2294" s="2">
        <v>659.99</v>
      </c>
      <c r="R2294" s="27">
        <v>0.2</v>
      </c>
      <c r="S2294" s="2">
        <f t="shared" si="35"/>
        <v>1319.98</v>
      </c>
    </row>
    <row r="2295" spans="1:19" x14ac:dyDescent="0.3">
      <c r="A2295" s="2">
        <v>806</v>
      </c>
      <c r="B2295" s="2">
        <v>5</v>
      </c>
      <c r="C2295" s="2">
        <f>VLOOKUP(A2295, [1]orders!A:G, 7, FALSE)</f>
        <v>2</v>
      </c>
      <c r="D2295" s="2">
        <v>91</v>
      </c>
      <c r="E2295" s="2">
        <f>VLOOKUP(C2295, [2]staffs!A:G,1,FALSE)</f>
        <v>2</v>
      </c>
      <c r="F2295" s="2" t="str">
        <f>VLOOKUP(E2295, [2]staffs!A:D,4,FALSE)</f>
        <v>mireya.copeland@bikes.shop</v>
      </c>
      <c r="G2295" s="2">
        <f>VLOOKUP(D2295, [3]products!$A:$D, 4, FALSE)</f>
        <v>1</v>
      </c>
      <c r="H2295" s="2" t="str">
        <f>VLOOKUP(G2295, [4]categories!A:B, 2, FALSE)</f>
        <v>Children Bicycles</v>
      </c>
      <c r="I2295" s="14">
        <f>VLOOKUP(A2295, [1]orders!A:B,2,FALSE)</f>
        <v>234</v>
      </c>
      <c r="J2295" s="14" t="str">
        <f>VLOOKUP(A2295, [1]orders!A:I,9,FALSE)</f>
        <v>winfred.harris@msn.com</v>
      </c>
      <c r="K2295" s="14">
        <f>VLOOKUP(A2295, [1]orders!A:J,10,FALSE)</f>
        <v>11554</v>
      </c>
      <c r="L2295" s="2" t="str">
        <f>IFERROR(VLOOKUP(C2295, [5]stores!A:B, 2, FALSE), "Unknown")</f>
        <v>Baldwin Bikes</v>
      </c>
      <c r="M2295" s="2" t="str">
        <f>VLOOKUP(D2295,[3]products!A:B,2,FALSE)</f>
        <v>Trek Precaliber 24 (21-Speed) - Girls - 2017</v>
      </c>
      <c r="N2295" s="2" t="str">
        <f>VLOOKUP(D2295, [3]products!A:H, 8, FALSE)</f>
        <v>Trek</v>
      </c>
      <c r="O2295" s="21">
        <f>VLOOKUP(A2295, [1]orders!A:D, 4, FALSE)</f>
        <v>42824</v>
      </c>
      <c r="P2295" s="2">
        <v>2</v>
      </c>
      <c r="Q2295" s="2">
        <v>349.99</v>
      </c>
      <c r="R2295" s="27">
        <v>7.0000000000000007E-2</v>
      </c>
      <c r="S2295" s="2">
        <f t="shared" si="35"/>
        <v>699.98</v>
      </c>
    </row>
    <row r="2296" spans="1:19" x14ac:dyDescent="0.3">
      <c r="A2296" s="2">
        <v>807</v>
      </c>
      <c r="B2296" s="2">
        <v>1</v>
      </c>
      <c r="C2296" s="2">
        <f>VLOOKUP(A2296, [1]orders!A:G, 7, FALSE)</f>
        <v>2</v>
      </c>
      <c r="D2296" s="2">
        <v>21</v>
      </c>
      <c r="E2296" s="2">
        <f>VLOOKUP(C2296, [2]staffs!A:G,1,FALSE)</f>
        <v>2</v>
      </c>
      <c r="F2296" s="2" t="str">
        <f>VLOOKUP(E2296, [2]staffs!A:D,4,FALSE)</f>
        <v>mireya.copeland@bikes.shop</v>
      </c>
      <c r="G2296" s="2">
        <f>VLOOKUP(D2296, [3]products!$A:$D, 4, FALSE)</f>
        <v>1</v>
      </c>
      <c r="H2296" s="2" t="str">
        <f>VLOOKUP(G2296, [4]categories!A:B, 2, FALSE)</f>
        <v>Children Bicycles</v>
      </c>
      <c r="I2296" s="14">
        <f>VLOOKUP(A2296, [1]orders!A:B,2,FALSE)</f>
        <v>1148</v>
      </c>
      <c r="J2296" s="14" t="str">
        <f>VLOOKUP(A2296, [1]orders!A:I,9,FALSE)</f>
        <v>lenore.valdez@msn.com</v>
      </c>
      <c r="K2296" s="14">
        <f>VLOOKUP(A2296, [1]orders!A:J,10,FALSE)</f>
        <v>10977</v>
      </c>
      <c r="L2296" s="2" t="str">
        <f>IFERROR(VLOOKUP(C2296, [5]stores!A:B, 2, FALSE), "Unknown")</f>
        <v>Baldwin Bikes</v>
      </c>
      <c r="M2296" s="2" t="str">
        <f>VLOOKUP(D2296,[3]products!A:B,2,FALSE)</f>
        <v>Electra Cruiser 1 (24-Inch) - 2016</v>
      </c>
      <c r="N2296" s="2" t="str">
        <f>VLOOKUP(D2296, [3]products!A:H, 8, FALSE)</f>
        <v>Electra</v>
      </c>
      <c r="O2296" s="21">
        <f>VLOOKUP(A2296, [1]orders!A:D, 4, FALSE)</f>
        <v>42824</v>
      </c>
      <c r="P2296" s="2">
        <v>2</v>
      </c>
      <c r="Q2296" s="2">
        <v>269.99</v>
      </c>
      <c r="R2296" s="27">
        <v>0.2</v>
      </c>
      <c r="S2296" s="2">
        <f t="shared" si="35"/>
        <v>539.98</v>
      </c>
    </row>
    <row r="2297" spans="1:19" x14ac:dyDescent="0.3">
      <c r="A2297" s="2">
        <v>807</v>
      </c>
      <c r="B2297" s="2">
        <v>2</v>
      </c>
      <c r="C2297" s="2">
        <f>VLOOKUP(A2297, [1]orders!A:G, 7, FALSE)</f>
        <v>2</v>
      </c>
      <c r="D2297" s="2">
        <v>6</v>
      </c>
      <c r="E2297" s="2">
        <f>VLOOKUP(C2297, [2]staffs!A:G,1,FALSE)</f>
        <v>2</v>
      </c>
      <c r="F2297" s="2" t="str">
        <f>VLOOKUP(E2297, [2]staffs!A:D,4,FALSE)</f>
        <v>mireya.copeland@bikes.shop</v>
      </c>
      <c r="G2297" s="2">
        <f>VLOOKUP(D2297, [3]products!$A:$D, 4, FALSE)</f>
        <v>6</v>
      </c>
      <c r="H2297" s="2" t="str">
        <f>VLOOKUP(G2297, [4]categories!A:B, 2, FALSE)</f>
        <v>Mountain Bikes</v>
      </c>
      <c r="I2297" s="14">
        <f>VLOOKUP(A2297, [1]orders!A:B,2,FALSE)</f>
        <v>1148</v>
      </c>
      <c r="J2297" s="14" t="str">
        <f>VLOOKUP(A2297, [1]orders!A:I,9,FALSE)</f>
        <v>lenore.valdez@msn.com</v>
      </c>
      <c r="K2297" s="14">
        <f>VLOOKUP(A2297, [1]orders!A:J,10,FALSE)</f>
        <v>10977</v>
      </c>
      <c r="L2297" s="2" t="str">
        <f>IFERROR(VLOOKUP(C2297, [5]stores!A:B, 2, FALSE), "Unknown")</f>
        <v>Baldwin Bikes</v>
      </c>
      <c r="M2297" s="2" t="str">
        <f>VLOOKUP(D2297,[3]products!A:B,2,FALSE)</f>
        <v>Surly Ice Cream Truck Frameset - 2016</v>
      </c>
      <c r="N2297" s="2" t="str">
        <f>VLOOKUP(D2297, [3]products!A:H, 8, FALSE)</f>
        <v>Surly</v>
      </c>
      <c r="O2297" s="21">
        <f>VLOOKUP(A2297, [1]orders!A:D, 4, FALSE)</f>
        <v>42824</v>
      </c>
      <c r="P2297" s="2">
        <v>1</v>
      </c>
      <c r="Q2297" s="2">
        <v>469.99</v>
      </c>
      <c r="R2297" s="27">
        <v>7.0000000000000007E-2</v>
      </c>
      <c r="S2297" s="2">
        <f t="shared" si="35"/>
        <v>469.99</v>
      </c>
    </row>
    <row r="2298" spans="1:19" x14ac:dyDescent="0.3">
      <c r="A2298" s="2">
        <v>807</v>
      </c>
      <c r="B2298" s="2">
        <v>3</v>
      </c>
      <c r="C2298" s="2">
        <f>VLOOKUP(A2298, [1]orders!A:G, 7, FALSE)</f>
        <v>2</v>
      </c>
      <c r="D2298" s="2">
        <v>3</v>
      </c>
      <c r="E2298" s="2">
        <f>VLOOKUP(C2298, [2]staffs!A:G,1,FALSE)</f>
        <v>2</v>
      </c>
      <c r="F2298" s="2" t="str">
        <f>VLOOKUP(E2298, [2]staffs!A:D,4,FALSE)</f>
        <v>mireya.copeland@bikes.shop</v>
      </c>
      <c r="G2298" s="2">
        <f>VLOOKUP(D2298, [3]products!$A:$D, 4, FALSE)</f>
        <v>6</v>
      </c>
      <c r="H2298" s="2" t="str">
        <f>VLOOKUP(G2298, [4]categories!A:B, 2, FALSE)</f>
        <v>Mountain Bikes</v>
      </c>
      <c r="I2298" s="14">
        <f>VLOOKUP(A2298, [1]orders!A:B,2,FALSE)</f>
        <v>1148</v>
      </c>
      <c r="J2298" s="14" t="str">
        <f>VLOOKUP(A2298, [1]orders!A:I,9,FALSE)</f>
        <v>lenore.valdez@msn.com</v>
      </c>
      <c r="K2298" s="14">
        <f>VLOOKUP(A2298, [1]orders!A:J,10,FALSE)</f>
        <v>10977</v>
      </c>
      <c r="L2298" s="2" t="str">
        <f>IFERROR(VLOOKUP(C2298, [5]stores!A:B, 2, FALSE), "Unknown")</f>
        <v>Baldwin Bikes</v>
      </c>
      <c r="M2298" s="2" t="str">
        <f>VLOOKUP(D2298,[3]products!A:B,2,FALSE)</f>
        <v>Surly Wednesday Frameset - 2016</v>
      </c>
      <c r="N2298" s="2" t="str">
        <f>VLOOKUP(D2298, [3]products!A:H, 8, FALSE)</f>
        <v>Surly</v>
      </c>
      <c r="O2298" s="21">
        <f>VLOOKUP(A2298, [1]orders!A:D, 4, FALSE)</f>
        <v>42824</v>
      </c>
      <c r="P2298" s="2">
        <v>2</v>
      </c>
      <c r="Q2298" s="2">
        <v>999.99</v>
      </c>
      <c r="R2298" s="27">
        <v>7.0000000000000007E-2</v>
      </c>
      <c r="S2298" s="2">
        <f t="shared" si="35"/>
        <v>1999.98</v>
      </c>
    </row>
    <row r="2299" spans="1:19" x14ac:dyDescent="0.3">
      <c r="A2299" s="2">
        <v>807</v>
      </c>
      <c r="B2299" s="2">
        <v>4</v>
      </c>
      <c r="C2299" s="2">
        <f>VLOOKUP(A2299, [1]orders!A:G, 7, FALSE)</f>
        <v>2</v>
      </c>
      <c r="D2299" s="2">
        <v>9</v>
      </c>
      <c r="E2299" s="2">
        <f>VLOOKUP(C2299, [2]staffs!A:G,1,FALSE)</f>
        <v>2</v>
      </c>
      <c r="F2299" s="2" t="str">
        <f>VLOOKUP(E2299, [2]staffs!A:D,4,FALSE)</f>
        <v>mireya.copeland@bikes.shop</v>
      </c>
      <c r="G2299" s="2">
        <f>VLOOKUP(D2299, [3]products!$A:$D, 4, FALSE)</f>
        <v>5</v>
      </c>
      <c r="H2299" s="2" t="str">
        <f>VLOOKUP(G2299, [4]categories!A:B, 2, FALSE)</f>
        <v>Electric Bikes</v>
      </c>
      <c r="I2299" s="14">
        <f>VLOOKUP(A2299, [1]orders!A:B,2,FALSE)</f>
        <v>1148</v>
      </c>
      <c r="J2299" s="14" t="str">
        <f>VLOOKUP(A2299, [1]orders!A:I,9,FALSE)</f>
        <v>lenore.valdez@msn.com</v>
      </c>
      <c r="K2299" s="14">
        <f>VLOOKUP(A2299, [1]orders!A:J,10,FALSE)</f>
        <v>10977</v>
      </c>
      <c r="L2299" s="2" t="str">
        <f>IFERROR(VLOOKUP(C2299, [5]stores!A:B, 2, FALSE), "Unknown")</f>
        <v>Baldwin Bikes</v>
      </c>
      <c r="M2299" s="2" t="str">
        <f>VLOOKUP(D2299,[3]products!A:B,2,FALSE)</f>
        <v>Trek Conduit+ - 2016</v>
      </c>
      <c r="N2299" s="2" t="str">
        <f>VLOOKUP(D2299, [3]products!A:H, 8, FALSE)</f>
        <v>Trek</v>
      </c>
      <c r="O2299" s="21">
        <f>VLOOKUP(A2299, [1]orders!A:D, 4, FALSE)</f>
        <v>42824</v>
      </c>
      <c r="P2299" s="2">
        <v>2</v>
      </c>
      <c r="Q2299" s="2">
        <v>2999.99</v>
      </c>
      <c r="R2299" s="27">
        <v>0.2</v>
      </c>
      <c r="S2299" s="2">
        <f t="shared" si="35"/>
        <v>5999.98</v>
      </c>
    </row>
    <row r="2300" spans="1:19" x14ac:dyDescent="0.3">
      <c r="A2300" s="2">
        <v>807</v>
      </c>
      <c r="B2300" s="2">
        <v>5</v>
      </c>
      <c r="C2300" s="2">
        <f>VLOOKUP(A2300, [1]orders!A:G, 7, FALSE)</f>
        <v>2</v>
      </c>
      <c r="D2300" s="2">
        <v>16</v>
      </c>
      <c r="E2300" s="2">
        <f>VLOOKUP(C2300, [2]staffs!A:G,1,FALSE)</f>
        <v>2</v>
      </c>
      <c r="F2300" s="2" t="str">
        <f>VLOOKUP(E2300, [2]staffs!A:D,4,FALSE)</f>
        <v>mireya.copeland@bikes.shop</v>
      </c>
      <c r="G2300" s="2">
        <f>VLOOKUP(D2300, [3]products!$A:$D, 4, FALSE)</f>
        <v>3</v>
      </c>
      <c r="H2300" s="2" t="str">
        <f>VLOOKUP(G2300, [4]categories!A:B, 2, FALSE)</f>
        <v>Cruisers Bicycles</v>
      </c>
      <c r="I2300" s="14">
        <f>VLOOKUP(A2300, [1]orders!A:B,2,FALSE)</f>
        <v>1148</v>
      </c>
      <c r="J2300" s="14" t="str">
        <f>VLOOKUP(A2300, [1]orders!A:I,9,FALSE)</f>
        <v>lenore.valdez@msn.com</v>
      </c>
      <c r="K2300" s="14">
        <f>VLOOKUP(A2300, [1]orders!A:J,10,FALSE)</f>
        <v>10977</v>
      </c>
      <c r="L2300" s="2" t="str">
        <f>IFERROR(VLOOKUP(C2300, [5]stores!A:B, 2, FALSE), "Unknown")</f>
        <v>Baldwin Bikes</v>
      </c>
      <c r="M2300" s="2" t="str">
        <f>VLOOKUP(D2300,[3]products!A:B,2,FALSE)</f>
        <v>Electra Townie Original 7D EQ - 2016</v>
      </c>
      <c r="N2300" s="2" t="str">
        <f>VLOOKUP(D2300, [3]products!A:H, 8, FALSE)</f>
        <v>Electra</v>
      </c>
      <c r="O2300" s="21">
        <f>VLOOKUP(A2300, [1]orders!A:D, 4, FALSE)</f>
        <v>42824</v>
      </c>
      <c r="P2300" s="2">
        <v>1</v>
      </c>
      <c r="Q2300" s="2">
        <v>599.99</v>
      </c>
      <c r="R2300" s="27">
        <v>0.2</v>
      </c>
      <c r="S2300" s="2">
        <f t="shared" si="35"/>
        <v>599.99</v>
      </c>
    </row>
    <row r="2301" spans="1:19" x14ac:dyDescent="0.3">
      <c r="A2301" s="2">
        <v>808</v>
      </c>
      <c r="B2301" s="2">
        <v>1</v>
      </c>
      <c r="C2301" s="2">
        <f>VLOOKUP(A2301, [1]orders!A:G, 7, FALSE)</f>
        <v>2</v>
      </c>
      <c r="D2301" s="2">
        <v>96</v>
      </c>
      <c r="E2301" s="2">
        <f>VLOOKUP(C2301, [2]staffs!A:G,1,FALSE)</f>
        <v>2</v>
      </c>
      <c r="F2301" s="2" t="str">
        <f>VLOOKUP(E2301, [2]staffs!A:D,4,FALSE)</f>
        <v>mireya.copeland@bikes.shop</v>
      </c>
      <c r="G2301" s="2">
        <f>VLOOKUP(D2301, [3]products!$A:$D, 4, FALSE)</f>
        <v>1</v>
      </c>
      <c r="H2301" s="2" t="str">
        <f>VLOOKUP(G2301, [4]categories!A:B, 2, FALSE)</f>
        <v>Children Bicycles</v>
      </c>
      <c r="I2301" s="14">
        <f>VLOOKUP(A2301, [1]orders!A:B,2,FALSE)</f>
        <v>315</v>
      </c>
      <c r="J2301" s="14" t="str">
        <f>VLOOKUP(A2301, [1]orders!A:I,9,FALSE)</f>
        <v>justina.jenkins@yahoo.com</v>
      </c>
      <c r="K2301" s="14">
        <f>VLOOKUP(A2301, [1]orders!A:J,10,FALSE)</f>
        <v>11510</v>
      </c>
      <c r="L2301" s="2" t="str">
        <f>IFERROR(VLOOKUP(C2301, [5]stores!A:B, 2, FALSE), "Unknown")</f>
        <v>Baldwin Bikes</v>
      </c>
      <c r="M2301" s="2" t="str">
        <f>VLOOKUP(D2301,[3]products!A:B,2,FALSE)</f>
        <v>Electra Moto 3i (20-inch) - Boy's - 2017</v>
      </c>
      <c r="N2301" s="2" t="str">
        <f>VLOOKUP(D2301, [3]products!A:H, 8, FALSE)</f>
        <v>Electra</v>
      </c>
      <c r="O2301" s="21">
        <f>VLOOKUP(A2301, [1]orders!A:D, 4, FALSE)</f>
        <v>42825</v>
      </c>
      <c r="P2301" s="2">
        <v>2</v>
      </c>
      <c r="Q2301" s="2">
        <v>349.99</v>
      </c>
      <c r="R2301" s="27">
        <v>0.05</v>
      </c>
      <c r="S2301" s="2">
        <f t="shared" si="35"/>
        <v>699.98</v>
      </c>
    </row>
    <row r="2302" spans="1:19" x14ac:dyDescent="0.3">
      <c r="A2302" s="2">
        <v>808</v>
      </c>
      <c r="B2302" s="2">
        <v>2</v>
      </c>
      <c r="C2302" s="2">
        <f>VLOOKUP(A2302, [1]orders!A:G, 7, FALSE)</f>
        <v>2</v>
      </c>
      <c r="D2302" s="2">
        <v>18</v>
      </c>
      <c r="E2302" s="2">
        <f>VLOOKUP(C2302, [2]staffs!A:G,1,FALSE)</f>
        <v>2</v>
      </c>
      <c r="F2302" s="2" t="str">
        <f>VLOOKUP(E2302, [2]staffs!A:D,4,FALSE)</f>
        <v>mireya.copeland@bikes.shop</v>
      </c>
      <c r="G2302" s="2">
        <f>VLOOKUP(D2302, [3]products!$A:$D, 4, FALSE)</f>
        <v>3</v>
      </c>
      <c r="H2302" s="2" t="str">
        <f>VLOOKUP(G2302, [4]categories!A:B, 2, FALSE)</f>
        <v>Cruisers Bicycles</v>
      </c>
      <c r="I2302" s="14">
        <f>VLOOKUP(A2302, [1]orders!A:B,2,FALSE)</f>
        <v>315</v>
      </c>
      <c r="J2302" s="14" t="str">
        <f>VLOOKUP(A2302, [1]orders!A:I,9,FALSE)</f>
        <v>justina.jenkins@yahoo.com</v>
      </c>
      <c r="K2302" s="14">
        <f>VLOOKUP(A2302, [1]orders!A:J,10,FALSE)</f>
        <v>11510</v>
      </c>
      <c r="L2302" s="2" t="str">
        <f>IFERROR(VLOOKUP(C2302, [5]stores!A:B, 2, FALSE), "Unknown")</f>
        <v>Baldwin Bikes</v>
      </c>
      <c r="M2302" s="2" t="str">
        <f>VLOOKUP(D2302,[3]products!A:B,2,FALSE)</f>
        <v>Pure Cycles Western 3-Speed - Women's - 2015/2016</v>
      </c>
      <c r="N2302" s="2" t="str">
        <f>VLOOKUP(D2302, [3]products!A:H, 8, FALSE)</f>
        <v>Pure Cycles</v>
      </c>
      <c r="O2302" s="21">
        <f>VLOOKUP(A2302, [1]orders!A:D, 4, FALSE)</f>
        <v>42825</v>
      </c>
      <c r="P2302" s="2">
        <v>1</v>
      </c>
      <c r="Q2302" s="2">
        <v>449</v>
      </c>
      <c r="R2302" s="27">
        <v>0.05</v>
      </c>
      <c r="S2302" s="2">
        <f t="shared" si="35"/>
        <v>449</v>
      </c>
    </row>
    <row r="2303" spans="1:19" x14ac:dyDescent="0.3">
      <c r="A2303" s="2">
        <v>808</v>
      </c>
      <c r="B2303" s="2">
        <v>3</v>
      </c>
      <c r="C2303" s="2">
        <f>VLOOKUP(A2303, [1]orders!A:G, 7, FALSE)</f>
        <v>2</v>
      </c>
      <c r="D2303" s="2">
        <v>85</v>
      </c>
      <c r="E2303" s="2">
        <f>VLOOKUP(C2303, [2]staffs!A:G,1,FALSE)</f>
        <v>2</v>
      </c>
      <c r="F2303" s="2" t="str">
        <f>VLOOKUP(E2303, [2]staffs!A:D,4,FALSE)</f>
        <v>mireya.copeland@bikes.shop</v>
      </c>
      <c r="G2303" s="2">
        <f>VLOOKUP(D2303, [3]products!$A:$D, 4, FALSE)</f>
        <v>1</v>
      </c>
      <c r="H2303" s="2" t="str">
        <f>VLOOKUP(G2303, [4]categories!A:B, 2, FALSE)</f>
        <v>Children Bicycles</v>
      </c>
      <c r="I2303" s="14">
        <f>VLOOKUP(A2303, [1]orders!A:B,2,FALSE)</f>
        <v>315</v>
      </c>
      <c r="J2303" s="14" t="str">
        <f>VLOOKUP(A2303, [1]orders!A:I,9,FALSE)</f>
        <v>justina.jenkins@yahoo.com</v>
      </c>
      <c r="K2303" s="14">
        <f>VLOOKUP(A2303, [1]orders!A:J,10,FALSE)</f>
        <v>11510</v>
      </c>
      <c r="L2303" s="2" t="str">
        <f>IFERROR(VLOOKUP(C2303, [5]stores!A:B, 2, FALSE), "Unknown")</f>
        <v>Baldwin Bikes</v>
      </c>
      <c r="M2303" s="2" t="str">
        <f>VLOOKUP(D2303,[3]products!A:B,2,FALSE)</f>
        <v>Haro Downtown 16 - 2017</v>
      </c>
      <c r="N2303" s="2" t="str">
        <f>VLOOKUP(D2303, [3]products!A:H, 8, FALSE)</f>
        <v>Haro</v>
      </c>
      <c r="O2303" s="21">
        <f>VLOOKUP(A2303, [1]orders!A:D, 4, FALSE)</f>
        <v>42825</v>
      </c>
      <c r="P2303" s="2">
        <v>1</v>
      </c>
      <c r="Q2303" s="2">
        <v>329.99</v>
      </c>
      <c r="R2303" s="27">
        <v>0.05</v>
      </c>
      <c r="S2303" s="2">
        <f t="shared" si="35"/>
        <v>329.99</v>
      </c>
    </row>
    <row r="2304" spans="1:19" x14ac:dyDescent="0.3">
      <c r="A2304" s="2">
        <v>808</v>
      </c>
      <c r="B2304" s="2">
        <v>4</v>
      </c>
      <c r="C2304" s="2">
        <f>VLOOKUP(A2304, [1]orders!A:G, 7, FALSE)</f>
        <v>2</v>
      </c>
      <c r="D2304" s="2">
        <v>19</v>
      </c>
      <c r="E2304" s="2">
        <f>VLOOKUP(C2304, [2]staffs!A:G,1,FALSE)</f>
        <v>2</v>
      </c>
      <c r="F2304" s="2" t="str">
        <f>VLOOKUP(E2304, [2]staffs!A:D,4,FALSE)</f>
        <v>mireya.copeland@bikes.shop</v>
      </c>
      <c r="G2304" s="2">
        <f>VLOOKUP(D2304, [3]products!$A:$D, 4, FALSE)</f>
        <v>3</v>
      </c>
      <c r="H2304" s="2" t="str">
        <f>VLOOKUP(G2304, [4]categories!A:B, 2, FALSE)</f>
        <v>Cruisers Bicycles</v>
      </c>
      <c r="I2304" s="14">
        <f>VLOOKUP(A2304, [1]orders!A:B,2,FALSE)</f>
        <v>315</v>
      </c>
      <c r="J2304" s="14" t="str">
        <f>VLOOKUP(A2304, [1]orders!A:I,9,FALSE)</f>
        <v>justina.jenkins@yahoo.com</v>
      </c>
      <c r="K2304" s="14">
        <f>VLOOKUP(A2304, [1]orders!A:J,10,FALSE)</f>
        <v>11510</v>
      </c>
      <c r="L2304" s="2" t="str">
        <f>IFERROR(VLOOKUP(C2304, [5]stores!A:B, 2, FALSE), "Unknown")</f>
        <v>Baldwin Bikes</v>
      </c>
      <c r="M2304" s="2" t="str">
        <f>VLOOKUP(D2304,[3]products!A:B,2,FALSE)</f>
        <v>Pure Cycles William 3-Speed - 2016</v>
      </c>
      <c r="N2304" s="2" t="str">
        <f>VLOOKUP(D2304, [3]products!A:H, 8, FALSE)</f>
        <v>Pure Cycles</v>
      </c>
      <c r="O2304" s="21">
        <f>VLOOKUP(A2304, [1]orders!A:D, 4, FALSE)</f>
        <v>42825</v>
      </c>
      <c r="P2304" s="2">
        <v>2</v>
      </c>
      <c r="Q2304" s="2">
        <v>449</v>
      </c>
      <c r="R2304" s="27">
        <v>0.05</v>
      </c>
      <c r="S2304" s="2">
        <f t="shared" si="35"/>
        <v>898</v>
      </c>
    </row>
    <row r="2305" spans="1:19" x14ac:dyDescent="0.3">
      <c r="A2305" s="2">
        <v>809</v>
      </c>
      <c r="B2305" s="2">
        <v>1</v>
      </c>
      <c r="C2305" s="2">
        <f>VLOOKUP(A2305, [1]orders!A:G, 7, FALSE)</f>
        <v>2</v>
      </c>
      <c r="D2305" s="2">
        <v>78</v>
      </c>
      <c r="E2305" s="2">
        <f>VLOOKUP(C2305, [2]staffs!A:G,1,FALSE)</f>
        <v>2</v>
      </c>
      <c r="F2305" s="2" t="str">
        <f>VLOOKUP(E2305, [2]staffs!A:D,4,FALSE)</f>
        <v>mireya.copeland@bikes.shop</v>
      </c>
      <c r="G2305" s="2">
        <f>VLOOKUP(D2305, [3]products!$A:$D, 4, FALSE)</f>
        <v>3</v>
      </c>
      <c r="H2305" s="2" t="str">
        <f>VLOOKUP(G2305, [4]categories!A:B, 2, FALSE)</f>
        <v>Cruisers Bicycles</v>
      </c>
      <c r="I2305" s="14">
        <f>VLOOKUP(A2305, [1]orders!A:B,2,FALSE)</f>
        <v>1222</v>
      </c>
      <c r="J2305" s="14" t="str">
        <f>VLOOKUP(A2305, [1]orders!A:I,9,FALSE)</f>
        <v>geraldine.o'donnell@hotmail.com</v>
      </c>
      <c r="K2305" s="14">
        <f>VLOOKUP(A2305, [1]orders!A:J,10,FALSE)</f>
        <v>11354</v>
      </c>
      <c r="L2305" s="2" t="str">
        <f>IFERROR(VLOOKUP(C2305, [5]stores!A:B, 2, FALSE), "Unknown")</f>
        <v>Baldwin Bikes</v>
      </c>
      <c r="M2305" s="2" t="str">
        <f>VLOOKUP(D2305,[3]products!A:B,2,FALSE)</f>
        <v>Sun Bicycles Biscayne Tandem CB - 2017</v>
      </c>
      <c r="N2305" s="2" t="str">
        <f>VLOOKUP(D2305, [3]products!A:H, 8, FALSE)</f>
        <v>Sun Bicycles</v>
      </c>
      <c r="O2305" s="21">
        <f>VLOOKUP(A2305, [1]orders!A:D, 4, FALSE)</f>
        <v>42825</v>
      </c>
      <c r="P2305" s="2">
        <v>1</v>
      </c>
      <c r="Q2305" s="2">
        <v>647.99</v>
      </c>
      <c r="R2305" s="27">
        <v>0.1</v>
      </c>
      <c r="S2305" s="2">
        <f t="shared" si="35"/>
        <v>647.99</v>
      </c>
    </row>
    <row r="2306" spans="1:19" x14ac:dyDescent="0.3">
      <c r="A2306" s="2">
        <v>809</v>
      </c>
      <c r="B2306" s="2">
        <v>2</v>
      </c>
      <c r="C2306" s="2">
        <f>VLOOKUP(A2306, [1]orders!A:G, 7, FALSE)</f>
        <v>2</v>
      </c>
      <c r="D2306" s="2">
        <v>26</v>
      </c>
      <c r="E2306" s="2">
        <f>VLOOKUP(C2306, [2]staffs!A:G,1,FALSE)</f>
        <v>2</v>
      </c>
      <c r="F2306" s="2" t="str">
        <f>VLOOKUP(E2306, [2]staffs!A:D,4,FALSE)</f>
        <v>mireya.copeland@bikes.shop</v>
      </c>
      <c r="G2306" s="2">
        <f>VLOOKUP(D2306, [3]products!$A:$D, 4, FALSE)</f>
        <v>2</v>
      </c>
      <c r="H2306" s="2" t="str">
        <f>VLOOKUP(G2306, [4]categories!A:B, 2, FALSE)</f>
        <v>Comfort Bicycles</v>
      </c>
      <c r="I2306" s="14">
        <f>VLOOKUP(A2306, [1]orders!A:B,2,FALSE)</f>
        <v>1222</v>
      </c>
      <c r="J2306" s="14" t="str">
        <f>VLOOKUP(A2306, [1]orders!A:I,9,FALSE)</f>
        <v>geraldine.o'donnell@hotmail.com</v>
      </c>
      <c r="K2306" s="14">
        <f>VLOOKUP(A2306, [1]orders!A:J,10,FALSE)</f>
        <v>11354</v>
      </c>
      <c r="L2306" s="2" t="str">
        <f>IFERROR(VLOOKUP(C2306, [5]stores!A:B, 2, FALSE), "Unknown")</f>
        <v>Baldwin Bikes</v>
      </c>
      <c r="M2306" s="2" t="str">
        <f>VLOOKUP(D2306,[3]products!A:B,2,FALSE)</f>
        <v>Electra Townie Original 7D EQ - 2016</v>
      </c>
      <c r="N2306" s="2" t="str">
        <f>VLOOKUP(D2306, [3]products!A:H, 8, FALSE)</f>
        <v>Electra</v>
      </c>
      <c r="O2306" s="21">
        <f>VLOOKUP(A2306, [1]orders!A:D, 4, FALSE)</f>
        <v>42825</v>
      </c>
      <c r="P2306" s="2">
        <v>1</v>
      </c>
      <c r="Q2306" s="2">
        <v>599.99</v>
      </c>
      <c r="R2306" s="27">
        <v>0.2</v>
      </c>
      <c r="S2306" s="2">
        <f t="shared" si="35"/>
        <v>599.99</v>
      </c>
    </row>
    <row r="2307" spans="1:19" x14ac:dyDescent="0.3">
      <c r="A2307" s="2">
        <v>809</v>
      </c>
      <c r="B2307" s="2">
        <v>3</v>
      </c>
      <c r="C2307" s="2">
        <f>VLOOKUP(A2307, [1]orders!A:G, 7, FALSE)</f>
        <v>2</v>
      </c>
      <c r="D2307" s="2">
        <v>92</v>
      </c>
      <c r="E2307" s="2">
        <f>VLOOKUP(C2307, [2]staffs!A:G,1,FALSE)</f>
        <v>2</v>
      </c>
      <c r="F2307" s="2" t="str">
        <f>VLOOKUP(E2307, [2]staffs!A:D,4,FALSE)</f>
        <v>mireya.copeland@bikes.shop</v>
      </c>
      <c r="G2307" s="2">
        <f>VLOOKUP(D2307, [3]products!$A:$D, 4, FALSE)</f>
        <v>1</v>
      </c>
      <c r="H2307" s="2" t="str">
        <f>VLOOKUP(G2307, [4]categories!A:B, 2, FALSE)</f>
        <v>Children Bicycles</v>
      </c>
      <c r="I2307" s="14">
        <f>VLOOKUP(A2307, [1]orders!A:B,2,FALSE)</f>
        <v>1222</v>
      </c>
      <c r="J2307" s="14" t="str">
        <f>VLOOKUP(A2307, [1]orders!A:I,9,FALSE)</f>
        <v>geraldine.o'donnell@hotmail.com</v>
      </c>
      <c r="K2307" s="14">
        <f>VLOOKUP(A2307, [1]orders!A:J,10,FALSE)</f>
        <v>11354</v>
      </c>
      <c r="L2307" s="2" t="str">
        <f>IFERROR(VLOOKUP(C2307, [5]stores!A:B, 2, FALSE), "Unknown")</f>
        <v>Baldwin Bikes</v>
      </c>
      <c r="M2307" s="2" t="str">
        <f>VLOOKUP(D2307,[3]products!A:B,2,FALSE)</f>
        <v>Haro Shredder 20 - 2017</v>
      </c>
      <c r="N2307" s="2" t="str">
        <f>VLOOKUP(D2307, [3]products!A:H, 8, FALSE)</f>
        <v>Haro</v>
      </c>
      <c r="O2307" s="21">
        <f>VLOOKUP(A2307, [1]orders!A:D, 4, FALSE)</f>
        <v>42825</v>
      </c>
      <c r="P2307" s="2">
        <v>2</v>
      </c>
      <c r="Q2307" s="2">
        <v>209.99</v>
      </c>
      <c r="R2307" s="27">
        <v>0.1</v>
      </c>
      <c r="S2307" s="2">
        <f t="shared" ref="S2307:S2370" si="36">P2307*Q2307</f>
        <v>419.98</v>
      </c>
    </row>
    <row r="2308" spans="1:19" x14ac:dyDescent="0.3">
      <c r="A2308" s="2">
        <v>810</v>
      </c>
      <c r="B2308" s="2">
        <v>1</v>
      </c>
      <c r="C2308" s="2">
        <f>VLOOKUP(A2308, [1]orders!A:G, 7, FALSE)</f>
        <v>3</v>
      </c>
      <c r="D2308" s="2">
        <v>103</v>
      </c>
      <c r="E2308" s="2">
        <f>VLOOKUP(C2308, [2]staffs!A:G,1,FALSE)</f>
        <v>3</v>
      </c>
      <c r="F2308" s="2" t="str">
        <f>VLOOKUP(E2308, [2]staffs!A:D,4,FALSE)</f>
        <v>genna.serrano@bikes.shop</v>
      </c>
      <c r="G2308" s="2">
        <f>VLOOKUP(D2308, [3]products!$A:$D, 4, FALSE)</f>
        <v>2</v>
      </c>
      <c r="H2308" s="2" t="str">
        <f>VLOOKUP(G2308, [4]categories!A:B, 2, FALSE)</f>
        <v>Comfort Bicycles</v>
      </c>
      <c r="I2308" s="14">
        <f>VLOOKUP(A2308, [1]orders!A:B,2,FALSE)</f>
        <v>153</v>
      </c>
      <c r="J2308" s="14" t="str">
        <f>VLOOKUP(A2308, [1]orders!A:I,9,FALSE)</f>
        <v>laraine.robbins@yahoo.com</v>
      </c>
      <c r="K2308" s="14">
        <f>VLOOKUP(A2308, [1]orders!A:J,10,FALSE)</f>
        <v>76901</v>
      </c>
      <c r="L2308" s="2" t="str">
        <f>IFERROR(VLOOKUP(C2308, [5]stores!A:B, 2, FALSE), "Unknown")</f>
        <v>Rowlett Bikes</v>
      </c>
      <c r="M2308" s="2" t="str">
        <f>VLOOKUP(D2308,[3]products!A:B,2,FALSE)</f>
        <v>Sun Bicycles Streamway 3 - 2017</v>
      </c>
      <c r="N2308" s="2" t="str">
        <f>VLOOKUP(D2308, [3]products!A:H, 8, FALSE)</f>
        <v>Sun Bicycles</v>
      </c>
      <c r="O2308" s="21">
        <f>VLOOKUP(A2308, [1]orders!A:D, 4, FALSE)</f>
        <v>42826</v>
      </c>
      <c r="P2308" s="2">
        <v>2</v>
      </c>
      <c r="Q2308" s="2">
        <v>551.99</v>
      </c>
      <c r="R2308" s="27">
        <v>0.05</v>
      </c>
      <c r="S2308" s="2">
        <f t="shared" si="36"/>
        <v>1103.98</v>
      </c>
    </row>
    <row r="2309" spans="1:19" x14ac:dyDescent="0.3">
      <c r="A2309" s="2">
        <v>810</v>
      </c>
      <c r="B2309" s="2">
        <v>2</v>
      </c>
      <c r="C2309" s="2">
        <f>VLOOKUP(A2309, [1]orders!A:G, 7, FALSE)</f>
        <v>3</v>
      </c>
      <c r="D2309" s="2">
        <v>100</v>
      </c>
      <c r="E2309" s="2">
        <f>VLOOKUP(C2309, [2]staffs!A:G,1,FALSE)</f>
        <v>3</v>
      </c>
      <c r="F2309" s="2" t="str">
        <f>VLOOKUP(E2309, [2]staffs!A:D,4,FALSE)</f>
        <v>genna.serrano@bikes.shop</v>
      </c>
      <c r="G2309" s="2">
        <f>VLOOKUP(D2309, [3]products!$A:$D, 4, FALSE)</f>
        <v>1</v>
      </c>
      <c r="H2309" s="2" t="str">
        <f>VLOOKUP(G2309, [4]categories!A:B, 2, FALSE)</f>
        <v>Children Bicycles</v>
      </c>
      <c r="I2309" s="14">
        <f>VLOOKUP(A2309, [1]orders!A:B,2,FALSE)</f>
        <v>153</v>
      </c>
      <c r="J2309" s="14" t="str">
        <f>VLOOKUP(A2309, [1]orders!A:I,9,FALSE)</f>
        <v>laraine.robbins@yahoo.com</v>
      </c>
      <c r="K2309" s="14">
        <f>VLOOKUP(A2309, [1]orders!A:J,10,FALSE)</f>
        <v>76901</v>
      </c>
      <c r="L2309" s="2" t="str">
        <f>IFERROR(VLOOKUP(C2309, [5]stores!A:B, 2, FALSE), "Unknown")</f>
        <v>Rowlett Bikes</v>
      </c>
      <c r="M2309" s="2" t="str">
        <f>VLOOKUP(D2309,[3]products!A:B,2,FALSE)</f>
        <v>Electra Townie 3i EQ (20-inch) - Boys' - 2017</v>
      </c>
      <c r="N2309" s="2" t="str">
        <f>VLOOKUP(D2309, [3]products!A:H, 8, FALSE)</f>
        <v>Electra</v>
      </c>
      <c r="O2309" s="21">
        <f>VLOOKUP(A2309, [1]orders!A:D, 4, FALSE)</f>
        <v>42826</v>
      </c>
      <c r="P2309" s="2">
        <v>1</v>
      </c>
      <c r="Q2309" s="2">
        <v>489.99</v>
      </c>
      <c r="R2309" s="27">
        <v>0.2</v>
      </c>
      <c r="S2309" s="2">
        <f t="shared" si="36"/>
        <v>489.99</v>
      </c>
    </row>
    <row r="2310" spans="1:19" x14ac:dyDescent="0.3">
      <c r="A2310" s="2">
        <v>810</v>
      </c>
      <c r="B2310" s="2">
        <v>3</v>
      </c>
      <c r="C2310" s="2">
        <f>VLOOKUP(A2310, [1]orders!A:G, 7, FALSE)</f>
        <v>3</v>
      </c>
      <c r="D2310" s="2">
        <v>56</v>
      </c>
      <c r="E2310" s="2">
        <f>VLOOKUP(C2310, [2]staffs!A:G,1,FALSE)</f>
        <v>3</v>
      </c>
      <c r="F2310" s="2" t="str">
        <f>VLOOKUP(E2310, [2]staffs!A:D,4,FALSE)</f>
        <v>genna.serrano@bikes.shop</v>
      </c>
      <c r="G2310" s="2">
        <f>VLOOKUP(D2310, [3]products!$A:$D, 4, FALSE)</f>
        <v>7</v>
      </c>
      <c r="H2310" s="2" t="str">
        <f>VLOOKUP(G2310, [4]categories!A:B, 2, FALSE)</f>
        <v>Road Bikes</v>
      </c>
      <c r="I2310" s="14">
        <f>VLOOKUP(A2310, [1]orders!A:B,2,FALSE)</f>
        <v>153</v>
      </c>
      <c r="J2310" s="14" t="str">
        <f>VLOOKUP(A2310, [1]orders!A:I,9,FALSE)</f>
        <v>laraine.robbins@yahoo.com</v>
      </c>
      <c r="K2310" s="14">
        <f>VLOOKUP(A2310, [1]orders!A:J,10,FALSE)</f>
        <v>76901</v>
      </c>
      <c r="L2310" s="2" t="str">
        <f>IFERROR(VLOOKUP(C2310, [5]stores!A:B, 2, FALSE), "Unknown")</f>
        <v>Rowlett Bikes</v>
      </c>
      <c r="M2310" s="2" t="str">
        <f>VLOOKUP(D2310,[3]products!A:B,2,FALSE)</f>
        <v>Trek Domane SLR 6 Disc - 2017</v>
      </c>
      <c r="N2310" s="2" t="str">
        <f>VLOOKUP(D2310, [3]products!A:H, 8, FALSE)</f>
        <v>Trek</v>
      </c>
      <c r="O2310" s="21">
        <f>VLOOKUP(A2310, [1]orders!A:D, 4, FALSE)</f>
        <v>42826</v>
      </c>
      <c r="P2310" s="2">
        <v>1</v>
      </c>
      <c r="Q2310" s="2">
        <v>5499.99</v>
      </c>
      <c r="R2310" s="27">
        <v>0.05</v>
      </c>
      <c r="S2310" s="2">
        <f t="shared" si="36"/>
        <v>5499.99</v>
      </c>
    </row>
    <row r="2311" spans="1:19" x14ac:dyDescent="0.3">
      <c r="A2311" s="2">
        <v>810</v>
      </c>
      <c r="B2311" s="2">
        <v>4</v>
      </c>
      <c r="C2311" s="2">
        <f>VLOOKUP(A2311, [1]orders!A:G, 7, FALSE)</f>
        <v>3</v>
      </c>
      <c r="D2311" s="2">
        <v>22</v>
      </c>
      <c r="E2311" s="2">
        <f>VLOOKUP(C2311, [2]staffs!A:G,1,FALSE)</f>
        <v>3</v>
      </c>
      <c r="F2311" s="2" t="str">
        <f>VLOOKUP(E2311, [2]staffs!A:D,4,FALSE)</f>
        <v>genna.serrano@bikes.shop</v>
      </c>
      <c r="G2311" s="2">
        <f>VLOOKUP(D2311, [3]products!$A:$D, 4, FALSE)</f>
        <v>1</v>
      </c>
      <c r="H2311" s="2" t="str">
        <f>VLOOKUP(G2311, [4]categories!A:B, 2, FALSE)</f>
        <v>Children Bicycles</v>
      </c>
      <c r="I2311" s="14">
        <f>VLOOKUP(A2311, [1]orders!A:B,2,FALSE)</f>
        <v>153</v>
      </c>
      <c r="J2311" s="14" t="str">
        <f>VLOOKUP(A2311, [1]orders!A:I,9,FALSE)</f>
        <v>laraine.robbins@yahoo.com</v>
      </c>
      <c r="K2311" s="14">
        <f>VLOOKUP(A2311, [1]orders!A:J,10,FALSE)</f>
        <v>76901</v>
      </c>
      <c r="L2311" s="2" t="str">
        <f>IFERROR(VLOOKUP(C2311, [5]stores!A:B, 2, FALSE), "Unknown")</f>
        <v>Rowlett Bikes</v>
      </c>
      <c r="M2311" s="2" t="str">
        <f>VLOOKUP(D2311,[3]products!A:B,2,FALSE)</f>
        <v>Electra Girl's Hawaii 1 (16-inch) - 2015/2016</v>
      </c>
      <c r="N2311" s="2" t="str">
        <f>VLOOKUP(D2311, [3]products!A:H, 8, FALSE)</f>
        <v>Electra</v>
      </c>
      <c r="O2311" s="21">
        <f>VLOOKUP(A2311, [1]orders!A:D, 4, FALSE)</f>
        <v>42826</v>
      </c>
      <c r="P2311" s="2">
        <v>1</v>
      </c>
      <c r="Q2311" s="2">
        <v>269.99</v>
      </c>
      <c r="R2311" s="27">
        <v>0.2</v>
      </c>
      <c r="S2311" s="2">
        <f t="shared" si="36"/>
        <v>269.99</v>
      </c>
    </row>
    <row r="2312" spans="1:19" x14ac:dyDescent="0.3">
      <c r="A2312" s="2">
        <v>811</v>
      </c>
      <c r="B2312" s="2">
        <v>1</v>
      </c>
      <c r="C2312" s="2">
        <f>VLOOKUP(A2312, [1]orders!A:G, 7, FALSE)</f>
        <v>2</v>
      </c>
      <c r="D2312" s="2">
        <v>45</v>
      </c>
      <c r="E2312" s="2">
        <f>VLOOKUP(C2312, [2]staffs!A:G,1,FALSE)</f>
        <v>2</v>
      </c>
      <c r="F2312" s="2" t="str">
        <f>VLOOKUP(E2312, [2]staffs!A:D,4,FALSE)</f>
        <v>mireya.copeland@bikes.shop</v>
      </c>
      <c r="G2312" s="2">
        <f>VLOOKUP(D2312, [3]products!$A:$D, 4, FALSE)</f>
        <v>6</v>
      </c>
      <c r="H2312" s="2" t="str">
        <f>VLOOKUP(G2312, [4]categories!A:B, 2, FALSE)</f>
        <v>Mountain Bikes</v>
      </c>
      <c r="I2312" s="14">
        <f>VLOOKUP(A2312, [1]orders!A:B,2,FALSE)</f>
        <v>524</v>
      </c>
      <c r="J2312" s="14" t="str">
        <f>VLOOKUP(A2312, [1]orders!A:I,9,FALSE)</f>
        <v>larraine.horn@msn.com</v>
      </c>
      <c r="K2312" s="14">
        <f>VLOOKUP(A2312, [1]orders!A:J,10,FALSE)</f>
        <v>13501</v>
      </c>
      <c r="L2312" s="2" t="str">
        <f>IFERROR(VLOOKUP(C2312, [5]stores!A:B, 2, FALSE), "Unknown")</f>
        <v>Baldwin Bikes</v>
      </c>
      <c r="M2312" s="2" t="str">
        <f>VLOOKUP(D2312,[3]products!A:B,2,FALSE)</f>
        <v>Haro SR 1.2 - 2017</v>
      </c>
      <c r="N2312" s="2" t="str">
        <f>VLOOKUP(D2312, [3]products!A:H, 8, FALSE)</f>
        <v>Haro</v>
      </c>
      <c r="O2312" s="21">
        <f>VLOOKUP(A2312, [1]orders!A:D, 4, FALSE)</f>
        <v>42826</v>
      </c>
      <c r="P2312" s="2">
        <v>2</v>
      </c>
      <c r="Q2312" s="2">
        <v>869.99</v>
      </c>
      <c r="R2312" s="27">
        <v>7.0000000000000007E-2</v>
      </c>
      <c r="S2312" s="2">
        <f t="shared" si="36"/>
        <v>1739.98</v>
      </c>
    </row>
    <row r="2313" spans="1:19" x14ac:dyDescent="0.3">
      <c r="A2313" s="2">
        <v>811</v>
      </c>
      <c r="B2313" s="2">
        <v>2</v>
      </c>
      <c r="C2313" s="2">
        <f>VLOOKUP(A2313, [1]orders!A:G, 7, FALSE)</f>
        <v>2</v>
      </c>
      <c r="D2313" s="2">
        <v>54</v>
      </c>
      <c r="E2313" s="2">
        <f>VLOOKUP(C2313, [2]staffs!A:G,1,FALSE)</f>
        <v>2</v>
      </c>
      <c r="F2313" s="2" t="str">
        <f>VLOOKUP(E2313, [2]staffs!A:D,4,FALSE)</f>
        <v>mireya.copeland@bikes.shop</v>
      </c>
      <c r="G2313" s="2">
        <f>VLOOKUP(D2313, [3]products!$A:$D, 4, FALSE)</f>
        <v>7</v>
      </c>
      <c r="H2313" s="2" t="str">
        <f>VLOOKUP(G2313, [4]categories!A:B, 2, FALSE)</f>
        <v>Road Bikes</v>
      </c>
      <c r="I2313" s="14">
        <f>VLOOKUP(A2313, [1]orders!A:B,2,FALSE)</f>
        <v>524</v>
      </c>
      <c r="J2313" s="14" t="str">
        <f>VLOOKUP(A2313, [1]orders!A:I,9,FALSE)</f>
        <v>larraine.horn@msn.com</v>
      </c>
      <c r="K2313" s="14">
        <f>VLOOKUP(A2313, [1]orders!A:J,10,FALSE)</f>
        <v>13501</v>
      </c>
      <c r="L2313" s="2" t="str">
        <f>IFERROR(VLOOKUP(C2313, [5]stores!A:B, 2, FALSE), "Unknown")</f>
        <v>Baldwin Bikes</v>
      </c>
      <c r="M2313" s="2" t="str">
        <f>VLOOKUP(D2313,[3]products!A:B,2,FALSE)</f>
        <v>Trek Domane SL Disc Frameset - 2017</v>
      </c>
      <c r="N2313" s="2" t="str">
        <f>VLOOKUP(D2313, [3]products!A:H, 8, FALSE)</f>
        <v>Trek</v>
      </c>
      <c r="O2313" s="21">
        <f>VLOOKUP(A2313, [1]orders!A:D, 4, FALSE)</f>
        <v>42826</v>
      </c>
      <c r="P2313" s="2">
        <v>1</v>
      </c>
      <c r="Q2313" s="2">
        <v>3199.99</v>
      </c>
      <c r="R2313" s="27">
        <v>0.2</v>
      </c>
      <c r="S2313" s="2">
        <f t="shared" si="36"/>
        <v>3199.99</v>
      </c>
    </row>
    <row r="2314" spans="1:19" x14ac:dyDescent="0.3">
      <c r="A2314" s="2">
        <v>811</v>
      </c>
      <c r="B2314" s="2">
        <v>3</v>
      </c>
      <c r="C2314" s="2">
        <f>VLOOKUP(A2314, [1]orders!A:G, 7, FALSE)</f>
        <v>2</v>
      </c>
      <c r="D2314" s="2">
        <v>70</v>
      </c>
      <c r="E2314" s="2">
        <f>VLOOKUP(C2314, [2]staffs!A:G,1,FALSE)</f>
        <v>2</v>
      </c>
      <c r="F2314" s="2" t="str">
        <f>VLOOKUP(E2314, [2]staffs!A:D,4,FALSE)</f>
        <v>mireya.copeland@bikes.shop</v>
      </c>
      <c r="G2314" s="2">
        <f>VLOOKUP(D2314, [3]products!$A:$D, 4, FALSE)</f>
        <v>3</v>
      </c>
      <c r="H2314" s="2" t="str">
        <f>VLOOKUP(G2314, [4]categories!A:B, 2, FALSE)</f>
        <v>Cruisers Bicycles</v>
      </c>
      <c r="I2314" s="14">
        <f>VLOOKUP(A2314, [1]orders!A:B,2,FALSE)</f>
        <v>524</v>
      </c>
      <c r="J2314" s="14" t="str">
        <f>VLOOKUP(A2314, [1]orders!A:I,9,FALSE)</f>
        <v>larraine.horn@msn.com</v>
      </c>
      <c r="K2314" s="14">
        <f>VLOOKUP(A2314, [1]orders!A:J,10,FALSE)</f>
        <v>13501</v>
      </c>
      <c r="L2314" s="2" t="str">
        <f>IFERROR(VLOOKUP(C2314, [5]stores!A:B, 2, FALSE), "Unknown")</f>
        <v>Baldwin Bikes</v>
      </c>
      <c r="M2314" s="2" t="str">
        <f>VLOOKUP(D2314,[3]products!A:B,2,FALSE)</f>
        <v>Electra Amsterdam Original 3i - 2015/2017</v>
      </c>
      <c r="N2314" s="2" t="str">
        <f>VLOOKUP(D2314, [3]products!A:H, 8, FALSE)</f>
        <v>Electra</v>
      </c>
      <c r="O2314" s="21">
        <f>VLOOKUP(A2314, [1]orders!A:D, 4, FALSE)</f>
        <v>42826</v>
      </c>
      <c r="P2314" s="2">
        <v>1</v>
      </c>
      <c r="Q2314" s="2">
        <v>659.99</v>
      </c>
      <c r="R2314" s="27">
        <v>7.0000000000000007E-2</v>
      </c>
      <c r="S2314" s="2">
        <f t="shared" si="36"/>
        <v>659.99</v>
      </c>
    </row>
    <row r="2315" spans="1:19" x14ac:dyDescent="0.3">
      <c r="A2315" s="2">
        <v>811</v>
      </c>
      <c r="B2315" s="2">
        <v>4</v>
      </c>
      <c r="C2315" s="2">
        <f>VLOOKUP(A2315, [1]orders!A:G, 7, FALSE)</f>
        <v>2</v>
      </c>
      <c r="D2315" s="2">
        <v>66</v>
      </c>
      <c r="E2315" s="2">
        <f>VLOOKUP(C2315, [2]staffs!A:G,1,FALSE)</f>
        <v>2</v>
      </c>
      <c r="F2315" s="2" t="str">
        <f>VLOOKUP(E2315, [2]staffs!A:D,4,FALSE)</f>
        <v>mireya.copeland@bikes.shop</v>
      </c>
      <c r="G2315" s="2">
        <f>VLOOKUP(D2315, [3]products!$A:$D, 4, FALSE)</f>
        <v>3</v>
      </c>
      <c r="H2315" s="2" t="str">
        <f>VLOOKUP(G2315, [4]categories!A:B, 2, FALSE)</f>
        <v>Cruisers Bicycles</v>
      </c>
      <c r="I2315" s="14">
        <f>VLOOKUP(A2315, [1]orders!A:B,2,FALSE)</f>
        <v>524</v>
      </c>
      <c r="J2315" s="14" t="str">
        <f>VLOOKUP(A2315, [1]orders!A:I,9,FALSE)</f>
        <v>larraine.horn@msn.com</v>
      </c>
      <c r="K2315" s="14">
        <f>VLOOKUP(A2315, [1]orders!A:J,10,FALSE)</f>
        <v>13501</v>
      </c>
      <c r="L2315" s="2" t="str">
        <f>IFERROR(VLOOKUP(C2315, [5]stores!A:B, 2, FALSE), "Unknown")</f>
        <v>Baldwin Bikes</v>
      </c>
      <c r="M2315" s="2" t="str">
        <f>VLOOKUP(D2315,[3]products!A:B,2,FALSE)</f>
        <v>Sun Bicycles Revolutions 24 - 2017</v>
      </c>
      <c r="N2315" s="2" t="str">
        <f>VLOOKUP(D2315, [3]products!A:H, 8, FALSE)</f>
        <v>Sun Bicycles</v>
      </c>
      <c r="O2315" s="21">
        <f>VLOOKUP(A2315, [1]orders!A:D, 4, FALSE)</f>
        <v>42826</v>
      </c>
      <c r="P2315" s="2">
        <v>1</v>
      </c>
      <c r="Q2315" s="2">
        <v>250.99</v>
      </c>
      <c r="R2315" s="27">
        <v>0.1</v>
      </c>
      <c r="S2315" s="2">
        <f t="shared" si="36"/>
        <v>250.99</v>
      </c>
    </row>
    <row r="2316" spans="1:19" x14ac:dyDescent="0.3">
      <c r="A2316" s="2">
        <v>812</v>
      </c>
      <c r="B2316" s="2">
        <v>1</v>
      </c>
      <c r="C2316" s="2">
        <f>VLOOKUP(A2316, [1]orders!A:G, 7, FALSE)</f>
        <v>2</v>
      </c>
      <c r="D2316" s="2">
        <v>76</v>
      </c>
      <c r="E2316" s="2">
        <f>VLOOKUP(C2316, [2]staffs!A:G,1,FALSE)</f>
        <v>2</v>
      </c>
      <c r="F2316" s="2" t="str">
        <f>VLOOKUP(E2316, [2]staffs!A:D,4,FALSE)</f>
        <v>mireya.copeland@bikes.shop</v>
      </c>
      <c r="G2316" s="2">
        <f>VLOOKUP(D2316, [3]products!$A:$D, 4, FALSE)</f>
        <v>3</v>
      </c>
      <c r="H2316" s="2" t="str">
        <f>VLOOKUP(G2316, [4]categories!A:B, 2, FALSE)</f>
        <v>Cruisers Bicycles</v>
      </c>
      <c r="I2316" s="14">
        <f>VLOOKUP(A2316, [1]orders!A:B,2,FALSE)</f>
        <v>1164</v>
      </c>
      <c r="J2316" s="14" t="str">
        <f>VLOOKUP(A2316, [1]orders!A:I,9,FALSE)</f>
        <v>patrina.tanner@gmail.com</v>
      </c>
      <c r="K2316" s="14">
        <f>VLOOKUP(A2316, [1]orders!A:J,10,FALSE)</f>
        <v>10583</v>
      </c>
      <c r="L2316" s="2" t="str">
        <f>IFERROR(VLOOKUP(C2316, [5]stores!A:B, 2, FALSE), "Unknown")</f>
        <v>Baldwin Bikes</v>
      </c>
      <c r="M2316" s="2" t="str">
        <f>VLOOKUP(D2316,[3]products!A:B,2,FALSE)</f>
        <v>Electra Girl's Hawaii 1 16" - 2017</v>
      </c>
      <c r="N2316" s="2" t="str">
        <f>VLOOKUP(D2316, [3]products!A:H, 8, FALSE)</f>
        <v>Electra</v>
      </c>
      <c r="O2316" s="21">
        <f>VLOOKUP(A2316, [1]orders!A:D, 4, FALSE)</f>
        <v>42826</v>
      </c>
      <c r="P2316" s="2">
        <v>2</v>
      </c>
      <c r="Q2316" s="2">
        <v>299.99</v>
      </c>
      <c r="R2316" s="27">
        <v>0.1</v>
      </c>
      <c r="S2316" s="2">
        <f t="shared" si="36"/>
        <v>599.98</v>
      </c>
    </row>
    <row r="2317" spans="1:19" x14ac:dyDescent="0.3">
      <c r="A2317" s="2">
        <v>812</v>
      </c>
      <c r="B2317" s="2">
        <v>2</v>
      </c>
      <c r="C2317" s="2">
        <f>VLOOKUP(A2317, [1]orders!A:G, 7, FALSE)</f>
        <v>2</v>
      </c>
      <c r="D2317" s="2">
        <v>40</v>
      </c>
      <c r="E2317" s="2">
        <f>VLOOKUP(C2317, [2]staffs!A:G,1,FALSE)</f>
        <v>2</v>
      </c>
      <c r="F2317" s="2" t="str">
        <f>VLOOKUP(E2317, [2]staffs!A:D,4,FALSE)</f>
        <v>mireya.copeland@bikes.shop</v>
      </c>
      <c r="G2317" s="2">
        <f>VLOOKUP(D2317, [3]products!$A:$D, 4, FALSE)</f>
        <v>6</v>
      </c>
      <c r="H2317" s="2" t="str">
        <f>VLOOKUP(G2317, [4]categories!A:B, 2, FALSE)</f>
        <v>Mountain Bikes</v>
      </c>
      <c r="I2317" s="14">
        <f>VLOOKUP(A2317, [1]orders!A:B,2,FALSE)</f>
        <v>1164</v>
      </c>
      <c r="J2317" s="14" t="str">
        <f>VLOOKUP(A2317, [1]orders!A:I,9,FALSE)</f>
        <v>patrina.tanner@gmail.com</v>
      </c>
      <c r="K2317" s="14">
        <f>VLOOKUP(A2317, [1]orders!A:J,10,FALSE)</f>
        <v>10583</v>
      </c>
      <c r="L2317" s="2" t="str">
        <f>IFERROR(VLOOKUP(C2317, [5]stores!A:B, 2, FALSE), "Unknown")</f>
        <v>Baldwin Bikes</v>
      </c>
      <c r="M2317" s="2" t="str">
        <f>VLOOKUP(D2317,[3]products!A:B,2,FALSE)</f>
        <v>Trek Fuel EX 9.8 29 - 2017</v>
      </c>
      <c r="N2317" s="2" t="str">
        <f>VLOOKUP(D2317, [3]products!A:H, 8, FALSE)</f>
        <v>Trek</v>
      </c>
      <c r="O2317" s="21">
        <f>VLOOKUP(A2317, [1]orders!A:D, 4, FALSE)</f>
        <v>42826</v>
      </c>
      <c r="P2317" s="2">
        <v>1</v>
      </c>
      <c r="Q2317" s="2">
        <v>4999.99</v>
      </c>
      <c r="R2317" s="27">
        <v>0.2</v>
      </c>
      <c r="S2317" s="2">
        <f t="shared" si="36"/>
        <v>4999.99</v>
      </c>
    </row>
    <row r="2318" spans="1:19" x14ac:dyDescent="0.3">
      <c r="A2318" s="2">
        <v>813</v>
      </c>
      <c r="B2318" s="2">
        <v>1</v>
      </c>
      <c r="C2318" s="2">
        <f>VLOOKUP(A2318, [1]orders!A:G, 7, FALSE)</f>
        <v>3</v>
      </c>
      <c r="D2318" s="2">
        <v>96</v>
      </c>
      <c r="E2318" s="2">
        <f>VLOOKUP(C2318, [2]staffs!A:G,1,FALSE)</f>
        <v>3</v>
      </c>
      <c r="F2318" s="2" t="str">
        <f>VLOOKUP(E2318, [2]staffs!A:D,4,FALSE)</f>
        <v>genna.serrano@bikes.shop</v>
      </c>
      <c r="G2318" s="2">
        <f>VLOOKUP(D2318, [3]products!$A:$D, 4, FALSE)</f>
        <v>1</v>
      </c>
      <c r="H2318" s="2" t="str">
        <f>VLOOKUP(G2318, [4]categories!A:B, 2, FALSE)</f>
        <v>Children Bicycles</v>
      </c>
      <c r="I2318" s="14">
        <f>VLOOKUP(A2318, [1]orders!A:B,2,FALSE)</f>
        <v>1203</v>
      </c>
      <c r="J2318" s="14" t="str">
        <f>VLOOKUP(A2318, [1]orders!A:I,9,FALSE)</f>
        <v>georgeann.rojas@msn.com</v>
      </c>
      <c r="K2318" s="14">
        <f>VLOOKUP(A2318, [1]orders!A:J,10,FALSE)</f>
        <v>75115</v>
      </c>
      <c r="L2318" s="2" t="str">
        <f>IFERROR(VLOOKUP(C2318, [5]stores!A:B, 2, FALSE), "Unknown")</f>
        <v>Rowlett Bikes</v>
      </c>
      <c r="M2318" s="2" t="str">
        <f>VLOOKUP(D2318,[3]products!A:B,2,FALSE)</f>
        <v>Electra Moto 3i (20-inch) - Boy's - 2017</v>
      </c>
      <c r="N2318" s="2" t="str">
        <f>VLOOKUP(D2318, [3]products!A:H, 8, FALSE)</f>
        <v>Electra</v>
      </c>
      <c r="O2318" s="21">
        <f>VLOOKUP(A2318, [1]orders!A:D, 4, FALSE)</f>
        <v>42826</v>
      </c>
      <c r="P2318" s="2">
        <v>2</v>
      </c>
      <c r="Q2318" s="2">
        <v>349.99</v>
      </c>
      <c r="R2318" s="27">
        <v>0.1</v>
      </c>
      <c r="S2318" s="2">
        <f t="shared" si="36"/>
        <v>699.98</v>
      </c>
    </row>
    <row r="2319" spans="1:19" x14ac:dyDescent="0.3">
      <c r="A2319" s="2">
        <v>813</v>
      </c>
      <c r="B2319" s="2">
        <v>2</v>
      </c>
      <c r="C2319" s="2">
        <f>VLOOKUP(A2319, [1]orders!A:G, 7, FALSE)</f>
        <v>3</v>
      </c>
      <c r="D2319" s="2">
        <v>85</v>
      </c>
      <c r="E2319" s="2">
        <f>VLOOKUP(C2319, [2]staffs!A:G,1,FALSE)</f>
        <v>3</v>
      </c>
      <c r="F2319" s="2" t="str">
        <f>VLOOKUP(E2319, [2]staffs!A:D,4,FALSE)</f>
        <v>genna.serrano@bikes.shop</v>
      </c>
      <c r="G2319" s="2">
        <f>VLOOKUP(D2319, [3]products!$A:$D, 4, FALSE)</f>
        <v>1</v>
      </c>
      <c r="H2319" s="2" t="str">
        <f>VLOOKUP(G2319, [4]categories!A:B, 2, FALSE)</f>
        <v>Children Bicycles</v>
      </c>
      <c r="I2319" s="14">
        <f>VLOOKUP(A2319, [1]orders!A:B,2,FALSE)</f>
        <v>1203</v>
      </c>
      <c r="J2319" s="14" t="str">
        <f>VLOOKUP(A2319, [1]orders!A:I,9,FALSE)</f>
        <v>georgeann.rojas@msn.com</v>
      </c>
      <c r="K2319" s="14">
        <f>VLOOKUP(A2319, [1]orders!A:J,10,FALSE)</f>
        <v>75115</v>
      </c>
      <c r="L2319" s="2" t="str">
        <f>IFERROR(VLOOKUP(C2319, [5]stores!A:B, 2, FALSE), "Unknown")</f>
        <v>Rowlett Bikes</v>
      </c>
      <c r="M2319" s="2" t="str">
        <f>VLOOKUP(D2319,[3]products!A:B,2,FALSE)</f>
        <v>Haro Downtown 16 - 2017</v>
      </c>
      <c r="N2319" s="2" t="str">
        <f>VLOOKUP(D2319, [3]products!A:H, 8, FALSE)</f>
        <v>Haro</v>
      </c>
      <c r="O2319" s="21">
        <f>VLOOKUP(A2319, [1]orders!A:D, 4, FALSE)</f>
        <v>42826</v>
      </c>
      <c r="P2319" s="2">
        <v>2</v>
      </c>
      <c r="Q2319" s="2">
        <v>329.99</v>
      </c>
      <c r="R2319" s="27">
        <v>0.2</v>
      </c>
      <c r="S2319" s="2">
        <f t="shared" si="36"/>
        <v>659.98</v>
      </c>
    </row>
    <row r="2320" spans="1:19" x14ac:dyDescent="0.3">
      <c r="A2320" s="2">
        <v>813</v>
      </c>
      <c r="B2320" s="2">
        <v>3</v>
      </c>
      <c r="C2320" s="2">
        <f>VLOOKUP(A2320, [1]orders!A:G, 7, FALSE)</f>
        <v>3</v>
      </c>
      <c r="D2320" s="2">
        <v>33</v>
      </c>
      <c r="E2320" s="2">
        <f>VLOOKUP(C2320, [2]staffs!A:G,1,FALSE)</f>
        <v>3</v>
      </c>
      <c r="F2320" s="2" t="str">
        <f>VLOOKUP(E2320, [2]staffs!A:D,4,FALSE)</f>
        <v>genna.serrano@bikes.shop</v>
      </c>
      <c r="G2320" s="2">
        <f>VLOOKUP(D2320, [3]products!$A:$D, 4, FALSE)</f>
        <v>6</v>
      </c>
      <c r="H2320" s="2" t="str">
        <f>VLOOKUP(G2320, [4]categories!A:B, 2, FALSE)</f>
        <v>Mountain Bikes</v>
      </c>
      <c r="I2320" s="14">
        <f>VLOOKUP(A2320, [1]orders!A:B,2,FALSE)</f>
        <v>1203</v>
      </c>
      <c r="J2320" s="14" t="str">
        <f>VLOOKUP(A2320, [1]orders!A:I,9,FALSE)</f>
        <v>georgeann.rojas@msn.com</v>
      </c>
      <c r="K2320" s="14">
        <f>VLOOKUP(A2320, [1]orders!A:J,10,FALSE)</f>
        <v>75115</v>
      </c>
      <c r="L2320" s="2" t="str">
        <f>IFERROR(VLOOKUP(C2320, [5]stores!A:B, 2, FALSE), "Unknown")</f>
        <v>Rowlett Bikes</v>
      </c>
      <c r="M2320" s="2" t="str">
        <f>VLOOKUP(D2320,[3]products!A:B,2,FALSE)</f>
        <v>Surly Wednesday Frameset - 2017</v>
      </c>
      <c r="N2320" s="2" t="str">
        <f>VLOOKUP(D2320, [3]products!A:H, 8, FALSE)</f>
        <v>Surly</v>
      </c>
      <c r="O2320" s="21">
        <f>VLOOKUP(A2320, [1]orders!A:D, 4, FALSE)</f>
        <v>42826</v>
      </c>
      <c r="P2320" s="2">
        <v>2</v>
      </c>
      <c r="Q2320" s="2">
        <v>469.99</v>
      </c>
      <c r="R2320" s="27">
        <v>0.2</v>
      </c>
      <c r="S2320" s="2">
        <f t="shared" si="36"/>
        <v>939.98</v>
      </c>
    </row>
    <row r="2321" spans="1:19" x14ac:dyDescent="0.3">
      <c r="A2321" s="2">
        <v>813</v>
      </c>
      <c r="B2321" s="2">
        <v>4</v>
      </c>
      <c r="C2321" s="2">
        <f>VLOOKUP(A2321, [1]orders!A:G, 7, FALSE)</f>
        <v>3</v>
      </c>
      <c r="D2321" s="2">
        <v>26</v>
      </c>
      <c r="E2321" s="2">
        <f>VLOOKUP(C2321, [2]staffs!A:G,1,FALSE)</f>
        <v>3</v>
      </c>
      <c r="F2321" s="2" t="str">
        <f>VLOOKUP(E2321, [2]staffs!A:D,4,FALSE)</f>
        <v>genna.serrano@bikes.shop</v>
      </c>
      <c r="G2321" s="2">
        <f>VLOOKUP(D2321, [3]products!$A:$D, 4, FALSE)</f>
        <v>2</v>
      </c>
      <c r="H2321" s="2" t="str">
        <f>VLOOKUP(G2321, [4]categories!A:B, 2, FALSE)</f>
        <v>Comfort Bicycles</v>
      </c>
      <c r="I2321" s="14">
        <f>VLOOKUP(A2321, [1]orders!A:B,2,FALSE)</f>
        <v>1203</v>
      </c>
      <c r="J2321" s="14" t="str">
        <f>VLOOKUP(A2321, [1]orders!A:I,9,FALSE)</f>
        <v>georgeann.rojas@msn.com</v>
      </c>
      <c r="K2321" s="14">
        <f>VLOOKUP(A2321, [1]orders!A:J,10,FALSE)</f>
        <v>75115</v>
      </c>
      <c r="L2321" s="2" t="str">
        <f>IFERROR(VLOOKUP(C2321, [5]stores!A:B, 2, FALSE), "Unknown")</f>
        <v>Rowlett Bikes</v>
      </c>
      <c r="M2321" s="2" t="str">
        <f>VLOOKUP(D2321,[3]products!A:B,2,FALSE)</f>
        <v>Electra Townie Original 7D EQ - 2016</v>
      </c>
      <c r="N2321" s="2" t="str">
        <f>VLOOKUP(D2321, [3]products!A:H, 8, FALSE)</f>
        <v>Electra</v>
      </c>
      <c r="O2321" s="21">
        <f>VLOOKUP(A2321, [1]orders!A:D, 4, FALSE)</f>
        <v>42826</v>
      </c>
      <c r="P2321" s="2">
        <v>2</v>
      </c>
      <c r="Q2321" s="2">
        <v>599.99</v>
      </c>
      <c r="R2321" s="27">
        <v>7.0000000000000007E-2</v>
      </c>
      <c r="S2321" s="2">
        <f t="shared" si="36"/>
        <v>1199.98</v>
      </c>
    </row>
    <row r="2322" spans="1:19" x14ac:dyDescent="0.3">
      <c r="A2322" s="2">
        <v>813</v>
      </c>
      <c r="B2322" s="2">
        <v>5</v>
      </c>
      <c r="C2322" s="2">
        <f>VLOOKUP(A2322, [1]orders!A:G, 7, FALSE)</f>
        <v>3</v>
      </c>
      <c r="D2322" s="2">
        <v>71</v>
      </c>
      <c r="E2322" s="2">
        <f>VLOOKUP(C2322, [2]staffs!A:G,1,FALSE)</f>
        <v>3</v>
      </c>
      <c r="F2322" s="2" t="str">
        <f>VLOOKUP(E2322, [2]staffs!A:D,4,FALSE)</f>
        <v>genna.serrano@bikes.shop</v>
      </c>
      <c r="G2322" s="2">
        <f>VLOOKUP(D2322, [3]products!$A:$D, 4, FALSE)</f>
        <v>3</v>
      </c>
      <c r="H2322" s="2" t="str">
        <f>VLOOKUP(G2322, [4]categories!A:B, 2, FALSE)</f>
        <v>Cruisers Bicycles</v>
      </c>
      <c r="I2322" s="14">
        <f>VLOOKUP(A2322, [1]orders!A:B,2,FALSE)</f>
        <v>1203</v>
      </c>
      <c r="J2322" s="14" t="str">
        <f>VLOOKUP(A2322, [1]orders!A:I,9,FALSE)</f>
        <v>georgeann.rojas@msn.com</v>
      </c>
      <c r="K2322" s="14">
        <f>VLOOKUP(A2322, [1]orders!A:J,10,FALSE)</f>
        <v>75115</v>
      </c>
      <c r="L2322" s="2" t="str">
        <f>IFERROR(VLOOKUP(C2322, [5]stores!A:B, 2, FALSE), "Unknown")</f>
        <v>Rowlett Bikes</v>
      </c>
      <c r="M2322" s="2" t="str">
        <f>VLOOKUP(D2322,[3]products!A:B,2,FALSE)</f>
        <v>Sun Bicycles Atlas X-Type - 2017</v>
      </c>
      <c r="N2322" s="2" t="str">
        <f>VLOOKUP(D2322, [3]products!A:H, 8, FALSE)</f>
        <v>Sun Bicycles</v>
      </c>
      <c r="O2322" s="21">
        <f>VLOOKUP(A2322, [1]orders!A:D, 4, FALSE)</f>
        <v>42826</v>
      </c>
      <c r="P2322" s="2">
        <v>2</v>
      </c>
      <c r="Q2322" s="2">
        <v>416.99</v>
      </c>
      <c r="R2322" s="27">
        <v>0.05</v>
      </c>
      <c r="S2322" s="2">
        <f t="shared" si="36"/>
        <v>833.98</v>
      </c>
    </row>
    <row r="2323" spans="1:19" x14ac:dyDescent="0.3">
      <c r="A2323" s="2">
        <v>814</v>
      </c>
      <c r="B2323" s="2">
        <v>1</v>
      </c>
      <c r="C2323" s="2">
        <f>VLOOKUP(A2323, [1]orders!A:G, 7, FALSE)</f>
        <v>2</v>
      </c>
      <c r="D2323" s="2">
        <v>69</v>
      </c>
      <c r="E2323" s="2">
        <f>VLOOKUP(C2323, [2]staffs!A:G,1,FALSE)</f>
        <v>2</v>
      </c>
      <c r="F2323" s="2" t="str">
        <f>VLOOKUP(E2323, [2]staffs!A:D,4,FALSE)</f>
        <v>mireya.copeland@bikes.shop</v>
      </c>
      <c r="G2323" s="2">
        <f>VLOOKUP(D2323, [3]products!$A:$D, 4, FALSE)</f>
        <v>3</v>
      </c>
      <c r="H2323" s="2" t="str">
        <f>VLOOKUP(G2323, [4]categories!A:B, 2, FALSE)</f>
        <v>Cruisers Bicycles</v>
      </c>
      <c r="I2323" s="14">
        <f>VLOOKUP(A2323, [1]orders!A:B,2,FALSE)</f>
        <v>629</v>
      </c>
      <c r="J2323" s="14" t="str">
        <f>VLOOKUP(A2323, [1]orders!A:I,9,FALSE)</f>
        <v>evelina.byrd@msn.com</v>
      </c>
      <c r="K2323" s="14">
        <f>VLOOKUP(A2323, [1]orders!A:J,10,FALSE)</f>
        <v>14215</v>
      </c>
      <c r="L2323" s="2" t="str">
        <f>IFERROR(VLOOKUP(C2323, [5]stores!A:B, 2, FALSE), "Unknown")</f>
        <v>Baldwin Bikes</v>
      </c>
      <c r="M2323" s="2" t="str">
        <f>VLOOKUP(D2323,[3]products!A:B,2,FALSE)</f>
        <v>Sun Bicycles Cruz 7 - 2017</v>
      </c>
      <c r="N2323" s="2" t="str">
        <f>VLOOKUP(D2323, [3]products!A:H, 8, FALSE)</f>
        <v>Sun Bicycles</v>
      </c>
      <c r="O2323" s="21">
        <f>VLOOKUP(A2323, [1]orders!A:D, 4, FALSE)</f>
        <v>42827</v>
      </c>
      <c r="P2323" s="2">
        <v>2</v>
      </c>
      <c r="Q2323" s="2">
        <v>416.99</v>
      </c>
      <c r="R2323" s="27">
        <v>0.1</v>
      </c>
      <c r="S2323" s="2">
        <f t="shared" si="36"/>
        <v>833.98</v>
      </c>
    </row>
    <row r="2324" spans="1:19" x14ac:dyDescent="0.3">
      <c r="A2324" s="2">
        <v>814</v>
      </c>
      <c r="B2324" s="2">
        <v>2</v>
      </c>
      <c r="C2324" s="2">
        <f>VLOOKUP(A2324, [1]orders!A:G, 7, FALSE)</f>
        <v>2</v>
      </c>
      <c r="D2324" s="2">
        <v>100</v>
      </c>
      <c r="E2324" s="2">
        <f>VLOOKUP(C2324, [2]staffs!A:G,1,FALSE)</f>
        <v>2</v>
      </c>
      <c r="F2324" s="2" t="str">
        <f>VLOOKUP(E2324, [2]staffs!A:D,4,FALSE)</f>
        <v>mireya.copeland@bikes.shop</v>
      </c>
      <c r="G2324" s="2">
        <f>VLOOKUP(D2324, [3]products!$A:$D, 4, FALSE)</f>
        <v>1</v>
      </c>
      <c r="H2324" s="2" t="str">
        <f>VLOOKUP(G2324, [4]categories!A:B, 2, FALSE)</f>
        <v>Children Bicycles</v>
      </c>
      <c r="I2324" s="14">
        <f>VLOOKUP(A2324, [1]orders!A:B,2,FALSE)</f>
        <v>629</v>
      </c>
      <c r="J2324" s="14" t="str">
        <f>VLOOKUP(A2324, [1]orders!A:I,9,FALSE)</f>
        <v>evelina.byrd@msn.com</v>
      </c>
      <c r="K2324" s="14">
        <f>VLOOKUP(A2324, [1]orders!A:J,10,FALSE)</f>
        <v>14215</v>
      </c>
      <c r="L2324" s="2" t="str">
        <f>IFERROR(VLOOKUP(C2324, [5]stores!A:B, 2, FALSE), "Unknown")</f>
        <v>Baldwin Bikes</v>
      </c>
      <c r="M2324" s="2" t="str">
        <f>VLOOKUP(D2324,[3]products!A:B,2,FALSE)</f>
        <v>Electra Townie 3i EQ (20-inch) - Boys' - 2017</v>
      </c>
      <c r="N2324" s="2" t="str">
        <f>VLOOKUP(D2324, [3]products!A:H, 8, FALSE)</f>
        <v>Electra</v>
      </c>
      <c r="O2324" s="21">
        <f>VLOOKUP(A2324, [1]orders!A:D, 4, FALSE)</f>
        <v>42827</v>
      </c>
      <c r="P2324" s="2">
        <v>1</v>
      </c>
      <c r="Q2324" s="2">
        <v>489.99</v>
      </c>
      <c r="R2324" s="27">
        <v>0.1</v>
      </c>
      <c r="S2324" s="2">
        <f t="shared" si="36"/>
        <v>489.99</v>
      </c>
    </row>
    <row r="2325" spans="1:19" x14ac:dyDescent="0.3">
      <c r="A2325" s="2">
        <v>814</v>
      </c>
      <c r="B2325" s="2">
        <v>3</v>
      </c>
      <c r="C2325" s="2">
        <f>VLOOKUP(A2325, [1]orders!A:G, 7, FALSE)</f>
        <v>2</v>
      </c>
      <c r="D2325" s="2">
        <v>65</v>
      </c>
      <c r="E2325" s="2">
        <f>VLOOKUP(C2325, [2]staffs!A:G,1,FALSE)</f>
        <v>2</v>
      </c>
      <c r="F2325" s="2" t="str">
        <f>VLOOKUP(E2325, [2]staffs!A:D,4,FALSE)</f>
        <v>mireya.copeland@bikes.shop</v>
      </c>
      <c r="G2325" s="2">
        <f>VLOOKUP(D2325, [3]products!$A:$D, 4, FALSE)</f>
        <v>3</v>
      </c>
      <c r="H2325" s="2" t="str">
        <f>VLOOKUP(G2325, [4]categories!A:B, 2, FALSE)</f>
        <v>Cruisers Bicycles</v>
      </c>
      <c r="I2325" s="14">
        <f>VLOOKUP(A2325, [1]orders!A:B,2,FALSE)</f>
        <v>629</v>
      </c>
      <c r="J2325" s="14" t="str">
        <f>VLOOKUP(A2325, [1]orders!A:I,9,FALSE)</f>
        <v>evelina.byrd@msn.com</v>
      </c>
      <c r="K2325" s="14">
        <f>VLOOKUP(A2325, [1]orders!A:J,10,FALSE)</f>
        <v>14215</v>
      </c>
      <c r="L2325" s="2" t="str">
        <f>IFERROR(VLOOKUP(C2325, [5]stores!A:B, 2, FALSE), "Unknown")</f>
        <v>Baldwin Bikes</v>
      </c>
      <c r="M2325" s="2" t="str">
        <f>VLOOKUP(D2325,[3]products!A:B,2,FALSE)</f>
        <v>Sun Bicycles Lil Bolt Type-R - 2017</v>
      </c>
      <c r="N2325" s="2" t="str">
        <f>VLOOKUP(D2325, [3]products!A:H, 8, FALSE)</f>
        <v>Sun Bicycles</v>
      </c>
      <c r="O2325" s="21">
        <f>VLOOKUP(A2325, [1]orders!A:D, 4, FALSE)</f>
        <v>42827</v>
      </c>
      <c r="P2325" s="2">
        <v>1</v>
      </c>
      <c r="Q2325" s="2">
        <v>346.99</v>
      </c>
      <c r="R2325" s="27">
        <v>0.2</v>
      </c>
      <c r="S2325" s="2">
        <f t="shared" si="36"/>
        <v>346.99</v>
      </c>
    </row>
    <row r="2326" spans="1:19" x14ac:dyDescent="0.3">
      <c r="A2326" s="2">
        <v>814</v>
      </c>
      <c r="B2326" s="2">
        <v>4</v>
      </c>
      <c r="C2326" s="2">
        <f>VLOOKUP(A2326, [1]orders!A:G, 7, FALSE)</f>
        <v>2</v>
      </c>
      <c r="D2326" s="2">
        <v>83</v>
      </c>
      <c r="E2326" s="2">
        <f>VLOOKUP(C2326, [2]staffs!A:G,1,FALSE)</f>
        <v>2</v>
      </c>
      <c r="F2326" s="2" t="str">
        <f>VLOOKUP(E2326, [2]staffs!A:D,4,FALSE)</f>
        <v>mireya.copeland@bikes.shop</v>
      </c>
      <c r="G2326" s="2">
        <f>VLOOKUP(D2326, [3]products!$A:$D, 4, FALSE)</f>
        <v>1</v>
      </c>
      <c r="H2326" s="2" t="str">
        <f>VLOOKUP(G2326, [4]categories!A:B, 2, FALSE)</f>
        <v>Children Bicycles</v>
      </c>
      <c r="I2326" s="14">
        <f>VLOOKUP(A2326, [1]orders!A:B,2,FALSE)</f>
        <v>629</v>
      </c>
      <c r="J2326" s="14" t="str">
        <f>VLOOKUP(A2326, [1]orders!A:I,9,FALSE)</f>
        <v>evelina.byrd@msn.com</v>
      </c>
      <c r="K2326" s="14">
        <f>VLOOKUP(A2326, [1]orders!A:J,10,FALSE)</f>
        <v>14215</v>
      </c>
      <c r="L2326" s="2" t="str">
        <f>IFERROR(VLOOKUP(C2326, [5]stores!A:B, 2, FALSE), "Unknown")</f>
        <v>Baldwin Bikes</v>
      </c>
      <c r="M2326" s="2" t="str">
        <f>VLOOKUP(D2326,[3]products!A:B,2,FALSE)</f>
        <v>Trek Boy's Kickster - 2015/2017</v>
      </c>
      <c r="N2326" s="2" t="str">
        <f>VLOOKUP(D2326, [3]products!A:H, 8, FALSE)</f>
        <v>Trek</v>
      </c>
      <c r="O2326" s="21">
        <f>VLOOKUP(A2326, [1]orders!A:D, 4, FALSE)</f>
        <v>42827</v>
      </c>
      <c r="P2326" s="2">
        <v>2</v>
      </c>
      <c r="Q2326" s="2">
        <v>149.99</v>
      </c>
      <c r="R2326" s="27">
        <v>0.05</v>
      </c>
      <c r="S2326" s="2">
        <f t="shared" si="36"/>
        <v>299.98</v>
      </c>
    </row>
    <row r="2327" spans="1:19" x14ac:dyDescent="0.3">
      <c r="A2327" s="2">
        <v>815</v>
      </c>
      <c r="B2327" s="2">
        <v>1</v>
      </c>
      <c r="C2327" s="2">
        <f>VLOOKUP(A2327, [1]orders!A:G, 7, FALSE)</f>
        <v>1</v>
      </c>
      <c r="D2327" s="2">
        <v>105</v>
      </c>
      <c r="E2327" s="2">
        <f>VLOOKUP(C2327, [2]staffs!A:G,1,FALSE)</f>
        <v>1</v>
      </c>
      <c r="F2327" s="2" t="str">
        <f>VLOOKUP(E2327, [2]staffs!A:D,4,FALSE)</f>
        <v>fabiola.jackson@bikes.shop</v>
      </c>
      <c r="G2327" s="2">
        <f>VLOOKUP(D2327, [3]products!$A:$D, 4, FALSE)</f>
        <v>2</v>
      </c>
      <c r="H2327" s="2" t="str">
        <f>VLOOKUP(G2327, [4]categories!A:B, 2, FALSE)</f>
        <v>Comfort Bicycles</v>
      </c>
      <c r="I2327" s="14">
        <f>VLOOKUP(A2327, [1]orders!A:B,2,FALSE)</f>
        <v>1251</v>
      </c>
      <c r="J2327" s="14" t="str">
        <f>VLOOKUP(A2327, [1]orders!A:I,9,FALSE)</f>
        <v>nanette.roman@yahoo.com</v>
      </c>
      <c r="K2327" s="14">
        <f>VLOOKUP(A2327, [1]orders!A:J,10,FALSE)</f>
        <v>91740</v>
      </c>
      <c r="L2327" s="2" t="str">
        <f>IFERROR(VLOOKUP(C2327, [5]stores!A:B, 2, FALSE), "Unknown")</f>
        <v>Santa Cruz Bikes</v>
      </c>
      <c r="M2327" s="2" t="str">
        <f>VLOOKUP(D2327,[3]products!A:B,2,FALSE)</f>
        <v>Sun Bicycles Streamway 7 - 2017</v>
      </c>
      <c r="N2327" s="2" t="str">
        <f>VLOOKUP(D2327, [3]products!A:H, 8, FALSE)</f>
        <v>Sun Bicycles</v>
      </c>
      <c r="O2327" s="21">
        <f>VLOOKUP(A2327, [1]orders!A:D, 4, FALSE)</f>
        <v>42828</v>
      </c>
      <c r="P2327" s="2">
        <v>2</v>
      </c>
      <c r="Q2327" s="2">
        <v>533.99</v>
      </c>
      <c r="R2327" s="27">
        <v>0.2</v>
      </c>
      <c r="S2327" s="2">
        <f t="shared" si="36"/>
        <v>1067.98</v>
      </c>
    </row>
    <row r="2328" spans="1:19" x14ac:dyDescent="0.3">
      <c r="A2328" s="2">
        <v>815</v>
      </c>
      <c r="B2328" s="2">
        <v>2</v>
      </c>
      <c r="C2328" s="2">
        <f>VLOOKUP(A2328, [1]orders!A:G, 7, FALSE)</f>
        <v>1</v>
      </c>
      <c r="D2328" s="2">
        <v>102</v>
      </c>
      <c r="E2328" s="2">
        <f>VLOOKUP(C2328, [2]staffs!A:G,1,FALSE)</f>
        <v>1</v>
      </c>
      <c r="F2328" s="2" t="str">
        <f>VLOOKUP(E2328, [2]staffs!A:D,4,FALSE)</f>
        <v>fabiola.jackson@bikes.shop</v>
      </c>
      <c r="G2328" s="2">
        <f>VLOOKUP(D2328, [3]products!$A:$D, 4, FALSE)</f>
        <v>2</v>
      </c>
      <c r="H2328" s="2" t="str">
        <f>VLOOKUP(G2328, [4]categories!A:B, 2, FALSE)</f>
        <v>Comfort Bicycles</v>
      </c>
      <c r="I2328" s="14">
        <f>VLOOKUP(A2328, [1]orders!A:B,2,FALSE)</f>
        <v>1251</v>
      </c>
      <c r="J2328" s="14" t="str">
        <f>VLOOKUP(A2328, [1]orders!A:I,9,FALSE)</f>
        <v>nanette.roman@yahoo.com</v>
      </c>
      <c r="K2328" s="14">
        <f>VLOOKUP(A2328, [1]orders!A:J,10,FALSE)</f>
        <v>91740</v>
      </c>
      <c r="L2328" s="2" t="str">
        <f>IFERROR(VLOOKUP(C2328, [5]stores!A:B, 2, FALSE), "Unknown")</f>
        <v>Santa Cruz Bikes</v>
      </c>
      <c r="M2328" s="2" t="str">
        <f>VLOOKUP(D2328,[3]products!A:B,2,FALSE)</f>
        <v>Electra Townie Original 7D - 2017</v>
      </c>
      <c r="N2328" s="2" t="str">
        <f>VLOOKUP(D2328, [3]products!A:H, 8, FALSE)</f>
        <v>Electra</v>
      </c>
      <c r="O2328" s="21">
        <f>VLOOKUP(A2328, [1]orders!A:D, 4, FALSE)</f>
        <v>42828</v>
      </c>
      <c r="P2328" s="2">
        <v>2</v>
      </c>
      <c r="Q2328" s="2">
        <v>489.99</v>
      </c>
      <c r="R2328" s="27">
        <v>0.2</v>
      </c>
      <c r="S2328" s="2">
        <f t="shared" si="36"/>
        <v>979.98</v>
      </c>
    </row>
    <row r="2329" spans="1:19" x14ac:dyDescent="0.3">
      <c r="A2329" s="2">
        <v>815</v>
      </c>
      <c r="B2329" s="2">
        <v>3</v>
      </c>
      <c r="C2329" s="2">
        <f>VLOOKUP(A2329, [1]orders!A:G, 7, FALSE)</f>
        <v>1</v>
      </c>
      <c r="D2329" s="2">
        <v>87</v>
      </c>
      <c r="E2329" s="2">
        <f>VLOOKUP(C2329, [2]staffs!A:G,1,FALSE)</f>
        <v>1</v>
      </c>
      <c r="F2329" s="2" t="str">
        <f>VLOOKUP(E2329, [2]staffs!A:D,4,FALSE)</f>
        <v>fabiola.jackson@bikes.shop</v>
      </c>
      <c r="G2329" s="2">
        <f>VLOOKUP(D2329, [3]products!$A:$D, 4, FALSE)</f>
        <v>1</v>
      </c>
      <c r="H2329" s="2" t="str">
        <f>VLOOKUP(G2329, [4]categories!A:B, 2, FALSE)</f>
        <v>Children Bicycles</v>
      </c>
      <c r="I2329" s="14">
        <f>VLOOKUP(A2329, [1]orders!A:B,2,FALSE)</f>
        <v>1251</v>
      </c>
      <c r="J2329" s="14" t="str">
        <f>VLOOKUP(A2329, [1]orders!A:I,9,FALSE)</f>
        <v>nanette.roman@yahoo.com</v>
      </c>
      <c r="K2329" s="14">
        <f>VLOOKUP(A2329, [1]orders!A:J,10,FALSE)</f>
        <v>91740</v>
      </c>
      <c r="L2329" s="2" t="str">
        <f>IFERROR(VLOOKUP(C2329, [5]stores!A:B, 2, FALSE), "Unknown")</f>
        <v>Santa Cruz Bikes</v>
      </c>
      <c r="M2329" s="2" t="str">
        <f>VLOOKUP(D2329,[3]products!A:B,2,FALSE)</f>
        <v>Trek Precaliber 12 Boys - 2017</v>
      </c>
      <c r="N2329" s="2" t="str">
        <f>VLOOKUP(D2329, [3]products!A:H, 8, FALSE)</f>
        <v>Trek</v>
      </c>
      <c r="O2329" s="21">
        <f>VLOOKUP(A2329, [1]orders!A:D, 4, FALSE)</f>
        <v>42828</v>
      </c>
      <c r="P2329" s="2">
        <v>2</v>
      </c>
      <c r="Q2329" s="2">
        <v>189.99</v>
      </c>
      <c r="R2329" s="27">
        <v>0.1</v>
      </c>
      <c r="S2329" s="2">
        <f t="shared" si="36"/>
        <v>379.98</v>
      </c>
    </row>
    <row r="2330" spans="1:19" x14ac:dyDescent="0.3">
      <c r="A2330" s="2">
        <v>815</v>
      </c>
      <c r="B2330" s="2">
        <v>4</v>
      </c>
      <c r="C2330" s="2">
        <f>VLOOKUP(A2330, [1]orders!A:G, 7, FALSE)</f>
        <v>1</v>
      </c>
      <c r="D2330" s="2">
        <v>23</v>
      </c>
      <c r="E2330" s="2">
        <f>VLOOKUP(C2330, [2]staffs!A:G,1,FALSE)</f>
        <v>1</v>
      </c>
      <c r="F2330" s="2" t="str">
        <f>VLOOKUP(E2330, [2]staffs!A:D,4,FALSE)</f>
        <v>fabiola.jackson@bikes.shop</v>
      </c>
      <c r="G2330" s="2">
        <f>VLOOKUP(D2330, [3]products!$A:$D, 4, FALSE)</f>
        <v>1</v>
      </c>
      <c r="H2330" s="2" t="str">
        <f>VLOOKUP(G2330, [4]categories!A:B, 2, FALSE)</f>
        <v>Children Bicycles</v>
      </c>
      <c r="I2330" s="14">
        <f>VLOOKUP(A2330, [1]orders!A:B,2,FALSE)</f>
        <v>1251</v>
      </c>
      <c r="J2330" s="14" t="str">
        <f>VLOOKUP(A2330, [1]orders!A:I,9,FALSE)</f>
        <v>nanette.roman@yahoo.com</v>
      </c>
      <c r="K2330" s="14">
        <f>VLOOKUP(A2330, [1]orders!A:J,10,FALSE)</f>
        <v>91740</v>
      </c>
      <c r="L2330" s="2" t="str">
        <f>IFERROR(VLOOKUP(C2330, [5]stores!A:B, 2, FALSE), "Unknown")</f>
        <v>Santa Cruz Bikes</v>
      </c>
      <c r="M2330" s="2" t="str">
        <f>VLOOKUP(D2330,[3]products!A:B,2,FALSE)</f>
        <v>Electra Girl's Hawaii 1 (20-inch) - 2015/2016</v>
      </c>
      <c r="N2330" s="2" t="str">
        <f>VLOOKUP(D2330, [3]products!A:H, 8, FALSE)</f>
        <v>Electra</v>
      </c>
      <c r="O2330" s="21">
        <f>VLOOKUP(A2330, [1]orders!A:D, 4, FALSE)</f>
        <v>42828</v>
      </c>
      <c r="P2330" s="2">
        <v>1</v>
      </c>
      <c r="Q2330" s="2">
        <v>299.99</v>
      </c>
      <c r="R2330" s="27">
        <v>7.0000000000000007E-2</v>
      </c>
      <c r="S2330" s="2">
        <f t="shared" si="36"/>
        <v>299.99</v>
      </c>
    </row>
    <row r="2331" spans="1:19" x14ac:dyDescent="0.3">
      <c r="A2331" s="2">
        <v>816</v>
      </c>
      <c r="B2331" s="2">
        <v>1</v>
      </c>
      <c r="C2331" s="2">
        <f>VLOOKUP(A2331, [1]orders!A:G, 7, FALSE)</f>
        <v>2</v>
      </c>
      <c r="D2331" s="2">
        <v>75</v>
      </c>
      <c r="E2331" s="2">
        <f>VLOOKUP(C2331, [2]staffs!A:G,1,FALSE)</f>
        <v>2</v>
      </c>
      <c r="F2331" s="2" t="str">
        <f>VLOOKUP(E2331, [2]staffs!A:D,4,FALSE)</f>
        <v>mireya.copeland@bikes.shop</v>
      </c>
      <c r="G2331" s="2">
        <f>VLOOKUP(D2331, [3]products!$A:$D, 4, FALSE)</f>
        <v>3</v>
      </c>
      <c r="H2331" s="2" t="str">
        <f>VLOOKUP(G2331, [4]categories!A:B, 2, FALSE)</f>
        <v>Cruisers Bicycles</v>
      </c>
      <c r="I2331" s="14">
        <f>VLOOKUP(A2331, [1]orders!A:B,2,FALSE)</f>
        <v>811</v>
      </c>
      <c r="J2331" s="14" t="str">
        <f>VLOOKUP(A2331, [1]orders!A:I,9,FALSE)</f>
        <v>shanti.johnston@gmail.com</v>
      </c>
      <c r="K2331" s="14">
        <f>VLOOKUP(A2331, [1]orders!A:J,10,FALSE)</f>
        <v>10301</v>
      </c>
      <c r="L2331" s="2" t="str">
        <f>IFERROR(VLOOKUP(C2331, [5]stores!A:B, 2, FALSE), "Unknown")</f>
        <v>Baldwin Bikes</v>
      </c>
      <c r="M2331" s="2" t="str">
        <f>VLOOKUP(D2331,[3]products!A:B,2,FALSE)</f>
        <v>Electra Cruiser Lux Fat Tire 1 Ladies - 2017</v>
      </c>
      <c r="N2331" s="2" t="str">
        <f>VLOOKUP(D2331, [3]products!A:H, 8, FALSE)</f>
        <v>Electra</v>
      </c>
      <c r="O2331" s="21">
        <f>VLOOKUP(A2331, [1]orders!A:D, 4, FALSE)</f>
        <v>42828</v>
      </c>
      <c r="P2331" s="2">
        <v>2</v>
      </c>
      <c r="Q2331" s="2">
        <v>599.99</v>
      </c>
      <c r="R2331" s="27">
        <v>0.1</v>
      </c>
      <c r="S2331" s="2">
        <f t="shared" si="36"/>
        <v>1199.98</v>
      </c>
    </row>
    <row r="2332" spans="1:19" x14ac:dyDescent="0.3">
      <c r="A2332" s="2">
        <v>816</v>
      </c>
      <c r="B2332" s="2">
        <v>2</v>
      </c>
      <c r="C2332" s="2">
        <f>VLOOKUP(A2332, [1]orders!A:G, 7, FALSE)</f>
        <v>2</v>
      </c>
      <c r="D2332" s="2">
        <v>64</v>
      </c>
      <c r="E2332" s="2">
        <f>VLOOKUP(C2332, [2]staffs!A:G,1,FALSE)</f>
        <v>2</v>
      </c>
      <c r="F2332" s="2" t="str">
        <f>VLOOKUP(E2332, [2]staffs!A:D,4,FALSE)</f>
        <v>mireya.copeland@bikes.shop</v>
      </c>
      <c r="G2332" s="2">
        <f>VLOOKUP(D2332, [3]products!$A:$D, 4, FALSE)</f>
        <v>3</v>
      </c>
      <c r="H2332" s="2" t="str">
        <f>VLOOKUP(G2332, [4]categories!A:B, 2, FALSE)</f>
        <v>Cruisers Bicycles</v>
      </c>
      <c r="I2332" s="14">
        <f>VLOOKUP(A2332, [1]orders!A:B,2,FALSE)</f>
        <v>811</v>
      </c>
      <c r="J2332" s="14" t="str">
        <f>VLOOKUP(A2332, [1]orders!A:I,9,FALSE)</f>
        <v>shanti.johnston@gmail.com</v>
      </c>
      <c r="K2332" s="14">
        <f>VLOOKUP(A2332, [1]orders!A:J,10,FALSE)</f>
        <v>10301</v>
      </c>
      <c r="L2332" s="2" t="str">
        <f>IFERROR(VLOOKUP(C2332, [5]stores!A:B, 2, FALSE), "Unknown")</f>
        <v>Baldwin Bikes</v>
      </c>
      <c r="M2332" s="2" t="str">
        <f>VLOOKUP(D2332,[3]products!A:B,2,FALSE)</f>
        <v>Electra Townie Original 7D - 2017</v>
      </c>
      <c r="N2332" s="2" t="str">
        <f>VLOOKUP(D2332, [3]products!A:H, 8, FALSE)</f>
        <v>Electra</v>
      </c>
      <c r="O2332" s="21">
        <f>VLOOKUP(A2332, [1]orders!A:D, 4, FALSE)</f>
        <v>42828</v>
      </c>
      <c r="P2332" s="2">
        <v>2</v>
      </c>
      <c r="Q2332" s="2">
        <v>489.99</v>
      </c>
      <c r="R2332" s="27">
        <v>0.2</v>
      </c>
      <c r="S2332" s="2">
        <f t="shared" si="36"/>
        <v>979.98</v>
      </c>
    </row>
    <row r="2333" spans="1:19" x14ac:dyDescent="0.3">
      <c r="A2333" s="2">
        <v>817</v>
      </c>
      <c r="B2333" s="2">
        <v>1</v>
      </c>
      <c r="C2333" s="2">
        <f>VLOOKUP(A2333, [1]orders!A:G, 7, FALSE)</f>
        <v>2</v>
      </c>
      <c r="D2333" s="2">
        <v>85</v>
      </c>
      <c r="E2333" s="2">
        <f>VLOOKUP(C2333, [2]staffs!A:G,1,FALSE)</f>
        <v>2</v>
      </c>
      <c r="F2333" s="2" t="str">
        <f>VLOOKUP(E2333, [2]staffs!A:D,4,FALSE)</f>
        <v>mireya.copeland@bikes.shop</v>
      </c>
      <c r="G2333" s="2">
        <f>VLOOKUP(D2333, [3]products!$A:$D, 4, FALSE)</f>
        <v>1</v>
      </c>
      <c r="H2333" s="2" t="str">
        <f>VLOOKUP(G2333, [4]categories!A:B, 2, FALSE)</f>
        <v>Children Bicycles</v>
      </c>
      <c r="I2333" s="14">
        <f>VLOOKUP(A2333, [1]orders!A:B,2,FALSE)</f>
        <v>301</v>
      </c>
      <c r="J2333" s="14" t="str">
        <f>VLOOKUP(A2333, [1]orders!A:I,9,FALSE)</f>
        <v>annett.garrett@yahoo.com</v>
      </c>
      <c r="K2333" s="14">
        <f>VLOOKUP(A2333, [1]orders!A:J,10,FALSE)</f>
        <v>10583</v>
      </c>
      <c r="L2333" s="2" t="str">
        <f>IFERROR(VLOOKUP(C2333, [5]stores!A:B, 2, FALSE), "Unknown")</f>
        <v>Baldwin Bikes</v>
      </c>
      <c r="M2333" s="2" t="str">
        <f>VLOOKUP(D2333,[3]products!A:B,2,FALSE)</f>
        <v>Haro Downtown 16 - 2017</v>
      </c>
      <c r="N2333" s="2" t="str">
        <f>VLOOKUP(D2333, [3]products!A:H, 8, FALSE)</f>
        <v>Haro</v>
      </c>
      <c r="O2333" s="21">
        <f>VLOOKUP(A2333, [1]orders!A:D, 4, FALSE)</f>
        <v>42829</v>
      </c>
      <c r="P2333" s="2">
        <v>1</v>
      </c>
      <c r="Q2333" s="2">
        <v>329.99</v>
      </c>
      <c r="R2333" s="27">
        <v>0.05</v>
      </c>
      <c r="S2333" s="2">
        <f t="shared" si="36"/>
        <v>329.99</v>
      </c>
    </row>
    <row r="2334" spans="1:19" x14ac:dyDescent="0.3">
      <c r="A2334" s="2">
        <v>817</v>
      </c>
      <c r="B2334" s="2">
        <v>2</v>
      </c>
      <c r="C2334" s="2">
        <f>VLOOKUP(A2334, [1]orders!A:G, 7, FALSE)</f>
        <v>2</v>
      </c>
      <c r="D2334" s="2">
        <v>105</v>
      </c>
      <c r="E2334" s="2">
        <f>VLOOKUP(C2334, [2]staffs!A:G,1,FALSE)</f>
        <v>2</v>
      </c>
      <c r="F2334" s="2" t="str">
        <f>VLOOKUP(E2334, [2]staffs!A:D,4,FALSE)</f>
        <v>mireya.copeland@bikes.shop</v>
      </c>
      <c r="G2334" s="2">
        <f>VLOOKUP(D2334, [3]products!$A:$D, 4, FALSE)</f>
        <v>2</v>
      </c>
      <c r="H2334" s="2" t="str">
        <f>VLOOKUP(G2334, [4]categories!A:B, 2, FALSE)</f>
        <v>Comfort Bicycles</v>
      </c>
      <c r="I2334" s="14">
        <f>VLOOKUP(A2334, [1]orders!A:B,2,FALSE)</f>
        <v>301</v>
      </c>
      <c r="J2334" s="14" t="str">
        <f>VLOOKUP(A2334, [1]orders!A:I,9,FALSE)</f>
        <v>annett.garrett@yahoo.com</v>
      </c>
      <c r="K2334" s="14">
        <f>VLOOKUP(A2334, [1]orders!A:J,10,FALSE)</f>
        <v>10583</v>
      </c>
      <c r="L2334" s="2" t="str">
        <f>IFERROR(VLOOKUP(C2334, [5]stores!A:B, 2, FALSE), "Unknown")</f>
        <v>Baldwin Bikes</v>
      </c>
      <c r="M2334" s="2" t="str">
        <f>VLOOKUP(D2334,[3]products!A:B,2,FALSE)</f>
        <v>Sun Bicycles Streamway 7 - 2017</v>
      </c>
      <c r="N2334" s="2" t="str">
        <f>VLOOKUP(D2334, [3]products!A:H, 8, FALSE)</f>
        <v>Sun Bicycles</v>
      </c>
      <c r="O2334" s="21">
        <f>VLOOKUP(A2334, [1]orders!A:D, 4, FALSE)</f>
        <v>42829</v>
      </c>
      <c r="P2334" s="2">
        <v>2</v>
      </c>
      <c r="Q2334" s="2">
        <v>533.99</v>
      </c>
      <c r="R2334" s="27">
        <v>7.0000000000000007E-2</v>
      </c>
      <c r="S2334" s="2">
        <f t="shared" si="36"/>
        <v>1067.98</v>
      </c>
    </row>
    <row r="2335" spans="1:19" x14ac:dyDescent="0.3">
      <c r="A2335" s="2">
        <v>817</v>
      </c>
      <c r="B2335" s="2">
        <v>3</v>
      </c>
      <c r="C2335" s="2">
        <f>VLOOKUP(A2335, [1]orders!A:G, 7, FALSE)</f>
        <v>2</v>
      </c>
      <c r="D2335" s="2">
        <v>48</v>
      </c>
      <c r="E2335" s="2">
        <f>VLOOKUP(C2335, [2]staffs!A:G,1,FALSE)</f>
        <v>2</v>
      </c>
      <c r="F2335" s="2" t="str">
        <f>VLOOKUP(E2335, [2]staffs!A:D,4,FALSE)</f>
        <v>mireya.copeland@bikes.shop</v>
      </c>
      <c r="G2335" s="2">
        <f>VLOOKUP(D2335, [3]products!$A:$D, 4, FALSE)</f>
        <v>7</v>
      </c>
      <c r="H2335" s="2" t="str">
        <f>VLOOKUP(G2335, [4]categories!A:B, 2, FALSE)</f>
        <v>Road Bikes</v>
      </c>
      <c r="I2335" s="14">
        <f>VLOOKUP(A2335, [1]orders!A:B,2,FALSE)</f>
        <v>301</v>
      </c>
      <c r="J2335" s="14" t="str">
        <f>VLOOKUP(A2335, [1]orders!A:I,9,FALSE)</f>
        <v>annett.garrett@yahoo.com</v>
      </c>
      <c r="K2335" s="14">
        <f>VLOOKUP(A2335, [1]orders!A:J,10,FALSE)</f>
        <v>10583</v>
      </c>
      <c r="L2335" s="2" t="str">
        <f>IFERROR(VLOOKUP(C2335, [5]stores!A:B, 2, FALSE), "Unknown")</f>
        <v>Baldwin Bikes</v>
      </c>
      <c r="M2335" s="2" t="str">
        <f>VLOOKUP(D2335,[3]products!A:B,2,FALSE)</f>
        <v>Trek Emonda S 4 - 2017</v>
      </c>
      <c r="N2335" s="2" t="str">
        <f>VLOOKUP(D2335, [3]products!A:H, 8, FALSE)</f>
        <v>Trek</v>
      </c>
      <c r="O2335" s="21">
        <f>VLOOKUP(A2335, [1]orders!A:D, 4, FALSE)</f>
        <v>42829</v>
      </c>
      <c r="P2335" s="2">
        <v>2</v>
      </c>
      <c r="Q2335" s="2">
        <v>1499.99</v>
      </c>
      <c r="R2335" s="27">
        <v>0.05</v>
      </c>
      <c r="S2335" s="2">
        <f t="shared" si="36"/>
        <v>2999.98</v>
      </c>
    </row>
    <row r="2336" spans="1:19" x14ac:dyDescent="0.3">
      <c r="A2336" s="2">
        <v>818</v>
      </c>
      <c r="B2336" s="2">
        <v>1</v>
      </c>
      <c r="C2336" s="2">
        <f>VLOOKUP(A2336, [1]orders!A:G, 7, FALSE)</f>
        <v>2</v>
      </c>
      <c r="D2336" s="2">
        <v>103</v>
      </c>
      <c r="E2336" s="2">
        <f>VLOOKUP(C2336, [2]staffs!A:G,1,FALSE)</f>
        <v>2</v>
      </c>
      <c r="F2336" s="2" t="str">
        <f>VLOOKUP(E2336, [2]staffs!A:D,4,FALSE)</f>
        <v>mireya.copeland@bikes.shop</v>
      </c>
      <c r="G2336" s="2">
        <f>VLOOKUP(D2336, [3]products!$A:$D, 4, FALSE)</f>
        <v>2</v>
      </c>
      <c r="H2336" s="2" t="str">
        <f>VLOOKUP(G2336, [4]categories!A:B, 2, FALSE)</f>
        <v>Comfort Bicycles</v>
      </c>
      <c r="I2336" s="14">
        <f>VLOOKUP(A2336, [1]orders!A:B,2,FALSE)</f>
        <v>1319</v>
      </c>
      <c r="J2336" s="14" t="str">
        <f>VLOOKUP(A2336, [1]orders!A:I,9,FALSE)</f>
        <v>claris.santiago@msn.com</v>
      </c>
      <c r="K2336" s="14">
        <f>VLOOKUP(A2336, [1]orders!A:J,10,FALSE)</f>
        <v>12550</v>
      </c>
      <c r="L2336" s="2" t="str">
        <f>IFERROR(VLOOKUP(C2336, [5]stores!A:B, 2, FALSE), "Unknown")</f>
        <v>Baldwin Bikes</v>
      </c>
      <c r="M2336" s="2" t="str">
        <f>VLOOKUP(D2336,[3]products!A:B,2,FALSE)</f>
        <v>Sun Bicycles Streamway 3 - 2017</v>
      </c>
      <c r="N2336" s="2" t="str">
        <f>VLOOKUP(D2336, [3]products!A:H, 8, FALSE)</f>
        <v>Sun Bicycles</v>
      </c>
      <c r="O2336" s="21">
        <f>VLOOKUP(A2336, [1]orders!A:D, 4, FALSE)</f>
        <v>42829</v>
      </c>
      <c r="P2336" s="2">
        <v>1</v>
      </c>
      <c r="Q2336" s="2">
        <v>551.99</v>
      </c>
      <c r="R2336" s="27">
        <v>0.05</v>
      </c>
      <c r="S2336" s="2">
        <f t="shared" si="36"/>
        <v>551.99</v>
      </c>
    </row>
    <row r="2337" spans="1:19" x14ac:dyDescent="0.3">
      <c r="A2337" s="2">
        <v>818</v>
      </c>
      <c r="B2337" s="2">
        <v>2</v>
      </c>
      <c r="C2337" s="2">
        <f>VLOOKUP(A2337, [1]orders!A:G, 7, FALSE)</f>
        <v>2</v>
      </c>
      <c r="D2337" s="2">
        <v>44</v>
      </c>
      <c r="E2337" s="2">
        <f>VLOOKUP(C2337, [2]staffs!A:G,1,FALSE)</f>
        <v>2</v>
      </c>
      <c r="F2337" s="2" t="str">
        <f>VLOOKUP(E2337, [2]staffs!A:D,4,FALSE)</f>
        <v>mireya.copeland@bikes.shop</v>
      </c>
      <c r="G2337" s="2">
        <f>VLOOKUP(D2337, [3]products!$A:$D, 4, FALSE)</f>
        <v>6</v>
      </c>
      <c r="H2337" s="2" t="str">
        <f>VLOOKUP(G2337, [4]categories!A:B, 2, FALSE)</f>
        <v>Mountain Bikes</v>
      </c>
      <c r="I2337" s="14">
        <f>VLOOKUP(A2337, [1]orders!A:B,2,FALSE)</f>
        <v>1319</v>
      </c>
      <c r="J2337" s="14" t="str">
        <f>VLOOKUP(A2337, [1]orders!A:I,9,FALSE)</f>
        <v>claris.santiago@msn.com</v>
      </c>
      <c r="K2337" s="14">
        <f>VLOOKUP(A2337, [1]orders!A:J,10,FALSE)</f>
        <v>12550</v>
      </c>
      <c r="L2337" s="2" t="str">
        <f>IFERROR(VLOOKUP(C2337, [5]stores!A:B, 2, FALSE), "Unknown")</f>
        <v>Baldwin Bikes</v>
      </c>
      <c r="M2337" s="2" t="str">
        <f>VLOOKUP(D2337,[3]products!A:B,2,FALSE)</f>
        <v>Haro SR 1.1 - 2017</v>
      </c>
      <c r="N2337" s="2" t="str">
        <f>VLOOKUP(D2337, [3]products!A:H, 8, FALSE)</f>
        <v>Haro</v>
      </c>
      <c r="O2337" s="21">
        <f>VLOOKUP(A2337, [1]orders!A:D, 4, FALSE)</f>
        <v>42829</v>
      </c>
      <c r="P2337" s="2">
        <v>2</v>
      </c>
      <c r="Q2337" s="2">
        <v>539.99</v>
      </c>
      <c r="R2337" s="27">
        <v>7.0000000000000007E-2</v>
      </c>
      <c r="S2337" s="2">
        <f t="shared" si="36"/>
        <v>1079.98</v>
      </c>
    </row>
    <row r="2338" spans="1:19" x14ac:dyDescent="0.3">
      <c r="A2338" s="2">
        <v>818</v>
      </c>
      <c r="B2338" s="2">
        <v>3</v>
      </c>
      <c r="C2338" s="2">
        <f>VLOOKUP(A2338, [1]orders!A:G, 7, FALSE)</f>
        <v>2</v>
      </c>
      <c r="D2338" s="2">
        <v>19</v>
      </c>
      <c r="E2338" s="2">
        <f>VLOOKUP(C2338, [2]staffs!A:G,1,FALSE)</f>
        <v>2</v>
      </c>
      <c r="F2338" s="2" t="str">
        <f>VLOOKUP(E2338, [2]staffs!A:D,4,FALSE)</f>
        <v>mireya.copeland@bikes.shop</v>
      </c>
      <c r="G2338" s="2">
        <f>VLOOKUP(D2338, [3]products!$A:$D, 4, FALSE)</f>
        <v>3</v>
      </c>
      <c r="H2338" s="2" t="str">
        <f>VLOOKUP(G2338, [4]categories!A:B, 2, FALSE)</f>
        <v>Cruisers Bicycles</v>
      </c>
      <c r="I2338" s="14">
        <f>VLOOKUP(A2338, [1]orders!A:B,2,FALSE)</f>
        <v>1319</v>
      </c>
      <c r="J2338" s="14" t="str">
        <f>VLOOKUP(A2338, [1]orders!A:I,9,FALSE)</f>
        <v>claris.santiago@msn.com</v>
      </c>
      <c r="K2338" s="14">
        <f>VLOOKUP(A2338, [1]orders!A:J,10,FALSE)</f>
        <v>12550</v>
      </c>
      <c r="L2338" s="2" t="str">
        <f>IFERROR(VLOOKUP(C2338, [5]stores!A:B, 2, FALSE), "Unknown")</f>
        <v>Baldwin Bikes</v>
      </c>
      <c r="M2338" s="2" t="str">
        <f>VLOOKUP(D2338,[3]products!A:B,2,FALSE)</f>
        <v>Pure Cycles William 3-Speed - 2016</v>
      </c>
      <c r="N2338" s="2" t="str">
        <f>VLOOKUP(D2338, [3]products!A:H, 8, FALSE)</f>
        <v>Pure Cycles</v>
      </c>
      <c r="O2338" s="21">
        <f>VLOOKUP(A2338, [1]orders!A:D, 4, FALSE)</f>
        <v>42829</v>
      </c>
      <c r="P2338" s="2">
        <v>2</v>
      </c>
      <c r="Q2338" s="2">
        <v>449</v>
      </c>
      <c r="R2338" s="27">
        <v>0.05</v>
      </c>
      <c r="S2338" s="2">
        <f t="shared" si="36"/>
        <v>898</v>
      </c>
    </row>
    <row r="2339" spans="1:19" x14ac:dyDescent="0.3">
      <c r="A2339" s="2">
        <v>818</v>
      </c>
      <c r="B2339" s="2">
        <v>4</v>
      </c>
      <c r="C2339" s="2">
        <f>VLOOKUP(A2339, [1]orders!A:G, 7, FALSE)</f>
        <v>2</v>
      </c>
      <c r="D2339" s="2">
        <v>48</v>
      </c>
      <c r="E2339" s="2">
        <f>VLOOKUP(C2339, [2]staffs!A:G,1,FALSE)</f>
        <v>2</v>
      </c>
      <c r="F2339" s="2" t="str">
        <f>VLOOKUP(E2339, [2]staffs!A:D,4,FALSE)</f>
        <v>mireya.copeland@bikes.shop</v>
      </c>
      <c r="G2339" s="2">
        <f>VLOOKUP(D2339, [3]products!$A:$D, 4, FALSE)</f>
        <v>7</v>
      </c>
      <c r="H2339" s="2" t="str">
        <f>VLOOKUP(G2339, [4]categories!A:B, 2, FALSE)</f>
        <v>Road Bikes</v>
      </c>
      <c r="I2339" s="14">
        <f>VLOOKUP(A2339, [1]orders!A:B,2,FALSE)</f>
        <v>1319</v>
      </c>
      <c r="J2339" s="14" t="str">
        <f>VLOOKUP(A2339, [1]orders!A:I,9,FALSE)</f>
        <v>claris.santiago@msn.com</v>
      </c>
      <c r="K2339" s="14">
        <f>VLOOKUP(A2339, [1]orders!A:J,10,FALSE)</f>
        <v>12550</v>
      </c>
      <c r="L2339" s="2" t="str">
        <f>IFERROR(VLOOKUP(C2339, [5]stores!A:B, 2, FALSE), "Unknown")</f>
        <v>Baldwin Bikes</v>
      </c>
      <c r="M2339" s="2" t="str">
        <f>VLOOKUP(D2339,[3]products!A:B,2,FALSE)</f>
        <v>Trek Emonda S 4 - 2017</v>
      </c>
      <c r="N2339" s="2" t="str">
        <f>VLOOKUP(D2339, [3]products!A:H, 8, FALSE)</f>
        <v>Trek</v>
      </c>
      <c r="O2339" s="21">
        <f>VLOOKUP(A2339, [1]orders!A:D, 4, FALSE)</f>
        <v>42829</v>
      </c>
      <c r="P2339" s="2">
        <v>2</v>
      </c>
      <c r="Q2339" s="2">
        <v>1499.99</v>
      </c>
      <c r="R2339" s="27">
        <v>0.05</v>
      </c>
      <c r="S2339" s="2">
        <f t="shared" si="36"/>
        <v>2999.98</v>
      </c>
    </row>
    <row r="2340" spans="1:19" x14ac:dyDescent="0.3">
      <c r="A2340" s="2">
        <v>819</v>
      </c>
      <c r="B2340" s="2">
        <v>1</v>
      </c>
      <c r="C2340" s="2">
        <f>VLOOKUP(A2340, [1]orders!A:G, 7, FALSE)</f>
        <v>3</v>
      </c>
      <c r="D2340" s="2">
        <v>94</v>
      </c>
      <c r="E2340" s="2">
        <f>VLOOKUP(C2340, [2]staffs!A:G,1,FALSE)</f>
        <v>3</v>
      </c>
      <c r="F2340" s="2" t="str">
        <f>VLOOKUP(E2340, [2]staffs!A:D,4,FALSE)</f>
        <v>genna.serrano@bikes.shop</v>
      </c>
      <c r="G2340" s="2">
        <f>VLOOKUP(D2340, [3]products!$A:$D, 4, FALSE)</f>
        <v>1</v>
      </c>
      <c r="H2340" s="2" t="str">
        <f>VLOOKUP(G2340, [4]categories!A:B, 2, FALSE)</f>
        <v>Children Bicycles</v>
      </c>
      <c r="I2340" s="14">
        <f>VLOOKUP(A2340, [1]orders!A:B,2,FALSE)</f>
        <v>221</v>
      </c>
      <c r="J2340" s="14" t="str">
        <f>VLOOKUP(A2340, [1]orders!A:I,9,FALSE)</f>
        <v>clementine.mooney@yahoo.com</v>
      </c>
      <c r="K2340" s="14">
        <f>VLOOKUP(A2340, [1]orders!A:J,10,FALSE)</f>
        <v>78501</v>
      </c>
      <c r="L2340" s="2" t="str">
        <f>IFERROR(VLOOKUP(C2340, [5]stores!A:B, 2, FALSE), "Unknown")</f>
        <v>Rowlett Bikes</v>
      </c>
      <c r="M2340" s="2" t="str">
        <f>VLOOKUP(D2340,[3]products!A:B,2,FALSE)</f>
        <v>Haro Shredder Pro 20 - 2017</v>
      </c>
      <c r="N2340" s="2" t="str">
        <f>VLOOKUP(D2340, [3]products!A:H, 8, FALSE)</f>
        <v>Haro</v>
      </c>
      <c r="O2340" s="21">
        <f>VLOOKUP(A2340, [1]orders!A:D, 4, FALSE)</f>
        <v>42829</v>
      </c>
      <c r="P2340" s="2">
        <v>1</v>
      </c>
      <c r="Q2340" s="2">
        <v>249.99</v>
      </c>
      <c r="R2340" s="27">
        <v>0.2</v>
      </c>
      <c r="S2340" s="2">
        <f t="shared" si="36"/>
        <v>249.99</v>
      </c>
    </row>
    <row r="2341" spans="1:19" x14ac:dyDescent="0.3">
      <c r="A2341" s="2">
        <v>820</v>
      </c>
      <c r="B2341" s="2">
        <v>1</v>
      </c>
      <c r="C2341" s="2">
        <f>VLOOKUP(A2341, [1]orders!A:G, 7, FALSE)</f>
        <v>2</v>
      </c>
      <c r="D2341" s="2">
        <v>107</v>
      </c>
      <c r="E2341" s="2">
        <f>VLOOKUP(C2341, [2]staffs!A:G,1,FALSE)</f>
        <v>2</v>
      </c>
      <c r="F2341" s="2" t="str">
        <f>VLOOKUP(E2341, [2]staffs!A:D,4,FALSE)</f>
        <v>mireya.copeland@bikes.shop</v>
      </c>
      <c r="G2341" s="2">
        <f>VLOOKUP(D2341, [3]products!$A:$D, 4, FALSE)</f>
        <v>2</v>
      </c>
      <c r="H2341" s="2" t="str">
        <f>VLOOKUP(G2341, [4]categories!A:B, 2, FALSE)</f>
        <v>Comfort Bicycles</v>
      </c>
      <c r="I2341" s="14">
        <f>VLOOKUP(A2341, [1]orders!A:B,2,FALSE)</f>
        <v>725</v>
      </c>
      <c r="J2341" s="14" t="str">
        <f>VLOOKUP(A2341, [1]orders!A:I,9,FALSE)</f>
        <v>carola.mcpherson@hotmail.com</v>
      </c>
      <c r="K2341" s="14">
        <f>VLOOKUP(A2341, [1]orders!A:J,10,FALSE)</f>
        <v>11374</v>
      </c>
      <c r="L2341" s="2" t="str">
        <f>IFERROR(VLOOKUP(C2341, [5]stores!A:B, 2, FALSE), "Unknown")</f>
        <v>Baldwin Bikes</v>
      </c>
      <c r="M2341" s="2" t="str">
        <f>VLOOKUP(D2341,[3]products!A:B,2,FALSE)</f>
        <v>Sun Bicycles Cruz 7 - 2017</v>
      </c>
      <c r="N2341" s="2" t="str">
        <f>VLOOKUP(D2341, [3]products!A:H, 8, FALSE)</f>
        <v>Sun Bicycles</v>
      </c>
      <c r="O2341" s="21">
        <f>VLOOKUP(A2341, [1]orders!A:D, 4, FALSE)</f>
        <v>42830</v>
      </c>
      <c r="P2341" s="2">
        <v>1</v>
      </c>
      <c r="Q2341" s="2">
        <v>416.99</v>
      </c>
      <c r="R2341" s="27">
        <v>0.05</v>
      </c>
      <c r="S2341" s="2">
        <f t="shared" si="36"/>
        <v>416.99</v>
      </c>
    </row>
    <row r="2342" spans="1:19" x14ac:dyDescent="0.3">
      <c r="A2342" s="2">
        <v>821</v>
      </c>
      <c r="B2342" s="2">
        <v>1</v>
      </c>
      <c r="C2342" s="2">
        <f>VLOOKUP(A2342, [1]orders!A:G, 7, FALSE)</f>
        <v>2</v>
      </c>
      <c r="D2342" s="2">
        <v>102</v>
      </c>
      <c r="E2342" s="2">
        <f>VLOOKUP(C2342, [2]staffs!A:G,1,FALSE)</f>
        <v>2</v>
      </c>
      <c r="F2342" s="2" t="str">
        <f>VLOOKUP(E2342, [2]staffs!A:D,4,FALSE)</f>
        <v>mireya.copeland@bikes.shop</v>
      </c>
      <c r="G2342" s="2">
        <f>VLOOKUP(D2342, [3]products!$A:$D, 4, FALSE)</f>
        <v>2</v>
      </c>
      <c r="H2342" s="2" t="str">
        <f>VLOOKUP(G2342, [4]categories!A:B, 2, FALSE)</f>
        <v>Comfort Bicycles</v>
      </c>
      <c r="I2342" s="14">
        <f>VLOOKUP(A2342, [1]orders!A:B,2,FALSE)</f>
        <v>1181</v>
      </c>
      <c r="J2342" s="14" t="str">
        <f>VLOOKUP(A2342, [1]orders!A:I,9,FALSE)</f>
        <v>agustina.lawrence@yahoo.com</v>
      </c>
      <c r="K2342" s="14">
        <f>VLOOKUP(A2342, [1]orders!A:J,10,FALSE)</f>
        <v>11201</v>
      </c>
      <c r="L2342" s="2" t="str">
        <f>IFERROR(VLOOKUP(C2342, [5]stores!A:B, 2, FALSE), "Unknown")</f>
        <v>Baldwin Bikes</v>
      </c>
      <c r="M2342" s="2" t="str">
        <f>VLOOKUP(D2342,[3]products!A:B,2,FALSE)</f>
        <v>Electra Townie Original 7D - 2017</v>
      </c>
      <c r="N2342" s="2" t="str">
        <f>VLOOKUP(D2342, [3]products!A:H, 8, FALSE)</f>
        <v>Electra</v>
      </c>
      <c r="O2342" s="21">
        <f>VLOOKUP(A2342, [1]orders!A:D, 4, FALSE)</f>
        <v>42830</v>
      </c>
      <c r="P2342" s="2">
        <v>1</v>
      </c>
      <c r="Q2342" s="2">
        <v>489.99</v>
      </c>
      <c r="R2342" s="27">
        <v>7.0000000000000007E-2</v>
      </c>
      <c r="S2342" s="2">
        <f t="shared" si="36"/>
        <v>489.99</v>
      </c>
    </row>
    <row r="2343" spans="1:19" x14ac:dyDescent="0.3">
      <c r="A2343" s="2">
        <v>821</v>
      </c>
      <c r="B2343" s="2">
        <v>2</v>
      </c>
      <c r="C2343" s="2">
        <f>VLOOKUP(A2343, [1]orders!A:G, 7, FALSE)</f>
        <v>2</v>
      </c>
      <c r="D2343" s="2">
        <v>70</v>
      </c>
      <c r="E2343" s="2">
        <f>VLOOKUP(C2343, [2]staffs!A:G,1,FALSE)</f>
        <v>2</v>
      </c>
      <c r="F2343" s="2" t="str">
        <f>VLOOKUP(E2343, [2]staffs!A:D,4,FALSE)</f>
        <v>mireya.copeland@bikes.shop</v>
      </c>
      <c r="G2343" s="2">
        <f>VLOOKUP(D2343, [3]products!$A:$D, 4, FALSE)</f>
        <v>3</v>
      </c>
      <c r="H2343" s="2" t="str">
        <f>VLOOKUP(G2343, [4]categories!A:B, 2, FALSE)</f>
        <v>Cruisers Bicycles</v>
      </c>
      <c r="I2343" s="14">
        <f>VLOOKUP(A2343, [1]orders!A:B,2,FALSE)</f>
        <v>1181</v>
      </c>
      <c r="J2343" s="14" t="str">
        <f>VLOOKUP(A2343, [1]orders!A:I,9,FALSE)</f>
        <v>agustina.lawrence@yahoo.com</v>
      </c>
      <c r="K2343" s="14">
        <f>VLOOKUP(A2343, [1]orders!A:J,10,FALSE)</f>
        <v>11201</v>
      </c>
      <c r="L2343" s="2" t="str">
        <f>IFERROR(VLOOKUP(C2343, [5]stores!A:B, 2, FALSE), "Unknown")</f>
        <v>Baldwin Bikes</v>
      </c>
      <c r="M2343" s="2" t="str">
        <f>VLOOKUP(D2343,[3]products!A:B,2,FALSE)</f>
        <v>Electra Amsterdam Original 3i - 2015/2017</v>
      </c>
      <c r="N2343" s="2" t="str">
        <f>VLOOKUP(D2343, [3]products!A:H, 8, FALSE)</f>
        <v>Electra</v>
      </c>
      <c r="O2343" s="21">
        <f>VLOOKUP(A2343, [1]orders!A:D, 4, FALSE)</f>
        <v>42830</v>
      </c>
      <c r="P2343" s="2">
        <v>2</v>
      </c>
      <c r="Q2343" s="2">
        <v>659.99</v>
      </c>
      <c r="R2343" s="27">
        <v>0.2</v>
      </c>
      <c r="S2343" s="2">
        <f t="shared" si="36"/>
        <v>1319.98</v>
      </c>
    </row>
    <row r="2344" spans="1:19" x14ac:dyDescent="0.3">
      <c r="A2344" s="2">
        <v>821</v>
      </c>
      <c r="B2344" s="2">
        <v>3</v>
      </c>
      <c r="C2344" s="2">
        <f>VLOOKUP(A2344, [1]orders!A:G, 7, FALSE)</f>
        <v>2</v>
      </c>
      <c r="D2344" s="2">
        <v>6</v>
      </c>
      <c r="E2344" s="2">
        <f>VLOOKUP(C2344, [2]staffs!A:G,1,FALSE)</f>
        <v>2</v>
      </c>
      <c r="F2344" s="2" t="str">
        <f>VLOOKUP(E2344, [2]staffs!A:D,4,FALSE)</f>
        <v>mireya.copeland@bikes.shop</v>
      </c>
      <c r="G2344" s="2">
        <f>VLOOKUP(D2344, [3]products!$A:$D, 4, FALSE)</f>
        <v>6</v>
      </c>
      <c r="H2344" s="2" t="str">
        <f>VLOOKUP(G2344, [4]categories!A:B, 2, FALSE)</f>
        <v>Mountain Bikes</v>
      </c>
      <c r="I2344" s="14">
        <f>VLOOKUP(A2344, [1]orders!A:B,2,FALSE)</f>
        <v>1181</v>
      </c>
      <c r="J2344" s="14" t="str">
        <f>VLOOKUP(A2344, [1]orders!A:I,9,FALSE)</f>
        <v>agustina.lawrence@yahoo.com</v>
      </c>
      <c r="K2344" s="14">
        <f>VLOOKUP(A2344, [1]orders!A:J,10,FALSE)</f>
        <v>11201</v>
      </c>
      <c r="L2344" s="2" t="str">
        <f>IFERROR(VLOOKUP(C2344, [5]stores!A:B, 2, FALSE), "Unknown")</f>
        <v>Baldwin Bikes</v>
      </c>
      <c r="M2344" s="2" t="str">
        <f>VLOOKUP(D2344,[3]products!A:B,2,FALSE)</f>
        <v>Surly Ice Cream Truck Frameset - 2016</v>
      </c>
      <c r="N2344" s="2" t="str">
        <f>VLOOKUP(D2344, [3]products!A:H, 8, FALSE)</f>
        <v>Surly</v>
      </c>
      <c r="O2344" s="21">
        <f>VLOOKUP(A2344, [1]orders!A:D, 4, FALSE)</f>
        <v>42830</v>
      </c>
      <c r="P2344" s="2">
        <v>1</v>
      </c>
      <c r="Q2344" s="2">
        <v>469.99</v>
      </c>
      <c r="R2344" s="27">
        <v>0.2</v>
      </c>
      <c r="S2344" s="2">
        <f t="shared" si="36"/>
        <v>469.99</v>
      </c>
    </row>
    <row r="2345" spans="1:19" x14ac:dyDescent="0.3">
      <c r="A2345" s="2">
        <v>821</v>
      </c>
      <c r="B2345" s="2">
        <v>4</v>
      </c>
      <c r="C2345" s="2">
        <f>VLOOKUP(A2345, [1]orders!A:G, 7, FALSE)</f>
        <v>2</v>
      </c>
      <c r="D2345" s="2">
        <v>107</v>
      </c>
      <c r="E2345" s="2">
        <f>VLOOKUP(C2345, [2]staffs!A:G,1,FALSE)</f>
        <v>2</v>
      </c>
      <c r="F2345" s="2" t="str">
        <f>VLOOKUP(E2345, [2]staffs!A:D,4,FALSE)</f>
        <v>mireya.copeland@bikes.shop</v>
      </c>
      <c r="G2345" s="2">
        <f>VLOOKUP(D2345, [3]products!$A:$D, 4, FALSE)</f>
        <v>2</v>
      </c>
      <c r="H2345" s="2" t="str">
        <f>VLOOKUP(G2345, [4]categories!A:B, 2, FALSE)</f>
        <v>Comfort Bicycles</v>
      </c>
      <c r="I2345" s="14">
        <f>VLOOKUP(A2345, [1]orders!A:B,2,FALSE)</f>
        <v>1181</v>
      </c>
      <c r="J2345" s="14" t="str">
        <f>VLOOKUP(A2345, [1]orders!A:I,9,FALSE)</f>
        <v>agustina.lawrence@yahoo.com</v>
      </c>
      <c r="K2345" s="14">
        <f>VLOOKUP(A2345, [1]orders!A:J,10,FALSE)</f>
        <v>11201</v>
      </c>
      <c r="L2345" s="2" t="str">
        <f>IFERROR(VLOOKUP(C2345, [5]stores!A:B, 2, FALSE), "Unknown")</f>
        <v>Baldwin Bikes</v>
      </c>
      <c r="M2345" s="2" t="str">
        <f>VLOOKUP(D2345,[3]products!A:B,2,FALSE)</f>
        <v>Sun Bicycles Cruz 7 - 2017</v>
      </c>
      <c r="N2345" s="2" t="str">
        <f>VLOOKUP(D2345, [3]products!A:H, 8, FALSE)</f>
        <v>Sun Bicycles</v>
      </c>
      <c r="O2345" s="21">
        <f>VLOOKUP(A2345, [1]orders!A:D, 4, FALSE)</f>
        <v>42830</v>
      </c>
      <c r="P2345" s="2">
        <v>1</v>
      </c>
      <c r="Q2345" s="2">
        <v>416.99</v>
      </c>
      <c r="R2345" s="27">
        <v>0.05</v>
      </c>
      <c r="S2345" s="2">
        <f t="shared" si="36"/>
        <v>416.99</v>
      </c>
    </row>
    <row r="2346" spans="1:19" x14ac:dyDescent="0.3">
      <c r="A2346" s="2">
        <v>822</v>
      </c>
      <c r="B2346" s="2">
        <v>1</v>
      </c>
      <c r="C2346" s="2">
        <f>VLOOKUP(A2346, [1]orders!A:G, 7, FALSE)</f>
        <v>2</v>
      </c>
      <c r="D2346" s="2">
        <v>53</v>
      </c>
      <c r="E2346" s="2">
        <f>VLOOKUP(C2346, [2]staffs!A:G,1,FALSE)</f>
        <v>2</v>
      </c>
      <c r="F2346" s="2" t="str">
        <f>VLOOKUP(E2346, [2]staffs!A:D,4,FALSE)</f>
        <v>mireya.copeland@bikes.shop</v>
      </c>
      <c r="G2346" s="2">
        <f>VLOOKUP(D2346, [3]products!$A:$D, 4, FALSE)</f>
        <v>7</v>
      </c>
      <c r="H2346" s="2" t="str">
        <f>VLOOKUP(G2346, [4]categories!A:B, 2, FALSE)</f>
        <v>Road Bikes</v>
      </c>
      <c r="I2346" s="14">
        <f>VLOOKUP(A2346, [1]orders!A:B,2,FALSE)</f>
        <v>294</v>
      </c>
      <c r="J2346" s="14" t="str">
        <f>VLOOKUP(A2346, [1]orders!A:I,9,FALSE)</f>
        <v>clementina.sargent@hotmail.com</v>
      </c>
      <c r="K2346" s="14">
        <f>VLOOKUP(A2346, [1]orders!A:J,10,FALSE)</f>
        <v>13440</v>
      </c>
      <c r="L2346" s="2" t="str">
        <f>IFERROR(VLOOKUP(C2346, [5]stores!A:B, 2, FALSE), "Unknown")</f>
        <v>Baldwin Bikes</v>
      </c>
      <c r="M2346" s="2" t="str">
        <f>VLOOKUP(D2346,[3]products!A:B,2,FALSE)</f>
        <v>Surly Ogre Frameset - 2017</v>
      </c>
      <c r="N2346" s="2" t="str">
        <f>VLOOKUP(D2346, [3]products!A:H, 8, FALSE)</f>
        <v>Surly</v>
      </c>
      <c r="O2346" s="21">
        <f>VLOOKUP(A2346, [1]orders!A:D, 4, FALSE)</f>
        <v>42831</v>
      </c>
      <c r="P2346" s="2">
        <v>1</v>
      </c>
      <c r="Q2346" s="2">
        <v>749.99</v>
      </c>
      <c r="R2346" s="27">
        <v>0.05</v>
      </c>
      <c r="S2346" s="2">
        <f t="shared" si="36"/>
        <v>749.99</v>
      </c>
    </row>
    <row r="2347" spans="1:19" x14ac:dyDescent="0.3">
      <c r="A2347" s="2">
        <v>822</v>
      </c>
      <c r="B2347" s="2">
        <v>2</v>
      </c>
      <c r="C2347" s="2">
        <f>VLOOKUP(A2347, [1]orders!A:G, 7, FALSE)</f>
        <v>2</v>
      </c>
      <c r="D2347" s="2">
        <v>72</v>
      </c>
      <c r="E2347" s="2">
        <f>VLOOKUP(C2347, [2]staffs!A:G,1,FALSE)</f>
        <v>2</v>
      </c>
      <c r="F2347" s="2" t="str">
        <f>VLOOKUP(E2347, [2]staffs!A:D,4,FALSE)</f>
        <v>mireya.copeland@bikes.shop</v>
      </c>
      <c r="G2347" s="2">
        <f>VLOOKUP(D2347, [3]products!$A:$D, 4, FALSE)</f>
        <v>3</v>
      </c>
      <c r="H2347" s="2" t="str">
        <f>VLOOKUP(G2347, [4]categories!A:B, 2, FALSE)</f>
        <v>Cruisers Bicycles</v>
      </c>
      <c r="I2347" s="14">
        <f>VLOOKUP(A2347, [1]orders!A:B,2,FALSE)</f>
        <v>294</v>
      </c>
      <c r="J2347" s="14" t="str">
        <f>VLOOKUP(A2347, [1]orders!A:I,9,FALSE)</f>
        <v>clementina.sargent@hotmail.com</v>
      </c>
      <c r="K2347" s="14">
        <f>VLOOKUP(A2347, [1]orders!A:J,10,FALSE)</f>
        <v>13440</v>
      </c>
      <c r="L2347" s="2" t="str">
        <f>IFERROR(VLOOKUP(C2347, [5]stores!A:B, 2, FALSE), "Unknown")</f>
        <v>Baldwin Bikes</v>
      </c>
      <c r="M2347" s="2" t="str">
        <f>VLOOKUP(D2347,[3]products!A:B,2,FALSE)</f>
        <v>Sun Bicycles Biscayne Tandem 7 - 2017</v>
      </c>
      <c r="N2347" s="2" t="str">
        <f>VLOOKUP(D2347, [3]products!A:H, 8, FALSE)</f>
        <v>Sun Bicycles</v>
      </c>
      <c r="O2347" s="21">
        <f>VLOOKUP(A2347, [1]orders!A:D, 4, FALSE)</f>
        <v>42831</v>
      </c>
      <c r="P2347" s="2">
        <v>1</v>
      </c>
      <c r="Q2347" s="2">
        <v>619.99</v>
      </c>
      <c r="R2347" s="27">
        <v>0.2</v>
      </c>
      <c r="S2347" s="2">
        <f t="shared" si="36"/>
        <v>619.99</v>
      </c>
    </row>
    <row r="2348" spans="1:19" x14ac:dyDescent="0.3">
      <c r="A2348" s="2">
        <v>823</v>
      </c>
      <c r="B2348" s="2">
        <v>1</v>
      </c>
      <c r="C2348" s="2">
        <f>VLOOKUP(A2348, [1]orders!A:G, 7, FALSE)</f>
        <v>3</v>
      </c>
      <c r="D2348" s="2">
        <v>56</v>
      </c>
      <c r="E2348" s="2">
        <f>VLOOKUP(C2348, [2]staffs!A:G,1,FALSE)</f>
        <v>3</v>
      </c>
      <c r="F2348" s="2" t="str">
        <f>VLOOKUP(E2348, [2]staffs!A:D,4,FALSE)</f>
        <v>genna.serrano@bikes.shop</v>
      </c>
      <c r="G2348" s="2">
        <f>VLOOKUP(D2348, [3]products!$A:$D, 4, FALSE)</f>
        <v>7</v>
      </c>
      <c r="H2348" s="2" t="str">
        <f>VLOOKUP(G2348, [4]categories!A:B, 2, FALSE)</f>
        <v>Road Bikes</v>
      </c>
      <c r="I2348" s="14">
        <f>VLOOKUP(A2348, [1]orders!A:B,2,FALSE)</f>
        <v>415</v>
      </c>
      <c r="J2348" s="14" t="str">
        <f>VLOOKUP(A2348, [1]orders!A:I,9,FALSE)</f>
        <v>gwendolyn.miller@msn.com</v>
      </c>
      <c r="K2348" s="14">
        <f>VLOOKUP(A2348, [1]orders!A:J,10,FALSE)</f>
        <v>78552</v>
      </c>
      <c r="L2348" s="2" t="str">
        <f>IFERROR(VLOOKUP(C2348, [5]stores!A:B, 2, FALSE), "Unknown")</f>
        <v>Rowlett Bikes</v>
      </c>
      <c r="M2348" s="2" t="str">
        <f>VLOOKUP(D2348,[3]products!A:B,2,FALSE)</f>
        <v>Trek Domane SLR 6 Disc - 2017</v>
      </c>
      <c r="N2348" s="2" t="str">
        <f>VLOOKUP(D2348, [3]products!A:H, 8, FALSE)</f>
        <v>Trek</v>
      </c>
      <c r="O2348" s="21">
        <f>VLOOKUP(A2348, [1]orders!A:D, 4, FALSE)</f>
        <v>42831</v>
      </c>
      <c r="P2348" s="2">
        <v>2</v>
      </c>
      <c r="Q2348" s="2">
        <v>5499.99</v>
      </c>
      <c r="R2348" s="27">
        <v>7.0000000000000007E-2</v>
      </c>
      <c r="S2348" s="2">
        <f t="shared" si="36"/>
        <v>10999.98</v>
      </c>
    </row>
    <row r="2349" spans="1:19" x14ac:dyDescent="0.3">
      <c r="A2349" s="2">
        <v>823</v>
      </c>
      <c r="B2349" s="2">
        <v>2</v>
      </c>
      <c r="C2349" s="2">
        <f>VLOOKUP(A2349, [1]orders!A:G, 7, FALSE)</f>
        <v>3</v>
      </c>
      <c r="D2349" s="2">
        <v>86</v>
      </c>
      <c r="E2349" s="2">
        <f>VLOOKUP(C2349, [2]staffs!A:G,1,FALSE)</f>
        <v>3</v>
      </c>
      <c r="F2349" s="2" t="str">
        <f>VLOOKUP(E2349, [2]staffs!A:D,4,FALSE)</f>
        <v>genna.serrano@bikes.shop</v>
      </c>
      <c r="G2349" s="2">
        <f>VLOOKUP(D2349, [3]products!$A:$D, 4, FALSE)</f>
        <v>1</v>
      </c>
      <c r="H2349" s="2" t="str">
        <f>VLOOKUP(G2349, [4]categories!A:B, 2, FALSE)</f>
        <v>Children Bicycles</v>
      </c>
      <c r="I2349" s="14">
        <f>VLOOKUP(A2349, [1]orders!A:B,2,FALSE)</f>
        <v>415</v>
      </c>
      <c r="J2349" s="14" t="str">
        <f>VLOOKUP(A2349, [1]orders!A:I,9,FALSE)</f>
        <v>gwendolyn.miller@msn.com</v>
      </c>
      <c r="K2349" s="14">
        <f>VLOOKUP(A2349, [1]orders!A:J,10,FALSE)</f>
        <v>78552</v>
      </c>
      <c r="L2349" s="2" t="str">
        <f>IFERROR(VLOOKUP(C2349, [5]stores!A:B, 2, FALSE), "Unknown")</f>
        <v>Rowlett Bikes</v>
      </c>
      <c r="M2349" s="2" t="str">
        <f>VLOOKUP(D2349,[3]products!A:B,2,FALSE)</f>
        <v>Trek Girl's Kickster - 2017</v>
      </c>
      <c r="N2349" s="2" t="str">
        <f>VLOOKUP(D2349, [3]products!A:H, 8, FALSE)</f>
        <v>Trek</v>
      </c>
      <c r="O2349" s="21">
        <f>VLOOKUP(A2349, [1]orders!A:D, 4, FALSE)</f>
        <v>42831</v>
      </c>
      <c r="P2349" s="2">
        <v>2</v>
      </c>
      <c r="Q2349" s="2">
        <v>149.99</v>
      </c>
      <c r="R2349" s="27">
        <v>0.2</v>
      </c>
      <c r="S2349" s="2">
        <f t="shared" si="36"/>
        <v>299.98</v>
      </c>
    </row>
    <row r="2350" spans="1:19" x14ac:dyDescent="0.3">
      <c r="A2350" s="2">
        <v>823</v>
      </c>
      <c r="B2350" s="2">
        <v>3</v>
      </c>
      <c r="C2350" s="2">
        <f>VLOOKUP(A2350, [1]orders!A:G, 7, FALSE)</f>
        <v>3</v>
      </c>
      <c r="D2350" s="2">
        <v>81</v>
      </c>
      <c r="E2350" s="2">
        <f>VLOOKUP(C2350, [2]staffs!A:G,1,FALSE)</f>
        <v>3</v>
      </c>
      <c r="F2350" s="2" t="str">
        <f>VLOOKUP(E2350, [2]staffs!A:D,4,FALSE)</f>
        <v>genna.serrano@bikes.shop</v>
      </c>
      <c r="G2350" s="2">
        <f>VLOOKUP(D2350, [3]products!$A:$D, 4, FALSE)</f>
        <v>3</v>
      </c>
      <c r="H2350" s="2" t="str">
        <f>VLOOKUP(G2350, [4]categories!A:B, 2, FALSE)</f>
        <v>Cruisers Bicycles</v>
      </c>
      <c r="I2350" s="14">
        <f>VLOOKUP(A2350, [1]orders!A:B,2,FALSE)</f>
        <v>415</v>
      </c>
      <c r="J2350" s="14" t="str">
        <f>VLOOKUP(A2350, [1]orders!A:I,9,FALSE)</f>
        <v>gwendolyn.miller@msn.com</v>
      </c>
      <c r="K2350" s="14">
        <f>VLOOKUP(A2350, [1]orders!A:J,10,FALSE)</f>
        <v>78552</v>
      </c>
      <c r="L2350" s="2" t="str">
        <f>IFERROR(VLOOKUP(C2350, [5]stores!A:B, 2, FALSE), "Unknown")</f>
        <v>Rowlett Bikes</v>
      </c>
      <c r="M2350" s="2" t="str">
        <f>VLOOKUP(D2350,[3]products!A:B,2,FALSE)</f>
        <v>Electra Amsterdam Fashion 7i Ladies' - 2017</v>
      </c>
      <c r="N2350" s="2" t="str">
        <f>VLOOKUP(D2350, [3]products!A:H, 8, FALSE)</f>
        <v>Electra</v>
      </c>
      <c r="O2350" s="21">
        <f>VLOOKUP(A2350, [1]orders!A:D, 4, FALSE)</f>
        <v>42831</v>
      </c>
      <c r="P2350" s="2">
        <v>1</v>
      </c>
      <c r="Q2350" s="2">
        <v>1099.99</v>
      </c>
      <c r="R2350" s="27">
        <v>0.2</v>
      </c>
      <c r="S2350" s="2">
        <f t="shared" si="36"/>
        <v>1099.99</v>
      </c>
    </row>
    <row r="2351" spans="1:19" x14ac:dyDescent="0.3">
      <c r="A2351" s="2">
        <v>824</v>
      </c>
      <c r="B2351" s="2">
        <v>1</v>
      </c>
      <c r="C2351" s="2">
        <f>VLOOKUP(A2351, [1]orders!A:G, 7, FALSE)</f>
        <v>1</v>
      </c>
      <c r="D2351" s="2">
        <v>92</v>
      </c>
      <c r="E2351" s="2">
        <f>VLOOKUP(C2351, [2]staffs!A:G,1,FALSE)</f>
        <v>1</v>
      </c>
      <c r="F2351" s="2" t="str">
        <f>VLOOKUP(E2351, [2]staffs!A:D,4,FALSE)</f>
        <v>fabiola.jackson@bikes.shop</v>
      </c>
      <c r="G2351" s="2">
        <f>VLOOKUP(D2351, [3]products!$A:$D, 4, FALSE)</f>
        <v>1</v>
      </c>
      <c r="H2351" s="2" t="str">
        <f>VLOOKUP(G2351, [4]categories!A:B, 2, FALSE)</f>
        <v>Children Bicycles</v>
      </c>
      <c r="I2351" s="14">
        <f>VLOOKUP(A2351, [1]orders!A:B,2,FALSE)</f>
        <v>993</v>
      </c>
      <c r="J2351" s="14" t="str">
        <f>VLOOKUP(A2351, [1]orders!A:I,9,FALSE)</f>
        <v>giovanna.jefferson@gmail.com</v>
      </c>
      <c r="K2351" s="14">
        <f>VLOOKUP(A2351, [1]orders!A:J,10,FALSE)</f>
        <v>93555</v>
      </c>
      <c r="L2351" s="2" t="str">
        <f>IFERROR(VLOOKUP(C2351, [5]stores!A:B, 2, FALSE), "Unknown")</f>
        <v>Santa Cruz Bikes</v>
      </c>
      <c r="M2351" s="2" t="str">
        <f>VLOOKUP(D2351,[3]products!A:B,2,FALSE)</f>
        <v>Haro Shredder 20 - 2017</v>
      </c>
      <c r="N2351" s="2" t="str">
        <f>VLOOKUP(D2351, [3]products!A:H, 8, FALSE)</f>
        <v>Haro</v>
      </c>
      <c r="O2351" s="21">
        <f>VLOOKUP(A2351, [1]orders!A:D, 4, FALSE)</f>
        <v>42832</v>
      </c>
      <c r="P2351" s="2">
        <v>2</v>
      </c>
      <c r="Q2351" s="2">
        <v>209.99</v>
      </c>
      <c r="R2351" s="27">
        <v>0.1</v>
      </c>
      <c r="S2351" s="2">
        <f t="shared" si="36"/>
        <v>419.98</v>
      </c>
    </row>
    <row r="2352" spans="1:19" x14ac:dyDescent="0.3">
      <c r="A2352" s="2">
        <v>825</v>
      </c>
      <c r="B2352" s="2">
        <v>1</v>
      </c>
      <c r="C2352" s="2">
        <f>VLOOKUP(A2352, [1]orders!A:G, 7, FALSE)</f>
        <v>2</v>
      </c>
      <c r="D2352" s="2">
        <v>19</v>
      </c>
      <c r="E2352" s="2">
        <f>VLOOKUP(C2352, [2]staffs!A:G,1,FALSE)</f>
        <v>2</v>
      </c>
      <c r="F2352" s="2" t="str">
        <f>VLOOKUP(E2352, [2]staffs!A:D,4,FALSE)</f>
        <v>mireya.copeland@bikes.shop</v>
      </c>
      <c r="G2352" s="2">
        <f>VLOOKUP(D2352, [3]products!$A:$D, 4, FALSE)</f>
        <v>3</v>
      </c>
      <c r="H2352" s="2" t="str">
        <f>VLOOKUP(G2352, [4]categories!A:B, 2, FALSE)</f>
        <v>Cruisers Bicycles</v>
      </c>
      <c r="I2352" s="14">
        <f>VLOOKUP(A2352, [1]orders!A:B,2,FALSE)</f>
        <v>10</v>
      </c>
      <c r="J2352" s="14" t="str">
        <f>VLOOKUP(A2352, [1]orders!A:I,9,FALSE)</f>
        <v>pamelia.newman@gmail.com</v>
      </c>
      <c r="K2352" s="14">
        <f>VLOOKUP(A2352, [1]orders!A:J,10,FALSE)</f>
        <v>10950</v>
      </c>
      <c r="L2352" s="2" t="str">
        <f>IFERROR(VLOOKUP(C2352, [5]stores!A:B, 2, FALSE), "Unknown")</f>
        <v>Baldwin Bikes</v>
      </c>
      <c r="M2352" s="2" t="str">
        <f>VLOOKUP(D2352,[3]products!A:B,2,FALSE)</f>
        <v>Pure Cycles William 3-Speed - 2016</v>
      </c>
      <c r="N2352" s="2" t="str">
        <f>VLOOKUP(D2352, [3]products!A:H, 8, FALSE)</f>
        <v>Pure Cycles</v>
      </c>
      <c r="O2352" s="21">
        <f>VLOOKUP(A2352, [1]orders!A:D, 4, FALSE)</f>
        <v>42832</v>
      </c>
      <c r="P2352" s="2">
        <v>1</v>
      </c>
      <c r="Q2352" s="2">
        <v>449</v>
      </c>
      <c r="R2352" s="27">
        <v>0.1</v>
      </c>
      <c r="S2352" s="2">
        <f t="shared" si="36"/>
        <v>449</v>
      </c>
    </row>
    <row r="2353" spans="1:19" x14ac:dyDescent="0.3">
      <c r="A2353" s="2">
        <v>825</v>
      </c>
      <c r="B2353" s="2">
        <v>2</v>
      </c>
      <c r="C2353" s="2">
        <f>VLOOKUP(A2353, [1]orders!A:G, 7, FALSE)</f>
        <v>2</v>
      </c>
      <c r="D2353" s="2">
        <v>30</v>
      </c>
      <c r="E2353" s="2">
        <f>VLOOKUP(C2353, [2]staffs!A:G,1,FALSE)</f>
        <v>2</v>
      </c>
      <c r="F2353" s="2" t="str">
        <f>VLOOKUP(E2353, [2]staffs!A:D,4,FALSE)</f>
        <v>mireya.copeland@bikes.shop</v>
      </c>
      <c r="G2353" s="2">
        <f>VLOOKUP(D2353, [3]products!$A:$D, 4, FALSE)</f>
        <v>6</v>
      </c>
      <c r="H2353" s="2" t="str">
        <f>VLOOKUP(G2353, [4]categories!A:B, 2, FALSE)</f>
        <v>Mountain Bikes</v>
      </c>
      <c r="I2353" s="14">
        <f>VLOOKUP(A2353, [1]orders!A:B,2,FALSE)</f>
        <v>10</v>
      </c>
      <c r="J2353" s="14" t="str">
        <f>VLOOKUP(A2353, [1]orders!A:I,9,FALSE)</f>
        <v>pamelia.newman@gmail.com</v>
      </c>
      <c r="K2353" s="14">
        <f>VLOOKUP(A2353, [1]orders!A:J,10,FALSE)</f>
        <v>10950</v>
      </c>
      <c r="L2353" s="2" t="str">
        <f>IFERROR(VLOOKUP(C2353, [5]stores!A:B, 2, FALSE), "Unknown")</f>
        <v>Baldwin Bikes</v>
      </c>
      <c r="M2353" s="2" t="str">
        <f>VLOOKUP(D2353,[3]products!A:B,2,FALSE)</f>
        <v>Surly Ice Cream Truck Frameset - 2017</v>
      </c>
      <c r="N2353" s="2" t="str">
        <f>VLOOKUP(D2353, [3]products!A:H, 8, FALSE)</f>
        <v>Surly</v>
      </c>
      <c r="O2353" s="21">
        <f>VLOOKUP(A2353, [1]orders!A:D, 4, FALSE)</f>
        <v>42832</v>
      </c>
      <c r="P2353" s="2">
        <v>2</v>
      </c>
      <c r="Q2353" s="2">
        <v>999.99</v>
      </c>
      <c r="R2353" s="27">
        <v>0.2</v>
      </c>
      <c r="S2353" s="2">
        <f t="shared" si="36"/>
        <v>1999.98</v>
      </c>
    </row>
    <row r="2354" spans="1:19" x14ac:dyDescent="0.3">
      <c r="A2354" s="2">
        <v>826</v>
      </c>
      <c r="B2354" s="2">
        <v>1</v>
      </c>
      <c r="C2354" s="2">
        <f>VLOOKUP(A2354, [1]orders!A:G, 7, FALSE)</f>
        <v>2</v>
      </c>
      <c r="D2354" s="2">
        <v>45</v>
      </c>
      <c r="E2354" s="2">
        <f>VLOOKUP(C2354, [2]staffs!A:G,1,FALSE)</f>
        <v>2</v>
      </c>
      <c r="F2354" s="2" t="str">
        <f>VLOOKUP(E2354, [2]staffs!A:D,4,FALSE)</f>
        <v>mireya.copeland@bikes.shop</v>
      </c>
      <c r="G2354" s="2">
        <f>VLOOKUP(D2354, [3]products!$A:$D, 4, FALSE)</f>
        <v>6</v>
      </c>
      <c r="H2354" s="2" t="str">
        <f>VLOOKUP(G2354, [4]categories!A:B, 2, FALSE)</f>
        <v>Mountain Bikes</v>
      </c>
      <c r="I2354" s="14">
        <f>VLOOKUP(A2354, [1]orders!A:B,2,FALSE)</f>
        <v>45</v>
      </c>
      <c r="J2354" s="14" t="str">
        <f>VLOOKUP(A2354, [1]orders!A:I,9,FALSE)</f>
        <v>bennett.armstrong@aol.com</v>
      </c>
      <c r="K2354" s="14">
        <f>VLOOKUP(A2354, [1]orders!A:J,10,FALSE)</f>
        <v>11714</v>
      </c>
      <c r="L2354" s="2" t="str">
        <f>IFERROR(VLOOKUP(C2354, [5]stores!A:B, 2, FALSE), "Unknown")</f>
        <v>Baldwin Bikes</v>
      </c>
      <c r="M2354" s="2" t="str">
        <f>VLOOKUP(D2354,[3]products!A:B,2,FALSE)</f>
        <v>Haro SR 1.2 - 2017</v>
      </c>
      <c r="N2354" s="2" t="str">
        <f>VLOOKUP(D2354, [3]products!A:H, 8, FALSE)</f>
        <v>Haro</v>
      </c>
      <c r="O2354" s="21">
        <f>VLOOKUP(A2354, [1]orders!A:D, 4, FALSE)</f>
        <v>42832</v>
      </c>
      <c r="P2354" s="2">
        <v>2</v>
      </c>
      <c r="Q2354" s="2">
        <v>869.99</v>
      </c>
      <c r="R2354" s="27">
        <v>0.2</v>
      </c>
      <c r="S2354" s="2">
        <f t="shared" si="36"/>
        <v>1739.98</v>
      </c>
    </row>
    <row r="2355" spans="1:19" x14ac:dyDescent="0.3">
      <c r="A2355" s="2">
        <v>826</v>
      </c>
      <c r="B2355" s="2">
        <v>2</v>
      </c>
      <c r="C2355" s="2">
        <f>VLOOKUP(A2355, [1]orders!A:G, 7, FALSE)</f>
        <v>2</v>
      </c>
      <c r="D2355" s="2">
        <v>36</v>
      </c>
      <c r="E2355" s="2">
        <f>VLOOKUP(C2355, [2]staffs!A:G,1,FALSE)</f>
        <v>2</v>
      </c>
      <c r="F2355" s="2" t="str">
        <f>VLOOKUP(E2355, [2]staffs!A:D,4,FALSE)</f>
        <v>mireya.copeland@bikes.shop</v>
      </c>
      <c r="G2355" s="2">
        <f>VLOOKUP(D2355, [3]products!$A:$D, 4, FALSE)</f>
        <v>6</v>
      </c>
      <c r="H2355" s="2" t="str">
        <f>VLOOKUP(G2355, [4]categories!A:B, 2, FALSE)</f>
        <v>Mountain Bikes</v>
      </c>
      <c r="I2355" s="14">
        <f>VLOOKUP(A2355, [1]orders!A:B,2,FALSE)</f>
        <v>45</v>
      </c>
      <c r="J2355" s="14" t="str">
        <f>VLOOKUP(A2355, [1]orders!A:I,9,FALSE)</f>
        <v>bennett.armstrong@aol.com</v>
      </c>
      <c r="K2355" s="14">
        <f>VLOOKUP(A2355, [1]orders!A:J,10,FALSE)</f>
        <v>11714</v>
      </c>
      <c r="L2355" s="2" t="str">
        <f>IFERROR(VLOOKUP(C2355, [5]stores!A:B, 2, FALSE), "Unknown")</f>
        <v>Baldwin Bikes</v>
      </c>
      <c r="M2355" s="2" t="str">
        <f>VLOOKUP(D2355,[3]products!A:B,2,FALSE)</f>
        <v>Surly Troll Frameset - 2017</v>
      </c>
      <c r="N2355" s="2" t="str">
        <f>VLOOKUP(D2355, [3]products!A:H, 8, FALSE)</f>
        <v>Surly</v>
      </c>
      <c r="O2355" s="21">
        <f>VLOOKUP(A2355, [1]orders!A:D, 4, FALSE)</f>
        <v>42832</v>
      </c>
      <c r="P2355" s="2">
        <v>1</v>
      </c>
      <c r="Q2355" s="2">
        <v>832.99</v>
      </c>
      <c r="R2355" s="27">
        <v>0.1</v>
      </c>
      <c r="S2355" s="2">
        <f t="shared" si="36"/>
        <v>832.99</v>
      </c>
    </row>
    <row r="2356" spans="1:19" x14ac:dyDescent="0.3">
      <c r="A2356" s="2">
        <v>827</v>
      </c>
      <c r="B2356" s="2">
        <v>1</v>
      </c>
      <c r="C2356" s="2">
        <f>VLOOKUP(A2356, [1]orders!A:G, 7, FALSE)</f>
        <v>2</v>
      </c>
      <c r="D2356" s="2">
        <v>43</v>
      </c>
      <c r="E2356" s="2">
        <f>VLOOKUP(C2356, [2]staffs!A:G,1,FALSE)</f>
        <v>2</v>
      </c>
      <c r="F2356" s="2" t="str">
        <f>VLOOKUP(E2356, [2]staffs!A:D,4,FALSE)</f>
        <v>mireya.copeland@bikes.shop</v>
      </c>
      <c r="G2356" s="2">
        <f>VLOOKUP(D2356, [3]products!$A:$D, 4, FALSE)</f>
        <v>6</v>
      </c>
      <c r="H2356" s="2" t="str">
        <f>VLOOKUP(G2356, [4]categories!A:B, 2, FALSE)</f>
        <v>Mountain Bikes</v>
      </c>
      <c r="I2356" s="14">
        <f>VLOOKUP(A2356, [1]orders!A:B,2,FALSE)</f>
        <v>666</v>
      </c>
      <c r="J2356" s="14" t="str">
        <f>VLOOKUP(A2356, [1]orders!A:I,9,FALSE)</f>
        <v>brittni.green@msn.com</v>
      </c>
      <c r="K2356" s="14">
        <f>VLOOKUP(A2356, [1]orders!A:J,10,FALSE)</f>
        <v>11001</v>
      </c>
      <c r="L2356" s="2" t="str">
        <f>IFERROR(VLOOKUP(C2356, [5]stores!A:B, 2, FALSE), "Unknown")</f>
        <v>Baldwin Bikes</v>
      </c>
      <c r="M2356" s="2" t="str">
        <f>VLOOKUP(D2356,[3]products!A:B,2,FALSE)</f>
        <v>Trek Fuel EX 9.8 27.5 Plus - 2017</v>
      </c>
      <c r="N2356" s="2" t="str">
        <f>VLOOKUP(D2356, [3]products!A:H, 8, FALSE)</f>
        <v>Trek</v>
      </c>
      <c r="O2356" s="21">
        <f>VLOOKUP(A2356, [1]orders!A:D, 4, FALSE)</f>
        <v>42832</v>
      </c>
      <c r="P2356" s="2">
        <v>1</v>
      </c>
      <c r="Q2356" s="2">
        <v>5299.99</v>
      </c>
      <c r="R2356" s="27">
        <v>0.05</v>
      </c>
      <c r="S2356" s="2">
        <f t="shared" si="36"/>
        <v>5299.99</v>
      </c>
    </row>
    <row r="2357" spans="1:19" x14ac:dyDescent="0.3">
      <c r="A2357" s="2">
        <v>827</v>
      </c>
      <c r="B2357" s="2">
        <v>2</v>
      </c>
      <c r="C2357" s="2">
        <f>VLOOKUP(A2357, [1]orders!A:G, 7, FALSE)</f>
        <v>2</v>
      </c>
      <c r="D2357" s="2">
        <v>41</v>
      </c>
      <c r="E2357" s="2">
        <f>VLOOKUP(C2357, [2]staffs!A:G,1,FALSE)</f>
        <v>2</v>
      </c>
      <c r="F2357" s="2" t="str">
        <f>VLOOKUP(E2357, [2]staffs!A:D,4,FALSE)</f>
        <v>mireya.copeland@bikes.shop</v>
      </c>
      <c r="G2357" s="2">
        <f>VLOOKUP(D2357, [3]products!$A:$D, 4, FALSE)</f>
        <v>6</v>
      </c>
      <c r="H2357" s="2" t="str">
        <f>VLOOKUP(G2357, [4]categories!A:B, 2, FALSE)</f>
        <v>Mountain Bikes</v>
      </c>
      <c r="I2357" s="14">
        <f>VLOOKUP(A2357, [1]orders!A:B,2,FALSE)</f>
        <v>666</v>
      </c>
      <c r="J2357" s="14" t="str">
        <f>VLOOKUP(A2357, [1]orders!A:I,9,FALSE)</f>
        <v>brittni.green@msn.com</v>
      </c>
      <c r="K2357" s="14">
        <f>VLOOKUP(A2357, [1]orders!A:J,10,FALSE)</f>
        <v>11001</v>
      </c>
      <c r="L2357" s="2" t="str">
        <f>IFERROR(VLOOKUP(C2357, [5]stores!A:B, 2, FALSE), "Unknown")</f>
        <v>Baldwin Bikes</v>
      </c>
      <c r="M2357" s="2" t="str">
        <f>VLOOKUP(D2357,[3]products!A:B,2,FALSE)</f>
        <v>Haro Shift R3 - 2017</v>
      </c>
      <c r="N2357" s="2" t="str">
        <f>VLOOKUP(D2357, [3]products!A:H, 8, FALSE)</f>
        <v>Haro</v>
      </c>
      <c r="O2357" s="21">
        <f>VLOOKUP(A2357, [1]orders!A:D, 4, FALSE)</f>
        <v>42832</v>
      </c>
      <c r="P2357" s="2">
        <v>1</v>
      </c>
      <c r="Q2357" s="2">
        <v>1469.99</v>
      </c>
      <c r="R2357" s="27">
        <v>0.2</v>
      </c>
      <c r="S2357" s="2">
        <f t="shared" si="36"/>
        <v>1469.99</v>
      </c>
    </row>
    <row r="2358" spans="1:19" x14ac:dyDescent="0.3">
      <c r="A2358" s="2">
        <v>827</v>
      </c>
      <c r="B2358" s="2">
        <v>3</v>
      </c>
      <c r="C2358" s="2">
        <f>VLOOKUP(A2358, [1]orders!A:G, 7, FALSE)</f>
        <v>2</v>
      </c>
      <c r="D2358" s="2">
        <v>28</v>
      </c>
      <c r="E2358" s="2">
        <f>VLOOKUP(C2358, [2]staffs!A:G,1,FALSE)</f>
        <v>2</v>
      </c>
      <c r="F2358" s="2" t="str">
        <f>VLOOKUP(E2358, [2]staffs!A:D,4,FALSE)</f>
        <v>mireya.copeland@bikes.shop</v>
      </c>
      <c r="G2358" s="2">
        <f>VLOOKUP(D2358, [3]products!$A:$D, 4, FALSE)</f>
        <v>6</v>
      </c>
      <c r="H2358" s="2" t="str">
        <f>VLOOKUP(G2358, [4]categories!A:B, 2, FALSE)</f>
        <v>Mountain Bikes</v>
      </c>
      <c r="I2358" s="14">
        <f>VLOOKUP(A2358, [1]orders!A:B,2,FALSE)</f>
        <v>666</v>
      </c>
      <c r="J2358" s="14" t="str">
        <f>VLOOKUP(A2358, [1]orders!A:I,9,FALSE)</f>
        <v>brittni.green@msn.com</v>
      </c>
      <c r="K2358" s="14">
        <f>VLOOKUP(A2358, [1]orders!A:J,10,FALSE)</f>
        <v>11001</v>
      </c>
      <c r="L2358" s="2" t="str">
        <f>IFERROR(VLOOKUP(C2358, [5]stores!A:B, 2, FALSE), "Unknown")</f>
        <v>Baldwin Bikes</v>
      </c>
      <c r="M2358" s="2" t="str">
        <f>VLOOKUP(D2358,[3]products!A:B,2,FALSE)</f>
        <v>Surly Karate Monkey 27.5+ Frameset - 2017</v>
      </c>
      <c r="N2358" s="2" t="str">
        <f>VLOOKUP(D2358, [3]products!A:H, 8, FALSE)</f>
        <v>Surly</v>
      </c>
      <c r="O2358" s="21">
        <f>VLOOKUP(A2358, [1]orders!A:D, 4, FALSE)</f>
        <v>42832</v>
      </c>
      <c r="P2358" s="2">
        <v>1</v>
      </c>
      <c r="Q2358" s="2">
        <v>2499.9899999999998</v>
      </c>
      <c r="R2358" s="27">
        <v>0.2</v>
      </c>
      <c r="S2358" s="2">
        <f t="shared" si="36"/>
        <v>2499.9899999999998</v>
      </c>
    </row>
    <row r="2359" spans="1:19" x14ac:dyDescent="0.3">
      <c r="A2359" s="2">
        <v>827</v>
      </c>
      <c r="B2359" s="2">
        <v>4</v>
      </c>
      <c r="C2359" s="2">
        <f>VLOOKUP(A2359, [1]orders!A:G, 7, FALSE)</f>
        <v>2</v>
      </c>
      <c r="D2359" s="2">
        <v>108</v>
      </c>
      <c r="E2359" s="2">
        <f>VLOOKUP(C2359, [2]staffs!A:G,1,FALSE)</f>
        <v>2</v>
      </c>
      <c r="F2359" s="2" t="str">
        <f>VLOOKUP(E2359, [2]staffs!A:D,4,FALSE)</f>
        <v>mireya.copeland@bikes.shop</v>
      </c>
      <c r="G2359" s="2">
        <f>VLOOKUP(D2359, [3]products!$A:$D, 4, FALSE)</f>
        <v>2</v>
      </c>
      <c r="H2359" s="2" t="str">
        <f>VLOOKUP(G2359, [4]categories!A:B, 2, FALSE)</f>
        <v>Comfort Bicycles</v>
      </c>
      <c r="I2359" s="14">
        <f>VLOOKUP(A2359, [1]orders!A:B,2,FALSE)</f>
        <v>666</v>
      </c>
      <c r="J2359" s="14" t="str">
        <f>VLOOKUP(A2359, [1]orders!A:I,9,FALSE)</f>
        <v>brittni.green@msn.com</v>
      </c>
      <c r="K2359" s="14">
        <f>VLOOKUP(A2359, [1]orders!A:J,10,FALSE)</f>
        <v>11001</v>
      </c>
      <c r="L2359" s="2" t="str">
        <f>IFERROR(VLOOKUP(C2359, [5]stores!A:B, 2, FALSE), "Unknown")</f>
        <v>Baldwin Bikes</v>
      </c>
      <c r="M2359" s="2" t="str">
        <f>VLOOKUP(D2359,[3]products!A:B,2,FALSE)</f>
        <v>Sun Bicycles Cruz 3 - Women's - 2017</v>
      </c>
      <c r="N2359" s="2" t="str">
        <f>VLOOKUP(D2359, [3]products!A:H, 8, FALSE)</f>
        <v>Sun Bicycles</v>
      </c>
      <c r="O2359" s="21">
        <f>VLOOKUP(A2359, [1]orders!A:D, 4, FALSE)</f>
        <v>42832</v>
      </c>
      <c r="P2359" s="2">
        <v>1</v>
      </c>
      <c r="Q2359" s="2">
        <v>449.99</v>
      </c>
      <c r="R2359" s="27">
        <v>0.2</v>
      </c>
      <c r="S2359" s="2">
        <f t="shared" si="36"/>
        <v>449.99</v>
      </c>
    </row>
    <row r="2360" spans="1:19" x14ac:dyDescent="0.3">
      <c r="A2360" s="2">
        <v>828</v>
      </c>
      <c r="B2360" s="2">
        <v>1</v>
      </c>
      <c r="C2360" s="2">
        <f>VLOOKUP(A2360, [1]orders!A:G, 7, FALSE)</f>
        <v>2</v>
      </c>
      <c r="D2360" s="2">
        <v>25</v>
      </c>
      <c r="E2360" s="2">
        <f>VLOOKUP(C2360, [2]staffs!A:G,1,FALSE)</f>
        <v>2</v>
      </c>
      <c r="F2360" s="2" t="str">
        <f>VLOOKUP(E2360, [2]staffs!A:D,4,FALSE)</f>
        <v>mireya.copeland@bikes.shop</v>
      </c>
      <c r="G2360" s="2">
        <f>VLOOKUP(D2360, [3]products!$A:$D, 4, FALSE)</f>
        <v>2</v>
      </c>
      <c r="H2360" s="2" t="str">
        <f>VLOOKUP(G2360, [4]categories!A:B, 2, FALSE)</f>
        <v>Comfort Bicycles</v>
      </c>
      <c r="I2360" s="14">
        <f>VLOOKUP(A2360, [1]orders!A:B,2,FALSE)</f>
        <v>246</v>
      </c>
      <c r="J2360" s="14" t="str">
        <f>VLOOKUP(A2360, [1]orders!A:I,9,FALSE)</f>
        <v>dionne.norris@yahoo.com</v>
      </c>
      <c r="K2360" s="14">
        <f>VLOOKUP(A2360, [1]orders!A:J,10,FALSE)</f>
        <v>14304</v>
      </c>
      <c r="L2360" s="2" t="str">
        <f>IFERROR(VLOOKUP(C2360, [5]stores!A:B, 2, FALSE), "Unknown")</f>
        <v>Baldwin Bikes</v>
      </c>
      <c r="M2360" s="2" t="str">
        <f>VLOOKUP(D2360,[3]products!A:B,2,FALSE)</f>
        <v>Electra Townie Original 7D - 2015/2016</v>
      </c>
      <c r="N2360" s="2" t="str">
        <f>VLOOKUP(D2360, [3]products!A:H, 8, FALSE)</f>
        <v>Electra</v>
      </c>
      <c r="O2360" s="21">
        <f>VLOOKUP(A2360, [1]orders!A:D, 4, FALSE)</f>
        <v>42834</v>
      </c>
      <c r="P2360" s="2">
        <v>2</v>
      </c>
      <c r="Q2360" s="2">
        <v>499.99</v>
      </c>
      <c r="R2360" s="27">
        <v>0.2</v>
      </c>
      <c r="S2360" s="2">
        <f t="shared" si="36"/>
        <v>999.98</v>
      </c>
    </row>
    <row r="2361" spans="1:19" x14ac:dyDescent="0.3">
      <c r="A2361" s="2">
        <v>828</v>
      </c>
      <c r="B2361" s="2">
        <v>2</v>
      </c>
      <c r="C2361" s="2">
        <f>VLOOKUP(A2361, [1]orders!A:G, 7, FALSE)</f>
        <v>2</v>
      </c>
      <c r="D2361" s="2">
        <v>24</v>
      </c>
      <c r="E2361" s="2">
        <f>VLOOKUP(C2361, [2]staffs!A:G,1,FALSE)</f>
        <v>2</v>
      </c>
      <c r="F2361" s="2" t="str">
        <f>VLOOKUP(E2361, [2]staffs!A:D,4,FALSE)</f>
        <v>mireya.copeland@bikes.shop</v>
      </c>
      <c r="G2361" s="2">
        <f>VLOOKUP(D2361, [3]products!$A:$D, 4, FALSE)</f>
        <v>2</v>
      </c>
      <c r="H2361" s="2" t="str">
        <f>VLOOKUP(G2361, [4]categories!A:B, 2, FALSE)</f>
        <v>Comfort Bicycles</v>
      </c>
      <c r="I2361" s="14">
        <f>VLOOKUP(A2361, [1]orders!A:B,2,FALSE)</f>
        <v>246</v>
      </c>
      <c r="J2361" s="14" t="str">
        <f>VLOOKUP(A2361, [1]orders!A:I,9,FALSE)</f>
        <v>dionne.norris@yahoo.com</v>
      </c>
      <c r="K2361" s="14">
        <f>VLOOKUP(A2361, [1]orders!A:J,10,FALSE)</f>
        <v>14304</v>
      </c>
      <c r="L2361" s="2" t="str">
        <f>IFERROR(VLOOKUP(C2361, [5]stores!A:B, 2, FALSE), "Unknown")</f>
        <v>Baldwin Bikes</v>
      </c>
      <c r="M2361" s="2" t="str">
        <f>VLOOKUP(D2361,[3]products!A:B,2,FALSE)</f>
        <v>Electra Townie Original 21D - 2016</v>
      </c>
      <c r="N2361" s="2" t="str">
        <f>VLOOKUP(D2361, [3]products!A:H, 8, FALSE)</f>
        <v>Electra</v>
      </c>
      <c r="O2361" s="21">
        <f>VLOOKUP(A2361, [1]orders!A:D, 4, FALSE)</f>
        <v>42834</v>
      </c>
      <c r="P2361" s="2">
        <v>1</v>
      </c>
      <c r="Q2361" s="2">
        <v>549.99</v>
      </c>
      <c r="R2361" s="27">
        <v>0.2</v>
      </c>
      <c r="S2361" s="2">
        <f t="shared" si="36"/>
        <v>549.99</v>
      </c>
    </row>
    <row r="2362" spans="1:19" x14ac:dyDescent="0.3">
      <c r="A2362" s="2">
        <v>828</v>
      </c>
      <c r="B2362" s="2">
        <v>3</v>
      </c>
      <c r="C2362" s="2">
        <f>VLOOKUP(A2362, [1]orders!A:G, 7, FALSE)</f>
        <v>2</v>
      </c>
      <c r="D2362" s="2">
        <v>55</v>
      </c>
      <c r="E2362" s="2">
        <f>VLOOKUP(C2362, [2]staffs!A:G,1,FALSE)</f>
        <v>2</v>
      </c>
      <c r="F2362" s="2" t="str">
        <f>VLOOKUP(E2362, [2]staffs!A:D,4,FALSE)</f>
        <v>mireya.copeland@bikes.shop</v>
      </c>
      <c r="G2362" s="2">
        <f>VLOOKUP(D2362, [3]products!$A:$D, 4, FALSE)</f>
        <v>7</v>
      </c>
      <c r="H2362" s="2" t="str">
        <f>VLOOKUP(G2362, [4]categories!A:B, 2, FALSE)</f>
        <v>Road Bikes</v>
      </c>
      <c r="I2362" s="14">
        <f>VLOOKUP(A2362, [1]orders!A:B,2,FALSE)</f>
        <v>246</v>
      </c>
      <c r="J2362" s="14" t="str">
        <f>VLOOKUP(A2362, [1]orders!A:I,9,FALSE)</f>
        <v>dionne.norris@yahoo.com</v>
      </c>
      <c r="K2362" s="14">
        <f>VLOOKUP(A2362, [1]orders!A:J,10,FALSE)</f>
        <v>14304</v>
      </c>
      <c r="L2362" s="2" t="str">
        <f>IFERROR(VLOOKUP(C2362, [5]stores!A:B, 2, FALSE), "Unknown")</f>
        <v>Baldwin Bikes</v>
      </c>
      <c r="M2362" s="2" t="str">
        <f>VLOOKUP(D2362,[3]products!A:B,2,FALSE)</f>
        <v>Trek Domane S 6 - 2017</v>
      </c>
      <c r="N2362" s="2" t="str">
        <f>VLOOKUP(D2362, [3]products!A:H, 8, FALSE)</f>
        <v>Trek</v>
      </c>
      <c r="O2362" s="21">
        <f>VLOOKUP(A2362, [1]orders!A:D, 4, FALSE)</f>
        <v>42834</v>
      </c>
      <c r="P2362" s="2">
        <v>2</v>
      </c>
      <c r="Q2362" s="2">
        <v>2699.99</v>
      </c>
      <c r="R2362" s="27">
        <v>7.0000000000000007E-2</v>
      </c>
      <c r="S2362" s="2">
        <f t="shared" si="36"/>
        <v>5399.98</v>
      </c>
    </row>
    <row r="2363" spans="1:19" x14ac:dyDescent="0.3">
      <c r="A2363" s="2">
        <v>829</v>
      </c>
      <c r="B2363" s="2">
        <v>1</v>
      </c>
      <c r="C2363" s="2">
        <f>VLOOKUP(A2363, [1]orders!A:G, 7, FALSE)</f>
        <v>2</v>
      </c>
      <c r="D2363" s="2">
        <v>103</v>
      </c>
      <c r="E2363" s="2">
        <f>VLOOKUP(C2363, [2]staffs!A:G,1,FALSE)</f>
        <v>2</v>
      </c>
      <c r="F2363" s="2" t="str">
        <f>VLOOKUP(E2363, [2]staffs!A:D,4,FALSE)</f>
        <v>mireya.copeland@bikes.shop</v>
      </c>
      <c r="G2363" s="2">
        <f>VLOOKUP(D2363, [3]products!$A:$D, 4, FALSE)</f>
        <v>2</v>
      </c>
      <c r="H2363" s="2" t="str">
        <f>VLOOKUP(G2363, [4]categories!A:B, 2, FALSE)</f>
        <v>Comfort Bicycles</v>
      </c>
      <c r="I2363" s="14">
        <f>VLOOKUP(A2363, [1]orders!A:B,2,FALSE)</f>
        <v>674</v>
      </c>
      <c r="J2363" s="14" t="str">
        <f>VLOOKUP(A2363, [1]orders!A:I,9,FALSE)</f>
        <v>ira.moore@gmail.com</v>
      </c>
      <c r="K2363" s="14">
        <f>VLOOKUP(A2363, [1]orders!A:J,10,FALSE)</f>
        <v>12866</v>
      </c>
      <c r="L2363" s="2" t="str">
        <f>IFERROR(VLOOKUP(C2363, [5]stores!A:B, 2, FALSE), "Unknown")</f>
        <v>Baldwin Bikes</v>
      </c>
      <c r="M2363" s="2" t="str">
        <f>VLOOKUP(D2363,[3]products!A:B,2,FALSE)</f>
        <v>Sun Bicycles Streamway 3 - 2017</v>
      </c>
      <c r="N2363" s="2" t="str">
        <f>VLOOKUP(D2363, [3]products!A:H, 8, FALSE)</f>
        <v>Sun Bicycles</v>
      </c>
      <c r="O2363" s="21">
        <f>VLOOKUP(A2363, [1]orders!A:D, 4, FALSE)</f>
        <v>42834</v>
      </c>
      <c r="P2363" s="2">
        <v>1</v>
      </c>
      <c r="Q2363" s="2">
        <v>551.99</v>
      </c>
      <c r="R2363" s="27">
        <v>0.2</v>
      </c>
      <c r="S2363" s="2">
        <f t="shared" si="36"/>
        <v>551.99</v>
      </c>
    </row>
    <row r="2364" spans="1:19" x14ac:dyDescent="0.3">
      <c r="A2364" s="2">
        <v>829</v>
      </c>
      <c r="B2364" s="2">
        <v>2</v>
      </c>
      <c r="C2364" s="2">
        <f>VLOOKUP(A2364, [1]orders!A:G, 7, FALSE)</f>
        <v>2</v>
      </c>
      <c r="D2364" s="2">
        <v>105</v>
      </c>
      <c r="E2364" s="2">
        <f>VLOOKUP(C2364, [2]staffs!A:G,1,FALSE)</f>
        <v>2</v>
      </c>
      <c r="F2364" s="2" t="str">
        <f>VLOOKUP(E2364, [2]staffs!A:D,4,FALSE)</f>
        <v>mireya.copeland@bikes.shop</v>
      </c>
      <c r="G2364" s="2">
        <f>VLOOKUP(D2364, [3]products!$A:$D, 4, FALSE)</f>
        <v>2</v>
      </c>
      <c r="H2364" s="2" t="str">
        <f>VLOOKUP(G2364, [4]categories!A:B, 2, FALSE)</f>
        <v>Comfort Bicycles</v>
      </c>
      <c r="I2364" s="14">
        <f>VLOOKUP(A2364, [1]orders!A:B,2,FALSE)</f>
        <v>674</v>
      </c>
      <c r="J2364" s="14" t="str">
        <f>VLOOKUP(A2364, [1]orders!A:I,9,FALSE)</f>
        <v>ira.moore@gmail.com</v>
      </c>
      <c r="K2364" s="14">
        <f>VLOOKUP(A2364, [1]orders!A:J,10,FALSE)</f>
        <v>12866</v>
      </c>
      <c r="L2364" s="2" t="str">
        <f>IFERROR(VLOOKUP(C2364, [5]stores!A:B, 2, FALSE), "Unknown")</f>
        <v>Baldwin Bikes</v>
      </c>
      <c r="M2364" s="2" t="str">
        <f>VLOOKUP(D2364,[3]products!A:B,2,FALSE)</f>
        <v>Sun Bicycles Streamway 7 - 2017</v>
      </c>
      <c r="N2364" s="2" t="str">
        <f>VLOOKUP(D2364, [3]products!A:H, 8, FALSE)</f>
        <v>Sun Bicycles</v>
      </c>
      <c r="O2364" s="21">
        <f>VLOOKUP(A2364, [1]orders!A:D, 4, FALSE)</f>
        <v>42834</v>
      </c>
      <c r="P2364" s="2">
        <v>2</v>
      </c>
      <c r="Q2364" s="2">
        <v>533.99</v>
      </c>
      <c r="R2364" s="27">
        <v>0.1</v>
      </c>
      <c r="S2364" s="2">
        <f t="shared" si="36"/>
        <v>1067.98</v>
      </c>
    </row>
    <row r="2365" spans="1:19" x14ac:dyDescent="0.3">
      <c r="A2365" s="2">
        <v>830</v>
      </c>
      <c r="B2365" s="2">
        <v>1</v>
      </c>
      <c r="C2365" s="2">
        <f>VLOOKUP(A2365, [1]orders!A:G, 7, FALSE)</f>
        <v>2</v>
      </c>
      <c r="D2365" s="2">
        <v>85</v>
      </c>
      <c r="E2365" s="2">
        <f>VLOOKUP(C2365, [2]staffs!A:G,1,FALSE)</f>
        <v>2</v>
      </c>
      <c r="F2365" s="2" t="str">
        <f>VLOOKUP(E2365, [2]staffs!A:D,4,FALSE)</f>
        <v>mireya.copeland@bikes.shop</v>
      </c>
      <c r="G2365" s="2">
        <f>VLOOKUP(D2365, [3]products!$A:$D, 4, FALSE)</f>
        <v>1</v>
      </c>
      <c r="H2365" s="2" t="str">
        <f>VLOOKUP(G2365, [4]categories!A:B, 2, FALSE)</f>
        <v>Children Bicycles</v>
      </c>
      <c r="I2365" s="14">
        <f>VLOOKUP(A2365, [1]orders!A:B,2,FALSE)</f>
        <v>431</v>
      </c>
      <c r="J2365" s="14" t="str">
        <f>VLOOKUP(A2365, [1]orders!A:I,9,FALSE)</f>
        <v>luciano.marsh@aol.com</v>
      </c>
      <c r="K2365" s="14">
        <f>VLOOKUP(A2365, [1]orders!A:J,10,FALSE)</f>
        <v>11710</v>
      </c>
      <c r="L2365" s="2" t="str">
        <f>IFERROR(VLOOKUP(C2365, [5]stores!A:B, 2, FALSE), "Unknown")</f>
        <v>Baldwin Bikes</v>
      </c>
      <c r="M2365" s="2" t="str">
        <f>VLOOKUP(D2365,[3]products!A:B,2,FALSE)</f>
        <v>Haro Downtown 16 - 2017</v>
      </c>
      <c r="N2365" s="2" t="str">
        <f>VLOOKUP(D2365, [3]products!A:H, 8, FALSE)</f>
        <v>Haro</v>
      </c>
      <c r="O2365" s="21">
        <f>VLOOKUP(A2365, [1]orders!A:D, 4, FALSE)</f>
        <v>42836</v>
      </c>
      <c r="P2365" s="2">
        <v>2</v>
      </c>
      <c r="Q2365" s="2">
        <v>329.99</v>
      </c>
      <c r="R2365" s="27">
        <v>0.2</v>
      </c>
      <c r="S2365" s="2">
        <f t="shared" si="36"/>
        <v>659.98</v>
      </c>
    </row>
    <row r="2366" spans="1:19" x14ac:dyDescent="0.3">
      <c r="A2366" s="2">
        <v>830</v>
      </c>
      <c r="B2366" s="2">
        <v>2</v>
      </c>
      <c r="C2366" s="2">
        <f>VLOOKUP(A2366, [1]orders!A:G, 7, FALSE)</f>
        <v>2</v>
      </c>
      <c r="D2366" s="2">
        <v>100</v>
      </c>
      <c r="E2366" s="2">
        <f>VLOOKUP(C2366, [2]staffs!A:G,1,FALSE)</f>
        <v>2</v>
      </c>
      <c r="F2366" s="2" t="str">
        <f>VLOOKUP(E2366, [2]staffs!A:D,4,FALSE)</f>
        <v>mireya.copeland@bikes.shop</v>
      </c>
      <c r="G2366" s="2">
        <f>VLOOKUP(D2366, [3]products!$A:$D, 4, FALSE)</f>
        <v>1</v>
      </c>
      <c r="H2366" s="2" t="str">
        <f>VLOOKUP(G2366, [4]categories!A:B, 2, FALSE)</f>
        <v>Children Bicycles</v>
      </c>
      <c r="I2366" s="14">
        <f>VLOOKUP(A2366, [1]orders!A:B,2,FALSE)</f>
        <v>431</v>
      </c>
      <c r="J2366" s="14" t="str">
        <f>VLOOKUP(A2366, [1]orders!A:I,9,FALSE)</f>
        <v>luciano.marsh@aol.com</v>
      </c>
      <c r="K2366" s="14">
        <f>VLOOKUP(A2366, [1]orders!A:J,10,FALSE)</f>
        <v>11710</v>
      </c>
      <c r="L2366" s="2" t="str">
        <f>IFERROR(VLOOKUP(C2366, [5]stores!A:B, 2, FALSE), "Unknown")</f>
        <v>Baldwin Bikes</v>
      </c>
      <c r="M2366" s="2" t="str">
        <f>VLOOKUP(D2366,[3]products!A:B,2,FALSE)</f>
        <v>Electra Townie 3i EQ (20-inch) - Boys' - 2017</v>
      </c>
      <c r="N2366" s="2" t="str">
        <f>VLOOKUP(D2366, [3]products!A:H, 8, FALSE)</f>
        <v>Electra</v>
      </c>
      <c r="O2366" s="21">
        <f>VLOOKUP(A2366, [1]orders!A:D, 4, FALSE)</f>
        <v>42836</v>
      </c>
      <c r="P2366" s="2">
        <v>2</v>
      </c>
      <c r="Q2366" s="2">
        <v>489.99</v>
      </c>
      <c r="R2366" s="27">
        <v>7.0000000000000007E-2</v>
      </c>
      <c r="S2366" s="2">
        <f t="shared" si="36"/>
        <v>979.98</v>
      </c>
    </row>
    <row r="2367" spans="1:19" x14ac:dyDescent="0.3">
      <c r="A2367" s="2">
        <v>830</v>
      </c>
      <c r="B2367" s="2">
        <v>3</v>
      </c>
      <c r="C2367" s="2">
        <f>VLOOKUP(A2367, [1]orders!A:G, 7, FALSE)</f>
        <v>2</v>
      </c>
      <c r="D2367" s="2">
        <v>96</v>
      </c>
      <c r="E2367" s="2">
        <f>VLOOKUP(C2367, [2]staffs!A:G,1,FALSE)</f>
        <v>2</v>
      </c>
      <c r="F2367" s="2" t="str">
        <f>VLOOKUP(E2367, [2]staffs!A:D,4,FALSE)</f>
        <v>mireya.copeland@bikes.shop</v>
      </c>
      <c r="G2367" s="2">
        <f>VLOOKUP(D2367, [3]products!$A:$D, 4, FALSE)</f>
        <v>1</v>
      </c>
      <c r="H2367" s="2" t="str">
        <f>VLOOKUP(G2367, [4]categories!A:B, 2, FALSE)</f>
        <v>Children Bicycles</v>
      </c>
      <c r="I2367" s="14">
        <f>VLOOKUP(A2367, [1]orders!A:B,2,FALSE)</f>
        <v>431</v>
      </c>
      <c r="J2367" s="14" t="str">
        <f>VLOOKUP(A2367, [1]orders!A:I,9,FALSE)</f>
        <v>luciano.marsh@aol.com</v>
      </c>
      <c r="K2367" s="14">
        <f>VLOOKUP(A2367, [1]orders!A:J,10,FALSE)</f>
        <v>11710</v>
      </c>
      <c r="L2367" s="2" t="str">
        <f>IFERROR(VLOOKUP(C2367, [5]stores!A:B, 2, FALSE), "Unknown")</f>
        <v>Baldwin Bikes</v>
      </c>
      <c r="M2367" s="2" t="str">
        <f>VLOOKUP(D2367,[3]products!A:B,2,FALSE)</f>
        <v>Electra Moto 3i (20-inch) - Boy's - 2017</v>
      </c>
      <c r="N2367" s="2" t="str">
        <f>VLOOKUP(D2367, [3]products!A:H, 8, FALSE)</f>
        <v>Electra</v>
      </c>
      <c r="O2367" s="21">
        <f>VLOOKUP(A2367, [1]orders!A:D, 4, FALSE)</f>
        <v>42836</v>
      </c>
      <c r="P2367" s="2">
        <v>2</v>
      </c>
      <c r="Q2367" s="2">
        <v>349.99</v>
      </c>
      <c r="R2367" s="27">
        <v>0.2</v>
      </c>
      <c r="S2367" s="2">
        <f t="shared" si="36"/>
        <v>699.98</v>
      </c>
    </row>
    <row r="2368" spans="1:19" x14ac:dyDescent="0.3">
      <c r="A2368" s="2">
        <v>831</v>
      </c>
      <c r="B2368" s="2">
        <v>1</v>
      </c>
      <c r="C2368" s="2">
        <f>VLOOKUP(A2368, [1]orders!A:G, 7, FALSE)</f>
        <v>2</v>
      </c>
      <c r="D2368" s="2">
        <v>67</v>
      </c>
      <c r="E2368" s="2">
        <f>VLOOKUP(C2368, [2]staffs!A:G,1,FALSE)</f>
        <v>2</v>
      </c>
      <c r="F2368" s="2" t="str">
        <f>VLOOKUP(E2368, [2]staffs!A:D,4,FALSE)</f>
        <v>mireya.copeland@bikes.shop</v>
      </c>
      <c r="G2368" s="2">
        <f>VLOOKUP(D2368, [3]products!$A:$D, 4, FALSE)</f>
        <v>3</v>
      </c>
      <c r="H2368" s="2" t="str">
        <f>VLOOKUP(G2368, [4]categories!A:B, 2, FALSE)</f>
        <v>Cruisers Bicycles</v>
      </c>
      <c r="I2368" s="14">
        <f>VLOOKUP(A2368, [1]orders!A:B,2,FALSE)</f>
        <v>1000</v>
      </c>
      <c r="J2368" s="14" t="str">
        <f>VLOOKUP(A2368, [1]orders!A:I,9,FALSE)</f>
        <v>shiloh.reeves@msn.com</v>
      </c>
      <c r="K2368" s="14">
        <f>VLOOKUP(A2368, [1]orders!A:J,10,FALSE)</f>
        <v>11704</v>
      </c>
      <c r="L2368" s="2" t="str">
        <f>IFERROR(VLOOKUP(C2368, [5]stores!A:B, 2, FALSE), "Unknown")</f>
        <v>Baldwin Bikes</v>
      </c>
      <c r="M2368" s="2" t="str">
        <f>VLOOKUP(D2368,[3]products!A:B,2,FALSE)</f>
        <v>Sun Bicycles Revolutions 24 - Girl's - 2017</v>
      </c>
      <c r="N2368" s="2" t="str">
        <f>VLOOKUP(D2368, [3]products!A:H, 8, FALSE)</f>
        <v>Sun Bicycles</v>
      </c>
      <c r="O2368" s="21">
        <f>VLOOKUP(A2368, [1]orders!A:D, 4, FALSE)</f>
        <v>42836</v>
      </c>
      <c r="P2368" s="2">
        <v>1</v>
      </c>
      <c r="Q2368" s="2">
        <v>250.99</v>
      </c>
      <c r="R2368" s="27">
        <v>0.2</v>
      </c>
      <c r="S2368" s="2">
        <f t="shared" si="36"/>
        <v>250.99</v>
      </c>
    </row>
    <row r="2369" spans="1:19" x14ac:dyDescent="0.3">
      <c r="A2369" s="2">
        <v>831</v>
      </c>
      <c r="B2369" s="2">
        <v>2</v>
      </c>
      <c r="C2369" s="2">
        <f>VLOOKUP(A2369, [1]orders!A:G, 7, FALSE)</f>
        <v>2</v>
      </c>
      <c r="D2369" s="2">
        <v>11</v>
      </c>
      <c r="E2369" s="2">
        <f>VLOOKUP(C2369, [2]staffs!A:G,1,FALSE)</f>
        <v>2</v>
      </c>
      <c r="F2369" s="2" t="str">
        <f>VLOOKUP(E2369, [2]staffs!A:D,4,FALSE)</f>
        <v>mireya.copeland@bikes.shop</v>
      </c>
      <c r="G2369" s="2">
        <f>VLOOKUP(D2369, [3]products!$A:$D, 4, FALSE)</f>
        <v>4</v>
      </c>
      <c r="H2369" s="2" t="str">
        <f>VLOOKUP(G2369, [4]categories!A:B, 2, FALSE)</f>
        <v>Cyclocross Bicycles</v>
      </c>
      <c r="I2369" s="14">
        <f>VLOOKUP(A2369, [1]orders!A:B,2,FALSE)</f>
        <v>1000</v>
      </c>
      <c r="J2369" s="14" t="str">
        <f>VLOOKUP(A2369, [1]orders!A:I,9,FALSE)</f>
        <v>shiloh.reeves@msn.com</v>
      </c>
      <c r="K2369" s="14">
        <f>VLOOKUP(A2369, [1]orders!A:J,10,FALSE)</f>
        <v>11704</v>
      </c>
      <c r="L2369" s="2" t="str">
        <f>IFERROR(VLOOKUP(C2369, [5]stores!A:B, 2, FALSE), "Unknown")</f>
        <v>Baldwin Bikes</v>
      </c>
      <c r="M2369" s="2" t="str">
        <f>VLOOKUP(D2369,[3]products!A:B,2,FALSE)</f>
        <v>Surly Straggler 650b - 2016</v>
      </c>
      <c r="N2369" s="2" t="str">
        <f>VLOOKUP(D2369, [3]products!A:H, 8, FALSE)</f>
        <v>Surly</v>
      </c>
      <c r="O2369" s="21">
        <f>VLOOKUP(A2369, [1]orders!A:D, 4, FALSE)</f>
        <v>42836</v>
      </c>
      <c r="P2369" s="2">
        <v>1</v>
      </c>
      <c r="Q2369" s="2">
        <v>1680.99</v>
      </c>
      <c r="R2369" s="27">
        <v>0.2</v>
      </c>
      <c r="S2369" s="2">
        <f t="shared" si="36"/>
        <v>1680.99</v>
      </c>
    </row>
    <row r="2370" spans="1:19" x14ac:dyDescent="0.3">
      <c r="A2370" s="2">
        <v>831</v>
      </c>
      <c r="B2370" s="2">
        <v>3</v>
      </c>
      <c r="C2370" s="2">
        <f>VLOOKUP(A2370, [1]orders!A:G, 7, FALSE)</f>
        <v>2</v>
      </c>
      <c r="D2370" s="2">
        <v>68</v>
      </c>
      <c r="E2370" s="2">
        <f>VLOOKUP(C2370, [2]staffs!A:G,1,FALSE)</f>
        <v>2</v>
      </c>
      <c r="F2370" s="2" t="str">
        <f>VLOOKUP(E2370, [2]staffs!A:D,4,FALSE)</f>
        <v>mireya.copeland@bikes.shop</v>
      </c>
      <c r="G2370" s="2">
        <f>VLOOKUP(D2370, [3]products!$A:$D, 4, FALSE)</f>
        <v>3</v>
      </c>
      <c r="H2370" s="2" t="str">
        <f>VLOOKUP(G2370, [4]categories!A:B, 2, FALSE)</f>
        <v>Cruisers Bicycles</v>
      </c>
      <c r="I2370" s="14">
        <f>VLOOKUP(A2370, [1]orders!A:B,2,FALSE)</f>
        <v>1000</v>
      </c>
      <c r="J2370" s="14" t="str">
        <f>VLOOKUP(A2370, [1]orders!A:I,9,FALSE)</f>
        <v>shiloh.reeves@msn.com</v>
      </c>
      <c r="K2370" s="14">
        <f>VLOOKUP(A2370, [1]orders!A:J,10,FALSE)</f>
        <v>11704</v>
      </c>
      <c r="L2370" s="2" t="str">
        <f>IFERROR(VLOOKUP(C2370, [5]stores!A:B, 2, FALSE), "Unknown")</f>
        <v>Baldwin Bikes</v>
      </c>
      <c r="M2370" s="2" t="str">
        <f>VLOOKUP(D2370,[3]products!A:B,2,FALSE)</f>
        <v>Sun Bicycles Cruz 3 - 2017</v>
      </c>
      <c r="N2370" s="2" t="str">
        <f>VLOOKUP(D2370, [3]products!A:H, 8, FALSE)</f>
        <v>Sun Bicycles</v>
      </c>
      <c r="O2370" s="21">
        <f>VLOOKUP(A2370, [1]orders!A:D, 4, FALSE)</f>
        <v>42836</v>
      </c>
      <c r="P2370" s="2">
        <v>1</v>
      </c>
      <c r="Q2370" s="2">
        <v>449.99</v>
      </c>
      <c r="R2370" s="27">
        <v>0.1</v>
      </c>
      <c r="S2370" s="2">
        <f t="shared" si="36"/>
        <v>449.99</v>
      </c>
    </row>
    <row r="2371" spans="1:19" x14ac:dyDescent="0.3">
      <c r="A2371" s="2">
        <v>832</v>
      </c>
      <c r="B2371" s="2">
        <v>1</v>
      </c>
      <c r="C2371" s="2">
        <f>VLOOKUP(A2371, [1]orders!A:G, 7, FALSE)</f>
        <v>2</v>
      </c>
      <c r="D2371" s="2">
        <v>54</v>
      </c>
      <c r="E2371" s="2">
        <f>VLOOKUP(C2371, [2]staffs!A:G,1,FALSE)</f>
        <v>2</v>
      </c>
      <c r="F2371" s="2" t="str">
        <f>VLOOKUP(E2371, [2]staffs!A:D,4,FALSE)</f>
        <v>mireya.copeland@bikes.shop</v>
      </c>
      <c r="G2371" s="2">
        <f>VLOOKUP(D2371, [3]products!$A:$D, 4, FALSE)</f>
        <v>7</v>
      </c>
      <c r="H2371" s="2" t="str">
        <f>VLOOKUP(G2371, [4]categories!A:B, 2, FALSE)</f>
        <v>Road Bikes</v>
      </c>
      <c r="I2371" s="14">
        <f>VLOOKUP(A2371, [1]orders!A:B,2,FALSE)</f>
        <v>1215</v>
      </c>
      <c r="J2371" s="14" t="str">
        <f>VLOOKUP(A2371, [1]orders!A:I,9,FALSE)</f>
        <v>karl.stephens@gmail.com</v>
      </c>
      <c r="K2371" s="14">
        <f>VLOOKUP(A2371, [1]orders!A:J,10,FALSE)</f>
        <v>11570</v>
      </c>
      <c r="L2371" s="2" t="str">
        <f>IFERROR(VLOOKUP(C2371, [5]stores!A:B, 2, FALSE), "Unknown")</f>
        <v>Baldwin Bikes</v>
      </c>
      <c r="M2371" s="2" t="str">
        <f>VLOOKUP(D2371,[3]products!A:B,2,FALSE)</f>
        <v>Trek Domane SL Disc Frameset - 2017</v>
      </c>
      <c r="N2371" s="2" t="str">
        <f>VLOOKUP(D2371, [3]products!A:H, 8, FALSE)</f>
        <v>Trek</v>
      </c>
      <c r="O2371" s="21">
        <f>VLOOKUP(A2371, [1]orders!A:D, 4, FALSE)</f>
        <v>42836</v>
      </c>
      <c r="P2371" s="2">
        <v>1</v>
      </c>
      <c r="Q2371" s="2">
        <v>3199.99</v>
      </c>
      <c r="R2371" s="27">
        <v>0.05</v>
      </c>
      <c r="S2371" s="2">
        <f t="shared" ref="S2371:S2434" si="37">P2371*Q2371</f>
        <v>3199.99</v>
      </c>
    </row>
    <row r="2372" spans="1:19" x14ac:dyDescent="0.3">
      <c r="A2372" s="2">
        <v>832</v>
      </c>
      <c r="B2372" s="2">
        <v>2</v>
      </c>
      <c r="C2372" s="2">
        <f>VLOOKUP(A2372, [1]orders!A:G, 7, FALSE)</f>
        <v>2</v>
      </c>
      <c r="D2372" s="2">
        <v>45</v>
      </c>
      <c r="E2372" s="2">
        <f>VLOOKUP(C2372, [2]staffs!A:G,1,FALSE)</f>
        <v>2</v>
      </c>
      <c r="F2372" s="2" t="str">
        <f>VLOOKUP(E2372, [2]staffs!A:D,4,FALSE)</f>
        <v>mireya.copeland@bikes.shop</v>
      </c>
      <c r="G2372" s="2">
        <f>VLOOKUP(D2372, [3]products!$A:$D, 4, FALSE)</f>
        <v>6</v>
      </c>
      <c r="H2372" s="2" t="str">
        <f>VLOOKUP(G2372, [4]categories!A:B, 2, FALSE)</f>
        <v>Mountain Bikes</v>
      </c>
      <c r="I2372" s="14">
        <f>VLOOKUP(A2372, [1]orders!A:B,2,FALSE)</f>
        <v>1215</v>
      </c>
      <c r="J2372" s="14" t="str">
        <f>VLOOKUP(A2372, [1]orders!A:I,9,FALSE)</f>
        <v>karl.stephens@gmail.com</v>
      </c>
      <c r="K2372" s="14">
        <f>VLOOKUP(A2372, [1]orders!A:J,10,FALSE)</f>
        <v>11570</v>
      </c>
      <c r="L2372" s="2" t="str">
        <f>IFERROR(VLOOKUP(C2372, [5]stores!A:B, 2, FALSE), "Unknown")</f>
        <v>Baldwin Bikes</v>
      </c>
      <c r="M2372" s="2" t="str">
        <f>VLOOKUP(D2372,[3]products!A:B,2,FALSE)</f>
        <v>Haro SR 1.2 - 2017</v>
      </c>
      <c r="N2372" s="2" t="str">
        <f>VLOOKUP(D2372, [3]products!A:H, 8, FALSE)</f>
        <v>Haro</v>
      </c>
      <c r="O2372" s="21">
        <f>VLOOKUP(A2372, [1]orders!A:D, 4, FALSE)</f>
        <v>42836</v>
      </c>
      <c r="P2372" s="2">
        <v>1</v>
      </c>
      <c r="Q2372" s="2">
        <v>869.99</v>
      </c>
      <c r="R2372" s="27">
        <v>0.2</v>
      </c>
      <c r="S2372" s="2">
        <f t="shared" si="37"/>
        <v>869.99</v>
      </c>
    </row>
    <row r="2373" spans="1:19" x14ac:dyDescent="0.3">
      <c r="A2373" s="2">
        <v>832</v>
      </c>
      <c r="B2373" s="2">
        <v>3</v>
      </c>
      <c r="C2373" s="2">
        <f>VLOOKUP(A2373, [1]orders!A:G, 7, FALSE)</f>
        <v>2</v>
      </c>
      <c r="D2373" s="2">
        <v>27</v>
      </c>
      <c r="E2373" s="2">
        <f>VLOOKUP(C2373, [2]staffs!A:G,1,FALSE)</f>
        <v>2</v>
      </c>
      <c r="F2373" s="2" t="str">
        <f>VLOOKUP(E2373, [2]staffs!A:D,4,FALSE)</f>
        <v>mireya.copeland@bikes.shop</v>
      </c>
      <c r="G2373" s="2">
        <f>VLOOKUP(D2373, [3]products!$A:$D, 4, FALSE)</f>
        <v>6</v>
      </c>
      <c r="H2373" s="2" t="str">
        <f>VLOOKUP(G2373, [4]categories!A:B, 2, FALSE)</f>
        <v>Mountain Bikes</v>
      </c>
      <c r="I2373" s="14">
        <f>VLOOKUP(A2373, [1]orders!A:B,2,FALSE)</f>
        <v>1215</v>
      </c>
      <c r="J2373" s="14" t="str">
        <f>VLOOKUP(A2373, [1]orders!A:I,9,FALSE)</f>
        <v>karl.stephens@gmail.com</v>
      </c>
      <c r="K2373" s="14">
        <f>VLOOKUP(A2373, [1]orders!A:J,10,FALSE)</f>
        <v>11570</v>
      </c>
      <c r="L2373" s="2" t="str">
        <f>IFERROR(VLOOKUP(C2373, [5]stores!A:B, 2, FALSE), "Unknown")</f>
        <v>Baldwin Bikes</v>
      </c>
      <c r="M2373" s="2" t="str">
        <f>VLOOKUP(D2373,[3]products!A:B,2,FALSE)</f>
        <v>Surly Big Dummy Frameset - 2017</v>
      </c>
      <c r="N2373" s="2" t="str">
        <f>VLOOKUP(D2373, [3]products!A:H, 8, FALSE)</f>
        <v>Surly</v>
      </c>
      <c r="O2373" s="21">
        <f>VLOOKUP(A2373, [1]orders!A:D, 4, FALSE)</f>
        <v>42836</v>
      </c>
      <c r="P2373" s="2">
        <v>1</v>
      </c>
      <c r="Q2373" s="2">
        <v>999.99</v>
      </c>
      <c r="R2373" s="27">
        <v>7.0000000000000007E-2</v>
      </c>
      <c r="S2373" s="2">
        <f t="shared" si="37"/>
        <v>999.99</v>
      </c>
    </row>
    <row r="2374" spans="1:19" x14ac:dyDescent="0.3">
      <c r="A2374" s="2">
        <v>832</v>
      </c>
      <c r="B2374" s="2">
        <v>4</v>
      </c>
      <c r="C2374" s="2">
        <f>VLOOKUP(A2374, [1]orders!A:G, 7, FALSE)</f>
        <v>2</v>
      </c>
      <c r="D2374" s="2">
        <v>16</v>
      </c>
      <c r="E2374" s="2">
        <f>VLOOKUP(C2374, [2]staffs!A:G,1,FALSE)</f>
        <v>2</v>
      </c>
      <c r="F2374" s="2" t="str">
        <f>VLOOKUP(E2374, [2]staffs!A:D,4,FALSE)</f>
        <v>mireya.copeland@bikes.shop</v>
      </c>
      <c r="G2374" s="2">
        <f>VLOOKUP(D2374, [3]products!$A:$D, 4, FALSE)</f>
        <v>3</v>
      </c>
      <c r="H2374" s="2" t="str">
        <f>VLOOKUP(G2374, [4]categories!A:B, 2, FALSE)</f>
        <v>Cruisers Bicycles</v>
      </c>
      <c r="I2374" s="14">
        <f>VLOOKUP(A2374, [1]orders!A:B,2,FALSE)</f>
        <v>1215</v>
      </c>
      <c r="J2374" s="14" t="str">
        <f>VLOOKUP(A2374, [1]orders!A:I,9,FALSE)</f>
        <v>karl.stephens@gmail.com</v>
      </c>
      <c r="K2374" s="14">
        <f>VLOOKUP(A2374, [1]orders!A:J,10,FALSE)</f>
        <v>11570</v>
      </c>
      <c r="L2374" s="2" t="str">
        <f>IFERROR(VLOOKUP(C2374, [5]stores!A:B, 2, FALSE), "Unknown")</f>
        <v>Baldwin Bikes</v>
      </c>
      <c r="M2374" s="2" t="str">
        <f>VLOOKUP(D2374,[3]products!A:B,2,FALSE)</f>
        <v>Electra Townie Original 7D EQ - 2016</v>
      </c>
      <c r="N2374" s="2" t="str">
        <f>VLOOKUP(D2374, [3]products!A:H, 8, FALSE)</f>
        <v>Electra</v>
      </c>
      <c r="O2374" s="21">
        <f>VLOOKUP(A2374, [1]orders!A:D, 4, FALSE)</f>
        <v>42836</v>
      </c>
      <c r="P2374" s="2">
        <v>2</v>
      </c>
      <c r="Q2374" s="2">
        <v>599.99</v>
      </c>
      <c r="R2374" s="27">
        <v>0.1</v>
      </c>
      <c r="S2374" s="2">
        <f t="shared" si="37"/>
        <v>1199.98</v>
      </c>
    </row>
    <row r="2375" spans="1:19" x14ac:dyDescent="0.3">
      <c r="A2375" s="2">
        <v>833</v>
      </c>
      <c r="B2375" s="2">
        <v>1</v>
      </c>
      <c r="C2375" s="2">
        <f>VLOOKUP(A2375, [1]orders!A:G, 7, FALSE)</f>
        <v>2</v>
      </c>
      <c r="D2375" s="2">
        <v>20</v>
      </c>
      <c r="E2375" s="2">
        <f>VLOOKUP(C2375, [2]staffs!A:G,1,FALSE)</f>
        <v>2</v>
      </c>
      <c r="F2375" s="2" t="str">
        <f>VLOOKUP(E2375, [2]staffs!A:D,4,FALSE)</f>
        <v>mireya.copeland@bikes.shop</v>
      </c>
      <c r="G2375" s="2">
        <f>VLOOKUP(D2375, [3]products!$A:$D, 4, FALSE)</f>
        <v>3</v>
      </c>
      <c r="H2375" s="2" t="str">
        <f>VLOOKUP(G2375, [4]categories!A:B, 2, FALSE)</f>
        <v>Cruisers Bicycles</v>
      </c>
      <c r="I2375" s="14">
        <f>VLOOKUP(A2375, [1]orders!A:B,2,FALSE)</f>
        <v>406</v>
      </c>
      <c r="J2375" s="14" t="str">
        <f>VLOOKUP(A2375, [1]orders!A:I,9,FALSE)</f>
        <v>kerrie.o'neill@gmail.com</v>
      </c>
      <c r="K2375" s="14">
        <f>VLOOKUP(A2375, [1]orders!A:J,10,FALSE)</f>
        <v>11967</v>
      </c>
      <c r="L2375" s="2" t="str">
        <f>IFERROR(VLOOKUP(C2375, [5]stores!A:B, 2, FALSE), "Unknown")</f>
        <v>Baldwin Bikes</v>
      </c>
      <c r="M2375" s="2" t="str">
        <f>VLOOKUP(D2375,[3]products!A:B,2,FALSE)</f>
        <v>Electra Townie Original 7D EQ - Women's - 2016</v>
      </c>
      <c r="N2375" s="2" t="str">
        <f>VLOOKUP(D2375, [3]products!A:H, 8, FALSE)</f>
        <v>Electra</v>
      </c>
      <c r="O2375" s="21">
        <f>VLOOKUP(A2375, [1]orders!A:D, 4, FALSE)</f>
        <v>42837</v>
      </c>
      <c r="P2375" s="2">
        <v>2</v>
      </c>
      <c r="Q2375" s="2">
        <v>599.99</v>
      </c>
      <c r="R2375" s="27">
        <v>0.05</v>
      </c>
      <c r="S2375" s="2">
        <f t="shared" si="37"/>
        <v>1199.98</v>
      </c>
    </row>
    <row r="2376" spans="1:19" x14ac:dyDescent="0.3">
      <c r="A2376" s="2">
        <v>834</v>
      </c>
      <c r="B2376" s="2">
        <v>1</v>
      </c>
      <c r="C2376" s="2">
        <f>VLOOKUP(A2376, [1]orders!A:G, 7, FALSE)</f>
        <v>2</v>
      </c>
      <c r="D2376" s="2">
        <v>54</v>
      </c>
      <c r="E2376" s="2">
        <f>VLOOKUP(C2376, [2]staffs!A:G,1,FALSE)</f>
        <v>2</v>
      </c>
      <c r="F2376" s="2" t="str">
        <f>VLOOKUP(E2376, [2]staffs!A:D,4,FALSE)</f>
        <v>mireya.copeland@bikes.shop</v>
      </c>
      <c r="G2376" s="2">
        <f>VLOOKUP(D2376, [3]products!$A:$D, 4, FALSE)</f>
        <v>7</v>
      </c>
      <c r="H2376" s="2" t="str">
        <f>VLOOKUP(G2376, [4]categories!A:B, 2, FALSE)</f>
        <v>Road Bikes</v>
      </c>
      <c r="I2376" s="14">
        <f>VLOOKUP(A2376, [1]orders!A:B,2,FALSE)</f>
        <v>890</v>
      </c>
      <c r="J2376" s="14" t="str">
        <f>VLOOKUP(A2376, [1]orders!A:I,9,FALSE)</f>
        <v>rosanne.george@yahoo.com</v>
      </c>
      <c r="K2376" s="14">
        <f>VLOOKUP(A2376, [1]orders!A:J,10,FALSE)</f>
        <v>10562</v>
      </c>
      <c r="L2376" s="2" t="str">
        <f>IFERROR(VLOOKUP(C2376, [5]stores!A:B, 2, FALSE), "Unknown")</f>
        <v>Baldwin Bikes</v>
      </c>
      <c r="M2376" s="2" t="str">
        <f>VLOOKUP(D2376,[3]products!A:B,2,FALSE)</f>
        <v>Trek Domane SL Disc Frameset - 2017</v>
      </c>
      <c r="N2376" s="2" t="str">
        <f>VLOOKUP(D2376, [3]products!A:H, 8, FALSE)</f>
        <v>Trek</v>
      </c>
      <c r="O2376" s="21">
        <f>VLOOKUP(A2376, [1]orders!A:D, 4, FALSE)</f>
        <v>42837</v>
      </c>
      <c r="P2376" s="2">
        <v>1</v>
      </c>
      <c r="Q2376" s="2">
        <v>3199.99</v>
      </c>
      <c r="R2376" s="27">
        <v>7.0000000000000007E-2</v>
      </c>
      <c r="S2376" s="2">
        <f t="shared" si="37"/>
        <v>3199.99</v>
      </c>
    </row>
    <row r="2377" spans="1:19" x14ac:dyDescent="0.3">
      <c r="A2377" s="2">
        <v>834</v>
      </c>
      <c r="B2377" s="2">
        <v>2</v>
      </c>
      <c r="C2377" s="2">
        <f>VLOOKUP(A2377, [1]orders!A:G, 7, FALSE)</f>
        <v>2</v>
      </c>
      <c r="D2377" s="2">
        <v>21</v>
      </c>
      <c r="E2377" s="2">
        <f>VLOOKUP(C2377, [2]staffs!A:G,1,FALSE)</f>
        <v>2</v>
      </c>
      <c r="F2377" s="2" t="str">
        <f>VLOOKUP(E2377, [2]staffs!A:D,4,FALSE)</f>
        <v>mireya.copeland@bikes.shop</v>
      </c>
      <c r="G2377" s="2">
        <f>VLOOKUP(D2377, [3]products!$A:$D, 4, FALSE)</f>
        <v>1</v>
      </c>
      <c r="H2377" s="2" t="str">
        <f>VLOOKUP(G2377, [4]categories!A:B, 2, FALSE)</f>
        <v>Children Bicycles</v>
      </c>
      <c r="I2377" s="14">
        <f>VLOOKUP(A2377, [1]orders!A:B,2,FALSE)</f>
        <v>890</v>
      </c>
      <c r="J2377" s="14" t="str">
        <f>VLOOKUP(A2377, [1]orders!A:I,9,FALSE)</f>
        <v>rosanne.george@yahoo.com</v>
      </c>
      <c r="K2377" s="14">
        <f>VLOOKUP(A2377, [1]orders!A:J,10,FALSE)</f>
        <v>10562</v>
      </c>
      <c r="L2377" s="2" t="str">
        <f>IFERROR(VLOOKUP(C2377, [5]stores!A:B, 2, FALSE), "Unknown")</f>
        <v>Baldwin Bikes</v>
      </c>
      <c r="M2377" s="2" t="str">
        <f>VLOOKUP(D2377,[3]products!A:B,2,FALSE)</f>
        <v>Electra Cruiser 1 (24-Inch) - 2016</v>
      </c>
      <c r="N2377" s="2" t="str">
        <f>VLOOKUP(D2377, [3]products!A:H, 8, FALSE)</f>
        <v>Electra</v>
      </c>
      <c r="O2377" s="21">
        <f>VLOOKUP(A2377, [1]orders!A:D, 4, FALSE)</f>
        <v>42837</v>
      </c>
      <c r="P2377" s="2">
        <v>1</v>
      </c>
      <c r="Q2377" s="2">
        <v>269.99</v>
      </c>
      <c r="R2377" s="27">
        <v>0.05</v>
      </c>
      <c r="S2377" s="2">
        <f t="shared" si="37"/>
        <v>269.99</v>
      </c>
    </row>
    <row r="2378" spans="1:19" x14ac:dyDescent="0.3">
      <c r="A2378" s="2">
        <v>834</v>
      </c>
      <c r="B2378" s="2">
        <v>3</v>
      </c>
      <c r="C2378" s="2">
        <f>VLOOKUP(A2378, [1]orders!A:G, 7, FALSE)</f>
        <v>2</v>
      </c>
      <c r="D2378" s="2">
        <v>78</v>
      </c>
      <c r="E2378" s="2">
        <f>VLOOKUP(C2378, [2]staffs!A:G,1,FALSE)</f>
        <v>2</v>
      </c>
      <c r="F2378" s="2" t="str">
        <f>VLOOKUP(E2378, [2]staffs!A:D,4,FALSE)</f>
        <v>mireya.copeland@bikes.shop</v>
      </c>
      <c r="G2378" s="2">
        <f>VLOOKUP(D2378, [3]products!$A:$D, 4, FALSE)</f>
        <v>3</v>
      </c>
      <c r="H2378" s="2" t="str">
        <f>VLOOKUP(G2378, [4]categories!A:B, 2, FALSE)</f>
        <v>Cruisers Bicycles</v>
      </c>
      <c r="I2378" s="14">
        <f>VLOOKUP(A2378, [1]orders!A:B,2,FALSE)</f>
        <v>890</v>
      </c>
      <c r="J2378" s="14" t="str">
        <f>VLOOKUP(A2378, [1]orders!A:I,9,FALSE)</f>
        <v>rosanne.george@yahoo.com</v>
      </c>
      <c r="K2378" s="14">
        <f>VLOOKUP(A2378, [1]orders!A:J,10,FALSE)</f>
        <v>10562</v>
      </c>
      <c r="L2378" s="2" t="str">
        <f>IFERROR(VLOOKUP(C2378, [5]stores!A:B, 2, FALSE), "Unknown")</f>
        <v>Baldwin Bikes</v>
      </c>
      <c r="M2378" s="2" t="str">
        <f>VLOOKUP(D2378,[3]products!A:B,2,FALSE)</f>
        <v>Sun Bicycles Biscayne Tandem CB - 2017</v>
      </c>
      <c r="N2378" s="2" t="str">
        <f>VLOOKUP(D2378, [3]products!A:H, 8, FALSE)</f>
        <v>Sun Bicycles</v>
      </c>
      <c r="O2378" s="21">
        <f>VLOOKUP(A2378, [1]orders!A:D, 4, FALSE)</f>
        <v>42837</v>
      </c>
      <c r="P2378" s="2">
        <v>1</v>
      </c>
      <c r="Q2378" s="2">
        <v>647.99</v>
      </c>
      <c r="R2378" s="27">
        <v>0.2</v>
      </c>
      <c r="S2378" s="2">
        <f t="shared" si="37"/>
        <v>647.99</v>
      </c>
    </row>
    <row r="2379" spans="1:19" x14ac:dyDescent="0.3">
      <c r="A2379" s="2">
        <v>835</v>
      </c>
      <c r="B2379" s="2">
        <v>1</v>
      </c>
      <c r="C2379" s="2">
        <f>VLOOKUP(A2379, [1]orders!A:G, 7, FALSE)</f>
        <v>1</v>
      </c>
      <c r="D2379" s="2">
        <v>65</v>
      </c>
      <c r="E2379" s="2">
        <f>VLOOKUP(C2379, [2]staffs!A:G,1,FALSE)</f>
        <v>1</v>
      </c>
      <c r="F2379" s="2" t="str">
        <f>VLOOKUP(E2379, [2]staffs!A:D,4,FALSE)</f>
        <v>fabiola.jackson@bikes.shop</v>
      </c>
      <c r="G2379" s="2">
        <f>VLOOKUP(D2379, [3]products!$A:$D, 4, FALSE)</f>
        <v>3</v>
      </c>
      <c r="H2379" s="2" t="str">
        <f>VLOOKUP(G2379, [4]categories!A:B, 2, FALSE)</f>
        <v>Cruisers Bicycles</v>
      </c>
      <c r="I2379" s="14">
        <f>VLOOKUP(A2379, [1]orders!A:B,2,FALSE)</f>
        <v>940</v>
      </c>
      <c r="J2379" s="14" t="str">
        <f>VLOOKUP(A2379, [1]orders!A:I,9,FALSE)</f>
        <v>marina.hinton@yahoo.com</v>
      </c>
      <c r="K2379" s="14">
        <f>VLOOKUP(A2379, [1]orders!A:J,10,FALSE)</f>
        <v>91316</v>
      </c>
      <c r="L2379" s="2" t="str">
        <f>IFERROR(VLOOKUP(C2379, [5]stores!A:B, 2, FALSE), "Unknown")</f>
        <v>Santa Cruz Bikes</v>
      </c>
      <c r="M2379" s="2" t="str">
        <f>VLOOKUP(D2379,[3]products!A:B,2,FALSE)</f>
        <v>Sun Bicycles Lil Bolt Type-R - 2017</v>
      </c>
      <c r="N2379" s="2" t="str">
        <f>VLOOKUP(D2379, [3]products!A:H, 8, FALSE)</f>
        <v>Sun Bicycles</v>
      </c>
      <c r="O2379" s="21">
        <f>VLOOKUP(A2379, [1]orders!A:D, 4, FALSE)</f>
        <v>42838</v>
      </c>
      <c r="P2379" s="2">
        <v>2</v>
      </c>
      <c r="Q2379" s="2">
        <v>346.99</v>
      </c>
      <c r="R2379" s="27">
        <v>7.0000000000000007E-2</v>
      </c>
      <c r="S2379" s="2">
        <f t="shared" si="37"/>
        <v>693.98</v>
      </c>
    </row>
    <row r="2380" spans="1:19" x14ac:dyDescent="0.3">
      <c r="A2380" s="2">
        <v>835</v>
      </c>
      <c r="B2380" s="2">
        <v>2</v>
      </c>
      <c r="C2380" s="2">
        <f>VLOOKUP(A2380, [1]orders!A:G, 7, FALSE)</f>
        <v>1</v>
      </c>
      <c r="D2380" s="2">
        <v>82</v>
      </c>
      <c r="E2380" s="2">
        <f>VLOOKUP(C2380, [2]staffs!A:G,1,FALSE)</f>
        <v>1</v>
      </c>
      <c r="F2380" s="2" t="str">
        <f>VLOOKUP(E2380, [2]staffs!A:D,4,FALSE)</f>
        <v>fabiola.jackson@bikes.shop</v>
      </c>
      <c r="G2380" s="2">
        <f>VLOOKUP(D2380, [3]products!$A:$D, 4, FALSE)</f>
        <v>3</v>
      </c>
      <c r="H2380" s="2" t="str">
        <f>VLOOKUP(G2380, [4]categories!A:B, 2, FALSE)</f>
        <v>Cruisers Bicycles</v>
      </c>
      <c r="I2380" s="14">
        <f>VLOOKUP(A2380, [1]orders!A:B,2,FALSE)</f>
        <v>940</v>
      </c>
      <c r="J2380" s="14" t="str">
        <f>VLOOKUP(A2380, [1]orders!A:I,9,FALSE)</f>
        <v>marina.hinton@yahoo.com</v>
      </c>
      <c r="K2380" s="14">
        <f>VLOOKUP(A2380, [1]orders!A:J,10,FALSE)</f>
        <v>91316</v>
      </c>
      <c r="L2380" s="2" t="str">
        <f>IFERROR(VLOOKUP(C2380, [5]stores!A:B, 2, FALSE), "Unknown")</f>
        <v>Santa Cruz Bikes</v>
      </c>
      <c r="M2380" s="2" t="str">
        <f>VLOOKUP(D2380,[3]products!A:B,2,FALSE)</f>
        <v>Electra Amsterdam Original 3i Ladies' - 2017</v>
      </c>
      <c r="N2380" s="2" t="str">
        <f>VLOOKUP(D2380, [3]products!A:H, 8, FALSE)</f>
        <v>Electra</v>
      </c>
      <c r="O2380" s="21">
        <f>VLOOKUP(A2380, [1]orders!A:D, 4, FALSE)</f>
        <v>42838</v>
      </c>
      <c r="P2380" s="2">
        <v>1</v>
      </c>
      <c r="Q2380" s="2">
        <v>659.99</v>
      </c>
      <c r="R2380" s="27">
        <v>0.2</v>
      </c>
      <c r="S2380" s="2">
        <f t="shared" si="37"/>
        <v>659.99</v>
      </c>
    </row>
    <row r="2381" spans="1:19" x14ac:dyDescent="0.3">
      <c r="A2381" s="2">
        <v>835</v>
      </c>
      <c r="B2381" s="2">
        <v>3</v>
      </c>
      <c r="C2381" s="2">
        <f>VLOOKUP(A2381, [1]orders!A:G, 7, FALSE)</f>
        <v>1</v>
      </c>
      <c r="D2381" s="2">
        <v>2</v>
      </c>
      <c r="E2381" s="2">
        <f>VLOOKUP(C2381, [2]staffs!A:G,1,FALSE)</f>
        <v>1</v>
      </c>
      <c r="F2381" s="2" t="str">
        <f>VLOOKUP(E2381, [2]staffs!A:D,4,FALSE)</f>
        <v>fabiola.jackson@bikes.shop</v>
      </c>
      <c r="G2381" s="2">
        <f>VLOOKUP(D2381, [3]products!$A:$D, 4, FALSE)</f>
        <v>6</v>
      </c>
      <c r="H2381" s="2" t="str">
        <f>VLOOKUP(G2381, [4]categories!A:B, 2, FALSE)</f>
        <v>Mountain Bikes</v>
      </c>
      <c r="I2381" s="14">
        <f>VLOOKUP(A2381, [1]orders!A:B,2,FALSE)</f>
        <v>940</v>
      </c>
      <c r="J2381" s="14" t="str">
        <f>VLOOKUP(A2381, [1]orders!A:I,9,FALSE)</f>
        <v>marina.hinton@yahoo.com</v>
      </c>
      <c r="K2381" s="14">
        <f>VLOOKUP(A2381, [1]orders!A:J,10,FALSE)</f>
        <v>91316</v>
      </c>
      <c r="L2381" s="2" t="str">
        <f>IFERROR(VLOOKUP(C2381, [5]stores!A:B, 2, FALSE), "Unknown")</f>
        <v>Santa Cruz Bikes</v>
      </c>
      <c r="M2381" s="2" t="str">
        <f>VLOOKUP(D2381,[3]products!A:B,2,FALSE)</f>
        <v>Ritchey Timberwolf Frameset - 2016</v>
      </c>
      <c r="N2381" s="2" t="str">
        <f>VLOOKUP(D2381, [3]products!A:H, 8, FALSE)</f>
        <v>Ritchey</v>
      </c>
      <c r="O2381" s="21">
        <f>VLOOKUP(A2381, [1]orders!A:D, 4, FALSE)</f>
        <v>42838</v>
      </c>
      <c r="P2381" s="2">
        <v>1</v>
      </c>
      <c r="Q2381" s="2">
        <v>749.99</v>
      </c>
      <c r="R2381" s="27">
        <v>0.05</v>
      </c>
      <c r="S2381" s="2">
        <f t="shared" si="37"/>
        <v>749.99</v>
      </c>
    </row>
    <row r="2382" spans="1:19" x14ac:dyDescent="0.3">
      <c r="A2382" s="2">
        <v>836</v>
      </c>
      <c r="B2382" s="2">
        <v>1</v>
      </c>
      <c r="C2382" s="2">
        <f>VLOOKUP(A2382, [1]orders!A:G, 7, FALSE)</f>
        <v>2</v>
      </c>
      <c r="D2382" s="2">
        <v>108</v>
      </c>
      <c r="E2382" s="2">
        <f>VLOOKUP(C2382, [2]staffs!A:G,1,FALSE)</f>
        <v>2</v>
      </c>
      <c r="F2382" s="2" t="str">
        <f>VLOOKUP(E2382, [2]staffs!A:D,4,FALSE)</f>
        <v>mireya.copeland@bikes.shop</v>
      </c>
      <c r="G2382" s="2">
        <f>VLOOKUP(D2382, [3]products!$A:$D, 4, FALSE)</f>
        <v>2</v>
      </c>
      <c r="H2382" s="2" t="str">
        <f>VLOOKUP(G2382, [4]categories!A:B, 2, FALSE)</f>
        <v>Comfort Bicycles</v>
      </c>
      <c r="I2382" s="14">
        <f>VLOOKUP(A2382, [1]orders!A:B,2,FALSE)</f>
        <v>455</v>
      </c>
      <c r="J2382" s="14" t="str">
        <f>VLOOKUP(A2382, [1]orders!A:I,9,FALSE)</f>
        <v>sherita.cherry@gmail.com</v>
      </c>
      <c r="K2382" s="14">
        <f>VLOOKUP(A2382, [1]orders!A:J,10,FALSE)</f>
        <v>13090</v>
      </c>
      <c r="L2382" s="2" t="str">
        <f>IFERROR(VLOOKUP(C2382, [5]stores!A:B, 2, FALSE), "Unknown")</f>
        <v>Baldwin Bikes</v>
      </c>
      <c r="M2382" s="2" t="str">
        <f>VLOOKUP(D2382,[3]products!A:B,2,FALSE)</f>
        <v>Sun Bicycles Cruz 3 - Women's - 2017</v>
      </c>
      <c r="N2382" s="2" t="str">
        <f>VLOOKUP(D2382, [3]products!A:H, 8, FALSE)</f>
        <v>Sun Bicycles</v>
      </c>
      <c r="O2382" s="21">
        <f>VLOOKUP(A2382, [1]orders!A:D, 4, FALSE)</f>
        <v>42838</v>
      </c>
      <c r="P2382" s="2">
        <v>2</v>
      </c>
      <c r="Q2382" s="2">
        <v>449.99</v>
      </c>
      <c r="R2382" s="27">
        <v>0.2</v>
      </c>
      <c r="S2382" s="2">
        <f t="shared" si="37"/>
        <v>899.98</v>
      </c>
    </row>
    <row r="2383" spans="1:19" x14ac:dyDescent="0.3">
      <c r="A2383" s="2">
        <v>837</v>
      </c>
      <c r="B2383" s="2">
        <v>1</v>
      </c>
      <c r="C2383" s="2">
        <f>VLOOKUP(A2383, [1]orders!A:G, 7, FALSE)</f>
        <v>2</v>
      </c>
      <c r="D2383" s="2">
        <v>51</v>
      </c>
      <c r="E2383" s="2">
        <f>VLOOKUP(C2383, [2]staffs!A:G,1,FALSE)</f>
        <v>2</v>
      </c>
      <c r="F2383" s="2" t="str">
        <f>VLOOKUP(E2383, [2]staffs!A:D,4,FALSE)</f>
        <v>mireya.copeland@bikes.shop</v>
      </c>
      <c r="G2383" s="2">
        <f>VLOOKUP(D2383, [3]products!$A:$D, 4, FALSE)</f>
        <v>7</v>
      </c>
      <c r="H2383" s="2" t="str">
        <f>VLOOKUP(G2383, [4]categories!A:B, 2, FALSE)</f>
        <v>Road Bikes</v>
      </c>
      <c r="I2383" s="14">
        <f>VLOOKUP(A2383, [1]orders!A:B,2,FALSE)</f>
        <v>948</v>
      </c>
      <c r="J2383" s="14" t="str">
        <f>VLOOKUP(A2383, [1]orders!A:I,9,FALSE)</f>
        <v>siobhan.lang@gmail.com</v>
      </c>
      <c r="K2383" s="14">
        <f>VLOOKUP(A2383, [1]orders!A:J,10,FALSE)</f>
        <v>11756</v>
      </c>
      <c r="L2383" s="2" t="str">
        <f>IFERROR(VLOOKUP(C2383, [5]stores!A:B, 2, FALSE), "Unknown")</f>
        <v>Baldwin Bikes</v>
      </c>
      <c r="M2383" s="2" t="str">
        <f>VLOOKUP(D2383,[3]products!A:B,2,FALSE)</f>
        <v>Trek Silque SLR 8 Women's - 2017</v>
      </c>
      <c r="N2383" s="2" t="str">
        <f>VLOOKUP(D2383, [3]products!A:H, 8, FALSE)</f>
        <v>Trek</v>
      </c>
      <c r="O2383" s="21">
        <f>VLOOKUP(A2383, [1]orders!A:D, 4, FALSE)</f>
        <v>42838</v>
      </c>
      <c r="P2383" s="2">
        <v>1</v>
      </c>
      <c r="Q2383" s="2">
        <v>6499.99</v>
      </c>
      <c r="R2383" s="27">
        <v>0.05</v>
      </c>
      <c r="S2383" s="2">
        <f t="shared" si="37"/>
        <v>6499.99</v>
      </c>
    </row>
    <row r="2384" spans="1:19" x14ac:dyDescent="0.3">
      <c r="A2384" s="2">
        <v>837</v>
      </c>
      <c r="B2384" s="2">
        <v>2</v>
      </c>
      <c r="C2384" s="2">
        <f>VLOOKUP(A2384, [1]orders!A:G, 7, FALSE)</f>
        <v>2</v>
      </c>
      <c r="D2384" s="2">
        <v>97</v>
      </c>
      <c r="E2384" s="2">
        <f>VLOOKUP(C2384, [2]staffs!A:G,1,FALSE)</f>
        <v>2</v>
      </c>
      <c r="F2384" s="2" t="str">
        <f>VLOOKUP(E2384, [2]staffs!A:D,4,FALSE)</f>
        <v>mireya.copeland@bikes.shop</v>
      </c>
      <c r="G2384" s="2">
        <f>VLOOKUP(D2384, [3]products!$A:$D, 4, FALSE)</f>
        <v>1</v>
      </c>
      <c r="H2384" s="2" t="str">
        <f>VLOOKUP(G2384, [4]categories!A:B, 2, FALSE)</f>
        <v>Children Bicycles</v>
      </c>
      <c r="I2384" s="14">
        <f>VLOOKUP(A2384, [1]orders!A:B,2,FALSE)</f>
        <v>948</v>
      </c>
      <c r="J2384" s="14" t="str">
        <f>VLOOKUP(A2384, [1]orders!A:I,9,FALSE)</f>
        <v>siobhan.lang@gmail.com</v>
      </c>
      <c r="K2384" s="14">
        <f>VLOOKUP(A2384, [1]orders!A:J,10,FALSE)</f>
        <v>11756</v>
      </c>
      <c r="L2384" s="2" t="str">
        <f>IFERROR(VLOOKUP(C2384, [5]stores!A:B, 2, FALSE), "Unknown")</f>
        <v>Baldwin Bikes</v>
      </c>
      <c r="M2384" s="2" t="str">
        <f>VLOOKUP(D2384,[3]products!A:B,2,FALSE)</f>
        <v>Electra Savannah 3i (20-inch) - Girl's - 2017</v>
      </c>
      <c r="N2384" s="2" t="str">
        <f>VLOOKUP(D2384, [3]products!A:H, 8, FALSE)</f>
        <v>Electra</v>
      </c>
      <c r="O2384" s="21">
        <f>VLOOKUP(A2384, [1]orders!A:D, 4, FALSE)</f>
        <v>42838</v>
      </c>
      <c r="P2384" s="2">
        <v>1</v>
      </c>
      <c r="Q2384" s="2">
        <v>349.99</v>
      </c>
      <c r="R2384" s="27">
        <v>0.1</v>
      </c>
      <c r="S2384" s="2">
        <f t="shared" si="37"/>
        <v>349.99</v>
      </c>
    </row>
    <row r="2385" spans="1:19" x14ac:dyDescent="0.3">
      <c r="A2385" s="2">
        <v>837</v>
      </c>
      <c r="B2385" s="2">
        <v>3</v>
      </c>
      <c r="C2385" s="2">
        <f>VLOOKUP(A2385, [1]orders!A:G, 7, FALSE)</f>
        <v>2</v>
      </c>
      <c r="D2385" s="2">
        <v>87</v>
      </c>
      <c r="E2385" s="2">
        <f>VLOOKUP(C2385, [2]staffs!A:G,1,FALSE)</f>
        <v>2</v>
      </c>
      <c r="F2385" s="2" t="str">
        <f>VLOOKUP(E2385, [2]staffs!A:D,4,FALSE)</f>
        <v>mireya.copeland@bikes.shop</v>
      </c>
      <c r="G2385" s="2">
        <f>VLOOKUP(D2385, [3]products!$A:$D, 4, FALSE)</f>
        <v>1</v>
      </c>
      <c r="H2385" s="2" t="str">
        <f>VLOOKUP(G2385, [4]categories!A:B, 2, FALSE)</f>
        <v>Children Bicycles</v>
      </c>
      <c r="I2385" s="14">
        <f>VLOOKUP(A2385, [1]orders!A:B,2,FALSE)</f>
        <v>948</v>
      </c>
      <c r="J2385" s="14" t="str">
        <f>VLOOKUP(A2385, [1]orders!A:I,9,FALSE)</f>
        <v>siobhan.lang@gmail.com</v>
      </c>
      <c r="K2385" s="14">
        <f>VLOOKUP(A2385, [1]orders!A:J,10,FALSE)</f>
        <v>11756</v>
      </c>
      <c r="L2385" s="2" t="str">
        <f>IFERROR(VLOOKUP(C2385, [5]stores!A:B, 2, FALSE), "Unknown")</f>
        <v>Baldwin Bikes</v>
      </c>
      <c r="M2385" s="2" t="str">
        <f>VLOOKUP(D2385,[3]products!A:B,2,FALSE)</f>
        <v>Trek Precaliber 12 Boys - 2017</v>
      </c>
      <c r="N2385" s="2" t="str">
        <f>VLOOKUP(D2385, [3]products!A:H, 8, FALSE)</f>
        <v>Trek</v>
      </c>
      <c r="O2385" s="21">
        <f>VLOOKUP(A2385, [1]orders!A:D, 4, FALSE)</f>
        <v>42838</v>
      </c>
      <c r="P2385" s="2">
        <v>2</v>
      </c>
      <c r="Q2385" s="2">
        <v>189.99</v>
      </c>
      <c r="R2385" s="27">
        <v>0.2</v>
      </c>
      <c r="S2385" s="2">
        <f t="shared" si="37"/>
        <v>379.98</v>
      </c>
    </row>
    <row r="2386" spans="1:19" x14ac:dyDescent="0.3">
      <c r="A2386" s="2">
        <v>838</v>
      </c>
      <c r="B2386" s="2">
        <v>1</v>
      </c>
      <c r="C2386" s="2">
        <f>VLOOKUP(A2386, [1]orders!A:G, 7, FALSE)</f>
        <v>2</v>
      </c>
      <c r="D2386" s="2">
        <v>28</v>
      </c>
      <c r="E2386" s="2">
        <f>VLOOKUP(C2386, [2]staffs!A:G,1,FALSE)</f>
        <v>2</v>
      </c>
      <c r="F2386" s="2" t="str">
        <f>VLOOKUP(E2386, [2]staffs!A:D,4,FALSE)</f>
        <v>mireya.copeland@bikes.shop</v>
      </c>
      <c r="G2386" s="2">
        <f>VLOOKUP(D2386, [3]products!$A:$D, 4, FALSE)</f>
        <v>6</v>
      </c>
      <c r="H2386" s="2" t="str">
        <f>VLOOKUP(G2386, [4]categories!A:B, 2, FALSE)</f>
        <v>Mountain Bikes</v>
      </c>
      <c r="I2386" s="14">
        <f>VLOOKUP(A2386, [1]orders!A:B,2,FALSE)</f>
        <v>1395</v>
      </c>
      <c r="J2386" s="14" t="str">
        <f>VLOOKUP(A2386, [1]orders!A:I,9,FALSE)</f>
        <v>eliseo.knight@msn.com</v>
      </c>
      <c r="K2386" s="14">
        <f>VLOOKUP(A2386, [1]orders!A:J,10,FALSE)</f>
        <v>11421</v>
      </c>
      <c r="L2386" s="2" t="str">
        <f>IFERROR(VLOOKUP(C2386, [5]stores!A:B, 2, FALSE), "Unknown")</f>
        <v>Baldwin Bikes</v>
      </c>
      <c r="M2386" s="2" t="str">
        <f>VLOOKUP(D2386,[3]products!A:B,2,FALSE)</f>
        <v>Surly Karate Monkey 27.5+ Frameset - 2017</v>
      </c>
      <c r="N2386" s="2" t="str">
        <f>VLOOKUP(D2386, [3]products!A:H, 8, FALSE)</f>
        <v>Surly</v>
      </c>
      <c r="O2386" s="21">
        <f>VLOOKUP(A2386, [1]orders!A:D, 4, FALSE)</f>
        <v>42839</v>
      </c>
      <c r="P2386" s="2">
        <v>1</v>
      </c>
      <c r="Q2386" s="2">
        <v>2499.9899999999998</v>
      </c>
      <c r="R2386" s="27">
        <v>0.1</v>
      </c>
      <c r="S2386" s="2">
        <f t="shared" si="37"/>
        <v>2499.9899999999998</v>
      </c>
    </row>
    <row r="2387" spans="1:19" x14ac:dyDescent="0.3">
      <c r="A2387" s="2">
        <v>838</v>
      </c>
      <c r="B2387" s="2">
        <v>2</v>
      </c>
      <c r="C2387" s="2">
        <f>VLOOKUP(A2387, [1]orders!A:G, 7, FALSE)</f>
        <v>2</v>
      </c>
      <c r="D2387" s="2">
        <v>10</v>
      </c>
      <c r="E2387" s="2">
        <f>VLOOKUP(C2387, [2]staffs!A:G,1,FALSE)</f>
        <v>2</v>
      </c>
      <c r="F2387" s="2" t="str">
        <f>VLOOKUP(E2387, [2]staffs!A:D,4,FALSE)</f>
        <v>mireya.copeland@bikes.shop</v>
      </c>
      <c r="G2387" s="2">
        <f>VLOOKUP(D2387, [3]products!$A:$D, 4, FALSE)</f>
        <v>4</v>
      </c>
      <c r="H2387" s="2" t="str">
        <f>VLOOKUP(G2387, [4]categories!A:B, 2, FALSE)</f>
        <v>Cyclocross Bicycles</v>
      </c>
      <c r="I2387" s="14">
        <f>VLOOKUP(A2387, [1]orders!A:B,2,FALSE)</f>
        <v>1395</v>
      </c>
      <c r="J2387" s="14" t="str">
        <f>VLOOKUP(A2387, [1]orders!A:I,9,FALSE)</f>
        <v>eliseo.knight@msn.com</v>
      </c>
      <c r="K2387" s="14">
        <f>VLOOKUP(A2387, [1]orders!A:J,10,FALSE)</f>
        <v>11421</v>
      </c>
      <c r="L2387" s="2" t="str">
        <f>IFERROR(VLOOKUP(C2387, [5]stores!A:B, 2, FALSE), "Unknown")</f>
        <v>Baldwin Bikes</v>
      </c>
      <c r="M2387" s="2" t="str">
        <f>VLOOKUP(D2387,[3]products!A:B,2,FALSE)</f>
        <v>Surly Straggler - 2016</v>
      </c>
      <c r="N2387" s="2" t="str">
        <f>VLOOKUP(D2387, [3]products!A:H, 8, FALSE)</f>
        <v>Surly</v>
      </c>
      <c r="O2387" s="21">
        <f>VLOOKUP(A2387, [1]orders!A:D, 4, FALSE)</f>
        <v>42839</v>
      </c>
      <c r="P2387" s="2">
        <v>1</v>
      </c>
      <c r="Q2387" s="2">
        <v>1549</v>
      </c>
      <c r="R2387" s="27">
        <v>0.1</v>
      </c>
      <c r="S2387" s="2">
        <f t="shared" si="37"/>
        <v>1549</v>
      </c>
    </row>
    <row r="2388" spans="1:19" x14ac:dyDescent="0.3">
      <c r="A2388" s="2">
        <v>838</v>
      </c>
      <c r="B2388" s="2">
        <v>3</v>
      </c>
      <c r="C2388" s="2">
        <f>VLOOKUP(A2388, [1]orders!A:G, 7, FALSE)</f>
        <v>2</v>
      </c>
      <c r="D2388" s="2">
        <v>100</v>
      </c>
      <c r="E2388" s="2">
        <f>VLOOKUP(C2388, [2]staffs!A:G,1,FALSE)</f>
        <v>2</v>
      </c>
      <c r="F2388" s="2" t="str">
        <f>VLOOKUP(E2388, [2]staffs!A:D,4,FALSE)</f>
        <v>mireya.copeland@bikes.shop</v>
      </c>
      <c r="G2388" s="2">
        <f>VLOOKUP(D2388, [3]products!$A:$D, 4, FALSE)</f>
        <v>1</v>
      </c>
      <c r="H2388" s="2" t="str">
        <f>VLOOKUP(G2388, [4]categories!A:B, 2, FALSE)</f>
        <v>Children Bicycles</v>
      </c>
      <c r="I2388" s="14">
        <f>VLOOKUP(A2388, [1]orders!A:B,2,FALSE)</f>
        <v>1395</v>
      </c>
      <c r="J2388" s="14" t="str">
        <f>VLOOKUP(A2388, [1]orders!A:I,9,FALSE)</f>
        <v>eliseo.knight@msn.com</v>
      </c>
      <c r="K2388" s="14">
        <f>VLOOKUP(A2388, [1]orders!A:J,10,FALSE)</f>
        <v>11421</v>
      </c>
      <c r="L2388" s="2" t="str">
        <f>IFERROR(VLOOKUP(C2388, [5]stores!A:B, 2, FALSE), "Unknown")</f>
        <v>Baldwin Bikes</v>
      </c>
      <c r="M2388" s="2" t="str">
        <f>VLOOKUP(D2388,[3]products!A:B,2,FALSE)</f>
        <v>Electra Townie 3i EQ (20-inch) - Boys' - 2017</v>
      </c>
      <c r="N2388" s="2" t="str">
        <f>VLOOKUP(D2388, [3]products!A:H, 8, FALSE)</f>
        <v>Electra</v>
      </c>
      <c r="O2388" s="21">
        <f>VLOOKUP(A2388, [1]orders!A:D, 4, FALSE)</f>
        <v>42839</v>
      </c>
      <c r="P2388" s="2">
        <v>2</v>
      </c>
      <c r="Q2388" s="2">
        <v>489.99</v>
      </c>
      <c r="R2388" s="27">
        <v>0.05</v>
      </c>
      <c r="S2388" s="2">
        <f t="shared" si="37"/>
        <v>979.98</v>
      </c>
    </row>
    <row r="2389" spans="1:19" x14ac:dyDescent="0.3">
      <c r="A2389" s="2">
        <v>838</v>
      </c>
      <c r="B2389" s="2">
        <v>4</v>
      </c>
      <c r="C2389" s="2">
        <f>VLOOKUP(A2389, [1]orders!A:G, 7, FALSE)</f>
        <v>2</v>
      </c>
      <c r="D2389" s="2">
        <v>65</v>
      </c>
      <c r="E2389" s="2">
        <f>VLOOKUP(C2389, [2]staffs!A:G,1,FALSE)</f>
        <v>2</v>
      </c>
      <c r="F2389" s="2" t="str">
        <f>VLOOKUP(E2389, [2]staffs!A:D,4,FALSE)</f>
        <v>mireya.copeland@bikes.shop</v>
      </c>
      <c r="G2389" s="2">
        <f>VLOOKUP(D2389, [3]products!$A:$D, 4, FALSE)</f>
        <v>3</v>
      </c>
      <c r="H2389" s="2" t="str">
        <f>VLOOKUP(G2389, [4]categories!A:B, 2, FALSE)</f>
        <v>Cruisers Bicycles</v>
      </c>
      <c r="I2389" s="14">
        <f>VLOOKUP(A2389, [1]orders!A:B,2,FALSE)</f>
        <v>1395</v>
      </c>
      <c r="J2389" s="14" t="str">
        <f>VLOOKUP(A2389, [1]orders!A:I,9,FALSE)</f>
        <v>eliseo.knight@msn.com</v>
      </c>
      <c r="K2389" s="14">
        <f>VLOOKUP(A2389, [1]orders!A:J,10,FALSE)</f>
        <v>11421</v>
      </c>
      <c r="L2389" s="2" t="str">
        <f>IFERROR(VLOOKUP(C2389, [5]stores!A:B, 2, FALSE), "Unknown")</f>
        <v>Baldwin Bikes</v>
      </c>
      <c r="M2389" s="2" t="str">
        <f>VLOOKUP(D2389,[3]products!A:B,2,FALSE)</f>
        <v>Sun Bicycles Lil Bolt Type-R - 2017</v>
      </c>
      <c r="N2389" s="2" t="str">
        <f>VLOOKUP(D2389, [3]products!A:H, 8, FALSE)</f>
        <v>Sun Bicycles</v>
      </c>
      <c r="O2389" s="21">
        <f>VLOOKUP(A2389, [1]orders!A:D, 4, FALSE)</f>
        <v>42839</v>
      </c>
      <c r="P2389" s="2">
        <v>2</v>
      </c>
      <c r="Q2389" s="2">
        <v>346.99</v>
      </c>
      <c r="R2389" s="27">
        <v>7.0000000000000007E-2</v>
      </c>
      <c r="S2389" s="2">
        <f t="shared" si="37"/>
        <v>693.98</v>
      </c>
    </row>
    <row r="2390" spans="1:19" x14ac:dyDescent="0.3">
      <c r="A2390" s="2">
        <v>839</v>
      </c>
      <c r="B2390" s="2">
        <v>1</v>
      </c>
      <c r="C2390" s="2">
        <f>VLOOKUP(A2390, [1]orders!A:G, 7, FALSE)</f>
        <v>1</v>
      </c>
      <c r="D2390" s="2">
        <v>55</v>
      </c>
      <c r="E2390" s="2">
        <f>VLOOKUP(C2390, [2]staffs!A:G,1,FALSE)</f>
        <v>1</v>
      </c>
      <c r="F2390" s="2" t="str">
        <f>VLOOKUP(E2390, [2]staffs!A:D,4,FALSE)</f>
        <v>fabiola.jackson@bikes.shop</v>
      </c>
      <c r="G2390" s="2">
        <f>VLOOKUP(D2390, [3]products!$A:$D, 4, FALSE)</f>
        <v>7</v>
      </c>
      <c r="H2390" s="2" t="str">
        <f>VLOOKUP(G2390, [4]categories!A:B, 2, FALSE)</f>
        <v>Road Bikes</v>
      </c>
      <c r="I2390" s="14">
        <f>VLOOKUP(A2390, [1]orders!A:B,2,FALSE)</f>
        <v>1332</v>
      </c>
      <c r="J2390" s="14" t="str">
        <f>VLOOKUP(A2390, [1]orders!A:I,9,FALSE)</f>
        <v>novella.ross@gmail.com</v>
      </c>
      <c r="K2390" s="14">
        <f>VLOOKUP(A2390, [1]orders!A:J,10,FALSE)</f>
        <v>91740</v>
      </c>
      <c r="L2390" s="2" t="str">
        <f>IFERROR(VLOOKUP(C2390, [5]stores!A:B, 2, FALSE), "Unknown")</f>
        <v>Santa Cruz Bikes</v>
      </c>
      <c r="M2390" s="2" t="str">
        <f>VLOOKUP(D2390,[3]products!A:B,2,FALSE)</f>
        <v>Trek Domane S 6 - 2017</v>
      </c>
      <c r="N2390" s="2" t="str">
        <f>VLOOKUP(D2390, [3]products!A:H, 8, FALSE)</f>
        <v>Trek</v>
      </c>
      <c r="O2390" s="21">
        <f>VLOOKUP(A2390, [1]orders!A:D, 4, FALSE)</f>
        <v>42840</v>
      </c>
      <c r="P2390" s="2">
        <v>1</v>
      </c>
      <c r="Q2390" s="2">
        <v>2699.99</v>
      </c>
      <c r="R2390" s="27">
        <v>7.0000000000000007E-2</v>
      </c>
      <c r="S2390" s="2">
        <f t="shared" si="37"/>
        <v>2699.99</v>
      </c>
    </row>
    <row r="2391" spans="1:19" x14ac:dyDescent="0.3">
      <c r="A2391" s="2">
        <v>839</v>
      </c>
      <c r="B2391" s="2">
        <v>2</v>
      </c>
      <c r="C2391" s="2">
        <f>VLOOKUP(A2391, [1]orders!A:G, 7, FALSE)</f>
        <v>1</v>
      </c>
      <c r="D2391" s="2">
        <v>85</v>
      </c>
      <c r="E2391" s="2">
        <f>VLOOKUP(C2391, [2]staffs!A:G,1,FALSE)</f>
        <v>1</v>
      </c>
      <c r="F2391" s="2" t="str">
        <f>VLOOKUP(E2391, [2]staffs!A:D,4,FALSE)</f>
        <v>fabiola.jackson@bikes.shop</v>
      </c>
      <c r="G2391" s="2">
        <f>VLOOKUP(D2391, [3]products!$A:$D, 4, FALSE)</f>
        <v>1</v>
      </c>
      <c r="H2391" s="2" t="str">
        <f>VLOOKUP(G2391, [4]categories!A:B, 2, FALSE)</f>
        <v>Children Bicycles</v>
      </c>
      <c r="I2391" s="14">
        <f>VLOOKUP(A2391, [1]orders!A:B,2,FALSE)</f>
        <v>1332</v>
      </c>
      <c r="J2391" s="14" t="str">
        <f>VLOOKUP(A2391, [1]orders!A:I,9,FALSE)</f>
        <v>novella.ross@gmail.com</v>
      </c>
      <c r="K2391" s="14">
        <f>VLOOKUP(A2391, [1]orders!A:J,10,FALSE)</f>
        <v>91740</v>
      </c>
      <c r="L2391" s="2" t="str">
        <f>IFERROR(VLOOKUP(C2391, [5]stores!A:B, 2, FALSE), "Unknown")</f>
        <v>Santa Cruz Bikes</v>
      </c>
      <c r="M2391" s="2" t="str">
        <f>VLOOKUP(D2391,[3]products!A:B,2,FALSE)</f>
        <v>Haro Downtown 16 - 2017</v>
      </c>
      <c r="N2391" s="2" t="str">
        <f>VLOOKUP(D2391, [3]products!A:H, 8, FALSE)</f>
        <v>Haro</v>
      </c>
      <c r="O2391" s="21">
        <f>VLOOKUP(A2391, [1]orders!A:D, 4, FALSE)</f>
        <v>42840</v>
      </c>
      <c r="P2391" s="2">
        <v>1</v>
      </c>
      <c r="Q2391" s="2">
        <v>329.99</v>
      </c>
      <c r="R2391" s="27">
        <v>0.1</v>
      </c>
      <c r="S2391" s="2">
        <f t="shared" si="37"/>
        <v>329.99</v>
      </c>
    </row>
    <row r="2392" spans="1:19" x14ac:dyDescent="0.3">
      <c r="A2392" s="2">
        <v>839</v>
      </c>
      <c r="B2392" s="2">
        <v>3</v>
      </c>
      <c r="C2392" s="2">
        <f>VLOOKUP(A2392, [1]orders!A:G, 7, FALSE)</f>
        <v>1</v>
      </c>
      <c r="D2392" s="2">
        <v>58</v>
      </c>
      <c r="E2392" s="2">
        <f>VLOOKUP(C2392, [2]staffs!A:G,1,FALSE)</f>
        <v>1</v>
      </c>
      <c r="F2392" s="2" t="str">
        <f>VLOOKUP(E2392, [2]staffs!A:D,4,FALSE)</f>
        <v>fabiola.jackson@bikes.shop</v>
      </c>
      <c r="G2392" s="2">
        <f>VLOOKUP(D2392, [3]products!$A:$D, 4, FALSE)</f>
        <v>7</v>
      </c>
      <c r="H2392" s="2" t="str">
        <f>VLOOKUP(G2392, [4]categories!A:B, 2, FALSE)</f>
        <v>Road Bikes</v>
      </c>
      <c r="I2392" s="14">
        <f>VLOOKUP(A2392, [1]orders!A:B,2,FALSE)</f>
        <v>1332</v>
      </c>
      <c r="J2392" s="14" t="str">
        <f>VLOOKUP(A2392, [1]orders!A:I,9,FALSE)</f>
        <v>novella.ross@gmail.com</v>
      </c>
      <c r="K2392" s="14">
        <f>VLOOKUP(A2392, [1]orders!A:J,10,FALSE)</f>
        <v>91740</v>
      </c>
      <c r="L2392" s="2" t="str">
        <f>IFERROR(VLOOKUP(C2392, [5]stores!A:B, 2, FALSE), "Unknown")</f>
        <v>Santa Cruz Bikes</v>
      </c>
      <c r="M2392" s="2" t="str">
        <f>VLOOKUP(D2392,[3]products!A:B,2,FALSE)</f>
        <v>Trek Madone 9.2 - 2017</v>
      </c>
      <c r="N2392" s="2" t="str">
        <f>VLOOKUP(D2392, [3]products!A:H, 8, FALSE)</f>
        <v>Trek</v>
      </c>
      <c r="O2392" s="21">
        <f>VLOOKUP(A2392, [1]orders!A:D, 4, FALSE)</f>
        <v>42840</v>
      </c>
      <c r="P2392" s="2">
        <v>2</v>
      </c>
      <c r="Q2392" s="2">
        <v>4999.99</v>
      </c>
      <c r="R2392" s="27">
        <v>0.05</v>
      </c>
      <c r="S2392" s="2">
        <f t="shared" si="37"/>
        <v>9999.98</v>
      </c>
    </row>
    <row r="2393" spans="1:19" x14ac:dyDescent="0.3">
      <c r="A2393" s="2">
        <v>840</v>
      </c>
      <c r="B2393" s="2">
        <v>1</v>
      </c>
      <c r="C2393" s="2">
        <f>VLOOKUP(A2393, [1]orders!A:G, 7, FALSE)</f>
        <v>2</v>
      </c>
      <c r="D2393" s="2">
        <v>27</v>
      </c>
      <c r="E2393" s="2">
        <f>VLOOKUP(C2393, [2]staffs!A:G,1,FALSE)</f>
        <v>2</v>
      </c>
      <c r="F2393" s="2" t="str">
        <f>VLOOKUP(E2393, [2]staffs!A:D,4,FALSE)</f>
        <v>mireya.copeland@bikes.shop</v>
      </c>
      <c r="G2393" s="2">
        <f>VLOOKUP(D2393, [3]products!$A:$D, 4, FALSE)</f>
        <v>6</v>
      </c>
      <c r="H2393" s="2" t="str">
        <f>VLOOKUP(G2393, [4]categories!A:B, 2, FALSE)</f>
        <v>Mountain Bikes</v>
      </c>
      <c r="I2393" s="14">
        <f>VLOOKUP(A2393, [1]orders!A:B,2,FALSE)</f>
        <v>372</v>
      </c>
      <c r="J2393" s="14" t="str">
        <f>VLOOKUP(A2393, [1]orders!A:I,9,FALSE)</f>
        <v>collene.roman@aol.com</v>
      </c>
      <c r="K2393" s="14">
        <f>VLOOKUP(A2393, [1]orders!A:J,10,FALSE)</f>
        <v>12590</v>
      </c>
      <c r="L2393" s="2" t="str">
        <f>IFERROR(VLOOKUP(C2393, [5]stores!A:B, 2, FALSE), "Unknown")</f>
        <v>Baldwin Bikes</v>
      </c>
      <c r="M2393" s="2" t="str">
        <f>VLOOKUP(D2393,[3]products!A:B,2,FALSE)</f>
        <v>Surly Big Dummy Frameset - 2017</v>
      </c>
      <c r="N2393" s="2" t="str">
        <f>VLOOKUP(D2393, [3]products!A:H, 8, FALSE)</f>
        <v>Surly</v>
      </c>
      <c r="O2393" s="21">
        <f>VLOOKUP(A2393, [1]orders!A:D, 4, FALSE)</f>
        <v>42840</v>
      </c>
      <c r="P2393" s="2">
        <v>1</v>
      </c>
      <c r="Q2393" s="2">
        <v>999.99</v>
      </c>
      <c r="R2393" s="27">
        <v>7.0000000000000007E-2</v>
      </c>
      <c r="S2393" s="2">
        <f t="shared" si="37"/>
        <v>999.99</v>
      </c>
    </row>
    <row r="2394" spans="1:19" x14ac:dyDescent="0.3">
      <c r="A2394" s="2">
        <v>840</v>
      </c>
      <c r="B2394" s="2">
        <v>2</v>
      </c>
      <c r="C2394" s="2">
        <f>VLOOKUP(A2394, [1]orders!A:G, 7, FALSE)</f>
        <v>2</v>
      </c>
      <c r="D2394" s="2">
        <v>43</v>
      </c>
      <c r="E2394" s="2">
        <f>VLOOKUP(C2394, [2]staffs!A:G,1,FALSE)</f>
        <v>2</v>
      </c>
      <c r="F2394" s="2" t="str">
        <f>VLOOKUP(E2394, [2]staffs!A:D,4,FALSE)</f>
        <v>mireya.copeland@bikes.shop</v>
      </c>
      <c r="G2394" s="2">
        <f>VLOOKUP(D2394, [3]products!$A:$D, 4, FALSE)</f>
        <v>6</v>
      </c>
      <c r="H2394" s="2" t="str">
        <f>VLOOKUP(G2394, [4]categories!A:B, 2, FALSE)</f>
        <v>Mountain Bikes</v>
      </c>
      <c r="I2394" s="14">
        <f>VLOOKUP(A2394, [1]orders!A:B,2,FALSE)</f>
        <v>372</v>
      </c>
      <c r="J2394" s="14" t="str">
        <f>VLOOKUP(A2394, [1]orders!A:I,9,FALSE)</f>
        <v>collene.roman@aol.com</v>
      </c>
      <c r="K2394" s="14">
        <f>VLOOKUP(A2394, [1]orders!A:J,10,FALSE)</f>
        <v>12590</v>
      </c>
      <c r="L2394" s="2" t="str">
        <f>IFERROR(VLOOKUP(C2394, [5]stores!A:B, 2, FALSE), "Unknown")</f>
        <v>Baldwin Bikes</v>
      </c>
      <c r="M2394" s="2" t="str">
        <f>VLOOKUP(D2394,[3]products!A:B,2,FALSE)</f>
        <v>Trek Fuel EX 9.8 27.5 Plus - 2017</v>
      </c>
      <c r="N2394" s="2" t="str">
        <f>VLOOKUP(D2394, [3]products!A:H, 8, FALSE)</f>
        <v>Trek</v>
      </c>
      <c r="O2394" s="21">
        <f>VLOOKUP(A2394, [1]orders!A:D, 4, FALSE)</f>
        <v>42840</v>
      </c>
      <c r="P2394" s="2">
        <v>1</v>
      </c>
      <c r="Q2394" s="2">
        <v>5299.99</v>
      </c>
      <c r="R2394" s="27">
        <v>7.0000000000000007E-2</v>
      </c>
      <c r="S2394" s="2">
        <f t="shared" si="37"/>
        <v>5299.99</v>
      </c>
    </row>
    <row r="2395" spans="1:19" x14ac:dyDescent="0.3">
      <c r="A2395" s="2">
        <v>840</v>
      </c>
      <c r="B2395" s="2">
        <v>3</v>
      </c>
      <c r="C2395" s="2">
        <f>VLOOKUP(A2395, [1]orders!A:G, 7, FALSE)</f>
        <v>2</v>
      </c>
      <c r="D2395" s="2">
        <v>106</v>
      </c>
      <c r="E2395" s="2">
        <f>VLOOKUP(C2395, [2]staffs!A:G,1,FALSE)</f>
        <v>2</v>
      </c>
      <c r="F2395" s="2" t="str">
        <f>VLOOKUP(E2395, [2]staffs!A:D,4,FALSE)</f>
        <v>mireya.copeland@bikes.shop</v>
      </c>
      <c r="G2395" s="2">
        <f>VLOOKUP(D2395, [3]products!$A:$D, 4, FALSE)</f>
        <v>2</v>
      </c>
      <c r="H2395" s="2" t="str">
        <f>VLOOKUP(G2395, [4]categories!A:B, 2, FALSE)</f>
        <v>Comfort Bicycles</v>
      </c>
      <c r="I2395" s="14">
        <f>VLOOKUP(A2395, [1]orders!A:B,2,FALSE)</f>
        <v>372</v>
      </c>
      <c r="J2395" s="14" t="str">
        <f>VLOOKUP(A2395, [1]orders!A:I,9,FALSE)</f>
        <v>collene.roman@aol.com</v>
      </c>
      <c r="K2395" s="14">
        <f>VLOOKUP(A2395, [1]orders!A:J,10,FALSE)</f>
        <v>12590</v>
      </c>
      <c r="L2395" s="2" t="str">
        <f>IFERROR(VLOOKUP(C2395, [5]stores!A:B, 2, FALSE), "Unknown")</f>
        <v>Baldwin Bikes</v>
      </c>
      <c r="M2395" s="2" t="str">
        <f>VLOOKUP(D2395,[3]products!A:B,2,FALSE)</f>
        <v>Sun Bicycles Cruz 3 - 2017</v>
      </c>
      <c r="N2395" s="2" t="str">
        <f>VLOOKUP(D2395, [3]products!A:H, 8, FALSE)</f>
        <v>Sun Bicycles</v>
      </c>
      <c r="O2395" s="21">
        <f>VLOOKUP(A2395, [1]orders!A:D, 4, FALSE)</f>
        <v>42840</v>
      </c>
      <c r="P2395" s="2">
        <v>2</v>
      </c>
      <c r="Q2395" s="2">
        <v>449.99</v>
      </c>
      <c r="R2395" s="27">
        <v>0.2</v>
      </c>
      <c r="S2395" s="2">
        <f t="shared" si="37"/>
        <v>899.98</v>
      </c>
    </row>
    <row r="2396" spans="1:19" x14ac:dyDescent="0.3">
      <c r="A2396" s="2">
        <v>841</v>
      </c>
      <c r="B2396" s="2">
        <v>1</v>
      </c>
      <c r="C2396" s="2">
        <f>VLOOKUP(A2396, [1]orders!A:G, 7, FALSE)</f>
        <v>2</v>
      </c>
      <c r="D2396" s="2">
        <v>22</v>
      </c>
      <c r="E2396" s="2">
        <f>VLOOKUP(C2396, [2]staffs!A:G,1,FALSE)</f>
        <v>2</v>
      </c>
      <c r="F2396" s="2" t="str">
        <f>VLOOKUP(E2396, [2]staffs!A:D,4,FALSE)</f>
        <v>mireya.copeland@bikes.shop</v>
      </c>
      <c r="G2396" s="2">
        <f>VLOOKUP(D2396, [3]products!$A:$D, 4, FALSE)</f>
        <v>1</v>
      </c>
      <c r="H2396" s="2" t="str">
        <f>VLOOKUP(G2396, [4]categories!A:B, 2, FALSE)</f>
        <v>Children Bicycles</v>
      </c>
      <c r="I2396" s="14">
        <f>VLOOKUP(A2396, [1]orders!A:B,2,FALSE)</f>
        <v>428</v>
      </c>
      <c r="J2396" s="14" t="str">
        <f>VLOOKUP(A2396, [1]orders!A:I,9,FALSE)</f>
        <v>hipolito.padilla@hotmail.com</v>
      </c>
      <c r="K2396" s="14">
        <f>VLOOKUP(A2396, [1]orders!A:J,10,FALSE)</f>
        <v>10801</v>
      </c>
      <c r="L2396" s="2" t="str">
        <f>IFERROR(VLOOKUP(C2396, [5]stores!A:B, 2, FALSE), "Unknown")</f>
        <v>Baldwin Bikes</v>
      </c>
      <c r="M2396" s="2" t="str">
        <f>VLOOKUP(D2396,[3]products!A:B,2,FALSE)</f>
        <v>Electra Girl's Hawaii 1 (16-inch) - 2015/2016</v>
      </c>
      <c r="N2396" s="2" t="str">
        <f>VLOOKUP(D2396, [3]products!A:H, 8, FALSE)</f>
        <v>Electra</v>
      </c>
      <c r="O2396" s="21">
        <f>VLOOKUP(A2396, [1]orders!A:D, 4, FALSE)</f>
        <v>42840</v>
      </c>
      <c r="P2396" s="2">
        <v>2</v>
      </c>
      <c r="Q2396" s="2">
        <v>269.99</v>
      </c>
      <c r="R2396" s="27">
        <v>0.1</v>
      </c>
      <c r="S2396" s="2">
        <f t="shared" si="37"/>
        <v>539.98</v>
      </c>
    </row>
    <row r="2397" spans="1:19" x14ac:dyDescent="0.3">
      <c r="A2397" s="2">
        <v>841</v>
      </c>
      <c r="B2397" s="2">
        <v>2</v>
      </c>
      <c r="C2397" s="2">
        <f>VLOOKUP(A2397, [1]orders!A:G, 7, FALSE)</f>
        <v>2</v>
      </c>
      <c r="D2397" s="2">
        <v>9</v>
      </c>
      <c r="E2397" s="2">
        <f>VLOOKUP(C2397, [2]staffs!A:G,1,FALSE)</f>
        <v>2</v>
      </c>
      <c r="F2397" s="2" t="str">
        <f>VLOOKUP(E2397, [2]staffs!A:D,4,FALSE)</f>
        <v>mireya.copeland@bikes.shop</v>
      </c>
      <c r="G2397" s="2">
        <f>VLOOKUP(D2397, [3]products!$A:$D, 4, FALSE)</f>
        <v>5</v>
      </c>
      <c r="H2397" s="2" t="str">
        <f>VLOOKUP(G2397, [4]categories!A:B, 2, FALSE)</f>
        <v>Electric Bikes</v>
      </c>
      <c r="I2397" s="14">
        <f>VLOOKUP(A2397, [1]orders!A:B,2,FALSE)</f>
        <v>428</v>
      </c>
      <c r="J2397" s="14" t="str">
        <f>VLOOKUP(A2397, [1]orders!A:I,9,FALSE)</f>
        <v>hipolito.padilla@hotmail.com</v>
      </c>
      <c r="K2397" s="14">
        <f>VLOOKUP(A2397, [1]orders!A:J,10,FALSE)</f>
        <v>10801</v>
      </c>
      <c r="L2397" s="2" t="str">
        <f>IFERROR(VLOOKUP(C2397, [5]stores!A:B, 2, FALSE), "Unknown")</f>
        <v>Baldwin Bikes</v>
      </c>
      <c r="M2397" s="2" t="str">
        <f>VLOOKUP(D2397,[3]products!A:B,2,FALSE)</f>
        <v>Trek Conduit+ - 2016</v>
      </c>
      <c r="N2397" s="2" t="str">
        <f>VLOOKUP(D2397, [3]products!A:H, 8, FALSE)</f>
        <v>Trek</v>
      </c>
      <c r="O2397" s="21">
        <f>VLOOKUP(A2397, [1]orders!A:D, 4, FALSE)</f>
        <v>42840</v>
      </c>
      <c r="P2397" s="2">
        <v>1</v>
      </c>
      <c r="Q2397" s="2">
        <v>2999.99</v>
      </c>
      <c r="R2397" s="27">
        <v>0.2</v>
      </c>
      <c r="S2397" s="2">
        <f t="shared" si="37"/>
        <v>2999.99</v>
      </c>
    </row>
    <row r="2398" spans="1:19" x14ac:dyDescent="0.3">
      <c r="A2398" s="2">
        <v>841</v>
      </c>
      <c r="B2398" s="2">
        <v>3</v>
      </c>
      <c r="C2398" s="2">
        <f>VLOOKUP(A2398, [1]orders!A:G, 7, FALSE)</f>
        <v>2</v>
      </c>
      <c r="D2398" s="2">
        <v>11</v>
      </c>
      <c r="E2398" s="2">
        <f>VLOOKUP(C2398, [2]staffs!A:G,1,FALSE)</f>
        <v>2</v>
      </c>
      <c r="F2398" s="2" t="str">
        <f>VLOOKUP(E2398, [2]staffs!A:D,4,FALSE)</f>
        <v>mireya.copeland@bikes.shop</v>
      </c>
      <c r="G2398" s="2">
        <f>VLOOKUP(D2398, [3]products!$A:$D, 4, FALSE)</f>
        <v>4</v>
      </c>
      <c r="H2398" s="2" t="str">
        <f>VLOOKUP(G2398, [4]categories!A:B, 2, FALSE)</f>
        <v>Cyclocross Bicycles</v>
      </c>
      <c r="I2398" s="14">
        <f>VLOOKUP(A2398, [1]orders!A:B,2,FALSE)</f>
        <v>428</v>
      </c>
      <c r="J2398" s="14" t="str">
        <f>VLOOKUP(A2398, [1]orders!A:I,9,FALSE)</f>
        <v>hipolito.padilla@hotmail.com</v>
      </c>
      <c r="K2398" s="14">
        <f>VLOOKUP(A2398, [1]orders!A:J,10,FALSE)</f>
        <v>10801</v>
      </c>
      <c r="L2398" s="2" t="str">
        <f>IFERROR(VLOOKUP(C2398, [5]stores!A:B, 2, FALSE), "Unknown")</f>
        <v>Baldwin Bikes</v>
      </c>
      <c r="M2398" s="2" t="str">
        <f>VLOOKUP(D2398,[3]products!A:B,2,FALSE)</f>
        <v>Surly Straggler 650b - 2016</v>
      </c>
      <c r="N2398" s="2" t="str">
        <f>VLOOKUP(D2398, [3]products!A:H, 8, FALSE)</f>
        <v>Surly</v>
      </c>
      <c r="O2398" s="21">
        <f>VLOOKUP(A2398, [1]orders!A:D, 4, FALSE)</f>
        <v>42840</v>
      </c>
      <c r="P2398" s="2">
        <v>1</v>
      </c>
      <c r="Q2398" s="2">
        <v>1680.99</v>
      </c>
      <c r="R2398" s="27">
        <v>0.2</v>
      </c>
      <c r="S2398" s="2">
        <f t="shared" si="37"/>
        <v>1680.99</v>
      </c>
    </row>
    <row r="2399" spans="1:19" x14ac:dyDescent="0.3">
      <c r="A2399" s="2">
        <v>841</v>
      </c>
      <c r="B2399" s="2">
        <v>4</v>
      </c>
      <c r="C2399" s="2">
        <f>VLOOKUP(A2399, [1]orders!A:G, 7, FALSE)</f>
        <v>2</v>
      </c>
      <c r="D2399" s="2">
        <v>90</v>
      </c>
      <c r="E2399" s="2">
        <f>VLOOKUP(C2399, [2]staffs!A:G,1,FALSE)</f>
        <v>2</v>
      </c>
      <c r="F2399" s="2" t="str">
        <f>VLOOKUP(E2399, [2]staffs!A:D,4,FALSE)</f>
        <v>mireya.copeland@bikes.shop</v>
      </c>
      <c r="G2399" s="2">
        <f>VLOOKUP(D2399, [3]products!$A:$D, 4, FALSE)</f>
        <v>1</v>
      </c>
      <c r="H2399" s="2" t="str">
        <f>VLOOKUP(G2399, [4]categories!A:B, 2, FALSE)</f>
        <v>Children Bicycles</v>
      </c>
      <c r="I2399" s="14">
        <f>VLOOKUP(A2399, [1]orders!A:B,2,FALSE)</f>
        <v>428</v>
      </c>
      <c r="J2399" s="14" t="str">
        <f>VLOOKUP(A2399, [1]orders!A:I,9,FALSE)</f>
        <v>hipolito.padilla@hotmail.com</v>
      </c>
      <c r="K2399" s="14">
        <f>VLOOKUP(A2399, [1]orders!A:J,10,FALSE)</f>
        <v>10801</v>
      </c>
      <c r="L2399" s="2" t="str">
        <f>IFERROR(VLOOKUP(C2399, [5]stores!A:B, 2, FALSE), "Unknown")</f>
        <v>Baldwin Bikes</v>
      </c>
      <c r="M2399" s="2" t="str">
        <f>VLOOKUP(D2399,[3]products!A:B,2,FALSE)</f>
        <v>Trek Precaliber 16 Girls - 2017</v>
      </c>
      <c r="N2399" s="2" t="str">
        <f>VLOOKUP(D2399, [3]products!A:H, 8, FALSE)</f>
        <v>Trek</v>
      </c>
      <c r="O2399" s="21">
        <f>VLOOKUP(A2399, [1]orders!A:D, 4, FALSE)</f>
        <v>42840</v>
      </c>
      <c r="P2399" s="2">
        <v>2</v>
      </c>
      <c r="Q2399" s="2">
        <v>209.99</v>
      </c>
      <c r="R2399" s="27">
        <v>7.0000000000000007E-2</v>
      </c>
      <c r="S2399" s="2">
        <f t="shared" si="37"/>
        <v>419.98</v>
      </c>
    </row>
    <row r="2400" spans="1:19" x14ac:dyDescent="0.3">
      <c r="A2400" s="2">
        <v>841</v>
      </c>
      <c r="B2400" s="2">
        <v>5</v>
      </c>
      <c r="C2400" s="2">
        <f>VLOOKUP(A2400, [1]orders!A:G, 7, FALSE)</f>
        <v>2</v>
      </c>
      <c r="D2400" s="2">
        <v>100</v>
      </c>
      <c r="E2400" s="2">
        <f>VLOOKUP(C2400, [2]staffs!A:G,1,FALSE)</f>
        <v>2</v>
      </c>
      <c r="F2400" s="2" t="str">
        <f>VLOOKUP(E2400, [2]staffs!A:D,4,FALSE)</f>
        <v>mireya.copeland@bikes.shop</v>
      </c>
      <c r="G2400" s="2">
        <f>VLOOKUP(D2400, [3]products!$A:$D, 4, FALSE)</f>
        <v>1</v>
      </c>
      <c r="H2400" s="2" t="str">
        <f>VLOOKUP(G2400, [4]categories!A:B, 2, FALSE)</f>
        <v>Children Bicycles</v>
      </c>
      <c r="I2400" s="14">
        <f>VLOOKUP(A2400, [1]orders!A:B,2,FALSE)</f>
        <v>428</v>
      </c>
      <c r="J2400" s="14" t="str">
        <f>VLOOKUP(A2400, [1]orders!A:I,9,FALSE)</f>
        <v>hipolito.padilla@hotmail.com</v>
      </c>
      <c r="K2400" s="14">
        <f>VLOOKUP(A2400, [1]orders!A:J,10,FALSE)</f>
        <v>10801</v>
      </c>
      <c r="L2400" s="2" t="str">
        <f>IFERROR(VLOOKUP(C2400, [5]stores!A:B, 2, FALSE), "Unknown")</f>
        <v>Baldwin Bikes</v>
      </c>
      <c r="M2400" s="2" t="str">
        <f>VLOOKUP(D2400,[3]products!A:B,2,FALSE)</f>
        <v>Electra Townie 3i EQ (20-inch) - Boys' - 2017</v>
      </c>
      <c r="N2400" s="2" t="str">
        <f>VLOOKUP(D2400, [3]products!A:H, 8, FALSE)</f>
        <v>Electra</v>
      </c>
      <c r="O2400" s="21">
        <f>VLOOKUP(A2400, [1]orders!A:D, 4, FALSE)</f>
        <v>42840</v>
      </c>
      <c r="P2400" s="2">
        <v>1</v>
      </c>
      <c r="Q2400" s="2">
        <v>489.99</v>
      </c>
      <c r="R2400" s="27">
        <v>0.1</v>
      </c>
      <c r="S2400" s="2">
        <f t="shared" si="37"/>
        <v>489.99</v>
      </c>
    </row>
    <row r="2401" spans="1:19" x14ac:dyDescent="0.3">
      <c r="A2401" s="2">
        <v>842</v>
      </c>
      <c r="B2401" s="2">
        <v>1</v>
      </c>
      <c r="C2401" s="2">
        <f>VLOOKUP(A2401, [1]orders!A:G, 7, FALSE)</f>
        <v>2</v>
      </c>
      <c r="D2401" s="2">
        <v>81</v>
      </c>
      <c r="E2401" s="2">
        <f>VLOOKUP(C2401, [2]staffs!A:G,1,FALSE)</f>
        <v>2</v>
      </c>
      <c r="F2401" s="2" t="str">
        <f>VLOOKUP(E2401, [2]staffs!A:D,4,FALSE)</f>
        <v>mireya.copeland@bikes.shop</v>
      </c>
      <c r="G2401" s="2">
        <f>VLOOKUP(D2401, [3]products!$A:$D, 4, FALSE)</f>
        <v>3</v>
      </c>
      <c r="H2401" s="2" t="str">
        <f>VLOOKUP(G2401, [4]categories!A:B, 2, FALSE)</f>
        <v>Cruisers Bicycles</v>
      </c>
      <c r="I2401" s="14">
        <f>VLOOKUP(A2401, [1]orders!A:B,2,FALSE)</f>
        <v>1133</v>
      </c>
      <c r="J2401" s="14" t="str">
        <f>VLOOKUP(A2401, [1]orders!A:I,9,FALSE)</f>
        <v>dung.king@aol.com</v>
      </c>
      <c r="K2401" s="14">
        <f>VLOOKUP(A2401, [1]orders!A:J,10,FALSE)</f>
        <v>11795</v>
      </c>
      <c r="L2401" s="2" t="str">
        <f>IFERROR(VLOOKUP(C2401, [5]stores!A:B, 2, FALSE), "Unknown")</f>
        <v>Baldwin Bikes</v>
      </c>
      <c r="M2401" s="2" t="str">
        <f>VLOOKUP(D2401,[3]products!A:B,2,FALSE)</f>
        <v>Electra Amsterdam Fashion 7i Ladies' - 2017</v>
      </c>
      <c r="N2401" s="2" t="str">
        <f>VLOOKUP(D2401, [3]products!A:H, 8, FALSE)</f>
        <v>Electra</v>
      </c>
      <c r="O2401" s="21">
        <f>VLOOKUP(A2401, [1]orders!A:D, 4, FALSE)</f>
        <v>42840</v>
      </c>
      <c r="P2401" s="2">
        <v>2</v>
      </c>
      <c r="Q2401" s="2">
        <v>1099.99</v>
      </c>
      <c r="R2401" s="27">
        <v>7.0000000000000007E-2</v>
      </c>
      <c r="S2401" s="2">
        <f t="shared" si="37"/>
        <v>2199.98</v>
      </c>
    </row>
    <row r="2402" spans="1:19" x14ac:dyDescent="0.3">
      <c r="A2402" s="2">
        <v>842</v>
      </c>
      <c r="B2402" s="2">
        <v>2</v>
      </c>
      <c r="C2402" s="2">
        <f>VLOOKUP(A2402, [1]orders!A:G, 7, FALSE)</f>
        <v>2</v>
      </c>
      <c r="D2402" s="2">
        <v>42</v>
      </c>
      <c r="E2402" s="2">
        <f>VLOOKUP(C2402, [2]staffs!A:G,1,FALSE)</f>
        <v>2</v>
      </c>
      <c r="F2402" s="2" t="str">
        <f>VLOOKUP(E2402, [2]staffs!A:D,4,FALSE)</f>
        <v>mireya.copeland@bikes.shop</v>
      </c>
      <c r="G2402" s="2">
        <f>VLOOKUP(D2402, [3]products!$A:$D, 4, FALSE)</f>
        <v>6</v>
      </c>
      <c r="H2402" s="2" t="str">
        <f>VLOOKUP(G2402, [4]categories!A:B, 2, FALSE)</f>
        <v>Mountain Bikes</v>
      </c>
      <c r="I2402" s="14">
        <f>VLOOKUP(A2402, [1]orders!A:B,2,FALSE)</f>
        <v>1133</v>
      </c>
      <c r="J2402" s="14" t="str">
        <f>VLOOKUP(A2402, [1]orders!A:I,9,FALSE)</f>
        <v>dung.king@aol.com</v>
      </c>
      <c r="K2402" s="14">
        <f>VLOOKUP(A2402, [1]orders!A:J,10,FALSE)</f>
        <v>11795</v>
      </c>
      <c r="L2402" s="2" t="str">
        <f>IFERROR(VLOOKUP(C2402, [5]stores!A:B, 2, FALSE), "Unknown")</f>
        <v>Baldwin Bikes</v>
      </c>
      <c r="M2402" s="2" t="str">
        <f>VLOOKUP(D2402,[3]products!A:B,2,FALSE)</f>
        <v>Trek Fuel EX 5 27.5 Plus - 2017</v>
      </c>
      <c r="N2402" s="2" t="str">
        <f>VLOOKUP(D2402, [3]products!A:H, 8, FALSE)</f>
        <v>Trek</v>
      </c>
      <c r="O2402" s="21">
        <f>VLOOKUP(A2402, [1]orders!A:D, 4, FALSE)</f>
        <v>42840</v>
      </c>
      <c r="P2402" s="2">
        <v>1</v>
      </c>
      <c r="Q2402" s="2">
        <v>2299.9899999999998</v>
      </c>
      <c r="R2402" s="27">
        <v>0.1</v>
      </c>
      <c r="S2402" s="2">
        <f t="shared" si="37"/>
        <v>2299.9899999999998</v>
      </c>
    </row>
    <row r="2403" spans="1:19" x14ac:dyDescent="0.3">
      <c r="A2403" s="2">
        <v>843</v>
      </c>
      <c r="B2403" s="2">
        <v>1</v>
      </c>
      <c r="C2403" s="2">
        <f>VLOOKUP(A2403, [1]orders!A:G, 7, FALSE)</f>
        <v>2</v>
      </c>
      <c r="D2403" s="2">
        <v>72</v>
      </c>
      <c r="E2403" s="2">
        <f>VLOOKUP(C2403, [2]staffs!A:G,1,FALSE)</f>
        <v>2</v>
      </c>
      <c r="F2403" s="2" t="str">
        <f>VLOOKUP(E2403, [2]staffs!A:D,4,FALSE)</f>
        <v>mireya.copeland@bikes.shop</v>
      </c>
      <c r="G2403" s="2">
        <f>VLOOKUP(D2403, [3]products!$A:$D, 4, FALSE)</f>
        <v>3</v>
      </c>
      <c r="H2403" s="2" t="str">
        <f>VLOOKUP(G2403, [4]categories!A:B, 2, FALSE)</f>
        <v>Cruisers Bicycles</v>
      </c>
      <c r="I2403" s="14">
        <f>VLOOKUP(A2403, [1]orders!A:B,2,FALSE)</f>
        <v>1059</v>
      </c>
      <c r="J2403" s="14" t="str">
        <f>VLOOKUP(A2403, [1]orders!A:I,9,FALSE)</f>
        <v>season.harvey@yahoo.com</v>
      </c>
      <c r="K2403" s="14">
        <f>VLOOKUP(A2403, [1]orders!A:J,10,FALSE)</f>
        <v>11731</v>
      </c>
      <c r="L2403" s="2" t="str">
        <f>IFERROR(VLOOKUP(C2403, [5]stores!A:B, 2, FALSE), "Unknown")</f>
        <v>Baldwin Bikes</v>
      </c>
      <c r="M2403" s="2" t="str">
        <f>VLOOKUP(D2403,[3]products!A:B,2,FALSE)</f>
        <v>Sun Bicycles Biscayne Tandem 7 - 2017</v>
      </c>
      <c r="N2403" s="2" t="str">
        <f>VLOOKUP(D2403, [3]products!A:H, 8, FALSE)</f>
        <v>Sun Bicycles</v>
      </c>
      <c r="O2403" s="21">
        <f>VLOOKUP(A2403, [1]orders!A:D, 4, FALSE)</f>
        <v>42841</v>
      </c>
      <c r="P2403" s="2">
        <v>1</v>
      </c>
      <c r="Q2403" s="2">
        <v>619.99</v>
      </c>
      <c r="R2403" s="27">
        <v>0.1</v>
      </c>
      <c r="S2403" s="2">
        <f t="shared" si="37"/>
        <v>619.99</v>
      </c>
    </row>
    <row r="2404" spans="1:19" x14ac:dyDescent="0.3">
      <c r="A2404" s="2">
        <v>843</v>
      </c>
      <c r="B2404" s="2">
        <v>2</v>
      </c>
      <c r="C2404" s="2">
        <f>VLOOKUP(A2404, [1]orders!A:G, 7, FALSE)</f>
        <v>2</v>
      </c>
      <c r="D2404" s="2">
        <v>75</v>
      </c>
      <c r="E2404" s="2">
        <f>VLOOKUP(C2404, [2]staffs!A:G,1,FALSE)</f>
        <v>2</v>
      </c>
      <c r="F2404" s="2" t="str">
        <f>VLOOKUP(E2404, [2]staffs!A:D,4,FALSE)</f>
        <v>mireya.copeland@bikes.shop</v>
      </c>
      <c r="G2404" s="2">
        <f>VLOOKUP(D2404, [3]products!$A:$D, 4, FALSE)</f>
        <v>3</v>
      </c>
      <c r="H2404" s="2" t="str">
        <f>VLOOKUP(G2404, [4]categories!A:B, 2, FALSE)</f>
        <v>Cruisers Bicycles</v>
      </c>
      <c r="I2404" s="14">
        <f>VLOOKUP(A2404, [1]orders!A:B,2,FALSE)</f>
        <v>1059</v>
      </c>
      <c r="J2404" s="14" t="str">
        <f>VLOOKUP(A2404, [1]orders!A:I,9,FALSE)</f>
        <v>season.harvey@yahoo.com</v>
      </c>
      <c r="K2404" s="14">
        <f>VLOOKUP(A2404, [1]orders!A:J,10,FALSE)</f>
        <v>11731</v>
      </c>
      <c r="L2404" s="2" t="str">
        <f>IFERROR(VLOOKUP(C2404, [5]stores!A:B, 2, FALSE), "Unknown")</f>
        <v>Baldwin Bikes</v>
      </c>
      <c r="M2404" s="2" t="str">
        <f>VLOOKUP(D2404,[3]products!A:B,2,FALSE)</f>
        <v>Electra Cruiser Lux Fat Tire 1 Ladies - 2017</v>
      </c>
      <c r="N2404" s="2" t="str">
        <f>VLOOKUP(D2404, [3]products!A:H, 8, FALSE)</f>
        <v>Electra</v>
      </c>
      <c r="O2404" s="21">
        <f>VLOOKUP(A2404, [1]orders!A:D, 4, FALSE)</f>
        <v>42841</v>
      </c>
      <c r="P2404" s="2">
        <v>2</v>
      </c>
      <c r="Q2404" s="2">
        <v>599.99</v>
      </c>
      <c r="R2404" s="27">
        <v>0.1</v>
      </c>
      <c r="S2404" s="2">
        <f t="shared" si="37"/>
        <v>1199.98</v>
      </c>
    </row>
    <row r="2405" spans="1:19" x14ac:dyDescent="0.3">
      <c r="A2405" s="2">
        <v>843</v>
      </c>
      <c r="B2405" s="2">
        <v>3</v>
      </c>
      <c r="C2405" s="2">
        <f>VLOOKUP(A2405, [1]orders!A:G, 7, FALSE)</f>
        <v>2</v>
      </c>
      <c r="D2405" s="2">
        <v>81</v>
      </c>
      <c r="E2405" s="2">
        <f>VLOOKUP(C2405, [2]staffs!A:G,1,FALSE)</f>
        <v>2</v>
      </c>
      <c r="F2405" s="2" t="str">
        <f>VLOOKUP(E2405, [2]staffs!A:D,4,FALSE)</f>
        <v>mireya.copeland@bikes.shop</v>
      </c>
      <c r="G2405" s="2">
        <f>VLOOKUP(D2405, [3]products!$A:$D, 4, FALSE)</f>
        <v>3</v>
      </c>
      <c r="H2405" s="2" t="str">
        <f>VLOOKUP(G2405, [4]categories!A:B, 2, FALSE)</f>
        <v>Cruisers Bicycles</v>
      </c>
      <c r="I2405" s="14">
        <f>VLOOKUP(A2405, [1]orders!A:B,2,FALSE)</f>
        <v>1059</v>
      </c>
      <c r="J2405" s="14" t="str">
        <f>VLOOKUP(A2405, [1]orders!A:I,9,FALSE)</f>
        <v>season.harvey@yahoo.com</v>
      </c>
      <c r="K2405" s="14">
        <f>VLOOKUP(A2405, [1]orders!A:J,10,FALSE)</f>
        <v>11731</v>
      </c>
      <c r="L2405" s="2" t="str">
        <f>IFERROR(VLOOKUP(C2405, [5]stores!A:B, 2, FALSE), "Unknown")</f>
        <v>Baldwin Bikes</v>
      </c>
      <c r="M2405" s="2" t="str">
        <f>VLOOKUP(D2405,[3]products!A:B,2,FALSE)</f>
        <v>Electra Amsterdam Fashion 7i Ladies' - 2017</v>
      </c>
      <c r="N2405" s="2" t="str">
        <f>VLOOKUP(D2405, [3]products!A:H, 8, FALSE)</f>
        <v>Electra</v>
      </c>
      <c r="O2405" s="21">
        <f>VLOOKUP(A2405, [1]orders!A:D, 4, FALSE)</f>
        <v>42841</v>
      </c>
      <c r="P2405" s="2">
        <v>1</v>
      </c>
      <c r="Q2405" s="2">
        <v>1099.99</v>
      </c>
      <c r="R2405" s="27">
        <v>0.1</v>
      </c>
      <c r="S2405" s="2">
        <f t="shared" si="37"/>
        <v>1099.99</v>
      </c>
    </row>
    <row r="2406" spans="1:19" x14ac:dyDescent="0.3">
      <c r="A2406" s="2">
        <v>843</v>
      </c>
      <c r="B2406" s="2">
        <v>4</v>
      </c>
      <c r="C2406" s="2">
        <f>VLOOKUP(A2406, [1]orders!A:G, 7, FALSE)</f>
        <v>2</v>
      </c>
      <c r="D2406" s="2">
        <v>23</v>
      </c>
      <c r="E2406" s="2">
        <f>VLOOKUP(C2406, [2]staffs!A:G,1,FALSE)</f>
        <v>2</v>
      </c>
      <c r="F2406" s="2" t="str">
        <f>VLOOKUP(E2406, [2]staffs!A:D,4,FALSE)</f>
        <v>mireya.copeland@bikes.shop</v>
      </c>
      <c r="G2406" s="2">
        <f>VLOOKUP(D2406, [3]products!$A:$D, 4, FALSE)</f>
        <v>1</v>
      </c>
      <c r="H2406" s="2" t="str">
        <f>VLOOKUP(G2406, [4]categories!A:B, 2, FALSE)</f>
        <v>Children Bicycles</v>
      </c>
      <c r="I2406" s="14">
        <f>VLOOKUP(A2406, [1]orders!A:B,2,FALSE)</f>
        <v>1059</v>
      </c>
      <c r="J2406" s="14" t="str">
        <f>VLOOKUP(A2406, [1]orders!A:I,9,FALSE)</f>
        <v>season.harvey@yahoo.com</v>
      </c>
      <c r="K2406" s="14">
        <f>VLOOKUP(A2406, [1]orders!A:J,10,FALSE)</f>
        <v>11731</v>
      </c>
      <c r="L2406" s="2" t="str">
        <f>IFERROR(VLOOKUP(C2406, [5]stores!A:B, 2, FALSE), "Unknown")</f>
        <v>Baldwin Bikes</v>
      </c>
      <c r="M2406" s="2" t="str">
        <f>VLOOKUP(D2406,[3]products!A:B,2,FALSE)</f>
        <v>Electra Girl's Hawaii 1 (20-inch) - 2015/2016</v>
      </c>
      <c r="N2406" s="2" t="str">
        <f>VLOOKUP(D2406, [3]products!A:H, 8, FALSE)</f>
        <v>Electra</v>
      </c>
      <c r="O2406" s="21">
        <f>VLOOKUP(A2406, [1]orders!A:D, 4, FALSE)</f>
        <v>42841</v>
      </c>
      <c r="P2406" s="2">
        <v>2</v>
      </c>
      <c r="Q2406" s="2">
        <v>299.99</v>
      </c>
      <c r="R2406" s="27">
        <v>7.0000000000000007E-2</v>
      </c>
      <c r="S2406" s="2">
        <f t="shared" si="37"/>
        <v>599.98</v>
      </c>
    </row>
    <row r="2407" spans="1:19" x14ac:dyDescent="0.3">
      <c r="A2407" s="2">
        <v>844</v>
      </c>
      <c r="B2407" s="2">
        <v>1</v>
      </c>
      <c r="C2407" s="2">
        <f>VLOOKUP(A2407, [1]orders!A:G, 7, FALSE)</f>
        <v>2</v>
      </c>
      <c r="D2407" s="2">
        <v>79</v>
      </c>
      <c r="E2407" s="2">
        <f>VLOOKUP(C2407, [2]staffs!A:G,1,FALSE)</f>
        <v>2</v>
      </c>
      <c r="F2407" s="2" t="str">
        <f>VLOOKUP(E2407, [2]staffs!A:D,4,FALSE)</f>
        <v>mireya.copeland@bikes.shop</v>
      </c>
      <c r="G2407" s="2">
        <f>VLOOKUP(D2407, [3]products!$A:$D, 4, FALSE)</f>
        <v>3</v>
      </c>
      <c r="H2407" s="2" t="str">
        <f>VLOOKUP(G2407, [4]categories!A:B, 2, FALSE)</f>
        <v>Cruisers Bicycles</v>
      </c>
      <c r="I2407" s="14">
        <f>VLOOKUP(A2407, [1]orders!A:B,2,FALSE)</f>
        <v>1436</v>
      </c>
      <c r="J2407" s="14" t="str">
        <f>VLOOKUP(A2407, [1]orders!A:I,9,FALSE)</f>
        <v>macie.ayers@msn.com</v>
      </c>
      <c r="K2407" s="14">
        <f>VLOOKUP(A2407, [1]orders!A:J,10,FALSE)</f>
        <v>11710</v>
      </c>
      <c r="L2407" s="2" t="str">
        <f>IFERROR(VLOOKUP(C2407, [5]stores!A:B, 2, FALSE), "Unknown")</f>
        <v>Baldwin Bikes</v>
      </c>
      <c r="M2407" s="2" t="str">
        <f>VLOOKUP(D2407,[3]products!A:B,2,FALSE)</f>
        <v>Sun Bicycles Boardwalk (24-inch Wheels) - 2017</v>
      </c>
      <c r="N2407" s="2" t="str">
        <f>VLOOKUP(D2407, [3]products!A:H, 8, FALSE)</f>
        <v>Sun Bicycles</v>
      </c>
      <c r="O2407" s="21">
        <f>VLOOKUP(A2407, [1]orders!A:D, 4, FALSE)</f>
        <v>42841</v>
      </c>
      <c r="P2407" s="2">
        <v>2</v>
      </c>
      <c r="Q2407" s="2">
        <v>402.99</v>
      </c>
      <c r="R2407" s="27">
        <v>7.0000000000000007E-2</v>
      </c>
      <c r="S2407" s="2">
        <f t="shared" si="37"/>
        <v>805.98</v>
      </c>
    </row>
    <row r="2408" spans="1:19" x14ac:dyDescent="0.3">
      <c r="A2408" s="2">
        <v>844</v>
      </c>
      <c r="B2408" s="2">
        <v>2</v>
      </c>
      <c r="C2408" s="2">
        <f>VLOOKUP(A2408, [1]orders!A:G, 7, FALSE)</f>
        <v>2</v>
      </c>
      <c r="D2408" s="2">
        <v>12</v>
      </c>
      <c r="E2408" s="2">
        <f>VLOOKUP(C2408, [2]staffs!A:G,1,FALSE)</f>
        <v>2</v>
      </c>
      <c r="F2408" s="2" t="str">
        <f>VLOOKUP(E2408, [2]staffs!A:D,4,FALSE)</f>
        <v>mireya.copeland@bikes.shop</v>
      </c>
      <c r="G2408" s="2">
        <f>VLOOKUP(D2408, [3]products!$A:$D, 4, FALSE)</f>
        <v>3</v>
      </c>
      <c r="H2408" s="2" t="str">
        <f>VLOOKUP(G2408, [4]categories!A:B, 2, FALSE)</f>
        <v>Cruisers Bicycles</v>
      </c>
      <c r="I2408" s="14">
        <f>VLOOKUP(A2408, [1]orders!A:B,2,FALSE)</f>
        <v>1436</v>
      </c>
      <c r="J2408" s="14" t="str">
        <f>VLOOKUP(A2408, [1]orders!A:I,9,FALSE)</f>
        <v>macie.ayers@msn.com</v>
      </c>
      <c r="K2408" s="14">
        <f>VLOOKUP(A2408, [1]orders!A:J,10,FALSE)</f>
        <v>11710</v>
      </c>
      <c r="L2408" s="2" t="str">
        <f>IFERROR(VLOOKUP(C2408, [5]stores!A:B, 2, FALSE), "Unknown")</f>
        <v>Baldwin Bikes</v>
      </c>
      <c r="M2408" s="2" t="str">
        <f>VLOOKUP(D2408,[3]products!A:B,2,FALSE)</f>
        <v>Electra Townie Original 21D - 2016</v>
      </c>
      <c r="N2408" s="2" t="str">
        <f>VLOOKUP(D2408, [3]products!A:H, 8, FALSE)</f>
        <v>Electra</v>
      </c>
      <c r="O2408" s="21">
        <f>VLOOKUP(A2408, [1]orders!A:D, 4, FALSE)</f>
        <v>42841</v>
      </c>
      <c r="P2408" s="2">
        <v>1</v>
      </c>
      <c r="Q2408" s="2">
        <v>549.99</v>
      </c>
      <c r="R2408" s="27">
        <v>0.1</v>
      </c>
      <c r="S2408" s="2">
        <f t="shared" si="37"/>
        <v>549.99</v>
      </c>
    </row>
    <row r="2409" spans="1:19" x14ac:dyDescent="0.3">
      <c r="A2409" s="2">
        <v>844</v>
      </c>
      <c r="B2409" s="2">
        <v>3</v>
      </c>
      <c r="C2409" s="2">
        <f>VLOOKUP(A2409, [1]orders!A:G, 7, FALSE)</f>
        <v>2</v>
      </c>
      <c r="D2409" s="2">
        <v>83</v>
      </c>
      <c r="E2409" s="2">
        <f>VLOOKUP(C2409, [2]staffs!A:G,1,FALSE)</f>
        <v>2</v>
      </c>
      <c r="F2409" s="2" t="str">
        <f>VLOOKUP(E2409, [2]staffs!A:D,4,FALSE)</f>
        <v>mireya.copeland@bikes.shop</v>
      </c>
      <c r="G2409" s="2">
        <f>VLOOKUP(D2409, [3]products!$A:$D, 4, FALSE)</f>
        <v>1</v>
      </c>
      <c r="H2409" s="2" t="str">
        <f>VLOOKUP(G2409, [4]categories!A:B, 2, FALSE)</f>
        <v>Children Bicycles</v>
      </c>
      <c r="I2409" s="14">
        <f>VLOOKUP(A2409, [1]orders!A:B,2,FALSE)</f>
        <v>1436</v>
      </c>
      <c r="J2409" s="14" t="str">
        <f>VLOOKUP(A2409, [1]orders!A:I,9,FALSE)</f>
        <v>macie.ayers@msn.com</v>
      </c>
      <c r="K2409" s="14">
        <f>VLOOKUP(A2409, [1]orders!A:J,10,FALSE)</f>
        <v>11710</v>
      </c>
      <c r="L2409" s="2" t="str">
        <f>IFERROR(VLOOKUP(C2409, [5]stores!A:B, 2, FALSE), "Unknown")</f>
        <v>Baldwin Bikes</v>
      </c>
      <c r="M2409" s="2" t="str">
        <f>VLOOKUP(D2409,[3]products!A:B,2,FALSE)</f>
        <v>Trek Boy's Kickster - 2015/2017</v>
      </c>
      <c r="N2409" s="2" t="str">
        <f>VLOOKUP(D2409, [3]products!A:H, 8, FALSE)</f>
        <v>Trek</v>
      </c>
      <c r="O2409" s="21">
        <f>VLOOKUP(A2409, [1]orders!A:D, 4, FALSE)</f>
        <v>42841</v>
      </c>
      <c r="P2409" s="2">
        <v>2</v>
      </c>
      <c r="Q2409" s="2">
        <v>149.99</v>
      </c>
      <c r="R2409" s="27">
        <v>0.2</v>
      </c>
      <c r="S2409" s="2">
        <f t="shared" si="37"/>
        <v>299.98</v>
      </c>
    </row>
    <row r="2410" spans="1:19" x14ac:dyDescent="0.3">
      <c r="A2410" s="2">
        <v>844</v>
      </c>
      <c r="B2410" s="2">
        <v>4</v>
      </c>
      <c r="C2410" s="2">
        <f>VLOOKUP(A2410, [1]orders!A:G, 7, FALSE)</f>
        <v>2</v>
      </c>
      <c r="D2410" s="2">
        <v>48</v>
      </c>
      <c r="E2410" s="2">
        <f>VLOOKUP(C2410, [2]staffs!A:G,1,FALSE)</f>
        <v>2</v>
      </c>
      <c r="F2410" s="2" t="str">
        <f>VLOOKUP(E2410, [2]staffs!A:D,4,FALSE)</f>
        <v>mireya.copeland@bikes.shop</v>
      </c>
      <c r="G2410" s="2">
        <f>VLOOKUP(D2410, [3]products!$A:$D, 4, FALSE)</f>
        <v>7</v>
      </c>
      <c r="H2410" s="2" t="str">
        <f>VLOOKUP(G2410, [4]categories!A:B, 2, FALSE)</f>
        <v>Road Bikes</v>
      </c>
      <c r="I2410" s="14">
        <f>VLOOKUP(A2410, [1]orders!A:B,2,FALSE)</f>
        <v>1436</v>
      </c>
      <c r="J2410" s="14" t="str">
        <f>VLOOKUP(A2410, [1]orders!A:I,9,FALSE)</f>
        <v>macie.ayers@msn.com</v>
      </c>
      <c r="K2410" s="14">
        <f>VLOOKUP(A2410, [1]orders!A:J,10,FALSE)</f>
        <v>11710</v>
      </c>
      <c r="L2410" s="2" t="str">
        <f>IFERROR(VLOOKUP(C2410, [5]stores!A:B, 2, FALSE), "Unknown")</f>
        <v>Baldwin Bikes</v>
      </c>
      <c r="M2410" s="2" t="str">
        <f>VLOOKUP(D2410,[3]products!A:B,2,FALSE)</f>
        <v>Trek Emonda S 4 - 2017</v>
      </c>
      <c r="N2410" s="2" t="str">
        <f>VLOOKUP(D2410, [3]products!A:H, 8, FALSE)</f>
        <v>Trek</v>
      </c>
      <c r="O2410" s="21">
        <f>VLOOKUP(A2410, [1]orders!A:D, 4, FALSE)</f>
        <v>42841</v>
      </c>
      <c r="P2410" s="2">
        <v>1</v>
      </c>
      <c r="Q2410" s="2">
        <v>1499.99</v>
      </c>
      <c r="R2410" s="27">
        <v>0.2</v>
      </c>
      <c r="S2410" s="2">
        <f t="shared" si="37"/>
        <v>1499.99</v>
      </c>
    </row>
    <row r="2411" spans="1:19" x14ac:dyDescent="0.3">
      <c r="A2411" s="2">
        <v>844</v>
      </c>
      <c r="B2411" s="2">
        <v>5</v>
      </c>
      <c r="C2411" s="2">
        <f>VLOOKUP(A2411, [1]orders!A:G, 7, FALSE)</f>
        <v>2</v>
      </c>
      <c r="D2411" s="2">
        <v>63</v>
      </c>
      <c r="E2411" s="2">
        <f>VLOOKUP(C2411, [2]staffs!A:G,1,FALSE)</f>
        <v>2</v>
      </c>
      <c r="F2411" s="2" t="str">
        <f>VLOOKUP(E2411, [2]staffs!A:D,4,FALSE)</f>
        <v>mireya.copeland@bikes.shop</v>
      </c>
      <c r="G2411" s="2">
        <f>VLOOKUP(D2411, [3]products!$A:$D, 4, FALSE)</f>
        <v>4</v>
      </c>
      <c r="H2411" s="2" t="str">
        <f>VLOOKUP(G2411, [4]categories!A:B, 2, FALSE)</f>
        <v>Cyclocross Bicycles</v>
      </c>
      <c r="I2411" s="14">
        <f>VLOOKUP(A2411, [1]orders!A:B,2,FALSE)</f>
        <v>1436</v>
      </c>
      <c r="J2411" s="14" t="str">
        <f>VLOOKUP(A2411, [1]orders!A:I,9,FALSE)</f>
        <v>macie.ayers@msn.com</v>
      </c>
      <c r="K2411" s="14">
        <f>VLOOKUP(A2411, [1]orders!A:J,10,FALSE)</f>
        <v>11710</v>
      </c>
      <c r="L2411" s="2" t="str">
        <f>IFERROR(VLOOKUP(C2411, [5]stores!A:B, 2, FALSE), "Unknown")</f>
        <v>Baldwin Bikes</v>
      </c>
      <c r="M2411" s="2" t="str">
        <f>VLOOKUP(D2411,[3]products!A:B,2,FALSE)</f>
        <v>Trek Boone Race Shop Limited - 2017</v>
      </c>
      <c r="N2411" s="2" t="str">
        <f>VLOOKUP(D2411, [3]products!A:H, 8, FALSE)</f>
        <v>Trek</v>
      </c>
      <c r="O2411" s="21">
        <f>VLOOKUP(A2411, [1]orders!A:D, 4, FALSE)</f>
        <v>42841</v>
      </c>
      <c r="P2411" s="2">
        <v>2</v>
      </c>
      <c r="Q2411" s="2">
        <v>3499.99</v>
      </c>
      <c r="R2411" s="27">
        <v>0.05</v>
      </c>
      <c r="S2411" s="2">
        <f t="shared" si="37"/>
        <v>6999.98</v>
      </c>
    </row>
    <row r="2412" spans="1:19" x14ac:dyDescent="0.3">
      <c r="A2412" s="2">
        <v>845</v>
      </c>
      <c r="B2412" s="2">
        <v>1</v>
      </c>
      <c r="C2412" s="2">
        <f>VLOOKUP(A2412, [1]orders!A:G, 7, FALSE)</f>
        <v>2</v>
      </c>
      <c r="D2412" s="2">
        <v>16</v>
      </c>
      <c r="E2412" s="2">
        <f>VLOOKUP(C2412, [2]staffs!A:G,1,FALSE)</f>
        <v>2</v>
      </c>
      <c r="F2412" s="2" t="str">
        <f>VLOOKUP(E2412, [2]staffs!A:D,4,FALSE)</f>
        <v>mireya.copeland@bikes.shop</v>
      </c>
      <c r="G2412" s="2">
        <f>VLOOKUP(D2412, [3]products!$A:$D, 4, FALSE)</f>
        <v>3</v>
      </c>
      <c r="H2412" s="2" t="str">
        <f>VLOOKUP(G2412, [4]categories!A:B, 2, FALSE)</f>
        <v>Cruisers Bicycles</v>
      </c>
      <c r="I2412" s="14">
        <f>VLOOKUP(A2412, [1]orders!A:B,2,FALSE)</f>
        <v>662</v>
      </c>
      <c r="J2412" s="14" t="str">
        <f>VLOOKUP(A2412, [1]orders!A:I,9,FALSE)</f>
        <v>loraine.sykes@yahoo.com</v>
      </c>
      <c r="K2412" s="14">
        <f>VLOOKUP(A2412, [1]orders!A:J,10,FALSE)</f>
        <v>10583</v>
      </c>
      <c r="L2412" s="2" t="str">
        <f>IFERROR(VLOOKUP(C2412, [5]stores!A:B, 2, FALSE), "Unknown")</f>
        <v>Baldwin Bikes</v>
      </c>
      <c r="M2412" s="2" t="str">
        <f>VLOOKUP(D2412,[3]products!A:B,2,FALSE)</f>
        <v>Electra Townie Original 7D EQ - 2016</v>
      </c>
      <c r="N2412" s="2" t="str">
        <f>VLOOKUP(D2412, [3]products!A:H, 8, FALSE)</f>
        <v>Electra</v>
      </c>
      <c r="O2412" s="21">
        <f>VLOOKUP(A2412, [1]orders!A:D, 4, FALSE)</f>
        <v>42842</v>
      </c>
      <c r="P2412" s="2">
        <v>2</v>
      </c>
      <c r="Q2412" s="2">
        <v>599.99</v>
      </c>
      <c r="R2412" s="27">
        <v>0.2</v>
      </c>
      <c r="S2412" s="2">
        <f t="shared" si="37"/>
        <v>1199.98</v>
      </c>
    </row>
    <row r="2413" spans="1:19" x14ac:dyDescent="0.3">
      <c r="A2413" s="2">
        <v>845</v>
      </c>
      <c r="B2413" s="2">
        <v>2</v>
      </c>
      <c r="C2413" s="2">
        <f>VLOOKUP(A2413, [1]orders!A:G, 7, FALSE)</f>
        <v>2</v>
      </c>
      <c r="D2413" s="2">
        <v>75</v>
      </c>
      <c r="E2413" s="2">
        <f>VLOOKUP(C2413, [2]staffs!A:G,1,FALSE)</f>
        <v>2</v>
      </c>
      <c r="F2413" s="2" t="str">
        <f>VLOOKUP(E2413, [2]staffs!A:D,4,FALSE)</f>
        <v>mireya.copeland@bikes.shop</v>
      </c>
      <c r="G2413" s="2">
        <f>VLOOKUP(D2413, [3]products!$A:$D, 4, FALSE)</f>
        <v>3</v>
      </c>
      <c r="H2413" s="2" t="str">
        <f>VLOOKUP(G2413, [4]categories!A:B, 2, FALSE)</f>
        <v>Cruisers Bicycles</v>
      </c>
      <c r="I2413" s="14">
        <f>VLOOKUP(A2413, [1]orders!A:B,2,FALSE)</f>
        <v>662</v>
      </c>
      <c r="J2413" s="14" t="str">
        <f>VLOOKUP(A2413, [1]orders!A:I,9,FALSE)</f>
        <v>loraine.sykes@yahoo.com</v>
      </c>
      <c r="K2413" s="14">
        <f>VLOOKUP(A2413, [1]orders!A:J,10,FALSE)</f>
        <v>10583</v>
      </c>
      <c r="L2413" s="2" t="str">
        <f>IFERROR(VLOOKUP(C2413, [5]stores!A:B, 2, FALSE), "Unknown")</f>
        <v>Baldwin Bikes</v>
      </c>
      <c r="M2413" s="2" t="str">
        <f>VLOOKUP(D2413,[3]products!A:B,2,FALSE)</f>
        <v>Electra Cruiser Lux Fat Tire 1 Ladies - 2017</v>
      </c>
      <c r="N2413" s="2" t="str">
        <f>VLOOKUP(D2413, [3]products!A:H, 8, FALSE)</f>
        <v>Electra</v>
      </c>
      <c r="O2413" s="21">
        <f>VLOOKUP(A2413, [1]orders!A:D, 4, FALSE)</f>
        <v>42842</v>
      </c>
      <c r="P2413" s="2">
        <v>1</v>
      </c>
      <c r="Q2413" s="2">
        <v>599.99</v>
      </c>
      <c r="R2413" s="27">
        <v>0.2</v>
      </c>
      <c r="S2413" s="2">
        <f t="shared" si="37"/>
        <v>599.99</v>
      </c>
    </row>
    <row r="2414" spans="1:19" x14ac:dyDescent="0.3">
      <c r="A2414" s="2">
        <v>845</v>
      </c>
      <c r="B2414" s="2">
        <v>3</v>
      </c>
      <c r="C2414" s="2">
        <f>VLOOKUP(A2414, [1]orders!A:G, 7, FALSE)</f>
        <v>2</v>
      </c>
      <c r="D2414" s="2">
        <v>26</v>
      </c>
      <c r="E2414" s="2">
        <f>VLOOKUP(C2414, [2]staffs!A:G,1,FALSE)</f>
        <v>2</v>
      </c>
      <c r="F2414" s="2" t="str">
        <f>VLOOKUP(E2414, [2]staffs!A:D,4,FALSE)</f>
        <v>mireya.copeland@bikes.shop</v>
      </c>
      <c r="G2414" s="2">
        <f>VLOOKUP(D2414, [3]products!$A:$D, 4, FALSE)</f>
        <v>2</v>
      </c>
      <c r="H2414" s="2" t="str">
        <f>VLOOKUP(G2414, [4]categories!A:B, 2, FALSE)</f>
        <v>Comfort Bicycles</v>
      </c>
      <c r="I2414" s="14">
        <f>VLOOKUP(A2414, [1]orders!A:B,2,FALSE)</f>
        <v>662</v>
      </c>
      <c r="J2414" s="14" t="str">
        <f>VLOOKUP(A2414, [1]orders!A:I,9,FALSE)</f>
        <v>loraine.sykes@yahoo.com</v>
      </c>
      <c r="K2414" s="14">
        <f>VLOOKUP(A2414, [1]orders!A:J,10,FALSE)</f>
        <v>10583</v>
      </c>
      <c r="L2414" s="2" t="str">
        <f>IFERROR(VLOOKUP(C2414, [5]stores!A:B, 2, FALSE), "Unknown")</f>
        <v>Baldwin Bikes</v>
      </c>
      <c r="M2414" s="2" t="str">
        <f>VLOOKUP(D2414,[3]products!A:B,2,FALSE)</f>
        <v>Electra Townie Original 7D EQ - 2016</v>
      </c>
      <c r="N2414" s="2" t="str">
        <f>VLOOKUP(D2414, [3]products!A:H, 8, FALSE)</f>
        <v>Electra</v>
      </c>
      <c r="O2414" s="21">
        <f>VLOOKUP(A2414, [1]orders!A:D, 4, FALSE)</f>
        <v>42842</v>
      </c>
      <c r="P2414" s="2">
        <v>2</v>
      </c>
      <c r="Q2414" s="2">
        <v>599.99</v>
      </c>
      <c r="R2414" s="27">
        <v>0.05</v>
      </c>
      <c r="S2414" s="2">
        <f t="shared" si="37"/>
        <v>1199.98</v>
      </c>
    </row>
    <row r="2415" spans="1:19" x14ac:dyDescent="0.3">
      <c r="A2415" s="2">
        <v>845</v>
      </c>
      <c r="B2415" s="2">
        <v>4</v>
      </c>
      <c r="C2415" s="2">
        <f>VLOOKUP(A2415, [1]orders!A:G, 7, FALSE)</f>
        <v>2</v>
      </c>
      <c r="D2415" s="2">
        <v>73</v>
      </c>
      <c r="E2415" s="2">
        <f>VLOOKUP(C2415, [2]staffs!A:G,1,FALSE)</f>
        <v>2</v>
      </c>
      <c r="F2415" s="2" t="str">
        <f>VLOOKUP(E2415, [2]staffs!A:D,4,FALSE)</f>
        <v>mireya.copeland@bikes.shop</v>
      </c>
      <c r="G2415" s="2">
        <f>VLOOKUP(D2415, [3]products!$A:$D, 4, FALSE)</f>
        <v>3</v>
      </c>
      <c r="H2415" s="2" t="str">
        <f>VLOOKUP(G2415, [4]categories!A:B, 2, FALSE)</f>
        <v>Cruisers Bicycles</v>
      </c>
      <c r="I2415" s="14">
        <f>VLOOKUP(A2415, [1]orders!A:B,2,FALSE)</f>
        <v>662</v>
      </c>
      <c r="J2415" s="14" t="str">
        <f>VLOOKUP(A2415, [1]orders!A:I,9,FALSE)</f>
        <v>loraine.sykes@yahoo.com</v>
      </c>
      <c r="K2415" s="14">
        <f>VLOOKUP(A2415, [1]orders!A:J,10,FALSE)</f>
        <v>10583</v>
      </c>
      <c r="L2415" s="2" t="str">
        <f>IFERROR(VLOOKUP(C2415, [5]stores!A:B, 2, FALSE), "Unknown")</f>
        <v>Baldwin Bikes</v>
      </c>
      <c r="M2415" s="2" t="str">
        <f>VLOOKUP(D2415,[3]products!A:B,2,FALSE)</f>
        <v>Sun Bicycles Brickell Tandem 7 - 2017</v>
      </c>
      <c r="N2415" s="2" t="str">
        <f>VLOOKUP(D2415, [3]products!A:H, 8, FALSE)</f>
        <v>Sun Bicycles</v>
      </c>
      <c r="O2415" s="21">
        <f>VLOOKUP(A2415, [1]orders!A:D, 4, FALSE)</f>
        <v>42842</v>
      </c>
      <c r="P2415" s="2">
        <v>2</v>
      </c>
      <c r="Q2415" s="2">
        <v>749.99</v>
      </c>
      <c r="R2415" s="27">
        <v>0.2</v>
      </c>
      <c r="S2415" s="2">
        <f t="shared" si="37"/>
        <v>1499.98</v>
      </c>
    </row>
    <row r="2416" spans="1:19" x14ac:dyDescent="0.3">
      <c r="A2416" s="2">
        <v>845</v>
      </c>
      <c r="B2416" s="2">
        <v>5</v>
      </c>
      <c r="C2416" s="2">
        <f>VLOOKUP(A2416, [1]orders!A:G, 7, FALSE)</f>
        <v>2</v>
      </c>
      <c r="D2416" s="2">
        <v>88</v>
      </c>
      <c r="E2416" s="2">
        <f>VLOOKUP(C2416, [2]staffs!A:G,1,FALSE)</f>
        <v>2</v>
      </c>
      <c r="F2416" s="2" t="str">
        <f>VLOOKUP(E2416, [2]staffs!A:D,4,FALSE)</f>
        <v>mireya.copeland@bikes.shop</v>
      </c>
      <c r="G2416" s="2">
        <f>VLOOKUP(D2416, [3]products!$A:$D, 4, FALSE)</f>
        <v>1</v>
      </c>
      <c r="H2416" s="2" t="str">
        <f>VLOOKUP(G2416, [4]categories!A:B, 2, FALSE)</f>
        <v>Children Bicycles</v>
      </c>
      <c r="I2416" s="14">
        <f>VLOOKUP(A2416, [1]orders!A:B,2,FALSE)</f>
        <v>662</v>
      </c>
      <c r="J2416" s="14" t="str">
        <f>VLOOKUP(A2416, [1]orders!A:I,9,FALSE)</f>
        <v>loraine.sykes@yahoo.com</v>
      </c>
      <c r="K2416" s="14">
        <f>VLOOKUP(A2416, [1]orders!A:J,10,FALSE)</f>
        <v>10583</v>
      </c>
      <c r="L2416" s="2" t="str">
        <f>IFERROR(VLOOKUP(C2416, [5]stores!A:B, 2, FALSE), "Unknown")</f>
        <v>Baldwin Bikes</v>
      </c>
      <c r="M2416" s="2" t="str">
        <f>VLOOKUP(D2416,[3]products!A:B,2,FALSE)</f>
        <v>Trek Precaliber 12 Girls - 2017</v>
      </c>
      <c r="N2416" s="2" t="str">
        <f>VLOOKUP(D2416, [3]products!A:H, 8, FALSE)</f>
        <v>Trek</v>
      </c>
      <c r="O2416" s="21">
        <f>VLOOKUP(A2416, [1]orders!A:D, 4, FALSE)</f>
        <v>42842</v>
      </c>
      <c r="P2416" s="2">
        <v>1</v>
      </c>
      <c r="Q2416" s="2">
        <v>189.99</v>
      </c>
      <c r="R2416" s="27">
        <v>0.05</v>
      </c>
      <c r="S2416" s="2">
        <f t="shared" si="37"/>
        <v>189.99</v>
      </c>
    </row>
    <row r="2417" spans="1:19" x14ac:dyDescent="0.3">
      <c r="A2417" s="2">
        <v>846</v>
      </c>
      <c r="B2417" s="2">
        <v>1</v>
      </c>
      <c r="C2417" s="2">
        <f>VLOOKUP(A2417, [1]orders!A:G, 7, FALSE)</f>
        <v>2</v>
      </c>
      <c r="D2417" s="2">
        <v>46</v>
      </c>
      <c r="E2417" s="2">
        <f>VLOOKUP(C2417, [2]staffs!A:G,1,FALSE)</f>
        <v>2</v>
      </c>
      <c r="F2417" s="2" t="str">
        <f>VLOOKUP(E2417, [2]staffs!A:D,4,FALSE)</f>
        <v>mireya.copeland@bikes.shop</v>
      </c>
      <c r="G2417" s="2">
        <f>VLOOKUP(D2417, [3]products!$A:$D, 4, FALSE)</f>
        <v>6</v>
      </c>
      <c r="H2417" s="2" t="str">
        <f>VLOOKUP(G2417, [4]categories!A:B, 2, FALSE)</f>
        <v>Mountain Bikes</v>
      </c>
      <c r="I2417" s="14">
        <f>VLOOKUP(A2417, [1]orders!A:B,2,FALSE)</f>
        <v>715</v>
      </c>
      <c r="J2417" s="14" t="str">
        <f>VLOOKUP(A2417, [1]orders!A:I,9,FALSE)</f>
        <v>larae.carney@msn.com</v>
      </c>
      <c r="K2417" s="14">
        <f>VLOOKUP(A2417, [1]orders!A:J,10,FALSE)</f>
        <v>11104</v>
      </c>
      <c r="L2417" s="2" t="str">
        <f>IFERROR(VLOOKUP(C2417, [5]stores!A:B, 2, FALSE), "Unknown")</f>
        <v>Baldwin Bikes</v>
      </c>
      <c r="M2417" s="2" t="str">
        <f>VLOOKUP(D2417,[3]products!A:B,2,FALSE)</f>
        <v>Haro SR 1.3 - 2017</v>
      </c>
      <c r="N2417" s="2" t="str">
        <f>VLOOKUP(D2417, [3]products!A:H, 8, FALSE)</f>
        <v>Haro</v>
      </c>
      <c r="O2417" s="21">
        <f>VLOOKUP(A2417, [1]orders!A:D, 4, FALSE)</f>
        <v>42842</v>
      </c>
      <c r="P2417" s="2">
        <v>2</v>
      </c>
      <c r="Q2417" s="2">
        <v>1409.99</v>
      </c>
      <c r="R2417" s="27">
        <v>0.05</v>
      </c>
      <c r="S2417" s="2">
        <f t="shared" si="37"/>
        <v>2819.98</v>
      </c>
    </row>
    <row r="2418" spans="1:19" x14ac:dyDescent="0.3">
      <c r="A2418" s="2">
        <v>846</v>
      </c>
      <c r="B2418" s="2">
        <v>2</v>
      </c>
      <c r="C2418" s="2">
        <f>VLOOKUP(A2418, [1]orders!A:G, 7, FALSE)</f>
        <v>2</v>
      </c>
      <c r="D2418" s="2">
        <v>47</v>
      </c>
      <c r="E2418" s="2">
        <f>VLOOKUP(C2418, [2]staffs!A:G,1,FALSE)</f>
        <v>2</v>
      </c>
      <c r="F2418" s="2" t="str">
        <f>VLOOKUP(E2418, [2]staffs!A:D,4,FALSE)</f>
        <v>mireya.copeland@bikes.shop</v>
      </c>
      <c r="G2418" s="2">
        <f>VLOOKUP(D2418, [3]products!$A:$D, 4, FALSE)</f>
        <v>6</v>
      </c>
      <c r="H2418" s="2" t="str">
        <f>VLOOKUP(G2418, [4]categories!A:B, 2, FALSE)</f>
        <v>Mountain Bikes</v>
      </c>
      <c r="I2418" s="14">
        <f>VLOOKUP(A2418, [1]orders!A:B,2,FALSE)</f>
        <v>715</v>
      </c>
      <c r="J2418" s="14" t="str">
        <f>VLOOKUP(A2418, [1]orders!A:I,9,FALSE)</f>
        <v>larae.carney@msn.com</v>
      </c>
      <c r="K2418" s="14">
        <f>VLOOKUP(A2418, [1]orders!A:J,10,FALSE)</f>
        <v>11104</v>
      </c>
      <c r="L2418" s="2" t="str">
        <f>IFERROR(VLOOKUP(C2418, [5]stores!A:B, 2, FALSE), "Unknown")</f>
        <v>Baldwin Bikes</v>
      </c>
      <c r="M2418" s="2" t="str">
        <f>VLOOKUP(D2418,[3]products!A:B,2,FALSE)</f>
        <v>Trek Remedy 9.8 - 2017</v>
      </c>
      <c r="N2418" s="2" t="str">
        <f>VLOOKUP(D2418, [3]products!A:H, 8, FALSE)</f>
        <v>Trek</v>
      </c>
      <c r="O2418" s="21">
        <f>VLOOKUP(A2418, [1]orders!A:D, 4, FALSE)</f>
        <v>42842</v>
      </c>
      <c r="P2418" s="2">
        <v>1</v>
      </c>
      <c r="Q2418" s="2">
        <v>5299.99</v>
      </c>
      <c r="R2418" s="27">
        <v>7.0000000000000007E-2</v>
      </c>
      <c r="S2418" s="2">
        <f t="shared" si="37"/>
        <v>5299.99</v>
      </c>
    </row>
    <row r="2419" spans="1:19" x14ac:dyDescent="0.3">
      <c r="A2419" s="2">
        <v>846</v>
      </c>
      <c r="B2419" s="2">
        <v>3</v>
      </c>
      <c r="C2419" s="2">
        <f>VLOOKUP(A2419, [1]orders!A:G, 7, FALSE)</f>
        <v>2</v>
      </c>
      <c r="D2419" s="2">
        <v>71</v>
      </c>
      <c r="E2419" s="2">
        <f>VLOOKUP(C2419, [2]staffs!A:G,1,FALSE)</f>
        <v>2</v>
      </c>
      <c r="F2419" s="2" t="str">
        <f>VLOOKUP(E2419, [2]staffs!A:D,4,FALSE)</f>
        <v>mireya.copeland@bikes.shop</v>
      </c>
      <c r="G2419" s="2">
        <f>VLOOKUP(D2419, [3]products!$A:$D, 4, FALSE)</f>
        <v>3</v>
      </c>
      <c r="H2419" s="2" t="str">
        <f>VLOOKUP(G2419, [4]categories!A:B, 2, FALSE)</f>
        <v>Cruisers Bicycles</v>
      </c>
      <c r="I2419" s="14">
        <f>VLOOKUP(A2419, [1]orders!A:B,2,FALSE)</f>
        <v>715</v>
      </c>
      <c r="J2419" s="14" t="str">
        <f>VLOOKUP(A2419, [1]orders!A:I,9,FALSE)</f>
        <v>larae.carney@msn.com</v>
      </c>
      <c r="K2419" s="14">
        <f>VLOOKUP(A2419, [1]orders!A:J,10,FALSE)</f>
        <v>11104</v>
      </c>
      <c r="L2419" s="2" t="str">
        <f>IFERROR(VLOOKUP(C2419, [5]stores!A:B, 2, FALSE), "Unknown")</f>
        <v>Baldwin Bikes</v>
      </c>
      <c r="M2419" s="2" t="str">
        <f>VLOOKUP(D2419,[3]products!A:B,2,FALSE)</f>
        <v>Sun Bicycles Atlas X-Type - 2017</v>
      </c>
      <c r="N2419" s="2" t="str">
        <f>VLOOKUP(D2419, [3]products!A:H, 8, FALSE)</f>
        <v>Sun Bicycles</v>
      </c>
      <c r="O2419" s="21">
        <f>VLOOKUP(A2419, [1]orders!A:D, 4, FALSE)</f>
        <v>42842</v>
      </c>
      <c r="P2419" s="2">
        <v>1</v>
      </c>
      <c r="Q2419" s="2">
        <v>416.99</v>
      </c>
      <c r="R2419" s="27">
        <v>0.1</v>
      </c>
      <c r="S2419" s="2">
        <f t="shared" si="37"/>
        <v>416.99</v>
      </c>
    </row>
    <row r="2420" spans="1:19" x14ac:dyDescent="0.3">
      <c r="A2420" s="2">
        <v>846</v>
      </c>
      <c r="B2420" s="2">
        <v>4</v>
      </c>
      <c r="C2420" s="2">
        <f>VLOOKUP(A2420, [1]orders!A:G, 7, FALSE)</f>
        <v>2</v>
      </c>
      <c r="D2420" s="2">
        <v>72</v>
      </c>
      <c r="E2420" s="2">
        <f>VLOOKUP(C2420, [2]staffs!A:G,1,FALSE)</f>
        <v>2</v>
      </c>
      <c r="F2420" s="2" t="str">
        <f>VLOOKUP(E2420, [2]staffs!A:D,4,FALSE)</f>
        <v>mireya.copeland@bikes.shop</v>
      </c>
      <c r="G2420" s="2">
        <f>VLOOKUP(D2420, [3]products!$A:$D, 4, FALSE)</f>
        <v>3</v>
      </c>
      <c r="H2420" s="2" t="str">
        <f>VLOOKUP(G2420, [4]categories!A:B, 2, FALSE)</f>
        <v>Cruisers Bicycles</v>
      </c>
      <c r="I2420" s="14">
        <f>VLOOKUP(A2420, [1]orders!A:B,2,FALSE)</f>
        <v>715</v>
      </c>
      <c r="J2420" s="14" t="str">
        <f>VLOOKUP(A2420, [1]orders!A:I,9,FALSE)</f>
        <v>larae.carney@msn.com</v>
      </c>
      <c r="K2420" s="14">
        <f>VLOOKUP(A2420, [1]orders!A:J,10,FALSE)</f>
        <v>11104</v>
      </c>
      <c r="L2420" s="2" t="str">
        <f>IFERROR(VLOOKUP(C2420, [5]stores!A:B, 2, FALSE), "Unknown")</f>
        <v>Baldwin Bikes</v>
      </c>
      <c r="M2420" s="2" t="str">
        <f>VLOOKUP(D2420,[3]products!A:B,2,FALSE)</f>
        <v>Sun Bicycles Biscayne Tandem 7 - 2017</v>
      </c>
      <c r="N2420" s="2" t="str">
        <f>VLOOKUP(D2420, [3]products!A:H, 8, FALSE)</f>
        <v>Sun Bicycles</v>
      </c>
      <c r="O2420" s="21">
        <f>VLOOKUP(A2420, [1]orders!A:D, 4, FALSE)</f>
        <v>42842</v>
      </c>
      <c r="P2420" s="2">
        <v>2</v>
      </c>
      <c r="Q2420" s="2">
        <v>619.99</v>
      </c>
      <c r="R2420" s="27">
        <v>0.05</v>
      </c>
      <c r="S2420" s="2">
        <f t="shared" si="37"/>
        <v>1239.98</v>
      </c>
    </row>
    <row r="2421" spans="1:19" x14ac:dyDescent="0.3">
      <c r="A2421" s="2">
        <v>846</v>
      </c>
      <c r="B2421" s="2">
        <v>5</v>
      </c>
      <c r="C2421" s="2">
        <f>VLOOKUP(A2421, [1]orders!A:G, 7, FALSE)</f>
        <v>2</v>
      </c>
      <c r="D2421" s="2">
        <v>103</v>
      </c>
      <c r="E2421" s="2">
        <f>VLOOKUP(C2421, [2]staffs!A:G,1,FALSE)</f>
        <v>2</v>
      </c>
      <c r="F2421" s="2" t="str">
        <f>VLOOKUP(E2421, [2]staffs!A:D,4,FALSE)</f>
        <v>mireya.copeland@bikes.shop</v>
      </c>
      <c r="G2421" s="2">
        <f>VLOOKUP(D2421, [3]products!$A:$D, 4, FALSE)</f>
        <v>2</v>
      </c>
      <c r="H2421" s="2" t="str">
        <f>VLOOKUP(G2421, [4]categories!A:B, 2, FALSE)</f>
        <v>Comfort Bicycles</v>
      </c>
      <c r="I2421" s="14">
        <f>VLOOKUP(A2421, [1]orders!A:B,2,FALSE)</f>
        <v>715</v>
      </c>
      <c r="J2421" s="14" t="str">
        <f>VLOOKUP(A2421, [1]orders!A:I,9,FALSE)</f>
        <v>larae.carney@msn.com</v>
      </c>
      <c r="K2421" s="14">
        <f>VLOOKUP(A2421, [1]orders!A:J,10,FALSE)</f>
        <v>11104</v>
      </c>
      <c r="L2421" s="2" t="str">
        <f>IFERROR(VLOOKUP(C2421, [5]stores!A:B, 2, FALSE), "Unknown")</f>
        <v>Baldwin Bikes</v>
      </c>
      <c r="M2421" s="2" t="str">
        <f>VLOOKUP(D2421,[3]products!A:B,2,FALSE)</f>
        <v>Sun Bicycles Streamway 3 - 2017</v>
      </c>
      <c r="N2421" s="2" t="str">
        <f>VLOOKUP(D2421, [3]products!A:H, 8, FALSE)</f>
        <v>Sun Bicycles</v>
      </c>
      <c r="O2421" s="21">
        <f>VLOOKUP(A2421, [1]orders!A:D, 4, FALSE)</f>
        <v>42842</v>
      </c>
      <c r="P2421" s="2">
        <v>2</v>
      </c>
      <c r="Q2421" s="2">
        <v>551.99</v>
      </c>
      <c r="R2421" s="27">
        <v>7.0000000000000007E-2</v>
      </c>
      <c r="S2421" s="2">
        <f t="shared" si="37"/>
        <v>1103.98</v>
      </c>
    </row>
    <row r="2422" spans="1:19" x14ac:dyDescent="0.3">
      <c r="A2422" s="2">
        <v>847</v>
      </c>
      <c r="B2422" s="2">
        <v>1</v>
      </c>
      <c r="C2422" s="2">
        <f>VLOOKUP(A2422, [1]orders!A:G, 7, FALSE)</f>
        <v>2</v>
      </c>
      <c r="D2422" s="2">
        <v>61</v>
      </c>
      <c r="E2422" s="2">
        <f>VLOOKUP(C2422, [2]staffs!A:G,1,FALSE)</f>
        <v>2</v>
      </c>
      <c r="F2422" s="2" t="str">
        <f>VLOOKUP(E2422, [2]staffs!A:D,4,FALSE)</f>
        <v>mireya.copeland@bikes.shop</v>
      </c>
      <c r="G2422" s="2">
        <f>VLOOKUP(D2422, [3]products!$A:$D, 4, FALSE)</f>
        <v>5</v>
      </c>
      <c r="H2422" s="2" t="str">
        <f>VLOOKUP(G2422, [4]categories!A:B, 2, FALSE)</f>
        <v>Electric Bikes</v>
      </c>
      <c r="I2422" s="14">
        <f>VLOOKUP(A2422, [1]orders!A:B,2,FALSE)</f>
        <v>329</v>
      </c>
      <c r="J2422" s="14" t="str">
        <f>VLOOKUP(A2422, [1]orders!A:I,9,FALSE)</f>
        <v>marilyn.frank@aol.com</v>
      </c>
      <c r="K2422" s="14">
        <f>VLOOKUP(A2422, [1]orders!A:J,10,FALSE)</f>
        <v>10573</v>
      </c>
      <c r="L2422" s="2" t="str">
        <f>IFERROR(VLOOKUP(C2422, [5]stores!A:B, 2, FALSE), "Unknown")</f>
        <v>Baldwin Bikes</v>
      </c>
      <c r="M2422" s="2" t="str">
        <f>VLOOKUP(D2422,[3]products!A:B,2,FALSE)</f>
        <v>Trek Powerfly 8 FS Plus - 2017</v>
      </c>
      <c r="N2422" s="2" t="str">
        <f>VLOOKUP(D2422, [3]products!A:H, 8, FALSE)</f>
        <v>Trek</v>
      </c>
      <c r="O2422" s="21">
        <f>VLOOKUP(A2422, [1]orders!A:D, 4, FALSE)</f>
        <v>42843</v>
      </c>
      <c r="P2422" s="2">
        <v>2</v>
      </c>
      <c r="Q2422" s="2">
        <v>4999.99</v>
      </c>
      <c r="R2422" s="27">
        <v>0.05</v>
      </c>
      <c r="S2422" s="2">
        <f t="shared" si="37"/>
        <v>9999.98</v>
      </c>
    </row>
    <row r="2423" spans="1:19" x14ac:dyDescent="0.3">
      <c r="A2423" s="2">
        <v>848</v>
      </c>
      <c r="B2423" s="2">
        <v>1</v>
      </c>
      <c r="C2423" s="2">
        <f>VLOOKUP(A2423, [1]orders!A:G, 7, FALSE)</f>
        <v>2</v>
      </c>
      <c r="D2423" s="2">
        <v>93</v>
      </c>
      <c r="E2423" s="2">
        <f>VLOOKUP(C2423, [2]staffs!A:G,1,FALSE)</f>
        <v>2</v>
      </c>
      <c r="F2423" s="2" t="str">
        <f>VLOOKUP(E2423, [2]staffs!A:D,4,FALSE)</f>
        <v>mireya.copeland@bikes.shop</v>
      </c>
      <c r="G2423" s="2">
        <f>VLOOKUP(D2423, [3]products!$A:$D, 4, FALSE)</f>
        <v>1</v>
      </c>
      <c r="H2423" s="2" t="str">
        <f>VLOOKUP(G2423, [4]categories!A:B, 2, FALSE)</f>
        <v>Children Bicycles</v>
      </c>
      <c r="I2423" s="14">
        <f>VLOOKUP(A2423, [1]orders!A:B,2,FALSE)</f>
        <v>597</v>
      </c>
      <c r="J2423" s="14" t="str">
        <f>VLOOKUP(A2423, [1]orders!A:I,9,FALSE)</f>
        <v>rudolf.moran@gmail.com</v>
      </c>
      <c r="K2423" s="14">
        <f>VLOOKUP(A2423, [1]orders!A:J,10,FALSE)</f>
        <v>11378</v>
      </c>
      <c r="L2423" s="2" t="str">
        <f>IFERROR(VLOOKUP(C2423, [5]stores!A:B, 2, FALSE), "Unknown")</f>
        <v>Baldwin Bikes</v>
      </c>
      <c r="M2423" s="2" t="str">
        <f>VLOOKUP(D2423,[3]products!A:B,2,FALSE)</f>
        <v>Haro Shredder 20 Girls - 2017</v>
      </c>
      <c r="N2423" s="2" t="str">
        <f>VLOOKUP(D2423, [3]products!A:H, 8, FALSE)</f>
        <v>Haro</v>
      </c>
      <c r="O2423" s="21">
        <f>VLOOKUP(A2423, [1]orders!A:D, 4, FALSE)</f>
        <v>42843</v>
      </c>
      <c r="P2423" s="2">
        <v>1</v>
      </c>
      <c r="Q2423" s="2">
        <v>209.99</v>
      </c>
      <c r="R2423" s="27">
        <v>7.0000000000000007E-2</v>
      </c>
      <c r="S2423" s="2">
        <f t="shared" si="37"/>
        <v>209.99</v>
      </c>
    </row>
    <row r="2424" spans="1:19" x14ac:dyDescent="0.3">
      <c r="A2424" s="2">
        <v>848</v>
      </c>
      <c r="B2424" s="2">
        <v>2</v>
      </c>
      <c r="C2424" s="2">
        <f>VLOOKUP(A2424, [1]orders!A:G, 7, FALSE)</f>
        <v>2</v>
      </c>
      <c r="D2424" s="2">
        <v>100</v>
      </c>
      <c r="E2424" s="2">
        <f>VLOOKUP(C2424, [2]staffs!A:G,1,FALSE)</f>
        <v>2</v>
      </c>
      <c r="F2424" s="2" t="str">
        <f>VLOOKUP(E2424, [2]staffs!A:D,4,FALSE)</f>
        <v>mireya.copeland@bikes.shop</v>
      </c>
      <c r="G2424" s="2">
        <f>VLOOKUP(D2424, [3]products!$A:$D, 4, FALSE)</f>
        <v>1</v>
      </c>
      <c r="H2424" s="2" t="str">
        <f>VLOOKUP(G2424, [4]categories!A:B, 2, FALSE)</f>
        <v>Children Bicycles</v>
      </c>
      <c r="I2424" s="14">
        <f>VLOOKUP(A2424, [1]orders!A:B,2,FALSE)</f>
        <v>597</v>
      </c>
      <c r="J2424" s="14" t="str">
        <f>VLOOKUP(A2424, [1]orders!A:I,9,FALSE)</f>
        <v>rudolf.moran@gmail.com</v>
      </c>
      <c r="K2424" s="14">
        <f>VLOOKUP(A2424, [1]orders!A:J,10,FALSE)</f>
        <v>11378</v>
      </c>
      <c r="L2424" s="2" t="str">
        <f>IFERROR(VLOOKUP(C2424, [5]stores!A:B, 2, FALSE), "Unknown")</f>
        <v>Baldwin Bikes</v>
      </c>
      <c r="M2424" s="2" t="str">
        <f>VLOOKUP(D2424,[3]products!A:B,2,FALSE)</f>
        <v>Electra Townie 3i EQ (20-inch) - Boys' - 2017</v>
      </c>
      <c r="N2424" s="2" t="str">
        <f>VLOOKUP(D2424, [3]products!A:H, 8, FALSE)</f>
        <v>Electra</v>
      </c>
      <c r="O2424" s="21">
        <f>VLOOKUP(A2424, [1]orders!A:D, 4, FALSE)</f>
        <v>42843</v>
      </c>
      <c r="P2424" s="2">
        <v>2</v>
      </c>
      <c r="Q2424" s="2">
        <v>489.99</v>
      </c>
      <c r="R2424" s="27">
        <v>0.2</v>
      </c>
      <c r="S2424" s="2">
        <f t="shared" si="37"/>
        <v>979.98</v>
      </c>
    </row>
    <row r="2425" spans="1:19" x14ac:dyDescent="0.3">
      <c r="A2425" s="2">
        <v>848</v>
      </c>
      <c r="B2425" s="2">
        <v>3</v>
      </c>
      <c r="C2425" s="2">
        <f>VLOOKUP(A2425, [1]orders!A:G, 7, FALSE)</f>
        <v>2</v>
      </c>
      <c r="D2425" s="2">
        <v>88</v>
      </c>
      <c r="E2425" s="2">
        <f>VLOOKUP(C2425, [2]staffs!A:G,1,FALSE)</f>
        <v>2</v>
      </c>
      <c r="F2425" s="2" t="str">
        <f>VLOOKUP(E2425, [2]staffs!A:D,4,FALSE)</f>
        <v>mireya.copeland@bikes.shop</v>
      </c>
      <c r="G2425" s="2">
        <f>VLOOKUP(D2425, [3]products!$A:$D, 4, FALSE)</f>
        <v>1</v>
      </c>
      <c r="H2425" s="2" t="str">
        <f>VLOOKUP(G2425, [4]categories!A:B, 2, FALSE)</f>
        <v>Children Bicycles</v>
      </c>
      <c r="I2425" s="14">
        <f>VLOOKUP(A2425, [1]orders!A:B,2,FALSE)</f>
        <v>597</v>
      </c>
      <c r="J2425" s="14" t="str">
        <f>VLOOKUP(A2425, [1]orders!A:I,9,FALSE)</f>
        <v>rudolf.moran@gmail.com</v>
      </c>
      <c r="K2425" s="14">
        <f>VLOOKUP(A2425, [1]orders!A:J,10,FALSE)</f>
        <v>11378</v>
      </c>
      <c r="L2425" s="2" t="str">
        <f>IFERROR(VLOOKUP(C2425, [5]stores!A:B, 2, FALSE), "Unknown")</f>
        <v>Baldwin Bikes</v>
      </c>
      <c r="M2425" s="2" t="str">
        <f>VLOOKUP(D2425,[3]products!A:B,2,FALSE)</f>
        <v>Trek Precaliber 12 Girls - 2017</v>
      </c>
      <c r="N2425" s="2" t="str">
        <f>VLOOKUP(D2425, [3]products!A:H, 8, FALSE)</f>
        <v>Trek</v>
      </c>
      <c r="O2425" s="21">
        <f>VLOOKUP(A2425, [1]orders!A:D, 4, FALSE)</f>
        <v>42843</v>
      </c>
      <c r="P2425" s="2">
        <v>2</v>
      </c>
      <c r="Q2425" s="2">
        <v>189.99</v>
      </c>
      <c r="R2425" s="27">
        <v>0.2</v>
      </c>
      <c r="S2425" s="2">
        <f t="shared" si="37"/>
        <v>379.98</v>
      </c>
    </row>
    <row r="2426" spans="1:19" x14ac:dyDescent="0.3">
      <c r="A2426" s="2">
        <v>848</v>
      </c>
      <c r="B2426" s="2">
        <v>4</v>
      </c>
      <c r="C2426" s="2">
        <f>VLOOKUP(A2426, [1]orders!A:G, 7, FALSE)</f>
        <v>2</v>
      </c>
      <c r="D2426" s="2">
        <v>41</v>
      </c>
      <c r="E2426" s="2">
        <f>VLOOKUP(C2426, [2]staffs!A:G,1,FALSE)</f>
        <v>2</v>
      </c>
      <c r="F2426" s="2" t="str">
        <f>VLOOKUP(E2426, [2]staffs!A:D,4,FALSE)</f>
        <v>mireya.copeland@bikes.shop</v>
      </c>
      <c r="G2426" s="2">
        <f>VLOOKUP(D2426, [3]products!$A:$D, 4, FALSE)</f>
        <v>6</v>
      </c>
      <c r="H2426" s="2" t="str">
        <f>VLOOKUP(G2426, [4]categories!A:B, 2, FALSE)</f>
        <v>Mountain Bikes</v>
      </c>
      <c r="I2426" s="14">
        <f>VLOOKUP(A2426, [1]orders!A:B,2,FALSE)</f>
        <v>597</v>
      </c>
      <c r="J2426" s="14" t="str">
        <f>VLOOKUP(A2426, [1]orders!A:I,9,FALSE)</f>
        <v>rudolf.moran@gmail.com</v>
      </c>
      <c r="K2426" s="14">
        <f>VLOOKUP(A2426, [1]orders!A:J,10,FALSE)</f>
        <v>11378</v>
      </c>
      <c r="L2426" s="2" t="str">
        <f>IFERROR(VLOOKUP(C2426, [5]stores!A:B, 2, FALSE), "Unknown")</f>
        <v>Baldwin Bikes</v>
      </c>
      <c r="M2426" s="2" t="str">
        <f>VLOOKUP(D2426,[3]products!A:B,2,FALSE)</f>
        <v>Haro Shift R3 - 2017</v>
      </c>
      <c r="N2426" s="2" t="str">
        <f>VLOOKUP(D2426, [3]products!A:H, 8, FALSE)</f>
        <v>Haro</v>
      </c>
      <c r="O2426" s="21">
        <f>VLOOKUP(A2426, [1]orders!A:D, 4, FALSE)</f>
        <v>42843</v>
      </c>
      <c r="P2426" s="2">
        <v>2</v>
      </c>
      <c r="Q2426" s="2">
        <v>1469.99</v>
      </c>
      <c r="R2426" s="27">
        <v>7.0000000000000007E-2</v>
      </c>
      <c r="S2426" s="2">
        <f t="shared" si="37"/>
        <v>2939.98</v>
      </c>
    </row>
    <row r="2427" spans="1:19" x14ac:dyDescent="0.3">
      <c r="A2427" s="2">
        <v>849</v>
      </c>
      <c r="B2427" s="2">
        <v>1</v>
      </c>
      <c r="C2427" s="2">
        <f>VLOOKUP(A2427, [1]orders!A:G, 7, FALSE)</f>
        <v>1</v>
      </c>
      <c r="D2427" s="2">
        <v>109</v>
      </c>
      <c r="E2427" s="2">
        <f>VLOOKUP(C2427, [2]staffs!A:G,1,FALSE)</f>
        <v>1</v>
      </c>
      <c r="F2427" s="2" t="str">
        <f>VLOOKUP(E2427, [2]staffs!A:D,4,FALSE)</f>
        <v>fabiola.jackson@bikes.shop</v>
      </c>
      <c r="G2427" s="2">
        <f>VLOOKUP(D2427, [3]products!$A:$D, 4, FALSE)</f>
        <v>2</v>
      </c>
      <c r="H2427" s="2" t="str">
        <f>VLOOKUP(G2427, [4]categories!A:B, 2, FALSE)</f>
        <v>Comfort Bicycles</v>
      </c>
      <c r="I2427" s="14">
        <f>VLOOKUP(A2427, [1]orders!A:B,2,FALSE)</f>
        <v>776</v>
      </c>
      <c r="J2427" s="14" t="str">
        <f>VLOOKUP(A2427, [1]orders!A:I,9,FALSE)</f>
        <v>angelique.merrill@gmail.com</v>
      </c>
      <c r="K2427" s="14">
        <f>VLOOKUP(A2427, [1]orders!A:J,10,FALSE)</f>
        <v>91733</v>
      </c>
      <c r="L2427" s="2" t="str">
        <f>IFERROR(VLOOKUP(C2427, [5]stores!A:B, 2, FALSE), "Unknown")</f>
        <v>Santa Cruz Bikes</v>
      </c>
      <c r="M2427" s="2" t="str">
        <f>VLOOKUP(D2427,[3]products!A:B,2,FALSE)</f>
        <v>Sun Bicycles Cruz 7 - Women's - 2017</v>
      </c>
      <c r="N2427" s="2" t="str">
        <f>VLOOKUP(D2427, [3]products!A:H, 8, FALSE)</f>
        <v>Sun Bicycles</v>
      </c>
      <c r="O2427" s="21">
        <f>VLOOKUP(A2427, [1]orders!A:D, 4, FALSE)</f>
        <v>42844</v>
      </c>
      <c r="P2427" s="2">
        <v>1</v>
      </c>
      <c r="Q2427" s="2">
        <v>416.99</v>
      </c>
      <c r="R2427" s="27">
        <v>0.2</v>
      </c>
      <c r="S2427" s="2">
        <f t="shared" si="37"/>
        <v>416.99</v>
      </c>
    </row>
    <row r="2428" spans="1:19" x14ac:dyDescent="0.3">
      <c r="A2428" s="2">
        <v>850</v>
      </c>
      <c r="B2428" s="2">
        <v>1</v>
      </c>
      <c r="C2428" s="2">
        <f>VLOOKUP(A2428, [1]orders!A:G, 7, FALSE)</f>
        <v>1</v>
      </c>
      <c r="D2428" s="2">
        <v>101</v>
      </c>
      <c r="E2428" s="2">
        <f>VLOOKUP(C2428, [2]staffs!A:G,1,FALSE)</f>
        <v>1</v>
      </c>
      <c r="F2428" s="2" t="str">
        <f>VLOOKUP(E2428, [2]staffs!A:D,4,FALSE)</f>
        <v>fabiola.jackson@bikes.shop</v>
      </c>
      <c r="G2428" s="2">
        <f>VLOOKUP(D2428, [3]products!$A:$D, 4, FALSE)</f>
        <v>1</v>
      </c>
      <c r="H2428" s="2" t="str">
        <f>VLOOKUP(G2428, [4]categories!A:B, 2, FALSE)</f>
        <v>Children Bicycles</v>
      </c>
      <c r="I2428" s="14">
        <f>VLOOKUP(A2428, [1]orders!A:B,2,FALSE)</f>
        <v>1346</v>
      </c>
      <c r="J2428" s="14" t="str">
        <f>VLOOKUP(A2428, [1]orders!A:I,9,FALSE)</f>
        <v>sanora.webster@msn.com</v>
      </c>
      <c r="K2428" s="14">
        <f>VLOOKUP(A2428, [1]orders!A:J,10,FALSE)</f>
        <v>90008</v>
      </c>
      <c r="L2428" s="2" t="str">
        <f>IFERROR(VLOOKUP(C2428, [5]stores!A:B, 2, FALSE), "Unknown")</f>
        <v>Santa Cruz Bikes</v>
      </c>
      <c r="M2428" s="2" t="str">
        <f>VLOOKUP(D2428,[3]products!A:B,2,FALSE)</f>
        <v>Electra Townie 7D (20-inch) - Boys' - 2017</v>
      </c>
      <c r="N2428" s="2" t="str">
        <f>VLOOKUP(D2428, [3]products!A:H, 8, FALSE)</f>
        <v>Electra</v>
      </c>
      <c r="O2428" s="21">
        <f>VLOOKUP(A2428, [1]orders!A:D, 4, FALSE)</f>
        <v>42844</v>
      </c>
      <c r="P2428" s="2">
        <v>2</v>
      </c>
      <c r="Q2428" s="2">
        <v>339.99</v>
      </c>
      <c r="R2428" s="27">
        <v>7.0000000000000007E-2</v>
      </c>
      <c r="S2428" s="2">
        <f t="shared" si="37"/>
        <v>679.98</v>
      </c>
    </row>
    <row r="2429" spans="1:19" x14ac:dyDescent="0.3">
      <c r="A2429" s="2">
        <v>850</v>
      </c>
      <c r="B2429" s="2">
        <v>2</v>
      </c>
      <c r="C2429" s="2">
        <f>VLOOKUP(A2429, [1]orders!A:G, 7, FALSE)</f>
        <v>1</v>
      </c>
      <c r="D2429" s="2">
        <v>5</v>
      </c>
      <c r="E2429" s="2">
        <f>VLOOKUP(C2429, [2]staffs!A:G,1,FALSE)</f>
        <v>1</v>
      </c>
      <c r="F2429" s="2" t="str">
        <f>VLOOKUP(E2429, [2]staffs!A:D,4,FALSE)</f>
        <v>fabiola.jackson@bikes.shop</v>
      </c>
      <c r="G2429" s="2">
        <f>VLOOKUP(D2429, [3]products!$A:$D, 4, FALSE)</f>
        <v>6</v>
      </c>
      <c r="H2429" s="2" t="str">
        <f>VLOOKUP(G2429, [4]categories!A:B, 2, FALSE)</f>
        <v>Mountain Bikes</v>
      </c>
      <c r="I2429" s="14">
        <f>VLOOKUP(A2429, [1]orders!A:B,2,FALSE)</f>
        <v>1346</v>
      </c>
      <c r="J2429" s="14" t="str">
        <f>VLOOKUP(A2429, [1]orders!A:I,9,FALSE)</f>
        <v>sanora.webster@msn.com</v>
      </c>
      <c r="K2429" s="14">
        <f>VLOOKUP(A2429, [1]orders!A:J,10,FALSE)</f>
        <v>90008</v>
      </c>
      <c r="L2429" s="2" t="str">
        <f>IFERROR(VLOOKUP(C2429, [5]stores!A:B, 2, FALSE), "Unknown")</f>
        <v>Santa Cruz Bikes</v>
      </c>
      <c r="M2429" s="2" t="str">
        <f>VLOOKUP(D2429,[3]products!A:B,2,FALSE)</f>
        <v>Heller Shagamaw Frame - 2016</v>
      </c>
      <c r="N2429" s="2" t="str">
        <f>VLOOKUP(D2429, [3]products!A:H, 8, FALSE)</f>
        <v>Heller</v>
      </c>
      <c r="O2429" s="21">
        <f>VLOOKUP(A2429, [1]orders!A:D, 4, FALSE)</f>
        <v>42844</v>
      </c>
      <c r="P2429" s="2">
        <v>2</v>
      </c>
      <c r="Q2429" s="2">
        <v>1320.99</v>
      </c>
      <c r="R2429" s="27">
        <v>7.0000000000000007E-2</v>
      </c>
      <c r="S2429" s="2">
        <f t="shared" si="37"/>
        <v>2641.98</v>
      </c>
    </row>
    <row r="2430" spans="1:19" x14ac:dyDescent="0.3">
      <c r="A2430" s="2">
        <v>850</v>
      </c>
      <c r="B2430" s="2">
        <v>3</v>
      </c>
      <c r="C2430" s="2">
        <f>VLOOKUP(A2430, [1]orders!A:G, 7, FALSE)</f>
        <v>1</v>
      </c>
      <c r="D2430" s="2">
        <v>37</v>
      </c>
      <c r="E2430" s="2">
        <f>VLOOKUP(C2430, [2]staffs!A:G,1,FALSE)</f>
        <v>1</v>
      </c>
      <c r="F2430" s="2" t="str">
        <f>VLOOKUP(E2430, [2]staffs!A:D,4,FALSE)</f>
        <v>fabiola.jackson@bikes.shop</v>
      </c>
      <c r="G2430" s="2">
        <f>VLOOKUP(D2430, [3]products!$A:$D, 4, FALSE)</f>
        <v>6</v>
      </c>
      <c r="H2430" s="2" t="str">
        <f>VLOOKUP(G2430, [4]categories!A:B, 2, FALSE)</f>
        <v>Mountain Bikes</v>
      </c>
      <c r="I2430" s="14">
        <f>VLOOKUP(A2430, [1]orders!A:B,2,FALSE)</f>
        <v>1346</v>
      </c>
      <c r="J2430" s="14" t="str">
        <f>VLOOKUP(A2430, [1]orders!A:I,9,FALSE)</f>
        <v>sanora.webster@msn.com</v>
      </c>
      <c r="K2430" s="14">
        <f>VLOOKUP(A2430, [1]orders!A:J,10,FALSE)</f>
        <v>90008</v>
      </c>
      <c r="L2430" s="2" t="str">
        <f>IFERROR(VLOOKUP(C2430, [5]stores!A:B, 2, FALSE), "Unknown")</f>
        <v>Santa Cruz Bikes</v>
      </c>
      <c r="M2430" s="2" t="str">
        <f>VLOOKUP(D2430,[3]products!A:B,2,FALSE)</f>
        <v>Haro Flightline One ST - 2017</v>
      </c>
      <c r="N2430" s="2" t="str">
        <f>VLOOKUP(D2430, [3]products!A:H, 8, FALSE)</f>
        <v>Haro</v>
      </c>
      <c r="O2430" s="21">
        <f>VLOOKUP(A2430, [1]orders!A:D, 4, FALSE)</f>
        <v>42844</v>
      </c>
      <c r="P2430" s="2">
        <v>1</v>
      </c>
      <c r="Q2430" s="2">
        <v>379.99</v>
      </c>
      <c r="R2430" s="27">
        <v>7.0000000000000007E-2</v>
      </c>
      <c r="S2430" s="2">
        <f t="shared" si="37"/>
        <v>379.99</v>
      </c>
    </row>
    <row r="2431" spans="1:19" x14ac:dyDescent="0.3">
      <c r="A2431" s="2">
        <v>851</v>
      </c>
      <c r="B2431" s="2">
        <v>1</v>
      </c>
      <c r="C2431" s="2">
        <f>VLOOKUP(A2431, [1]orders!A:G, 7, FALSE)</f>
        <v>2</v>
      </c>
      <c r="D2431" s="2">
        <v>30</v>
      </c>
      <c r="E2431" s="2">
        <f>VLOOKUP(C2431, [2]staffs!A:G,1,FALSE)</f>
        <v>2</v>
      </c>
      <c r="F2431" s="2" t="str">
        <f>VLOOKUP(E2431, [2]staffs!A:D,4,FALSE)</f>
        <v>mireya.copeland@bikes.shop</v>
      </c>
      <c r="G2431" s="2">
        <f>VLOOKUP(D2431, [3]products!$A:$D, 4, FALSE)</f>
        <v>6</v>
      </c>
      <c r="H2431" s="2" t="str">
        <f>VLOOKUP(G2431, [4]categories!A:B, 2, FALSE)</f>
        <v>Mountain Bikes</v>
      </c>
      <c r="I2431" s="14">
        <f>VLOOKUP(A2431, [1]orders!A:B,2,FALSE)</f>
        <v>1139</v>
      </c>
      <c r="J2431" s="14" t="str">
        <f>VLOOKUP(A2431, [1]orders!A:I,9,FALSE)</f>
        <v>gabriella.jones@hotmail.com</v>
      </c>
      <c r="K2431" s="14">
        <f>VLOOKUP(A2431, [1]orders!A:J,10,FALSE)</f>
        <v>10550</v>
      </c>
      <c r="L2431" s="2" t="str">
        <f>IFERROR(VLOOKUP(C2431, [5]stores!A:B, 2, FALSE), "Unknown")</f>
        <v>Baldwin Bikes</v>
      </c>
      <c r="M2431" s="2" t="str">
        <f>VLOOKUP(D2431,[3]products!A:B,2,FALSE)</f>
        <v>Surly Ice Cream Truck Frameset - 2017</v>
      </c>
      <c r="N2431" s="2" t="str">
        <f>VLOOKUP(D2431, [3]products!A:H, 8, FALSE)</f>
        <v>Surly</v>
      </c>
      <c r="O2431" s="21">
        <f>VLOOKUP(A2431, [1]orders!A:D, 4, FALSE)</f>
        <v>42845</v>
      </c>
      <c r="P2431" s="2">
        <v>1</v>
      </c>
      <c r="Q2431" s="2">
        <v>999.99</v>
      </c>
      <c r="R2431" s="27">
        <v>0.2</v>
      </c>
      <c r="S2431" s="2">
        <f t="shared" si="37"/>
        <v>999.99</v>
      </c>
    </row>
    <row r="2432" spans="1:19" x14ac:dyDescent="0.3">
      <c r="A2432" s="2">
        <v>851</v>
      </c>
      <c r="B2432" s="2">
        <v>2</v>
      </c>
      <c r="C2432" s="2">
        <f>VLOOKUP(A2432, [1]orders!A:G, 7, FALSE)</f>
        <v>2</v>
      </c>
      <c r="D2432" s="2">
        <v>93</v>
      </c>
      <c r="E2432" s="2">
        <f>VLOOKUP(C2432, [2]staffs!A:G,1,FALSE)</f>
        <v>2</v>
      </c>
      <c r="F2432" s="2" t="str">
        <f>VLOOKUP(E2432, [2]staffs!A:D,4,FALSE)</f>
        <v>mireya.copeland@bikes.shop</v>
      </c>
      <c r="G2432" s="2">
        <f>VLOOKUP(D2432, [3]products!$A:$D, 4, FALSE)</f>
        <v>1</v>
      </c>
      <c r="H2432" s="2" t="str">
        <f>VLOOKUP(G2432, [4]categories!A:B, 2, FALSE)</f>
        <v>Children Bicycles</v>
      </c>
      <c r="I2432" s="14">
        <f>VLOOKUP(A2432, [1]orders!A:B,2,FALSE)</f>
        <v>1139</v>
      </c>
      <c r="J2432" s="14" t="str">
        <f>VLOOKUP(A2432, [1]orders!A:I,9,FALSE)</f>
        <v>gabriella.jones@hotmail.com</v>
      </c>
      <c r="K2432" s="14">
        <f>VLOOKUP(A2432, [1]orders!A:J,10,FALSE)</f>
        <v>10550</v>
      </c>
      <c r="L2432" s="2" t="str">
        <f>IFERROR(VLOOKUP(C2432, [5]stores!A:B, 2, FALSE), "Unknown")</f>
        <v>Baldwin Bikes</v>
      </c>
      <c r="M2432" s="2" t="str">
        <f>VLOOKUP(D2432,[3]products!A:B,2,FALSE)</f>
        <v>Haro Shredder 20 Girls - 2017</v>
      </c>
      <c r="N2432" s="2" t="str">
        <f>VLOOKUP(D2432, [3]products!A:H, 8, FALSE)</f>
        <v>Haro</v>
      </c>
      <c r="O2432" s="21">
        <f>VLOOKUP(A2432, [1]orders!A:D, 4, FALSE)</f>
        <v>42845</v>
      </c>
      <c r="P2432" s="2">
        <v>1</v>
      </c>
      <c r="Q2432" s="2">
        <v>209.99</v>
      </c>
      <c r="R2432" s="27">
        <v>0.05</v>
      </c>
      <c r="S2432" s="2">
        <f t="shared" si="37"/>
        <v>209.99</v>
      </c>
    </row>
    <row r="2433" spans="1:19" x14ac:dyDescent="0.3">
      <c r="A2433" s="2">
        <v>852</v>
      </c>
      <c r="B2433" s="2">
        <v>1</v>
      </c>
      <c r="C2433" s="2">
        <f>VLOOKUP(A2433, [1]orders!A:G, 7, FALSE)</f>
        <v>3</v>
      </c>
      <c r="D2433" s="2">
        <v>46</v>
      </c>
      <c r="E2433" s="2">
        <f>VLOOKUP(C2433, [2]staffs!A:G,1,FALSE)</f>
        <v>3</v>
      </c>
      <c r="F2433" s="2" t="str">
        <f>VLOOKUP(E2433, [2]staffs!A:D,4,FALSE)</f>
        <v>genna.serrano@bikes.shop</v>
      </c>
      <c r="G2433" s="2">
        <f>VLOOKUP(D2433, [3]products!$A:$D, 4, FALSE)</f>
        <v>6</v>
      </c>
      <c r="H2433" s="2" t="str">
        <f>VLOOKUP(G2433, [4]categories!A:B, 2, FALSE)</f>
        <v>Mountain Bikes</v>
      </c>
      <c r="I2433" s="14">
        <f>VLOOKUP(A2433, [1]orders!A:B,2,FALSE)</f>
        <v>13</v>
      </c>
      <c r="J2433" s="14" t="str">
        <f>VLOOKUP(A2433, [1]orders!A:I,9,FALSE)</f>
        <v>lashawn.ortiz@msn.com</v>
      </c>
      <c r="K2433" s="14">
        <f>VLOOKUP(A2433, [1]orders!A:J,10,FALSE)</f>
        <v>75604</v>
      </c>
      <c r="L2433" s="2" t="str">
        <f>IFERROR(VLOOKUP(C2433, [5]stores!A:B, 2, FALSE), "Unknown")</f>
        <v>Rowlett Bikes</v>
      </c>
      <c r="M2433" s="2" t="str">
        <f>VLOOKUP(D2433,[3]products!A:B,2,FALSE)</f>
        <v>Haro SR 1.3 - 2017</v>
      </c>
      <c r="N2433" s="2" t="str">
        <f>VLOOKUP(D2433, [3]products!A:H, 8, FALSE)</f>
        <v>Haro</v>
      </c>
      <c r="O2433" s="21">
        <f>VLOOKUP(A2433, [1]orders!A:D, 4, FALSE)</f>
        <v>42846</v>
      </c>
      <c r="P2433" s="2">
        <v>2</v>
      </c>
      <c r="Q2433" s="2">
        <v>1409.99</v>
      </c>
      <c r="R2433" s="27">
        <v>7.0000000000000007E-2</v>
      </c>
      <c r="S2433" s="2">
        <f t="shared" si="37"/>
        <v>2819.98</v>
      </c>
    </row>
    <row r="2434" spans="1:19" x14ac:dyDescent="0.3">
      <c r="A2434" s="2">
        <v>853</v>
      </c>
      <c r="B2434" s="2">
        <v>1</v>
      </c>
      <c r="C2434" s="2">
        <f>VLOOKUP(A2434, [1]orders!A:G, 7, FALSE)</f>
        <v>3</v>
      </c>
      <c r="D2434" s="2">
        <v>99</v>
      </c>
      <c r="E2434" s="2">
        <f>VLOOKUP(C2434, [2]staffs!A:G,1,FALSE)</f>
        <v>3</v>
      </c>
      <c r="F2434" s="2" t="str">
        <f>VLOOKUP(E2434, [2]staffs!A:D,4,FALSE)</f>
        <v>genna.serrano@bikes.shop</v>
      </c>
      <c r="G2434" s="2">
        <f>VLOOKUP(D2434, [3]products!$A:$D, 4, FALSE)</f>
        <v>1</v>
      </c>
      <c r="H2434" s="2" t="str">
        <f>VLOOKUP(G2434, [4]categories!A:B, 2, FALSE)</f>
        <v>Children Bicycles</v>
      </c>
      <c r="I2434" s="14">
        <f>VLOOKUP(A2434, [1]orders!A:B,2,FALSE)</f>
        <v>883</v>
      </c>
      <c r="J2434" s="14" t="str">
        <f>VLOOKUP(A2434, [1]orders!A:I,9,FALSE)</f>
        <v>gilberte.duke@gmail.com</v>
      </c>
      <c r="K2434" s="14">
        <f>VLOOKUP(A2434, [1]orders!A:J,10,FALSE)</f>
        <v>79930</v>
      </c>
      <c r="L2434" s="2" t="str">
        <f>IFERROR(VLOOKUP(C2434, [5]stores!A:B, 2, FALSE), "Unknown")</f>
        <v>Rowlett Bikes</v>
      </c>
      <c r="M2434" s="2" t="str">
        <f>VLOOKUP(D2434,[3]products!A:B,2,FALSE)</f>
        <v>Electra Sugar Skulls 1 (20-inch) - Girl's - 2017</v>
      </c>
      <c r="N2434" s="2" t="str">
        <f>VLOOKUP(D2434, [3]products!A:H, 8, FALSE)</f>
        <v>Electra</v>
      </c>
      <c r="O2434" s="21">
        <f>VLOOKUP(A2434, [1]orders!A:D, 4, FALSE)</f>
        <v>42846</v>
      </c>
      <c r="P2434" s="2">
        <v>1</v>
      </c>
      <c r="Q2434" s="2">
        <v>299.99</v>
      </c>
      <c r="R2434" s="27">
        <v>0.05</v>
      </c>
      <c r="S2434" s="2">
        <f t="shared" si="37"/>
        <v>299.99</v>
      </c>
    </row>
    <row r="2435" spans="1:19" x14ac:dyDescent="0.3">
      <c r="A2435" s="2">
        <v>853</v>
      </c>
      <c r="B2435" s="2">
        <v>2</v>
      </c>
      <c r="C2435" s="2">
        <f>VLOOKUP(A2435, [1]orders!A:G, 7, FALSE)</f>
        <v>3</v>
      </c>
      <c r="D2435" s="2">
        <v>58</v>
      </c>
      <c r="E2435" s="2">
        <f>VLOOKUP(C2435, [2]staffs!A:G,1,FALSE)</f>
        <v>3</v>
      </c>
      <c r="F2435" s="2" t="str">
        <f>VLOOKUP(E2435, [2]staffs!A:D,4,FALSE)</f>
        <v>genna.serrano@bikes.shop</v>
      </c>
      <c r="G2435" s="2">
        <f>VLOOKUP(D2435, [3]products!$A:$D, 4, FALSE)</f>
        <v>7</v>
      </c>
      <c r="H2435" s="2" t="str">
        <f>VLOOKUP(G2435, [4]categories!A:B, 2, FALSE)</f>
        <v>Road Bikes</v>
      </c>
      <c r="I2435" s="14">
        <f>VLOOKUP(A2435, [1]orders!A:B,2,FALSE)</f>
        <v>883</v>
      </c>
      <c r="J2435" s="14" t="str">
        <f>VLOOKUP(A2435, [1]orders!A:I,9,FALSE)</f>
        <v>gilberte.duke@gmail.com</v>
      </c>
      <c r="K2435" s="14">
        <f>VLOOKUP(A2435, [1]orders!A:J,10,FALSE)</f>
        <v>79930</v>
      </c>
      <c r="L2435" s="2" t="str">
        <f>IFERROR(VLOOKUP(C2435, [5]stores!A:B, 2, FALSE), "Unknown")</f>
        <v>Rowlett Bikes</v>
      </c>
      <c r="M2435" s="2" t="str">
        <f>VLOOKUP(D2435,[3]products!A:B,2,FALSE)</f>
        <v>Trek Madone 9.2 - 2017</v>
      </c>
      <c r="N2435" s="2" t="str">
        <f>VLOOKUP(D2435, [3]products!A:H, 8, FALSE)</f>
        <v>Trek</v>
      </c>
      <c r="O2435" s="21">
        <f>VLOOKUP(A2435, [1]orders!A:D, 4, FALSE)</f>
        <v>42846</v>
      </c>
      <c r="P2435" s="2">
        <v>2</v>
      </c>
      <c r="Q2435" s="2">
        <v>4999.99</v>
      </c>
      <c r="R2435" s="27">
        <v>0.2</v>
      </c>
      <c r="S2435" s="2">
        <f t="shared" ref="S2435:S2498" si="38">P2435*Q2435</f>
        <v>9999.98</v>
      </c>
    </row>
    <row r="2436" spans="1:19" x14ac:dyDescent="0.3">
      <c r="A2436" s="2">
        <v>853</v>
      </c>
      <c r="B2436" s="2">
        <v>3</v>
      </c>
      <c r="C2436" s="2">
        <f>VLOOKUP(A2436, [1]orders!A:G, 7, FALSE)</f>
        <v>3</v>
      </c>
      <c r="D2436" s="2">
        <v>42</v>
      </c>
      <c r="E2436" s="2">
        <f>VLOOKUP(C2436, [2]staffs!A:G,1,FALSE)</f>
        <v>3</v>
      </c>
      <c r="F2436" s="2" t="str">
        <f>VLOOKUP(E2436, [2]staffs!A:D,4,FALSE)</f>
        <v>genna.serrano@bikes.shop</v>
      </c>
      <c r="G2436" s="2">
        <f>VLOOKUP(D2436, [3]products!$A:$D, 4, FALSE)</f>
        <v>6</v>
      </c>
      <c r="H2436" s="2" t="str">
        <f>VLOOKUP(G2436, [4]categories!A:B, 2, FALSE)</f>
        <v>Mountain Bikes</v>
      </c>
      <c r="I2436" s="14">
        <f>VLOOKUP(A2436, [1]orders!A:B,2,FALSE)</f>
        <v>883</v>
      </c>
      <c r="J2436" s="14" t="str">
        <f>VLOOKUP(A2436, [1]orders!A:I,9,FALSE)</f>
        <v>gilberte.duke@gmail.com</v>
      </c>
      <c r="K2436" s="14">
        <f>VLOOKUP(A2436, [1]orders!A:J,10,FALSE)</f>
        <v>79930</v>
      </c>
      <c r="L2436" s="2" t="str">
        <f>IFERROR(VLOOKUP(C2436, [5]stores!A:B, 2, FALSE), "Unknown")</f>
        <v>Rowlett Bikes</v>
      </c>
      <c r="M2436" s="2" t="str">
        <f>VLOOKUP(D2436,[3]products!A:B,2,FALSE)</f>
        <v>Trek Fuel EX 5 27.5 Plus - 2017</v>
      </c>
      <c r="N2436" s="2" t="str">
        <f>VLOOKUP(D2436, [3]products!A:H, 8, FALSE)</f>
        <v>Trek</v>
      </c>
      <c r="O2436" s="21">
        <f>VLOOKUP(A2436, [1]orders!A:D, 4, FALSE)</f>
        <v>42846</v>
      </c>
      <c r="P2436" s="2">
        <v>2</v>
      </c>
      <c r="Q2436" s="2">
        <v>2299.9899999999998</v>
      </c>
      <c r="R2436" s="27">
        <v>0.2</v>
      </c>
      <c r="S2436" s="2">
        <f t="shared" si="38"/>
        <v>4599.9799999999996</v>
      </c>
    </row>
    <row r="2437" spans="1:19" x14ac:dyDescent="0.3">
      <c r="A2437" s="2">
        <v>853</v>
      </c>
      <c r="B2437" s="2">
        <v>4</v>
      </c>
      <c r="C2437" s="2">
        <f>VLOOKUP(A2437, [1]orders!A:G, 7, FALSE)</f>
        <v>3</v>
      </c>
      <c r="D2437" s="2">
        <v>45</v>
      </c>
      <c r="E2437" s="2">
        <f>VLOOKUP(C2437, [2]staffs!A:G,1,FALSE)</f>
        <v>3</v>
      </c>
      <c r="F2437" s="2" t="str">
        <f>VLOOKUP(E2437, [2]staffs!A:D,4,FALSE)</f>
        <v>genna.serrano@bikes.shop</v>
      </c>
      <c r="G2437" s="2">
        <f>VLOOKUP(D2437, [3]products!$A:$D, 4, FALSE)</f>
        <v>6</v>
      </c>
      <c r="H2437" s="2" t="str">
        <f>VLOOKUP(G2437, [4]categories!A:B, 2, FALSE)</f>
        <v>Mountain Bikes</v>
      </c>
      <c r="I2437" s="14">
        <f>VLOOKUP(A2437, [1]orders!A:B,2,FALSE)</f>
        <v>883</v>
      </c>
      <c r="J2437" s="14" t="str">
        <f>VLOOKUP(A2437, [1]orders!A:I,9,FALSE)</f>
        <v>gilberte.duke@gmail.com</v>
      </c>
      <c r="K2437" s="14">
        <f>VLOOKUP(A2437, [1]orders!A:J,10,FALSE)</f>
        <v>79930</v>
      </c>
      <c r="L2437" s="2" t="str">
        <f>IFERROR(VLOOKUP(C2437, [5]stores!A:B, 2, FALSE), "Unknown")</f>
        <v>Rowlett Bikes</v>
      </c>
      <c r="M2437" s="2" t="str">
        <f>VLOOKUP(D2437,[3]products!A:B,2,FALSE)</f>
        <v>Haro SR 1.2 - 2017</v>
      </c>
      <c r="N2437" s="2" t="str">
        <f>VLOOKUP(D2437, [3]products!A:H, 8, FALSE)</f>
        <v>Haro</v>
      </c>
      <c r="O2437" s="21">
        <f>VLOOKUP(A2437, [1]orders!A:D, 4, FALSE)</f>
        <v>42846</v>
      </c>
      <c r="P2437" s="2">
        <v>1</v>
      </c>
      <c r="Q2437" s="2">
        <v>869.99</v>
      </c>
      <c r="R2437" s="27">
        <v>0.2</v>
      </c>
      <c r="S2437" s="2">
        <f t="shared" si="38"/>
        <v>869.99</v>
      </c>
    </row>
    <row r="2438" spans="1:19" x14ac:dyDescent="0.3">
      <c r="A2438" s="2">
        <v>853</v>
      </c>
      <c r="B2438" s="2">
        <v>5</v>
      </c>
      <c r="C2438" s="2">
        <f>VLOOKUP(A2438, [1]orders!A:G, 7, FALSE)</f>
        <v>3</v>
      </c>
      <c r="D2438" s="2">
        <v>6</v>
      </c>
      <c r="E2438" s="2">
        <f>VLOOKUP(C2438, [2]staffs!A:G,1,FALSE)</f>
        <v>3</v>
      </c>
      <c r="F2438" s="2" t="str">
        <f>VLOOKUP(E2438, [2]staffs!A:D,4,FALSE)</f>
        <v>genna.serrano@bikes.shop</v>
      </c>
      <c r="G2438" s="2">
        <f>VLOOKUP(D2438, [3]products!$A:$D, 4, FALSE)</f>
        <v>6</v>
      </c>
      <c r="H2438" s="2" t="str">
        <f>VLOOKUP(G2438, [4]categories!A:B, 2, FALSE)</f>
        <v>Mountain Bikes</v>
      </c>
      <c r="I2438" s="14">
        <f>VLOOKUP(A2438, [1]orders!A:B,2,FALSE)</f>
        <v>883</v>
      </c>
      <c r="J2438" s="14" t="str">
        <f>VLOOKUP(A2438, [1]orders!A:I,9,FALSE)</f>
        <v>gilberte.duke@gmail.com</v>
      </c>
      <c r="K2438" s="14">
        <f>VLOOKUP(A2438, [1]orders!A:J,10,FALSE)</f>
        <v>79930</v>
      </c>
      <c r="L2438" s="2" t="str">
        <f>IFERROR(VLOOKUP(C2438, [5]stores!A:B, 2, FALSE), "Unknown")</f>
        <v>Rowlett Bikes</v>
      </c>
      <c r="M2438" s="2" t="str">
        <f>VLOOKUP(D2438,[3]products!A:B,2,FALSE)</f>
        <v>Surly Ice Cream Truck Frameset - 2016</v>
      </c>
      <c r="N2438" s="2" t="str">
        <f>VLOOKUP(D2438, [3]products!A:H, 8, FALSE)</f>
        <v>Surly</v>
      </c>
      <c r="O2438" s="21">
        <f>VLOOKUP(A2438, [1]orders!A:D, 4, FALSE)</f>
        <v>42846</v>
      </c>
      <c r="P2438" s="2">
        <v>1</v>
      </c>
      <c r="Q2438" s="2">
        <v>469.99</v>
      </c>
      <c r="R2438" s="27">
        <v>0.05</v>
      </c>
      <c r="S2438" s="2">
        <f t="shared" si="38"/>
        <v>469.99</v>
      </c>
    </row>
    <row r="2439" spans="1:19" x14ac:dyDescent="0.3">
      <c r="A2439" s="2">
        <v>854</v>
      </c>
      <c r="B2439" s="2">
        <v>1</v>
      </c>
      <c r="C2439" s="2">
        <f>VLOOKUP(A2439, [1]orders!A:G, 7, FALSE)</f>
        <v>2</v>
      </c>
      <c r="D2439" s="2">
        <v>87</v>
      </c>
      <c r="E2439" s="2">
        <f>VLOOKUP(C2439, [2]staffs!A:G,1,FALSE)</f>
        <v>2</v>
      </c>
      <c r="F2439" s="2" t="str">
        <f>VLOOKUP(E2439, [2]staffs!A:D,4,FALSE)</f>
        <v>mireya.copeland@bikes.shop</v>
      </c>
      <c r="G2439" s="2">
        <f>VLOOKUP(D2439, [3]products!$A:$D, 4, FALSE)</f>
        <v>1</v>
      </c>
      <c r="H2439" s="2" t="str">
        <f>VLOOKUP(G2439, [4]categories!A:B, 2, FALSE)</f>
        <v>Children Bicycles</v>
      </c>
      <c r="I2439" s="14">
        <f>VLOOKUP(A2439, [1]orders!A:B,2,FALSE)</f>
        <v>177</v>
      </c>
      <c r="J2439" s="14" t="str">
        <f>VLOOKUP(A2439, [1]orders!A:I,9,FALSE)</f>
        <v>carissa.foreman@msn.com</v>
      </c>
      <c r="K2439" s="14">
        <f>VLOOKUP(A2439, [1]orders!A:J,10,FALSE)</f>
        <v>11378</v>
      </c>
      <c r="L2439" s="2" t="str">
        <f>IFERROR(VLOOKUP(C2439, [5]stores!A:B, 2, FALSE), "Unknown")</f>
        <v>Baldwin Bikes</v>
      </c>
      <c r="M2439" s="2" t="str">
        <f>VLOOKUP(D2439,[3]products!A:B,2,FALSE)</f>
        <v>Trek Precaliber 12 Boys - 2017</v>
      </c>
      <c r="N2439" s="2" t="str">
        <f>VLOOKUP(D2439, [3]products!A:H, 8, FALSE)</f>
        <v>Trek</v>
      </c>
      <c r="O2439" s="21">
        <f>VLOOKUP(A2439, [1]orders!A:D, 4, FALSE)</f>
        <v>42847</v>
      </c>
      <c r="P2439" s="2">
        <v>1</v>
      </c>
      <c r="Q2439" s="2">
        <v>189.99</v>
      </c>
      <c r="R2439" s="27">
        <v>0.1</v>
      </c>
      <c r="S2439" s="2">
        <f t="shared" si="38"/>
        <v>189.99</v>
      </c>
    </row>
    <row r="2440" spans="1:19" x14ac:dyDescent="0.3">
      <c r="A2440" s="2">
        <v>855</v>
      </c>
      <c r="B2440" s="2">
        <v>1</v>
      </c>
      <c r="C2440" s="2">
        <f>VLOOKUP(A2440, [1]orders!A:G, 7, FALSE)</f>
        <v>2</v>
      </c>
      <c r="D2440" s="2">
        <v>18</v>
      </c>
      <c r="E2440" s="2">
        <f>VLOOKUP(C2440, [2]staffs!A:G,1,FALSE)</f>
        <v>2</v>
      </c>
      <c r="F2440" s="2" t="str">
        <f>VLOOKUP(E2440, [2]staffs!A:D,4,FALSE)</f>
        <v>mireya.copeland@bikes.shop</v>
      </c>
      <c r="G2440" s="2">
        <f>VLOOKUP(D2440, [3]products!$A:$D, 4, FALSE)</f>
        <v>3</v>
      </c>
      <c r="H2440" s="2" t="str">
        <f>VLOOKUP(G2440, [4]categories!A:B, 2, FALSE)</f>
        <v>Cruisers Bicycles</v>
      </c>
      <c r="I2440" s="14">
        <f>VLOOKUP(A2440, [1]orders!A:B,2,FALSE)</f>
        <v>775</v>
      </c>
      <c r="J2440" s="14" t="str">
        <f>VLOOKUP(A2440, [1]orders!A:I,9,FALSE)</f>
        <v>kermit.hyde@hotmail.com</v>
      </c>
      <c r="K2440" s="14">
        <f>VLOOKUP(A2440, [1]orders!A:J,10,FALSE)</f>
        <v>11772</v>
      </c>
      <c r="L2440" s="2" t="str">
        <f>IFERROR(VLOOKUP(C2440, [5]stores!A:B, 2, FALSE), "Unknown")</f>
        <v>Baldwin Bikes</v>
      </c>
      <c r="M2440" s="2" t="str">
        <f>VLOOKUP(D2440,[3]products!A:B,2,FALSE)</f>
        <v>Pure Cycles Western 3-Speed - Women's - 2015/2016</v>
      </c>
      <c r="N2440" s="2" t="str">
        <f>VLOOKUP(D2440, [3]products!A:H, 8, FALSE)</f>
        <v>Pure Cycles</v>
      </c>
      <c r="O2440" s="21">
        <f>VLOOKUP(A2440, [1]orders!A:D, 4, FALSE)</f>
        <v>42847</v>
      </c>
      <c r="P2440" s="2">
        <v>1</v>
      </c>
      <c r="Q2440" s="2">
        <v>449</v>
      </c>
      <c r="R2440" s="27">
        <v>0.1</v>
      </c>
      <c r="S2440" s="2">
        <f t="shared" si="38"/>
        <v>449</v>
      </c>
    </row>
    <row r="2441" spans="1:19" x14ac:dyDescent="0.3">
      <c r="A2441" s="2">
        <v>855</v>
      </c>
      <c r="B2441" s="2">
        <v>2</v>
      </c>
      <c r="C2441" s="2">
        <f>VLOOKUP(A2441, [1]orders!A:G, 7, FALSE)</f>
        <v>2</v>
      </c>
      <c r="D2441" s="2">
        <v>93</v>
      </c>
      <c r="E2441" s="2">
        <f>VLOOKUP(C2441, [2]staffs!A:G,1,FALSE)</f>
        <v>2</v>
      </c>
      <c r="F2441" s="2" t="str">
        <f>VLOOKUP(E2441, [2]staffs!A:D,4,FALSE)</f>
        <v>mireya.copeland@bikes.shop</v>
      </c>
      <c r="G2441" s="2">
        <f>VLOOKUP(D2441, [3]products!$A:$D, 4, FALSE)</f>
        <v>1</v>
      </c>
      <c r="H2441" s="2" t="str">
        <f>VLOOKUP(G2441, [4]categories!A:B, 2, FALSE)</f>
        <v>Children Bicycles</v>
      </c>
      <c r="I2441" s="14">
        <f>VLOOKUP(A2441, [1]orders!A:B,2,FALSE)</f>
        <v>775</v>
      </c>
      <c r="J2441" s="14" t="str">
        <f>VLOOKUP(A2441, [1]orders!A:I,9,FALSE)</f>
        <v>kermit.hyde@hotmail.com</v>
      </c>
      <c r="K2441" s="14">
        <f>VLOOKUP(A2441, [1]orders!A:J,10,FALSE)</f>
        <v>11772</v>
      </c>
      <c r="L2441" s="2" t="str">
        <f>IFERROR(VLOOKUP(C2441, [5]stores!A:B, 2, FALSE), "Unknown")</f>
        <v>Baldwin Bikes</v>
      </c>
      <c r="M2441" s="2" t="str">
        <f>VLOOKUP(D2441,[3]products!A:B,2,FALSE)</f>
        <v>Haro Shredder 20 Girls - 2017</v>
      </c>
      <c r="N2441" s="2" t="str">
        <f>VLOOKUP(D2441, [3]products!A:H, 8, FALSE)</f>
        <v>Haro</v>
      </c>
      <c r="O2441" s="21">
        <f>VLOOKUP(A2441, [1]orders!A:D, 4, FALSE)</f>
        <v>42847</v>
      </c>
      <c r="P2441" s="2">
        <v>2</v>
      </c>
      <c r="Q2441" s="2">
        <v>209.99</v>
      </c>
      <c r="R2441" s="27">
        <v>0.2</v>
      </c>
      <c r="S2441" s="2">
        <f t="shared" si="38"/>
        <v>419.98</v>
      </c>
    </row>
    <row r="2442" spans="1:19" x14ac:dyDescent="0.3">
      <c r="A2442" s="2">
        <v>855</v>
      </c>
      <c r="B2442" s="2">
        <v>3</v>
      </c>
      <c r="C2442" s="2">
        <f>VLOOKUP(A2442, [1]orders!A:G, 7, FALSE)</f>
        <v>2</v>
      </c>
      <c r="D2442" s="2">
        <v>89</v>
      </c>
      <c r="E2442" s="2">
        <f>VLOOKUP(C2442, [2]staffs!A:G,1,FALSE)</f>
        <v>2</v>
      </c>
      <c r="F2442" s="2" t="str">
        <f>VLOOKUP(E2442, [2]staffs!A:D,4,FALSE)</f>
        <v>mireya.copeland@bikes.shop</v>
      </c>
      <c r="G2442" s="2">
        <f>VLOOKUP(D2442, [3]products!$A:$D, 4, FALSE)</f>
        <v>1</v>
      </c>
      <c r="H2442" s="2" t="str">
        <f>VLOOKUP(G2442, [4]categories!A:B, 2, FALSE)</f>
        <v>Children Bicycles</v>
      </c>
      <c r="I2442" s="14">
        <f>VLOOKUP(A2442, [1]orders!A:B,2,FALSE)</f>
        <v>775</v>
      </c>
      <c r="J2442" s="14" t="str">
        <f>VLOOKUP(A2442, [1]orders!A:I,9,FALSE)</f>
        <v>kermit.hyde@hotmail.com</v>
      </c>
      <c r="K2442" s="14">
        <f>VLOOKUP(A2442, [1]orders!A:J,10,FALSE)</f>
        <v>11772</v>
      </c>
      <c r="L2442" s="2" t="str">
        <f>IFERROR(VLOOKUP(C2442, [5]stores!A:B, 2, FALSE), "Unknown")</f>
        <v>Baldwin Bikes</v>
      </c>
      <c r="M2442" s="2" t="str">
        <f>VLOOKUP(D2442,[3]products!A:B,2,FALSE)</f>
        <v>Trek Precaliber 16 Boys - 2017</v>
      </c>
      <c r="N2442" s="2" t="str">
        <f>VLOOKUP(D2442, [3]products!A:H, 8, FALSE)</f>
        <v>Trek</v>
      </c>
      <c r="O2442" s="21">
        <f>VLOOKUP(A2442, [1]orders!A:D, 4, FALSE)</f>
        <v>42847</v>
      </c>
      <c r="P2442" s="2">
        <v>1</v>
      </c>
      <c r="Q2442" s="2">
        <v>209.99</v>
      </c>
      <c r="R2442" s="27">
        <v>0.2</v>
      </c>
      <c r="S2442" s="2">
        <f t="shared" si="38"/>
        <v>209.99</v>
      </c>
    </row>
    <row r="2443" spans="1:19" x14ac:dyDescent="0.3">
      <c r="A2443" s="2">
        <v>856</v>
      </c>
      <c r="B2443" s="2">
        <v>1</v>
      </c>
      <c r="C2443" s="2">
        <f>VLOOKUP(A2443, [1]orders!A:G, 7, FALSE)</f>
        <v>2</v>
      </c>
      <c r="D2443" s="2">
        <v>38</v>
      </c>
      <c r="E2443" s="2">
        <f>VLOOKUP(C2443, [2]staffs!A:G,1,FALSE)</f>
        <v>2</v>
      </c>
      <c r="F2443" s="2" t="str">
        <f>VLOOKUP(E2443, [2]staffs!A:D,4,FALSE)</f>
        <v>mireya.copeland@bikes.shop</v>
      </c>
      <c r="G2443" s="2">
        <f>VLOOKUP(D2443, [3]products!$A:$D, 4, FALSE)</f>
        <v>6</v>
      </c>
      <c r="H2443" s="2" t="str">
        <f>VLOOKUP(G2443, [4]categories!A:B, 2, FALSE)</f>
        <v>Mountain Bikes</v>
      </c>
      <c r="I2443" s="14">
        <f>VLOOKUP(A2443, [1]orders!A:B,2,FALSE)</f>
        <v>477</v>
      </c>
      <c r="J2443" s="14" t="str">
        <f>VLOOKUP(A2443, [1]orders!A:I,9,FALSE)</f>
        <v>arminda.weber@yahoo.com</v>
      </c>
      <c r="K2443" s="14">
        <f>VLOOKUP(A2443, [1]orders!A:J,10,FALSE)</f>
        <v>11710</v>
      </c>
      <c r="L2443" s="2" t="str">
        <f>IFERROR(VLOOKUP(C2443, [5]stores!A:B, 2, FALSE), "Unknown")</f>
        <v>Baldwin Bikes</v>
      </c>
      <c r="M2443" s="2" t="str">
        <f>VLOOKUP(D2443,[3]products!A:B,2,FALSE)</f>
        <v>Haro Flightline Two 26 Plus - 2017</v>
      </c>
      <c r="N2443" s="2" t="str">
        <f>VLOOKUP(D2443, [3]products!A:H, 8, FALSE)</f>
        <v>Haro</v>
      </c>
      <c r="O2443" s="21">
        <f>VLOOKUP(A2443, [1]orders!A:D, 4, FALSE)</f>
        <v>42848</v>
      </c>
      <c r="P2443" s="2">
        <v>2</v>
      </c>
      <c r="Q2443" s="2">
        <v>549.99</v>
      </c>
      <c r="R2443" s="27">
        <v>0.05</v>
      </c>
      <c r="S2443" s="2">
        <f t="shared" si="38"/>
        <v>1099.98</v>
      </c>
    </row>
    <row r="2444" spans="1:19" x14ac:dyDescent="0.3">
      <c r="A2444" s="2">
        <v>857</v>
      </c>
      <c r="B2444" s="2">
        <v>1</v>
      </c>
      <c r="C2444" s="2">
        <f>VLOOKUP(A2444, [1]orders!A:G, 7, FALSE)</f>
        <v>2</v>
      </c>
      <c r="D2444" s="2">
        <v>29</v>
      </c>
      <c r="E2444" s="2">
        <f>VLOOKUP(C2444, [2]staffs!A:G,1,FALSE)</f>
        <v>2</v>
      </c>
      <c r="F2444" s="2" t="str">
        <f>VLOOKUP(E2444, [2]staffs!A:D,4,FALSE)</f>
        <v>mireya.copeland@bikes.shop</v>
      </c>
      <c r="G2444" s="2">
        <f>VLOOKUP(D2444, [3]products!$A:$D, 4, FALSE)</f>
        <v>6</v>
      </c>
      <c r="H2444" s="2" t="str">
        <f>VLOOKUP(G2444, [4]categories!A:B, 2, FALSE)</f>
        <v>Mountain Bikes</v>
      </c>
      <c r="I2444" s="14">
        <f>VLOOKUP(A2444, [1]orders!A:B,2,FALSE)</f>
        <v>1402</v>
      </c>
      <c r="J2444" s="14" t="str">
        <f>VLOOKUP(A2444, [1]orders!A:I,9,FALSE)</f>
        <v>sandee.alvarado@aol.com</v>
      </c>
      <c r="K2444" s="14">
        <f>VLOOKUP(A2444, [1]orders!A:J,10,FALSE)</f>
        <v>14043</v>
      </c>
      <c r="L2444" s="2" t="str">
        <f>IFERROR(VLOOKUP(C2444, [5]stores!A:B, 2, FALSE), "Unknown")</f>
        <v>Baldwin Bikes</v>
      </c>
      <c r="M2444" s="2" t="str">
        <f>VLOOKUP(D2444,[3]products!A:B,2,FALSE)</f>
        <v>Trek X-Caliber 8 - 2017</v>
      </c>
      <c r="N2444" s="2" t="str">
        <f>VLOOKUP(D2444, [3]products!A:H, 8, FALSE)</f>
        <v>Trek</v>
      </c>
      <c r="O2444" s="21">
        <f>VLOOKUP(A2444, [1]orders!A:D, 4, FALSE)</f>
        <v>42849</v>
      </c>
      <c r="P2444" s="2">
        <v>1</v>
      </c>
      <c r="Q2444" s="2">
        <v>999.99</v>
      </c>
      <c r="R2444" s="27">
        <v>0.2</v>
      </c>
      <c r="S2444" s="2">
        <f t="shared" si="38"/>
        <v>999.99</v>
      </c>
    </row>
    <row r="2445" spans="1:19" x14ac:dyDescent="0.3">
      <c r="A2445" s="2">
        <v>858</v>
      </c>
      <c r="B2445" s="2">
        <v>1</v>
      </c>
      <c r="C2445" s="2">
        <f>VLOOKUP(A2445, [1]orders!A:G, 7, FALSE)</f>
        <v>2</v>
      </c>
      <c r="D2445" s="2">
        <v>45</v>
      </c>
      <c r="E2445" s="2">
        <f>VLOOKUP(C2445, [2]staffs!A:G,1,FALSE)</f>
        <v>2</v>
      </c>
      <c r="F2445" s="2" t="str">
        <f>VLOOKUP(E2445, [2]staffs!A:D,4,FALSE)</f>
        <v>mireya.copeland@bikes.shop</v>
      </c>
      <c r="G2445" s="2">
        <f>VLOOKUP(D2445, [3]products!$A:$D, 4, FALSE)</f>
        <v>6</v>
      </c>
      <c r="H2445" s="2" t="str">
        <f>VLOOKUP(G2445, [4]categories!A:B, 2, FALSE)</f>
        <v>Mountain Bikes</v>
      </c>
      <c r="I2445" s="14">
        <f>VLOOKUP(A2445, [1]orders!A:B,2,FALSE)</f>
        <v>162</v>
      </c>
      <c r="J2445" s="14" t="str">
        <f>VLOOKUP(A2445, [1]orders!A:I,9,FALSE)</f>
        <v>kam.wilder@hotmail.com</v>
      </c>
      <c r="K2445" s="14">
        <f>VLOOKUP(A2445, [1]orders!A:J,10,FALSE)</f>
        <v>12550</v>
      </c>
      <c r="L2445" s="2" t="str">
        <f>IFERROR(VLOOKUP(C2445, [5]stores!A:B, 2, FALSE), "Unknown")</f>
        <v>Baldwin Bikes</v>
      </c>
      <c r="M2445" s="2" t="str">
        <f>VLOOKUP(D2445,[3]products!A:B,2,FALSE)</f>
        <v>Haro SR 1.2 - 2017</v>
      </c>
      <c r="N2445" s="2" t="str">
        <f>VLOOKUP(D2445, [3]products!A:H, 8, FALSE)</f>
        <v>Haro</v>
      </c>
      <c r="O2445" s="21">
        <f>VLOOKUP(A2445, [1]orders!A:D, 4, FALSE)</f>
        <v>42850</v>
      </c>
      <c r="P2445" s="2">
        <v>2</v>
      </c>
      <c r="Q2445" s="2">
        <v>869.99</v>
      </c>
      <c r="R2445" s="27">
        <v>0.2</v>
      </c>
      <c r="S2445" s="2">
        <f t="shared" si="38"/>
        <v>1739.98</v>
      </c>
    </row>
    <row r="2446" spans="1:19" x14ac:dyDescent="0.3">
      <c r="A2446" s="2">
        <v>858</v>
      </c>
      <c r="B2446" s="2">
        <v>2</v>
      </c>
      <c r="C2446" s="2">
        <f>VLOOKUP(A2446, [1]orders!A:G, 7, FALSE)</f>
        <v>2</v>
      </c>
      <c r="D2446" s="2">
        <v>5</v>
      </c>
      <c r="E2446" s="2">
        <f>VLOOKUP(C2446, [2]staffs!A:G,1,FALSE)</f>
        <v>2</v>
      </c>
      <c r="F2446" s="2" t="str">
        <f>VLOOKUP(E2446, [2]staffs!A:D,4,FALSE)</f>
        <v>mireya.copeland@bikes.shop</v>
      </c>
      <c r="G2446" s="2">
        <f>VLOOKUP(D2446, [3]products!$A:$D, 4, FALSE)</f>
        <v>6</v>
      </c>
      <c r="H2446" s="2" t="str">
        <f>VLOOKUP(G2446, [4]categories!A:B, 2, FALSE)</f>
        <v>Mountain Bikes</v>
      </c>
      <c r="I2446" s="14">
        <f>VLOOKUP(A2446, [1]orders!A:B,2,FALSE)</f>
        <v>162</v>
      </c>
      <c r="J2446" s="14" t="str">
        <f>VLOOKUP(A2446, [1]orders!A:I,9,FALSE)</f>
        <v>kam.wilder@hotmail.com</v>
      </c>
      <c r="K2446" s="14">
        <f>VLOOKUP(A2446, [1]orders!A:J,10,FALSE)</f>
        <v>12550</v>
      </c>
      <c r="L2446" s="2" t="str">
        <f>IFERROR(VLOOKUP(C2446, [5]stores!A:B, 2, FALSE), "Unknown")</f>
        <v>Baldwin Bikes</v>
      </c>
      <c r="M2446" s="2" t="str">
        <f>VLOOKUP(D2446,[3]products!A:B,2,FALSE)</f>
        <v>Heller Shagamaw Frame - 2016</v>
      </c>
      <c r="N2446" s="2" t="str">
        <f>VLOOKUP(D2446, [3]products!A:H, 8, FALSE)</f>
        <v>Heller</v>
      </c>
      <c r="O2446" s="21">
        <f>VLOOKUP(A2446, [1]orders!A:D, 4, FALSE)</f>
        <v>42850</v>
      </c>
      <c r="P2446" s="2">
        <v>1</v>
      </c>
      <c r="Q2446" s="2">
        <v>1320.99</v>
      </c>
      <c r="R2446" s="27">
        <v>0.2</v>
      </c>
      <c r="S2446" s="2">
        <f t="shared" si="38"/>
        <v>1320.99</v>
      </c>
    </row>
    <row r="2447" spans="1:19" x14ac:dyDescent="0.3">
      <c r="A2447" s="2">
        <v>858</v>
      </c>
      <c r="B2447" s="2">
        <v>3</v>
      </c>
      <c r="C2447" s="2">
        <f>VLOOKUP(A2447, [1]orders!A:G, 7, FALSE)</f>
        <v>2</v>
      </c>
      <c r="D2447" s="2">
        <v>14</v>
      </c>
      <c r="E2447" s="2">
        <f>VLOOKUP(C2447, [2]staffs!A:G,1,FALSE)</f>
        <v>2</v>
      </c>
      <c r="F2447" s="2" t="str">
        <f>VLOOKUP(E2447, [2]staffs!A:D,4,FALSE)</f>
        <v>mireya.copeland@bikes.shop</v>
      </c>
      <c r="G2447" s="2">
        <f>VLOOKUP(D2447, [3]products!$A:$D, 4, FALSE)</f>
        <v>3</v>
      </c>
      <c r="H2447" s="2" t="str">
        <f>VLOOKUP(G2447, [4]categories!A:B, 2, FALSE)</f>
        <v>Cruisers Bicycles</v>
      </c>
      <c r="I2447" s="14">
        <f>VLOOKUP(A2447, [1]orders!A:B,2,FALSE)</f>
        <v>162</v>
      </c>
      <c r="J2447" s="14" t="str">
        <f>VLOOKUP(A2447, [1]orders!A:I,9,FALSE)</f>
        <v>kam.wilder@hotmail.com</v>
      </c>
      <c r="K2447" s="14">
        <f>VLOOKUP(A2447, [1]orders!A:J,10,FALSE)</f>
        <v>12550</v>
      </c>
      <c r="L2447" s="2" t="str">
        <f>IFERROR(VLOOKUP(C2447, [5]stores!A:B, 2, FALSE), "Unknown")</f>
        <v>Baldwin Bikes</v>
      </c>
      <c r="M2447" s="2" t="str">
        <f>VLOOKUP(D2447,[3]products!A:B,2,FALSE)</f>
        <v>Electra Girl's Hawaii 1 (16-inch) - 2015/2016</v>
      </c>
      <c r="N2447" s="2" t="str">
        <f>VLOOKUP(D2447, [3]products!A:H, 8, FALSE)</f>
        <v>Electra</v>
      </c>
      <c r="O2447" s="21">
        <f>VLOOKUP(A2447, [1]orders!A:D, 4, FALSE)</f>
        <v>42850</v>
      </c>
      <c r="P2447" s="2">
        <v>1</v>
      </c>
      <c r="Q2447" s="2">
        <v>269.99</v>
      </c>
      <c r="R2447" s="27">
        <v>7.0000000000000007E-2</v>
      </c>
      <c r="S2447" s="2">
        <f t="shared" si="38"/>
        <v>269.99</v>
      </c>
    </row>
    <row r="2448" spans="1:19" x14ac:dyDescent="0.3">
      <c r="A2448" s="2">
        <v>858</v>
      </c>
      <c r="B2448" s="2">
        <v>4</v>
      </c>
      <c r="C2448" s="2">
        <f>VLOOKUP(A2448, [1]orders!A:G, 7, FALSE)</f>
        <v>2</v>
      </c>
      <c r="D2448" s="2">
        <v>73</v>
      </c>
      <c r="E2448" s="2">
        <f>VLOOKUP(C2448, [2]staffs!A:G,1,FALSE)</f>
        <v>2</v>
      </c>
      <c r="F2448" s="2" t="str">
        <f>VLOOKUP(E2448, [2]staffs!A:D,4,FALSE)</f>
        <v>mireya.copeland@bikes.shop</v>
      </c>
      <c r="G2448" s="2">
        <f>VLOOKUP(D2448, [3]products!$A:$D, 4, FALSE)</f>
        <v>3</v>
      </c>
      <c r="H2448" s="2" t="str">
        <f>VLOOKUP(G2448, [4]categories!A:B, 2, FALSE)</f>
        <v>Cruisers Bicycles</v>
      </c>
      <c r="I2448" s="14">
        <f>VLOOKUP(A2448, [1]orders!A:B,2,FALSE)</f>
        <v>162</v>
      </c>
      <c r="J2448" s="14" t="str">
        <f>VLOOKUP(A2448, [1]orders!A:I,9,FALSE)</f>
        <v>kam.wilder@hotmail.com</v>
      </c>
      <c r="K2448" s="14">
        <f>VLOOKUP(A2448, [1]orders!A:J,10,FALSE)</f>
        <v>12550</v>
      </c>
      <c r="L2448" s="2" t="str">
        <f>IFERROR(VLOOKUP(C2448, [5]stores!A:B, 2, FALSE), "Unknown")</f>
        <v>Baldwin Bikes</v>
      </c>
      <c r="M2448" s="2" t="str">
        <f>VLOOKUP(D2448,[3]products!A:B,2,FALSE)</f>
        <v>Sun Bicycles Brickell Tandem 7 - 2017</v>
      </c>
      <c r="N2448" s="2" t="str">
        <f>VLOOKUP(D2448, [3]products!A:H, 8, FALSE)</f>
        <v>Sun Bicycles</v>
      </c>
      <c r="O2448" s="21">
        <f>VLOOKUP(A2448, [1]orders!A:D, 4, FALSE)</f>
        <v>42850</v>
      </c>
      <c r="P2448" s="2">
        <v>2</v>
      </c>
      <c r="Q2448" s="2">
        <v>749.99</v>
      </c>
      <c r="R2448" s="27">
        <v>7.0000000000000007E-2</v>
      </c>
      <c r="S2448" s="2">
        <f t="shared" si="38"/>
        <v>1499.98</v>
      </c>
    </row>
    <row r="2449" spans="1:19" x14ac:dyDescent="0.3">
      <c r="A2449" s="2">
        <v>859</v>
      </c>
      <c r="B2449" s="2">
        <v>1</v>
      </c>
      <c r="C2449" s="2">
        <f>VLOOKUP(A2449, [1]orders!A:G, 7, FALSE)</f>
        <v>2</v>
      </c>
      <c r="D2449" s="2">
        <v>38</v>
      </c>
      <c r="E2449" s="2">
        <f>VLOOKUP(C2449, [2]staffs!A:G,1,FALSE)</f>
        <v>2</v>
      </c>
      <c r="F2449" s="2" t="str">
        <f>VLOOKUP(E2449, [2]staffs!A:D,4,FALSE)</f>
        <v>mireya.copeland@bikes.shop</v>
      </c>
      <c r="G2449" s="2">
        <f>VLOOKUP(D2449, [3]products!$A:$D, 4, FALSE)</f>
        <v>6</v>
      </c>
      <c r="H2449" s="2" t="str">
        <f>VLOOKUP(G2449, [4]categories!A:B, 2, FALSE)</f>
        <v>Mountain Bikes</v>
      </c>
      <c r="I2449" s="14">
        <f>VLOOKUP(A2449, [1]orders!A:B,2,FALSE)</f>
        <v>644</v>
      </c>
      <c r="J2449" s="14" t="str">
        <f>VLOOKUP(A2449, [1]orders!A:I,9,FALSE)</f>
        <v>valentin.mclaughlin@hotmail.com</v>
      </c>
      <c r="K2449" s="14">
        <f>VLOOKUP(A2449, [1]orders!A:J,10,FALSE)</f>
        <v>11757</v>
      </c>
      <c r="L2449" s="2" t="str">
        <f>IFERROR(VLOOKUP(C2449, [5]stores!A:B, 2, FALSE), "Unknown")</f>
        <v>Baldwin Bikes</v>
      </c>
      <c r="M2449" s="2" t="str">
        <f>VLOOKUP(D2449,[3]products!A:B,2,FALSE)</f>
        <v>Haro Flightline Two 26 Plus - 2017</v>
      </c>
      <c r="N2449" s="2" t="str">
        <f>VLOOKUP(D2449, [3]products!A:H, 8, FALSE)</f>
        <v>Haro</v>
      </c>
      <c r="O2449" s="21">
        <f>VLOOKUP(A2449, [1]orders!A:D, 4, FALSE)</f>
        <v>42850</v>
      </c>
      <c r="P2449" s="2">
        <v>2</v>
      </c>
      <c r="Q2449" s="2">
        <v>549.99</v>
      </c>
      <c r="R2449" s="27">
        <v>7.0000000000000007E-2</v>
      </c>
      <c r="S2449" s="2">
        <f t="shared" si="38"/>
        <v>1099.98</v>
      </c>
    </row>
    <row r="2450" spans="1:19" x14ac:dyDescent="0.3">
      <c r="A2450" s="2">
        <v>859</v>
      </c>
      <c r="B2450" s="2">
        <v>2</v>
      </c>
      <c r="C2450" s="2">
        <f>VLOOKUP(A2450, [1]orders!A:G, 7, FALSE)</f>
        <v>2</v>
      </c>
      <c r="D2450" s="2">
        <v>13</v>
      </c>
      <c r="E2450" s="2">
        <f>VLOOKUP(C2450, [2]staffs!A:G,1,FALSE)</f>
        <v>2</v>
      </c>
      <c r="F2450" s="2" t="str">
        <f>VLOOKUP(E2450, [2]staffs!A:D,4,FALSE)</f>
        <v>mireya.copeland@bikes.shop</v>
      </c>
      <c r="G2450" s="2">
        <f>VLOOKUP(D2450, [3]products!$A:$D, 4, FALSE)</f>
        <v>3</v>
      </c>
      <c r="H2450" s="2" t="str">
        <f>VLOOKUP(G2450, [4]categories!A:B, 2, FALSE)</f>
        <v>Cruisers Bicycles</v>
      </c>
      <c r="I2450" s="14">
        <f>VLOOKUP(A2450, [1]orders!A:B,2,FALSE)</f>
        <v>644</v>
      </c>
      <c r="J2450" s="14" t="str">
        <f>VLOOKUP(A2450, [1]orders!A:I,9,FALSE)</f>
        <v>valentin.mclaughlin@hotmail.com</v>
      </c>
      <c r="K2450" s="14">
        <f>VLOOKUP(A2450, [1]orders!A:J,10,FALSE)</f>
        <v>11757</v>
      </c>
      <c r="L2450" s="2" t="str">
        <f>IFERROR(VLOOKUP(C2450, [5]stores!A:B, 2, FALSE), "Unknown")</f>
        <v>Baldwin Bikes</v>
      </c>
      <c r="M2450" s="2" t="str">
        <f>VLOOKUP(D2450,[3]products!A:B,2,FALSE)</f>
        <v>Electra Cruiser 1 (24-Inch) - 2016</v>
      </c>
      <c r="N2450" s="2" t="str">
        <f>VLOOKUP(D2450, [3]products!A:H, 8, FALSE)</f>
        <v>Electra</v>
      </c>
      <c r="O2450" s="21">
        <f>VLOOKUP(A2450, [1]orders!A:D, 4, FALSE)</f>
        <v>42850</v>
      </c>
      <c r="P2450" s="2">
        <v>1</v>
      </c>
      <c r="Q2450" s="2">
        <v>269.99</v>
      </c>
      <c r="R2450" s="27">
        <v>0.1</v>
      </c>
      <c r="S2450" s="2">
        <f t="shared" si="38"/>
        <v>269.99</v>
      </c>
    </row>
    <row r="2451" spans="1:19" x14ac:dyDescent="0.3">
      <c r="A2451" s="2">
        <v>859</v>
      </c>
      <c r="B2451" s="2">
        <v>3</v>
      </c>
      <c r="C2451" s="2">
        <f>VLOOKUP(A2451, [1]orders!A:G, 7, FALSE)</f>
        <v>2</v>
      </c>
      <c r="D2451" s="2">
        <v>14</v>
      </c>
      <c r="E2451" s="2">
        <f>VLOOKUP(C2451, [2]staffs!A:G,1,FALSE)</f>
        <v>2</v>
      </c>
      <c r="F2451" s="2" t="str">
        <f>VLOOKUP(E2451, [2]staffs!A:D,4,FALSE)</f>
        <v>mireya.copeland@bikes.shop</v>
      </c>
      <c r="G2451" s="2">
        <f>VLOOKUP(D2451, [3]products!$A:$D, 4, FALSE)</f>
        <v>3</v>
      </c>
      <c r="H2451" s="2" t="str">
        <f>VLOOKUP(G2451, [4]categories!A:B, 2, FALSE)</f>
        <v>Cruisers Bicycles</v>
      </c>
      <c r="I2451" s="14">
        <f>VLOOKUP(A2451, [1]orders!A:B,2,FALSE)</f>
        <v>644</v>
      </c>
      <c r="J2451" s="14" t="str">
        <f>VLOOKUP(A2451, [1]orders!A:I,9,FALSE)</f>
        <v>valentin.mclaughlin@hotmail.com</v>
      </c>
      <c r="K2451" s="14">
        <f>VLOOKUP(A2451, [1]orders!A:J,10,FALSE)</f>
        <v>11757</v>
      </c>
      <c r="L2451" s="2" t="str">
        <f>IFERROR(VLOOKUP(C2451, [5]stores!A:B, 2, FALSE), "Unknown")</f>
        <v>Baldwin Bikes</v>
      </c>
      <c r="M2451" s="2" t="str">
        <f>VLOOKUP(D2451,[3]products!A:B,2,FALSE)</f>
        <v>Electra Girl's Hawaii 1 (16-inch) - 2015/2016</v>
      </c>
      <c r="N2451" s="2" t="str">
        <f>VLOOKUP(D2451, [3]products!A:H, 8, FALSE)</f>
        <v>Electra</v>
      </c>
      <c r="O2451" s="21">
        <f>VLOOKUP(A2451, [1]orders!A:D, 4, FALSE)</f>
        <v>42850</v>
      </c>
      <c r="P2451" s="2">
        <v>2</v>
      </c>
      <c r="Q2451" s="2">
        <v>269.99</v>
      </c>
      <c r="R2451" s="27">
        <v>0.1</v>
      </c>
      <c r="S2451" s="2">
        <f t="shared" si="38"/>
        <v>539.98</v>
      </c>
    </row>
    <row r="2452" spans="1:19" x14ac:dyDescent="0.3">
      <c r="A2452" s="2">
        <v>859</v>
      </c>
      <c r="B2452" s="2">
        <v>4</v>
      </c>
      <c r="C2452" s="2">
        <f>VLOOKUP(A2452, [1]orders!A:G, 7, FALSE)</f>
        <v>2</v>
      </c>
      <c r="D2452" s="2">
        <v>71</v>
      </c>
      <c r="E2452" s="2">
        <f>VLOOKUP(C2452, [2]staffs!A:G,1,FALSE)</f>
        <v>2</v>
      </c>
      <c r="F2452" s="2" t="str">
        <f>VLOOKUP(E2452, [2]staffs!A:D,4,FALSE)</f>
        <v>mireya.copeland@bikes.shop</v>
      </c>
      <c r="G2452" s="2">
        <f>VLOOKUP(D2452, [3]products!$A:$D, 4, FALSE)</f>
        <v>3</v>
      </c>
      <c r="H2452" s="2" t="str">
        <f>VLOOKUP(G2452, [4]categories!A:B, 2, FALSE)</f>
        <v>Cruisers Bicycles</v>
      </c>
      <c r="I2452" s="14">
        <f>VLOOKUP(A2452, [1]orders!A:B,2,FALSE)</f>
        <v>644</v>
      </c>
      <c r="J2452" s="14" t="str">
        <f>VLOOKUP(A2452, [1]orders!A:I,9,FALSE)</f>
        <v>valentin.mclaughlin@hotmail.com</v>
      </c>
      <c r="K2452" s="14">
        <f>VLOOKUP(A2452, [1]orders!A:J,10,FALSE)</f>
        <v>11757</v>
      </c>
      <c r="L2452" s="2" t="str">
        <f>IFERROR(VLOOKUP(C2452, [5]stores!A:B, 2, FALSE), "Unknown")</f>
        <v>Baldwin Bikes</v>
      </c>
      <c r="M2452" s="2" t="str">
        <f>VLOOKUP(D2452,[3]products!A:B,2,FALSE)</f>
        <v>Sun Bicycles Atlas X-Type - 2017</v>
      </c>
      <c r="N2452" s="2" t="str">
        <f>VLOOKUP(D2452, [3]products!A:H, 8, FALSE)</f>
        <v>Sun Bicycles</v>
      </c>
      <c r="O2452" s="21">
        <f>VLOOKUP(A2452, [1]orders!A:D, 4, FALSE)</f>
        <v>42850</v>
      </c>
      <c r="P2452" s="2">
        <v>2</v>
      </c>
      <c r="Q2452" s="2">
        <v>416.99</v>
      </c>
      <c r="R2452" s="27">
        <v>0.1</v>
      </c>
      <c r="S2452" s="2">
        <f t="shared" si="38"/>
        <v>833.98</v>
      </c>
    </row>
    <row r="2453" spans="1:19" x14ac:dyDescent="0.3">
      <c r="A2453" s="2">
        <v>859</v>
      </c>
      <c r="B2453" s="2">
        <v>5</v>
      </c>
      <c r="C2453" s="2">
        <f>VLOOKUP(A2453, [1]orders!A:G, 7, FALSE)</f>
        <v>2</v>
      </c>
      <c r="D2453" s="2">
        <v>36</v>
      </c>
      <c r="E2453" s="2">
        <f>VLOOKUP(C2453, [2]staffs!A:G,1,FALSE)</f>
        <v>2</v>
      </c>
      <c r="F2453" s="2" t="str">
        <f>VLOOKUP(E2453, [2]staffs!A:D,4,FALSE)</f>
        <v>mireya.copeland@bikes.shop</v>
      </c>
      <c r="G2453" s="2">
        <f>VLOOKUP(D2453, [3]products!$A:$D, 4, FALSE)</f>
        <v>6</v>
      </c>
      <c r="H2453" s="2" t="str">
        <f>VLOOKUP(G2453, [4]categories!A:B, 2, FALSE)</f>
        <v>Mountain Bikes</v>
      </c>
      <c r="I2453" s="14">
        <f>VLOOKUP(A2453, [1]orders!A:B,2,FALSE)</f>
        <v>644</v>
      </c>
      <c r="J2453" s="14" t="str">
        <f>VLOOKUP(A2453, [1]orders!A:I,9,FALSE)</f>
        <v>valentin.mclaughlin@hotmail.com</v>
      </c>
      <c r="K2453" s="14">
        <f>VLOOKUP(A2453, [1]orders!A:J,10,FALSE)</f>
        <v>11757</v>
      </c>
      <c r="L2453" s="2" t="str">
        <f>IFERROR(VLOOKUP(C2453, [5]stores!A:B, 2, FALSE), "Unknown")</f>
        <v>Baldwin Bikes</v>
      </c>
      <c r="M2453" s="2" t="str">
        <f>VLOOKUP(D2453,[3]products!A:B,2,FALSE)</f>
        <v>Surly Troll Frameset - 2017</v>
      </c>
      <c r="N2453" s="2" t="str">
        <f>VLOOKUP(D2453, [3]products!A:H, 8, FALSE)</f>
        <v>Surly</v>
      </c>
      <c r="O2453" s="21">
        <f>VLOOKUP(A2453, [1]orders!A:D, 4, FALSE)</f>
        <v>42850</v>
      </c>
      <c r="P2453" s="2">
        <v>2</v>
      </c>
      <c r="Q2453" s="2">
        <v>832.99</v>
      </c>
      <c r="R2453" s="27">
        <v>0.1</v>
      </c>
      <c r="S2453" s="2">
        <f t="shared" si="38"/>
        <v>1665.98</v>
      </c>
    </row>
    <row r="2454" spans="1:19" x14ac:dyDescent="0.3">
      <c r="A2454" s="2">
        <v>860</v>
      </c>
      <c r="B2454" s="2">
        <v>1</v>
      </c>
      <c r="C2454" s="2">
        <f>VLOOKUP(A2454, [1]orders!A:G, 7, FALSE)</f>
        <v>2</v>
      </c>
      <c r="D2454" s="2">
        <v>6</v>
      </c>
      <c r="E2454" s="2">
        <f>VLOOKUP(C2454, [2]staffs!A:G,1,FALSE)</f>
        <v>2</v>
      </c>
      <c r="F2454" s="2" t="str">
        <f>VLOOKUP(E2454, [2]staffs!A:D,4,FALSE)</f>
        <v>mireya.copeland@bikes.shop</v>
      </c>
      <c r="G2454" s="2">
        <f>VLOOKUP(D2454, [3]products!$A:$D, 4, FALSE)</f>
        <v>6</v>
      </c>
      <c r="H2454" s="2" t="str">
        <f>VLOOKUP(G2454, [4]categories!A:B, 2, FALSE)</f>
        <v>Mountain Bikes</v>
      </c>
      <c r="I2454" s="14">
        <f>VLOOKUP(A2454, [1]orders!A:B,2,FALSE)</f>
        <v>473</v>
      </c>
      <c r="J2454" s="14" t="str">
        <f>VLOOKUP(A2454, [1]orders!A:I,9,FALSE)</f>
        <v>lashawna.richardson@hotmail.com</v>
      </c>
      <c r="K2454" s="14">
        <f>VLOOKUP(A2454, [1]orders!A:J,10,FALSE)</f>
        <v>11510</v>
      </c>
      <c r="L2454" s="2" t="str">
        <f>IFERROR(VLOOKUP(C2454, [5]stores!A:B, 2, FALSE), "Unknown")</f>
        <v>Baldwin Bikes</v>
      </c>
      <c r="M2454" s="2" t="str">
        <f>VLOOKUP(D2454,[3]products!A:B,2,FALSE)</f>
        <v>Surly Ice Cream Truck Frameset - 2016</v>
      </c>
      <c r="N2454" s="2" t="str">
        <f>VLOOKUP(D2454, [3]products!A:H, 8, FALSE)</f>
        <v>Surly</v>
      </c>
      <c r="O2454" s="21">
        <f>VLOOKUP(A2454, [1]orders!A:D, 4, FALSE)</f>
        <v>42852</v>
      </c>
      <c r="P2454" s="2">
        <v>1</v>
      </c>
      <c r="Q2454" s="2">
        <v>469.99</v>
      </c>
      <c r="R2454" s="27">
        <v>0.05</v>
      </c>
      <c r="S2454" s="2">
        <f t="shared" si="38"/>
        <v>469.99</v>
      </c>
    </row>
    <row r="2455" spans="1:19" x14ac:dyDescent="0.3">
      <c r="A2455" s="2">
        <v>860</v>
      </c>
      <c r="B2455" s="2">
        <v>2</v>
      </c>
      <c r="C2455" s="2">
        <f>VLOOKUP(A2455, [1]orders!A:G, 7, FALSE)</f>
        <v>2</v>
      </c>
      <c r="D2455" s="2">
        <v>24</v>
      </c>
      <c r="E2455" s="2">
        <f>VLOOKUP(C2455, [2]staffs!A:G,1,FALSE)</f>
        <v>2</v>
      </c>
      <c r="F2455" s="2" t="str">
        <f>VLOOKUP(E2455, [2]staffs!A:D,4,FALSE)</f>
        <v>mireya.copeland@bikes.shop</v>
      </c>
      <c r="G2455" s="2">
        <f>VLOOKUP(D2455, [3]products!$A:$D, 4, FALSE)</f>
        <v>2</v>
      </c>
      <c r="H2455" s="2" t="str">
        <f>VLOOKUP(G2455, [4]categories!A:B, 2, FALSE)</f>
        <v>Comfort Bicycles</v>
      </c>
      <c r="I2455" s="14">
        <f>VLOOKUP(A2455, [1]orders!A:B,2,FALSE)</f>
        <v>473</v>
      </c>
      <c r="J2455" s="14" t="str">
        <f>VLOOKUP(A2455, [1]orders!A:I,9,FALSE)</f>
        <v>lashawna.richardson@hotmail.com</v>
      </c>
      <c r="K2455" s="14">
        <f>VLOOKUP(A2455, [1]orders!A:J,10,FALSE)</f>
        <v>11510</v>
      </c>
      <c r="L2455" s="2" t="str">
        <f>IFERROR(VLOOKUP(C2455, [5]stores!A:B, 2, FALSE), "Unknown")</f>
        <v>Baldwin Bikes</v>
      </c>
      <c r="M2455" s="2" t="str">
        <f>VLOOKUP(D2455,[3]products!A:B,2,FALSE)</f>
        <v>Electra Townie Original 21D - 2016</v>
      </c>
      <c r="N2455" s="2" t="str">
        <f>VLOOKUP(D2455, [3]products!A:H, 8, FALSE)</f>
        <v>Electra</v>
      </c>
      <c r="O2455" s="21">
        <f>VLOOKUP(A2455, [1]orders!A:D, 4, FALSE)</f>
        <v>42852</v>
      </c>
      <c r="P2455" s="2">
        <v>2</v>
      </c>
      <c r="Q2455" s="2">
        <v>549.99</v>
      </c>
      <c r="R2455" s="27">
        <v>0.2</v>
      </c>
      <c r="S2455" s="2">
        <f t="shared" si="38"/>
        <v>1099.98</v>
      </c>
    </row>
    <row r="2456" spans="1:19" x14ac:dyDescent="0.3">
      <c r="A2456" s="2">
        <v>860</v>
      </c>
      <c r="B2456" s="2">
        <v>3</v>
      </c>
      <c r="C2456" s="2">
        <f>VLOOKUP(A2456, [1]orders!A:G, 7, FALSE)</f>
        <v>2</v>
      </c>
      <c r="D2456" s="2">
        <v>25</v>
      </c>
      <c r="E2456" s="2">
        <f>VLOOKUP(C2456, [2]staffs!A:G,1,FALSE)</f>
        <v>2</v>
      </c>
      <c r="F2456" s="2" t="str">
        <f>VLOOKUP(E2456, [2]staffs!A:D,4,FALSE)</f>
        <v>mireya.copeland@bikes.shop</v>
      </c>
      <c r="G2456" s="2">
        <f>VLOOKUP(D2456, [3]products!$A:$D, 4, FALSE)</f>
        <v>2</v>
      </c>
      <c r="H2456" s="2" t="str">
        <f>VLOOKUP(G2456, [4]categories!A:B, 2, FALSE)</f>
        <v>Comfort Bicycles</v>
      </c>
      <c r="I2456" s="14">
        <f>VLOOKUP(A2456, [1]orders!A:B,2,FALSE)</f>
        <v>473</v>
      </c>
      <c r="J2456" s="14" t="str">
        <f>VLOOKUP(A2456, [1]orders!A:I,9,FALSE)</f>
        <v>lashawna.richardson@hotmail.com</v>
      </c>
      <c r="K2456" s="14">
        <f>VLOOKUP(A2456, [1]orders!A:J,10,FALSE)</f>
        <v>11510</v>
      </c>
      <c r="L2456" s="2" t="str">
        <f>IFERROR(VLOOKUP(C2456, [5]stores!A:B, 2, FALSE), "Unknown")</f>
        <v>Baldwin Bikes</v>
      </c>
      <c r="M2456" s="2" t="str">
        <f>VLOOKUP(D2456,[3]products!A:B,2,FALSE)</f>
        <v>Electra Townie Original 7D - 2015/2016</v>
      </c>
      <c r="N2456" s="2" t="str">
        <f>VLOOKUP(D2456, [3]products!A:H, 8, FALSE)</f>
        <v>Electra</v>
      </c>
      <c r="O2456" s="21">
        <f>VLOOKUP(A2456, [1]orders!A:D, 4, FALSE)</f>
        <v>42852</v>
      </c>
      <c r="P2456" s="2">
        <v>1</v>
      </c>
      <c r="Q2456" s="2">
        <v>499.99</v>
      </c>
      <c r="R2456" s="27">
        <v>0.2</v>
      </c>
      <c r="S2456" s="2">
        <f t="shared" si="38"/>
        <v>499.99</v>
      </c>
    </row>
    <row r="2457" spans="1:19" x14ac:dyDescent="0.3">
      <c r="A2457" s="2">
        <v>860</v>
      </c>
      <c r="B2457" s="2">
        <v>4</v>
      </c>
      <c r="C2457" s="2">
        <f>VLOOKUP(A2457, [1]orders!A:G, 7, FALSE)</f>
        <v>2</v>
      </c>
      <c r="D2457" s="2">
        <v>58</v>
      </c>
      <c r="E2457" s="2">
        <f>VLOOKUP(C2457, [2]staffs!A:G,1,FALSE)</f>
        <v>2</v>
      </c>
      <c r="F2457" s="2" t="str">
        <f>VLOOKUP(E2457, [2]staffs!A:D,4,FALSE)</f>
        <v>mireya.copeland@bikes.shop</v>
      </c>
      <c r="G2457" s="2">
        <f>VLOOKUP(D2457, [3]products!$A:$D, 4, FALSE)</f>
        <v>7</v>
      </c>
      <c r="H2457" s="2" t="str">
        <f>VLOOKUP(G2457, [4]categories!A:B, 2, FALSE)</f>
        <v>Road Bikes</v>
      </c>
      <c r="I2457" s="14">
        <f>VLOOKUP(A2457, [1]orders!A:B,2,FALSE)</f>
        <v>473</v>
      </c>
      <c r="J2457" s="14" t="str">
        <f>VLOOKUP(A2457, [1]orders!A:I,9,FALSE)</f>
        <v>lashawna.richardson@hotmail.com</v>
      </c>
      <c r="K2457" s="14">
        <f>VLOOKUP(A2457, [1]orders!A:J,10,FALSE)</f>
        <v>11510</v>
      </c>
      <c r="L2457" s="2" t="str">
        <f>IFERROR(VLOOKUP(C2457, [5]stores!A:B, 2, FALSE), "Unknown")</f>
        <v>Baldwin Bikes</v>
      </c>
      <c r="M2457" s="2" t="str">
        <f>VLOOKUP(D2457,[3]products!A:B,2,FALSE)</f>
        <v>Trek Madone 9.2 - 2017</v>
      </c>
      <c r="N2457" s="2" t="str">
        <f>VLOOKUP(D2457, [3]products!A:H, 8, FALSE)</f>
        <v>Trek</v>
      </c>
      <c r="O2457" s="21">
        <f>VLOOKUP(A2457, [1]orders!A:D, 4, FALSE)</f>
        <v>42852</v>
      </c>
      <c r="P2457" s="2">
        <v>2</v>
      </c>
      <c r="Q2457" s="2">
        <v>4999.99</v>
      </c>
      <c r="R2457" s="27">
        <v>7.0000000000000007E-2</v>
      </c>
      <c r="S2457" s="2">
        <f t="shared" si="38"/>
        <v>9999.98</v>
      </c>
    </row>
    <row r="2458" spans="1:19" x14ac:dyDescent="0.3">
      <c r="A2458" s="2">
        <v>860</v>
      </c>
      <c r="B2458" s="2">
        <v>5</v>
      </c>
      <c r="C2458" s="2">
        <f>VLOOKUP(A2458, [1]orders!A:G, 7, FALSE)</f>
        <v>2</v>
      </c>
      <c r="D2458" s="2">
        <v>95</v>
      </c>
      <c r="E2458" s="2">
        <f>VLOOKUP(C2458, [2]staffs!A:G,1,FALSE)</f>
        <v>2</v>
      </c>
      <c r="F2458" s="2" t="str">
        <f>VLOOKUP(E2458, [2]staffs!A:D,4,FALSE)</f>
        <v>mireya.copeland@bikes.shop</v>
      </c>
      <c r="G2458" s="2">
        <f>VLOOKUP(D2458, [3]products!$A:$D, 4, FALSE)</f>
        <v>1</v>
      </c>
      <c r="H2458" s="2" t="str">
        <f>VLOOKUP(G2458, [4]categories!A:B, 2, FALSE)</f>
        <v>Children Bicycles</v>
      </c>
      <c r="I2458" s="14">
        <f>VLOOKUP(A2458, [1]orders!A:B,2,FALSE)</f>
        <v>473</v>
      </c>
      <c r="J2458" s="14" t="str">
        <f>VLOOKUP(A2458, [1]orders!A:I,9,FALSE)</f>
        <v>lashawna.richardson@hotmail.com</v>
      </c>
      <c r="K2458" s="14">
        <f>VLOOKUP(A2458, [1]orders!A:J,10,FALSE)</f>
        <v>11510</v>
      </c>
      <c r="L2458" s="2" t="str">
        <f>IFERROR(VLOOKUP(C2458, [5]stores!A:B, 2, FALSE), "Unknown")</f>
        <v>Baldwin Bikes</v>
      </c>
      <c r="M2458" s="2" t="str">
        <f>VLOOKUP(D2458,[3]products!A:B,2,FALSE)</f>
        <v>Electra Girl's Hawaii 1 16" - 2017</v>
      </c>
      <c r="N2458" s="2" t="str">
        <f>VLOOKUP(D2458, [3]products!A:H, 8, FALSE)</f>
        <v>Electra</v>
      </c>
      <c r="O2458" s="21">
        <f>VLOOKUP(A2458, [1]orders!A:D, 4, FALSE)</f>
        <v>42852</v>
      </c>
      <c r="P2458" s="2">
        <v>2</v>
      </c>
      <c r="Q2458" s="2">
        <v>299.99</v>
      </c>
      <c r="R2458" s="27">
        <v>0.05</v>
      </c>
      <c r="S2458" s="2">
        <f t="shared" si="38"/>
        <v>599.98</v>
      </c>
    </row>
    <row r="2459" spans="1:19" x14ac:dyDescent="0.3">
      <c r="A2459" s="2">
        <v>861</v>
      </c>
      <c r="B2459" s="2">
        <v>1</v>
      </c>
      <c r="C2459" s="2">
        <f>VLOOKUP(A2459, [1]orders!A:G, 7, FALSE)</f>
        <v>2</v>
      </c>
      <c r="D2459" s="2">
        <v>14</v>
      </c>
      <c r="E2459" s="2">
        <f>VLOOKUP(C2459, [2]staffs!A:G,1,FALSE)</f>
        <v>2</v>
      </c>
      <c r="F2459" s="2" t="str">
        <f>VLOOKUP(E2459, [2]staffs!A:D,4,FALSE)</f>
        <v>mireya.copeland@bikes.shop</v>
      </c>
      <c r="G2459" s="2">
        <f>VLOOKUP(D2459, [3]products!$A:$D, 4, FALSE)</f>
        <v>3</v>
      </c>
      <c r="H2459" s="2" t="str">
        <f>VLOOKUP(G2459, [4]categories!A:B, 2, FALSE)</f>
        <v>Cruisers Bicycles</v>
      </c>
      <c r="I2459" s="14">
        <f>VLOOKUP(A2459, [1]orders!A:B,2,FALSE)</f>
        <v>1177</v>
      </c>
      <c r="J2459" s="14" t="str">
        <f>VLOOKUP(A2459, [1]orders!A:I,9,FALSE)</f>
        <v>charlesetta.soto@yahoo.com</v>
      </c>
      <c r="K2459" s="14">
        <f>VLOOKUP(A2459, [1]orders!A:J,10,FALSE)</f>
        <v>12601</v>
      </c>
      <c r="L2459" s="2" t="str">
        <f>IFERROR(VLOOKUP(C2459, [5]stores!A:B, 2, FALSE), "Unknown")</f>
        <v>Baldwin Bikes</v>
      </c>
      <c r="M2459" s="2" t="str">
        <f>VLOOKUP(D2459,[3]products!A:B,2,FALSE)</f>
        <v>Electra Girl's Hawaii 1 (16-inch) - 2015/2016</v>
      </c>
      <c r="N2459" s="2" t="str">
        <f>VLOOKUP(D2459, [3]products!A:H, 8, FALSE)</f>
        <v>Electra</v>
      </c>
      <c r="O2459" s="21">
        <f>VLOOKUP(A2459, [1]orders!A:D, 4, FALSE)</f>
        <v>42852</v>
      </c>
      <c r="P2459" s="2">
        <v>2</v>
      </c>
      <c r="Q2459" s="2">
        <v>269.99</v>
      </c>
      <c r="R2459" s="27">
        <v>7.0000000000000007E-2</v>
      </c>
      <c r="S2459" s="2">
        <f t="shared" si="38"/>
        <v>539.98</v>
      </c>
    </row>
    <row r="2460" spans="1:19" x14ac:dyDescent="0.3">
      <c r="A2460" s="2">
        <v>861</v>
      </c>
      <c r="B2460" s="2">
        <v>2</v>
      </c>
      <c r="C2460" s="2">
        <f>VLOOKUP(A2460, [1]orders!A:G, 7, FALSE)</f>
        <v>2</v>
      </c>
      <c r="D2460" s="2">
        <v>62</v>
      </c>
      <c r="E2460" s="2">
        <f>VLOOKUP(C2460, [2]staffs!A:G,1,FALSE)</f>
        <v>2</v>
      </c>
      <c r="F2460" s="2" t="str">
        <f>VLOOKUP(E2460, [2]staffs!A:D,4,FALSE)</f>
        <v>mireya.copeland@bikes.shop</v>
      </c>
      <c r="G2460" s="2">
        <f>VLOOKUP(D2460, [3]products!$A:$D, 4, FALSE)</f>
        <v>4</v>
      </c>
      <c r="H2460" s="2" t="str">
        <f>VLOOKUP(G2460, [4]categories!A:B, 2, FALSE)</f>
        <v>Cyclocross Bicycles</v>
      </c>
      <c r="I2460" s="14">
        <f>VLOOKUP(A2460, [1]orders!A:B,2,FALSE)</f>
        <v>1177</v>
      </c>
      <c r="J2460" s="14" t="str">
        <f>VLOOKUP(A2460, [1]orders!A:I,9,FALSE)</f>
        <v>charlesetta.soto@yahoo.com</v>
      </c>
      <c r="K2460" s="14">
        <f>VLOOKUP(A2460, [1]orders!A:J,10,FALSE)</f>
        <v>12601</v>
      </c>
      <c r="L2460" s="2" t="str">
        <f>IFERROR(VLOOKUP(C2460, [5]stores!A:B, 2, FALSE), "Unknown")</f>
        <v>Baldwin Bikes</v>
      </c>
      <c r="M2460" s="2" t="str">
        <f>VLOOKUP(D2460,[3]products!A:B,2,FALSE)</f>
        <v>Trek Boone 7 - 2017</v>
      </c>
      <c r="N2460" s="2" t="str">
        <f>VLOOKUP(D2460, [3]products!A:H, 8, FALSE)</f>
        <v>Trek</v>
      </c>
      <c r="O2460" s="21">
        <f>VLOOKUP(A2460, [1]orders!A:D, 4, FALSE)</f>
        <v>42852</v>
      </c>
      <c r="P2460" s="2">
        <v>1</v>
      </c>
      <c r="Q2460" s="2">
        <v>3499.99</v>
      </c>
      <c r="R2460" s="27">
        <v>0.2</v>
      </c>
      <c r="S2460" s="2">
        <f t="shared" si="38"/>
        <v>3499.99</v>
      </c>
    </row>
    <row r="2461" spans="1:19" x14ac:dyDescent="0.3">
      <c r="A2461" s="2">
        <v>862</v>
      </c>
      <c r="B2461" s="2">
        <v>1</v>
      </c>
      <c r="C2461" s="2">
        <f>VLOOKUP(A2461, [1]orders!A:G, 7, FALSE)</f>
        <v>3</v>
      </c>
      <c r="D2461" s="2">
        <v>85</v>
      </c>
      <c r="E2461" s="2">
        <f>VLOOKUP(C2461, [2]staffs!A:G,1,FALSE)</f>
        <v>3</v>
      </c>
      <c r="F2461" s="2" t="str">
        <f>VLOOKUP(E2461, [2]staffs!A:D,4,FALSE)</f>
        <v>genna.serrano@bikes.shop</v>
      </c>
      <c r="G2461" s="2">
        <f>VLOOKUP(D2461, [3]products!$A:$D, 4, FALSE)</f>
        <v>1</v>
      </c>
      <c r="H2461" s="2" t="str">
        <f>VLOOKUP(G2461, [4]categories!A:B, 2, FALSE)</f>
        <v>Children Bicycles</v>
      </c>
      <c r="I2461" s="14">
        <f>VLOOKUP(A2461, [1]orders!A:B,2,FALSE)</f>
        <v>1230</v>
      </c>
      <c r="J2461" s="14" t="str">
        <f>VLOOKUP(A2461, [1]orders!A:I,9,FALSE)</f>
        <v>jesus.burch@hotmail.com</v>
      </c>
      <c r="K2461" s="14">
        <f>VLOOKUP(A2461, [1]orders!A:J,10,FALSE)</f>
        <v>75115</v>
      </c>
      <c r="L2461" s="2" t="str">
        <f>IFERROR(VLOOKUP(C2461, [5]stores!A:B, 2, FALSE), "Unknown")</f>
        <v>Rowlett Bikes</v>
      </c>
      <c r="M2461" s="2" t="str">
        <f>VLOOKUP(D2461,[3]products!A:B,2,FALSE)</f>
        <v>Haro Downtown 16 - 2017</v>
      </c>
      <c r="N2461" s="2" t="str">
        <f>VLOOKUP(D2461, [3]products!A:H, 8, FALSE)</f>
        <v>Haro</v>
      </c>
      <c r="O2461" s="21">
        <f>VLOOKUP(A2461, [1]orders!A:D, 4, FALSE)</f>
        <v>42852</v>
      </c>
      <c r="P2461" s="2">
        <v>1</v>
      </c>
      <c r="Q2461" s="2">
        <v>329.99</v>
      </c>
      <c r="R2461" s="27">
        <v>0.05</v>
      </c>
      <c r="S2461" s="2">
        <f t="shared" si="38"/>
        <v>329.99</v>
      </c>
    </row>
    <row r="2462" spans="1:19" x14ac:dyDescent="0.3">
      <c r="A2462" s="2">
        <v>862</v>
      </c>
      <c r="B2462" s="2">
        <v>2</v>
      </c>
      <c r="C2462" s="2">
        <f>VLOOKUP(A2462, [1]orders!A:G, 7, FALSE)</f>
        <v>3</v>
      </c>
      <c r="D2462" s="2">
        <v>99</v>
      </c>
      <c r="E2462" s="2">
        <f>VLOOKUP(C2462, [2]staffs!A:G,1,FALSE)</f>
        <v>3</v>
      </c>
      <c r="F2462" s="2" t="str">
        <f>VLOOKUP(E2462, [2]staffs!A:D,4,FALSE)</f>
        <v>genna.serrano@bikes.shop</v>
      </c>
      <c r="G2462" s="2">
        <f>VLOOKUP(D2462, [3]products!$A:$D, 4, FALSE)</f>
        <v>1</v>
      </c>
      <c r="H2462" s="2" t="str">
        <f>VLOOKUP(G2462, [4]categories!A:B, 2, FALSE)</f>
        <v>Children Bicycles</v>
      </c>
      <c r="I2462" s="14">
        <f>VLOOKUP(A2462, [1]orders!A:B,2,FALSE)</f>
        <v>1230</v>
      </c>
      <c r="J2462" s="14" t="str">
        <f>VLOOKUP(A2462, [1]orders!A:I,9,FALSE)</f>
        <v>jesus.burch@hotmail.com</v>
      </c>
      <c r="K2462" s="14">
        <f>VLOOKUP(A2462, [1]orders!A:J,10,FALSE)</f>
        <v>75115</v>
      </c>
      <c r="L2462" s="2" t="str">
        <f>IFERROR(VLOOKUP(C2462, [5]stores!A:B, 2, FALSE), "Unknown")</f>
        <v>Rowlett Bikes</v>
      </c>
      <c r="M2462" s="2" t="str">
        <f>VLOOKUP(D2462,[3]products!A:B,2,FALSE)</f>
        <v>Electra Sugar Skulls 1 (20-inch) - Girl's - 2017</v>
      </c>
      <c r="N2462" s="2" t="str">
        <f>VLOOKUP(D2462, [3]products!A:H, 8, FALSE)</f>
        <v>Electra</v>
      </c>
      <c r="O2462" s="21">
        <f>VLOOKUP(A2462, [1]orders!A:D, 4, FALSE)</f>
        <v>42852</v>
      </c>
      <c r="P2462" s="2">
        <v>1</v>
      </c>
      <c r="Q2462" s="2">
        <v>299.99</v>
      </c>
      <c r="R2462" s="27">
        <v>0.2</v>
      </c>
      <c r="S2462" s="2">
        <f t="shared" si="38"/>
        <v>299.99</v>
      </c>
    </row>
    <row r="2463" spans="1:19" x14ac:dyDescent="0.3">
      <c r="A2463" s="2">
        <v>862</v>
      </c>
      <c r="B2463" s="2">
        <v>3</v>
      </c>
      <c r="C2463" s="2">
        <f>VLOOKUP(A2463, [1]orders!A:G, 7, FALSE)</f>
        <v>3</v>
      </c>
      <c r="D2463" s="2">
        <v>49</v>
      </c>
      <c r="E2463" s="2">
        <f>VLOOKUP(C2463, [2]staffs!A:G,1,FALSE)</f>
        <v>3</v>
      </c>
      <c r="F2463" s="2" t="str">
        <f>VLOOKUP(E2463, [2]staffs!A:D,4,FALSE)</f>
        <v>genna.serrano@bikes.shop</v>
      </c>
      <c r="G2463" s="2">
        <f>VLOOKUP(D2463, [3]products!$A:$D, 4, FALSE)</f>
        <v>7</v>
      </c>
      <c r="H2463" s="2" t="str">
        <f>VLOOKUP(G2463, [4]categories!A:B, 2, FALSE)</f>
        <v>Road Bikes</v>
      </c>
      <c r="I2463" s="14">
        <f>VLOOKUP(A2463, [1]orders!A:B,2,FALSE)</f>
        <v>1230</v>
      </c>
      <c r="J2463" s="14" t="str">
        <f>VLOOKUP(A2463, [1]orders!A:I,9,FALSE)</f>
        <v>jesus.burch@hotmail.com</v>
      </c>
      <c r="K2463" s="14">
        <f>VLOOKUP(A2463, [1]orders!A:J,10,FALSE)</f>
        <v>75115</v>
      </c>
      <c r="L2463" s="2" t="str">
        <f>IFERROR(VLOOKUP(C2463, [5]stores!A:B, 2, FALSE), "Unknown")</f>
        <v>Rowlett Bikes</v>
      </c>
      <c r="M2463" s="2" t="str">
        <f>VLOOKUP(D2463,[3]products!A:B,2,FALSE)</f>
        <v>Trek Domane SL 6 - 2017</v>
      </c>
      <c r="N2463" s="2" t="str">
        <f>VLOOKUP(D2463, [3]products!A:H, 8, FALSE)</f>
        <v>Trek</v>
      </c>
      <c r="O2463" s="21">
        <f>VLOOKUP(A2463, [1]orders!A:D, 4, FALSE)</f>
        <v>42852</v>
      </c>
      <c r="P2463" s="2">
        <v>2</v>
      </c>
      <c r="Q2463" s="2">
        <v>3499.99</v>
      </c>
      <c r="R2463" s="27">
        <v>7.0000000000000007E-2</v>
      </c>
      <c r="S2463" s="2">
        <f t="shared" si="38"/>
        <v>6999.98</v>
      </c>
    </row>
    <row r="2464" spans="1:19" x14ac:dyDescent="0.3">
      <c r="A2464" s="2">
        <v>863</v>
      </c>
      <c r="B2464" s="2">
        <v>1</v>
      </c>
      <c r="C2464" s="2">
        <f>VLOOKUP(A2464, [1]orders!A:G, 7, FALSE)</f>
        <v>2</v>
      </c>
      <c r="D2464" s="2">
        <v>93</v>
      </c>
      <c r="E2464" s="2">
        <f>VLOOKUP(C2464, [2]staffs!A:G,1,FALSE)</f>
        <v>2</v>
      </c>
      <c r="F2464" s="2" t="str">
        <f>VLOOKUP(E2464, [2]staffs!A:D,4,FALSE)</f>
        <v>mireya.copeland@bikes.shop</v>
      </c>
      <c r="G2464" s="2">
        <f>VLOOKUP(D2464, [3]products!$A:$D, 4, FALSE)</f>
        <v>1</v>
      </c>
      <c r="H2464" s="2" t="str">
        <f>VLOOKUP(G2464, [4]categories!A:B, 2, FALSE)</f>
        <v>Children Bicycles</v>
      </c>
      <c r="I2464" s="14">
        <f>VLOOKUP(A2464, [1]orders!A:B,2,FALSE)</f>
        <v>446</v>
      </c>
      <c r="J2464" s="14" t="str">
        <f>VLOOKUP(A2464, [1]orders!A:I,9,FALSE)</f>
        <v>nathanael.bradley@aol.com</v>
      </c>
      <c r="K2464" s="14">
        <f>VLOOKUP(A2464, [1]orders!A:J,10,FALSE)</f>
        <v>12010</v>
      </c>
      <c r="L2464" s="2" t="str">
        <f>IFERROR(VLOOKUP(C2464, [5]stores!A:B, 2, FALSE), "Unknown")</f>
        <v>Baldwin Bikes</v>
      </c>
      <c r="M2464" s="2" t="str">
        <f>VLOOKUP(D2464,[3]products!A:B,2,FALSE)</f>
        <v>Haro Shredder 20 Girls - 2017</v>
      </c>
      <c r="N2464" s="2" t="str">
        <f>VLOOKUP(D2464, [3]products!A:H, 8, FALSE)</f>
        <v>Haro</v>
      </c>
      <c r="O2464" s="21">
        <f>VLOOKUP(A2464, [1]orders!A:D, 4, FALSE)</f>
        <v>42853</v>
      </c>
      <c r="P2464" s="2">
        <v>2</v>
      </c>
      <c r="Q2464" s="2">
        <v>209.99</v>
      </c>
      <c r="R2464" s="27">
        <v>0.1</v>
      </c>
      <c r="S2464" s="2">
        <f t="shared" si="38"/>
        <v>419.98</v>
      </c>
    </row>
    <row r="2465" spans="1:19" x14ac:dyDescent="0.3">
      <c r="A2465" s="2">
        <v>864</v>
      </c>
      <c r="B2465" s="2">
        <v>1</v>
      </c>
      <c r="C2465" s="2">
        <f>VLOOKUP(A2465, [1]orders!A:G, 7, FALSE)</f>
        <v>2</v>
      </c>
      <c r="D2465" s="2">
        <v>37</v>
      </c>
      <c r="E2465" s="2">
        <f>VLOOKUP(C2465, [2]staffs!A:G,1,FALSE)</f>
        <v>2</v>
      </c>
      <c r="F2465" s="2" t="str">
        <f>VLOOKUP(E2465, [2]staffs!A:D,4,FALSE)</f>
        <v>mireya.copeland@bikes.shop</v>
      </c>
      <c r="G2465" s="2">
        <f>VLOOKUP(D2465, [3]products!$A:$D, 4, FALSE)</f>
        <v>6</v>
      </c>
      <c r="H2465" s="2" t="str">
        <f>VLOOKUP(G2465, [4]categories!A:B, 2, FALSE)</f>
        <v>Mountain Bikes</v>
      </c>
      <c r="I2465" s="14">
        <f>VLOOKUP(A2465, [1]orders!A:B,2,FALSE)</f>
        <v>902</v>
      </c>
      <c r="J2465" s="14" t="str">
        <f>VLOOKUP(A2465, [1]orders!A:I,9,FALSE)</f>
        <v>elease.dejesus@gmail.com</v>
      </c>
      <c r="K2465" s="14">
        <f>VLOOKUP(A2465, [1]orders!A:J,10,FALSE)</f>
        <v>13126</v>
      </c>
      <c r="L2465" s="2" t="str">
        <f>IFERROR(VLOOKUP(C2465, [5]stores!A:B, 2, FALSE), "Unknown")</f>
        <v>Baldwin Bikes</v>
      </c>
      <c r="M2465" s="2" t="str">
        <f>VLOOKUP(D2465,[3]products!A:B,2,FALSE)</f>
        <v>Haro Flightline One ST - 2017</v>
      </c>
      <c r="N2465" s="2" t="str">
        <f>VLOOKUP(D2465, [3]products!A:H, 8, FALSE)</f>
        <v>Haro</v>
      </c>
      <c r="O2465" s="21">
        <f>VLOOKUP(A2465, [1]orders!A:D, 4, FALSE)</f>
        <v>42853</v>
      </c>
      <c r="P2465" s="2">
        <v>1</v>
      </c>
      <c r="Q2465" s="2">
        <v>379.99</v>
      </c>
      <c r="R2465" s="27">
        <v>0.1</v>
      </c>
      <c r="S2465" s="2">
        <f t="shared" si="38"/>
        <v>379.99</v>
      </c>
    </row>
    <row r="2466" spans="1:19" x14ac:dyDescent="0.3">
      <c r="A2466" s="2">
        <v>864</v>
      </c>
      <c r="B2466" s="2">
        <v>2</v>
      </c>
      <c r="C2466" s="2">
        <f>VLOOKUP(A2466, [1]orders!A:G, 7, FALSE)</f>
        <v>2</v>
      </c>
      <c r="D2466" s="2">
        <v>65</v>
      </c>
      <c r="E2466" s="2">
        <f>VLOOKUP(C2466, [2]staffs!A:G,1,FALSE)</f>
        <v>2</v>
      </c>
      <c r="F2466" s="2" t="str">
        <f>VLOOKUP(E2466, [2]staffs!A:D,4,FALSE)</f>
        <v>mireya.copeland@bikes.shop</v>
      </c>
      <c r="G2466" s="2">
        <f>VLOOKUP(D2466, [3]products!$A:$D, 4, FALSE)</f>
        <v>3</v>
      </c>
      <c r="H2466" s="2" t="str">
        <f>VLOOKUP(G2466, [4]categories!A:B, 2, FALSE)</f>
        <v>Cruisers Bicycles</v>
      </c>
      <c r="I2466" s="14">
        <f>VLOOKUP(A2466, [1]orders!A:B,2,FALSE)</f>
        <v>902</v>
      </c>
      <c r="J2466" s="14" t="str">
        <f>VLOOKUP(A2466, [1]orders!A:I,9,FALSE)</f>
        <v>elease.dejesus@gmail.com</v>
      </c>
      <c r="K2466" s="14">
        <f>VLOOKUP(A2466, [1]orders!A:J,10,FALSE)</f>
        <v>13126</v>
      </c>
      <c r="L2466" s="2" t="str">
        <f>IFERROR(VLOOKUP(C2466, [5]stores!A:B, 2, FALSE), "Unknown")</f>
        <v>Baldwin Bikes</v>
      </c>
      <c r="M2466" s="2" t="str">
        <f>VLOOKUP(D2466,[3]products!A:B,2,FALSE)</f>
        <v>Sun Bicycles Lil Bolt Type-R - 2017</v>
      </c>
      <c r="N2466" s="2" t="str">
        <f>VLOOKUP(D2466, [3]products!A:H, 8, FALSE)</f>
        <v>Sun Bicycles</v>
      </c>
      <c r="O2466" s="21">
        <f>VLOOKUP(A2466, [1]orders!A:D, 4, FALSE)</f>
        <v>42853</v>
      </c>
      <c r="P2466" s="2">
        <v>2</v>
      </c>
      <c r="Q2466" s="2">
        <v>346.99</v>
      </c>
      <c r="R2466" s="27">
        <v>0.05</v>
      </c>
      <c r="S2466" s="2">
        <f t="shared" si="38"/>
        <v>693.98</v>
      </c>
    </row>
    <row r="2467" spans="1:19" x14ac:dyDescent="0.3">
      <c r="A2467" s="2">
        <v>864</v>
      </c>
      <c r="B2467" s="2">
        <v>3</v>
      </c>
      <c r="C2467" s="2">
        <f>VLOOKUP(A2467, [1]orders!A:G, 7, FALSE)</f>
        <v>2</v>
      </c>
      <c r="D2467" s="2">
        <v>13</v>
      </c>
      <c r="E2467" s="2">
        <f>VLOOKUP(C2467, [2]staffs!A:G,1,FALSE)</f>
        <v>2</v>
      </c>
      <c r="F2467" s="2" t="str">
        <f>VLOOKUP(E2467, [2]staffs!A:D,4,FALSE)</f>
        <v>mireya.copeland@bikes.shop</v>
      </c>
      <c r="G2467" s="2">
        <f>VLOOKUP(D2467, [3]products!$A:$D, 4, FALSE)</f>
        <v>3</v>
      </c>
      <c r="H2467" s="2" t="str">
        <f>VLOOKUP(G2467, [4]categories!A:B, 2, FALSE)</f>
        <v>Cruisers Bicycles</v>
      </c>
      <c r="I2467" s="14">
        <f>VLOOKUP(A2467, [1]orders!A:B,2,FALSE)</f>
        <v>902</v>
      </c>
      <c r="J2467" s="14" t="str">
        <f>VLOOKUP(A2467, [1]orders!A:I,9,FALSE)</f>
        <v>elease.dejesus@gmail.com</v>
      </c>
      <c r="K2467" s="14">
        <f>VLOOKUP(A2467, [1]orders!A:J,10,FALSE)</f>
        <v>13126</v>
      </c>
      <c r="L2467" s="2" t="str">
        <f>IFERROR(VLOOKUP(C2467, [5]stores!A:B, 2, FALSE), "Unknown")</f>
        <v>Baldwin Bikes</v>
      </c>
      <c r="M2467" s="2" t="str">
        <f>VLOOKUP(D2467,[3]products!A:B,2,FALSE)</f>
        <v>Electra Cruiser 1 (24-Inch) - 2016</v>
      </c>
      <c r="N2467" s="2" t="str">
        <f>VLOOKUP(D2467, [3]products!A:H, 8, FALSE)</f>
        <v>Electra</v>
      </c>
      <c r="O2467" s="21">
        <f>VLOOKUP(A2467, [1]orders!A:D, 4, FALSE)</f>
        <v>42853</v>
      </c>
      <c r="P2467" s="2">
        <v>1</v>
      </c>
      <c r="Q2467" s="2">
        <v>269.99</v>
      </c>
      <c r="R2467" s="27">
        <v>0.2</v>
      </c>
      <c r="S2467" s="2">
        <f t="shared" si="38"/>
        <v>269.99</v>
      </c>
    </row>
    <row r="2468" spans="1:19" x14ac:dyDescent="0.3">
      <c r="A2468" s="2">
        <v>865</v>
      </c>
      <c r="B2468" s="2">
        <v>1</v>
      </c>
      <c r="C2468" s="2">
        <f>VLOOKUP(A2468, [1]orders!A:G, 7, FALSE)</f>
        <v>2</v>
      </c>
      <c r="D2468" s="2">
        <v>109</v>
      </c>
      <c r="E2468" s="2">
        <f>VLOOKUP(C2468, [2]staffs!A:G,1,FALSE)</f>
        <v>2</v>
      </c>
      <c r="F2468" s="2" t="str">
        <f>VLOOKUP(E2468, [2]staffs!A:D,4,FALSE)</f>
        <v>mireya.copeland@bikes.shop</v>
      </c>
      <c r="G2468" s="2">
        <f>VLOOKUP(D2468, [3]products!$A:$D, 4, FALSE)</f>
        <v>2</v>
      </c>
      <c r="H2468" s="2" t="str">
        <f>VLOOKUP(G2468, [4]categories!A:B, 2, FALSE)</f>
        <v>Comfort Bicycles</v>
      </c>
      <c r="I2468" s="14">
        <f>VLOOKUP(A2468, [1]orders!A:B,2,FALSE)</f>
        <v>974</v>
      </c>
      <c r="J2468" s="14" t="str">
        <f>VLOOKUP(A2468, [1]orders!A:I,9,FALSE)</f>
        <v>marcell.barrett@gmail.com</v>
      </c>
      <c r="K2468" s="14">
        <f>VLOOKUP(A2468, [1]orders!A:J,10,FALSE)</f>
        <v>11102</v>
      </c>
      <c r="L2468" s="2" t="str">
        <f>IFERROR(VLOOKUP(C2468, [5]stores!A:B, 2, FALSE), "Unknown")</f>
        <v>Baldwin Bikes</v>
      </c>
      <c r="M2468" s="2" t="str">
        <f>VLOOKUP(D2468,[3]products!A:B,2,FALSE)</f>
        <v>Sun Bicycles Cruz 7 - Women's - 2017</v>
      </c>
      <c r="N2468" s="2" t="str">
        <f>VLOOKUP(D2468, [3]products!A:H, 8, FALSE)</f>
        <v>Sun Bicycles</v>
      </c>
      <c r="O2468" s="21">
        <f>VLOOKUP(A2468, [1]orders!A:D, 4, FALSE)</f>
        <v>42854</v>
      </c>
      <c r="P2468" s="2">
        <v>2</v>
      </c>
      <c r="Q2468" s="2">
        <v>416.99</v>
      </c>
      <c r="R2468" s="27">
        <v>0.1</v>
      </c>
      <c r="S2468" s="2">
        <f t="shared" si="38"/>
        <v>833.98</v>
      </c>
    </row>
    <row r="2469" spans="1:19" x14ac:dyDescent="0.3">
      <c r="A2469" s="2">
        <v>865</v>
      </c>
      <c r="B2469" s="2">
        <v>2</v>
      </c>
      <c r="C2469" s="2">
        <f>VLOOKUP(A2469, [1]orders!A:G, 7, FALSE)</f>
        <v>2</v>
      </c>
      <c r="D2469" s="2">
        <v>34</v>
      </c>
      <c r="E2469" s="2">
        <f>VLOOKUP(C2469, [2]staffs!A:G,1,FALSE)</f>
        <v>2</v>
      </c>
      <c r="F2469" s="2" t="str">
        <f>VLOOKUP(E2469, [2]staffs!A:D,4,FALSE)</f>
        <v>mireya.copeland@bikes.shop</v>
      </c>
      <c r="G2469" s="2">
        <f>VLOOKUP(D2469, [3]products!$A:$D, 4, FALSE)</f>
        <v>6</v>
      </c>
      <c r="H2469" s="2" t="str">
        <f>VLOOKUP(G2469, [4]categories!A:B, 2, FALSE)</f>
        <v>Mountain Bikes</v>
      </c>
      <c r="I2469" s="14">
        <f>VLOOKUP(A2469, [1]orders!A:B,2,FALSE)</f>
        <v>974</v>
      </c>
      <c r="J2469" s="14" t="str">
        <f>VLOOKUP(A2469, [1]orders!A:I,9,FALSE)</f>
        <v>marcell.barrett@gmail.com</v>
      </c>
      <c r="K2469" s="14">
        <f>VLOOKUP(A2469, [1]orders!A:J,10,FALSE)</f>
        <v>11102</v>
      </c>
      <c r="L2469" s="2" t="str">
        <f>IFERROR(VLOOKUP(C2469, [5]stores!A:B, 2, FALSE), "Unknown")</f>
        <v>Baldwin Bikes</v>
      </c>
      <c r="M2469" s="2" t="str">
        <f>VLOOKUP(D2469,[3]products!A:B,2,FALSE)</f>
        <v>Trek Session DH 27.5 Carbon Frameset - 2017</v>
      </c>
      <c r="N2469" s="2" t="str">
        <f>VLOOKUP(D2469, [3]products!A:H, 8, FALSE)</f>
        <v>Trek</v>
      </c>
      <c r="O2469" s="21">
        <f>VLOOKUP(A2469, [1]orders!A:D, 4, FALSE)</f>
        <v>42854</v>
      </c>
      <c r="P2469" s="2">
        <v>1</v>
      </c>
      <c r="Q2469" s="2">
        <v>469.99</v>
      </c>
      <c r="R2469" s="27">
        <v>0.05</v>
      </c>
      <c r="S2469" s="2">
        <f t="shared" si="38"/>
        <v>469.99</v>
      </c>
    </row>
    <row r="2470" spans="1:19" x14ac:dyDescent="0.3">
      <c r="A2470" s="2">
        <v>866</v>
      </c>
      <c r="B2470" s="2">
        <v>1</v>
      </c>
      <c r="C2470" s="2">
        <f>VLOOKUP(A2470, [1]orders!A:G, 7, FALSE)</f>
        <v>2</v>
      </c>
      <c r="D2470" s="2">
        <v>88</v>
      </c>
      <c r="E2470" s="2">
        <f>VLOOKUP(C2470, [2]staffs!A:G,1,FALSE)</f>
        <v>2</v>
      </c>
      <c r="F2470" s="2" t="str">
        <f>VLOOKUP(E2470, [2]staffs!A:D,4,FALSE)</f>
        <v>mireya.copeland@bikes.shop</v>
      </c>
      <c r="G2470" s="2">
        <f>VLOOKUP(D2470, [3]products!$A:$D, 4, FALSE)</f>
        <v>1</v>
      </c>
      <c r="H2470" s="2" t="str">
        <f>VLOOKUP(G2470, [4]categories!A:B, 2, FALSE)</f>
        <v>Children Bicycles</v>
      </c>
      <c r="I2470" s="14">
        <f>VLOOKUP(A2470, [1]orders!A:B,2,FALSE)</f>
        <v>1410</v>
      </c>
      <c r="J2470" s="14" t="str">
        <f>VLOOKUP(A2470, [1]orders!A:I,9,FALSE)</f>
        <v>lurlene.finch@msn.com</v>
      </c>
      <c r="K2470" s="14">
        <f>VLOOKUP(A2470, [1]orders!A:J,10,FALSE)</f>
        <v>10701</v>
      </c>
      <c r="L2470" s="2" t="str">
        <f>IFERROR(VLOOKUP(C2470, [5]stores!A:B, 2, FALSE), "Unknown")</f>
        <v>Baldwin Bikes</v>
      </c>
      <c r="M2470" s="2" t="str">
        <f>VLOOKUP(D2470,[3]products!A:B,2,FALSE)</f>
        <v>Trek Precaliber 12 Girls - 2017</v>
      </c>
      <c r="N2470" s="2" t="str">
        <f>VLOOKUP(D2470, [3]products!A:H, 8, FALSE)</f>
        <v>Trek</v>
      </c>
      <c r="O2470" s="21">
        <f>VLOOKUP(A2470, [1]orders!A:D, 4, FALSE)</f>
        <v>42854</v>
      </c>
      <c r="P2470" s="2">
        <v>1</v>
      </c>
      <c r="Q2470" s="2">
        <v>189.99</v>
      </c>
      <c r="R2470" s="27">
        <v>0.2</v>
      </c>
      <c r="S2470" s="2">
        <f t="shared" si="38"/>
        <v>189.99</v>
      </c>
    </row>
    <row r="2471" spans="1:19" x14ac:dyDescent="0.3">
      <c r="A2471" s="2">
        <v>866</v>
      </c>
      <c r="B2471" s="2">
        <v>2</v>
      </c>
      <c r="C2471" s="2">
        <f>VLOOKUP(A2471, [1]orders!A:G, 7, FALSE)</f>
        <v>2</v>
      </c>
      <c r="D2471" s="2">
        <v>67</v>
      </c>
      <c r="E2471" s="2">
        <f>VLOOKUP(C2471, [2]staffs!A:G,1,FALSE)</f>
        <v>2</v>
      </c>
      <c r="F2471" s="2" t="str">
        <f>VLOOKUP(E2471, [2]staffs!A:D,4,FALSE)</f>
        <v>mireya.copeland@bikes.shop</v>
      </c>
      <c r="G2471" s="2">
        <f>VLOOKUP(D2471, [3]products!$A:$D, 4, FALSE)</f>
        <v>3</v>
      </c>
      <c r="H2471" s="2" t="str">
        <f>VLOOKUP(G2471, [4]categories!A:B, 2, FALSE)</f>
        <v>Cruisers Bicycles</v>
      </c>
      <c r="I2471" s="14">
        <f>VLOOKUP(A2471, [1]orders!A:B,2,FALSE)</f>
        <v>1410</v>
      </c>
      <c r="J2471" s="14" t="str">
        <f>VLOOKUP(A2471, [1]orders!A:I,9,FALSE)</f>
        <v>lurlene.finch@msn.com</v>
      </c>
      <c r="K2471" s="14">
        <f>VLOOKUP(A2471, [1]orders!A:J,10,FALSE)</f>
        <v>10701</v>
      </c>
      <c r="L2471" s="2" t="str">
        <f>IFERROR(VLOOKUP(C2471, [5]stores!A:B, 2, FALSE), "Unknown")</f>
        <v>Baldwin Bikes</v>
      </c>
      <c r="M2471" s="2" t="str">
        <f>VLOOKUP(D2471,[3]products!A:B,2,FALSE)</f>
        <v>Sun Bicycles Revolutions 24 - Girl's - 2017</v>
      </c>
      <c r="N2471" s="2" t="str">
        <f>VLOOKUP(D2471, [3]products!A:H, 8, FALSE)</f>
        <v>Sun Bicycles</v>
      </c>
      <c r="O2471" s="21">
        <f>VLOOKUP(A2471, [1]orders!A:D, 4, FALSE)</f>
        <v>42854</v>
      </c>
      <c r="P2471" s="2">
        <v>2</v>
      </c>
      <c r="Q2471" s="2">
        <v>250.99</v>
      </c>
      <c r="R2471" s="27">
        <v>7.0000000000000007E-2</v>
      </c>
      <c r="S2471" s="2">
        <f t="shared" si="38"/>
        <v>501.98</v>
      </c>
    </row>
    <row r="2472" spans="1:19" x14ac:dyDescent="0.3">
      <c r="A2472" s="2">
        <v>866</v>
      </c>
      <c r="B2472" s="2">
        <v>3</v>
      </c>
      <c r="C2472" s="2">
        <f>VLOOKUP(A2472, [1]orders!A:G, 7, FALSE)</f>
        <v>2</v>
      </c>
      <c r="D2472" s="2">
        <v>80</v>
      </c>
      <c r="E2472" s="2">
        <f>VLOOKUP(C2472, [2]staffs!A:G,1,FALSE)</f>
        <v>2</v>
      </c>
      <c r="F2472" s="2" t="str">
        <f>VLOOKUP(E2472, [2]staffs!A:D,4,FALSE)</f>
        <v>mireya.copeland@bikes.shop</v>
      </c>
      <c r="G2472" s="2">
        <f>VLOOKUP(D2472, [3]products!$A:$D, 4, FALSE)</f>
        <v>3</v>
      </c>
      <c r="H2472" s="2" t="str">
        <f>VLOOKUP(G2472, [4]categories!A:B, 2, FALSE)</f>
        <v>Cruisers Bicycles</v>
      </c>
      <c r="I2472" s="14">
        <f>VLOOKUP(A2472, [1]orders!A:B,2,FALSE)</f>
        <v>1410</v>
      </c>
      <c r="J2472" s="14" t="str">
        <f>VLOOKUP(A2472, [1]orders!A:I,9,FALSE)</f>
        <v>lurlene.finch@msn.com</v>
      </c>
      <c r="K2472" s="14">
        <f>VLOOKUP(A2472, [1]orders!A:J,10,FALSE)</f>
        <v>10701</v>
      </c>
      <c r="L2472" s="2" t="str">
        <f>IFERROR(VLOOKUP(C2472, [5]stores!A:B, 2, FALSE), "Unknown")</f>
        <v>Baldwin Bikes</v>
      </c>
      <c r="M2472" s="2" t="str">
        <f>VLOOKUP(D2472,[3]products!A:B,2,FALSE)</f>
        <v>Sun Bicycles Brickell Tandem CB - 2017</v>
      </c>
      <c r="N2472" s="2" t="str">
        <f>VLOOKUP(D2472, [3]products!A:H, 8, FALSE)</f>
        <v>Sun Bicycles</v>
      </c>
      <c r="O2472" s="21">
        <f>VLOOKUP(A2472, [1]orders!A:D, 4, FALSE)</f>
        <v>42854</v>
      </c>
      <c r="P2472" s="2">
        <v>1</v>
      </c>
      <c r="Q2472" s="2">
        <v>761.99</v>
      </c>
      <c r="R2472" s="27">
        <v>7.0000000000000007E-2</v>
      </c>
      <c r="S2472" s="2">
        <f t="shared" si="38"/>
        <v>761.99</v>
      </c>
    </row>
    <row r="2473" spans="1:19" x14ac:dyDescent="0.3">
      <c r="A2473" s="2">
        <v>866</v>
      </c>
      <c r="B2473" s="2">
        <v>4</v>
      </c>
      <c r="C2473" s="2">
        <f>VLOOKUP(A2473, [1]orders!A:G, 7, FALSE)</f>
        <v>2</v>
      </c>
      <c r="D2473" s="2">
        <v>13</v>
      </c>
      <c r="E2473" s="2">
        <f>VLOOKUP(C2473, [2]staffs!A:G,1,FALSE)</f>
        <v>2</v>
      </c>
      <c r="F2473" s="2" t="str">
        <f>VLOOKUP(E2473, [2]staffs!A:D,4,FALSE)</f>
        <v>mireya.copeland@bikes.shop</v>
      </c>
      <c r="G2473" s="2">
        <f>VLOOKUP(D2473, [3]products!$A:$D, 4, FALSE)</f>
        <v>3</v>
      </c>
      <c r="H2473" s="2" t="str">
        <f>VLOOKUP(G2473, [4]categories!A:B, 2, FALSE)</f>
        <v>Cruisers Bicycles</v>
      </c>
      <c r="I2473" s="14">
        <f>VLOOKUP(A2473, [1]orders!A:B,2,FALSE)</f>
        <v>1410</v>
      </c>
      <c r="J2473" s="14" t="str">
        <f>VLOOKUP(A2473, [1]orders!A:I,9,FALSE)</f>
        <v>lurlene.finch@msn.com</v>
      </c>
      <c r="K2473" s="14">
        <f>VLOOKUP(A2473, [1]orders!A:J,10,FALSE)</f>
        <v>10701</v>
      </c>
      <c r="L2473" s="2" t="str">
        <f>IFERROR(VLOOKUP(C2473, [5]stores!A:B, 2, FALSE), "Unknown")</f>
        <v>Baldwin Bikes</v>
      </c>
      <c r="M2473" s="2" t="str">
        <f>VLOOKUP(D2473,[3]products!A:B,2,FALSE)</f>
        <v>Electra Cruiser 1 (24-Inch) - 2016</v>
      </c>
      <c r="N2473" s="2" t="str">
        <f>VLOOKUP(D2473, [3]products!A:H, 8, FALSE)</f>
        <v>Electra</v>
      </c>
      <c r="O2473" s="21">
        <f>VLOOKUP(A2473, [1]orders!A:D, 4, FALSE)</f>
        <v>42854</v>
      </c>
      <c r="P2473" s="2">
        <v>2</v>
      </c>
      <c r="Q2473" s="2">
        <v>269.99</v>
      </c>
      <c r="R2473" s="27">
        <v>7.0000000000000007E-2</v>
      </c>
      <c r="S2473" s="2">
        <f t="shared" si="38"/>
        <v>539.98</v>
      </c>
    </row>
    <row r="2474" spans="1:19" x14ac:dyDescent="0.3">
      <c r="A2474" s="2">
        <v>867</v>
      </c>
      <c r="B2474" s="2">
        <v>1</v>
      </c>
      <c r="C2474" s="2">
        <f>VLOOKUP(A2474, [1]orders!A:G, 7, FALSE)</f>
        <v>1</v>
      </c>
      <c r="D2474" s="2">
        <v>101</v>
      </c>
      <c r="E2474" s="2">
        <f>VLOOKUP(C2474, [2]staffs!A:G,1,FALSE)</f>
        <v>1</v>
      </c>
      <c r="F2474" s="2" t="str">
        <f>VLOOKUP(E2474, [2]staffs!A:D,4,FALSE)</f>
        <v>fabiola.jackson@bikes.shop</v>
      </c>
      <c r="G2474" s="2">
        <f>VLOOKUP(D2474, [3]products!$A:$D, 4, FALSE)</f>
        <v>1</v>
      </c>
      <c r="H2474" s="2" t="str">
        <f>VLOOKUP(G2474, [4]categories!A:B, 2, FALSE)</f>
        <v>Children Bicycles</v>
      </c>
      <c r="I2474" s="14">
        <f>VLOOKUP(A2474, [1]orders!A:B,2,FALSE)</f>
        <v>97</v>
      </c>
      <c r="J2474" s="14" t="str">
        <f>VLOOKUP(A2474, [1]orders!A:I,9,FALSE)</f>
        <v>louanne.martin@hotmail.com</v>
      </c>
      <c r="K2474" s="14">
        <f>VLOOKUP(A2474, [1]orders!A:J,10,FALSE)</f>
        <v>95993</v>
      </c>
      <c r="L2474" s="2" t="str">
        <f>IFERROR(VLOOKUP(C2474, [5]stores!A:B, 2, FALSE), "Unknown")</f>
        <v>Santa Cruz Bikes</v>
      </c>
      <c r="M2474" s="2" t="str">
        <f>VLOOKUP(D2474,[3]products!A:B,2,FALSE)</f>
        <v>Electra Townie 7D (20-inch) - Boys' - 2017</v>
      </c>
      <c r="N2474" s="2" t="str">
        <f>VLOOKUP(D2474, [3]products!A:H, 8, FALSE)</f>
        <v>Electra</v>
      </c>
      <c r="O2474" s="21">
        <f>VLOOKUP(A2474, [1]orders!A:D, 4, FALSE)</f>
        <v>42856</v>
      </c>
      <c r="P2474" s="2">
        <v>1</v>
      </c>
      <c r="Q2474" s="2">
        <v>339.99</v>
      </c>
      <c r="R2474" s="27">
        <v>0.05</v>
      </c>
      <c r="S2474" s="2">
        <f t="shared" si="38"/>
        <v>339.99</v>
      </c>
    </row>
    <row r="2475" spans="1:19" x14ac:dyDescent="0.3">
      <c r="A2475" s="2">
        <v>868</v>
      </c>
      <c r="B2475" s="2">
        <v>1</v>
      </c>
      <c r="C2475" s="2">
        <f>VLOOKUP(A2475, [1]orders!A:G, 7, FALSE)</f>
        <v>1</v>
      </c>
      <c r="D2475" s="2">
        <v>46</v>
      </c>
      <c r="E2475" s="2">
        <f>VLOOKUP(C2475, [2]staffs!A:G,1,FALSE)</f>
        <v>1</v>
      </c>
      <c r="F2475" s="2" t="str">
        <f>VLOOKUP(E2475, [2]staffs!A:D,4,FALSE)</f>
        <v>fabiola.jackson@bikes.shop</v>
      </c>
      <c r="G2475" s="2">
        <f>VLOOKUP(D2475, [3]products!$A:$D, 4, FALSE)</f>
        <v>6</v>
      </c>
      <c r="H2475" s="2" t="str">
        <f>VLOOKUP(G2475, [4]categories!A:B, 2, FALSE)</f>
        <v>Mountain Bikes</v>
      </c>
      <c r="I2475" s="14">
        <f>VLOOKUP(A2475, [1]orders!A:B,2,FALSE)</f>
        <v>868</v>
      </c>
      <c r="J2475" s="14" t="str">
        <f>VLOOKUP(A2475, [1]orders!A:I,9,FALSE)</f>
        <v>domingo.casey@msn.com</v>
      </c>
      <c r="K2475" s="14">
        <f>VLOOKUP(A2475, [1]orders!A:J,10,FALSE)</f>
        <v>95127</v>
      </c>
      <c r="L2475" s="2" t="str">
        <f>IFERROR(VLOOKUP(C2475, [5]stores!A:B, 2, FALSE), "Unknown")</f>
        <v>Santa Cruz Bikes</v>
      </c>
      <c r="M2475" s="2" t="str">
        <f>VLOOKUP(D2475,[3]products!A:B,2,FALSE)</f>
        <v>Haro SR 1.3 - 2017</v>
      </c>
      <c r="N2475" s="2" t="str">
        <f>VLOOKUP(D2475, [3]products!A:H, 8, FALSE)</f>
        <v>Haro</v>
      </c>
      <c r="O2475" s="21">
        <f>VLOOKUP(A2475, [1]orders!A:D, 4, FALSE)</f>
        <v>42856</v>
      </c>
      <c r="P2475" s="2">
        <v>1</v>
      </c>
      <c r="Q2475" s="2">
        <v>1409.99</v>
      </c>
      <c r="R2475" s="27">
        <v>7.0000000000000007E-2</v>
      </c>
      <c r="S2475" s="2">
        <f t="shared" si="38"/>
        <v>1409.99</v>
      </c>
    </row>
    <row r="2476" spans="1:19" x14ac:dyDescent="0.3">
      <c r="A2476" s="2">
        <v>869</v>
      </c>
      <c r="B2476" s="2">
        <v>1</v>
      </c>
      <c r="C2476" s="2">
        <f>VLOOKUP(A2476, [1]orders!A:G, 7, FALSE)</f>
        <v>2</v>
      </c>
      <c r="D2476" s="2">
        <v>7</v>
      </c>
      <c r="E2476" s="2">
        <f>VLOOKUP(C2476, [2]staffs!A:G,1,FALSE)</f>
        <v>2</v>
      </c>
      <c r="F2476" s="2" t="str">
        <f>VLOOKUP(E2476, [2]staffs!A:D,4,FALSE)</f>
        <v>mireya.copeland@bikes.shop</v>
      </c>
      <c r="G2476" s="2">
        <f>VLOOKUP(D2476, [3]products!$A:$D, 4, FALSE)</f>
        <v>6</v>
      </c>
      <c r="H2476" s="2" t="str">
        <f>VLOOKUP(G2476, [4]categories!A:B, 2, FALSE)</f>
        <v>Mountain Bikes</v>
      </c>
      <c r="I2476" s="14">
        <f>VLOOKUP(A2476, [1]orders!A:B,2,FALSE)</f>
        <v>844</v>
      </c>
      <c r="J2476" s="14" t="str">
        <f>VLOOKUP(A2476, [1]orders!A:I,9,FALSE)</f>
        <v>felica.munoz@aol.com</v>
      </c>
      <c r="K2476" s="14">
        <f>VLOOKUP(A2476, [1]orders!A:J,10,FALSE)</f>
        <v>11420</v>
      </c>
      <c r="L2476" s="2" t="str">
        <f>IFERROR(VLOOKUP(C2476, [5]stores!A:B, 2, FALSE), "Unknown")</f>
        <v>Baldwin Bikes</v>
      </c>
      <c r="M2476" s="2" t="str">
        <f>VLOOKUP(D2476,[3]products!A:B,2,FALSE)</f>
        <v>Trek Slash 8 27.5 - 2016</v>
      </c>
      <c r="N2476" s="2" t="str">
        <f>VLOOKUP(D2476, [3]products!A:H, 8, FALSE)</f>
        <v>Trek</v>
      </c>
      <c r="O2476" s="21">
        <f>VLOOKUP(A2476, [1]orders!A:D, 4, FALSE)</f>
        <v>42856</v>
      </c>
      <c r="P2476" s="2">
        <v>1</v>
      </c>
      <c r="Q2476" s="2">
        <v>3999.99</v>
      </c>
      <c r="R2476" s="27">
        <v>0.2</v>
      </c>
      <c r="S2476" s="2">
        <f t="shared" si="38"/>
        <v>3999.99</v>
      </c>
    </row>
    <row r="2477" spans="1:19" x14ac:dyDescent="0.3">
      <c r="A2477" s="2">
        <v>869</v>
      </c>
      <c r="B2477" s="2">
        <v>2</v>
      </c>
      <c r="C2477" s="2">
        <f>VLOOKUP(A2477, [1]orders!A:G, 7, FALSE)</f>
        <v>2</v>
      </c>
      <c r="D2477" s="2">
        <v>106</v>
      </c>
      <c r="E2477" s="2">
        <f>VLOOKUP(C2477, [2]staffs!A:G,1,FALSE)</f>
        <v>2</v>
      </c>
      <c r="F2477" s="2" t="str">
        <f>VLOOKUP(E2477, [2]staffs!A:D,4,FALSE)</f>
        <v>mireya.copeland@bikes.shop</v>
      </c>
      <c r="G2477" s="2">
        <f>VLOOKUP(D2477, [3]products!$A:$D, 4, FALSE)</f>
        <v>2</v>
      </c>
      <c r="H2477" s="2" t="str">
        <f>VLOOKUP(G2477, [4]categories!A:B, 2, FALSE)</f>
        <v>Comfort Bicycles</v>
      </c>
      <c r="I2477" s="14">
        <f>VLOOKUP(A2477, [1]orders!A:B,2,FALSE)</f>
        <v>844</v>
      </c>
      <c r="J2477" s="14" t="str">
        <f>VLOOKUP(A2477, [1]orders!A:I,9,FALSE)</f>
        <v>felica.munoz@aol.com</v>
      </c>
      <c r="K2477" s="14">
        <f>VLOOKUP(A2477, [1]orders!A:J,10,FALSE)</f>
        <v>11420</v>
      </c>
      <c r="L2477" s="2" t="str">
        <f>IFERROR(VLOOKUP(C2477, [5]stores!A:B, 2, FALSE), "Unknown")</f>
        <v>Baldwin Bikes</v>
      </c>
      <c r="M2477" s="2" t="str">
        <f>VLOOKUP(D2477,[3]products!A:B,2,FALSE)</f>
        <v>Sun Bicycles Cruz 3 - 2017</v>
      </c>
      <c r="N2477" s="2" t="str">
        <f>VLOOKUP(D2477, [3]products!A:H, 8, FALSE)</f>
        <v>Sun Bicycles</v>
      </c>
      <c r="O2477" s="21">
        <f>VLOOKUP(A2477, [1]orders!A:D, 4, FALSE)</f>
        <v>42856</v>
      </c>
      <c r="P2477" s="2">
        <v>2</v>
      </c>
      <c r="Q2477" s="2">
        <v>449.99</v>
      </c>
      <c r="R2477" s="27">
        <v>0.05</v>
      </c>
      <c r="S2477" s="2">
        <f t="shared" si="38"/>
        <v>899.98</v>
      </c>
    </row>
    <row r="2478" spans="1:19" x14ac:dyDescent="0.3">
      <c r="A2478" s="2">
        <v>869</v>
      </c>
      <c r="B2478" s="2">
        <v>3</v>
      </c>
      <c r="C2478" s="2">
        <f>VLOOKUP(A2478, [1]orders!A:G, 7, FALSE)</f>
        <v>2</v>
      </c>
      <c r="D2478" s="2">
        <v>33</v>
      </c>
      <c r="E2478" s="2">
        <f>VLOOKUP(C2478, [2]staffs!A:G,1,FALSE)</f>
        <v>2</v>
      </c>
      <c r="F2478" s="2" t="str">
        <f>VLOOKUP(E2478, [2]staffs!A:D,4,FALSE)</f>
        <v>mireya.copeland@bikes.shop</v>
      </c>
      <c r="G2478" s="2">
        <f>VLOOKUP(D2478, [3]products!$A:$D, 4, FALSE)</f>
        <v>6</v>
      </c>
      <c r="H2478" s="2" t="str">
        <f>VLOOKUP(G2478, [4]categories!A:B, 2, FALSE)</f>
        <v>Mountain Bikes</v>
      </c>
      <c r="I2478" s="14">
        <f>VLOOKUP(A2478, [1]orders!A:B,2,FALSE)</f>
        <v>844</v>
      </c>
      <c r="J2478" s="14" t="str">
        <f>VLOOKUP(A2478, [1]orders!A:I,9,FALSE)</f>
        <v>felica.munoz@aol.com</v>
      </c>
      <c r="K2478" s="14">
        <f>VLOOKUP(A2478, [1]orders!A:J,10,FALSE)</f>
        <v>11420</v>
      </c>
      <c r="L2478" s="2" t="str">
        <f>IFERROR(VLOOKUP(C2478, [5]stores!A:B, 2, FALSE), "Unknown")</f>
        <v>Baldwin Bikes</v>
      </c>
      <c r="M2478" s="2" t="str">
        <f>VLOOKUP(D2478,[3]products!A:B,2,FALSE)</f>
        <v>Surly Wednesday Frameset - 2017</v>
      </c>
      <c r="N2478" s="2" t="str">
        <f>VLOOKUP(D2478, [3]products!A:H, 8, FALSE)</f>
        <v>Surly</v>
      </c>
      <c r="O2478" s="21">
        <f>VLOOKUP(A2478, [1]orders!A:D, 4, FALSE)</f>
        <v>42856</v>
      </c>
      <c r="P2478" s="2">
        <v>1</v>
      </c>
      <c r="Q2478" s="2">
        <v>469.99</v>
      </c>
      <c r="R2478" s="27">
        <v>0.05</v>
      </c>
      <c r="S2478" s="2">
        <f t="shared" si="38"/>
        <v>469.99</v>
      </c>
    </row>
    <row r="2479" spans="1:19" x14ac:dyDescent="0.3">
      <c r="A2479" s="2">
        <v>869</v>
      </c>
      <c r="B2479" s="2">
        <v>4</v>
      </c>
      <c r="C2479" s="2">
        <f>VLOOKUP(A2479, [1]orders!A:G, 7, FALSE)</f>
        <v>2</v>
      </c>
      <c r="D2479" s="2">
        <v>55</v>
      </c>
      <c r="E2479" s="2">
        <f>VLOOKUP(C2479, [2]staffs!A:G,1,FALSE)</f>
        <v>2</v>
      </c>
      <c r="F2479" s="2" t="str">
        <f>VLOOKUP(E2479, [2]staffs!A:D,4,FALSE)</f>
        <v>mireya.copeland@bikes.shop</v>
      </c>
      <c r="G2479" s="2">
        <f>VLOOKUP(D2479, [3]products!$A:$D, 4, FALSE)</f>
        <v>7</v>
      </c>
      <c r="H2479" s="2" t="str">
        <f>VLOOKUP(G2479, [4]categories!A:B, 2, FALSE)</f>
        <v>Road Bikes</v>
      </c>
      <c r="I2479" s="14">
        <f>VLOOKUP(A2479, [1]orders!A:B,2,FALSE)</f>
        <v>844</v>
      </c>
      <c r="J2479" s="14" t="str">
        <f>VLOOKUP(A2479, [1]orders!A:I,9,FALSE)</f>
        <v>felica.munoz@aol.com</v>
      </c>
      <c r="K2479" s="14">
        <f>VLOOKUP(A2479, [1]orders!A:J,10,FALSE)</f>
        <v>11420</v>
      </c>
      <c r="L2479" s="2" t="str">
        <f>IFERROR(VLOOKUP(C2479, [5]stores!A:B, 2, FALSE), "Unknown")</f>
        <v>Baldwin Bikes</v>
      </c>
      <c r="M2479" s="2" t="str">
        <f>VLOOKUP(D2479,[3]products!A:B,2,FALSE)</f>
        <v>Trek Domane S 6 - 2017</v>
      </c>
      <c r="N2479" s="2" t="str">
        <f>VLOOKUP(D2479, [3]products!A:H, 8, FALSE)</f>
        <v>Trek</v>
      </c>
      <c r="O2479" s="21">
        <f>VLOOKUP(A2479, [1]orders!A:D, 4, FALSE)</f>
        <v>42856</v>
      </c>
      <c r="P2479" s="2">
        <v>2</v>
      </c>
      <c r="Q2479" s="2">
        <v>2699.99</v>
      </c>
      <c r="R2479" s="27">
        <v>0.05</v>
      </c>
      <c r="S2479" s="2">
        <f t="shared" si="38"/>
        <v>5399.98</v>
      </c>
    </row>
    <row r="2480" spans="1:19" x14ac:dyDescent="0.3">
      <c r="A2480" s="2">
        <v>869</v>
      </c>
      <c r="B2480" s="2">
        <v>5</v>
      </c>
      <c r="C2480" s="2">
        <f>VLOOKUP(A2480, [1]orders!A:G, 7, FALSE)</f>
        <v>2</v>
      </c>
      <c r="D2480" s="2">
        <v>65</v>
      </c>
      <c r="E2480" s="2">
        <f>VLOOKUP(C2480, [2]staffs!A:G,1,FALSE)</f>
        <v>2</v>
      </c>
      <c r="F2480" s="2" t="str">
        <f>VLOOKUP(E2480, [2]staffs!A:D,4,FALSE)</f>
        <v>mireya.copeland@bikes.shop</v>
      </c>
      <c r="G2480" s="2">
        <f>VLOOKUP(D2480, [3]products!$A:$D, 4, FALSE)</f>
        <v>3</v>
      </c>
      <c r="H2480" s="2" t="str">
        <f>VLOOKUP(G2480, [4]categories!A:B, 2, FALSE)</f>
        <v>Cruisers Bicycles</v>
      </c>
      <c r="I2480" s="14">
        <f>VLOOKUP(A2480, [1]orders!A:B,2,FALSE)</f>
        <v>844</v>
      </c>
      <c r="J2480" s="14" t="str">
        <f>VLOOKUP(A2480, [1]orders!A:I,9,FALSE)</f>
        <v>felica.munoz@aol.com</v>
      </c>
      <c r="K2480" s="14">
        <f>VLOOKUP(A2480, [1]orders!A:J,10,FALSE)</f>
        <v>11420</v>
      </c>
      <c r="L2480" s="2" t="str">
        <f>IFERROR(VLOOKUP(C2480, [5]stores!A:B, 2, FALSE), "Unknown")</f>
        <v>Baldwin Bikes</v>
      </c>
      <c r="M2480" s="2" t="str">
        <f>VLOOKUP(D2480,[3]products!A:B,2,FALSE)</f>
        <v>Sun Bicycles Lil Bolt Type-R - 2017</v>
      </c>
      <c r="N2480" s="2" t="str">
        <f>VLOOKUP(D2480, [3]products!A:H, 8, FALSE)</f>
        <v>Sun Bicycles</v>
      </c>
      <c r="O2480" s="21">
        <f>VLOOKUP(A2480, [1]orders!A:D, 4, FALSE)</f>
        <v>42856</v>
      </c>
      <c r="P2480" s="2">
        <v>2</v>
      </c>
      <c r="Q2480" s="2">
        <v>346.99</v>
      </c>
      <c r="R2480" s="27">
        <v>0.2</v>
      </c>
      <c r="S2480" s="2">
        <f t="shared" si="38"/>
        <v>693.98</v>
      </c>
    </row>
    <row r="2481" spans="1:19" x14ac:dyDescent="0.3">
      <c r="A2481" s="2">
        <v>870</v>
      </c>
      <c r="B2481" s="2">
        <v>1</v>
      </c>
      <c r="C2481" s="2">
        <f>VLOOKUP(A2481, [1]orders!A:G, 7, FALSE)</f>
        <v>2</v>
      </c>
      <c r="D2481" s="2">
        <v>63</v>
      </c>
      <c r="E2481" s="2">
        <f>VLOOKUP(C2481, [2]staffs!A:G,1,FALSE)</f>
        <v>2</v>
      </c>
      <c r="F2481" s="2" t="str">
        <f>VLOOKUP(E2481, [2]staffs!A:D,4,FALSE)</f>
        <v>mireya.copeland@bikes.shop</v>
      </c>
      <c r="G2481" s="2">
        <f>VLOOKUP(D2481, [3]products!$A:$D, 4, FALSE)</f>
        <v>4</v>
      </c>
      <c r="H2481" s="2" t="str">
        <f>VLOOKUP(G2481, [4]categories!A:B, 2, FALSE)</f>
        <v>Cyclocross Bicycles</v>
      </c>
      <c r="I2481" s="14">
        <f>VLOOKUP(A2481, [1]orders!A:B,2,FALSE)</f>
        <v>1416</v>
      </c>
      <c r="J2481" s="14" t="str">
        <f>VLOOKUP(A2481, [1]orders!A:I,9,FALSE)</f>
        <v>miranda.kennedy@gmail.com</v>
      </c>
      <c r="K2481" s="14">
        <f>VLOOKUP(A2481, [1]orders!A:J,10,FALSE)</f>
        <v>11102</v>
      </c>
      <c r="L2481" s="2" t="str">
        <f>IFERROR(VLOOKUP(C2481, [5]stores!A:B, 2, FALSE), "Unknown")</f>
        <v>Baldwin Bikes</v>
      </c>
      <c r="M2481" s="2" t="str">
        <f>VLOOKUP(D2481,[3]products!A:B,2,FALSE)</f>
        <v>Trek Boone Race Shop Limited - 2017</v>
      </c>
      <c r="N2481" s="2" t="str">
        <f>VLOOKUP(D2481, [3]products!A:H, 8, FALSE)</f>
        <v>Trek</v>
      </c>
      <c r="O2481" s="21">
        <f>VLOOKUP(A2481, [1]orders!A:D, 4, FALSE)</f>
        <v>42856</v>
      </c>
      <c r="P2481" s="2">
        <v>1</v>
      </c>
      <c r="Q2481" s="2">
        <v>3499.99</v>
      </c>
      <c r="R2481" s="27">
        <v>7.0000000000000007E-2</v>
      </c>
      <c r="S2481" s="2">
        <f t="shared" si="38"/>
        <v>3499.99</v>
      </c>
    </row>
    <row r="2482" spans="1:19" x14ac:dyDescent="0.3">
      <c r="A2482" s="2">
        <v>871</v>
      </c>
      <c r="B2482" s="2">
        <v>1</v>
      </c>
      <c r="C2482" s="2">
        <f>VLOOKUP(A2482, [1]orders!A:G, 7, FALSE)</f>
        <v>2</v>
      </c>
      <c r="D2482" s="2">
        <v>106</v>
      </c>
      <c r="E2482" s="2">
        <f>VLOOKUP(C2482, [2]staffs!A:G,1,FALSE)</f>
        <v>2</v>
      </c>
      <c r="F2482" s="2" t="str">
        <f>VLOOKUP(E2482, [2]staffs!A:D,4,FALSE)</f>
        <v>mireya.copeland@bikes.shop</v>
      </c>
      <c r="G2482" s="2">
        <f>VLOOKUP(D2482, [3]products!$A:$D, 4, FALSE)</f>
        <v>2</v>
      </c>
      <c r="H2482" s="2" t="str">
        <f>VLOOKUP(G2482, [4]categories!A:B, 2, FALSE)</f>
        <v>Comfort Bicycles</v>
      </c>
      <c r="I2482" s="14">
        <f>VLOOKUP(A2482, [1]orders!A:B,2,FALSE)</f>
        <v>358</v>
      </c>
      <c r="J2482" s="14" t="str">
        <f>VLOOKUP(A2482, [1]orders!A:I,9,FALSE)</f>
        <v>kandace.giles@msn.com</v>
      </c>
      <c r="K2482" s="14">
        <f>VLOOKUP(A2482, [1]orders!A:J,10,FALSE)</f>
        <v>11793</v>
      </c>
      <c r="L2482" s="2" t="str">
        <f>IFERROR(VLOOKUP(C2482, [5]stores!A:B, 2, FALSE), "Unknown")</f>
        <v>Baldwin Bikes</v>
      </c>
      <c r="M2482" s="2" t="str">
        <f>VLOOKUP(D2482,[3]products!A:B,2,FALSE)</f>
        <v>Sun Bicycles Cruz 3 - 2017</v>
      </c>
      <c r="N2482" s="2" t="str">
        <f>VLOOKUP(D2482, [3]products!A:H, 8, FALSE)</f>
        <v>Sun Bicycles</v>
      </c>
      <c r="O2482" s="21">
        <f>VLOOKUP(A2482, [1]orders!A:D, 4, FALSE)</f>
        <v>42857</v>
      </c>
      <c r="P2482" s="2">
        <v>1</v>
      </c>
      <c r="Q2482" s="2">
        <v>449.99</v>
      </c>
      <c r="R2482" s="27">
        <v>0.2</v>
      </c>
      <c r="S2482" s="2">
        <f t="shared" si="38"/>
        <v>449.99</v>
      </c>
    </row>
    <row r="2483" spans="1:19" x14ac:dyDescent="0.3">
      <c r="A2483" s="2">
        <v>871</v>
      </c>
      <c r="B2483" s="2">
        <v>2</v>
      </c>
      <c r="C2483" s="2">
        <f>VLOOKUP(A2483, [1]orders!A:G, 7, FALSE)</f>
        <v>2</v>
      </c>
      <c r="D2483" s="2">
        <v>38</v>
      </c>
      <c r="E2483" s="2">
        <f>VLOOKUP(C2483, [2]staffs!A:G,1,FALSE)</f>
        <v>2</v>
      </c>
      <c r="F2483" s="2" t="str">
        <f>VLOOKUP(E2483, [2]staffs!A:D,4,FALSE)</f>
        <v>mireya.copeland@bikes.shop</v>
      </c>
      <c r="G2483" s="2">
        <f>VLOOKUP(D2483, [3]products!$A:$D, 4, FALSE)</f>
        <v>6</v>
      </c>
      <c r="H2483" s="2" t="str">
        <f>VLOOKUP(G2483, [4]categories!A:B, 2, FALSE)</f>
        <v>Mountain Bikes</v>
      </c>
      <c r="I2483" s="14">
        <f>VLOOKUP(A2483, [1]orders!A:B,2,FALSE)</f>
        <v>358</v>
      </c>
      <c r="J2483" s="14" t="str">
        <f>VLOOKUP(A2483, [1]orders!A:I,9,FALSE)</f>
        <v>kandace.giles@msn.com</v>
      </c>
      <c r="K2483" s="14">
        <f>VLOOKUP(A2483, [1]orders!A:J,10,FALSE)</f>
        <v>11793</v>
      </c>
      <c r="L2483" s="2" t="str">
        <f>IFERROR(VLOOKUP(C2483, [5]stores!A:B, 2, FALSE), "Unknown")</f>
        <v>Baldwin Bikes</v>
      </c>
      <c r="M2483" s="2" t="str">
        <f>VLOOKUP(D2483,[3]products!A:B,2,FALSE)</f>
        <v>Haro Flightline Two 26 Plus - 2017</v>
      </c>
      <c r="N2483" s="2" t="str">
        <f>VLOOKUP(D2483, [3]products!A:H, 8, FALSE)</f>
        <v>Haro</v>
      </c>
      <c r="O2483" s="21">
        <f>VLOOKUP(A2483, [1]orders!A:D, 4, FALSE)</f>
        <v>42857</v>
      </c>
      <c r="P2483" s="2">
        <v>1</v>
      </c>
      <c r="Q2483" s="2">
        <v>549.99</v>
      </c>
      <c r="R2483" s="27">
        <v>0.1</v>
      </c>
      <c r="S2483" s="2">
        <f t="shared" si="38"/>
        <v>549.99</v>
      </c>
    </row>
    <row r="2484" spans="1:19" x14ac:dyDescent="0.3">
      <c r="A2484" s="2">
        <v>871</v>
      </c>
      <c r="B2484" s="2">
        <v>3</v>
      </c>
      <c r="C2484" s="2">
        <f>VLOOKUP(A2484, [1]orders!A:G, 7, FALSE)</f>
        <v>2</v>
      </c>
      <c r="D2484" s="2">
        <v>30</v>
      </c>
      <c r="E2484" s="2">
        <f>VLOOKUP(C2484, [2]staffs!A:G,1,FALSE)</f>
        <v>2</v>
      </c>
      <c r="F2484" s="2" t="str">
        <f>VLOOKUP(E2484, [2]staffs!A:D,4,FALSE)</f>
        <v>mireya.copeland@bikes.shop</v>
      </c>
      <c r="G2484" s="2">
        <f>VLOOKUP(D2484, [3]products!$A:$D, 4, FALSE)</f>
        <v>6</v>
      </c>
      <c r="H2484" s="2" t="str">
        <f>VLOOKUP(G2484, [4]categories!A:B, 2, FALSE)</f>
        <v>Mountain Bikes</v>
      </c>
      <c r="I2484" s="14">
        <f>VLOOKUP(A2484, [1]orders!A:B,2,FALSE)</f>
        <v>358</v>
      </c>
      <c r="J2484" s="14" t="str">
        <f>VLOOKUP(A2484, [1]orders!A:I,9,FALSE)</f>
        <v>kandace.giles@msn.com</v>
      </c>
      <c r="K2484" s="14">
        <f>VLOOKUP(A2484, [1]orders!A:J,10,FALSE)</f>
        <v>11793</v>
      </c>
      <c r="L2484" s="2" t="str">
        <f>IFERROR(VLOOKUP(C2484, [5]stores!A:B, 2, FALSE), "Unknown")</f>
        <v>Baldwin Bikes</v>
      </c>
      <c r="M2484" s="2" t="str">
        <f>VLOOKUP(D2484,[3]products!A:B,2,FALSE)</f>
        <v>Surly Ice Cream Truck Frameset - 2017</v>
      </c>
      <c r="N2484" s="2" t="str">
        <f>VLOOKUP(D2484, [3]products!A:H, 8, FALSE)</f>
        <v>Surly</v>
      </c>
      <c r="O2484" s="21">
        <f>VLOOKUP(A2484, [1]orders!A:D, 4, FALSE)</f>
        <v>42857</v>
      </c>
      <c r="P2484" s="2">
        <v>2</v>
      </c>
      <c r="Q2484" s="2">
        <v>999.99</v>
      </c>
      <c r="R2484" s="27">
        <v>0.2</v>
      </c>
      <c r="S2484" s="2">
        <f t="shared" si="38"/>
        <v>1999.98</v>
      </c>
    </row>
    <row r="2485" spans="1:19" x14ac:dyDescent="0.3">
      <c r="A2485" s="2">
        <v>871</v>
      </c>
      <c r="B2485" s="2">
        <v>4</v>
      </c>
      <c r="C2485" s="2">
        <f>VLOOKUP(A2485, [1]orders!A:G, 7, FALSE)</f>
        <v>2</v>
      </c>
      <c r="D2485" s="2">
        <v>107</v>
      </c>
      <c r="E2485" s="2">
        <f>VLOOKUP(C2485, [2]staffs!A:G,1,FALSE)</f>
        <v>2</v>
      </c>
      <c r="F2485" s="2" t="str">
        <f>VLOOKUP(E2485, [2]staffs!A:D,4,FALSE)</f>
        <v>mireya.copeland@bikes.shop</v>
      </c>
      <c r="G2485" s="2">
        <f>VLOOKUP(D2485, [3]products!$A:$D, 4, FALSE)</f>
        <v>2</v>
      </c>
      <c r="H2485" s="2" t="str">
        <f>VLOOKUP(G2485, [4]categories!A:B, 2, FALSE)</f>
        <v>Comfort Bicycles</v>
      </c>
      <c r="I2485" s="14">
        <f>VLOOKUP(A2485, [1]orders!A:B,2,FALSE)</f>
        <v>358</v>
      </c>
      <c r="J2485" s="14" t="str">
        <f>VLOOKUP(A2485, [1]orders!A:I,9,FALSE)</f>
        <v>kandace.giles@msn.com</v>
      </c>
      <c r="K2485" s="14">
        <f>VLOOKUP(A2485, [1]orders!A:J,10,FALSE)</f>
        <v>11793</v>
      </c>
      <c r="L2485" s="2" t="str">
        <f>IFERROR(VLOOKUP(C2485, [5]stores!A:B, 2, FALSE), "Unknown")</f>
        <v>Baldwin Bikes</v>
      </c>
      <c r="M2485" s="2" t="str">
        <f>VLOOKUP(D2485,[3]products!A:B,2,FALSE)</f>
        <v>Sun Bicycles Cruz 7 - 2017</v>
      </c>
      <c r="N2485" s="2" t="str">
        <f>VLOOKUP(D2485, [3]products!A:H, 8, FALSE)</f>
        <v>Sun Bicycles</v>
      </c>
      <c r="O2485" s="21">
        <f>VLOOKUP(A2485, [1]orders!A:D, 4, FALSE)</f>
        <v>42857</v>
      </c>
      <c r="P2485" s="2">
        <v>2</v>
      </c>
      <c r="Q2485" s="2">
        <v>416.99</v>
      </c>
      <c r="R2485" s="27">
        <v>0.05</v>
      </c>
      <c r="S2485" s="2">
        <f t="shared" si="38"/>
        <v>833.98</v>
      </c>
    </row>
    <row r="2486" spans="1:19" x14ac:dyDescent="0.3">
      <c r="A2486" s="2">
        <v>872</v>
      </c>
      <c r="B2486" s="2">
        <v>1</v>
      </c>
      <c r="C2486" s="2">
        <f>VLOOKUP(A2486, [1]orders!A:G, 7, FALSE)</f>
        <v>1</v>
      </c>
      <c r="D2486" s="2">
        <v>62</v>
      </c>
      <c r="E2486" s="2">
        <f>VLOOKUP(C2486, [2]staffs!A:G,1,FALSE)</f>
        <v>1</v>
      </c>
      <c r="F2486" s="2" t="str">
        <f>VLOOKUP(E2486, [2]staffs!A:D,4,FALSE)</f>
        <v>fabiola.jackson@bikes.shop</v>
      </c>
      <c r="G2486" s="2">
        <f>VLOOKUP(D2486, [3]products!$A:$D, 4, FALSE)</f>
        <v>4</v>
      </c>
      <c r="H2486" s="2" t="str">
        <f>VLOOKUP(G2486, [4]categories!A:B, 2, FALSE)</f>
        <v>Cyclocross Bicycles</v>
      </c>
      <c r="I2486" s="14">
        <f>VLOOKUP(A2486, [1]orders!A:B,2,FALSE)</f>
        <v>394</v>
      </c>
      <c r="J2486" s="14" t="str">
        <f>VLOOKUP(A2486, [1]orders!A:I,9,FALSE)</f>
        <v>virgen.clemons@gmail.com</v>
      </c>
      <c r="K2486" s="14">
        <f>VLOOKUP(A2486, [1]orders!A:J,10,FALSE)</f>
        <v>91733</v>
      </c>
      <c r="L2486" s="2" t="str">
        <f>IFERROR(VLOOKUP(C2486, [5]stores!A:B, 2, FALSE), "Unknown")</f>
        <v>Santa Cruz Bikes</v>
      </c>
      <c r="M2486" s="2" t="str">
        <f>VLOOKUP(D2486,[3]products!A:B,2,FALSE)</f>
        <v>Trek Boone 7 - 2017</v>
      </c>
      <c r="N2486" s="2" t="str">
        <f>VLOOKUP(D2486, [3]products!A:H, 8, FALSE)</f>
        <v>Trek</v>
      </c>
      <c r="O2486" s="21">
        <f>VLOOKUP(A2486, [1]orders!A:D, 4, FALSE)</f>
        <v>42858</v>
      </c>
      <c r="P2486" s="2">
        <v>2</v>
      </c>
      <c r="Q2486" s="2">
        <v>3499.99</v>
      </c>
      <c r="R2486" s="27">
        <v>7.0000000000000007E-2</v>
      </c>
      <c r="S2486" s="2">
        <f t="shared" si="38"/>
        <v>6999.98</v>
      </c>
    </row>
    <row r="2487" spans="1:19" x14ac:dyDescent="0.3">
      <c r="A2487" s="2">
        <v>872</v>
      </c>
      <c r="B2487" s="2">
        <v>2</v>
      </c>
      <c r="C2487" s="2">
        <f>VLOOKUP(A2487, [1]orders!A:G, 7, FALSE)</f>
        <v>1</v>
      </c>
      <c r="D2487" s="2">
        <v>53</v>
      </c>
      <c r="E2487" s="2">
        <f>VLOOKUP(C2487, [2]staffs!A:G,1,FALSE)</f>
        <v>1</v>
      </c>
      <c r="F2487" s="2" t="str">
        <f>VLOOKUP(E2487, [2]staffs!A:D,4,FALSE)</f>
        <v>fabiola.jackson@bikes.shop</v>
      </c>
      <c r="G2487" s="2">
        <f>VLOOKUP(D2487, [3]products!$A:$D, 4, FALSE)</f>
        <v>7</v>
      </c>
      <c r="H2487" s="2" t="str">
        <f>VLOOKUP(G2487, [4]categories!A:B, 2, FALSE)</f>
        <v>Road Bikes</v>
      </c>
      <c r="I2487" s="14">
        <f>VLOOKUP(A2487, [1]orders!A:B,2,FALSE)</f>
        <v>394</v>
      </c>
      <c r="J2487" s="14" t="str">
        <f>VLOOKUP(A2487, [1]orders!A:I,9,FALSE)</f>
        <v>virgen.clemons@gmail.com</v>
      </c>
      <c r="K2487" s="14">
        <f>VLOOKUP(A2487, [1]orders!A:J,10,FALSE)</f>
        <v>91733</v>
      </c>
      <c r="L2487" s="2" t="str">
        <f>IFERROR(VLOOKUP(C2487, [5]stores!A:B, 2, FALSE), "Unknown")</f>
        <v>Santa Cruz Bikes</v>
      </c>
      <c r="M2487" s="2" t="str">
        <f>VLOOKUP(D2487,[3]products!A:B,2,FALSE)</f>
        <v>Surly Ogre Frameset - 2017</v>
      </c>
      <c r="N2487" s="2" t="str">
        <f>VLOOKUP(D2487, [3]products!A:H, 8, FALSE)</f>
        <v>Surly</v>
      </c>
      <c r="O2487" s="21">
        <f>VLOOKUP(A2487, [1]orders!A:D, 4, FALSE)</f>
        <v>42858</v>
      </c>
      <c r="P2487" s="2">
        <v>1</v>
      </c>
      <c r="Q2487" s="2">
        <v>749.99</v>
      </c>
      <c r="R2487" s="27">
        <v>0.1</v>
      </c>
      <c r="S2487" s="2">
        <f t="shared" si="38"/>
        <v>749.99</v>
      </c>
    </row>
    <row r="2488" spans="1:19" x14ac:dyDescent="0.3">
      <c r="A2488" s="2">
        <v>873</v>
      </c>
      <c r="B2488" s="2">
        <v>1</v>
      </c>
      <c r="C2488" s="2">
        <f>VLOOKUP(A2488, [1]orders!A:G, 7, FALSE)</f>
        <v>2</v>
      </c>
      <c r="D2488" s="2">
        <v>32</v>
      </c>
      <c r="E2488" s="2">
        <f>VLOOKUP(C2488, [2]staffs!A:G,1,FALSE)</f>
        <v>2</v>
      </c>
      <c r="F2488" s="2" t="str">
        <f>VLOOKUP(E2488, [2]staffs!A:D,4,FALSE)</f>
        <v>mireya.copeland@bikes.shop</v>
      </c>
      <c r="G2488" s="2">
        <f>VLOOKUP(D2488, [3]products!$A:$D, 4, FALSE)</f>
        <v>6</v>
      </c>
      <c r="H2488" s="2" t="str">
        <f>VLOOKUP(G2488, [4]categories!A:B, 2, FALSE)</f>
        <v>Mountain Bikes</v>
      </c>
      <c r="I2488" s="14">
        <f>VLOOKUP(A2488, [1]orders!A:B,2,FALSE)</f>
        <v>829</v>
      </c>
      <c r="J2488" s="14" t="str">
        <f>VLOOKUP(A2488, [1]orders!A:I,9,FALSE)</f>
        <v>marcy.rodriguez@gmail.com</v>
      </c>
      <c r="K2488" s="14">
        <f>VLOOKUP(A2488, [1]orders!A:J,10,FALSE)</f>
        <v>14094</v>
      </c>
      <c r="L2488" s="2" t="str">
        <f>IFERROR(VLOOKUP(C2488, [5]stores!A:B, 2, FALSE), "Unknown")</f>
        <v>Baldwin Bikes</v>
      </c>
      <c r="M2488" s="2" t="str">
        <f>VLOOKUP(D2488,[3]products!A:B,2,FALSE)</f>
        <v>Trek Farley Alloy Frameset - 2017</v>
      </c>
      <c r="N2488" s="2" t="str">
        <f>VLOOKUP(D2488, [3]products!A:H, 8, FALSE)</f>
        <v>Trek</v>
      </c>
      <c r="O2488" s="21">
        <f>VLOOKUP(A2488, [1]orders!A:D, 4, FALSE)</f>
        <v>42858</v>
      </c>
      <c r="P2488" s="2">
        <v>2</v>
      </c>
      <c r="Q2488" s="2">
        <v>469.99</v>
      </c>
      <c r="R2488" s="27">
        <v>0.1</v>
      </c>
      <c r="S2488" s="2">
        <f t="shared" si="38"/>
        <v>939.98</v>
      </c>
    </row>
    <row r="2489" spans="1:19" x14ac:dyDescent="0.3">
      <c r="A2489" s="2">
        <v>874</v>
      </c>
      <c r="B2489" s="2">
        <v>1</v>
      </c>
      <c r="C2489" s="2">
        <f>VLOOKUP(A2489, [1]orders!A:G, 7, FALSE)</f>
        <v>2</v>
      </c>
      <c r="D2489" s="2">
        <v>56</v>
      </c>
      <c r="E2489" s="2">
        <f>VLOOKUP(C2489, [2]staffs!A:G,1,FALSE)</f>
        <v>2</v>
      </c>
      <c r="F2489" s="2" t="str">
        <f>VLOOKUP(E2489, [2]staffs!A:D,4,FALSE)</f>
        <v>mireya.copeland@bikes.shop</v>
      </c>
      <c r="G2489" s="2">
        <f>VLOOKUP(D2489, [3]products!$A:$D, 4, FALSE)</f>
        <v>7</v>
      </c>
      <c r="H2489" s="2" t="str">
        <f>VLOOKUP(G2489, [4]categories!A:B, 2, FALSE)</f>
        <v>Road Bikes</v>
      </c>
      <c r="I2489" s="14">
        <f>VLOOKUP(A2489, [1]orders!A:B,2,FALSE)</f>
        <v>661</v>
      </c>
      <c r="J2489" s="14" t="str">
        <f>VLOOKUP(A2489, [1]orders!A:I,9,FALSE)</f>
        <v>trena.hudson@hotmail.com</v>
      </c>
      <c r="K2489" s="14">
        <f>VLOOKUP(A2489, [1]orders!A:J,10,FALSE)</f>
        <v>10950</v>
      </c>
      <c r="L2489" s="2" t="str">
        <f>IFERROR(VLOOKUP(C2489, [5]stores!A:B, 2, FALSE), "Unknown")</f>
        <v>Baldwin Bikes</v>
      </c>
      <c r="M2489" s="2" t="str">
        <f>VLOOKUP(D2489,[3]products!A:B,2,FALSE)</f>
        <v>Trek Domane SLR 6 Disc - 2017</v>
      </c>
      <c r="N2489" s="2" t="str">
        <f>VLOOKUP(D2489, [3]products!A:H, 8, FALSE)</f>
        <v>Trek</v>
      </c>
      <c r="O2489" s="21">
        <f>VLOOKUP(A2489, [1]orders!A:D, 4, FALSE)</f>
        <v>42859</v>
      </c>
      <c r="P2489" s="2">
        <v>1</v>
      </c>
      <c r="Q2489" s="2">
        <v>5499.99</v>
      </c>
      <c r="R2489" s="27">
        <v>0.05</v>
      </c>
      <c r="S2489" s="2">
        <f t="shared" si="38"/>
        <v>5499.99</v>
      </c>
    </row>
    <row r="2490" spans="1:19" x14ac:dyDescent="0.3">
      <c r="A2490" s="2">
        <v>874</v>
      </c>
      <c r="B2490" s="2">
        <v>2</v>
      </c>
      <c r="C2490" s="2">
        <f>VLOOKUP(A2490, [1]orders!A:G, 7, FALSE)</f>
        <v>2</v>
      </c>
      <c r="D2490" s="2">
        <v>27</v>
      </c>
      <c r="E2490" s="2">
        <f>VLOOKUP(C2490, [2]staffs!A:G,1,FALSE)</f>
        <v>2</v>
      </c>
      <c r="F2490" s="2" t="str">
        <f>VLOOKUP(E2490, [2]staffs!A:D,4,FALSE)</f>
        <v>mireya.copeland@bikes.shop</v>
      </c>
      <c r="G2490" s="2">
        <f>VLOOKUP(D2490, [3]products!$A:$D, 4, FALSE)</f>
        <v>6</v>
      </c>
      <c r="H2490" s="2" t="str">
        <f>VLOOKUP(G2490, [4]categories!A:B, 2, FALSE)</f>
        <v>Mountain Bikes</v>
      </c>
      <c r="I2490" s="14">
        <f>VLOOKUP(A2490, [1]orders!A:B,2,FALSE)</f>
        <v>661</v>
      </c>
      <c r="J2490" s="14" t="str">
        <f>VLOOKUP(A2490, [1]orders!A:I,9,FALSE)</f>
        <v>trena.hudson@hotmail.com</v>
      </c>
      <c r="K2490" s="14">
        <f>VLOOKUP(A2490, [1]orders!A:J,10,FALSE)</f>
        <v>10950</v>
      </c>
      <c r="L2490" s="2" t="str">
        <f>IFERROR(VLOOKUP(C2490, [5]stores!A:B, 2, FALSE), "Unknown")</f>
        <v>Baldwin Bikes</v>
      </c>
      <c r="M2490" s="2" t="str">
        <f>VLOOKUP(D2490,[3]products!A:B,2,FALSE)</f>
        <v>Surly Big Dummy Frameset - 2017</v>
      </c>
      <c r="N2490" s="2" t="str">
        <f>VLOOKUP(D2490, [3]products!A:H, 8, FALSE)</f>
        <v>Surly</v>
      </c>
      <c r="O2490" s="21">
        <f>VLOOKUP(A2490, [1]orders!A:D, 4, FALSE)</f>
        <v>42859</v>
      </c>
      <c r="P2490" s="2">
        <v>2</v>
      </c>
      <c r="Q2490" s="2">
        <v>999.99</v>
      </c>
      <c r="R2490" s="27">
        <v>0.05</v>
      </c>
      <c r="S2490" s="2">
        <f t="shared" si="38"/>
        <v>1999.98</v>
      </c>
    </row>
    <row r="2491" spans="1:19" x14ac:dyDescent="0.3">
      <c r="A2491" s="2">
        <v>874</v>
      </c>
      <c r="B2491" s="2">
        <v>3</v>
      </c>
      <c r="C2491" s="2">
        <f>VLOOKUP(A2491, [1]orders!A:G, 7, FALSE)</f>
        <v>2</v>
      </c>
      <c r="D2491" s="2">
        <v>73</v>
      </c>
      <c r="E2491" s="2">
        <f>VLOOKUP(C2491, [2]staffs!A:G,1,FALSE)</f>
        <v>2</v>
      </c>
      <c r="F2491" s="2" t="str">
        <f>VLOOKUP(E2491, [2]staffs!A:D,4,FALSE)</f>
        <v>mireya.copeland@bikes.shop</v>
      </c>
      <c r="G2491" s="2">
        <f>VLOOKUP(D2491, [3]products!$A:$D, 4, FALSE)</f>
        <v>3</v>
      </c>
      <c r="H2491" s="2" t="str">
        <f>VLOOKUP(G2491, [4]categories!A:B, 2, FALSE)</f>
        <v>Cruisers Bicycles</v>
      </c>
      <c r="I2491" s="14">
        <f>VLOOKUP(A2491, [1]orders!A:B,2,FALSE)</f>
        <v>661</v>
      </c>
      <c r="J2491" s="14" t="str">
        <f>VLOOKUP(A2491, [1]orders!A:I,9,FALSE)</f>
        <v>trena.hudson@hotmail.com</v>
      </c>
      <c r="K2491" s="14">
        <f>VLOOKUP(A2491, [1]orders!A:J,10,FALSE)</f>
        <v>10950</v>
      </c>
      <c r="L2491" s="2" t="str">
        <f>IFERROR(VLOOKUP(C2491, [5]stores!A:B, 2, FALSE), "Unknown")</f>
        <v>Baldwin Bikes</v>
      </c>
      <c r="M2491" s="2" t="str">
        <f>VLOOKUP(D2491,[3]products!A:B,2,FALSE)</f>
        <v>Sun Bicycles Brickell Tandem 7 - 2017</v>
      </c>
      <c r="N2491" s="2" t="str">
        <f>VLOOKUP(D2491, [3]products!A:H, 8, FALSE)</f>
        <v>Sun Bicycles</v>
      </c>
      <c r="O2491" s="21">
        <f>VLOOKUP(A2491, [1]orders!A:D, 4, FALSE)</f>
        <v>42859</v>
      </c>
      <c r="P2491" s="2">
        <v>1</v>
      </c>
      <c r="Q2491" s="2">
        <v>749.99</v>
      </c>
      <c r="R2491" s="27">
        <v>0.1</v>
      </c>
      <c r="S2491" s="2">
        <f t="shared" si="38"/>
        <v>749.99</v>
      </c>
    </row>
    <row r="2492" spans="1:19" x14ac:dyDescent="0.3">
      <c r="A2492" s="2">
        <v>874</v>
      </c>
      <c r="B2492" s="2">
        <v>4</v>
      </c>
      <c r="C2492" s="2">
        <f>VLOOKUP(A2492, [1]orders!A:G, 7, FALSE)</f>
        <v>2</v>
      </c>
      <c r="D2492" s="2">
        <v>77</v>
      </c>
      <c r="E2492" s="2">
        <f>VLOOKUP(C2492, [2]staffs!A:G,1,FALSE)</f>
        <v>2</v>
      </c>
      <c r="F2492" s="2" t="str">
        <f>VLOOKUP(E2492, [2]staffs!A:D,4,FALSE)</f>
        <v>mireya.copeland@bikes.shop</v>
      </c>
      <c r="G2492" s="2">
        <f>VLOOKUP(D2492, [3]products!$A:$D, 4, FALSE)</f>
        <v>3</v>
      </c>
      <c r="H2492" s="2" t="str">
        <f>VLOOKUP(G2492, [4]categories!A:B, 2, FALSE)</f>
        <v>Cruisers Bicycles</v>
      </c>
      <c r="I2492" s="14">
        <f>VLOOKUP(A2492, [1]orders!A:B,2,FALSE)</f>
        <v>661</v>
      </c>
      <c r="J2492" s="14" t="str">
        <f>VLOOKUP(A2492, [1]orders!A:I,9,FALSE)</f>
        <v>trena.hudson@hotmail.com</v>
      </c>
      <c r="K2492" s="14">
        <f>VLOOKUP(A2492, [1]orders!A:J,10,FALSE)</f>
        <v>10950</v>
      </c>
      <c r="L2492" s="2" t="str">
        <f>IFERROR(VLOOKUP(C2492, [5]stores!A:B, 2, FALSE), "Unknown")</f>
        <v>Baldwin Bikes</v>
      </c>
      <c r="M2492" s="2" t="str">
        <f>VLOOKUP(D2492,[3]products!A:B,2,FALSE)</f>
        <v>Electra Glam Punk 3i Ladies' - 2017</v>
      </c>
      <c r="N2492" s="2" t="str">
        <f>VLOOKUP(D2492, [3]products!A:H, 8, FALSE)</f>
        <v>Electra</v>
      </c>
      <c r="O2492" s="21">
        <f>VLOOKUP(A2492, [1]orders!A:D, 4, FALSE)</f>
        <v>42859</v>
      </c>
      <c r="P2492" s="2">
        <v>2</v>
      </c>
      <c r="Q2492" s="2">
        <v>799.99</v>
      </c>
      <c r="R2492" s="27">
        <v>7.0000000000000007E-2</v>
      </c>
      <c r="S2492" s="2">
        <f t="shared" si="38"/>
        <v>1599.98</v>
      </c>
    </row>
    <row r="2493" spans="1:19" x14ac:dyDescent="0.3">
      <c r="A2493" s="2">
        <v>875</v>
      </c>
      <c r="B2493" s="2">
        <v>1</v>
      </c>
      <c r="C2493" s="2">
        <f>VLOOKUP(A2493, [1]orders!A:G, 7, FALSE)</f>
        <v>1</v>
      </c>
      <c r="D2493" s="2">
        <v>5</v>
      </c>
      <c r="E2493" s="2">
        <f>VLOOKUP(C2493, [2]staffs!A:G,1,FALSE)</f>
        <v>1</v>
      </c>
      <c r="F2493" s="2" t="str">
        <f>VLOOKUP(E2493, [2]staffs!A:D,4,FALSE)</f>
        <v>fabiola.jackson@bikes.shop</v>
      </c>
      <c r="G2493" s="2">
        <f>VLOOKUP(D2493, [3]products!$A:$D, 4, FALSE)</f>
        <v>6</v>
      </c>
      <c r="H2493" s="2" t="str">
        <f>VLOOKUP(G2493, [4]categories!A:B, 2, FALSE)</f>
        <v>Mountain Bikes</v>
      </c>
      <c r="I2493" s="14">
        <f>VLOOKUP(A2493, [1]orders!A:B,2,FALSE)</f>
        <v>386</v>
      </c>
      <c r="J2493" s="14" t="str">
        <f>VLOOKUP(A2493, [1]orders!A:I,9,FALSE)</f>
        <v>nelle.beck@aol.com</v>
      </c>
      <c r="K2493" s="14">
        <f>VLOOKUP(A2493, [1]orders!A:J,10,FALSE)</f>
        <v>91784</v>
      </c>
      <c r="L2493" s="2" t="str">
        <f>IFERROR(VLOOKUP(C2493, [5]stores!A:B, 2, FALSE), "Unknown")</f>
        <v>Santa Cruz Bikes</v>
      </c>
      <c r="M2493" s="2" t="str">
        <f>VLOOKUP(D2493,[3]products!A:B,2,FALSE)</f>
        <v>Heller Shagamaw Frame - 2016</v>
      </c>
      <c r="N2493" s="2" t="str">
        <f>VLOOKUP(D2493, [3]products!A:H, 8, FALSE)</f>
        <v>Heller</v>
      </c>
      <c r="O2493" s="21">
        <f>VLOOKUP(A2493, [1]orders!A:D, 4, FALSE)</f>
        <v>42860</v>
      </c>
      <c r="P2493" s="2">
        <v>2</v>
      </c>
      <c r="Q2493" s="2">
        <v>1320.99</v>
      </c>
      <c r="R2493" s="27">
        <v>0.1</v>
      </c>
      <c r="S2493" s="2">
        <f t="shared" si="38"/>
        <v>2641.98</v>
      </c>
    </row>
    <row r="2494" spans="1:19" x14ac:dyDescent="0.3">
      <c r="A2494" s="2">
        <v>875</v>
      </c>
      <c r="B2494" s="2">
        <v>2</v>
      </c>
      <c r="C2494" s="2">
        <f>VLOOKUP(A2494, [1]orders!A:G, 7, FALSE)</f>
        <v>1</v>
      </c>
      <c r="D2494" s="2">
        <v>15</v>
      </c>
      <c r="E2494" s="2">
        <f>VLOOKUP(C2494, [2]staffs!A:G,1,FALSE)</f>
        <v>1</v>
      </c>
      <c r="F2494" s="2" t="str">
        <f>VLOOKUP(E2494, [2]staffs!A:D,4,FALSE)</f>
        <v>fabiola.jackson@bikes.shop</v>
      </c>
      <c r="G2494" s="2">
        <f>VLOOKUP(D2494, [3]products!$A:$D, 4, FALSE)</f>
        <v>3</v>
      </c>
      <c r="H2494" s="2" t="str">
        <f>VLOOKUP(G2494, [4]categories!A:B, 2, FALSE)</f>
        <v>Cruisers Bicycles</v>
      </c>
      <c r="I2494" s="14">
        <f>VLOOKUP(A2494, [1]orders!A:B,2,FALSE)</f>
        <v>386</v>
      </c>
      <c r="J2494" s="14" t="str">
        <f>VLOOKUP(A2494, [1]orders!A:I,9,FALSE)</f>
        <v>nelle.beck@aol.com</v>
      </c>
      <c r="K2494" s="14">
        <f>VLOOKUP(A2494, [1]orders!A:J,10,FALSE)</f>
        <v>91784</v>
      </c>
      <c r="L2494" s="2" t="str">
        <f>IFERROR(VLOOKUP(C2494, [5]stores!A:B, 2, FALSE), "Unknown")</f>
        <v>Santa Cruz Bikes</v>
      </c>
      <c r="M2494" s="2" t="str">
        <f>VLOOKUP(D2494,[3]products!A:B,2,FALSE)</f>
        <v>Electra Moto 1 - 2016</v>
      </c>
      <c r="N2494" s="2" t="str">
        <f>VLOOKUP(D2494, [3]products!A:H, 8, FALSE)</f>
        <v>Electra</v>
      </c>
      <c r="O2494" s="21">
        <f>VLOOKUP(A2494, [1]orders!A:D, 4, FALSE)</f>
        <v>42860</v>
      </c>
      <c r="P2494" s="2">
        <v>2</v>
      </c>
      <c r="Q2494" s="2">
        <v>529.99</v>
      </c>
      <c r="R2494" s="27">
        <v>0.05</v>
      </c>
      <c r="S2494" s="2">
        <f t="shared" si="38"/>
        <v>1059.98</v>
      </c>
    </row>
    <row r="2495" spans="1:19" x14ac:dyDescent="0.3">
      <c r="A2495" s="2">
        <v>875</v>
      </c>
      <c r="B2495" s="2">
        <v>3</v>
      </c>
      <c r="C2495" s="2">
        <f>VLOOKUP(A2495, [1]orders!A:G, 7, FALSE)</f>
        <v>1</v>
      </c>
      <c r="D2495" s="2">
        <v>14</v>
      </c>
      <c r="E2495" s="2">
        <f>VLOOKUP(C2495, [2]staffs!A:G,1,FALSE)</f>
        <v>1</v>
      </c>
      <c r="F2495" s="2" t="str">
        <f>VLOOKUP(E2495, [2]staffs!A:D,4,FALSE)</f>
        <v>fabiola.jackson@bikes.shop</v>
      </c>
      <c r="G2495" s="2">
        <f>VLOOKUP(D2495, [3]products!$A:$D, 4, FALSE)</f>
        <v>3</v>
      </c>
      <c r="H2495" s="2" t="str">
        <f>VLOOKUP(G2495, [4]categories!A:B, 2, FALSE)</f>
        <v>Cruisers Bicycles</v>
      </c>
      <c r="I2495" s="14">
        <f>VLOOKUP(A2495, [1]orders!A:B,2,FALSE)</f>
        <v>386</v>
      </c>
      <c r="J2495" s="14" t="str">
        <f>VLOOKUP(A2495, [1]orders!A:I,9,FALSE)</f>
        <v>nelle.beck@aol.com</v>
      </c>
      <c r="K2495" s="14">
        <f>VLOOKUP(A2495, [1]orders!A:J,10,FALSE)</f>
        <v>91784</v>
      </c>
      <c r="L2495" s="2" t="str">
        <f>IFERROR(VLOOKUP(C2495, [5]stores!A:B, 2, FALSE), "Unknown")</f>
        <v>Santa Cruz Bikes</v>
      </c>
      <c r="M2495" s="2" t="str">
        <f>VLOOKUP(D2495,[3]products!A:B,2,FALSE)</f>
        <v>Electra Girl's Hawaii 1 (16-inch) - 2015/2016</v>
      </c>
      <c r="N2495" s="2" t="str">
        <f>VLOOKUP(D2495, [3]products!A:H, 8, FALSE)</f>
        <v>Electra</v>
      </c>
      <c r="O2495" s="21">
        <f>VLOOKUP(A2495, [1]orders!A:D, 4, FALSE)</f>
        <v>42860</v>
      </c>
      <c r="P2495" s="2">
        <v>1</v>
      </c>
      <c r="Q2495" s="2">
        <v>269.99</v>
      </c>
      <c r="R2495" s="27">
        <v>7.0000000000000007E-2</v>
      </c>
      <c r="S2495" s="2">
        <f t="shared" si="38"/>
        <v>269.99</v>
      </c>
    </row>
    <row r="2496" spans="1:19" x14ac:dyDescent="0.3">
      <c r="A2496" s="2">
        <v>875</v>
      </c>
      <c r="B2496" s="2">
        <v>4</v>
      </c>
      <c r="C2496" s="2">
        <f>VLOOKUP(A2496, [1]orders!A:G, 7, FALSE)</f>
        <v>1</v>
      </c>
      <c r="D2496" s="2">
        <v>111</v>
      </c>
      <c r="E2496" s="2">
        <f>VLOOKUP(C2496, [2]staffs!A:G,1,FALSE)</f>
        <v>1</v>
      </c>
      <c r="F2496" s="2" t="str">
        <f>VLOOKUP(E2496, [2]staffs!A:D,4,FALSE)</f>
        <v>fabiola.jackson@bikes.shop</v>
      </c>
      <c r="G2496" s="2">
        <f>VLOOKUP(D2496, [3]products!$A:$D, 4, FALSE)</f>
        <v>2</v>
      </c>
      <c r="H2496" s="2" t="str">
        <f>VLOOKUP(G2496, [4]categories!A:B, 2, FALSE)</f>
        <v>Comfort Bicycles</v>
      </c>
      <c r="I2496" s="14">
        <f>VLOOKUP(A2496, [1]orders!A:B,2,FALSE)</f>
        <v>386</v>
      </c>
      <c r="J2496" s="14" t="str">
        <f>VLOOKUP(A2496, [1]orders!A:I,9,FALSE)</f>
        <v>nelle.beck@aol.com</v>
      </c>
      <c r="K2496" s="14">
        <f>VLOOKUP(A2496, [1]orders!A:J,10,FALSE)</f>
        <v>91784</v>
      </c>
      <c r="L2496" s="2" t="str">
        <f>IFERROR(VLOOKUP(C2496, [5]stores!A:B, 2, FALSE), "Unknown")</f>
        <v>Santa Cruz Bikes</v>
      </c>
      <c r="M2496" s="2" t="str">
        <f>VLOOKUP(D2496,[3]products!A:B,2,FALSE)</f>
        <v>Sun Bicycles Drifter 7 - Women's - 2017</v>
      </c>
      <c r="N2496" s="2" t="str">
        <f>VLOOKUP(D2496, [3]products!A:H, 8, FALSE)</f>
        <v>Sun Bicycles</v>
      </c>
      <c r="O2496" s="21">
        <f>VLOOKUP(A2496, [1]orders!A:D, 4, FALSE)</f>
        <v>42860</v>
      </c>
      <c r="P2496" s="2">
        <v>1</v>
      </c>
      <c r="Q2496" s="2">
        <v>470.99</v>
      </c>
      <c r="R2496" s="27">
        <v>0.2</v>
      </c>
      <c r="S2496" s="2">
        <f t="shared" si="38"/>
        <v>470.99</v>
      </c>
    </row>
    <row r="2497" spans="1:19" x14ac:dyDescent="0.3">
      <c r="A2497" s="2">
        <v>876</v>
      </c>
      <c r="B2497" s="2">
        <v>1</v>
      </c>
      <c r="C2497" s="2">
        <f>VLOOKUP(A2497, [1]orders!A:G, 7, FALSE)</f>
        <v>2</v>
      </c>
      <c r="D2497" s="2">
        <v>17</v>
      </c>
      <c r="E2497" s="2">
        <f>VLOOKUP(C2497, [2]staffs!A:G,1,FALSE)</f>
        <v>2</v>
      </c>
      <c r="F2497" s="2" t="str">
        <f>VLOOKUP(E2497, [2]staffs!A:D,4,FALSE)</f>
        <v>mireya.copeland@bikes.shop</v>
      </c>
      <c r="G2497" s="2">
        <f>VLOOKUP(D2497, [3]products!$A:$D, 4, FALSE)</f>
        <v>3</v>
      </c>
      <c r="H2497" s="2" t="str">
        <f>VLOOKUP(G2497, [4]categories!A:B, 2, FALSE)</f>
        <v>Cruisers Bicycles</v>
      </c>
      <c r="I2497" s="14">
        <f>VLOOKUP(A2497, [1]orders!A:B,2,FALSE)</f>
        <v>1046</v>
      </c>
      <c r="J2497" s="14" t="str">
        <f>VLOOKUP(A2497, [1]orders!A:I,9,FALSE)</f>
        <v>dane.mcdaniel@hotmail.com</v>
      </c>
      <c r="K2497" s="14">
        <f>VLOOKUP(A2497, [1]orders!A:J,10,FALSE)</f>
        <v>14424</v>
      </c>
      <c r="L2497" s="2" t="str">
        <f>IFERROR(VLOOKUP(C2497, [5]stores!A:B, 2, FALSE), "Unknown")</f>
        <v>Baldwin Bikes</v>
      </c>
      <c r="M2497" s="2" t="str">
        <f>VLOOKUP(D2497,[3]products!A:B,2,FALSE)</f>
        <v>Pure Cycles Vine 8-Speed - 2016</v>
      </c>
      <c r="N2497" s="2" t="str">
        <f>VLOOKUP(D2497, [3]products!A:H, 8, FALSE)</f>
        <v>Pure Cycles</v>
      </c>
      <c r="O2497" s="21">
        <f>VLOOKUP(A2497, [1]orders!A:D, 4, FALSE)</f>
        <v>42860</v>
      </c>
      <c r="P2497" s="2">
        <v>2</v>
      </c>
      <c r="Q2497" s="2">
        <v>429</v>
      </c>
      <c r="R2497" s="27">
        <v>0.2</v>
      </c>
      <c r="S2497" s="2">
        <f t="shared" si="38"/>
        <v>858</v>
      </c>
    </row>
    <row r="2498" spans="1:19" x14ac:dyDescent="0.3">
      <c r="A2498" s="2">
        <v>876</v>
      </c>
      <c r="B2498" s="2">
        <v>2</v>
      </c>
      <c r="C2498" s="2">
        <f>VLOOKUP(A2498, [1]orders!A:G, 7, FALSE)</f>
        <v>2</v>
      </c>
      <c r="D2498" s="2">
        <v>66</v>
      </c>
      <c r="E2498" s="2">
        <f>VLOOKUP(C2498, [2]staffs!A:G,1,FALSE)</f>
        <v>2</v>
      </c>
      <c r="F2498" s="2" t="str">
        <f>VLOOKUP(E2498, [2]staffs!A:D,4,FALSE)</f>
        <v>mireya.copeland@bikes.shop</v>
      </c>
      <c r="G2498" s="2">
        <f>VLOOKUP(D2498, [3]products!$A:$D, 4, FALSE)</f>
        <v>3</v>
      </c>
      <c r="H2498" s="2" t="str">
        <f>VLOOKUP(G2498, [4]categories!A:B, 2, FALSE)</f>
        <v>Cruisers Bicycles</v>
      </c>
      <c r="I2498" s="14">
        <f>VLOOKUP(A2498, [1]orders!A:B,2,FALSE)</f>
        <v>1046</v>
      </c>
      <c r="J2498" s="14" t="str">
        <f>VLOOKUP(A2498, [1]orders!A:I,9,FALSE)</f>
        <v>dane.mcdaniel@hotmail.com</v>
      </c>
      <c r="K2498" s="14">
        <f>VLOOKUP(A2498, [1]orders!A:J,10,FALSE)</f>
        <v>14424</v>
      </c>
      <c r="L2498" s="2" t="str">
        <f>IFERROR(VLOOKUP(C2498, [5]stores!A:B, 2, FALSE), "Unknown")</f>
        <v>Baldwin Bikes</v>
      </c>
      <c r="M2498" s="2" t="str">
        <f>VLOOKUP(D2498,[3]products!A:B,2,FALSE)</f>
        <v>Sun Bicycles Revolutions 24 - 2017</v>
      </c>
      <c r="N2498" s="2" t="str">
        <f>VLOOKUP(D2498, [3]products!A:H, 8, FALSE)</f>
        <v>Sun Bicycles</v>
      </c>
      <c r="O2498" s="21">
        <f>VLOOKUP(A2498, [1]orders!A:D, 4, FALSE)</f>
        <v>42860</v>
      </c>
      <c r="P2498" s="2">
        <v>2</v>
      </c>
      <c r="Q2498" s="2">
        <v>250.99</v>
      </c>
      <c r="R2498" s="27">
        <v>0.2</v>
      </c>
      <c r="S2498" s="2">
        <f t="shared" si="38"/>
        <v>501.98</v>
      </c>
    </row>
    <row r="2499" spans="1:19" x14ac:dyDescent="0.3">
      <c r="A2499" s="2">
        <v>876</v>
      </c>
      <c r="B2499" s="2">
        <v>3</v>
      </c>
      <c r="C2499" s="2">
        <f>VLOOKUP(A2499, [1]orders!A:G, 7, FALSE)</f>
        <v>2</v>
      </c>
      <c r="D2499" s="2">
        <v>96</v>
      </c>
      <c r="E2499" s="2">
        <f>VLOOKUP(C2499, [2]staffs!A:G,1,FALSE)</f>
        <v>2</v>
      </c>
      <c r="F2499" s="2" t="str">
        <f>VLOOKUP(E2499, [2]staffs!A:D,4,FALSE)</f>
        <v>mireya.copeland@bikes.shop</v>
      </c>
      <c r="G2499" s="2">
        <f>VLOOKUP(D2499, [3]products!$A:$D, 4, FALSE)</f>
        <v>1</v>
      </c>
      <c r="H2499" s="2" t="str">
        <f>VLOOKUP(G2499, [4]categories!A:B, 2, FALSE)</f>
        <v>Children Bicycles</v>
      </c>
      <c r="I2499" s="14">
        <f>VLOOKUP(A2499, [1]orders!A:B,2,FALSE)</f>
        <v>1046</v>
      </c>
      <c r="J2499" s="14" t="str">
        <f>VLOOKUP(A2499, [1]orders!A:I,9,FALSE)</f>
        <v>dane.mcdaniel@hotmail.com</v>
      </c>
      <c r="K2499" s="14">
        <f>VLOOKUP(A2499, [1]orders!A:J,10,FALSE)</f>
        <v>14424</v>
      </c>
      <c r="L2499" s="2" t="str">
        <f>IFERROR(VLOOKUP(C2499, [5]stores!A:B, 2, FALSE), "Unknown")</f>
        <v>Baldwin Bikes</v>
      </c>
      <c r="M2499" s="2" t="str">
        <f>VLOOKUP(D2499,[3]products!A:B,2,FALSE)</f>
        <v>Electra Moto 3i (20-inch) - Boy's - 2017</v>
      </c>
      <c r="N2499" s="2" t="str">
        <f>VLOOKUP(D2499, [3]products!A:H, 8, FALSE)</f>
        <v>Electra</v>
      </c>
      <c r="O2499" s="21">
        <f>VLOOKUP(A2499, [1]orders!A:D, 4, FALSE)</f>
        <v>42860</v>
      </c>
      <c r="P2499" s="2">
        <v>1</v>
      </c>
      <c r="Q2499" s="2">
        <v>349.99</v>
      </c>
      <c r="R2499" s="27">
        <v>7.0000000000000007E-2</v>
      </c>
      <c r="S2499" s="2">
        <f t="shared" ref="S2499:S2562" si="39">P2499*Q2499</f>
        <v>349.99</v>
      </c>
    </row>
    <row r="2500" spans="1:19" x14ac:dyDescent="0.3">
      <c r="A2500" s="2">
        <v>876</v>
      </c>
      <c r="B2500" s="2">
        <v>4</v>
      </c>
      <c r="C2500" s="2">
        <f>VLOOKUP(A2500, [1]orders!A:G, 7, FALSE)</f>
        <v>2</v>
      </c>
      <c r="D2500" s="2">
        <v>107</v>
      </c>
      <c r="E2500" s="2">
        <f>VLOOKUP(C2500, [2]staffs!A:G,1,FALSE)</f>
        <v>2</v>
      </c>
      <c r="F2500" s="2" t="str">
        <f>VLOOKUP(E2500, [2]staffs!A:D,4,FALSE)</f>
        <v>mireya.copeland@bikes.shop</v>
      </c>
      <c r="G2500" s="2">
        <f>VLOOKUP(D2500, [3]products!$A:$D, 4, FALSE)</f>
        <v>2</v>
      </c>
      <c r="H2500" s="2" t="str">
        <f>VLOOKUP(G2500, [4]categories!A:B, 2, FALSE)</f>
        <v>Comfort Bicycles</v>
      </c>
      <c r="I2500" s="14">
        <f>VLOOKUP(A2500, [1]orders!A:B,2,FALSE)</f>
        <v>1046</v>
      </c>
      <c r="J2500" s="14" t="str">
        <f>VLOOKUP(A2500, [1]orders!A:I,9,FALSE)</f>
        <v>dane.mcdaniel@hotmail.com</v>
      </c>
      <c r="K2500" s="14">
        <f>VLOOKUP(A2500, [1]orders!A:J,10,FALSE)</f>
        <v>14424</v>
      </c>
      <c r="L2500" s="2" t="str">
        <f>IFERROR(VLOOKUP(C2500, [5]stores!A:B, 2, FALSE), "Unknown")</f>
        <v>Baldwin Bikes</v>
      </c>
      <c r="M2500" s="2" t="str">
        <f>VLOOKUP(D2500,[3]products!A:B,2,FALSE)</f>
        <v>Sun Bicycles Cruz 7 - 2017</v>
      </c>
      <c r="N2500" s="2" t="str">
        <f>VLOOKUP(D2500, [3]products!A:H, 8, FALSE)</f>
        <v>Sun Bicycles</v>
      </c>
      <c r="O2500" s="21">
        <f>VLOOKUP(A2500, [1]orders!A:D, 4, FALSE)</f>
        <v>42860</v>
      </c>
      <c r="P2500" s="2">
        <v>2</v>
      </c>
      <c r="Q2500" s="2">
        <v>416.99</v>
      </c>
      <c r="R2500" s="27">
        <v>0.05</v>
      </c>
      <c r="S2500" s="2">
        <f t="shared" si="39"/>
        <v>833.98</v>
      </c>
    </row>
    <row r="2501" spans="1:19" x14ac:dyDescent="0.3">
      <c r="A2501" s="2">
        <v>877</v>
      </c>
      <c r="B2501" s="2">
        <v>1</v>
      </c>
      <c r="C2501" s="2">
        <f>VLOOKUP(A2501, [1]orders!A:G, 7, FALSE)</f>
        <v>2</v>
      </c>
      <c r="D2501" s="2">
        <v>73</v>
      </c>
      <c r="E2501" s="2">
        <f>VLOOKUP(C2501, [2]staffs!A:G,1,FALSE)</f>
        <v>2</v>
      </c>
      <c r="F2501" s="2" t="str">
        <f>VLOOKUP(E2501, [2]staffs!A:D,4,FALSE)</f>
        <v>mireya.copeland@bikes.shop</v>
      </c>
      <c r="G2501" s="2">
        <f>VLOOKUP(D2501, [3]products!$A:$D, 4, FALSE)</f>
        <v>3</v>
      </c>
      <c r="H2501" s="2" t="str">
        <f>VLOOKUP(G2501, [4]categories!A:B, 2, FALSE)</f>
        <v>Cruisers Bicycles</v>
      </c>
      <c r="I2501" s="14">
        <f>VLOOKUP(A2501, [1]orders!A:B,2,FALSE)</f>
        <v>784</v>
      </c>
      <c r="J2501" s="14" t="str">
        <f>VLOOKUP(A2501, [1]orders!A:I,9,FALSE)</f>
        <v>debbra.jacobson@yahoo.com</v>
      </c>
      <c r="K2501" s="14">
        <f>VLOOKUP(A2501, [1]orders!A:J,10,FALSE)</f>
        <v>12020</v>
      </c>
      <c r="L2501" s="2" t="str">
        <f>IFERROR(VLOOKUP(C2501, [5]stores!A:B, 2, FALSE), "Unknown")</f>
        <v>Baldwin Bikes</v>
      </c>
      <c r="M2501" s="2" t="str">
        <f>VLOOKUP(D2501,[3]products!A:B,2,FALSE)</f>
        <v>Sun Bicycles Brickell Tandem 7 - 2017</v>
      </c>
      <c r="N2501" s="2" t="str">
        <f>VLOOKUP(D2501, [3]products!A:H, 8, FALSE)</f>
        <v>Sun Bicycles</v>
      </c>
      <c r="O2501" s="21">
        <f>VLOOKUP(A2501, [1]orders!A:D, 4, FALSE)</f>
        <v>42861</v>
      </c>
      <c r="P2501" s="2">
        <v>1</v>
      </c>
      <c r="Q2501" s="2">
        <v>749.99</v>
      </c>
      <c r="R2501" s="27">
        <v>7.0000000000000007E-2</v>
      </c>
      <c r="S2501" s="2">
        <f t="shared" si="39"/>
        <v>749.99</v>
      </c>
    </row>
    <row r="2502" spans="1:19" x14ac:dyDescent="0.3">
      <c r="A2502" s="2">
        <v>877</v>
      </c>
      <c r="B2502" s="2">
        <v>2</v>
      </c>
      <c r="C2502" s="2">
        <f>VLOOKUP(A2502, [1]orders!A:G, 7, FALSE)</f>
        <v>2</v>
      </c>
      <c r="D2502" s="2">
        <v>103</v>
      </c>
      <c r="E2502" s="2">
        <f>VLOOKUP(C2502, [2]staffs!A:G,1,FALSE)</f>
        <v>2</v>
      </c>
      <c r="F2502" s="2" t="str">
        <f>VLOOKUP(E2502, [2]staffs!A:D,4,FALSE)</f>
        <v>mireya.copeland@bikes.shop</v>
      </c>
      <c r="G2502" s="2">
        <f>VLOOKUP(D2502, [3]products!$A:$D, 4, FALSE)</f>
        <v>2</v>
      </c>
      <c r="H2502" s="2" t="str">
        <f>VLOOKUP(G2502, [4]categories!A:B, 2, FALSE)</f>
        <v>Comfort Bicycles</v>
      </c>
      <c r="I2502" s="14">
        <f>VLOOKUP(A2502, [1]orders!A:B,2,FALSE)</f>
        <v>784</v>
      </c>
      <c r="J2502" s="14" t="str">
        <f>VLOOKUP(A2502, [1]orders!A:I,9,FALSE)</f>
        <v>debbra.jacobson@yahoo.com</v>
      </c>
      <c r="K2502" s="14">
        <f>VLOOKUP(A2502, [1]orders!A:J,10,FALSE)</f>
        <v>12020</v>
      </c>
      <c r="L2502" s="2" t="str">
        <f>IFERROR(VLOOKUP(C2502, [5]stores!A:B, 2, FALSE), "Unknown")</f>
        <v>Baldwin Bikes</v>
      </c>
      <c r="M2502" s="2" t="str">
        <f>VLOOKUP(D2502,[3]products!A:B,2,FALSE)</f>
        <v>Sun Bicycles Streamway 3 - 2017</v>
      </c>
      <c r="N2502" s="2" t="str">
        <f>VLOOKUP(D2502, [3]products!A:H, 8, FALSE)</f>
        <v>Sun Bicycles</v>
      </c>
      <c r="O2502" s="21">
        <f>VLOOKUP(A2502, [1]orders!A:D, 4, FALSE)</f>
        <v>42861</v>
      </c>
      <c r="P2502" s="2">
        <v>1</v>
      </c>
      <c r="Q2502" s="2">
        <v>551.99</v>
      </c>
      <c r="R2502" s="27">
        <v>0.1</v>
      </c>
      <c r="S2502" s="2">
        <f t="shared" si="39"/>
        <v>551.99</v>
      </c>
    </row>
    <row r="2503" spans="1:19" x14ac:dyDescent="0.3">
      <c r="A2503" s="2">
        <v>878</v>
      </c>
      <c r="B2503" s="2">
        <v>1</v>
      </c>
      <c r="C2503" s="2">
        <f>VLOOKUP(A2503, [1]orders!A:G, 7, FALSE)</f>
        <v>1</v>
      </c>
      <c r="D2503" s="2">
        <v>103</v>
      </c>
      <c r="E2503" s="2">
        <f>VLOOKUP(C2503, [2]staffs!A:G,1,FALSE)</f>
        <v>1</v>
      </c>
      <c r="F2503" s="2" t="str">
        <f>VLOOKUP(E2503, [2]staffs!A:D,4,FALSE)</f>
        <v>fabiola.jackson@bikes.shop</v>
      </c>
      <c r="G2503" s="2">
        <f>VLOOKUP(D2503, [3]products!$A:$D, 4, FALSE)</f>
        <v>2</v>
      </c>
      <c r="H2503" s="2" t="str">
        <f>VLOOKUP(G2503, [4]categories!A:B, 2, FALSE)</f>
        <v>Comfort Bicycles</v>
      </c>
      <c r="I2503" s="14">
        <f>VLOOKUP(A2503, [1]orders!A:B,2,FALSE)</f>
        <v>224</v>
      </c>
      <c r="J2503" s="14" t="str">
        <f>VLOOKUP(A2503, [1]orders!A:I,9,FALSE)</f>
        <v>moses.pope@yahoo.com</v>
      </c>
      <c r="K2503" s="14">
        <f>VLOOKUP(A2503, [1]orders!A:J,10,FALSE)</f>
        <v>90260</v>
      </c>
      <c r="L2503" s="2" t="str">
        <f>IFERROR(VLOOKUP(C2503, [5]stores!A:B, 2, FALSE), "Unknown")</f>
        <v>Santa Cruz Bikes</v>
      </c>
      <c r="M2503" s="2" t="str">
        <f>VLOOKUP(D2503,[3]products!A:B,2,FALSE)</f>
        <v>Sun Bicycles Streamway 3 - 2017</v>
      </c>
      <c r="N2503" s="2" t="str">
        <f>VLOOKUP(D2503, [3]products!A:H, 8, FALSE)</f>
        <v>Sun Bicycles</v>
      </c>
      <c r="O2503" s="21">
        <f>VLOOKUP(A2503, [1]orders!A:D, 4, FALSE)</f>
        <v>42862</v>
      </c>
      <c r="P2503" s="2">
        <v>1</v>
      </c>
      <c r="Q2503" s="2">
        <v>551.99</v>
      </c>
      <c r="R2503" s="27">
        <v>0.2</v>
      </c>
      <c r="S2503" s="2">
        <f t="shared" si="39"/>
        <v>551.99</v>
      </c>
    </row>
    <row r="2504" spans="1:19" x14ac:dyDescent="0.3">
      <c r="A2504" s="2">
        <v>878</v>
      </c>
      <c r="B2504" s="2">
        <v>2</v>
      </c>
      <c r="C2504" s="2">
        <f>VLOOKUP(A2504, [1]orders!A:G, 7, FALSE)</f>
        <v>1</v>
      </c>
      <c r="D2504" s="2">
        <v>13</v>
      </c>
      <c r="E2504" s="2">
        <f>VLOOKUP(C2504, [2]staffs!A:G,1,FALSE)</f>
        <v>1</v>
      </c>
      <c r="F2504" s="2" t="str">
        <f>VLOOKUP(E2504, [2]staffs!A:D,4,FALSE)</f>
        <v>fabiola.jackson@bikes.shop</v>
      </c>
      <c r="G2504" s="2">
        <f>VLOOKUP(D2504, [3]products!$A:$D, 4, FALSE)</f>
        <v>3</v>
      </c>
      <c r="H2504" s="2" t="str">
        <f>VLOOKUP(G2504, [4]categories!A:B, 2, FALSE)</f>
        <v>Cruisers Bicycles</v>
      </c>
      <c r="I2504" s="14">
        <f>VLOOKUP(A2504, [1]orders!A:B,2,FALSE)</f>
        <v>224</v>
      </c>
      <c r="J2504" s="14" t="str">
        <f>VLOOKUP(A2504, [1]orders!A:I,9,FALSE)</f>
        <v>moses.pope@yahoo.com</v>
      </c>
      <c r="K2504" s="14">
        <f>VLOOKUP(A2504, [1]orders!A:J,10,FALSE)</f>
        <v>90260</v>
      </c>
      <c r="L2504" s="2" t="str">
        <f>IFERROR(VLOOKUP(C2504, [5]stores!A:B, 2, FALSE), "Unknown")</f>
        <v>Santa Cruz Bikes</v>
      </c>
      <c r="M2504" s="2" t="str">
        <f>VLOOKUP(D2504,[3]products!A:B,2,FALSE)</f>
        <v>Electra Cruiser 1 (24-Inch) - 2016</v>
      </c>
      <c r="N2504" s="2" t="str">
        <f>VLOOKUP(D2504, [3]products!A:H, 8, FALSE)</f>
        <v>Electra</v>
      </c>
      <c r="O2504" s="21">
        <f>VLOOKUP(A2504, [1]orders!A:D, 4, FALSE)</f>
        <v>42862</v>
      </c>
      <c r="P2504" s="2">
        <v>1</v>
      </c>
      <c r="Q2504" s="2">
        <v>269.99</v>
      </c>
      <c r="R2504" s="27">
        <v>0.1</v>
      </c>
      <c r="S2504" s="2">
        <f t="shared" si="39"/>
        <v>269.99</v>
      </c>
    </row>
    <row r="2505" spans="1:19" x14ac:dyDescent="0.3">
      <c r="A2505" s="2">
        <v>878</v>
      </c>
      <c r="B2505" s="2">
        <v>3</v>
      </c>
      <c r="C2505" s="2">
        <f>VLOOKUP(A2505, [1]orders!A:G, 7, FALSE)</f>
        <v>1</v>
      </c>
      <c r="D2505" s="2">
        <v>6</v>
      </c>
      <c r="E2505" s="2">
        <f>VLOOKUP(C2505, [2]staffs!A:G,1,FALSE)</f>
        <v>1</v>
      </c>
      <c r="F2505" s="2" t="str">
        <f>VLOOKUP(E2505, [2]staffs!A:D,4,FALSE)</f>
        <v>fabiola.jackson@bikes.shop</v>
      </c>
      <c r="G2505" s="2">
        <f>VLOOKUP(D2505, [3]products!$A:$D, 4, FALSE)</f>
        <v>6</v>
      </c>
      <c r="H2505" s="2" t="str">
        <f>VLOOKUP(G2505, [4]categories!A:B, 2, FALSE)</f>
        <v>Mountain Bikes</v>
      </c>
      <c r="I2505" s="14">
        <f>VLOOKUP(A2505, [1]orders!A:B,2,FALSE)</f>
        <v>224</v>
      </c>
      <c r="J2505" s="14" t="str">
        <f>VLOOKUP(A2505, [1]orders!A:I,9,FALSE)</f>
        <v>moses.pope@yahoo.com</v>
      </c>
      <c r="K2505" s="14">
        <f>VLOOKUP(A2505, [1]orders!A:J,10,FALSE)</f>
        <v>90260</v>
      </c>
      <c r="L2505" s="2" t="str">
        <f>IFERROR(VLOOKUP(C2505, [5]stores!A:B, 2, FALSE), "Unknown")</f>
        <v>Santa Cruz Bikes</v>
      </c>
      <c r="M2505" s="2" t="str">
        <f>VLOOKUP(D2505,[3]products!A:B,2,FALSE)</f>
        <v>Surly Ice Cream Truck Frameset - 2016</v>
      </c>
      <c r="N2505" s="2" t="str">
        <f>VLOOKUP(D2505, [3]products!A:H, 8, FALSE)</f>
        <v>Surly</v>
      </c>
      <c r="O2505" s="21">
        <f>VLOOKUP(A2505, [1]orders!A:D, 4, FALSE)</f>
        <v>42862</v>
      </c>
      <c r="P2505" s="2">
        <v>2</v>
      </c>
      <c r="Q2505" s="2">
        <v>469.99</v>
      </c>
      <c r="R2505" s="27">
        <v>0.2</v>
      </c>
      <c r="S2505" s="2">
        <f t="shared" si="39"/>
        <v>939.98</v>
      </c>
    </row>
    <row r="2506" spans="1:19" x14ac:dyDescent="0.3">
      <c r="A2506" s="2">
        <v>878</v>
      </c>
      <c r="B2506" s="2">
        <v>4</v>
      </c>
      <c r="C2506" s="2">
        <f>VLOOKUP(A2506, [1]orders!A:G, 7, FALSE)</f>
        <v>1</v>
      </c>
      <c r="D2506" s="2">
        <v>18</v>
      </c>
      <c r="E2506" s="2">
        <f>VLOOKUP(C2506, [2]staffs!A:G,1,FALSE)</f>
        <v>1</v>
      </c>
      <c r="F2506" s="2" t="str">
        <f>VLOOKUP(E2506, [2]staffs!A:D,4,FALSE)</f>
        <v>fabiola.jackson@bikes.shop</v>
      </c>
      <c r="G2506" s="2">
        <f>VLOOKUP(D2506, [3]products!$A:$D, 4, FALSE)</f>
        <v>3</v>
      </c>
      <c r="H2506" s="2" t="str">
        <f>VLOOKUP(G2506, [4]categories!A:B, 2, FALSE)</f>
        <v>Cruisers Bicycles</v>
      </c>
      <c r="I2506" s="14">
        <f>VLOOKUP(A2506, [1]orders!A:B,2,FALSE)</f>
        <v>224</v>
      </c>
      <c r="J2506" s="14" t="str">
        <f>VLOOKUP(A2506, [1]orders!A:I,9,FALSE)</f>
        <v>moses.pope@yahoo.com</v>
      </c>
      <c r="K2506" s="14">
        <f>VLOOKUP(A2506, [1]orders!A:J,10,FALSE)</f>
        <v>90260</v>
      </c>
      <c r="L2506" s="2" t="str">
        <f>IFERROR(VLOOKUP(C2506, [5]stores!A:B, 2, FALSE), "Unknown")</f>
        <v>Santa Cruz Bikes</v>
      </c>
      <c r="M2506" s="2" t="str">
        <f>VLOOKUP(D2506,[3]products!A:B,2,FALSE)</f>
        <v>Pure Cycles Western 3-Speed - Women's - 2015/2016</v>
      </c>
      <c r="N2506" s="2" t="str">
        <f>VLOOKUP(D2506, [3]products!A:H, 8, FALSE)</f>
        <v>Pure Cycles</v>
      </c>
      <c r="O2506" s="21">
        <f>VLOOKUP(A2506, [1]orders!A:D, 4, FALSE)</f>
        <v>42862</v>
      </c>
      <c r="P2506" s="2">
        <v>2</v>
      </c>
      <c r="Q2506" s="2">
        <v>449</v>
      </c>
      <c r="R2506" s="27">
        <v>0.05</v>
      </c>
      <c r="S2506" s="2">
        <f t="shared" si="39"/>
        <v>898</v>
      </c>
    </row>
    <row r="2507" spans="1:19" x14ac:dyDescent="0.3">
      <c r="A2507" s="2">
        <v>879</v>
      </c>
      <c r="B2507" s="2">
        <v>1</v>
      </c>
      <c r="C2507" s="2">
        <f>VLOOKUP(A2507, [1]orders!A:G, 7, FALSE)</f>
        <v>2</v>
      </c>
      <c r="D2507" s="2">
        <v>100</v>
      </c>
      <c r="E2507" s="2">
        <f>VLOOKUP(C2507, [2]staffs!A:G,1,FALSE)</f>
        <v>2</v>
      </c>
      <c r="F2507" s="2" t="str">
        <f>VLOOKUP(E2507, [2]staffs!A:D,4,FALSE)</f>
        <v>mireya.copeland@bikes.shop</v>
      </c>
      <c r="G2507" s="2">
        <f>VLOOKUP(D2507, [3]products!$A:$D, 4, FALSE)</f>
        <v>1</v>
      </c>
      <c r="H2507" s="2" t="str">
        <f>VLOOKUP(G2507, [4]categories!A:B, 2, FALSE)</f>
        <v>Children Bicycles</v>
      </c>
      <c r="I2507" s="14">
        <f>VLOOKUP(A2507, [1]orders!A:B,2,FALSE)</f>
        <v>214</v>
      </c>
      <c r="J2507" s="14" t="str">
        <f>VLOOKUP(A2507, [1]orders!A:I,9,FALSE)</f>
        <v>ross.pugh@msn.com</v>
      </c>
      <c r="K2507" s="14">
        <f>VLOOKUP(A2507, [1]orders!A:J,10,FALSE)</f>
        <v>14120</v>
      </c>
      <c r="L2507" s="2" t="str">
        <f>IFERROR(VLOOKUP(C2507, [5]stores!A:B, 2, FALSE), "Unknown")</f>
        <v>Baldwin Bikes</v>
      </c>
      <c r="M2507" s="2" t="str">
        <f>VLOOKUP(D2507,[3]products!A:B,2,FALSE)</f>
        <v>Electra Townie 3i EQ (20-inch) - Boys' - 2017</v>
      </c>
      <c r="N2507" s="2" t="str">
        <f>VLOOKUP(D2507, [3]products!A:H, 8, FALSE)</f>
        <v>Electra</v>
      </c>
      <c r="O2507" s="21">
        <f>VLOOKUP(A2507, [1]orders!A:D, 4, FALSE)</f>
        <v>42863</v>
      </c>
      <c r="P2507" s="2">
        <v>2</v>
      </c>
      <c r="Q2507" s="2">
        <v>489.99</v>
      </c>
      <c r="R2507" s="27">
        <v>0.2</v>
      </c>
      <c r="S2507" s="2">
        <f t="shared" si="39"/>
        <v>979.98</v>
      </c>
    </row>
    <row r="2508" spans="1:19" x14ac:dyDescent="0.3">
      <c r="A2508" s="2">
        <v>879</v>
      </c>
      <c r="B2508" s="2">
        <v>2</v>
      </c>
      <c r="C2508" s="2">
        <f>VLOOKUP(A2508, [1]orders!A:G, 7, FALSE)</f>
        <v>2</v>
      </c>
      <c r="D2508" s="2">
        <v>2</v>
      </c>
      <c r="E2508" s="2">
        <f>VLOOKUP(C2508, [2]staffs!A:G,1,FALSE)</f>
        <v>2</v>
      </c>
      <c r="F2508" s="2" t="str">
        <f>VLOOKUP(E2508, [2]staffs!A:D,4,FALSE)</f>
        <v>mireya.copeland@bikes.shop</v>
      </c>
      <c r="G2508" s="2">
        <f>VLOOKUP(D2508, [3]products!$A:$D, 4, FALSE)</f>
        <v>6</v>
      </c>
      <c r="H2508" s="2" t="str">
        <f>VLOOKUP(G2508, [4]categories!A:B, 2, FALSE)</f>
        <v>Mountain Bikes</v>
      </c>
      <c r="I2508" s="14">
        <f>VLOOKUP(A2508, [1]orders!A:B,2,FALSE)</f>
        <v>214</v>
      </c>
      <c r="J2508" s="14" t="str">
        <f>VLOOKUP(A2508, [1]orders!A:I,9,FALSE)</f>
        <v>ross.pugh@msn.com</v>
      </c>
      <c r="K2508" s="14">
        <f>VLOOKUP(A2508, [1]orders!A:J,10,FALSE)</f>
        <v>14120</v>
      </c>
      <c r="L2508" s="2" t="str">
        <f>IFERROR(VLOOKUP(C2508, [5]stores!A:B, 2, FALSE), "Unknown")</f>
        <v>Baldwin Bikes</v>
      </c>
      <c r="M2508" s="2" t="str">
        <f>VLOOKUP(D2508,[3]products!A:B,2,FALSE)</f>
        <v>Ritchey Timberwolf Frameset - 2016</v>
      </c>
      <c r="N2508" s="2" t="str">
        <f>VLOOKUP(D2508, [3]products!A:H, 8, FALSE)</f>
        <v>Ritchey</v>
      </c>
      <c r="O2508" s="21">
        <f>VLOOKUP(A2508, [1]orders!A:D, 4, FALSE)</f>
        <v>42863</v>
      </c>
      <c r="P2508" s="2">
        <v>2</v>
      </c>
      <c r="Q2508" s="2">
        <v>749.99</v>
      </c>
      <c r="R2508" s="27">
        <v>7.0000000000000007E-2</v>
      </c>
      <c r="S2508" s="2">
        <f t="shared" si="39"/>
        <v>1499.98</v>
      </c>
    </row>
    <row r="2509" spans="1:19" x14ac:dyDescent="0.3">
      <c r="A2509" s="2">
        <v>879</v>
      </c>
      <c r="B2509" s="2">
        <v>3</v>
      </c>
      <c r="C2509" s="2">
        <f>VLOOKUP(A2509, [1]orders!A:G, 7, FALSE)</f>
        <v>2</v>
      </c>
      <c r="D2509" s="2">
        <v>83</v>
      </c>
      <c r="E2509" s="2">
        <f>VLOOKUP(C2509, [2]staffs!A:G,1,FALSE)</f>
        <v>2</v>
      </c>
      <c r="F2509" s="2" t="str">
        <f>VLOOKUP(E2509, [2]staffs!A:D,4,FALSE)</f>
        <v>mireya.copeland@bikes.shop</v>
      </c>
      <c r="G2509" s="2">
        <f>VLOOKUP(D2509, [3]products!$A:$D, 4, FALSE)</f>
        <v>1</v>
      </c>
      <c r="H2509" s="2" t="str">
        <f>VLOOKUP(G2509, [4]categories!A:B, 2, FALSE)</f>
        <v>Children Bicycles</v>
      </c>
      <c r="I2509" s="14">
        <f>VLOOKUP(A2509, [1]orders!A:B,2,FALSE)</f>
        <v>214</v>
      </c>
      <c r="J2509" s="14" t="str">
        <f>VLOOKUP(A2509, [1]orders!A:I,9,FALSE)</f>
        <v>ross.pugh@msn.com</v>
      </c>
      <c r="K2509" s="14">
        <f>VLOOKUP(A2509, [1]orders!A:J,10,FALSE)</f>
        <v>14120</v>
      </c>
      <c r="L2509" s="2" t="str">
        <f>IFERROR(VLOOKUP(C2509, [5]stores!A:B, 2, FALSE), "Unknown")</f>
        <v>Baldwin Bikes</v>
      </c>
      <c r="M2509" s="2" t="str">
        <f>VLOOKUP(D2509,[3]products!A:B,2,FALSE)</f>
        <v>Trek Boy's Kickster - 2015/2017</v>
      </c>
      <c r="N2509" s="2" t="str">
        <f>VLOOKUP(D2509, [3]products!A:H, 8, FALSE)</f>
        <v>Trek</v>
      </c>
      <c r="O2509" s="21">
        <f>VLOOKUP(A2509, [1]orders!A:D, 4, FALSE)</f>
        <v>42863</v>
      </c>
      <c r="P2509" s="2">
        <v>2</v>
      </c>
      <c r="Q2509" s="2">
        <v>149.99</v>
      </c>
      <c r="R2509" s="27">
        <v>0.2</v>
      </c>
      <c r="S2509" s="2">
        <f t="shared" si="39"/>
        <v>299.98</v>
      </c>
    </row>
    <row r="2510" spans="1:19" x14ac:dyDescent="0.3">
      <c r="A2510" s="2">
        <v>879</v>
      </c>
      <c r="B2510" s="2">
        <v>4</v>
      </c>
      <c r="C2510" s="2">
        <f>VLOOKUP(A2510, [1]orders!A:G, 7, FALSE)</f>
        <v>2</v>
      </c>
      <c r="D2510" s="2">
        <v>82</v>
      </c>
      <c r="E2510" s="2">
        <f>VLOOKUP(C2510, [2]staffs!A:G,1,FALSE)</f>
        <v>2</v>
      </c>
      <c r="F2510" s="2" t="str">
        <f>VLOOKUP(E2510, [2]staffs!A:D,4,FALSE)</f>
        <v>mireya.copeland@bikes.shop</v>
      </c>
      <c r="G2510" s="2">
        <f>VLOOKUP(D2510, [3]products!$A:$D, 4, FALSE)</f>
        <v>3</v>
      </c>
      <c r="H2510" s="2" t="str">
        <f>VLOOKUP(G2510, [4]categories!A:B, 2, FALSE)</f>
        <v>Cruisers Bicycles</v>
      </c>
      <c r="I2510" s="14">
        <f>VLOOKUP(A2510, [1]orders!A:B,2,FALSE)</f>
        <v>214</v>
      </c>
      <c r="J2510" s="14" t="str">
        <f>VLOOKUP(A2510, [1]orders!A:I,9,FALSE)</f>
        <v>ross.pugh@msn.com</v>
      </c>
      <c r="K2510" s="14">
        <f>VLOOKUP(A2510, [1]orders!A:J,10,FALSE)</f>
        <v>14120</v>
      </c>
      <c r="L2510" s="2" t="str">
        <f>IFERROR(VLOOKUP(C2510, [5]stores!A:B, 2, FALSE), "Unknown")</f>
        <v>Baldwin Bikes</v>
      </c>
      <c r="M2510" s="2" t="str">
        <f>VLOOKUP(D2510,[3]products!A:B,2,FALSE)</f>
        <v>Electra Amsterdam Original 3i Ladies' - 2017</v>
      </c>
      <c r="N2510" s="2" t="str">
        <f>VLOOKUP(D2510, [3]products!A:H, 8, FALSE)</f>
        <v>Electra</v>
      </c>
      <c r="O2510" s="21">
        <f>VLOOKUP(A2510, [1]orders!A:D, 4, FALSE)</f>
        <v>42863</v>
      </c>
      <c r="P2510" s="2">
        <v>1</v>
      </c>
      <c r="Q2510" s="2">
        <v>659.99</v>
      </c>
      <c r="R2510" s="27">
        <v>7.0000000000000007E-2</v>
      </c>
      <c r="S2510" s="2">
        <f t="shared" si="39"/>
        <v>659.99</v>
      </c>
    </row>
    <row r="2511" spans="1:19" x14ac:dyDescent="0.3">
      <c r="A2511" s="2">
        <v>880</v>
      </c>
      <c r="B2511" s="2">
        <v>1</v>
      </c>
      <c r="C2511" s="2">
        <f>VLOOKUP(A2511, [1]orders!A:G, 7, FALSE)</f>
        <v>2</v>
      </c>
      <c r="D2511" s="2">
        <v>28</v>
      </c>
      <c r="E2511" s="2">
        <f>VLOOKUP(C2511, [2]staffs!A:G,1,FALSE)</f>
        <v>2</v>
      </c>
      <c r="F2511" s="2" t="str">
        <f>VLOOKUP(E2511, [2]staffs!A:D,4,FALSE)</f>
        <v>mireya.copeland@bikes.shop</v>
      </c>
      <c r="G2511" s="2">
        <f>VLOOKUP(D2511, [3]products!$A:$D, 4, FALSE)</f>
        <v>6</v>
      </c>
      <c r="H2511" s="2" t="str">
        <f>VLOOKUP(G2511, [4]categories!A:B, 2, FALSE)</f>
        <v>Mountain Bikes</v>
      </c>
      <c r="I2511" s="14">
        <f>VLOOKUP(A2511, [1]orders!A:B,2,FALSE)</f>
        <v>1206</v>
      </c>
      <c r="J2511" s="14" t="str">
        <f>VLOOKUP(A2511, [1]orders!A:I,9,FALSE)</f>
        <v>mercy.brown@msn.com</v>
      </c>
      <c r="K2511" s="14">
        <f>VLOOKUP(A2511, [1]orders!A:J,10,FALSE)</f>
        <v>11423</v>
      </c>
      <c r="L2511" s="2" t="str">
        <f>IFERROR(VLOOKUP(C2511, [5]stores!A:B, 2, FALSE), "Unknown")</f>
        <v>Baldwin Bikes</v>
      </c>
      <c r="M2511" s="2" t="str">
        <f>VLOOKUP(D2511,[3]products!A:B,2,FALSE)</f>
        <v>Surly Karate Monkey 27.5+ Frameset - 2017</v>
      </c>
      <c r="N2511" s="2" t="str">
        <f>VLOOKUP(D2511, [3]products!A:H, 8, FALSE)</f>
        <v>Surly</v>
      </c>
      <c r="O2511" s="21">
        <f>VLOOKUP(A2511, [1]orders!A:D, 4, FALSE)</f>
        <v>42863</v>
      </c>
      <c r="P2511" s="2">
        <v>2</v>
      </c>
      <c r="Q2511" s="2">
        <v>2499.9899999999998</v>
      </c>
      <c r="R2511" s="27">
        <v>0.2</v>
      </c>
      <c r="S2511" s="2">
        <f t="shared" si="39"/>
        <v>4999.9799999999996</v>
      </c>
    </row>
    <row r="2512" spans="1:19" x14ac:dyDescent="0.3">
      <c r="A2512" s="2">
        <v>880</v>
      </c>
      <c r="B2512" s="2">
        <v>2</v>
      </c>
      <c r="C2512" s="2">
        <f>VLOOKUP(A2512, [1]orders!A:G, 7, FALSE)</f>
        <v>2</v>
      </c>
      <c r="D2512" s="2">
        <v>95</v>
      </c>
      <c r="E2512" s="2">
        <f>VLOOKUP(C2512, [2]staffs!A:G,1,FALSE)</f>
        <v>2</v>
      </c>
      <c r="F2512" s="2" t="str">
        <f>VLOOKUP(E2512, [2]staffs!A:D,4,FALSE)</f>
        <v>mireya.copeland@bikes.shop</v>
      </c>
      <c r="G2512" s="2">
        <f>VLOOKUP(D2512, [3]products!$A:$D, 4, FALSE)</f>
        <v>1</v>
      </c>
      <c r="H2512" s="2" t="str">
        <f>VLOOKUP(G2512, [4]categories!A:B, 2, FALSE)</f>
        <v>Children Bicycles</v>
      </c>
      <c r="I2512" s="14">
        <f>VLOOKUP(A2512, [1]orders!A:B,2,FALSE)</f>
        <v>1206</v>
      </c>
      <c r="J2512" s="14" t="str">
        <f>VLOOKUP(A2512, [1]orders!A:I,9,FALSE)</f>
        <v>mercy.brown@msn.com</v>
      </c>
      <c r="K2512" s="14">
        <f>VLOOKUP(A2512, [1]orders!A:J,10,FALSE)</f>
        <v>11423</v>
      </c>
      <c r="L2512" s="2" t="str">
        <f>IFERROR(VLOOKUP(C2512, [5]stores!A:B, 2, FALSE), "Unknown")</f>
        <v>Baldwin Bikes</v>
      </c>
      <c r="M2512" s="2" t="str">
        <f>VLOOKUP(D2512,[3]products!A:B,2,FALSE)</f>
        <v>Electra Girl's Hawaii 1 16" - 2017</v>
      </c>
      <c r="N2512" s="2" t="str">
        <f>VLOOKUP(D2512, [3]products!A:H, 8, FALSE)</f>
        <v>Electra</v>
      </c>
      <c r="O2512" s="21">
        <f>VLOOKUP(A2512, [1]orders!A:D, 4, FALSE)</f>
        <v>42863</v>
      </c>
      <c r="P2512" s="2">
        <v>1</v>
      </c>
      <c r="Q2512" s="2">
        <v>299.99</v>
      </c>
      <c r="R2512" s="27">
        <v>0.1</v>
      </c>
      <c r="S2512" s="2">
        <f t="shared" si="39"/>
        <v>299.99</v>
      </c>
    </row>
    <row r="2513" spans="1:19" x14ac:dyDescent="0.3">
      <c r="A2513" s="2">
        <v>880</v>
      </c>
      <c r="B2513" s="2">
        <v>3</v>
      </c>
      <c r="C2513" s="2">
        <f>VLOOKUP(A2513, [1]orders!A:G, 7, FALSE)</f>
        <v>2</v>
      </c>
      <c r="D2513" s="2">
        <v>5</v>
      </c>
      <c r="E2513" s="2">
        <f>VLOOKUP(C2513, [2]staffs!A:G,1,FALSE)</f>
        <v>2</v>
      </c>
      <c r="F2513" s="2" t="str">
        <f>VLOOKUP(E2513, [2]staffs!A:D,4,FALSE)</f>
        <v>mireya.copeland@bikes.shop</v>
      </c>
      <c r="G2513" s="2">
        <f>VLOOKUP(D2513, [3]products!$A:$D, 4, FALSE)</f>
        <v>6</v>
      </c>
      <c r="H2513" s="2" t="str">
        <f>VLOOKUP(G2513, [4]categories!A:B, 2, FALSE)</f>
        <v>Mountain Bikes</v>
      </c>
      <c r="I2513" s="14">
        <f>VLOOKUP(A2513, [1]orders!A:B,2,FALSE)</f>
        <v>1206</v>
      </c>
      <c r="J2513" s="14" t="str">
        <f>VLOOKUP(A2513, [1]orders!A:I,9,FALSE)</f>
        <v>mercy.brown@msn.com</v>
      </c>
      <c r="K2513" s="14">
        <f>VLOOKUP(A2513, [1]orders!A:J,10,FALSE)</f>
        <v>11423</v>
      </c>
      <c r="L2513" s="2" t="str">
        <f>IFERROR(VLOOKUP(C2513, [5]stores!A:B, 2, FALSE), "Unknown")</f>
        <v>Baldwin Bikes</v>
      </c>
      <c r="M2513" s="2" t="str">
        <f>VLOOKUP(D2513,[3]products!A:B,2,FALSE)</f>
        <v>Heller Shagamaw Frame - 2016</v>
      </c>
      <c r="N2513" s="2" t="str">
        <f>VLOOKUP(D2513, [3]products!A:H, 8, FALSE)</f>
        <v>Heller</v>
      </c>
      <c r="O2513" s="21">
        <f>VLOOKUP(A2513, [1]orders!A:D, 4, FALSE)</f>
        <v>42863</v>
      </c>
      <c r="P2513" s="2">
        <v>1</v>
      </c>
      <c r="Q2513" s="2">
        <v>1320.99</v>
      </c>
      <c r="R2513" s="27">
        <v>7.0000000000000007E-2</v>
      </c>
      <c r="S2513" s="2">
        <f t="shared" si="39"/>
        <v>1320.99</v>
      </c>
    </row>
    <row r="2514" spans="1:19" x14ac:dyDescent="0.3">
      <c r="A2514" s="2">
        <v>880</v>
      </c>
      <c r="B2514" s="2">
        <v>4</v>
      </c>
      <c r="C2514" s="2">
        <f>VLOOKUP(A2514, [1]orders!A:G, 7, FALSE)</f>
        <v>2</v>
      </c>
      <c r="D2514" s="2">
        <v>26</v>
      </c>
      <c r="E2514" s="2">
        <f>VLOOKUP(C2514, [2]staffs!A:G,1,FALSE)</f>
        <v>2</v>
      </c>
      <c r="F2514" s="2" t="str">
        <f>VLOOKUP(E2514, [2]staffs!A:D,4,FALSE)</f>
        <v>mireya.copeland@bikes.shop</v>
      </c>
      <c r="G2514" s="2">
        <f>VLOOKUP(D2514, [3]products!$A:$D, 4, FALSE)</f>
        <v>2</v>
      </c>
      <c r="H2514" s="2" t="str">
        <f>VLOOKUP(G2514, [4]categories!A:B, 2, FALSE)</f>
        <v>Comfort Bicycles</v>
      </c>
      <c r="I2514" s="14">
        <f>VLOOKUP(A2514, [1]orders!A:B,2,FALSE)</f>
        <v>1206</v>
      </c>
      <c r="J2514" s="14" t="str">
        <f>VLOOKUP(A2514, [1]orders!A:I,9,FALSE)</f>
        <v>mercy.brown@msn.com</v>
      </c>
      <c r="K2514" s="14">
        <f>VLOOKUP(A2514, [1]orders!A:J,10,FALSE)</f>
        <v>11423</v>
      </c>
      <c r="L2514" s="2" t="str">
        <f>IFERROR(VLOOKUP(C2514, [5]stores!A:B, 2, FALSE), "Unknown")</f>
        <v>Baldwin Bikes</v>
      </c>
      <c r="M2514" s="2" t="str">
        <f>VLOOKUP(D2514,[3]products!A:B,2,FALSE)</f>
        <v>Electra Townie Original 7D EQ - 2016</v>
      </c>
      <c r="N2514" s="2" t="str">
        <f>VLOOKUP(D2514, [3]products!A:H, 8, FALSE)</f>
        <v>Electra</v>
      </c>
      <c r="O2514" s="21">
        <f>VLOOKUP(A2514, [1]orders!A:D, 4, FALSE)</f>
        <v>42863</v>
      </c>
      <c r="P2514" s="2">
        <v>1</v>
      </c>
      <c r="Q2514" s="2">
        <v>599.99</v>
      </c>
      <c r="R2514" s="27">
        <v>0.1</v>
      </c>
      <c r="S2514" s="2">
        <f t="shared" si="39"/>
        <v>599.99</v>
      </c>
    </row>
    <row r="2515" spans="1:19" x14ac:dyDescent="0.3">
      <c r="A2515" s="2">
        <v>880</v>
      </c>
      <c r="B2515" s="2">
        <v>5</v>
      </c>
      <c r="C2515" s="2">
        <f>VLOOKUP(A2515, [1]orders!A:G, 7, FALSE)</f>
        <v>2</v>
      </c>
      <c r="D2515" s="2">
        <v>66</v>
      </c>
      <c r="E2515" s="2">
        <f>VLOOKUP(C2515, [2]staffs!A:G,1,FALSE)</f>
        <v>2</v>
      </c>
      <c r="F2515" s="2" t="str">
        <f>VLOOKUP(E2515, [2]staffs!A:D,4,FALSE)</f>
        <v>mireya.copeland@bikes.shop</v>
      </c>
      <c r="G2515" s="2">
        <f>VLOOKUP(D2515, [3]products!$A:$D, 4, FALSE)</f>
        <v>3</v>
      </c>
      <c r="H2515" s="2" t="str">
        <f>VLOOKUP(G2515, [4]categories!A:B, 2, FALSE)</f>
        <v>Cruisers Bicycles</v>
      </c>
      <c r="I2515" s="14">
        <f>VLOOKUP(A2515, [1]orders!A:B,2,FALSE)</f>
        <v>1206</v>
      </c>
      <c r="J2515" s="14" t="str">
        <f>VLOOKUP(A2515, [1]orders!A:I,9,FALSE)</f>
        <v>mercy.brown@msn.com</v>
      </c>
      <c r="K2515" s="14">
        <f>VLOOKUP(A2515, [1]orders!A:J,10,FALSE)</f>
        <v>11423</v>
      </c>
      <c r="L2515" s="2" t="str">
        <f>IFERROR(VLOOKUP(C2515, [5]stores!A:B, 2, FALSE), "Unknown")</f>
        <v>Baldwin Bikes</v>
      </c>
      <c r="M2515" s="2" t="str">
        <f>VLOOKUP(D2515,[3]products!A:B,2,FALSE)</f>
        <v>Sun Bicycles Revolutions 24 - 2017</v>
      </c>
      <c r="N2515" s="2" t="str">
        <f>VLOOKUP(D2515, [3]products!A:H, 8, FALSE)</f>
        <v>Sun Bicycles</v>
      </c>
      <c r="O2515" s="21">
        <f>VLOOKUP(A2515, [1]orders!A:D, 4, FALSE)</f>
        <v>42863</v>
      </c>
      <c r="P2515" s="2">
        <v>1</v>
      </c>
      <c r="Q2515" s="2">
        <v>250.99</v>
      </c>
      <c r="R2515" s="27">
        <v>0.2</v>
      </c>
      <c r="S2515" s="2">
        <f t="shared" si="39"/>
        <v>250.99</v>
      </c>
    </row>
    <row r="2516" spans="1:19" x14ac:dyDescent="0.3">
      <c r="A2516" s="2">
        <v>881</v>
      </c>
      <c r="B2516" s="2">
        <v>1</v>
      </c>
      <c r="C2516" s="2">
        <f>VLOOKUP(A2516, [1]orders!A:G, 7, FALSE)</f>
        <v>3</v>
      </c>
      <c r="D2516" s="2">
        <v>98</v>
      </c>
      <c r="E2516" s="2">
        <f>VLOOKUP(C2516, [2]staffs!A:G,1,FALSE)</f>
        <v>3</v>
      </c>
      <c r="F2516" s="2" t="str">
        <f>VLOOKUP(E2516, [2]staffs!A:D,4,FALSE)</f>
        <v>genna.serrano@bikes.shop</v>
      </c>
      <c r="G2516" s="2">
        <f>VLOOKUP(D2516, [3]products!$A:$D, 4, FALSE)</f>
        <v>1</v>
      </c>
      <c r="H2516" s="2" t="str">
        <f>VLOOKUP(G2516, [4]categories!A:B, 2, FALSE)</f>
        <v>Children Bicycles</v>
      </c>
      <c r="I2516" s="14">
        <f>VLOOKUP(A2516, [1]orders!A:B,2,FALSE)</f>
        <v>1024</v>
      </c>
      <c r="J2516" s="14" t="str">
        <f>VLOOKUP(A2516, [1]orders!A:I,9,FALSE)</f>
        <v>coleman.boyd@yahoo.com</v>
      </c>
      <c r="K2516" s="14">
        <f>VLOOKUP(A2516, [1]orders!A:J,10,FALSE)</f>
        <v>79930</v>
      </c>
      <c r="L2516" s="2" t="str">
        <f>IFERROR(VLOOKUP(C2516, [5]stores!A:B, 2, FALSE), "Unknown")</f>
        <v>Rowlett Bikes</v>
      </c>
      <c r="M2516" s="2" t="str">
        <f>VLOOKUP(D2516,[3]products!A:B,2,FALSE)</f>
        <v>Electra Straight 8 3i (20-inch) - Boy's - 2017</v>
      </c>
      <c r="N2516" s="2" t="str">
        <f>VLOOKUP(D2516, [3]products!A:H, 8, FALSE)</f>
        <v>Electra</v>
      </c>
      <c r="O2516" s="21">
        <f>VLOOKUP(A2516, [1]orders!A:D, 4, FALSE)</f>
        <v>42863</v>
      </c>
      <c r="P2516" s="2">
        <v>1</v>
      </c>
      <c r="Q2516" s="2">
        <v>489.99</v>
      </c>
      <c r="R2516" s="27">
        <v>7.0000000000000007E-2</v>
      </c>
      <c r="S2516" s="2">
        <f t="shared" si="39"/>
        <v>489.99</v>
      </c>
    </row>
    <row r="2517" spans="1:19" x14ac:dyDescent="0.3">
      <c r="A2517" s="2">
        <v>881</v>
      </c>
      <c r="B2517" s="2">
        <v>2</v>
      </c>
      <c r="C2517" s="2">
        <f>VLOOKUP(A2517, [1]orders!A:G, 7, FALSE)</f>
        <v>3</v>
      </c>
      <c r="D2517" s="2">
        <v>50</v>
      </c>
      <c r="E2517" s="2">
        <f>VLOOKUP(C2517, [2]staffs!A:G,1,FALSE)</f>
        <v>3</v>
      </c>
      <c r="F2517" s="2" t="str">
        <f>VLOOKUP(E2517, [2]staffs!A:D,4,FALSE)</f>
        <v>genna.serrano@bikes.shop</v>
      </c>
      <c r="G2517" s="2">
        <f>VLOOKUP(D2517, [3]products!$A:$D, 4, FALSE)</f>
        <v>7</v>
      </c>
      <c r="H2517" s="2" t="str">
        <f>VLOOKUP(G2517, [4]categories!A:B, 2, FALSE)</f>
        <v>Road Bikes</v>
      </c>
      <c r="I2517" s="14">
        <f>VLOOKUP(A2517, [1]orders!A:B,2,FALSE)</f>
        <v>1024</v>
      </c>
      <c r="J2517" s="14" t="str">
        <f>VLOOKUP(A2517, [1]orders!A:I,9,FALSE)</f>
        <v>coleman.boyd@yahoo.com</v>
      </c>
      <c r="K2517" s="14">
        <f>VLOOKUP(A2517, [1]orders!A:J,10,FALSE)</f>
        <v>79930</v>
      </c>
      <c r="L2517" s="2" t="str">
        <f>IFERROR(VLOOKUP(C2517, [5]stores!A:B, 2, FALSE), "Unknown")</f>
        <v>Rowlett Bikes</v>
      </c>
      <c r="M2517" s="2" t="str">
        <f>VLOOKUP(D2517,[3]products!A:B,2,FALSE)</f>
        <v>Trek Silque SLR 7 Women's - 2017</v>
      </c>
      <c r="N2517" s="2" t="str">
        <f>VLOOKUP(D2517, [3]products!A:H, 8, FALSE)</f>
        <v>Trek</v>
      </c>
      <c r="O2517" s="21">
        <f>VLOOKUP(A2517, [1]orders!A:D, 4, FALSE)</f>
        <v>42863</v>
      </c>
      <c r="P2517" s="2">
        <v>1</v>
      </c>
      <c r="Q2517" s="2">
        <v>5999.99</v>
      </c>
      <c r="R2517" s="27">
        <v>0.2</v>
      </c>
      <c r="S2517" s="2">
        <f t="shared" si="39"/>
        <v>5999.99</v>
      </c>
    </row>
    <row r="2518" spans="1:19" x14ac:dyDescent="0.3">
      <c r="A2518" s="2">
        <v>881</v>
      </c>
      <c r="B2518" s="2">
        <v>3</v>
      </c>
      <c r="C2518" s="2">
        <f>VLOOKUP(A2518, [1]orders!A:G, 7, FALSE)</f>
        <v>3</v>
      </c>
      <c r="D2518" s="2">
        <v>64</v>
      </c>
      <c r="E2518" s="2">
        <f>VLOOKUP(C2518, [2]staffs!A:G,1,FALSE)</f>
        <v>3</v>
      </c>
      <c r="F2518" s="2" t="str">
        <f>VLOOKUP(E2518, [2]staffs!A:D,4,FALSE)</f>
        <v>genna.serrano@bikes.shop</v>
      </c>
      <c r="G2518" s="2">
        <f>VLOOKUP(D2518, [3]products!$A:$D, 4, FALSE)</f>
        <v>3</v>
      </c>
      <c r="H2518" s="2" t="str">
        <f>VLOOKUP(G2518, [4]categories!A:B, 2, FALSE)</f>
        <v>Cruisers Bicycles</v>
      </c>
      <c r="I2518" s="14">
        <f>VLOOKUP(A2518, [1]orders!A:B,2,FALSE)</f>
        <v>1024</v>
      </c>
      <c r="J2518" s="14" t="str">
        <f>VLOOKUP(A2518, [1]orders!A:I,9,FALSE)</f>
        <v>coleman.boyd@yahoo.com</v>
      </c>
      <c r="K2518" s="14">
        <f>VLOOKUP(A2518, [1]orders!A:J,10,FALSE)</f>
        <v>79930</v>
      </c>
      <c r="L2518" s="2" t="str">
        <f>IFERROR(VLOOKUP(C2518, [5]stores!A:B, 2, FALSE), "Unknown")</f>
        <v>Rowlett Bikes</v>
      </c>
      <c r="M2518" s="2" t="str">
        <f>VLOOKUP(D2518,[3]products!A:B,2,FALSE)</f>
        <v>Electra Townie Original 7D - 2017</v>
      </c>
      <c r="N2518" s="2" t="str">
        <f>VLOOKUP(D2518, [3]products!A:H, 8, FALSE)</f>
        <v>Electra</v>
      </c>
      <c r="O2518" s="21">
        <f>VLOOKUP(A2518, [1]orders!A:D, 4, FALSE)</f>
        <v>42863</v>
      </c>
      <c r="P2518" s="2">
        <v>2</v>
      </c>
      <c r="Q2518" s="2">
        <v>489.99</v>
      </c>
      <c r="R2518" s="27">
        <v>0.05</v>
      </c>
      <c r="S2518" s="2">
        <f t="shared" si="39"/>
        <v>979.98</v>
      </c>
    </row>
    <row r="2519" spans="1:19" x14ac:dyDescent="0.3">
      <c r="A2519" s="2">
        <v>881</v>
      </c>
      <c r="B2519" s="2">
        <v>4</v>
      </c>
      <c r="C2519" s="2">
        <f>VLOOKUP(A2519, [1]orders!A:G, 7, FALSE)</f>
        <v>3</v>
      </c>
      <c r="D2519" s="2">
        <v>67</v>
      </c>
      <c r="E2519" s="2">
        <f>VLOOKUP(C2519, [2]staffs!A:G,1,FALSE)</f>
        <v>3</v>
      </c>
      <c r="F2519" s="2" t="str">
        <f>VLOOKUP(E2519, [2]staffs!A:D,4,FALSE)</f>
        <v>genna.serrano@bikes.shop</v>
      </c>
      <c r="G2519" s="2">
        <f>VLOOKUP(D2519, [3]products!$A:$D, 4, FALSE)</f>
        <v>3</v>
      </c>
      <c r="H2519" s="2" t="str">
        <f>VLOOKUP(G2519, [4]categories!A:B, 2, FALSE)</f>
        <v>Cruisers Bicycles</v>
      </c>
      <c r="I2519" s="14">
        <f>VLOOKUP(A2519, [1]orders!A:B,2,FALSE)</f>
        <v>1024</v>
      </c>
      <c r="J2519" s="14" t="str">
        <f>VLOOKUP(A2519, [1]orders!A:I,9,FALSE)</f>
        <v>coleman.boyd@yahoo.com</v>
      </c>
      <c r="K2519" s="14">
        <f>VLOOKUP(A2519, [1]orders!A:J,10,FALSE)</f>
        <v>79930</v>
      </c>
      <c r="L2519" s="2" t="str">
        <f>IFERROR(VLOOKUP(C2519, [5]stores!A:B, 2, FALSE), "Unknown")</f>
        <v>Rowlett Bikes</v>
      </c>
      <c r="M2519" s="2" t="str">
        <f>VLOOKUP(D2519,[3]products!A:B,2,FALSE)</f>
        <v>Sun Bicycles Revolutions 24 - Girl's - 2017</v>
      </c>
      <c r="N2519" s="2" t="str">
        <f>VLOOKUP(D2519, [3]products!A:H, 8, FALSE)</f>
        <v>Sun Bicycles</v>
      </c>
      <c r="O2519" s="21">
        <f>VLOOKUP(A2519, [1]orders!A:D, 4, FALSE)</f>
        <v>42863</v>
      </c>
      <c r="P2519" s="2">
        <v>1</v>
      </c>
      <c r="Q2519" s="2">
        <v>250.99</v>
      </c>
      <c r="R2519" s="27">
        <v>0.1</v>
      </c>
      <c r="S2519" s="2">
        <f t="shared" si="39"/>
        <v>250.99</v>
      </c>
    </row>
    <row r="2520" spans="1:19" x14ac:dyDescent="0.3">
      <c r="A2520" s="2">
        <v>882</v>
      </c>
      <c r="B2520" s="2">
        <v>1</v>
      </c>
      <c r="C2520" s="2">
        <f>VLOOKUP(A2520, [1]orders!A:G, 7, FALSE)</f>
        <v>2</v>
      </c>
      <c r="D2520" s="2">
        <v>63</v>
      </c>
      <c r="E2520" s="2">
        <f>VLOOKUP(C2520, [2]staffs!A:G,1,FALSE)</f>
        <v>2</v>
      </c>
      <c r="F2520" s="2" t="str">
        <f>VLOOKUP(E2520, [2]staffs!A:D,4,FALSE)</f>
        <v>mireya.copeland@bikes.shop</v>
      </c>
      <c r="G2520" s="2">
        <f>VLOOKUP(D2520, [3]products!$A:$D, 4, FALSE)</f>
        <v>4</v>
      </c>
      <c r="H2520" s="2" t="str">
        <f>VLOOKUP(G2520, [4]categories!A:B, 2, FALSE)</f>
        <v>Cyclocross Bicycles</v>
      </c>
      <c r="I2520" s="14">
        <f>VLOOKUP(A2520, [1]orders!A:B,2,FALSE)</f>
        <v>196</v>
      </c>
      <c r="J2520" s="14" t="str">
        <f>VLOOKUP(A2520, [1]orders!A:I,9,FALSE)</f>
        <v>edythe.valencia@yahoo.com</v>
      </c>
      <c r="K2520" s="14">
        <f>VLOOKUP(A2520, [1]orders!A:J,10,FALSE)</f>
        <v>14120</v>
      </c>
      <c r="L2520" s="2" t="str">
        <f>IFERROR(VLOOKUP(C2520, [5]stores!A:B, 2, FALSE), "Unknown")</f>
        <v>Baldwin Bikes</v>
      </c>
      <c r="M2520" s="2" t="str">
        <f>VLOOKUP(D2520,[3]products!A:B,2,FALSE)</f>
        <v>Trek Boone Race Shop Limited - 2017</v>
      </c>
      <c r="N2520" s="2" t="str">
        <f>VLOOKUP(D2520, [3]products!A:H, 8, FALSE)</f>
        <v>Trek</v>
      </c>
      <c r="O2520" s="21">
        <f>VLOOKUP(A2520, [1]orders!A:D, 4, FALSE)</f>
        <v>42864</v>
      </c>
      <c r="P2520" s="2">
        <v>2</v>
      </c>
      <c r="Q2520" s="2">
        <v>3499.99</v>
      </c>
      <c r="R2520" s="27">
        <v>7.0000000000000007E-2</v>
      </c>
      <c r="S2520" s="2">
        <f t="shared" si="39"/>
        <v>6999.98</v>
      </c>
    </row>
    <row r="2521" spans="1:19" x14ac:dyDescent="0.3">
      <c r="A2521" s="2">
        <v>882</v>
      </c>
      <c r="B2521" s="2">
        <v>2</v>
      </c>
      <c r="C2521" s="2">
        <f>VLOOKUP(A2521, [1]orders!A:G, 7, FALSE)</f>
        <v>2</v>
      </c>
      <c r="D2521" s="2">
        <v>108</v>
      </c>
      <c r="E2521" s="2">
        <f>VLOOKUP(C2521, [2]staffs!A:G,1,FALSE)</f>
        <v>2</v>
      </c>
      <c r="F2521" s="2" t="str">
        <f>VLOOKUP(E2521, [2]staffs!A:D,4,FALSE)</f>
        <v>mireya.copeland@bikes.shop</v>
      </c>
      <c r="G2521" s="2">
        <f>VLOOKUP(D2521, [3]products!$A:$D, 4, FALSE)</f>
        <v>2</v>
      </c>
      <c r="H2521" s="2" t="str">
        <f>VLOOKUP(G2521, [4]categories!A:B, 2, FALSE)</f>
        <v>Comfort Bicycles</v>
      </c>
      <c r="I2521" s="14">
        <f>VLOOKUP(A2521, [1]orders!A:B,2,FALSE)</f>
        <v>196</v>
      </c>
      <c r="J2521" s="14" t="str">
        <f>VLOOKUP(A2521, [1]orders!A:I,9,FALSE)</f>
        <v>edythe.valencia@yahoo.com</v>
      </c>
      <c r="K2521" s="14">
        <f>VLOOKUP(A2521, [1]orders!A:J,10,FALSE)</f>
        <v>14120</v>
      </c>
      <c r="L2521" s="2" t="str">
        <f>IFERROR(VLOOKUP(C2521, [5]stores!A:B, 2, FALSE), "Unknown")</f>
        <v>Baldwin Bikes</v>
      </c>
      <c r="M2521" s="2" t="str">
        <f>VLOOKUP(D2521,[3]products!A:B,2,FALSE)</f>
        <v>Sun Bicycles Cruz 3 - Women's - 2017</v>
      </c>
      <c r="N2521" s="2" t="str">
        <f>VLOOKUP(D2521, [3]products!A:H, 8, FALSE)</f>
        <v>Sun Bicycles</v>
      </c>
      <c r="O2521" s="21">
        <f>VLOOKUP(A2521, [1]orders!A:D, 4, FALSE)</f>
        <v>42864</v>
      </c>
      <c r="P2521" s="2">
        <v>2</v>
      </c>
      <c r="Q2521" s="2">
        <v>449.99</v>
      </c>
      <c r="R2521" s="27">
        <v>0.2</v>
      </c>
      <c r="S2521" s="2">
        <f t="shared" si="39"/>
        <v>899.98</v>
      </c>
    </row>
    <row r="2522" spans="1:19" x14ac:dyDescent="0.3">
      <c r="A2522" s="2">
        <v>882</v>
      </c>
      <c r="B2522" s="2">
        <v>3</v>
      </c>
      <c r="C2522" s="2">
        <f>VLOOKUP(A2522, [1]orders!A:G, 7, FALSE)</f>
        <v>2</v>
      </c>
      <c r="D2522" s="2">
        <v>57</v>
      </c>
      <c r="E2522" s="2">
        <f>VLOOKUP(C2522, [2]staffs!A:G,1,FALSE)</f>
        <v>2</v>
      </c>
      <c r="F2522" s="2" t="str">
        <f>VLOOKUP(E2522, [2]staffs!A:D,4,FALSE)</f>
        <v>mireya.copeland@bikes.shop</v>
      </c>
      <c r="G2522" s="2">
        <f>VLOOKUP(D2522, [3]products!$A:$D, 4, FALSE)</f>
        <v>7</v>
      </c>
      <c r="H2522" s="2" t="str">
        <f>VLOOKUP(G2522, [4]categories!A:B, 2, FALSE)</f>
        <v>Road Bikes</v>
      </c>
      <c r="I2522" s="14">
        <f>VLOOKUP(A2522, [1]orders!A:B,2,FALSE)</f>
        <v>196</v>
      </c>
      <c r="J2522" s="14" t="str">
        <f>VLOOKUP(A2522, [1]orders!A:I,9,FALSE)</f>
        <v>edythe.valencia@yahoo.com</v>
      </c>
      <c r="K2522" s="14">
        <f>VLOOKUP(A2522, [1]orders!A:J,10,FALSE)</f>
        <v>14120</v>
      </c>
      <c r="L2522" s="2" t="str">
        <f>IFERROR(VLOOKUP(C2522, [5]stores!A:B, 2, FALSE), "Unknown")</f>
        <v>Baldwin Bikes</v>
      </c>
      <c r="M2522" s="2" t="str">
        <f>VLOOKUP(D2522,[3]products!A:B,2,FALSE)</f>
        <v>Trek Emonda S 5 - 2017</v>
      </c>
      <c r="N2522" s="2" t="str">
        <f>VLOOKUP(D2522, [3]products!A:H, 8, FALSE)</f>
        <v>Trek</v>
      </c>
      <c r="O2522" s="21">
        <f>VLOOKUP(A2522, [1]orders!A:D, 4, FALSE)</f>
        <v>42864</v>
      </c>
      <c r="P2522" s="2">
        <v>2</v>
      </c>
      <c r="Q2522" s="2">
        <v>1999.99</v>
      </c>
      <c r="R2522" s="27">
        <v>7.0000000000000007E-2</v>
      </c>
      <c r="S2522" s="2">
        <f t="shared" si="39"/>
        <v>3999.98</v>
      </c>
    </row>
    <row r="2523" spans="1:19" x14ac:dyDescent="0.3">
      <c r="A2523" s="2">
        <v>883</v>
      </c>
      <c r="B2523" s="2">
        <v>1</v>
      </c>
      <c r="C2523" s="2">
        <f>VLOOKUP(A2523, [1]orders!A:G, 7, FALSE)</f>
        <v>2</v>
      </c>
      <c r="D2523" s="2">
        <v>44</v>
      </c>
      <c r="E2523" s="2">
        <f>VLOOKUP(C2523, [2]staffs!A:G,1,FALSE)</f>
        <v>2</v>
      </c>
      <c r="F2523" s="2" t="str">
        <f>VLOOKUP(E2523, [2]staffs!A:D,4,FALSE)</f>
        <v>mireya.copeland@bikes.shop</v>
      </c>
      <c r="G2523" s="2">
        <f>VLOOKUP(D2523, [3]products!$A:$D, 4, FALSE)</f>
        <v>6</v>
      </c>
      <c r="H2523" s="2" t="str">
        <f>VLOOKUP(G2523, [4]categories!A:B, 2, FALSE)</f>
        <v>Mountain Bikes</v>
      </c>
      <c r="I2523" s="14">
        <f>VLOOKUP(A2523, [1]orders!A:B,2,FALSE)</f>
        <v>507</v>
      </c>
      <c r="J2523" s="14" t="str">
        <f>VLOOKUP(A2523, [1]orders!A:I,9,FALSE)</f>
        <v>sheree.pena@yahoo.com</v>
      </c>
      <c r="K2523" s="14">
        <f>VLOOKUP(A2523, [1]orders!A:J,10,FALSE)</f>
        <v>10301</v>
      </c>
      <c r="L2523" s="2" t="str">
        <f>IFERROR(VLOOKUP(C2523, [5]stores!A:B, 2, FALSE), "Unknown")</f>
        <v>Baldwin Bikes</v>
      </c>
      <c r="M2523" s="2" t="str">
        <f>VLOOKUP(D2523,[3]products!A:B,2,FALSE)</f>
        <v>Haro SR 1.1 - 2017</v>
      </c>
      <c r="N2523" s="2" t="str">
        <f>VLOOKUP(D2523, [3]products!A:H, 8, FALSE)</f>
        <v>Haro</v>
      </c>
      <c r="O2523" s="21">
        <f>VLOOKUP(A2523, [1]orders!A:D, 4, FALSE)</f>
        <v>42866</v>
      </c>
      <c r="P2523" s="2">
        <v>1</v>
      </c>
      <c r="Q2523" s="2">
        <v>539.99</v>
      </c>
      <c r="R2523" s="27">
        <v>0.05</v>
      </c>
      <c r="S2523" s="2">
        <f t="shared" si="39"/>
        <v>539.99</v>
      </c>
    </row>
    <row r="2524" spans="1:19" x14ac:dyDescent="0.3">
      <c r="A2524" s="2">
        <v>883</v>
      </c>
      <c r="B2524" s="2">
        <v>2</v>
      </c>
      <c r="C2524" s="2">
        <f>VLOOKUP(A2524, [1]orders!A:G, 7, FALSE)</f>
        <v>2</v>
      </c>
      <c r="D2524" s="2">
        <v>5</v>
      </c>
      <c r="E2524" s="2">
        <f>VLOOKUP(C2524, [2]staffs!A:G,1,FALSE)</f>
        <v>2</v>
      </c>
      <c r="F2524" s="2" t="str">
        <f>VLOOKUP(E2524, [2]staffs!A:D,4,FALSE)</f>
        <v>mireya.copeland@bikes.shop</v>
      </c>
      <c r="G2524" s="2">
        <f>VLOOKUP(D2524, [3]products!$A:$D, 4, FALSE)</f>
        <v>6</v>
      </c>
      <c r="H2524" s="2" t="str">
        <f>VLOOKUP(G2524, [4]categories!A:B, 2, FALSE)</f>
        <v>Mountain Bikes</v>
      </c>
      <c r="I2524" s="14">
        <f>VLOOKUP(A2524, [1]orders!A:B,2,FALSE)</f>
        <v>507</v>
      </c>
      <c r="J2524" s="14" t="str">
        <f>VLOOKUP(A2524, [1]orders!A:I,9,FALSE)</f>
        <v>sheree.pena@yahoo.com</v>
      </c>
      <c r="K2524" s="14">
        <f>VLOOKUP(A2524, [1]orders!A:J,10,FALSE)</f>
        <v>10301</v>
      </c>
      <c r="L2524" s="2" t="str">
        <f>IFERROR(VLOOKUP(C2524, [5]stores!A:B, 2, FALSE), "Unknown")</f>
        <v>Baldwin Bikes</v>
      </c>
      <c r="M2524" s="2" t="str">
        <f>VLOOKUP(D2524,[3]products!A:B,2,FALSE)</f>
        <v>Heller Shagamaw Frame - 2016</v>
      </c>
      <c r="N2524" s="2" t="str">
        <f>VLOOKUP(D2524, [3]products!A:H, 8, FALSE)</f>
        <v>Heller</v>
      </c>
      <c r="O2524" s="21">
        <f>VLOOKUP(A2524, [1]orders!A:D, 4, FALSE)</f>
        <v>42866</v>
      </c>
      <c r="P2524" s="2">
        <v>2</v>
      </c>
      <c r="Q2524" s="2">
        <v>1320.99</v>
      </c>
      <c r="R2524" s="27">
        <v>0.05</v>
      </c>
      <c r="S2524" s="2">
        <f t="shared" si="39"/>
        <v>2641.98</v>
      </c>
    </row>
    <row r="2525" spans="1:19" x14ac:dyDescent="0.3">
      <c r="A2525" s="2">
        <v>884</v>
      </c>
      <c r="B2525" s="2">
        <v>1</v>
      </c>
      <c r="C2525" s="2">
        <f>VLOOKUP(A2525, [1]orders!A:G, 7, FALSE)</f>
        <v>2</v>
      </c>
      <c r="D2525" s="2">
        <v>49</v>
      </c>
      <c r="E2525" s="2">
        <f>VLOOKUP(C2525, [2]staffs!A:G,1,FALSE)</f>
        <v>2</v>
      </c>
      <c r="F2525" s="2" t="str">
        <f>VLOOKUP(E2525, [2]staffs!A:D,4,FALSE)</f>
        <v>mireya.copeland@bikes.shop</v>
      </c>
      <c r="G2525" s="2">
        <f>VLOOKUP(D2525, [3]products!$A:$D, 4, FALSE)</f>
        <v>7</v>
      </c>
      <c r="H2525" s="2" t="str">
        <f>VLOOKUP(G2525, [4]categories!A:B, 2, FALSE)</f>
        <v>Road Bikes</v>
      </c>
      <c r="I2525" s="14">
        <f>VLOOKUP(A2525, [1]orders!A:B,2,FALSE)</f>
        <v>871</v>
      </c>
      <c r="J2525" s="14" t="str">
        <f>VLOOKUP(A2525, [1]orders!A:I,9,FALSE)</f>
        <v>erlinda.humphrey@hotmail.com</v>
      </c>
      <c r="K2525" s="14">
        <f>VLOOKUP(A2525, [1]orders!A:J,10,FALSE)</f>
        <v>12553</v>
      </c>
      <c r="L2525" s="2" t="str">
        <f>IFERROR(VLOOKUP(C2525, [5]stores!A:B, 2, FALSE), "Unknown")</f>
        <v>Baldwin Bikes</v>
      </c>
      <c r="M2525" s="2" t="str">
        <f>VLOOKUP(D2525,[3]products!A:B,2,FALSE)</f>
        <v>Trek Domane SL 6 - 2017</v>
      </c>
      <c r="N2525" s="2" t="str">
        <f>VLOOKUP(D2525, [3]products!A:H, 8, FALSE)</f>
        <v>Trek</v>
      </c>
      <c r="O2525" s="21">
        <f>VLOOKUP(A2525, [1]orders!A:D, 4, FALSE)</f>
        <v>42866</v>
      </c>
      <c r="P2525" s="2">
        <v>2</v>
      </c>
      <c r="Q2525" s="2">
        <v>3499.99</v>
      </c>
      <c r="R2525" s="27">
        <v>0.05</v>
      </c>
      <c r="S2525" s="2">
        <f t="shared" si="39"/>
        <v>6999.98</v>
      </c>
    </row>
    <row r="2526" spans="1:19" x14ac:dyDescent="0.3">
      <c r="A2526" s="2">
        <v>884</v>
      </c>
      <c r="B2526" s="2">
        <v>2</v>
      </c>
      <c r="C2526" s="2">
        <f>VLOOKUP(A2526, [1]orders!A:G, 7, FALSE)</f>
        <v>2</v>
      </c>
      <c r="D2526" s="2">
        <v>69</v>
      </c>
      <c r="E2526" s="2">
        <f>VLOOKUP(C2526, [2]staffs!A:G,1,FALSE)</f>
        <v>2</v>
      </c>
      <c r="F2526" s="2" t="str">
        <f>VLOOKUP(E2526, [2]staffs!A:D,4,FALSE)</f>
        <v>mireya.copeland@bikes.shop</v>
      </c>
      <c r="G2526" s="2">
        <f>VLOOKUP(D2526, [3]products!$A:$D, 4, FALSE)</f>
        <v>3</v>
      </c>
      <c r="H2526" s="2" t="str">
        <f>VLOOKUP(G2526, [4]categories!A:B, 2, FALSE)</f>
        <v>Cruisers Bicycles</v>
      </c>
      <c r="I2526" s="14">
        <f>VLOOKUP(A2526, [1]orders!A:B,2,FALSE)</f>
        <v>871</v>
      </c>
      <c r="J2526" s="14" t="str">
        <f>VLOOKUP(A2526, [1]orders!A:I,9,FALSE)</f>
        <v>erlinda.humphrey@hotmail.com</v>
      </c>
      <c r="K2526" s="14">
        <f>VLOOKUP(A2526, [1]orders!A:J,10,FALSE)</f>
        <v>12553</v>
      </c>
      <c r="L2526" s="2" t="str">
        <f>IFERROR(VLOOKUP(C2526, [5]stores!A:B, 2, FALSE), "Unknown")</f>
        <v>Baldwin Bikes</v>
      </c>
      <c r="M2526" s="2" t="str">
        <f>VLOOKUP(D2526,[3]products!A:B,2,FALSE)</f>
        <v>Sun Bicycles Cruz 7 - 2017</v>
      </c>
      <c r="N2526" s="2" t="str">
        <f>VLOOKUP(D2526, [3]products!A:H, 8, FALSE)</f>
        <v>Sun Bicycles</v>
      </c>
      <c r="O2526" s="21">
        <f>VLOOKUP(A2526, [1]orders!A:D, 4, FALSE)</f>
        <v>42866</v>
      </c>
      <c r="P2526" s="2">
        <v>2</v>
      </c>
      <c r="Q2526" s="2">
        <v>416.99</v>
      </c>
      <c r="R2526" s="27">
        <v>7.0000000000000007E-2</v>
      </c>
      <c r="S2526" s="2">
        <f t="shared" si="39"/>
        <v>833.98</v>
      </c>
    </row>
    <row r="2527" spans="1:19" x14ac:dyDescent="0.3">
      <c r="A2527" s="2">
        <v>884</v>
      </c>
      <c r="B2527" s="2">
        <v>3</v>
      </c>
      <c r="C2527" s="2">
        <f>VLOOKUP(A2527, [1]orders!A:G, 7, FALSE)</f>
        <v>2</v>
      </c>
      <c r="D2527" s="2">
        <v>46</v>
      </c>
      <c r="E2527" s="2">
        <f>VLOOKUP(C2527, [2]staffs!A:G,1,FALSE)</f>
        <v>2</v>
      </c>
      <c r="F2527" s="2" t="str">
        <f>VLOOKUP(E2527, [2]staffs!A:D,4,FALSE)</f>
        <v>mireya.copeland@bikes.shop</v>
      </c>
      <c r="G2527" s="2">
        <f>VLOOKUP(D2527, [3]products!$A:$D, 4, FALSE)</f>
        <v>6</v>
      </c>
      <c r="H2527" s="2" t="str">
        <f>VLOOKUP(G2527, [4]categories!A:B, 2, FALSE)</f>
        <v>Mountain Bikes</v>
      </c>
      <c r="I2527" s="14">
        <f>VLOOKUP(A2527, [1]orders!A:B,2,FALSE)</f>
        <v>871</v>
      </c>
      <c r="J2527" s="14" t="str">
        <f>VLOOKUP(A2527, [1]orders!A:I,9,FALSE)</f>
        <v>erlinda.humphrey@hotmail.com</v>
      </c>
      <c r="K2527" s="14">
        <f>VLOOKUP(A2527, [1]orders!A:J,10,FALSE)</f>
        <v>12553</v>
      </c>
      <c r="L2527" s="2" t="str">
        <f>IFERROR(VLOOKUP(C2527, [5]stores!A:B, 2, FALSE), "Unknown")</f>
        <v>Baldwin Bikes</v>
      </c>
      <c r="M2527" s="2" t="str">
        <f>VLOOKUP(D2527,[3]products!A:B,2,FALSE)</f>
        <v>Haro SR 1.3 - 2017</v>
      </c>
      <c r="N2527" s="2" t="str">
        <f>VLOOKUP(D2527, [3]products!A:H, 8, FALSE)</f>
        <v>Haro</v>
      </c>
      <c r="O2527" s="21">
        <f>VLOOKUP(A2527, [1]orders!A:D, 4, FALSE)</f>
        <v>42866</v>
      </c>
      <c r="P2527" s="2">
        <v>2</v>
      </c>
      <c r="Q2527" s="2">
        <v>1409.99</v>
      </c>
      <c r="R2527" s="27">
        <v>0.2</v>
      </c>
      <c r="S2527" s="2">
        <f t="shared" si="39"/>
        <v>2819.98</v>
      </c>
    </row>
    <row r="2528" spans="1:19" x14ac:dyDescent="0.3">
      <c r="A2528" s="2">
        <v>884</v>
      </c>
      <c r="B2528" s="2">
        <v>4</v>
      </c>
      <c r="C2528" s="2">
        <f>VLOOKUP(A2528, [1]orders!A:G, 7, FALSE)</f>
        <v>2</v>
      </c>
      <c r="D2528" s="2">
        <v>10</v>
      </c>
      <c r="E2528" s="2">
        <f>VLOOKUP(C2528, [2]staffs!A:G,1,FALSE)</f>
        <v>2</v>
      </c>
      <c r="F2528" s="2" t="str">
        <f>VLOOKUP(E2528, [2]staffs!A:D,4,FALSE)</f>
        <v>mireya.copeland@bikes.shop</v>
      </c>
      <c r="G2528" s="2">
        <f>VLOOKUP(D2528, [3]products!$A:$D, 4, FALSE)</f>
        <v>4</v>
      </c>
      <c r="H2528" s="2" t="str">
        <f>VLOOKUP(G2528, [4]categories!A:B, 2, FALSE)</f>
        <v>Cyclocross Bicycles</v>
      </c>
      <c r="I2528" s="14">
        <f>VLOOKUP(A2528, [1]orders!A:B,2,FALSE)</f>
        <v>871</v>
      </c>
      <c r="J2528" s="14" t="str">
        <f>VLOOKUP(A2528, [1]orders!A:I,9,FALSE)</f>
        <v>erlinda.humphrey@hotmail.com</v>
      </c>
      <c r="K2528" s="14">
        <f>VLOOKUP(A2528, [1]orders!A:J,10,FALSE)</f>
        <v>12553</v>
      </c>
      <c r="L2528" s="2" t="str">
        <f>IFERROR(VLOOKUP(C2528, [5]stores!A:B, 2, FALSE), "Unknown")</f>
        <v>Baldwin Bikes</v>
      </c>
      <c r="M2528" s="2" t="str">
        <f>VLOOKUP(D2528,[3]products!A:B,2,FALSE)</f>
        <v>Surly Straggler - 2016</v>
      </c>
      <c r="N2528" s="2" t="str">
        <f>VLOOKUP(D2528, [3]products!A:H, 8, FALSE)</f>
        <v>Surly</v>
      </c>
      <c r="O2528" s="21">
        <f>VLOOKUP(A2528, [1]orders!A:D, 4, FALSE)</f>
        <v>42866</v>
      </c>
      <c r="P2528" s="2">
        <v>1</v>
      </c>
      <c r="Q2528" s="2">
        <v>1549</v>
      </c>
      <c r="R2528" s="27">
        <v>0.1</v>
      </c>
      <c r="S2528" s="2">
        <f t="shared" si="39"/>
        <v>1549</v>
      </c>
    </row>
    <row r="2529" spans="1:19" x14ac:dyDescent="0.3">
      <c r="A2529" s="2">
        <v>884</v>
      </c>
      <c r="B2529" s="2">
        <v>5</v>
      </c>
      <c r="C2529" s="2">
        <f>VLOOKUP(A2529, [1]orders!A:G, 7, FALSE)</f>
        <v>2</v>
      </c>
      <c r="D2529" s="2">
        <v>21</v>
      </c>
      <c r="E2529" s="2">
        <f>VLOOKUP(C2529, [2]staffs!A:G,1,FALSE)</f>
        <v>2</v>
      </c>
      <c r="F2529" s="2" t="str">
        <f>VLOOKUP(E2529, [2]staffs!A:D,4,FALSE)</f>
        <v>mireya.copeland@bikes.shop</v>
      </c>
      <c r="G2529" s="2">
        <f>VLOOKUP(D2529, [3]products!$A:$D, 4, FALSE)</f>
        <v>1</v>
      </c>
      <c r="H2529" s="2" t="str">
        <f>VLOOKUP(G2529, [4]categories!A:B, 2, FALSE)</f>
        <v>Children Bicycles</v>
      </c>
      <c r="I2529" s="14">
        <f>VLOOKUP(A2529, [1]orders!A:B,2,FALSE)</f>
        <v>871</v>
      </c>
      <c r="J2529" s="14" t="str">
        <f>VLOOKUP(A2529, [1]orders!A:I,9,FALSE)</f>
        <v>erlinda.humphrey@hotmail.com</v>
      </c>
      <c r="K2529" s="14">
        <f>VLOOKUP(A2529, [1]orders!A:J,10,FALSE)</f>
        <v>12553</v>
      </c>
      <c r="L2529" s="2" t="str">
        <f>IFERROR(VLOOKUP(C2529, [5]stores!A:B, 2, FALSE), "Unknown")</f>
        <v>Baldwin Bikes</v>
      </c>
      <c r="M2529" s="2" t="str">
        <f>VLOOKUP(D2529,[3]products!A:B,2,FALSE)</f>
        <v>Electra Cruiser 1 (24-Inch) - 2016</v>
      </c>
      <c r="N2529" s="2" t="str">
        <f>VLOOKUP(D2529, [3]products!A:H, 8, FALSE)</f>
        <v>Electra</v>
      </c>
      <c r="O2529" s="21">
        <f>VLOOKUP(A2529, [1]orders!A:D, 4, FALSE)</f>
        <v>42866</v>
      </c>
      <c r="P2529" s="2">
        <v>2</v>
      </c>
      <c r="Q2529" s="2">
        <v>269.99</v>
      </c>
      <c r="R2529" s="27">
        <v>0.05</v>
      </c>
      <c r="S2529" s="2">
        <f t="shared" si="39"/>
        <v>539.98</v>
      </c>
    </row>
    <row r="2530" spans="1:19" x14ac:dyDescent="0.3">
      <c r="A2530" s="2">
        <v>885</v>
      </c>
      <c r="B2530" s="2">
        <v>1</v>
      </c>
      <c r="C2530" s="2">
        <f>VLOOKUP(A2530, [1]orders!A:G, 7, FALSE)</f>
        <v>3</v>
      </c>
      <c r="D2530" s="2">
        <v>106</v>
      </c>
      <c r="E2530" s="2">
        <f>VLOOKUP(C2530, [2]staffs!A:G,1,FALSE)</f>
        <v>3</v>
      </c>
      <c r="F2530" s="2" t="str">
        <f>VLOOKUP(E2530, [2]staffs!A:D,4,FALSE)</f>
        <v>genna.serrano@bikes.shop</v>
      </c>
      <c r="G2530" s="2">
        <f>VLOOKUP(D2530, [3]products!$A:$D, 4, FALSE)</f>
        <v>2</v>
      </c>
      <c r="H2530" s="2" t="str">
        <f>VLOOKUP(G2530, [4]categories!A:B, 2, FALSE)</f>
        <v>Comfort Bicycles</v>
      </c>
      <c r="I2530" s="14">
        <f>VLOOKUP(A2530, [1]orders!A:B,2,FALSE)</f>
        <v>66</v>
      </c>
      <c r="J2530" s="14" t="str">
        <f>VLOOKUP(A2530, [1]orders!A:I,9,FALSE)</f>
        <v>lorrie.becker@yahoo.com</v>
      </c>
      <c r="K2530" s="14">
        <f>VLOOKUP(A2530, [1]orders!A:J,10,FALSE)</f>
        <v>75043</v>
      </c>
      <c r="L2530" s="2" t="str">
        <f>IFERROR(VLOOKUP(C2530, [5]stores!A:B, 2, FALSE), "Unknown")</f>
        <v>Rowlett Bikes</v>
      </c>
      <c r="M2530" s="2" t="str">
        <f>VLOOKUP(D2530,[3]products!A:B,2,FALSE)</f>
        <v>Sun Bicycles Cruz 3 - 2017</v>
      </c>
      <c r="N2530" s="2" t="str">
        <f>VLOOKUP(D2530, [3]products!A:H, 8, FALSE)</f>
        <v>Sun Bicycles</v>
      </c>
      <c r="O2530" s="21">
        <f>VLOOKUP(A2530, [1]orders!A:D, 4, FALSE)</f>
        <v>42868</v>
      </c>
      <c r="P2530" s="2">
        <v>1</v>
      </c>
      <c r="Q2530" s="2">
        <v>449.99</v>
      </c>
      <c r="R2530" s="27">
        <v>7.0000000000000007E-2</v>
      </c>
      <c r="S2530" s="2">
        <f t="shared" si="39"/>
        <v>449.99</v>
      </c>
    </row>
    <row r="2531" spans="1:19" x14ac:dyDescent="0.3">
      <c r="A2531" s="2">
        <v>885</v>
      </c>
      <c r="B2531" s="2">
        <v>2</v>
      </c>
      <c r="C2531" s="2">
        <f>VLOOKUP(A2531, [1]orders!A:G, 7, FALSE)</f>
        <v>3</v>
      </c>
      <c r="D2531" s="2">
        <v>43</v>
      </c>
      <c r="E2531" s="2">
        <f>VLOOKUP(C2531, [2]staffs!A:G,1,FALSE)</f>
        <v>3</v>
      </c>
      <c r="F2531" s="2" t="str">
        <f>VLOOKUP(E2531, [2]staffs!A:D,4,FALSE)</f>
        <v>genna.serrano@bikes.shop</v>
      </c>
      <c r="G2531" s="2">
        <f>VLOOKUP(D2531, [3]products!$A:$D, 4, FALSE)</f>
        <v>6</v>
      </c>
      <c r="H2531" s="2" t="str">
        <f>VLOOKUP(G2531, [4]categories!A:B, 2, FALSE)</f>
        <v>Mountain Bikes</v>
      </c>
      <c r="I2531" s="14">
        <f>VLOOKUP(A2531, [1]orders!A:B,2,FALSE)</f>
        <v>66</v>
      </c>
      <c r="J2531" s="14" t="str">
        <f>VLOOKUP(A2531, [1]orders!A:I,9,FALSE)</f>
        <v>lorrie.becker@yahoo.com</v>
      </c>
      <c r="K2531" s="14">
        <f>VLOOKUP(A2531, [1]orders!A:J,10,FALSE)</f>
        <v>75043</v>
      </c>
      <c r="L2531" s="2" t="str">
        <f>IFERROR(VLOOKUP(C2531, [5]stores!A:B, 2, FALSE), "Unknown")</f>
        <v>Rowlett Bikes</v>
      </c>
      <c r="M2531" s="2" t="str">
        <f>VLOOKUP(D2531,[3]products!A:B,2,FALSE)</f>
        <v>Trek Fuel EX 9.8 27.5 Plus - 2017</v>
      </c>
      <c r="N2531" s="2" t="str">
        <f>VLOOKUP(D2531, [3]products!A:H, 8, FALSE)</f>
        <v>Trek</v>
      </c>
      <c r="O2531" s="21">
        <f>VLOOKUP(A2531, [1]orders!A:D, 4, FALSE)</f>
        <v>42868</v>
      </c>
      <c r="P2531" s="2">
        <v>1</v>
      </c>
      <c r="Q2531" s="2">
        <v>5299.99</v>
      </c>
      <c r="R2531" s="27">
        <v>0.1</v>
      </c>
      <c r="S2531" s="2">
        <f t="shared" si="39"/>
        <v>5299.99</v>
      </c>
    </row>
    <row r="2532" spans="1:19" x14ac:dyDescent="0.3">
      <c r="A2532" s="2">
        <v>886</v>
      </c>
      <c r="B2532" s="2">
        <v>1</v>
      </c>
      <c r="C2532" s="2">
        <f>VLOOKUP(A2532, [1]orders!A:G, 7, FALSE)</f>
        <v>1</v>
      </c>
      <c r="D2532" s="2">
        <v>47</v>
      </c>
      <c r="E2532" s="2">
        <f>VLOOKUP(C2532, [2]staffs!A:G,1,FALSE)</f>
        <v>1</v>
      </c>
      <c r="F2532" s="2" t="str">
        <f>VLOOKUP(E2532, [2]staffs!A:D,4,FALSE)</f>
        <v>fabiola.jackson@bikes.shop</v>
      </c>
      <c r="G2532" s="2">
        <f>VLOOKUP(D2532, [3]products!$A:$D, 4, FALSE)</f>
        <v>6</v>
      </c>
      <c r="H2532" s="2" t="str">
        <f>VLOOKUP(G2532, [4]categories!A:B, 2, FALSE)</f>
        <v>Mountain Bikes</v>
      </c>
      <c r="I2532" s="14">
        <f>VLOOKUP(A2532, [1]orders!A:B,2,FALSE)</f>
        <v>1396</v>
      </c>
      <c r="J2532" s="14" t="str">
        <f>VLOOKUP(A2532, [1]orders!A:I,9,FALSE)</f>
        <v>delma.bailey@gmail.com</v>
      </c>
      <c r="K2532" s="14">
        <f>VLOOKUP(A2532, [1]orders!A:J,10,FALSE)</f>
        <v>92806</v>
      </c>
      <c r="L2532" s="2" t="str">
        <f>IFERROR(VLOOKUP(C2532, [5]stores!A:B, 2, FALSE), "Unknown")</f>
        <v>Santa Cruz Bikes</v>
      </c>
      <c r="M2532" s="2" t="str">
        <f>VLOOKUP(D2532,[3]products!A:B,2,FALSE)</f>
        <v>Trek Remedy 9.8 - 2017</v>
      </c>
      <c r="N2532" s="2" t="str">
        <f>VLOOKUP(D2532, [3]products!A:H, 8, FALSE)</f>
        <v>Trek</v>
      </c>
      <c r="O2532" s="21">
        <f>VLOOKUP(A2532, [1]orders!A:D, 4, FALSE)</f>
        <v>42868</v>
      </c>
      <c r="P2532" s="2">
        <v>1</v>
      </c>
      <c r="Q2532" s="2">
        <v>5299.99</v>
      </c>
      <c r="R2532" s="27">
        <v>0.05</v>
      </c>
      <c r="S2532" s="2">
        <f t="shared" si="39"/>
        <v>5299.99</v>
      </c>
    </row>
    <row r="2533" spans="1:19" x14ac:dyDescent="0.3">
      <c r="A2533" s="2">
        <v>886</v>
      </c>
      <c r="B2533" s="2">
        <v>2</v>
      </c>
      <c r="C2533" s="2">
        <f>VLOOKUP(A2533, [1]orders!A:G, 7, FALSE)</f>
        <v>1</v>
      </c>
      <c r="D2533" s="2">
        <v>30</v>
      </c>
      <c r="E2533" s="2">
        <f>VLOOKUP(C2533, [2]staffs!A:G,1,FALSE)</f>
        <v>1</v>
      </c>
      <c r="F2533" s="2" t="str">
        <f>VLOOKUP(E2533, [2]staffs!A:D,4,FALSE)</f>
        <v>fabiola.jackson@bikes.shop</v>
      </c>
      <c r="G2533" s="2">
        <f>VLOOKUP(D2533, [3]products!$A:$D, 4, FALSE)</f>
        <v>6</v>
      </c>
      <c r="H2533" s="2" t="str">
        <f>VLOOKUP(G2533, [4]categories!A:B, 2, FALSE)</f>
        <v>Mountain Bikes</v>
      </c>
      <c r="I2533" s="14">
        <f>VLOOKUP(A2533, [1]orders!A:B,2,FALSE)</f>
        <v>1396</v>
      </c>
      <c r="J2533" s="14" t="str">
        <f>VLOOKUP(A2533, [1]orders!A:I,9,FALSE)</f>
        <v>delma.bailey@gmail.com</v>
      </c>
      <c r="K2533" s="14">
        <f>VLOOKUP(A2533, [1]orders!A:J,10,FALSE)</f>
        <v>92806</v>
      </c>
      <c r="L2533" s="2" t="str">
        <f>IFERROR(VLOOKUP(C2533, [5]stores!A:B, 2, FALSE), "Unknown")</f>
        <v>Santa Cruz Bikes</v>
      </c>
      <c r="M2533" s="2" t="str">
        <f>VLOOKUP(D2533,[3]products!A:B,2,FALSE)</f>
        <v>Surly Ice Cream Truck Frameset - 2017</v>
      </c>
      <c r="N2533" s="2" t="str">
        <f>VLOOKUP(D2533, [3]products!A:H, 8, FALSE)</f>
        <v>Surly</v>
      </c>
      <c r="O2533" s="21">
        <f>VLOOKUP(A2533, [1]orders!A:D, 4, FALSE)</f>
        <v>42868</v>
      </c>
      <c r="P2533" s="2">
        <v>1</v>
      </c>
      <c r="Q2533" s="2">
        <v>999.99</v>
      </c>
      <c r="R2533" s="27">
        <v>0.05</v>
      </c>
      <c r="S2533" s="2">
        <f t="shared" si="39"/>
        <v>999.99</v>
      </c>
    </row>
    <row r="2534" spans="1:19" x14ac:dyDescent="0.3">
      <c r="A2534" s="2">
        <v>887</v>
      </c>
      <c r="B2534" s="2">
        <v>1</v>
      </c>
      <c r="C2534" s="2">
        <f>VLOOKUP(A2534, [1]orders!A:G, 7, FALSE)</f>
        <v>2</v>
      </c>
      <c r="D2534" s="2">
        <v>50</v>
      </c>
      <c r="E2534" s="2">
        <f>VLOOKUP(C2534, [2]staffs!A:G,1,FALSE)</f>
        <v>2</v>
      </c>
      <c r="F2534" s="2" t="str">
        <f>VLOOKUP(E2534, [2]staffs!A:D,4,FALSE)</f>
        <v>mireya.copeland@bikes.shop</v>
      </c>
      <c r="G2534" s="2">
        <f>VLOOKUP(D2534, [3]products!$A:$D, 4, FALSE)</f>
        <v>7</v>
      </c>
      <c r="H2534" s="2" t="str">
        <f>VLOOKUP(G2534, [4]categories!A:B, 2, FALSE)</f>
        <v>Road Bikes</v>
      </c>
      <c r="I2534" s="14">
        <f>VLOOKUP(A2534, [1]orders!A:B,2,FALSE)</f>
        <v>1195</v>
      </c>
      <c r="J2534" s="14" t="str">
        <f>VLOOKUP(A2534, [1]orders!A:I,9,FALSE)</f>
        <v>chantell.bridges@yahoo.com</v>
      </c>
      <c r="K2534" s="14">
        <f>VLOOKUP(A2534, [1]orders!A:J,10,FALSE)</f>
        <v>14215</v>
      </c>
      <c r="L2534" s="2" t="str">
        <f>IFERROR(VLOOKUP(C2534, [5]stores!A:B, 2, FALSE), "Unknown")</f>
        <v>Baldwin Bikes</v>
      </c>
      <c r="M2534" s="2" t="str">
        <f>VLOOKUP(D2534,[3]products!A:B,2,FALSE)</f>
        <v>Trek Silque SLR 7 Women's - 2017</v>
      </c>
      <c r="N2534" s="2" t="str">
        <f>VLOOKUP(D2534, [3]products!A:H, 8, FALSE)</f>
        <v>Trek</v>
      </c>
      <c r="O2534" s="21">
        <f>VLOOKUP(A2534, [1]orders!A:D, 4, FALSE)</f>
        <v>42868</v>
      </c>
      <c r="P2534" s="2">
        <v>2</v>
      </c>
      <c r="Q2534" s="2">
        <v>5999.99</v>
      </c>
      <c r="R2534" s="27">
        <v>0.05</v>
      </c>
      <c r="S2534" s="2">
        <f t="shared" si="39"/>
        <v>11999.98</v>
      </c>
    </row>
    <row r="2535" spans="1:19" x14ac:dyDescent="0.3">
      <c r="A2535" s="2">
        <v>887</v>
      </c>
      <c r="B2535" s="2">
        <v>2</v>
      </c>
      <c r="C2535" s="2">
        <f>VLOOKUP(A2535, [1]orders!A:G, 7, FALSE)</f>
        <v>2</v>
      </c>
      <c r="D2535" s="2">
        <v>70</v>
      </c>
      <c r="E2535" s="2">
        <f>VLOOKUP(C2535, [2]staffs!A:G,1,FALSE)</f>
        <v>2</v>
      </c>
      <c r="F2535" s="2" t="str">
        <f>VLOOKUP(E2535, [2]staffs!A:D,4,FALSE)</f>
        <v>mireya.copeland@bikes.shop</v>
      </c>
      <c r="G2535" s="2">
        <f>VLOOKUP(D2535, [3]products!$A:$D, 4, FALSE)</f>
        <v>3</v>
      </c>
      <c r="H2535" s="2" t="str">
        <f>VLOOKUP(G2535, [4]categories!A:B, 2, FALSE)</f>
        <v>Cruisers Bicycles</v>
      </c>
      <c r="I2535" s="14">
        <f>VLOOKUP(A2535, [1]orders!A:B,2,FALSE)</f>
        <v>1195</v>
      </c>
      <c r="J2535" s="14" t="str">
        <f>VLOOKUP(A2535, [1]orders!A:I,9,FALSE)</f>
        <v>chantell.bridges@yahoo.com</v>
      </c>
      <c r="K2535" s="14">
        <f>VLOOKUP(A2535, [1]orders!A:J,10,FALSE)</f>
        <v>14215</v>
      </c>
      <c r="L2535" s="2" t="str">
        <f>IFERROR(VLOOKUP(C2535, [5]stores!A:B, 2, FALSE), "Unknown")</f>
        <v>Baldwin Bikes</v>
      </c>
      <c r="M2535" s="2" t="str">
        <f>VLOOKUP(D2535,[3]products!A:B,2,FALSE)</f>
        <v>Electra Amsterdam Original 3i - 2015/2017</v>
      </c>
      <c r="N2535" s="2" t="str">
        <f>VLOOKUP(D2535, [3]products!A:H, 8, FALSE)</f>
        <v>Electra</v>
      </c>
      <c r="O2535" s="21">
        <f>VLOOKUP(A2535, [1]orders!A:D, 4, FALSE)</f>
        <v>42868</v>
      </c>
      <c r="P2535" s="2">
        <v>1</v>
      </c>
      <c r="Q2535" s="2">
        <v>659.99</v>
      </c>
      <c r="R2535" s="27">
        <v>0.1</v>
      </c>
      <c r="S2535" s="2">
        <f t="shared" si="39"/>
        <v>659.99</v>
      </c>
    </row>
    <row r="2536" spans="1:19" x14ac:dyDescent="0.3">
      <c r="A2536" s="2">
        <v>888</v>
      </c>
      <c r="B2536" s="2">
        <v>1</v>
      </c>
      <c r="C2536" s="2">
        <f>VLOOKUP(A2536, [1]orders!A:G, 7, FALSE)</f>
        <v>2</v>
      </c>
      <c r="D2536" s="2">
        <v>33</v>
      </c>
      <c r="E2536" s="2">
        <f>VLOOKUP(C2536, [2]staffs!A:G,1,FALSE)</f>
        <v>2</v>
      </c>
      <c r="F2536" s="2" t="str">
        <f>VLOOKUP(E2536, [2]staffs!A:D,4,FALSE)</f>
        <v>mireya.copeland@bikes.shop</v>
      </c>
      <c r="G2536" s="2">
        <f>VLOOKUP(D2536, [3]products!$A:$D, 4, FALSE)</f>
        <v>6</v>
      </c>
      <c r="H2536" s="2" t="str">
        <f>VLOOKUP(G2536, [4]categories!A:B, 2, FALSE)</f>
        <v>Mountain Bikes</v>
      </c>
      <c r="I2536" s="14">
        <f>VLOOKUP(A2536, [1]orders!A:B,2,FALSE)</f>
        <v>1038</v>
      </c>
      <c r="J2536" s="14" t="str">
        <f>VLOOKUP(A2536, [1]orders!A:I,9,FALSE)</f>
        <v>garry.juarez@hotmail.com</v>
      </c>
      <c r="K2536" s="14">
        <f>VLOOKUP(A2536, [1]orders!A:J,10,FALSE)</f>
        <v>11375</v>
      </c>
      <c r="L2536" s="2" t="str">
        <f>IFERROR(VLOOKUP(C2536, [5]stores!A:B, 2, FALSE), "Unknown")</f>
        <v>Baldwin Bikes</v>
      </c>
      <c r="M2536" s="2" t="str">
        <f>VLOOKUP(D2536,[3]products!A:B,2,FALSE)</f>
        <v>Surly Wednesday Frameset - 2017</v>
      </c>
      <c r="N2536" s="2" t="str">
        <f>VLOOKUP(D2536, [3]products!A:H, 8, FALSE)</f>
        <v>Surly</v>
      </c>
      <c r="O2536" s="21">
        <f>VLOOKUP(A2536, [1]orders!A:D, 4, FALSE)</f>
        <v>42869</v>
      </c>
      <c r="P2536" s="2">
        <v>2</v>
      </c>
      <c r="Q2536" s="2">
        <v>469.99</v>
      </c>
      <c r="R2536" s="27">
        <v>0.1</v>
      </c>
      <c r="S2536" s="2">
        <f t="shared" si="39"/>
        <v>939.98</v>
      </c>
    </row>
    <row r="2537" spans="1:19" x14ac:dyDescent="0.3">
      <c r="A2537" s="2">
        <v>888</v>
      </c>
      <c r="B2537" s="2">
        <v>2</v>
      </c>
      <c r="C2537" s="2">
        <f>VLOOKUP(A2537, [1]orders!A:G, 7, FALSE)</f>
        <v>2</v>
      </c>
      <c r="D2537" s="2">
        <v>26</v>
      </c>
      <c r="E2537" s="2">
        <f>VLOOKUP(C2537, [2]staffs!A:G,1,FALSE)</f>
        <v>2</v>
      </c>
      <c r="F2537" s="2" t="str">
        <f>VLOOKUP(E2537, [2]staffs!A:D,4,FALSE)</f>
        <v>mireya.copeland@bikes.shop</v>
      </c>
      <c r="G2537" s="2">
        <f>VLOOKUP(D2537, [3]products!$A:$D, 4, FALSE)</f>
        <v>2</v>
      </c>
      <c r="H2537" s="2" t="str">
        <f>VLOOKUP(G2537, [4]categories!A:B, 2, FALSE)</f>
        <v>Comfort Bicycles</v>
      </c>
      <c r="I2537" s="14">
        <f>VLOOKUP(A2537, [1]orders!A:B,2,FALSE)</f>
        <v>1038</v>
      </c>
      <c r="J2537" s="14" t="str">
        <f>VLOOKUP(A2537, [1]orders!A:I,9,FALSE)</f>
        <v>garry.juarez@hotmail.com</v>
      </c>
      <c r="K2537" s="14">
        <f>VLOOKUP(A2537, [1]orders!A:J,10,FALSE)</f>
        <v>11375</v>
      </c>
      <c r="L2537" s="2" t="str">
        <f>IFERROR(VLOOKUP(C2537, [5]stores!A:B, 2, FALSE), "Unknown")</f>
        <v>Baldwin Bikes</v>
      </c>
      <c r="M2537" s="2" t="str">
        <f>VLOOKUP(D2537,[3]products!A:B,2,FALSE)</f>
        <v>Electra Townie Original 7D EQ - 2016</v>
      </c>
      <c r="N2537" s="2" t="str">
        <f>VLOOKUP(D2537, [3]products!A:H, 8, FALSE)</f>
        <v>Electra</v>
      </c>
      <c r="O2537" s="21">
        <f>VLOOKUP(A2537, [1]orders!A:D, 4, FALSE)</f>
        <v>42869</v>
      </c>
      <c r="P2537" s="2">
        <v>2</v>
      </c>
      <c r="Q2537" s="2">
        <v>599.99</v>
      </c>
      <c r="R2537" s="27">
        <v>0.2</v>
      </c>
      <c r="S2537" s="2">
        <f t="shared" si="39"/>
        <v>1199.98</v>
      </c>
    </row>
    <row r="2538" spans="1:19" x14ac:dyDescent="0.3">
      <c r="A2538" s="2">
        <v>889</v>
      </c>
      <c r="B2538" s="2">
        <v>1</v>
      </c>
      <c r="C2538" s="2">
        <f>VLOOKUP(A2538, [1]orders!A:G, 7, FALSE)</f>
        <v>3</v>
      </c>
      <c r="D2538" s="2">
        <v>12</v>
      </c>
      <c r="E2538" s="2">
        <f>VLOOKUP(C2538, [2]staffs!A:G,1,FALSE)</f>
        <v>3</v>
      </c>
      <c r="F2538" s="2" t="str">
        <f>VLOOKUP(E2538, [2]staffs!A:D,4,FALSE)</f>
        <v>genna.serrano@bikes.shop</v>
      </c>
      <c r="G2538" s="2">
        <f>VLOOKUP(D2538, [3]products!$A:$D, 4, FALSE)</f>
        <v>3</v>
      </c>
      <c r="H2538" s="2" t="str">
        <f>VLOOKUP(G2538, [4]categories!A:B, 2, FALSE)</f>
        <v>Cruisers Bicycles</v>
      </c>
      <c r="I2538" s="14">
        <f>VLOOKUP(A2538, [1]orders!A:B,2,FALSE)</f>
        <v>830</v>
      </c>
      <c r="J2538" s="14" t="str">
        <f>VLOOKUP(A2538, [1]orders!A:I,9,FALSE)</f>
        <v>edmund.gaines@gmail.com</v>
      </c>
      <c r="K2538" s="14">
        <f>VLOOKUP(A2538, [1]orders!A:J,10,FALSE)</f>
        <v>76522</v>
      </c>
      <c r="L2538" s="2" t="str">
        <f>IFERROR(VLOOKUP(C2538, [5]stores!A:B, 2, FALSE), "Unknown")</f>
        <v>Rowlett Bikes</v>
      </c>
      <c r="M2538" s="2" t="str">
        <f>VLOOKUP(D2538,[3]products!A:B,2,FALSE)</f>
        <v>Electra Townie Original 21D - 2016</v>
      </c>
      <c r="N2538" s="2" t="str">
        <f>VLOOKUP(D2538, [3]products!A:H, 8, FALSE)</f>
        <v>Electra</v>
      </c>
      <c r="O2538" s="21">
        <f>VLOOKUP(A2538, [1]orders!A:D, 4, FALSE)</f>
        <v>42869</v>
      </c>
      <c r="P2538" s="2">
        <v>2</v>
      </c>
      <c r="Q2538" s="2">
        <v>549.99</v>
      </c>
      <c r="R2538" s="27">
        <v>0.1</v>
      </c>
      <c r="S2538" s="2">
        <f t="shared" si="39"/>
        <v>1099.98</v>
      </c>
    </row>
    <row r="2539" spans="1:19" x14ac:dyDescent="0.3">
      <c r="A2539" s="2">
        <v>890</v>
      </c>
      <c r="B2539" s="2">
        <v>1</v>
      </c>
      <c r="C2539" s="2">
        <f>VLOOKUP(A2539, [1]orders!A:G, 7, FALSE)</f>
        <v>2</v>
      </c>
      <c r="D2539" s="2">
        <v>16</v>
      </c>
      <c r="E2539" s="2">
        <f>VLOOKUP(C2539, [2]staffs!A:G,1,FALSE)</f>
        <v>2</v>
      </c>
      <c r="F2539" s="2" t="str">
        <f>VLOOKUP(E2539, [2]staffs!A:D,4,FALSE)</f>
        <v>mireya.copeland@bikes.shop</v>
      </c>
      <c r="G2539" s="2">
        <f>VLOOKUP(D2539, [3]products!$A:$D, 4, FALSE)</f>
        <v>3</v>
      </c>
      <c r="H2539" s="2" t="str">
        <f>VLOOKUP(G2539, [4]categories!A:B, 2, FALSE)</f>
        <v>Cruisers Bicycles</v>
      </c>
      <c r="I2539" s="14">
        <f>VLOOKUP(A2539, [1]orders!A:B,2,FALSE)</f>
        <v>171</v>
      </c>
      <c r="J2539" s="14" t="str">
        <f>VLOOKUP(A2539, [1]orders!A:I,9,FALSE)</f>
        <v>miriam.baker@hotmail.com</v>
      </c>
      <c r="K2539" s="14">
        <f>VLOOKUP(A2539, [1]orders!A:J,10,FALSE)</f>
        <v>11553</v>
      </c>
      <c r="L2539" s="2" t="str">
        <f>IFERROR(VLOOKUP(C2539, [5]stores!A:B, 2, FALSE), "Unknown")</f>
        <v>Baldwin Bikes</v>
      </c>
      <c r="M2539" s="2" t="str">
        <f>VLOOKUP(D2539,[3]products!A:B,2,FALSE)</f>
        <v>Electra Townie Original 7D EQ - 2016</v>
      </c>
      <c r="N2539" s="2" t="str">
        <f>VLOOKUP(D2539, [3]products!A:H, 8, FALSE)</f>
        <v>Electra</v>
      </c>
      <c r="O2539" s="21">
        <f>VLOOKUP(A2539, [1]orders!A:D, 4, FALSE)</f>
        <v>42870</v>
      </c>
      <c r="P2539" s="2">
        <v>2</v>
      </c>
      <c r="Q2539" s="2">
        <v>599.99</v>
      </c>
      <c r="R2539" s="27">
        <v>0.1</v>
      </c>
      <c r="S2539" s="2">
        <f t="shared" si="39"/>
        <v>1199.98</v>
      </c>
    </row>
    <row r="2540" spans="1:19" x14ac:dyDescent="0.3">
      <c r="A2540" s="2">
        <v>890</v>
      </c>
      <c r="B2540" s="2">
        <v>2</v>
      </c>
      <c r="C2540" s="2">
        <f>VLOOKUP(A2540, [1]orders!A:G, 7, FALSE)</f>
        <v>2</v>
      </c>
      <c r="D2540" s="2">
        <v>105</v>
      </c>
      <c r="E2540" s="2">
        <f>VLOOKUP(C2540, [2]staffs!A:G,1,FALSE)</f>
        <v>2</v>
      </c>
      <c r="F2540" s="2" t="str">
        <f>VLOOKUP(E2540, [2]staffs!A:D,4,FALSE)</f>
        <v>mireya.copeland@bikes.shop</v>
      </c>
      <c r="G2540" s="2">
        <f>VLOOKUP(D2540, [3]products!$A:$D, 4, FALSE)</f>
        <v>2</v>
      </c>
      <c r="H2540" s="2" t="str">
        <f>VLOOKUP(G2540, [4]categories!A:B, 2, FALSE)</f>
        <v>Comfort Bicycles</v>
      </c>
      <c r="I2540" s="14">
        <f>VLOOKUP(A2540, [1]orders!A:B,2,FALSE)</f>
        <v>171</v>
      </c>
      <c r="J2540" s="14" t="str">
        <f>VLOOKUP(A2540, [1]orders!A:I,9,FALSE)</f>
        <v>miriam.baker@hotmail.com</v>
      </c>
      <c r="K2540" s="14">
        <f>VLOOKUP(A2540, [1]orders!A:J,10,FALSE)</f>
        <v>11553</v>
      </c>
      <c r="L2540" s="2" t="str">
        <f>IFERROR(VLOOKUP(C2540, [5]stores!A:B, 2, FALSE), "Unknown")</f>
        <v>Baldwin Bikes</v>
      </c>
      <c r="M2540" s="2" t="str">
        <f>VLOOKUP(D2540,[3]products!A:B,2,FALSE)</f>
        <v>Sun Bicycles Streamway 7 - 2017</v>
      </c>
      <c r="N2540" s="2" t="str">
        <f>VLOOKUP(D2540, [3]products!A:H, 8, FALSE)</f>
        <v>Sun Bicycles</v>
      </c>
      <c r="O2540" s="21">
        <f>VLOOKUP(A2540, [1]orders!A:D, 4, FALSE)</f>
        <v>42870</v>
      </c>
      <c r="P2540" s="2">
        <v>2</v>
      </c>
      <c r="Q2540" s="2">
        <v>533.99</v>
      </c>
      <c r="R2540" s="27">
        <v>0.1</v>
      </c>
      <c r="S2540" s="2">
        <f t="shared" si="39"/>
        <v>1067.98</v>
      </c>
    </row>
    <row r="2541" spans="1:19" x14ac:dyDescent="0.3">
      <c r="A2541" s="2">
        <v>890</v>
      </c>
      <c r="B2541" s="2">
        <v>3</v>
      </c>
      <c r="C2541" s="2">
        <f>VLOOKUP(A2541, [1]orders!A:G, 7, FALSE)</f>
        <v>2</v>
      </c>
      <c r="D2541" s="2">
        <v>52</v>
      </c>
      <c r="E2541" s="2">
        <f>VLOOKUP(C2541, [2]staffs!A:G,1,FALSE)</f>
        <v>2</v>
      </c>
      <c r="F2541" s="2" t="str">
        <f>VLOOKUP(E2541, [2]staffs!A:D,4,FALSE)</f>
        <v>mireya.copeland@bikes.shop</v>
      </c>
      <c r="G2541" s="2">
        <f>VLOOKUP(D2541, [3]products!$A:$D, 4, FALSE)</f>
        <v>7</v>
      </c>
      <c r="H2541" s="2" t="str">
        <f>VLOOKUP(G2541, [4]categories!A:B, 2, FALSE)</f>
        <v>Road Bikes</v>
      </c>
      <c r="I2541" s="14">
        <f>VLOOKUP(A2541, [1]orders!A:B,2,FALSE)</f>
        <v>171</v>
      </c>
      <c r="J2541" s="14" t="str">
        <f>VLOOKUP(A2541, [1]orders!A:I,9,FALSE)</f>
        <v>miriam.baker@hotmail.com</v>
      </c>
      <c r="K2541" s="14">
        <f>VLOOKUP(A2541, [1]orders!A:J,10,FALSE)</f>
        <v>11553</v>
      </c>
      <c r="L2541" s="2" t="str">
        <f>IFERROR(VLOOKUP(C2541, [5]stores!A:B, 2, FALSE), "Unknown")</f>
        <v>Baldwin Bikes</v>
      </c>
      <c r="M2541" s="2" t="str">
        <f>VLOOKUP(D2541,[3]products!A:B,2,FALSE)</f>
        <v>Surly Steamroller - 2017</v>
      </c>
      <c r="N2541" s="2" t="str">
        <f>VLOOKUP(D2541, [3]products!A:H, 8, FALSE)</f>
        <v>Surly</v>
      </c>
      <c r="O2541" s="21">
        <f>VLOOKUP(A2541, [1]orders!A:D, 4, FALSE)</f>
        <v>42870</v>
      </c>
      <c r="P2541" s="2">
        <v>1</v>
      </c>
      <c r="Q2541" s="2">
        <v>875.99</v>
      </c>
      <c r="R2541" s="27">
        <v>0.05</v>
      </c>
      <c r="S2541" s="2">
        <f t="shared" si="39"/>
        <v>875.99</v>
      </c>
    </row>
    <row r="2542" spans="1:19" x14ac:dyDescent="0.3">
      <c r="A2542" s="2">
        <v>890</v>
      </c>
      <c r="B2542" s="2">
        <v>4</v>
      </c>
      <c r="C2542" s="2">
        <f>VLOOKUP(A2542, [1]orders!A:G, 7, FALSE)</f>
        <v>2</v>
      </c>
      <c r="D2542" s="2">
        <v>67</v>
      </c>
      <c r="E2542" s="2">
        <f>VLOOKUP(C2542, [2]staffs!A:G,1,FALSE)</f>
        <v>2</v>
      </c>
      <c r="F2542" s="2" t="str">
        <f>VLOOKUP(E2542, [2]staffs!A:D,4,FALSE)</f>
        <v>mireya.copeland@bikes.shop</v>
      </c>
      <c r="G2542" s="2">
        <f>VLOOKUP(D2542, [3]products!$A:$D, 4, FALSE)</f>
        <v>3</v>
      </c>
      <c r="H2542" s="2" t="str">
        <f>VLOOKUP(G2542, [4]categories!A:B, 2, FALSE)</f>
        <v>Cruisers Bicycles</v>
      </c>
      <c r="I2542" s="14">
        <f>VLOOKUP(A2542, [1]orders!A:B,2,FALSE)</f>
        <v>171</v>
      </c>
      <c r="J2542" s="14" t="str">
        <f>VLOOKUP(A2542, [1]orders!A:I,9,FALSE)</f>
        <v>miriam.baker@hotmail.com</v>
      </c>
      <c r="K2542" s="14">
        <f>VLOOKUP(A2542, [1]orders!A:J,10,FALSE)</f>
        <v>11553</v>
      </c>
      <c r="L2542" s="2" t="str">
        <f>IFERROR(VLOOKUP(C2542, [5]stores!A:B, 2, FALSE), "Unknown")</f>
        <v>Baldwin Bikes</v>
      </c>
      <c r="M2542" s="2" t="str">
        <f>VLOOKUP(D2542,[3]products!A:B,2,FALSE)</f>
        <v>Sun Bicycles Revolutions 24 - Girl's - 2017</v>
      </c>
      <c r="N2542" s="2" t="str">
        <f>VLOOKUP(D2542, [3]products!A:H, 8, FALSE)</f>
        <v>Sun Bicycles</v>
      </c>
      <c r="O2542" s="21">
        <f>VLOOKUP(A2542, [1]orders!A:D, 4, FALSE)</f>
        <v>42870</v>
      </c>
      <c r="P2542" s="2">
        <v>1</v>
      </c>
      <c r="Q2542" s="2">
        <v>250.99</v>
      </c>
      <c r="R2542" s="27">
        <v>0.1</v>
      </c>
      <c r="S2542" s="2">
        <f t="shared" si="39"/>
        <v>250.99</v>
      </c>
    </row>
    <row r="2543" spans="1:19" x14ac:dyDescent="0.3">
      <c r="A2543" s="2">
        <v>890</v>
      </c>
      <c r="B2543" s="2">
        <v>5</v>
      </c>
      <c r="C2543" s="2">
        <f>VLOOKUP(A2543, [1]orders!A:G, 7, FALSE)</f>
        <v>2</v>
      </c>
      <c r="D2543" s="2">
        <v>65</v>
      </c>
      <c r="E2543" s="2">
        <f>VLOOKUP(C2543, [2]staffs!A:G,1,FALSE)</f>
        <v>2</v>
      </c>
      <c r="F2543" s="2" t="str">
        <f>VLOOKUP(E2543, [2]staffs!A:D,4,FALSE)</f>
        <v>mireya.copeland@bikes.shop</v>
      </c>
      <c r="G2543" s="2">
        <f>VLOOKUP(D2543, [3]products!$A:$D, 4, FALSE)</f>
        <v>3</v>
      </c>
      <c r="H2543" s="2" t="str">
        <f>VLOOKUP(G2543, [4]categories!A:B, 2, FALSE)</f>
        <v>Cruisers Bicycles</v>
      </c>
      <c r="I2543" s="14">
        <f>VLOOKUP(A2543, [1]orders!A:B,2,FALSE)</f>
        <v>171</v>
      </c>
      <c r="J2543" s="14" t="str">
        <f>VLOOKUP(A2543, [1]orders!A:I,9,FALSE)</f>
        <v>miriam.baker@hotmail.com</v>
      </c>
      <c r="K2543" s="14">
        <f>VLOOKUP(A2543, [1]orders!A:J,10,FALSE)</f>
        <v>11553</v>
      </c>
      <c r="L2543" s="2" t="str">
        <f>IFERROR(VLOOKUP(C2543, [5]stores!A:B, 2, FALSE), "Unknown")</f>
        <v>Baldwin Bikes</v>
      </c>
      <c r="M2543" s="2" t="str">
        <f>VLOOKUP(D2543,[3]products!A:B,2,FALSE)</f>
        <v>Sun Bicycles Lil Bolt Type-R - 2017</v>
      </c>
      <c r="N2543" s="2" t="str">
        <f>VLOOKUP(D2543, [3]products!A:H, 8, FALSE)</f>
        <v>Sun Bicycles</v>
      </c>
      <c r="O2543" s="21">
        <f>VLOOKUP(A2543, [1]orders!A:D, 4, FALSE)</f>
        <v>42870</v>
      </c>
      <c r="P2543" s="2">
        <v>2</v>
      </c>
      <c r="Q2543" s="2">
        <v>346.99</v>
      </c>
      <c r="R2543" s="27">
        <v>0.1</v>
      </c>
      <c r="S2543" s="2">
        <f t="shared" si="39"/>
        <v>693.98</v>
      </c>
    </row>
    <row r="2544" spans="1:19" x14ac:dyDescent="0.3">
      <c r="A2544" s="2">
        <v>891</v>
      </c>
      <c r="B2544" s="2">
        <v>1</v>
      </c>
      <c r="C2544" s="2">
        <f>VLOOKUP(A2544, [1]orders!A:G, 7, FALSE)</f>
        <v>2</v>
      </c>
      <c r="D2544" s="2">
        <v>107</v>
      </c>
      <c r="E2544" s="2">
        <f>VLOOKUP(C2544, [2]staffs!A:G,1,FALSE)</f>
        <v>2</v>
      </c>
      <c r="F2544" s="2" t="str">
        <f>VLOOKUP(E2544, [2]staffs!A:D,4,FALSE)</f>
        <v>mireya.copeland@bikes.shop</v>
      </c>
      <c r="G2544" s="2">
        <f>VLOOKUP(D2544, [3]products!$A:$D, 4, FALSE)</f>
        <v>2</v>
      </c>
      <c r="H2544" s="2" t="str">
        <f>VLOOKUP(G2544, [4]categories!A:B, 2, FALSE)</f>
        <v>Comfort Bicycles</v>
      </c>
      <c r="I2544" s="14">
        <f>VLOOKUP(A2544, [1]orders!A:B,2,FALSE)</f>
        <v>384</v>
      </c>
      <c r="J2544" s="14" t="str">
        <f>VLOOKUP(A2544, [1]orders!A:I,9,FALSE)</f>
        <v>aimee.merritt@yahoo.com</v>
      </c>
      <c r="K2544" s="14">
        <f>VLOOKUP(A2544, [1]orders!A:J,10,FALSE)</f>
        <v>11354</v>
      </c>
      <c r="L2544" s="2" t="str">
        <f>IFERROR(VLOOKUP(C2544, [5]stores!A:B, 2, FALSE), "Unknown")</f>
        <v>Baldwin Bikes</v>
      </c>
      <c r="M2544" s="2" t="str">
        <f>VLOOKUP(D2544,[3]products!A:B,2,FALSE)</f>
        <v>Sun Bicycles Cruz 7 - 2017</v>
      </c>
      <c r="N2544" s="2" t="str">
        <f>VLOOKUP(D2544, [3]products!A:H, 8, FALSE)</f>
        <v>Sun Bicycles</v>
      </c>
      <c r="O2544" s="21">
        <f>VLOOKUP(A2544, [1]orders!A:D, 4, FALSE)</f>
        <v>42870</v>
      </c>
      <c r="P2544" s="2">
        <v>2</v>
      </c>
      <c r="Q2544" s="2">
        <v>416.99</v>
      </c>
      <c r="R2544" s="27">
        <v>0.1</v>
      </c>
      <c r="S2544" s="2">
        <f t="shared" si="39"/>
        <v>833.98</v>
      </c>
    </row>
    <row r="2545" spans="1:19" x14ac:dyDescent="0.3">
      <c r="A2545" s="2">
        <v>891</v>
      </c>
      <c r="B2545" s="2">
        <v>2</v>
      </c>
      <c r="C2545" s="2">
        <f>VLOOKUP(A2545, [1]orders!A:G, 7, FALSE)</f>
        <v>2</v>
      </c>
      <c r="D2545" s="2">
        <v>32</v>
      </c>
      <c r="E2545" s="2">
        <f>VLOOKUP(C2545, [2]staffs!A:G,1,FALSE)</f>
        <v>2</v>
      </c>
      <c r="F2545" s="2" t="str">
        <f>VLOOKUP(E2545, [2]staffs!A:D,4,FALSE)</f>
        <v>mireya.copeland@bikes.shop</v>
      </c>
      <c r="G2545" s="2">
        <f>VLOOKUP(D2545, [3]products!$A:$D, 4, FALSE)</f>
        <v>6</v>
      </c>
      <c r="H2545" s="2" t="str">
        <f>VLOOKUP(G2545, [4]categories!A:B, 2, FALSE)</f>
        <v>Mountain Bikes</v>
      </c>
      <c r="I2545" s="14">
        <f>VLOOKUP(A2545, [1]orders!A:B,2,FALSE)</f>
        <v>384</v>
      </c>
      <c r="J2545" s="14" t="str">
        <f>VLOOKUP(A2545, [1]orders!A:I,9,FALSE)</f>
        <v>aimee.merritt@yahoo.com</v>
      </c>
      <c r="K2545" s="14">
        <f>VLOOKUP(A2545, [1]orders!A:J,10,FALSE)</f>
        <v>11354</v>
      </c>
      <c r="L2545" s="2" t="str">
        <f>IFERROR(VLOOKUP(C2545, [5]stores!A:B, 2, FALSE), "Unknown")</f>
        <v>Baldwin Bikes</v>
      </c>
      <c r="M2545" s="2" t="str">
        <f>VLOOKUP(D2545,[3]products!A:B,2,FALSE)</f>
        <v>Trek Farley Alloy Frameset - 2017</v>
      </c>
      <c r="N2545" s="2" t="str">
        <f>VLOOKUP(D2545, [3]products!A:H, 8, FALSE)</f>
        <v>Trek</v>
      </c>
      <c r="O2545" s="21">
        <f>VLOOKUP(A2545, [1]orders!A:D, 4, FALSE)</f>
        <v>42870</v>
      </c>
      <c r="P2545" s="2">
        <v>1</v>
      </c>
      <c r="Q2545" s="2">
        <v>469.99</v>
      </c>
      <c r="R2545" s="27">
        <v>0.05</v>
      </c>
      <c r="S2545" s="2">
        <f t="shared" si="39"/>
        <v>469.99</v>
      </c>
    </row>
    <row r="2546" spans="1:19" x14ac:dyDescent="0.3">
      <c r="A2546" s="2">
        <v>891</v>
      </c>
      <c r="B2546" s="2">
        <v>3</v>
      </c>
      <c r="C2546" s="2">
        <f>VLOOKUP(A2546, [1]orders!A:G, 7, FALSE)</f>
        <v>2</v>
      </c>
      <c r="D2546" s="2">
        <v>35</v>
      </c>
      <c r="E2546" s="2">
        <f>VLOOKUP(C2546, [2]staffs!A:G,1,FALSE)</f>
        <v>2</v>
      </c>
      <c r="F2546" s="2" t="str">
        <f>VLOOKUP(E2546, [2]staffs!A:D,4,FALSE)</f>
        <v>mireya.copeland@bikes.shop</v>
      </c>
      <c r="G2546" s="2">
        <f>VLOOKUP(D2546, [3]products!$A:$D, 4, FALSE)</f>
        <v>6</v>
      </c>
      <c r="H2546" s="2" t="str">
        <f>VLOOKUP(G2546, [4]categories!A:B, 2, FALSE)</f>
        <v>Mountain Bikes</v>
      </c>
      <c r="I2546" s="14">
        <f>VLOOKUP(A2546, [1]orders!A:B,2,FALSE)</f>
        <v>384</v>
      </c>
      <c r="J2546" s="14" t="str">
        <f>VLOOKUP(A2546, [1]orders!A:I,9,FALSE)</f>
        <v>aimee.merritt@yahoo.com</v>
      </c>
      <c r="K2546" s="14">
        <f>VLOOKUP(A2546, [1]orders!A:J,10,FALSE)</f>
        <v>11354</v>
      </c>
      <c r="L2546" s="2" t="str">
        <f>IFERROR(VLOOKUP(C2546, [5]stores!A:B, 2, FALSE), "Unknown")</f>
        <v>Baldwin Bikes</v>
      </c>
      <c r="M2546" s="2" t="str">
        <f>VLOOKUP(D2546,[3]products!A:B,2,FALSE)</f>
        <v>Sun Bicycles Spider 3i - 2017</v>
      </c>
      <c r="N2546" s="2" t="str">
        <f>VLOOKUP(D2546, [3]products!A:H, 8, FALSE)</f>
        <v>Sun Bicycles</v>
      </c>
      <c r="O2546" s="21">
        <f>VLOOKUP(A2546, [1]orders!A:D, 4, FALSE)</f>
        <v>42870</v>
      </c>
      <c r="P2546" s="2">
        <v>2</v>
      </c>
      <c r="Q2546" s="2">
        <v>832.99</v>
      </c>
      <c r="R2546" s="27">
        <v>0.1</v>
      </c>
      <c r="S2546" s="2">
        <f t="shared" si="39"/>
        <v>1665.98</v>
      </c>
    </row>
    <row r="2547" spans="1:19" x14ac:dyDescent="0.3">
      <c r="A2547" s="2">
        <v>891</v>
      </c>
      <c r="B2547" s="2">
        <v>4</v>
      </c>
      <c r="C2547" s="2">
        <f>VLOOKUP(A2547, [1]orders!A:G, 7, FALSE)</f>
        <v>2</v>
      </c>
      <c r="D2547" s="2">
        <v>50</v>
      </c>
      <c r="E2547" s="2">
        <f>VLOOKUP(C2547, [2]staffs!A:G,1,FALSE)</f>
        <v>2</v>
      </c>
      <c r="F2547" s="2" t="str">
        <f>VLOOKUP(E2547, [2]staffs!A:D,4,FALSE)</f>
        <v>mireya.copeland@bikes.shop</v>
      </c>
      <c r="G2547" s="2">
        <f>VLOOKUP(D2547, [3]products!$A:$D, 4, FALSE)</f>
        <v>7</v>
      </c>
      <c r="H2547" s="2" t="str">
        <f>VLOOKUP(G2547, [4]categories!A:B, 2, FALSE)</f>
        <v>Road Bikes</v>
      </c>
      <c r="I2547" s="14">
        <f>VLOOKUP(A2547, [1]orders!A:B,2,FALSE)</f>
        <v>384</v>
      </c>
      <c r="J2547" s="14" t="str">
        <f>VLOOKUP(A2547, [1]orders!A:I,9,FALSE)</f>
        <v>aimee.merritt@yahoo.com</v>
      </c>
      <c r="K2547" s="14">
        <f>VLOOKUP(A2547, [1]orders!A:J,10,FALSE)</f>
        <v>11354</v>
      </c>
      <c r="L2547" s="2" t="str">
        <f>IFERROR(VLOOKUP(C2547, [5]stores!A:B, 2, FALSE), "Unknown")</f>
        <v>Baldwin Bikes</v>
      </c>
      <c r="M2547" s="2" t="str">
        <f>VLOOKUP(D2547,[3]products!A:B,2,FALSE)</f>
        <v>Trek Silque SLR 7 Women's - 2017</v>
      </c>
      <c r="N2547" s="2" t="str">
        <f>VLOOKUP(D2547, [3]products!A:H, 8, FALSE)</f>
        <v>Trek</v>
      </c>
      <c r="O2547" s="21">
        <f>VLOOKUP(A2547, [1]orders!A:D, 4, FALSE)</f>
        <v>42870</v>
      </c>
      <c r="P2547" s="2">
        <v>1</v>
      </c>
      <c r="Q2547" s="2">
        <v>5999.99</v>
      </c>
      <c r="R2547" s="27">
        <v>0.1</v>
      </c>
      <c r="S2547" s="2">
        <f t="shared" si="39"/>
        <v>5999.99</v>
      </c>
    </row>
    <row r="2548" spans="1:19" x14ac:dyDescent="0.3">
      <c r="A2548" s="2">
        <v>892</v>
      </c>
      <c r="B2548" s="2">
        <v>1</v>
      </c>
      <c r="C2548" s="2">
        <f>VLOOKUP(A2548, [1]orders!A:G, 7, FALSE)</f>
        <v>2</v>
      </c>
      <c r="D2548" s="2">
        <v>36</v>
      </c>
      <c r="E2548" s="2">
        <f>VLOOKUP(C2548, [2]staffs!A:G,1,FALSE)</f>
        <v>2</v>
      </c>
      <c r="F2548" s="2" t="str">
        <f>VLOOKUP(E2548, [2]staffs!A:D,4,FALSE)</f>
        <v>mireya.copeland@bikes.shop</v>
      </c>
      <c r="G2548" s="2">
        <f>VLOOKUP(D2548, [3]products!$A:$D, 4, FALSE)</f>
        <v>6</v>
      </c>
      <c r="H2548" s="2" t="str">
        <f>VLOOKUP(G2548, [4]categories!A:B, 2, FALSE)</f>
        <v>Mountain Bikes</v>
      </c>
      <c r="I2548" s="14">
        <f>VLOOKUP(A2548, [1]orders!A:B,2,FALSE)</f>
        <v>651</v>
      </c>
      <c r="J2548" s="14" t="str">
        <f>VLOOKUP(A2548, [1]orders!A:I,9,FALSE)</f>
        <v>laure.pena@yahoo.com</v>
      </c>
      <c r="K2548" s="14">
        <f>VLOOKUP(A2548, [1]orders!A:J,10,FALSE)</f>
        <v>12590</v>
      </c>
      <c r="L2548" s="2" t="str">
        <f>IFERROR(VLOOKUP(C2548, [5]stores!A:B, 2, FALSE), "Unknown")</f>
        <v>Baldwin Bikes</v>
      </c>
      <c r="M2548" s="2" t="str">
        <f>VLOOKUP(D2548,[3]products!A:B,2,FALSE)</f>
        <v>Surly Troll Frameset - 2017</v>
      </c>
      <c r="N2548" s="2" t="str">
        <f>VLOOKUP(D2548, [3]products!A:H, 8, FALSE)</f>
        <v>Surly</v>
      </c>
      <c r="O2548" s="21">
        <f>VLOOKUP(A2548, [1]orders!A:D, 4, FALSE)</f>
        <v>42870</v>
      </c>
      <c r="P2548" s="2">
        <v>1</v>
      </c>
      <c r="Q2548" s="2">
        <v>832.99</v>
      </c>
      <c r="R2548" s="27">
        <v>0.1</v>
      </c>
      <c r="S2548" s="2">
        <f t="shared" si="39"/>
        <v>832.99</v>
      </c>
    </row>
    <row r="2549" spans="1:19" x14ac:dyDescent="0.3">
      <c r="A2549" s="2">
        <v>892</v>
      </c>
      <c r="B2549" s="2">
        <v>2</v>
      </c>
      <c r="C2549" s="2">
        <f>VLOOKUP(A2549, [1]orders!A:G, 7, FALSE)</f>
        <v>2</v>
      </c>
      <c r="D2549" s="2">
        <v>9</v>
      </c>
      <c r="E2549" s="2">
        <f>VLOOKUP(C2549, [2]staffs!A:G,1,FALSE)</f>
        <v>2</v>
      </c>
      <c r="F2549" s="2" t="str">
        <f>VLOOKUP(E2549, [2]staffs!A:D,4,FALSE)</f>
        <v>mireya.copeland@bikes.shop</v>
      </c>
      <c r="G2549" s="2">
        <f>VLOOKUP(D2549, [3]products!$A:$D, 4, FALSE)</f>
        <v>5</v>
      </c>
      <c r="H2549" s="2" t="str">
        <f>VLOOKUP(G2549, [4]categories!A:B, 2, FALSE)</f>
        <v>Electric Bikes</v>
      </c>
      <c r="I2549" s="14">
        <f>VLOOKUP(A2549, [1]orders!A:B,2,FALSE)</f>
        <v>651</v>
      </c>
      <c r="J2549" s="14" t="str">
        <f>VLOOKUP(A2549, [1]orders!A:I,9,FALSE)</f>
        <v>laure.pena@yahoo.com</v>
      </c>
      <c r="K2549" s="14">
        <f>VLOOKUP(A2549, [1]orders!A:J,10,FALSE)</f>
        <v>12590</v>
      </c>
      <c r="L2549" s="2" t="str">
        <f>IFERROR(VLOOKUP(C2549, [5]stores!A:B, 2, FALSE), "Unknown")</f>
        <v>Baldwin Bikes</v>
      </c>
      <c r="M2549" s="2" t="str">
        <f>VLOOKUP(D2549,[3]products!A:B,2,FALSE)</f>
        <v>Trek Conduit+ - 2016</v>
      </c>
      <c r="N2549" s="2" t="str">
        <f>VLOOKUP(D2549, [3]products!A:H, 8, FALSE)</f>
        <v>Trek</v>
      </c>
      <c r="O2549" s="21">
        <f>VLOOKUP(A2549, [1]orders!A:D, 4, FALSE)</f>
        <v>42870</v>
      </c>
      <c r="P2549" s="2">
        <v>2</v>
      </c>
      <c r="Q2549" s="2">
        <v>2999.99</v>
      </c>
      <c r="R2549" s="27">
        <v>0.2</v>
      </c>
      <c r="S2549" s="2">
        <f t="shared" si="39"/>
        <v>5999.98</v>
      </c>
    </row>
    <row r="2550" spans="1:19" x14ac:dyDescent="0.3">
      <c r="A2550" s="2">
        <v>892</v>
      </c>
      <c r="B2550" s="2">
        <v>3</v>
      </c>
      <c r="C2550" s="2">
        <f>VLOOKUP(A2550, [1]orders!A:G, 7, FALSE)</f>
        <v>2</v>
      </c>
      <c r="D2550" s="2">
        <v>50</v>
      </c>
      <c r="E2550" s="2">
        <f>VLOOKUP(C2550, [2]staffs!A:G,1,FALSE)</f>
        <v>2</v>
      </c>
      <c r="F2550" s="2" t="str">
        <f>VLOOKUP(E2550, [2]staffs!A:D,4,FALSE)</f>
        <v>mireya.copeland@bikes.shop</v>
      </c>
      <c r="G2550" s="2">
        <f>VLOOKUP(D2550, [3]products!$A:$D, 4, FALSE)</f>
        <v>7</v>
      </c>
      <c r="H2550" s="2" t="str">
        <f>VLOOKUP(G2550, [4]categories!A:B, 2, FALSE)</f>
        <v>Road Bikes</v>
      </c>
      <c r="I2550" s="14">
        <f>VLOOKUP(A2550, [1]orders!A:B,2,FALSE)</f>
        <v>651</v>
      </c>
      <c r="J2550" s="14" t="str">
        <f>VLOOKUP(A2550, [1]orders!A:I,9,FALSE)</f>
        <v>laure.pena@yahoo.com</v>
      </c>
      <c r="K2550" s="14">
        <f>VLOOKUP(A2550, [1]orders!A:J,10,FALSE)</f>
        <v>12590</v>
      </c>
      <c r="L2550" s="2" t="str">
        <f>IFERROR(VLOOKUP(C2550, [5]stores!A:B, 2, FALSE), "Unknown")</f>
        <v>Baldwin Bikes</v>
      </c>
      <c r="M2550" s="2" t="str">
        <f>VLOOKUP(D2550,[3]products!A:B,2,FALSE)</f>
        <v>Trek Silque SLR 7 Women's - 2017</v>
      </c>
      <c r="N2550" s="2" t="str">
        <f>VLOOKUP(D2550, [3]products!A:H, 8, FALSE)</f>
        <v>Trek</v>
      </c>
      <c r="O2550" s="21">
        <f>VLOOKUP(A2550, [1]orders!A:D, 4, FALSE)</f>
        <v>42870</v>
      </c>
      <c r="P2550" s="2">
        <v>2</v>
      </c>
      <c r="Q2550" s="2">
        <v>5999.99</v>
      </c>
      <c r="R2550" s="27">
        <v>7.0000000000000007E-2</v>
      </c>
      <c r="S2550" s="2">
        <f t="shared" si="39"/>
        <v>11999.98</v>
      </c>
    </row>
    <row r="2551" spans="1:19" x14ac:dyDescent="0.3">
      <c r="A2551" s="2">
        <v>892</v>
      </c>
      <c r="B2551" s="2">
        <v>4</v>
      </c>
      <c r="C2551" s="2">
        <f>VLOOKUP(A2551, [1]orders!A:G, 7, FALSE)</f>
        <v>2</v>
      </c>
      <c r="D2551" s="2">
        <v>88</v>
      </c>
      <c r="E2551" s="2">
        <f>VLOOKUP(C2551, [2]staffs!A:G,1,FALSE)</f>
        <v>2</v>
      </c>
      <c r="F2551" s="2" t="str">
        <f>VLOOKUP(E2551, [2]staffs!A:D,4,FALSE)</f>
        <v>mireya.copeland@bikes.shop</v>
      </c>
      <c r="G2551" s="2">
        <f>VLOOKUP(D2551, [3]products!$A:$D, 4, FALSE)</f>
        <v>1</v>
      </c>
      <c r="H2551" s="2" t="str">
        <f>VLOOKUP(G2551, [4]categories!A:B, 2, FALSE)</f>
        <v>Children Bicycles</v>
      </c>
      <c r="I2551" s="14">
        <f>VLOOKUP(A2551, [1]orders!A:B,2,FALSE)</f>
        <v>651</v>
      </c>
      <c r="J2551" s="14" t="str">
        <f>VLOOKUP(A2551, [1]orders!A:I,9,FALSE)</f>
        <v>laure.pena@yahoo.com</v>
      </c>
      <c r="K2551" s="14">
        <f>VLOOKUP(A2551, [1]orders!A:J,10,FALSE)</f>
        <v>12590</v>
      </c>
      <c r="L2551" s="2" t="str">
        <f>IFERROR(VLOOKUP(C2551, [5]stores!A:B, 2, FALSE), "Unknown")</f>
        <v>Baldwin Bikes</v>
      </c>
      <c r="M2551" s="2" t="str">
        <f>VLOOKUP(D2551,[3]products!A:B,2,FALSE)</f>
        <v>Trek Precaliber 12 Girls - 2017</v>
      </c>
      <c r="N2551" s="2" t="str">
        <f>VLOOKUP(D2551, [3]products!A:H, 8, FALSE)</f>
        <v>Trek</v>
      </c>
      <c r="O2551" s="21">
        <f>VLOOKUP(A2551, [1]orders!A:D, 4, FALSE)</f>
        <v>42870</v>
      </c>
      <c r="P2551" s="2">
        <v>1</v>
      </c>
      <c r="Q2551" s="2">
        <v>189.99</v>
      </c>
      <c r="R2551" s="27">
        <v>0.05</v>
      </c>
      <c r="S2551" s="2">
        <f t="shared" si="39"/>
        <v>189.99</v>
      </c>
    </row>
    <row r="2552" spans="1:19" x14ac:dyDescent="0.3">
      <c r="A2552" s="2">
        <v>893</v>
      </c>
      <c r="B2552" s="2">
        <v>1</v>
      </c>
      <c r="C2552" s="2">
        <f>VLOOKUP(A2552, [1]orders!A:G, 7, FALSE)</f>
        <v>2</v>
      </c>
      <c r="D2552" s="2">
        <v>67</v>
      </c>
      <c r="E2552" s="2">
        <f>VLOOKUP(C2552, [2]staffs!A:G,1,FALSE)</f>
        <v>2</v>
      </c>
      <c r="F2552" s="2" t="str">
        <f>VLOOKUP(E2552, [2]staffs!A:D,4,FALSE)</f>
        <v>mireya.copeland@bikes.shop</v>
      </c>
      <c r="G2552" s="2">
        <f>VLOOKUP(D2552, [3]products!$A:$D, 4, FALSE)</f>
        <v>3</v>
      </c>
      <c r="H2552" s="2" t="str">
        <f>VLOOKUP(G2552, [4]categories!A:B, 2, FALSE)</f>
        <v>Cruisers Bicycles</v>
      </c>
      <c r="I2552" s="14">
        <f>VLOOKUP(A2552, [1]orders!A:B,2,FALSE)</f>
        <v>1293</v>
      </c>
      <c r="J2552" s="14" t="str">
        <f>VLOOKUP(A2552, [1]orders!A:I,9,FALSE)</f>
        <v>sally.kinney@msn.com</v>
      </c>
      <c r="K2552" s="14">
        <f>VLOOKUP(A2552, [1]orders!A:J,10,FALSE)</f>
        <v>11001</v>
      </c>
      <c r="L2552" s="2" t="str">
        <f>IFERROR(VLOOKUP(C2552, [5]stores!A:B, 2, FALSE), "Unknown")</f>
        <v>Baldwin Bikes</v>
      </c>
      <c r="M2552" s="2" t="str">
        <f>VLOOKUP(D2552,[3]products!A:B,2,FALSE)</f>
        <v>Sun Bicycles Revolutions 24 - Girl's - 2017</v>
      </c>
      <c r="N2552" s="2" t="str">
        <f>VLOOKUP(D2552, [3]products!A:H, 8, FALSE)</f>
        <v>Sun Bicycles</v>
      </c>
      <c r="O2552" s="21">
        <f>VLOOKUP(A2552, [1]orders!A:D, 4, FALSE)</f>
        <v>42871</v>
      </c>
      <c r="P2552" s="2">
        <v>2</v>
      </c>
      <c r="Q2552" s="2">
        <v>250.99</v>
      </c>
      <c r="R2552" s="27">
        <v>0.05</v>
      </c>
      <c r="S2552" s="2">
        <f t="shared" si="39"/>
        <v>501.98</v>
      </c>
    </row>
    <row r="2553" spans="1:19" x14ac:dyDescent="0.3">
      <c r="A2553" s="2">
        <v>893</v>
      </c>
      <c r="B2553" s="2">
        <v>2</v>
      </c>
      <c r="C2553" s="2">
        <f>VLOOKUP(A2553, [1]orders!A:G, 7, FALSE)</f>
        <v>2</v>
      </c>
      <c r="D2553" s="2">
        <v>45</v>
      </c>
      <c r="E2553" s="2">
        <f>VLOOKUP(C2553, [2]staffs!A:G,1,FALSE)</f>
        <v>2</v>
      </c>
      <c r="F2553" s="2" t="str">
        <f>VLOOKUP(E2553, [2]staffs!A:D,4,FALSE)</f>
        <v>mireya.copeland@bikes.shop</v>
      </c>
      <c r="G2553" s="2">
        <f>VLOOKUP(D2553, [3]products!$A:$D, 4, FALSE)</f>
        <v>6</v>
      </c>
      <c r="H2553" s="2" t="str">
        <f>VLOOKUP(G2553, [4]categories!A:B, 2, FALSE)</f>
        <v>Mountain Bikes</v>
      </c>
      <c r="I2553" s="14">
        <f>VLOOKUP(A2553, [1]orders!A:B,2,FALSE)</f>
        <v>1293</v>
      </c>
      <c r="J2553" s="14" t="str">
        <f>VLOOKUP(A2553, [1]orders!A:I,9,FALSE)</f>
        <v>sally.kinney@msn.com</v>
      </c>
      <c r="K2553" s="14">
        <f>VLOOKUP(A2553, [1]orders!A:J,10,FALSE)</f>
        <v>11001</v>
      </c>
      <c r="L2553" s="2" t="str">
        <f>IFERROR(VLOOKUP(C2553, [5]stores!A:B, 2, FALSE), "Unknown")</f>
        <v>Baldwin Bikes</v>
      </c>
      <c r="M2553" s="2" t="str">
        <f>VLOOKUP(D2553,[3]products!A:B,2,FALSE)</f>
        <v>Haro SR 1.2 - 2017</v>
      </c>
      <c r="N2553" s="2" t="str">
        <f>VLOOKUP(D2553, [3]products!A:H, 8, FALSE)</f>
        <v>Haro</v>
      </c>
      <c r="O2553" s="21">
        <f>VLOOKUP(A2553, [1]orders!A:D, 4, FALSE)</f>
        <v>42871</v>
      </c>
      <c r="P2553" s="2">
        <v>1</v>
      </c>
      <c r="Q2553" s="2">
        <v>869.99</v>
      </c>
      <c r="R2553" s="27">
        <v>7.0000000000000007E-2</v>
      </c>
      <c r="S2553" s="2">
        <f t="shared" si="39"/>
        <v>869.99</v>
      </c>
    </row>
    <row r="2554" spans="1:19" x14ac:dyDescent="0.3">
      <c r="A2554" s="2">
        <v>894</v>
      </c>
      <c r="B2554" s="2">
        <v>1</v>
      </c>
      <c r="C2554" s="2">
        <f>VLOOKUP(A2554, [1]orders!A:G, 7, FALSE)</f>
        <v>2</v>
      </c>
      <c r="D2554" s="2">
        <v>101</v>
      </c>
      <c r="E2554" s="2">
        <f>VLOOKUP(C2554, [2]staffs!A:G,1,FALSE)</f>
        <v>2</v>
      </c>
      <c r="F2554" s="2" t="str">
        <f>VLOOKUP(E2554, [2]staffs!A:D,4,FALSE)</f>
        <v>mireya.copeland@bikes.shop</v>
      </c>
      <c r="G2554" s="2">
        <f>VLOOKUP(D2554, [3]products!$A:$D, 4, FALSE)</f>
        <v>1</v>
      </c>
      <c r="H2554" s="2" t="str">
        <f>VLOOKUP(G2554, [4]categories!A:B, 2, FALSE)</f>
        <v>Children Bicycles</v>
      </c>
      <c r="I2554" s="14">
        <f>VLOOKUP(A2554, [1]orders!A:B,2,FALSE)</f>
        <v>1320</v>
      </c>
      <c r="J2554" s="14" t="str">
        <f>VLOOKUP(A2554, [1]orders!A:I,9,FALSE)</f>
        <v>obdulia.barber@gmail.com</v>
      </c>
      <c r="K2554" s="14">
        <f>VLOOKUP(A2554, [1]orders!A:J,10,FALSE)</f>
        <v>12550</v>
      </c>
      <c r="L2554" s="2" t="str">
        <f>IFERROR(VLOOKUP(C2554, [5]stores!A:B, 2, FALSE), "Unknown")</f>
        <v>Baldwin Bikes</v>
      </c>
      <c r="M2554" s="2" t="str">
        <f>VLOOKUP(D2554,[3]products!A:B,2,FALSE)</f>
        <v>Electra Townie 7D (20-inch) - Boys' - 2017</v>
      </c>
      <c r="N2554" s="2" t="str">
        <f>VLOOKUP(D2554, [3]products!A:H, 8, FALSE)</f>
        <v>Electra</v>
      </c>
      <c r="O2554" s="21">
        <f>VLOOKUP(A2554, [1]orders!A:D, 4, FALSE)</f>
        <v>42871</v>
      </c>
      <c r="P2554" s="2">
        <v>2</v>
      </c>
      <c r="Q2554" s="2">
        <v>339.99</v>
      </c>
      <c r="R2554" s="27">
        <v>0.2</v>
      </c>
      <c r="S2554" s="2">
        <f t="shared" si="39"/>
        <v>679.98</v>
      </c>
    </row>
    <row r="2555" spans="1:19" x14ac:dyDescent="0.3">
      <c r="A2555" s="2">
        <v>895</v>
      </c>
      <c r="B2555" s="2">
        <v>1</v>
      </c>
      <c r="C2555" s="2">
        <f>VLOOKUP(A2555, [1]orders!A:G, 7, FALSE)</f>
        <v>2</v>
      </c>
      <c r="D2555" s="2">
        <v>106</v>
      </c>
      <c r="E2555" s="2">
        <f>VLOOKUP(C2555, [2]staffs!A:G,1,FALSE)</f>
        <v>2</v>
      </c>
      <c r="F2555" s="2" t="str">
        <f>VLOOKUP(E2555, [2]staffs!A:D,4,FALSE)</f>
        <v>mireya.copeland@bikes.shop</v>
      </c>
      <c r="G2555" s="2">
        <f>VLOOKUP(D2555, [3]products!$A:$D, 4, FALSE)</f>
        <v>2</v>
      </c>
      <c r="H2555" s="2" t="str">
        <f>VLOOKUP(G2555, [4]categories!A:B, 2, FALSE)</f>
        <v>Comfort Bicycles</v>
      </c>
      <c r="I2555" s="14">
        <f>VLOOKUP(A2555, [1]orders!A:B,2,FALSE)</f>
        <v>857</v>
      </c>
      <c r="J2555" s="14" t="str">
        <f>VLOOKUP(A2555, [1]orders!A:I,9,FALSE)</f>
        <v>inga.koch@msn.com</v>
      </c>
      <c r="K2555" s="14">
        <f>VLOOKUP(A2555, [1]orders!A:J,10,FALSE)</f>
        <v>12553</v>
      </c>
      <c r="L2555" s="2" t="str">
        <f>IFERROR(VLOOKUP(C2555, [5]stores!A:B, 2, FALSE), "Unknown")</f>
        <v>Baldwin Bikes</v>
      </c>
      <c r="M2555" s="2" t="str">
        <f>VLOOKUP(D2555,[3]products!A:B,2,FALSE)</f>
        <v>Sun Bicycles Cruz 3 - 2017</v>
      </c>
      <c r="N2555" s="2" t="str">
        <f>VLOOKUP(D2555, [3]products!A:H, 8, FALSE)</f>
        <v>Sun Bicycles</v>
      </c>
      <c r="O2555" s="21">
        <f>VLOOKUP(A2555, [1]orders!A:D, 4, FALSE)</f>
        <v>42873</v>
      </c>
      <c r="P2555" s="2">
        <v>1</v>
      </c>
      <c r="Q2555" s="2">
        <v>449.99</v>
      </c>
      <c r="R2555" s="27">
        <v>7.0000000000000007E-2</v>
      </c>
      <c r="S2555" s="2">
        <f t="shared" si="39"/>
        <v>449.99</v>
      </c>
    </row>
    <row r="2556" spans="1:19" x14ac:dyDescent="0.3">
      <c r="A2556" s="2">
        <v>896</v>
      </c>
      <c r="B2556" s="2">
        <v>1</v>
      </c>
      <c r="C2556" s="2">
        <f>VLOOKUP(A2556, [1]orders!A:G, 7, FALSE)</f>
        <v>3</v>
      </c>
      <c r="D2556" s="2">
        <v>91</v>
      </c>
      <c r="E2556" s="2">
        <f>VLOOKUP(C2556, [2]staffs!A:G,1,FALSE)</f>
        <v>3</v>
      </c>
      <c r="F2556" s="2" t="str">
        <f>VLOOKUP(E2556, [2]staffs!A:D,4,FALSE)</f>
        <v>genna.serrano@bikes.shop</v>
      </c>
      <c r="G2556" s="2">
        <f>VLOOKUP(D2556, [3]products!$A:$D, 4, FALSE)</f>
        <v>1</v>
      </c>
      <c r="H2556" s="2" t="str">
        <f>VLOOKUP(G2556, [4]categories!A:B, 2, FALSE)</f>
        <v>Children Bicycles</v>
      </c>
      <c r="I2556" s="14">
        <f>VLOOKUP(A2556, [1]orders!A:B,2,FALSE)</f>
        <v>376</v>
      </c>
      <c r="J2556" s="14" t="str">
        <f>VLOOKUP(A2556, [1]orders!A:I,9,FALSE)</f>
        <v>elanor.patrick@aol.com</v>
      </c>
      <c r="K2556" s="14">
        <f>VLOOKUP(A2556, [1]orders!A:J,10,FALSE)</f>
        <v>77904</v>
      </c>
      <c r="L2556" s="2" t="str">
        <f>IFERROR(VLOOKUP(C2556, [5]stores!A:B, 2, FALSE), "Unknown")</f>
        <v>Rowlett Bikes</v>
      </c>
      <c r="M2556" s="2" t="str">
        <f>VLOOKUP(D2556,[3]products!A:B,2,FALSE)</f>
        <v>Trek Precaliber 24 (21-Speed) - Girls - 2017</v>
      </c>
      <c r="N2556" s="2" t="str">
        <f>VLOOKUP(D2556, [3]products!A:H, 8, FALSE)</f>
        <v>Trek</v>
      </c>
      <c r="O2556" s="21">
        <f>VLOOKUP(A2556, [1]orders!A:D, 4, FALSE)</f>
        <v>42874</v>
      </c>
      <c r="P2556" s="2">
        <v>2</v>
      </c>
      <c r="Q2556" s="2">
        <v>349.99</v>
      </c>
      <c r="R2556" s="27">
        <v>0.05</v>
      </c>
      <c r="S2556" s="2">
        <f t="shared" si="39"/>
        <v>699.98</v>
      </c>
    </row>
    <row r="2557" spans="1:19" x14ac:dyDescent="0.3">
      <c r="A2557" s="2">
        <v>896</v>
      </c>
      <c r="B2557" s="2">
        <v>2</v>
      </c>
      <c r="C2557" s="2">
        <f>VLOOKUP(A2557, [1]orders!A:G, 7, FALSE)</f>
        <v>3</v>
      </c>
      <c r="D2557" s="2">
        <v>10</v>
      </c>
      <c r="E2557" s="2">
        <f>VLOOKUP(C2557, [2]staffs!A:G,1,FALSE)</f>
        <v>3</v>
      </c>
      <c r="F2557" s="2" t="str">
        <f>VLOOKUP(E2557, [2]staffs!A:D,4,FALSE)</f>
        <v>genna.serrano@bikes.shop</v>
      </c>
      <c r="G2557" s="2">
        <f>VLOOKUP(D2557, [3]products!$A:$D, 4, FALSE)</f>
        <v>4</v>
      </c>
      <c r="H2557" s="2" t="str">
        <f>VLOOKUP(G2557, [4]categories!A:B, 2, FALSE)</f>
        <v>Cyclocross Bicycles</v>
      </c>
      <c r="I2557" s="14">
        <f>VLOOKUP(A2557, [1]orders!A:B,2,FALSE)</f>
        <v>376</v>
      </c>
      <c r="J2557" s="14" t="str">
        <f>VLOOKUP(A2557, [1]orders!A:I,9,FALSE)</f>
        <v>elanor.patrick@aol.com</v>
      </c>
      <c r="K2557" s="14">
        <f>VLOOKUP(A2557, [1]orders!A:J,10,FALSE)</f>
        <v>77904</v>
      </c>
      <c r="L2557" s="2" t="str">
        <f>IFERROR(VLOOKUP(C2557, [5]stores!A:B, 2, FALSE), "Unknown")</f>
        <v>Rowlett Bikes</v>
      </c>
      <c r="M2557" s="2" t="str">
        <f>VLOOKUP(D2557,[3]products!A:B,2,FALSE)</f>
        <v>Surly Straggler - 2016</v>
      </c>
      <c r="N2557" s="2" t="str">
        <f>VLOOKUP(D2557, [3]products!A:H, 8, FALSE)</f>
        <v>Surly</v>
      </c>
      <c r="O2557" s="21">
        <f>VLOOKUP(A2557, [1]orders!A:D, 4, FALSE)</f>
        <v>42874</v>
      </c>
      <c r="P2557" s="2">
        <v>1</v>
      </c>
      <c r="Q2557" s="2">
        <v>1549</v>
      </c>
      <c r="R2557" s="27">
        <v>0.05</v>
      </c>
      <c r="S2557" s="2">
        <f t="shared" si="39"/>
        <v>1549</v>
      </c>
    </row>
    <row r="2558" spans="1:19" x14ac:dyDescent="0.3">
      <c r="A2558" s="2">
        <v>897</v>
      </c>
      <c r="B2558" s="2">
        <v>1</v>
      </c>
      <c r="C2558" s="2">
        <f>VLOOKUP(A2558, [1]orders!A:G, 7, FALSE)</f>
        <v>1</v>
      </c>
      <c r="D2558" s="2">
        <v>105</v>
      </c>
      <c r="E2558" s="2">
        <f>VLOOKUP(C2558, [2]staffs!A:G,1,FALSE)</f>
        <v>1</v>
      </c>
      <c r="F2558" s="2" t="str">
        <f>VLOOKUP(E2558, [2]staffs!A:D,4,FALSE)</f>
        <v>fabiola.jackson@bikes.shop</v>
      </c>
      <c r="G2558" s="2">
        <f>VLOOKUP(D2558, [3]products!$A:$D, 4, FALSE)</f>
        <v>2</v>
      </c>
      <c r="H2558" s="2" t="str">
        <f>VLOOKUP(G2558, [4]categories!A:B, 2, FALSE)</f>
        <v>Comfort Bicycles</v>
      </c>
      <c r="I2558" s="14">
        <f>VLOOKUP(A2558, [1]orders!A:B,2,FALSE)</f>
        <v>47</v>
      </c>
      <c r="J2558" s="14" t="str">
        <f>VLOOKUP(A2558, [1]orders!A:I,9,FALSE)</f>
        <v>bridgette.guerra@hotmail.com</v>
      </c>
      <c r="K2558" s="14">
        <f>VLOOKUP(A2558, [1]orders!A:J,10,FALSE)</f>
        <v>94580</v>
      </c>
      <c r="L2558" s="2" t="str">
        <f>IFERROR(VLOOKUP(C2558, [5]stores!A:B, 2, FALSE), "Unknown")</f>
        <v>Santa Cruz Bikes</v>
      </c>
      <c r="M2558" s="2" t="str">
        <f>VLOOKUP(D2558,[3]products!A:B,2,FALSE)</f>
        <v>Sun Bicycles Streamway 7 - 2017</v>
      </c>
      <c r="N2558" s="2" t="str">
        <f>VLOOKUP(D2558, [3]products!A:H, 8, FALSE)</f>
        <v>Sun Bicycles</v>
      </c>
      <c r="O2558" s="21">
        <f>VLOOKUP(A2558, [1]orders!A:D, 4, FALSE)</f>
        <v>42875</v>
      </c>
      <c r="P2558" s="2">
        <v>1</v>
      </c>
      <c r="Q2558" s="2">
        <v>533.99</v>
      </c>
      <c r="R2558" s="27">
        <v>0.05</v>
      </c>
      <c r="S2558" s="2">
        <f t="shared" si="39"/>
        <v>533.99</v>
      </c>
    </row>
    <row r="2559" spans="1:19" x14ac:dyDescent="0.3">
      <c r="A2559" s="2">
        <v>897</v>
      </c>
      <c r="B2559" s="2">
        <v>2</v>
      </c>
      <c r="C2559" s="2">
        <f>VLOOKUP(A2559, [1]orders!A:G, 7, FALSE)</f>
        <v>1</v>
      </c>
      <c r="D2559" s="2">
        <v>96</v>
      </c>
      <c r="E2559" s="2">
        <f>VLOOKUP(C2559, [2]staffs!A:G,1,FALSE)</f>
        <v>1</v>
      </c>
      <c r="F2559" s="2" t="str">
        <f>VLOOKUP(E2559, [2]staffs!A:D,4,FALSE)</f>
        <v>fabiola.jackson@bikes.shop</v>
      </c>
      <c r="G2559" s="2">
        <f>VLOOKUP(D2559, [3]products!$A:$D, 4, FALSE)</f>
        <v>1</v>
      </c>
      <c r="H2559" s="2" t="str">
        <f>VLOOKUP(G2559, [4]categories!A:B, 2, FALSE)</f>
        <v>Children Bicycles</v>
      </c>
      <c r="I2559" s="14">
        <f>VLOOKUP(A2559, [1]orders!A:B,2,FALSE)</f>
        <v>47</v>
      </c>
      <c r="J2559" s="14" t="str">
        <f>VLOOKUP(A2559, [1]orders!A:I,9,FALSE)</f>
        <v>bridgette.guerra@hotmail.com</v>
      </c>
      <c r="K2559" s="14">
        <f>VLOOKUP(A2559, [1]orders!A:J,10,FALSE)</f>
        <v>94580</v>
      </c>
      <c r="L2559" s="2" t="str">
        <f>IFERROR(VLOOKUP(C2559, [5]stores!A:B, 2, FALSE), "Unknown")</f>
        <v>Santa Cruz Bikes</v>
      </c>
      <c r="M2559" s="2" t="str">
        <f>VLOOKUP(D2559,[3]products!A:B,2,FALSE)</f>
        <v>Electra Moto 3i (20-inch) - Boy's - 2017</v>
      </c>
      <c r="N2559" s="2" t="str">
        <f>VLOOKUP(D2559, [3]products!A:H, 8, FALSE)</f>
        <v>Electra</v>
      </c>
      <c r="O2559" s="21">
        <f>VLOOKUP(A2559, [1]orders!A:D, 4, FALSE)</f>
        <v>42875</v>
      </c>
      <c r="P2559" s="2">
        <v>1</v>
      </c>
      <c r="Q2559" s="2">
        <v>349.99</v>
      </c>
      <c r="R2559" s="27">
        <v>0.05</v>
      </c>
      <c r="S2559" s="2">
        <f t="shared" si="39"/>
        <v>349.99</v>
      </c>
    </row>
    <row r="2560" spans="1:19" x14ac:dyDescent="0.3">
      <c r="A2560" s="2">
        <v>898</v>
      </c>
      <c r="B2560" s="2">
        <v>1</v>
      </c>
      <c r="C2560" s="2">
        <f>VLOOKUP(A2560, [1]orders!A:G, 7, FALSE)</f>
        <v>2</v>
      </c>
      <c r="D2560" s="2">
        <v>45</v>
      </c>
      <c r="E2560" s="2">
        <f>VLOOKUP(C2560, [2]staffs!A:G,1,FALSE)</f>
        <v>2</v>
      </c>
      <c r="F2560" s="2" t="str">
        <f>VLOOKUP(E2560, [2]staffs!A:D,4,FALSE)</f>
        <v>mireya.copeland@bikes.shop</v>
      </c>
      <c r="G2560" s="2">
        <f>VLOOKUP(D2560, [3]products!$A:$D, 4, FALSE)</f>
        <v>6</v>
      </c>
      <c r="H2560" s="2" t="str">
        <f>VLOOKUP(G2560, [4]categories!A:B, 2, FALSE)</f>
        <v>Mountain Bikes</v>
      </c>
      <c r="I2560" s="14">
        <f>VLOOKUP(A2560, [1]orders!A:B,2,FALSE)</f>
        <v>352</v>
      </c>
      <c r="J2560" s="14" t="str">
        <f>VLOOKUP(A2560, [1]orders!A:I,9,FALSE)</f>
        <v>josef.greer@gmail.com</v>
      </c>
      <c r="K2560" s="14">
        <f>VLOOKUP(A2560, [1]orders!A:J,10,FALSE)</f>
        <v>11432</v>
      </c>
      <c r="L2560" s="2" t="str">
        <f>IFERROR(VLOOKUP(C2560, [5]stores!A:B, 2, FALSE), "Unknown")</f>
        <v>Baldwin Bikes</v>
      </c>
      <c r="M2560" s="2" t="str">
        <f>VLOOKUP(D2560,[3]products!A:B,2,FALSE)</f>
        <v>Haro SR 1.2 - 2017</v>
      </c>
      <c r="N2560" s="2" t="str">
        <f>VLOOKUP(D2560, [3]products!A:H, 8, FALSE)</f>
        <v>Haro</v>
      </c>
      <c r="O2560" s="21">
        <f>VLOOKUP(A2560, [1]orders!A:D, 4, FALSE)</f>
        <v>42875</v>
      </c>
      <c r="P2560" s="2">
        <v>2</v>
      </c>
      <c r="Q2560" s="2">
        <v>869.99</v>
      </c>
      <c r="R2560" s="27">
        <v>0.2</v>
      </c>
      <c r="S2560" s="2">
        <f t="shared" si="39"/>
        <v>1739.98</v>
      </c>
    </row>
    <row r="2561" spans="1:19" x14ac:dyDescent="0.3">
      <c r="A2561" s="2">
        <v>898</v>
      </c>
      <c r="B2561" s="2">
        <v>2</v>
      </c>
      <c r="C2561" s="2">
        <f>VLOOKUP(A2561, [1]orders!A:G, 7, FALSE)</f>
        <v>2</v>
      </c>
      <c r="D2561" s="2">
        <v>16</v>
      </c>
      <c r="E2561" s="2">
        <f>VLOOKUP(C2561, [2]staffs!A:G,1,FALSE)</f>
        <v>2</v>
      </c>
      <c r="F2561" s="2" t="str">
        <f>VLOOKUP(E2561, [2]staffs!A:D,4,FALSE)</f>
        <v>mireya.copeland@bikes.shop</v>
      </c>
      <c r="G2561" s="2">
        <f>VLOOKUP(D2561, [3]products!$A:$D, 4, FALSE)</f>
        <v>3</v>
      </c>
      <c r="H2561" s="2" t="str">
        <f>VLOOKUP(G2561, [4]categories!A:B, 2, FALSE)</f>
        <v>Cruisers Bicycles</v>
      </c>
      <c r="I2561" s="14">
        <f>VLOOKUP(A2561, [1]orders!A:B,2,FALSE)</f>
        <v>352</v>
      </c>
      <c r="J2561" s="14" t="str">
        <f>VLOOKUP(A2561, [1]orders!A:I,9,FALSE)</f>
        <v>josef.greer@gmail.com</v>
      </c>
      <c r="K2561" s="14">
        <f>VLOOKUP(A2561, [1]orders!A:J,10,FALSE)</f>
        <v>11432</v>
      </c>
      <c r="L2561" s="2" t="str">
        <f>IFERROR(VLOOKUP(C2561, [5]stores!A:B, 2, FALSE), "Unknown")</f>
        <v>Baldwin Bikes</v>
      </c>
      <c r="M2561" s="2" t="str">
        <f>VLOOKUP(D2561,[3]products!A:B,2,FALSE)</f>
        <v>Electra Townie Original 7D EQ - 2016</v>
      </c>
      <c r="N2561" s="2" t="str">
        <f>VLOOKUP(D2561, [3]products!A:H, 8, FALSE)</f>
        <v>Electra</v>
      </c>
      <c r="O2561" s="21">
        <f>VLOOKUP(A2561, [1]orders!A:D, 4, FALSE)</f>
        <v>42875</v>
      </c>
      <c r="P2561" s="2">
        <v>1</v>
      </c>
      <c r="Q2561" s="2">
        <v>599.99</v>
      </c>
      <c r="R2561" s="27">
        <v>7.0000000000000007E-2</v>
      </c>
      <c r="S2561" s="2">
        <f t="shared" si="39"/>
        <v>599.99</v>
      </c>
    </row>
    <row r="2562" spans="1:19" x14ac:dyDescent="0.3">
      <c r="A2562" s="2">
        <v>898</v>
      </c>
      <c r="B2562" s="2">
        <v>3</v>
      </c>
      <c r="C2562" s="2">
        <f>VLOOKUP(A2562, [1]orders!A:G, 7, FALSE)</f>
        <v>2</v>
      </c>
      <c r="D2562" s="2">
        <v>57</v>
      </c>
      <c r="E2562" s="2">
        <f>VLOOKUP(C2562, [2]staffs!A:G,1,FALSE)</f>
        <v>2</v>
      </c>
      <c r="F2562" s="2" t="str">
        <f>VLOOKUP(E2562, [2]staffs!A:D,4,FALSE)</f>
        <v>mireya.copeland@bikes.shop</v>
      </c>
      <c r="G2562" s="2">
        <f>VLOOKUP(D2562, [3]products!$A:$D, 4, FALSE)</f>
        <v>7</v>
      </c>
      <c r="H2562" s="2" t="str">
        <f>VLOOKUP(G2562, [4]categories!A:B, 2, FALSE)</f>
        <v>Road Bikes</v>
      </c>
      <c r="I2562" s="14">
        <f>VLOOKUP(A2562, [1]orders!A:B,2,FALSE)</f>
        <v>352</v>
      </c>
      <c r="J2562" s="14" t="str">
        <f>VLOOKUP(A2562, [1]orders!A:I,9,FALSE)</f>
        <v>josef.greer@gmail.com</v>
      </c>
      <c r="K2562" s="14">
        <f>VLOOKUP(A2562, [1]orders!A:J,10,FALSE)</f>
        <v>11432</v>
      </c>
      <c r="L2562" s="2" t="str">
        <f>IFERROR(VLOOKUP(C2562, [5]stores!A:B, 2, FALSE), "Unknown")</f>
        <v>Baldwin Bikes</v>
      </c>
      <c r="M2562" s="2" t="str">
        <f>VLOOKUP(D2562,[3]products!A:B,2,FALSE)</f>
        <v>Trek Emonda S 5 - 2017</v>
      </c>
      <c r="N2562" s="2" t="str">
        <f>VLOOKUP(D2562, [3]products!A:H, 8, FALSE)</f>
        <v>Trek</v>
      </c>
      <c r="O2562" s="21">
        <f>VLOOKUP(A2562, [1]orders!A:D, 4, FALSE)</f>
        <v>42875</v>
      </c>
      <c r="P2562" s="2">
        <v>2</v>
      </c>
      <c r="Q2562" s="2">
        <v>1999.99</v>
      </c>
      <c r="R2562" s="27">
        <v>0.2</v>
      </c>
      <c r="S2562" s="2">
        <f t="shared" si="39"/>
        <v>3999.98</v>
      </c>
    </row>
    <row r="2563" spans="1:19" x14ac:dyDescent="0.3">
      <c r="A2563" s="2">
        <v>898</v>
      </c>
      <c r="B2563" s="2">
        <v>4</v>
      </c>
      <c r="C2563" s="2">
        <f>VLOOKUP(A2563, [1]orders!A:G, 7, FALSE)</f>
        <v>2</v>
      </c>
      <c r="D2563" s="2">
        <v>69</v>
      </c>
      <c r="E2563" s="2">
        <f>VLOOKUP(C2563, [2]staffs!A:G,1,FALSE)</f>
        <v>2</v>
      </c>
      <c r="F2563" s="2" t="str">
        <f>VLOOKUP(E2563, [2]staffs!A:D,4,FALSE)</f>
        <v>mireya.copeland@bikes.shop</v>
      </c>
      <c r="G2563" s="2">
        <f>VLOOKUP(D2563, [3]products!$A:$D, 4, FALSE)</f>
        <v>3</v>
      </c>
      <c r="H2563" s="2" t="str">
        <f>VLOOKUP(G2563, [4]categories!A:B, 2, FALSE)</f>
        <v>Cruisers Bicycles</v>
      </c>
      <c r="I2563" s="14">
        <f>VLOOKUP(A2563, [1]orders!A:B,2,FALSE)</f>
        <v>352</v>
      </c>
      <c r="J2563" s="14" t="str">
        <f>VLOOKUP(A2563, [1]orders!A:I,9,FALSE)</f>
        <v>josef.greer@gmail.com</v>
      </c>
      <c r="K2563" s="14">
        <f>VLOOKUP(A2563, [1]orders!A:J,10,FALSE)</f>
        <v>11432</v>
      </c>
      <c r="L2563" s="2" t="str">
        <f>IFERROR(VLOOKUP(C2563, [5]stores!A:B, 2, FALSE), "Unknown")</f>
        <v>Baldwin Bikes</v>
      </c>
      <c r="M2563" s="2" t="str">
        <f>VLOOKUP(D2563,[3]products!A:B,2,FALSE)</f>
        <v>Sun Bicycles Cruz 7 - 2017</v>
      </c>
      <c r="N2563" s="2" t="str">
        <f>VLOOKUP(D2563, [3]products!A:H, 8, FALSE)</f>
        <v>Sun Bicycles</v>
      </c>
      <c r="O2563" s="21">
        <f>VLOOKUP(A2563, [1]orders!A:D, 4, FALSE)</f>
        <v>42875</v>
      </c>
      <c r="P2563" s="2">
        <v>2</v>
      </c>
      <c r="Q2563" s="2">
        <v>416.99</v>
      </c>
      <c r="R2563" s="27">
        <v>7.0000000000000007E-2</v>
      </c>
      <c r="S2563" s="2">
        <f t="shared" ref="S2563:S2626" si="40">P2563*Q2563</f>
        <v>833.98</v>
      </c>
    </row>
    <row r="2564" spans="1:19" x14ac:dyDescent="0.3">
      <c r="A2564" s="2">
        <v>899</v>
      </c>
      <c r="B2564" s="2">
        <v>1</v>
      </c>
      <c r="C2564" s="2">
        <f>VLOOKUP(A2564, [1]orders!A:G, 7, FALSE)</f>
        <v>2</v>
      </c>
      <c r="D2564" s="2">
        <v>59</v>
      </c>
      <c r="E2564" s="2">
        <f>VLOOKUP(C2564, [2]staffs!A:G,1,FALSE)</f>
        <v>2</v>
      </c>
      <c r="F2564" s="2" t="str">
        <f>VLOOKUP(E2564, [2]staffs!A:D,4,FALSE)</f>
        <v>mireya.copeland@bikes.shop</v>
      </c>
      <c r="G2564" s="2">
        <f>VLOOKUP(D2564, [3]products!$A:$D, 4, FALSE)</f>
        <v>7</v>
      </c>
      <c r="H2564" s="2" t="str">
        <f>VLOOKUP(G2564, [4]categories!A:B, 2, FALSE)</f>
        <v>Road Bikes</v>
      </c>
      <c r="I2564" s="14">
        <f>VLOOKUP(A2564, [1]orders!A:B,2,FALSE)</f>
        <v>605</v>
      </c>
      <c r="J2564" s="14" t="str">
        <f>VLOOKUP(A2564, [1]orders!A:I,9,FALSE)</f>
        <v>renita.henry@msn.com</v>
      </c>
      <c r="K2564" s="14">
        <f>VLOOKUP(A2564, [1]orders!A:J,10,FALSE)</f>
        <v>10801</v>
      </c>
      <c r="L2564" s="2" t="str">
        <f>IFERROR(VLOOKUP(C2564, [5]stores!A:B, 2, FALSE), "Unknown")</f>
        <v>Baldwin Bikes</v>
      </c>
      <c r="M2564" s="2" t="str">
        <f>VLOOKUP(D2564,[3]products!A:B,2,FALSE)</f>
        <v>Trek Domane S 5 Disc - 2017</v>
      </c>
      <c r="N2564" s="2" t="str">
        <f>VLOOKUP(D2564, [3]products!A:H, 8, FALSE)</f>
        <v>Trek</v>
      </c>
      <c r="O2564" s="21">
        <f>VLOOKUP(A2564, [1]orders!A:D, 4, FALSE)</f>
        <v>42875</v>
      </c>
      <c r="P2564" s="2">
        <v>2</v>
      </c>
      <c r="Q2564" s="2">
        <v>2599.9899999999998</v>
      </c>
      <c r="R2564" s="27">
        <v>0.1</v>
      </c>
      <c r="S2564" s="2">
        <f t="shared" si="40"/>
        <v>5199.9799999999996</v>
      </c>
    </row>
    <row r="2565" spans="1:19" x14ac:dyDescent="0.3">
      <c r="A2565" s="2">
        <v>899</v>
      </c>
      <c r="B2565" s="2">
        <v>2</v>
      </c>
      <c r="C2565" s="2">
        <f>VLOOKUP(A2565, [1]orders!A:G, 7, FALSE)</f>
        <v>2</v>
      </c>
      <c r="D2565" s="2">
        <v>17</v>
      </c>
      <c r="E2565" s="2">
        <f>VLOOKUP(C2565, [2]staffs!A:G,1,FALSE)</f>
        <v>2</v>
      </c>
      <c r="F2565" s="2" t="str">
        <f>VLOOKUP(E2565, [2]staffs!A:D,4,FALSE)</f>
        <v>mireya.copeland@bikes.shop</v>
      </c>
      <c r="G2565" s="2">
        <f>VLOOKUP(D2565, [3]products!$A:$D, 4, FALSE)</f>
        <v>3</v>
      </c>
      <c r="H2565" s="2" t="str">
        <f>VLOOKUP(G2565, [4]categories!A:B, 2, FALSE)</f>
        <v>Cruisers Bicycles</v>
      </c>
      <c r="I2565" s="14">
        <f>VLOOKUP(A2565, [1]orders!A:B,2,FALSE)</f>
        <v>605</v>
      </c>
      <c r="J2565" s="14" t="str">
        <f>VLOOKUP(A2565, [1]orders!A:I,9,FALSE)</f>
        <v>renita.henry@msn.com</v>
      </c>
      <c r="K2565" s="14">
        <f>VLOOKUP(A2565, [1]orders!A:J,10,FALSE)</f>
        <v>10801</v>
      </c>
      <c r="L2565" s="2" t="str">
        <f>IFERROR(VLOOKUP(C2565, [5]stores!A:B, 2, FALSE), "Unknown")</f>
        <v>Baldwin Bikes</v>
      </c>
      <c r="M2565" s="2" t="str">
        <f>VLOOKUP(D2565,[3]products!A:B,2,FALSE)</f>
        <v>Pure Cycles Vine 8-Speed - 2016</v>
      </c>
      <c r="N2565" s="2" t="str">
        <f>VLOOKUP(D2565, [3]products!A:H, 8, FALSE)</f>
        <v>Pure Cycles</v>
      </c>
      <c r="O2565" s="21">
        <f>VLOOKUP(A2565, [1]orders!A:D, 4, FALSE)</f>
        <v>42875</v>
      </c>
      <c r="P2565" s="2">
        <v>1</v>
      </c>
      <c r="Q2565" s="2">
        <v>429</v>
      </c>
      <c r="R2565" s="27">
        <v>0.1</v>
      </c>
      <c r="S2565" s="2">
        <f t="shared" si="40"/>
        <v>429</v>
      </c>
    </row>
    <row r="2566" spans="1:19" x14ac:dyDescent="0.3">
      <c r="A2566" s="2">
        <v>899</v>
      </c>
      <c r="B2566" s="2">
        <v>3</v>
      </c>
      <c r="C2566" s="2">
        <f>VLOOKUP(A2566, [1]orders!A:G, 7, FALSE)</f>
        <v>2</v>
      </c>
      <c r="D2566" s="2">
        <v>6</v>
      </c>
      <c r="E2566" s="2">
        <f>VLOOKUP(C2566, [2]staffs!A:G,1,FALSE)</f>
        <v>2</v>
      </c>
      <c r="F2566" s="2" t="str">
        <f>VLOOKUP(E2566, [2]staffs!A:D,4,FALSE)</f>
        <v>mireya.copeland@bikes.shop</v>
      </c>
      <c r="G2566" s="2">
        <f>VLOOKUP(D2566, [3]products!$A:$D, 4, FALSE)</f>
        <v>6</v>
      </c>
      <c r="H2566" s="2" t="str">
        <f>VLOOKUP(G2566, [4]categories!A:B, 2, FALSE)</f>
        <v>Mountain Bikes</v>
      </c>
      <c r="I2566" s="14">
        <f>VLOOKUP(A2566, [1]orders!A:B,2,FALSE)</f>
        <v>605</v>
      </c>
      <c r="J2566" s="14" t="str">
        <f>VLOOKUP(A2566, [1]orders!A:I,9,FALSE)</f>
        <v>renita.henry@msn.com</v>
      </c>
      <c r="K2566" s="14">
        <f>VLOOKUP(A2566, [1]orders!A:J,10,FALSE)</f>
        <v>10801</v>
      </c>
      <c r="L2566" s="2" t="str">
        <f>IFERROR(VLOOKUP(C2566, [5]stores!A:B, 2, FALSE), "Unknown")</f>
        <v>Baldwin Bikes</v>
      </c>
      <c r="M2566" s="2" t="str">
        <f>VLOOKUP(D2566,[3]products!A:B,2,FALSE)</f>
        <v>Surly Ice Cream Truck Frameset - 2016</v>
      </c>
      <c r="N2566" s="2" t="str">
        <f>VLOOKUP(D2566, [3]products!A:H, 8, FALSE)</f>
        <v>Surly</v>
      </c>
      <c r="O2566" s="21">
        <f>VLOOKUP(A2566, [1]orders!A:D, 4, FALSE)</f>
        <v>42875</v>
      </c>
      <c r="P2566" s="2">
        <v>1</v>
      </c>
      <c r="Q2566" s="2">
        <v>469.99</v>
      </c>
      <c r="R2566" s="27">
        <v>0.2</v>
      </c>
      <c r="S2566" s="2">
        <f t="shared" si="40"/>
        <v>469.99</v>
      </c>
    </row>
    <row r="2567" spans="1:19" x14ac:dyDescent="0.3">
      <c r="A2567" s="2">
        <v>900</v>
      </c>
      <c r="B2567" s="2">
        <v>1</v>
      </c>
      <c r="C2567" s="2">
        <f>VLOOKUP(A2567, [1]orders!A:G, 7, FALSE)</f>
        <v>2</v>
      </c>
      <c r="D2567" s="2">
        <v>26</v>
      </c>
      <c r="E2567" s="2">
        <f>VLOOKUP(C2567, [2]staffs!A:G,1,FALSE)</f>
        <v>2</v>
      </c>
      <c r="F2567" s="2" t="str">
        <f>VLOOKUP(E2567, [2]staffs!A:D,4,FALSE)</f>
        <v>mireya.copeland@bikes.shop</v>
      </c>
      <c r="G2567" s="2">
        <f>VLOOKUP(D2567, [3]products!$A:$D, 4, FALSE)</f>
        <v>2</v>
      </c>
      <c r="H2567" s="2" t="str">
        <f>VLOOKUP(G2567, [4]categories!A:B, 2, FALSE)</f>
        <v>Comfort Bicycles</v>
      </c>
      <c r="I2567" s="14">
        <f>VLOOKUP(A2567, [1]orders!A:B,2,FALSE)</f>
        <v>971</v>
      </c>
      <c r="J2567" s="14" t="str">
        <f>VLOOKUP(A2567, [1]orders!A:I,9,FALSE)</f>
        <v>samual.warner@gmail.com</v>
      </c>
      <c r="K2567" s="14">
        <f>VLOOKUP(A2567, [1]orders!A:J,10,FALSE)</f>
        <v>11717</v>
      </c>
      <c r="L2567" s="2" t="str">
        <f>IFERROR(VLOOKUP(C2567, [5]stores!A:B, 2, FALSE), "Unknown")</f>
        <v>Baldwin Bikes</v>
      </c>
      <c r="M2567" s="2" t="str">
        <f>VLOOKUP(D2567,[3]products!A:B,2,FALSE)</f>
        <v>Electra Townie Original 7D EQ - 2016</v>
      </c>
      <c r="N2567" s="2" t="str">
        <f>VLOOKUP(D2567, [3]products!A:H, 8, FALSE)</f>
        <v>Electra</v>
      </c>
      <c r="O2567" s="21">
        <f>VLOOKUP(A2567, [1]orders!A:D, 4, FALSE)</f>
        <v>42875</v>
      </c>
      <c r="P2567" s="2">
        <v>2</v>
      </c>
      <c r="Q2567" s="2">
        <v>599.99</v>
      </c>
      <c r="R2567" s="27">
        <v>0.05</v>
      </c>
      <c r="S2567" s="2">
        <f t="shared" si="40"/>
        <v>1199.98</v>
      </c>
    </row>
    <row r="2568" spans="1:19" x14ac:dyDescent="0.3">
      <c r="A2568" s="2">
        <v>900</v>
      </c>
      <c r="B2568" s="2">
        <v>2</v>
      </c>
      <c r="C2568" s="2">
        <f>VLOOKUP(A2568, [1]orders!A:G, 7, FALSE)</f>
        <v>2</v>
      </c>
      <c r="D2568" s="2">
        <v>108</v>
      </c>
      <c r="E2568" s="2">
        <f>VLOOKUP(C2568, [2]staffs!A:G,1,FALSE)</f>
        <v>2</v>
      </c>
      <c r="F2568" s="2" t="str">
        <f>VLOOKUP(E2568, [2]staffs!A:D,4,FALSE)</f>
        <v>mireya.copeland@bikes.shop</v>
      </c>
      <c r="G2568" s="2">
        <f>VLOOKUP(D2568, [3]products!$A:$D, 4, FALSE)</f>
        <v>2</v>
      </c>
      <c r="H2568" s="2" t="str">
        <f>VLOOKUP(G2568, [4]categories!A:B, 2, FALSE)</f>
        <v>Comfort Bicycles</v>
      </c>
      <c r="I2568" s="14">
        <f>VLOOKUP(A2568, [1]orders!A:B,2,FALSE)</f>
        <v>971</v>
      </c>
      <c r="J2568" s="14" t="str">
        <f>VLOOKUP(A2568, [1]orders!A:I,9,FALSE)</f>
        <v>samual.warner@gmail.com</v>
      </c>
      <c r="K2568" s="14">
        <f>VLOOKUP(A2568, [1]orders!A:J,10,FALSE)</f>
        <v>11717</v>
      </c>
      <c r="L2568" s="2" t="str">
        <f>IFERROR(VLOOKUP(C2568, [5]stores!A:B, 2, FALSE), "Unknown")</f>
        <v>Baldwin Bikes</v>
      </c>
      <c r="M2568" s="2" t="str">
        <f>VLOOKUP(D2568,[3]products!A:B,2,FALSE)</f>
        <v>Sun Bicycles Cruz 3 - Women's - 2017</v>
      </c>
      <c r="N2568" s="2" t="str">
        <f>VLOOKUP(D2568, [3]products!A:H, 8, FALSE)</f>
        <v>Sun Bicycles</v>
      </c>
      <c r="O2568" s="21">
        <f>VLOOKUP(A2568, [1]orders!A:D, 4, FALSE)</f>
        <v>42875</v>
      </c>
      <c r="P2568" s="2">
        <v>1</v>
      </c>
      <c r="Q2568" s="2">
        <v>449.99</v>
      </c>
      <c r="R2568" s="27">
        <v>7.0000000000000007E-2</v>
      </c>
      <c r="S2568" s="2">
        <f t="shared" si="40"/>
        <v>449.99</v>
      </c>
    </row>
    <row r="2569" spans="1:19" x14ac:dyDescent="0.3">
      <c r="A2569" s="2">
        <v>900</v>
      </c>
      <c r="B2569" s="2">
        <v>3</v>
      </c>
      <c r="C2569" s="2">
        <f>VLOOKUP(A2569, [1]orders!A:G, 7, FALSE)</f>
        <v>2</v>
      </c>
      <c r="D2569" s="2">
        <v>89</v>
      </c>
      <c r="E2569" s="2">
        <f>VLOOKUP(C2569, [2]staffs!A:G,1,FALSE)</f>
        <v>2</v>
      </c>
      <c r="F2569" s="2" t="str">
        <f>VLOOKUP(E2569, [2]staffs!A:D,4,FALSE)</f>
        <v>mireya.copeland@bikes.shop</v>
      </c>
      <c r="G2569" s="2">
        <f>VLOOKUP(D2569, [3]products!$A:$D, 4, FALSE)</f>
        <v>1</v>
      </c>
      <c r="H2569" s="2" t="str">
        <f>VLOOKUP(G2569, [4]categories!A:B, 2, FALSE)</f>
        <v>Children Bicycles</v>
      </c>
      <c r="I2569" s="14">
        <f>VLOOKUP(A2569, [1]orders!A:B,2,FALSE)</f>
        <v>971</v>
      </c>
      <c r="J2569" s="14" t="str">
        <f>VLOOKUP(A2569, [1]orders!A:I,9,FALSE)</f>
        <v>samual.warner@gmail.com</v>
      </c>
      <c r="K2569" s="14">
        <f>VLOOKUP(A2569, [1]orders!A:J,10,FALSE)</f>
        <v>11717</v>
      </c>
      <c r="L2569" s="2" t="str">
        <f>IFERROR(VLOOKUP(C2569, [5]stores!A:B, 2, FALSE), "Unknown")</f>
        <v>Baldwin Bikes</v>
      </c>
      <c r="M2569" s="2" t="str">
        <f>VLOOKUP(D2569,[3]products!A:B,2,FALSE)</f>
        <v>Trek Precaliber 16 Boys - 2017</v>
      </c>
      <c r="N2569" s="2" t="str">
        <f>VLOOKUP(D2569, [3]products!A:H, 8, FALSE)</f>
        <v>Trek</v>
      </c>
      <c r="O2569" s="21">
        <f>VLOOKUP(A2569, [1]orders!A:D, 4, FALSE)</f>
        <v>42875</v>
      </c>
      <c r="P2569" s="2">
        <v>1</v>
      </c>
      <c r="Q2569" s="2">
        <v>209.99</v>
      </c>
      <c r="R2569" s="27">
        <v>0.2</v>
      </c>
      <c r="S2569" s="2">
        <f t="shared" si="40"/>
        <v>209.99</v>
      </c>
    </row>
    <row r="2570" spans="1:19" x14ac:dyDescent="0.3">
      <c r="A2570" s="2">
        <v>900</v>
      </c>
      <c r="B2570" s="2">
        <v>4</v>
      </c>
      <c r="C2570" s="2">
        <f>VLOOKUP(A2570, [1]orders!A:G, 7, FALSE)</f>
        <v>2</v>
      </c>
      <c r="D2570" s="2">
        <v>61</v>
      </c>
      <c r="E2570" s="2">
        <f>VLOOKUP(C2570, [2]staffs!A:G,1,FALSE)</f>
        <v>2</v>
      </c>
      <c r="F2570" s="2" t="str">
        <f>VLOOKUP(E2570, [2]staffs!A:D,4,FALSE)</f>
        <v>mireya.copeland@bikes.shop</v>
      </c>
      <c r="G2570" s="2">
        <f>VLOOKUP(D2570, [3]products!$A:$D, 4, FALSE)</f>
        <v>5</v>
      </c>
      <c r="H2570" s="2" t="str">
        <f>VLOOKUP(G2570, [4]categories!A:B, 2, FALSE)</f>
        <v>Electric Bikes</v>
      </c>
      <c r="I2570" s="14">
        <f>VLOOKUP(A2570, [1]orders!A:B,2,FALSE)</f>
        <v>971</v>
      </c>
      <c r="J2570" s="14" t="str">
        <f>VLOOKUP(A2570, [1]orders!A:I,9,FALSE)</f>
        <v>samual.warner@gmail.com</v>
      </c>
      <c r="K2570" s="14">
        <f>VLOOKUP(A2570, [1]orders!A:J,10,FALSE)</f>
        <v>11717</v>
      </c>
      <c r="L2570" s="2" t="str">
        <f>IFERROR(VLOOKUP(C2570, [5]stores!A:B, 2, FALSE), "Unknown")</f>
        <v>Baldwin Bikes</v>
      </c>
      <c r="M2570" s="2" t="str">
        <f>VLOOKUP(D2570,[3]products!A:B,2,FALSE)</f>
        <v>Trek Powerfly 8 FS Plus - 2017</v>
      </c>
      <c r="N2570" s="2" t="str">
        <f>VLOOKUP(D2570, [3]products!A:H, 8, FALSE)</f>
        <v>Trek</v>
      </c>
      <c r="O2570" s="21">
        <f>VLOOKUP(A2570, [1]orders!A:D, 4, FALSE)</f>
        <v>42875</v>
      </c>
      <c r="P2570" s="2">
        <v>2</v>
      </c>
      <c r="Q2570" s="2">
        <v>4999.99</v>
      </c>
      <c r="R2570" s="27">
        <v>0.05</v>
      </c>
      <c r="S2570" s="2">
        <f t="shared" si="40"/>
        <v>9999.98</v>
      </c>
    </row>
    <row r="2571" spans="1:19" x14ac:dyDescent="0.3">
      <c r="A2571" s="2">
        <v>900</v>
      </c>
      <c r="B2571" s="2">
        <v>5</v>
      </c>
      <c r="C2571" s="2">
        <f>VLOOKUP(A2571, [1]orders!A:G, 7, FALSE)</f>
        <v>2</v>
      </c>
      <c r="D2571" s="2">
        <v>28</v>
      </c>
      <c r="E2571" s="2">
        <f>VLOOKUP(C2571, [2]staffs!A:G,1,FALSE)</f>
        <v>2</v>
      </c>
      <c r="F2571" s="2" t="str">
        <f>VLOOKUP(E2571, [2]staffs!A:D,4,FALSE)</f>
        <v>mireya.copeland@bikes.shop</v>
      </c>
      <c r="G2571" s="2">
        <f>VLOOKUP(D2571, [3]products!$A:$D, 4, FALSE)</f>
        <v>6</v>
      </c>
      <c r="H2571" s="2" t="str">
        <f>VLOOKUP(G2571, [4]categories!A:B, 2, FALSE)</f>
        <v>Mountain Bikes</v>
      </c>
      <c r="I2571" s="14">
        <f>VLOOKUP(A2571, [1]orders!A:B,2,FALSE)</f>
        <v>971</v>
      </c>
      <c r="J2571" s="14" t="str">
        <f>VLOOKUP(A2571, [1]orders!A:I,9,FALSE)</f>
        <v>samual.warner@gmail.com</v>
      </c>
      <c r="K2571" s="14">
        <f>VLOOKUP(A2571, [1]orders!A:J,10,FALSE)</f>
        <v>11717</v>
      </c>
      <c r="L2571" s="2" t="str">
        <f>IFERROR(VLOOKUP(C2571, [5]stores!A:B, 2, FALSE), "Unknown")</f>
        <v>Baldwin Bikes</v>
      </c>
      <c r="M2571" s="2" t="str">
        <f>VLOOKUP(D2571,[3]products!A:B,2,FALSE)</f>
        <v>Surly Karate Monkey 27.5+ Frameset - 2017</v>
      </c>
      <c r="N2571" s="2" t="str">
        <f>VLOOKUP(D2571, [3]products!A:H, 8, FALSE)</f>
        <v>Surly</v>
      </c>
      <c r="O2571" s="21">
        <f>VLOOKUP(A2571, [1]orders!A:D, 4, FALSE)</f>
        <v>42875</v>
      </c>
      <c r="P2571" s="2">
        <v>2</v>
      </c>
      <c r="Q2571" s="2">
        <v>2499.9899999999998</v>
      </c>
      <c r="R2571" s="27">
        <v>7.0000000000000007E-2</v>
      </c>
      <c r="S2571" s="2">
        <f t="shared" si="40"/>
        <v>4999.9799999999996</v>
      </c>
    </row>
    <row r="2572" spans="1:19" x14ac:dyDescent="0.3">
      <c r="A2572" s="2">
        <v>901</v>
      </c>
      <c r="B2572" s="2">
        <v>1</v>
      </c>
      <c r="C2572" s="2">
        <f>VLOOKUP(A2572, [1]orders!A:G, 7, FALSE)</f>
        <v>2</v>
      </c>
      <c r="D2572" s="2">
        <v>50</v>
      </c>
      <c r="E2572" s="2">
        <f>VLOOKUP(C2572, [2]staffs!A:G,1,FALSE)</f>
        <v>2</v>
      </c>
      <c r="F2572" s="2" t="str">
        <f>VLOOKUP(E2572, [2]staffs!A:D,4,FALSE)</f>
        <v>mireya.copeland@bikes.shop</v>
      </c>
      <c r="G2572" s="2">
        <f>VLOOKUP(D2572, [3]products!$A:$D, 4, FALSE)</f>
        <v>7</v>
      </c>
      <c r="H2572" s="2" t="str">
        <f>VLOOKUP(G2572, [4]categories!A:B, 2, FALSE)</f>
        <v>Road Bikes</v>
      </c>
      <c r="I2572" s="14">
        <f>VLOOKUP(A2572, [1]orders!A:B,2,FALSE)</f>
        <v>345</v>
      </c>
      <c r="J2572" s="14" t="str">
        <f>VLOOKUP(A2572, [1]orders!A:I,9,FALSE)</f>
        <v>mi.gray@aol.com</v>
      </c>
      <c r="K2572" s="14">
        <f>VLOOKUP(A2572, [1]orders!A:J,10,FALSE)</f>
        <v>12203</v>
      </c>
      <c r="L2572" s="2" t="str">
        <f>IFERROR(VLOOKUP(C2572, [5]stores!A:B, 2, FALSE), "Unknown")</f>
        <v>Baldwin Bikes</v>
      </c>
      <c r="M2572" s="2" t="str">
        <f>VLOOKUP(D2572,[3]products!A:B,2,FALSE)</f>
        <v>Trek Silque SLR 7 Women's - 2017</v>
      </c>
      <c r="N2572" s="2" t="str">
        <f>VLOOKUP(D2572, [3]products!A:H, 8, FALSE)</f>
        <v>Trek</v>
      </c>
      <c r="O2572" s="21">
        <f>VLOOKUP(A2572, [1]orders!A:D, 4, FALSE)</f>
        <v>42876</v>
      </c>
      <c r="P2572" s="2">
        <v>1</v>
      </c>
      <c r="Q2572" s="2">
        <v>5999.99</v>
      </c>
      <c r="R2572" s="27">
        <v>0.2</v>
      </c>
      <c r="S2572" s="2">
        <f t="shared" si="40"/>
        <v>5999.99</v>
      </c>
    </row>
    <row r="2573" spans="1:19" x14ac:dyDescent="0.3">
      <c r="A2573" s="2">
        <v>901</v>
      </c>
      <c r="B2573" s="2">
        <v>2</v>
      </c>
      <c r="C2573" s="2">
        <f>VLOOKUP(A2573, [1]orders!A:G, 7, FALSE)</f>
        <v>2</v>
      </c>
      <c r="D2573" s="2">
        <v>43</v>
      </c>
      <c r="E2573" s="2">
        <f>VLOOKUP(C2573, [2]staffs!A:G,1,FALSE)</f>
        <v>2</v>
      </c>
      <c r="F2573" s="2" t="str">
        <f>VLOOKUP(E2573, [2]staffs!A:D,4,FALSE)</f>
        <v>mireya.copeland@bikes.shop</v>
      </c>
      <c r="G2573" s="2">
        <f>VLOOKUP(D2573, [3]products!$A:$D, 4, FALSE)</f>
        <v>6</v>
      </c>
      <c r="H2573" s="2" t="str">
        <f>VLOOKUP(G2573, [4]categories!A:B, 2, FALSE)</f>
        <v>Mountain Bikes</v>
      </c>
      <c r="I2573" s="14">
        <f>VLOOKUP(A2573, [1]orders!A:B,2,FALSE)</f>
        <v>345</v>
      </c>
      <c r="J2573" s="14" t="str">
        <f>VLOOKUP(A2573, [1]orders!A:I,9,FALSE)</f>
        <v>mi.gray@aol.com</v>
      </c>
      <c r="K2573" s="14">
        <f>VLOOKUP(A2573, [1]orders!A:J,10,FALSE)</f>
        <v>12203</v>
      </c>
      <c r="L2573" s="2" t="str">
        <f>IFERROR(VLOOKUP(C2573, [5]stores!A:B, 2, FALSE), "Unknown")</f>
        <v>Baldwin Bikes</v>
      </c>
      <c r="M2573" s="2" t="str">
        <f>VLOOKUP(D2573,[3]products!A:B,2,FALSE)</f>
        <v>Trek Fuel EX 9.8 27.5 Plus - 2017</v>
      </c>
      <c r="N2573" s="2" t="str">
        <f>VLOOKUP(D2573, [3]products!A:H, 8, FALSE)</f>
        <v>Trek</v>
      </c>
      <c r="O2573" s="21">
        <f>VLOOKUP(A2573, [1]orders!A:D, 4, FALSE)</f>
        <v>42876</v>
      </c>
      <c r="P2573" s="2">
        <v>1</v>
      </c>
      <c r="Q2573" s="2">
        <v>5299.99</v>
      </c>
      <c r="R2573" s="27">
        <v>7.0000000000000007E-2</v>
      </c>
      <c r="S2573" s="2">
        <f t="shared" si="40"/>
        <v>5299.99</v>
      </c>
    </row>
    <row r="2574" spans="1:19" x14ac:dyDescent="0.3">
      <c r="A2574" s="2">
        <v>902</v>
      </c>
      <c r="B2574" s="2">
        <v>1</v>
      </c>
      <c r="C2574" s="2">
        <f>VLOOKUP(A2574, [1]orders!A:G, 7, FALSE)</f>
        <v>2</v>
      </c>
      <c r="D2574" s="2">
        <v>38</v>
      </c>
      <c r="E2574" s="2">
        <f>VLOOKUP(C2574, [2]staffs!A:G,1,FALSE)</f>
        <v>2</v>
      </c>
      <c r="F2574" s="2" t="str">
        <f>VLOOKUP(E2574, [2]staffs!A:D,4,FALSE)</f>
        <v>mireya.copeland@bikes.shop</v>
      </c>
      <c r="G2574" s="2">
        <f>VLOOKUP(D2574, [3]products!$A:$D, 4, FALSE)</f>
        <v>6</v>
      </c>
      <c r="H2574" s="2" t="str">
        <f>VLOOKUP(G2574, [4]categories!A:B, 2, FALSE)</f>
        <v>Mountain Bikes</v>
      </c>
      <c r="I2574" s="14">
        <f>VLOOKUP(A2574, [1]orders!A:B,2,FALSE)</f>
        <v>1278</v>
      </c>
      <c r="J2574" s="14" t="str">
        <f>VLOOKUP(A2574, [1]orders!A:I,9,FALSE)</f>
        <v>loan.graham@yahoo.com</v>
      </c>
      <c r="K2574" s="14">
        <f>VLOOKUP(A2574, [1]orders!A:J,10,FALSE)</f>
        <v>11372</v>
      </c>
      <c r="L2574" s="2" t="str">
        <f>IFERROR(VLOOKUP(C2574, [5]stores!A:B, 2, FALSE), "Unknown")</f>
        <v>Baldwin Bikes</v>
      </c>
      <c r="M2574" s="2" t="str">
        <f>VLOOKUP(D2574,[3]products!A:B,2,FALSE)</f>
        <v>Haro Flightline Two 26 Plus - 2017</v>
      </c>
      <c r="N2574" s="2" t="str">
        <f>VLOOKUP(D2574, [3]products!A:H, 8, FALSE)</f>
        <v>Haro</v>
      </c>
      <c r="O2574" s="21">
        <f>VLOOKUP(A2574, [1]orders!A:D, 4, FALSE)</f>
        <v>42876</v>
      </c>
      <c r="P2574" s="2">
        <v>2</v>
      </c>
      <c r="Q2574" s="2">
        <v>549.99</v>
      </c>
      <c r="R2574" s="27">
        <v>7.0000000000000007E-2</v>
      </c>
      <c r="S2574" s="2">
        <f t="shared" si="40"/>
        <v>1099.98</v>
      </c>
    </row>
    <row r="2575" spans="1:19" x14ac:dyDescent="0.3">
      <c r="A2575" s="2">
        <v>902</v>
      </c>
      <c r="B2575" s="2">
        <v>2</v>
      </c>
      <c r="C2575" s="2">
        <f>VLOOKUP(A2575, [1]orders!A:G, 7, FALSE)</f>
        <v>2</v>
      </c>
      <c r="D2575" s="2">
        <v>92</v>
      </c>
      <c r="E2575" s="2">
        <f>VLOOKUP(C2575, [2]staffs!A:G,1,FALSE)</f>
        <v>2</v>
      </c>
      <c r="F2575" s="2" t="str">
        <f>VLOOKUP(E2575, [2]staffs!A:D,4,FALSE)</f>
        <v>mireya.copeland@bikes.shop</v>
      </c>
      <c r="G2575" s="2">
        <f>VLOOKUP(D2575, [3]products!$A:$D, 4, FALSE)</f>
        <v>1</v>
      </c>
      <c r="H2575" s="2" t="str">
        <f>VLOOKUP(G2575, [4]categories!A:B, 2, FALSE)</f>
        <v>Children Bicycles</v>
      </c>
      <c r="I2575" s="14">
        <f>VLOOKUP(A2575, [1]orders!A:B,2,FALSE)</f>
        <v>1278</v>
      </c>
      <c r="J2575" s="14" t="str">
        <f>VLOOKUP(A2575, [1]orders!A:I,9,FALSE)</f>
        <v>loan.graham@yahoo.com</v>
      </c>
      <c r="K2575" s="14">
        <f>VLOOKUP(A2575, [1]orders!A:J,10,FALSE)</f>
        <v>11372</v>
      </c>
      <c r="L2575" s="2" t="str">
        <f>IFERROR(VLOOKUP(C2575, [5]stores!A:B, 2, FALSE), "Unknown")</f>
        <v>Baldwin Bikes</v>
      </c>
      <c r="M2575" s="2" t="str">
        <f>VLOOKUP(D2575,[3]products!A:B,2,FALSE)</f>
        <v>Haro Shredder 20 - 2017</v>
      </c>
      <c r="N2575" s="2" t="str">
        <f>VLOOKUP(D2575, [3]products!A:H, 8, FALSE)</f>
        <v>Haro</v>
      </c>
      <c r="O2575" s="21">
        <f>VLOOKUP(A2575, [1]orders!A:D, 4, FALSE)</f>
        <v>42876</v>
      </c>
      <c r="P2575" s="2">
        <v>1</v>
      </c>
      <c r="Q2575" s="2">
        <v>209.99</v>
      </c>
      <c r="R2575" s="27">
        <v>7.0000000000000007E-2</v>
      </c>
      <c r="S2575" s="2">
        <f t="shared" si="40"/>
        <v>209.99</v>
      </c>
    </row>
    <row r="2576" spans="1:19" x14ac:dyDescent="0.3">
      <c r="A2576" s="2">
        <v>902</v>
      </c>
      <c r="B2576" s="2">
        <v>3</v>
      </c>
      <c r="C2576" s="2">
        <f>VLOOKUP(A2576, [1]orders!A:G, 7, FALSE)</f>
        <v>2</v>
      </c>
      <c r="D2576" s="2">
        <v>12</v>
      </c>
      <c r="E2576" s="2">
        <f>VLOOKUP(C2576, [2]staffs!A:G,1,FALSE)</f>
        <v>2</v>
      </c>
      <c r="F2576" s="2" t="str">
        <f>VLOOKUP(E2576, [2]staffs!A:D,4,FALSE)</f>
        <v>mireya.copeland@bikes.shop</v>
      </c>
      <c r="G2576" s="2">
        <f>VLOOKUP(D2576, [3]products!$A:$D, 4, FALSE)</f>
        <v>3</v>
      </c>
      <c r="H2576" s="2" t="str">
        <f>VLOOKUP(G2576, [4]categories!A:B, 2, FALSE)</f>
        <v>Cruisers Bicycles</v>
      </c>
      <c r="I2576" s="14">
        <f>VLOOKUP(A2576, [1]orders!A:B,2,FALSE)</f>
        <v>1278</v>
      </c>
      <c r="J2576" s="14" t="str">
        <f>VLOOKUP(A2576, [1]orders!A:I,9,FALSE)</f>
        <v>loan.graham@yahoo.com</v>
      </c>
      <c r="K2576" s="14">
        <f>VLOOKUP(A2576, [1]orders!A:J,10,FALSE)</f>
        <v>11372</v>
      </c>
      <c r="L2576" s="2" t="str">
        <f>IFERROR(VLOOKUP(C2576, [5]stores!A:B, 2, FALSE), "Unknown")</f>
        <v>Baldwin Bikes</v>
      </c>
      <c r="M2576" s="2" t="str">
        <f>VLOOKUP(D2576,[3]products!A:B,2,FALSE)</f>
        <v>Electra Townie Original 21D - 2016</v>
      </c>
      <c r="N2576" s="2" t="str">
        <f>VLOOKUP(D2576, [3]products!A:H, 8, FALSE)</f>
        <v>Electra</v>
      </c>
      <c r="O2576" s="21">
        <f>VLOOKUP(A2576, [1]orders!A:D, 4, FALSE)</f>
        <v>42876</v>
      </c>
      <c r="P2576" s="2">
        <v>1</v>
      </c>
      <c r="Q2576" s="2">
        <v>549.99</v>
      </c>
      <c r="R2576" s="27">
        <v>0.2</v>
      </c>
      <c r="S2576" s="2">
        <f t="shared" si="40"/>
        <v>549.99</v>
      </c>
    </row>
    <row r="2577" spans="1:19" x14ac:dyDescent="0.3">
      <c r="A2577" s="2">
        <v>902</v>
      </c>
      <c r="B2577" s="2">
        <v>4</v>
      </c>
      <c r="C2577" s="2">
        <f>VLOOKUP(A2577, [1]orders!A:G, 7, FALSE)</f>
        <v>2</v>
      </c>
      <c r="D2577" s="2">
        <v>76</v>
      </c>
      <c r="E2577" s="2">
        <f>VLOOKUP(C2577, [2]staffs!A:G,1,FALSE)</f>
        <v>2</v>
      </c>
      <c r="F2577" s="2" t="str">
        <f>VLOOKUP(E2577, [2]staffs!A:D,4,FALSE)</f>
        <v>mireya.copeland@bikes.shop</v>
      </c>
      <c r="G2577" s="2">
        <f>VLOOKUP(D2577, [3]products!$A:$D, 4, FALSE)</f>
        <v>3</v>
      </c>
      <c r="H2577" s="2" t="str">
        <f>VLOOKUP(G2577, [4]categories!A:B, 2, FALSE)</f>
        <v>Cruisers Bicycles</v>
      </c>
      <c r="I2577" s="14">
        <f>VLOOKUP(A2577, [1]orders!A:B,2,FALSE)</f>
        <v>1278</v>
      </c>
      <c r="J2577" s="14" t="str">
        <f>VLOOKUP(A2577, [1]orders!A:I,9,FALSE)</f>
        <v>loan.graham@yahoo.com</v>
      </c>
      <c r="K2577" s="14">
        <f>VLOOKUP(A2577, [1]orders!A:J,10,FALSE)</f>
        <v>11372</v>
      </c>
      <c r="L2577" s="2" t="str">
        <f>IFERROR(VLOOKUP(C2577, [5]stores!A:B, 2, FALSE), "Unknown")</f>
        <v>Baldwin Bikes</v>
      </c>
      <c r="M2577" s="2" t="str">
        <f>VLOOKUP(D2577,[3]products!A:B,2,FALSE)</f>
        <v>Electra Girl's Hawaii 1 16" - 2017</v>
      </c>
      <c r="N2577" s="2" t="str">
        <f>VLOOKUP(D2577, [3]products!A:H, 8, FALSE)</f>
        <v>Electra</v>
      </c>
      <c r="O2577" s="21">
        <f>VLOOKUP(A2577, [1]orders!A:D, 4, FALSE)</f>
        <v>42876</v>
      </c>
      <c r="P2577" s="2">
        <v>2</v>
      </c>
      <c r="Q2577" s="2">
        <v>299.99</v>
      </c>
      <c r="R2577" s="27">
        <v>0.05</v>
      </c>
      <c r="S2577" s="2">
        <f t="shared" si="40"/>
        <v>599.98</v>
      </c>
    </row>
    <row r="2578" spans="1:19" x14ac:dyDescent="0.3">
      <c r="A2578" s="2">
        <v>903</v>
      </c>
      <c r="B2578" s="2">
        <v>1</v>
      </c>
      <c r="C2578" s="2">
        <f>VLOOKUP(A2578, [1]orders!A:G, 7, FALSE)</f>
        <v>2</v>
      </c>
      <c r="D2578" s="2">
        <v>31</v>
      </c>
      <c r="E2578" s="2">
        <f>VLOOKUP(C2578, [2]staffs!A:G,1,FALSE)</f>
        <v>2</v>
      </c>
      <c r="F2578" s="2" t="str">
        <f>VLOOKUP(E2578, [2]staffs!A:D,4,FALSE)</f>
        <v>mireya.copeland@bikes.shop</v>
      </c>
      <c r="G2578" s="2">
        <f>VLOOKUP(D2578, [3]products!$A:$D, 4, FALSE)</f>
        <v>6</v>
      </c>
      <c r="H2578" s="2" t="str">
        <f>VLOOKUP(G2578, [4]categories!A:B, 2, FALSE)</f>
        <v>Mountain Bikes</v>
      </c>
      <c r="I2578" s="14">
        <f>VLOOKUP(A2578, [1]orders!A:B,2,FALSE)</f>
        <v>179</v>
      </c>
      <c r="J2578" s="14" t="str">
        <f>VLOOKUP(A2578, [1]orders!A:I,9,FALSE)</f>
        <v>deane.sears@hotmail.com</v>
      </c>
      <c r="K2578" s="14">
        <f>VLOOKUP(A2578, [1]orders!A:J,10,FALSE)</f>
        <v>14534</v>
      </c>
      <c r="L2578" s="2" t="str">
        <f>IFERROR(VLOOKUP(C2578, [5]stores!A:B, 2, FALSE), "Unknown")</f>
        <v>Baldwin Bikes</v>
      </c>
      <c r="M2578" s="2" t="str">
        <f>VLOOKUP(D2578,[3]products!A:B,2,FALSE)</f>
        <v>Surly Wednesday - 2017</v>
      </c>
      <c r="N2578" s="2" t="str">
        <f>VLOOKUP(D2578, [3]products!A:H, 8, FALSE)</f>
        <v>Surly</v>
      </c>
      <c r="O2578" s="21">
        <f>VLOOKUP(A2578, [1]orders!A:D, 4, FALSE)</f>
        <v>42877</v>
      </c>
      <c r="P2578" s="2">
        <v>2</v>
      </c>
      <c r="Q2578" s="2">
        <v>1632.99</v>
      </c>
      <c r="R2578" s="27">
        <v>7.0000000000000007E-2</v>
      </c>
      <c r="S2578" s="2">
        <f t="shared" si="40"/>
        <v>3265.98</v>
      </c>
    </row>
    <row r="2579" spans="1:19" x14ac:dyDescent="0.3">
      <c r="A2579" s="2">
        <v>903</v>
      </c>
      <c r="B2579" s="2">
        <v>2</v>
      </c>
      <c r="C2579" s="2">
        <f>VLOOKUP(A2579, [1]orders!A:G, 7, FALSE)</f>
        <v>2</v>
      </c>
      <c r="D2579" s="2">
        <v>48</v>
      </c>
      <c r="E2579" s="2">
        <f>VLOOKUP(C2579, [2]staffs!A:G,1,FALSE)</f>
        <v>2</v>
      </c>
      <c r="F2579" s="2" t="str">
        <f>VLOOKUP(E2579, [2]staffs!A:D,4,FALSE)</f>
        <v>mireya.copeland@bikes.shop</v>
      </c>
      <c r="G2579" s="2">
        <f>VLOOKUP(D2579, [3]products!$A:$D, 4, FALSE)</f>
        <v>7</v>
      </c>
      <c r="H2579" s="2" t="str">
        <f>VLOOKUP(G2579, [4]categories!A:B, 2, FALSE)</f>
        <v>Road Bikes</v>
      </c>
      <c r="I2579" s="14">
        <f>VLOOKUP(A2579, [1]orders!A:B,2,FALSE)</f>
        <v>179</v>
      </c>
      <c r="J2579" s="14" t="str">
        <f>VLOOKUP(A2579, [1]orders!A:I,9,FALSE)</f>
        <v>deane.sears@hotmail.com</v>
      </c>
      <c r="K2579" s="14">
        <f>VLOOKUP(A2579, [1]orders!A:J,10,FALSE)</f>
        <v>14534</v>
      </c>
      <c r="L2579" s="2" t="str">
        <f>IFERROR(VLOOKUP(C2579, [5]stores!A:B, 2, FALSE), "Unknown")</f>
        <v>Baldwin Bikes</v>
      </c>
      <c r="M2579" s="2" t="str">
        <f>VLOOKUP(D2579,[3]products!A:B,2,FALSE)</f>
        <v>Trek Emonda S 4 - 2017</v>
      </c>
      <c r="N2579" s="2" t="str">
        <f>VLOOKUP(D2579, [3]products!A:H, 8, FALSE)</f>
        <v>Trek</v>
      </c>
      <c r="O2579" s="21">
        <f>VLOOKUP(A2579, [1]orders!A:D, 4, FALSE)</f>
        <v>42877</v>
      </c>
      <c r="P2579" s="2">
        <v>2</v>
      </c>
      <c r="Q2579" s="2">
        <v>1499.99</v>
      </c>
      <c r="R2579" s="27">
        <v>0.05</v>
      </c>
      <c r="S2579" s="2">
        <f t="shared" si="40"/>
        <v>2999.98</v>
      </c>
    </row>
    <row r="2580" spans="1:19" x14ac:dyDescent="0.3">
      <c r="A2580" s="2">
        <v>904</v>
      </c>
      <c r="B2580" s="2">
        <v>1</v>
      </c>
      <c r="C2580" s="2">
        <f>VLOOKUP(A2580, [1]orders!A:G, 7, FALSE)</f>
        <v>1</v>
      </c>
      <c r="D2580" s="2">
        <v>36</v>
      </c>
      <c r="E2580" s="2">
        <f>VLOOKUP(C2580, [2]staffs!A:G,1,FALSE)</f>
        <v>1</v>
      </c>
      <c r="F2580" s="2" t="str">
        <f>VLOOKUP(E2580, [2]staffs!A:D,4,FALSE)</f>
        <v>fabiola.jackson@bikes.shop</v>
      </c>
      <c r="G2580" s="2">
        <f>VLOOKUP(D2580, [3]products!$A:$D, 4, FALSE)</f>
        <v>6</v>
      </c>
      <c r="H2580" s="2" t="str">
        <f>VLOOKUP(G2580, [4]categories!A:B, 2, FALSE)</f>
        <v>Mountain Bikes</v>
      </c>
      <c r="I2580" s="14">
        <f>VLOOKUP(A2580, [1]orders!A:B,2,FALSE)</f>
        <v>1020</v>
      </c>
      <c r="J2580" s="14" t="str">
        <f>VLOOKUP(A2580, [1]orders!A:I,9,FALSE)</f>
        <v>lorraine.marks@msn.com</v>
      </c>
      <c r="K2580" s="14">
        <f>VLOOKUP(A2580, [1]orders!A:J,10,FALSE)</f>
        <v>94070</v>
      </c>
      <c r="L2580" s="2" t="str">
        <f>IFERROR(VLOOKUP(C2580, [5]stores!A:B, 2, FALSE), "Unknown")</f>
        <v>Santa Cruz Bikes</v>
      </c>
      <c r="M2580" s="2" t="str">
        <f>VLOOKUP(D2580,[3]products!A:B,2,FALSE)</f>
        <v>Surly Troll Frameset - 2017</v>
      </c>
      <c r="N2580" s="2" t="str">
        <f>VLOOKUP(D2580, [3]products!A:H, 8, FALSE)</f>
        <v>Surly</v>
      </c>
      <c r="O2580" s="21">
        <f>VLOOKUP(A2580, [1]orders!A:D, 4, FALSE)</f>
        <v>42878</v>
      </c>
      <c r="P2580" s="2">
        <v>2</v>
      </c>
      <c r="Q2580" s="2">
        <v>832.99</v>
      </c>
      <c r="R2580" s="27">
        <v>0.1</v>
      </c>
      <c r="S2580" s="2">
        <f t="shared" si="40"/>
        <v>1665.98</v>
      </c>
    </row>
    <row r="2581" spans="1:19" x14ac:dyDescent="0.3">
      <c r="A2581" s="2">
        <v>904</v>
      </c>
      <c r="B2581" s="2">
        <v>2</v>
      </c>
      <c r="C2581" s="2">
        <f>VLOOKUP(A2581, [1]orders!A:G, 7, FALSE)</f>
        <v>1</v>
      </c>
      <c r="D2581" s="2">
        <v>51</v>
      </c>
      <c r="E2581" s="2">
        <f>VLOOKUP(C2581, [2]staffs!A:G,1,FALSE)</f>
        <v>1</v>
      </c>
      <c r="F2581" s="2" t="str">
        <f>VLOOKUP(E2581, [2]staffs!A:D,4,FALSE)</f>
        <v>fabiola.jackson@bikes.shop</v>
      </c>
      <c r="G2581" s="2">
        <f>VLOOKUP(D2581, [3]products!$A:$D, 4, FALSE)</f>
        <v>7</v>
      </c>
      <c r="H2581" s="2" t="str">
        <f>VLOOKUP(G2581, [4]categories!A:B, 2, FALSE)</f>
        <v>Road Bikes</v>
      </c>
      <c r="I2581" s="14">
        <f>VLOOKUP(A2581, [1]orders!A:B,2,FALSE)</f>
        <v>1020</v>
      </c>
      <c r="J2581" s="14" t="str">
        <f>VLOOKUP(A2581, [1]orders!A:I,9,FALSE)</f>
        <v>lorraine.marks@msn.com</v>
      </c>
      <c r="K2581" s="14">
        <f>VLOOKUP(A2581, [1]orders!A:J,10,FALSE)</f>
        <v>94070</v>
      </c>
      <c r="L2581" s="2" t="str">
        <f>IFERROR(VLOOKUP(C2581, [5]stores!A:B, 2, FALSE), "Unknown")</f>
        <v>Santa Cruz Bikes</v>
      </c>
      <c r="M2581" s="2" t="str">
        <f>VLOOKUP(D2581,[3]products!A:B,2,FALSE)</f>
        <v>Trek Silque SLR 8 Women's - 2017</v>
      </c>
      <c r="N2581" s="2" t="str">
        <f>VLOOKUP(D2581, [3]products!A:H, 8, FALSE)</f>
        <v>Trek</v>
      </c>
      <c r="O2581" s="21">
        <f>VLOOKUP(A2581, [1]orders!A:D, 4, FALSE)</f>
        <v>42878</v>
      </c>
      <c r="P2581" s="2">
        <v>2</v>
      </c>
      <c r="Q2581" s="2">
        <v>6499.99</v>
      </c>
      <c r="R2581" s="27">
        <v>7.0000000000000007E-2</v>
      </c>
      <c r="S2581" s="2">
        <f t="shared" si="40"/>
        <v>12999.98</v>
      </c>
    </row>
    <row r="2582" spans="1:19" x14ac:dyDescent="0.3">
      <c r="A2582" s="2">
        <v>904</v>
      </c>
      <c r="B2582" s="2">
        <v>3</v>
      </c>
      <c r="C2582" s="2">
        <f>VLOOKUP(A2582, [1]orders!A:G, 7, FALSE)</f>
        <v>1</v>
      </c>
      <c r="D2582" s="2">
        <v>92</v>
      </c>
      <c r="E2582" s="2">
        <f>VLOOKUP(C2582, [2]staffs!A:G,1,FALSE)</f>
        <v>1</v>
      </c>
      <c r="F2582" s="2" t="str">
        <f>VLOOKUP(E2582, [2]staffs!A:D,4,FALSE)</f>
        <v>fabiola.jackson@bikes.shop</v>
      </c>
      <c r="G2582" s="2">
        <f>VLOOKUP(D2582, [3]products!$A:$D, 4, FALSE)</f>
        <v>1</v>
      </c>
      <c r="H2582" s="2" t="str">
        <f>VLOOKUP(G2582, [4]categories!A:B, 2, FALSE)</f>
        <v>Children Bicycles</v>
      </c>
      <c r="I2582" s="14">
        <f>VLOOKUP(A2582, [1]orders!A:B,2,FALSE)</f>
        <v>1020</v>
      </c>
      <c r="J2582" s="14" t="str">
        <f>VLOOKUP(A2582, [1]orders!A:I,9,FALSE)</f>
        <v>lorraine.marks@msn.com</v>
      </c>
      <c r="K2582" s="14">
        <f>VLOOKUP(A2582, [1]orders!A:J,10,FALSE)</f>
        <v>94070</v>
      </c>
      <c r="L2582" s="2" t="str">
        <f>IFERROR(VLOOKUP(C2582, [5]stores!A:B, 2, FALSE), "Unknown")</f>
        <v>Santa Cruz Bikes</v>
      </c>
      <c r="M2582" s="2" t="str">
        <f>VLOOKUP(D2582,[3]products!A:B,2,FALSE)</f>
        <v>Haro Shredder 20 - 2017</v>
      </c>
      <c r="N2582" s="2" t="str">
        <f>VLOOKUP(D2582, [3]products!A:H, 8, FALSE)</f>
        <v>Haro</v>
      </c>
      <c r="O2582" s="21">
        <f>VLOOKUP(A2582, [1]orders!A:D, 4, FALSE)</f>
        <v>42878</v>
      </c>
      <c r="P2582" s="2">
        <v>2</v>
      </c>
      <c r="Q2582" s="2">
        <v>209.99</v>
      </c>
      <c r="R2582" s="27">
        <v>0.2</v>
      </c>
      <c r="S2582" s="2">
        <f t="shared" si="40"/>
        <v>419.98</v>
      </c>
    </row>
    <row r="2583" spans="1:19" x14ac:dyDescent="0.3">
      <c r="A2583" s="2">
        <v>904</v>
      </c>
      <c r="B2583" s="2">
        <v>4</v>
      </c>
      <c r="C2583" s="2">
        <f>VLOOKUP(A2583, [1]orders!A:G, 7, FALSE)</f>
        <v>1</v>
      </c>
      <c r="D2583" s="2">
        <v>13</v>
      </c>
      <c r="E2583" s="2">
        <f>VLOOKUP(C2583, [2]staffs!A:G,1,FALSE)</f>
        <v>1</v>
      </c>
      <c r="F2583" s="2" t="str">
        <f>VLOOKUP(E2583, [2]staffs!A:D,4,FALSE)</f>
        <v>fabiola.jackson@bikes.shop</v>
      </c>
      <c r="G2583" s="2">
        <f>VLOOKUP(D2583, [3]products!$A:$D, 4, FALSE)</f>
        <v>3</v>
      </c>
      <c r="H2583" s="2" t="str">
        <f>VLOOKUP(G2583, [4]categories!A:B, 2, FALSE)</f>
        <v>Cruisers Bicycles</v>
      </c>
      <c r="I2583" s="14">
        <f>VLOOKUP(A2583, [1]orders!A:B,2,FALSE)</f>
        <v>1020</v>
      </c>
      <c r="J2583" s="14" t="str">
        <f>VLOOKUP(A2583, [1]orders!A:I,9,FALSE)</f>
        <v>lorraine.marks@msn.com</v>
      </c>
      <c r="K2583" s="14">
        <f>VLOOKUP(A2583, [1]orders!A:J,10,FALSE)</f>
        <v>94070</v>
      </c>
      <c r="L2583" s="2" t="str">
        <f>IFERROR(VLOOKUP(C2583, [5]stores!A:B, 2, FALSE), "Unknown")</f>
        <v>Santa Cruz Bikes</v>
      </c>
      <c r="M2583" s="2" t="str">
        <f>VLOOKUP(D2583,[3]products!A:B,2,FALSE)</f>
        <v>Electra Cruiser 1 (24-Inch) - 2016</v>
      </c>
      <c r="N2583" s="2" t="str">
        <f>VLOOKUP(D2583, [3]products!A:H, 8, FALSE)</f>
        <v>Electra</v>
      </c>
      <c r="O2583" s="21">
        <f>VLOOKUP(A2583, [1]orders!A:D, 4, FALSE)</f>
        <v>42878</v>
      </c>
      <c r="P2583" s="2">
        <v>1</v>
      </c>
      <c r="Q2583" s="2">
        <v>269.99</v>
      </c>
      <c r="R2583" s="27">
        <v>0.2</v>
      </c>
      <c r="S2583" s="2">
        <f t="shared" si="40"/>
        <v>269.99</v>
      </c>
    </row>
    <row r="2584" spans="1:19" x14ac:dyDescent="0.3">
      <c r="A2584" s="2">
        <v>905</v>
      </c>
      <c r="B2584" s="2">
        <v>1</v>
      </c>
      <c r="C2584" s="2">
        <f>VLOOKUP(A2584, [1]orders!A:G, 7, FALSE)</f>
        <v>2</v>
      </c>
      <c r="D2584" s="2">
        <v>67</v>
      </c>
      <c r="E2584" s="2">
        <f>VLOOKUP(C2584, [2]staffs!A:G,1,FALSE)</f>
        <v>2</v>
      </c>
      <c r="F2584" s="2" t="str">
        <f>VLOOKUP(E2584, [2]staffs!A:D,4,FALSE)</f>
        <v>mireya.copeland@bikes.shop</v>
      </c>
      <c r="G2584" s="2">
        <f>VLOOKUP(D2584, [3]products!$A:$D, 4, FALSE)</f>
        <v>3</v>
      </c>
      <c r="H2584" s="2" t="str">
        <f>VLOOKUP(G2584, [4]categories!A:B, 2, FALSE)</f>
        <v>Cruisers Bicycles</v>
      </c>
      <c r="I2584" s="14">
        <f>VLOOKUP(A2584, [1]orders!A:B,2,FALSE)</f>
        <v>609</v>
      </c>
      <c r="J2584" s="14" t="str">
        <f>VLOOKUP(A2584, [1]orders!A:I,9,FALSE)</f>
        <v>eliana.reese@hotmail.com</v>
      </c>
      <c r="K2584" s="14">
        <f>VLOOKUP(A2584, [1]orders!A:J,10,FALSE)</f>
        <v>11421</v>
      </c>
      <c r="L2584" s="2" t="str">
        <f>IFERROR(VLOOKUP(C2584, [5]stores!A:B, 2, FALSE), "Unknown")</f>
        <v>Baldwin Bikes</v>
      </c>
      <c r="M2584" s="2" t="str">
        <f>VLOOKUP(D2584,[3]products!A:B,2,FALSE)</f>
        <v>Sun Bicycles Revolutions 24 - Girl's - 2017</v>
      </c>
      <c r="N2584" s="2" t="str">
        <f>VLOOKUP(D2584, [3]products!A:H, 8, FALSE)</f>
        <v>Sun Bicycles</v>
      </c>
      <c r="O2584" s="21">
        <f>VLOOKUP(A2584, [1]orders!A:D, 4, FALSE)</f>
        <v>42878</v>
      </c>
      <c r="P2584" s="2">
        <v>1</v>
      </c>
      <c r="Q2584" s="2">
        <v>250.99</v>
      </c>
      <c r="R2584" s="27">
        <v>0.1</v>
      </c>
      <c r="S2584" s="2">
        <f t="shared" si="40"/>
        <v>250.99</v>
      </c>
    </row>
    <row r="2585" spans="1:19" x14ac:dyDescent="0.3">
      <c r="A2585" s="2">
        <v>905</v>
      </c>
      <c r="B2585" s="2">
        <v>2</v>
      </c>
      <c r="C2585" s="2">
        <f>VLOOKUP(A2585, [1]orders!A:G, 7, FALSE)</f>
        <v>2</v>
      </c>
      <c r="D2585" s="2">
        <v>62</v>
      </c>
      <c r="E2585" s="2">
        <f>VLOOKUP(C2585, [2]staffs!A:G,1,FALSE)</f>
        <v>2</v>
      </c>
      <c r="F2585" s="2" t="str">
        <f>VLOOKUP(E2585, [2]staffs!A:D,4,FALSE)</f>
        <v>mireya.copeland@bikes.shop</v>
      </c>
      <c r="G2585" s="2">
        <f>VLOOKUP(D2585, [3]products!$A:$D, 4, FALSE)</f>
        <v>4</v>
      </c>
      <c r="H2585" s="2" t="str">
        <f>VLOOKUP(G2585, [4]categories!A:B, 2, FALSE)</f>
        <v>Cyclocross Bicycles</v>
      </c>
      <c r="I2585" s="14">
        <f>VLOOKUP(A2585, [1]orders!A:B,2,FALSE)</f>
        <v>609</v>
      </c>
      <c r="J2585" s="14" t="str">
        <f>VLOOKUP(A2585, [1]orders!A:I,9,FALSE)</f>
        <v>eliana.reese@hotmail.com</v>
      </c>
      <c r="K2585" s="14">
        <f>VLOOKUP(A2585, [1]orders!A:J,10,FALSE)</f>
        <v>11421</v>
      </c>
      <c r="L2585" s="2" t="str">
        <f>IFERROR(VLOOKUP(C2585, [5]stores!A:B, 2, FALSE), "Unknown")</f>
        <v>Baldwin Bikes</v>
      </c>
      <c r="M2585" s="2" t="str">
        <f>VLOOKUP(D2585,[3]products!A:B,2,FALSE)</f>
        <v>Trek Boone 7 - 2017</v>
      </c>
      <c r="N2585" s="2" t="str">
        <f>VLOOKUP(D2585, [3]products!A:H, 8, FALSE)</f>
        <v>Trek</v>
      </c>
      <c r="O2585" s="21">
        <f>VLOOKUP(A2585, [1]orders!A:D, 4, FALSE)</f>
        <v>42878</v>
      </c>
      <c r="P2585" s="2">
        <v>2</v>
      </c>
      <c r="Q2585" s="2">
        <v>3499.99</v>
      </c>
      <c r="R2585" s="27">
        <v>0.05</v>
      </c>
      <c r="S2585" s="2">
        <f t="shared" si="40"/>
        <v>6999.98</v>
      </c>
    </row>
    <row r="2586" spans="1:19" x14ac:dyDescent="0.3">
      <c r="A2586" s="2">
        <v>905</v>
      </c>
      <c r="B2586" s="2">
        <v>3</v>
      </c>
      <c r="C2586" s="2">
        <f>VLOOKUP(A2586, [1]orders!A:G, 7, FALSE)</f>
        <v>2</v>
      </c>
      <c r="D2586" s="2">
        <v>42</v>
      </c>
      <c r="E2586" s="2">
        <f>VLOOKUP(C2586, [2]staffs!A:G,1,FALSE)</f>
        <v>2</v>
      </c>
      <c r="F2586" s="2" t="str">
        <f>VLOOKUP(E2586, [2]staffs!A:D,4,FALSE)</f>
        <v>mireya.copeland@bikes.shop</v>
      </c>
      <c r="G2586" s="2">
        <f>VLOOKUP(D2586, [3]products!$A:$D, 4, FALSE)</f>
        <v>6</v>
      </c>
      <c r="H2586" s="2" t="str">
        <f>VLOOKUP(G2586, [4]categories!A:B, 2, FALSE)</f>
        <v>Mountain Bikes</v>
      </c>
      <c r="I2586" s="14">
        <f>VLOOKUP(A2586, [1]orders!A:B,2,FALSE)</f>
        <v>609</v>
      </c>
      <c r="J2586" s="14" t="str">
        <f>VLOOKUP(A2586, [1]orders!A:I,9,FALSE)</f>
        <v>eliana.reese@hotmail.com</v>
      </c>
      <c r="K2586" s="14">
        <f>VLOOKUP(A2586, [1]orders!A:J,10,FALSE)</f>
        <v>11421</v>
      </c>
      <c r="L2586" s="2" t="str">
        <f>IFERROR(VLOOKUP(C2586, [5]stores!A:B, 2, FALSE), "Unknown")</f>
        <v>Baldwin Bikes</v>
      </c>
      <c r="M2586" s="2" t="str">
        <f>VLOOKUP(D2586,[3]products!A:B,2,FALSE)</f>
        <v>Trek Fuel EX 5 27.5 Plus - 2017</v>
      </c>
      <c r="N2586" s="2" t="str">
        <f>VLOOKUP(D2586, [3]products!A:H, 8, FALSE)</f>
        <v>Trek</v>
      </c>
      <c r="O2586" s="21">
        <f>VLOOKUP(A2586, [1]orders!A:D, 4, FALSE)</f>
        <v>42878</v>
      </c>
      <c r="P2586" s="2">
        <v>2</v>
      </c>
      <c r="Q2586" s="2">
        <v>2299.9899999999998</v>
      </c>
      <c r="R2586" s="27">
        <v>0.2</v>
      </c>
      <c r="S2586" s="2">
        <f t="shared" si="40"/>
        <v>4599.9799999999996</v>
      </c>
    </row>
    <row r="2587" spans="1:19" x14ac:dyDescent="0.3">
      <c r="A2587" s="2">
        <v>905</v>
      </c>
      <c r="B2587" s="2">
        <v>4</v>
      </c>
      <c r="C2587" s="2">
        <f>VLOOKUP(A2587, [1]orders!A:G, 7, FALSE)</f>
        <v>2</v>
      </c>
      <c r="D2587" s="2">
        <v>20</v>
      </c>
      <c r="E2587" s="2">
        <f>VLOOKUP(C2587, [2]staffs!A:G,1,FALSE)</f>
        <v>2</v>
      </c>
      <c r="F2587" s="2" t="str">
        <f>VLOOKUP(E2587, [2]staffs!A:D,4,FALSE)</f>
        <v>mireya.copeland@bikes.shop</v>
      </c>
      <c r="G2587" s="2">
        <f>VLOOKUP(D2587, [3]products!$A:$D, 4, FALSE)</f>
        <v>3</v>
      </c>
      <c r="H2587" s="2" t="str">
        <f>VLOOKUP(G2587, [4]categories!A:B, 2, FALSE)</f>
        <v>Cruisers Bicycles</v>
      </c>
      <c r="I2587" s="14">
        <f>VLOOKUP(A2587, [1]orders!A:B,2,FALSE)</f>
        <v>609</v>
      </c>
      <c r="J2587" s="14" t="str">
        <f>VLOOKUP(A2587, [1]orders!A:I,9,FALSE)</f>
        <v>eliana.reese@hotmail.com</v>
      </c>
      <c r="K2587" s="14">
        <f>VLOOKUP(A2587, [1]orders!A:J,10,FALSE)</f>
        <v>11421</v>
      </c>
      <c r="L2587" s="2" t="str">
        <f>IFERROR(VLOOKUP(C2587, [5]stores!A:B, 2, FALSE), "Unknown")</f>
        <v>Baldwin Bikes</v>
      </c>
      <c r="M2587" s="2" t="str">
        <f>VLOOKUP(D2587,[3]products!A:B,2,FALSE)</f>
        <v>Electra Townie Original 7D EQ - Women's - 2016</v>
      </c>
      <c r="N2587" s="2" t="str">
        <f>VLOOKUP(D2587, [3]products!A:H, 8, FALSE)</f>
        <v>Electra</v>
      </c>
      <c r="O2587" s="21">
        <f>VLOOKUP(A2587, [1]orders!A:D, 4, FALSE)</f>
        <v>42878</v>
      </c>
      <c r="P2587" s="2">
        <v>1</v>
      </c>
      <c r="Q2587" s="2">
        <v>599.99</v>
      </c>
      <c r="R2587" s="27">
        <v>0.2</v>
      </c>
      <c r="S2587" s="2">
        <f t="shared" si="40"/>
        <v>599.99</v>
      </c>
    </row>
    <row r="2588" spans="1:19" x14ac:dyDescent="0.3">
      <c r="A2588" s="2">
        <v>906</v>
      </c>
      <c r="B2588" s="2">
        <v>1</v>
      </c>
      <c r="C2588" s="2">
        <f>VLOOKUP(A2588, [1]orders!A:G, 7, FALSE)</f>
        <v>2</v>
      </c>
      <c r="D2588" s="2">
        <v>23</v>
      </c>
      <c r="E2588" s="2">
        <f>VLOOKUP(C2588, [2]staffs!A:G,1,FALSE)</f>
        <v>2</v>
      </c>
      <c r="F2588" s="2" t="str">
        <f>VLOOKUP(E2588, [2]staffs!A:D,4,FALSE)</f>
        <v>mireya.copeland@bikes.shop</v>
      </c>
      <c r="G2588" s="2">
        <f>VLOOKUP(D2588, [3]products!$A:$D, 4, FALSE)</f>
        <v>1</v>
      </c>
      <c r="H2588" s="2" t="str">
        <f>VLOOKUP(G2588, [4]categories!A:B, 2, FALSE)</f>
        <v>Children Bicycles</v>
      </c>
      <c r="I2588" s="14">
        <f>VLOOKUP(A2588, [1]orders!A:B,2,FALSE)</f>
        <v>877</v>
      </c>
      <c r="J2588" s="14" t="str">
        <f>VLOOKUP(A2588, [1]orders!A:I,9,FALSE)</f>
        <v>janine.manning@gmail.com</v>
      </c>
      <c r="K2588" s="14">
        <f>VLOOKUP(A2588, [1]orders!A:J,10,FALSE)</f>
        <v>11414</v>
      </c>
      <c r="L2588" s="2" t="str">
        <f>IFERROR(VLOOKUP(C2588, [5]stores!A:B, 2, FALSE), "Unknown")</f>
        <v>Baldwin Bikes</v>
      </c>
      <c r="M2588" s="2" t="str">
        <f>VLOOKUP(D2588,[3]products!A:B,2,FALSE)</f>
        <v>Electra Girl's Hawaii 1 (20-inch) - 2015/2016</v>
      </c>
      <c r="N2588" s="2" t="str">
        <f>VLOOKUP(D2588, [3]products!A:H, 8, FALSE)</f>
        <v>Electra</v>
      </c>
      <c r="O2588" s="21">
        <f>VLOOKUP(A2588, [1]orders!A:D, 4, FALSE)</f>
        <v>42878</v>
      </c>
      <c r="P2588" s="2">
        <v>2</v>
      </c>
      <c r="Q2588" s="2">
        <v>299.99</v>
      </c>
      <c r="R2588" s="27">
        <v>0.2</v>
      </c>
      <c r="S2588" s="2">
        <f t="shared" si="40"/>
        <v>599.98</v>
      </c>
    </row>
    <row r="2589" spans="1:19" x14ac:dyDescent="0.3">
      <c r="A2589" s="2">
        <v>906</v>
      </c>
      <c r="B2589" s="2">
        <v>2</v>
      </c>
      <c r="C2589" s="2">
        <f>VLOOKUP(A2589, [1]orders!A:G, 7, FALSE)</f>
        <v>2</v>
      </c>
      <c r="D2589" s="2">
        <v>28</v>
      </c>
      <c r="E2589" s="2">
        <f>VLOOKUP(C2589, [2]staffs!A:G,1,FALSE)</f>
        <v>2</v>
      </c>
      <c r="F2589" s="2" t="str">
        <f>VLOOKUP(E2589, [2]staffs!A:D,4,FALSE)</f>
        <v>mireya.copeland@bikes.shop</v>
      </c>
      <c r="G2589" s="2">
        <f>VLOOKUP(D2589, [3]products!$A:$D, 4, FALSE)</f>
        <v>6</v>
      </c>
      <c r="H2589" s="2" t="str">
        <f>VLOOKUP(G2589, [4]categories!A:B, 2, FALSE)</f>
        <v>Mountain Bikes</v>
      </c>
      <c r="I2589" s="14">
        <f>VLOOKUP(A2589, [1]orders!A:B,2,FALSE)</f>
        <v>877</v>
      </c>
      <c r="J2589" s="14" t="str">
        <f>VLOOKUP(A2589, [1]orders!A:I,9,FALSE)</f>
        <v>janine.manning@gmail.com</v>
      </c>
      <c r="K2589" s="14">
        <f>VLOOKUP(A2589, [1]orders!A:J,10,FALSE)</f>
        <v>11414</v>
      </c>
      <c r="L2589" s="2" t="str">
        <f>IFERROR(VLOOKUP(C2589, [5]stores!A:B, 2, FALSE), "Unknown")</f>
        <v>Baldwin Bikes</v>
      </c>
      <c r="M2589" s="2" t="str">
        <f>VLOOKUP(D2589,[3]products!A:B,2,FALSE)</f>
        <v>Surly Karate Monkey 27.5+ Frameset - 2017</v>
      </c>
      <c r="N2589" s="2" t="str">
        <f>VLOOKUP(D2589, [3]products!A:H, 8, FALSE)</f>
        <v>Surly</v>
      </c>
      <c r="O2589" s="21">
        <f>VLOOKUP(A2589, [1]orders!A:D, 4, FALSE)</f>
        <v>42878</v>
      </c>
      <c r="P2589" s="2">
        <v>2</v>
      </c>
      <c r="Q2589" s="2">
        <v>2499.9899999999998</v>
      </c>
      <c r="R2589" s="27">
        <v>7.0000000000000007E-2</v>
      </c>
      <c r="S2589" s="2">
        <f t="shared" si="40"/>
        <v>4999.9799999999996</v>
      </c>
    </row>
    <row r="2590" spans="1:19" x14ac:dyDescent="0.3">
      <c r="A2590" s="2">
        <v>906</v>
      </c>
      <c r="B2590" s="2">
        <v>3</v>
      </c>
      <c r="C2590" s="2">
        <f>VLOOKUP(A2590, [1]orders!A:G, 7, FALSE)</f>
        <v>2</v>
      </c>
      <c r="D2590" s="2">
        <v>46</v>
      </c>
      <c r="E2590" s="2">
        <f>VLOOKUP(C2590, [2]staffs!A:G,1,FALSE)</f>
        <v>2</v>
      </c>
      <c r="F2590" s="2" t="str">
        <f>VLOOKUP(E2590, [2]staffs!A:D,4,FALSE)</f>
        <v>mireya.copeland@bikes.shop</v>
      </c>
      <c r="G2590" s="2">
        <f>VLOOKUP(D2590, [3]products!$A:$D, 4, FALSE)</f>
        <v>6</v>
      </c>
      <c r="H2590" s="2" t="str">
        <f>VLOOKUP(G2590, [4]categories!A:B, 2, FALSE)</f>
        <v>Mountain Bikes</v>
      </c>
      <c r="I2590" s="14">
        <f>VLOOKUP(A2590, [1]orders!A:B,2,FALSE)</f>
        <v>877</v>
      </c>
      <c r="J2590" s="14" t="str">
        <f>VLOOKUP(A2590, [1]orders!A:I,9,FALSE)</f>
        <v>janine.manning@gmail.com</v>
      </c>
      <c r="K2590" s="14">
        <f>VLOOKUP(A2590, [1]orders!A:J,10,FALSE)</f>
        <v>11414</v>
      </c>
      <c r="L2590" s="2" t="str">
        <f>IFERROR(VLOOKUP(C2590, [5]stores!A:B, 2, FALSE), "Unknown")</f>
        <v>Baldwin Bikes</v>
      </c>
      <c r="M2590" s="2" t="str">
        <f>VLOOKUP(D2590,[3]products!A:B,2,FALSE)</f>
        <v>Haro SR 1.3 - 2017</v>
      </c>
      <c r="N2590" s="2" t="str">
        <f>VLOOKUP(D2590, [3]products!A:H, 8, FALSE)</f>
        <v>Haro</v>
      </c>
      <c r="O2590" s="21">
        <f>VLOOKUP(A2590, [1]orders!A:D, 4, FALSE)</f>
        <v>42878</v>
      </c>
      <c r="P2590" s="2">
        <v>1</v>
      </c>
      <c r="Q2590" s="2">
        <v>1409.99</v>
      </c>
      <c r="R2590" s="27">
        <v>0.05</v>
      </c>
      <c r="S2590" s="2">
        <f t="shared" si="40"/>
        <v>1409.99</v>
      </c>
    </row>
    <row r="2591" spans="1:19" x14ac:dyDescent="0.3">
      <c r="A2591" s="2">
        <v>906</v>
      </c>
      <c r="B2591" s="2">
        <v>4</v>
      </c>
      <c r="C2591" s="2">
        <f>VLOOKUP(A2591, [1]orders!A:G, 7, FALSE)</f>
        <v>2</v>
      </c>
      <c r="D2591" s="2">
        <v>102</v>
      </c>
      <c r="E2591" s="2">
        <f>VLOOKUP(C2591, [2]staffs!A:G,1,FALSE)</f>
        <v>2</v>
      </c>
      <c r="F2591" s="2" t="str">
        <f>VLOOKUP(E2591, [2]staffs!A:D,4,FALSE)</f>
        <v>mireya.copeland@bikes.shop</v>
      </c>
      <c r="G2591" s="2">
        <f>VLOOKUP(D2591, [3]products!$A:$D, 4, FALSE)</f>
        <v>2</v>
      </c>
      <c r="H2591" s="2" t="str">
        <f>VLOOKUP(G2591, [4]categories!A:B, 2, FALSE)</f>
        <v>Comfort Bicycles</v>
      </c>
      <c r="I2591" s="14">
        <f>VLOOKUP(A2591, [1]orders!A:B,2,FALSE)</f>
        <v>877</v>
      </c>
      <c r="J2591" s="14" t="str">
        <f>VLOOKUP(A2591, [1]orders!A:I,9,FALSE)</f>
        <v>janine.manning@gmail.com</v>
      </c>
      <c r="K2591" s="14">
        <f>VLOOKUP(A2591, [1]orders!A:J,10,FALSE)</f>
        <v>11414</v>
      </c>
      <c r="L2591" s="2" t="str">
        <f>IFERROR(VLOOKUP(C2591, [5]stores!A:B, 2, FALSE), "Unknown")</f>
        <v>Baldwin Bikes</v>
      </c>
      <c r="M2591" s="2" t="str">
        <f>VLOOKUP(D2591,[3]products!A:B,2,FALSE)</f>
        <v>Electra Townie Original 7D - 2017</v>
      </c>
      <c r="N2591" s="2" t="str">
        <f>VLOOKUP(D2591, [3]products!A:H, 8, FALSE)</f>
        <v>Electra</v>
      </c>
      <c r="O2591" s="21">
        <f>VLOOKUP(A2591, [1]orders!A:D, 4, FALSE)</f>
        <v>42878</v>
      </c>
      <c r="P2591" s="2">
        <v>2</v>
      </c>
      <c r="Q2591" s="2">
        <v>489.99</v>
      </c>
      <c r="R2591" s="27">
        <v>0.1</v>
      </c>
      <c r="S2591" s="2">
        <f t="shared" si="40"/>
        <v>979.98</v>
      </c>
    </row>
    <row r="2592" spans="1:19" x14ac:dyDescent="0.3">
      <c r="A2592" s="2">
        <v>906</v>
      </c>
      <c r="B2592" s="2">
        <v>5</v>
      </c>
      <c r="C2592" s="2">
        <f>VLOOKUP(A2592, [1]orders!A:G, 7, FALSE)</f>
        <v>2</v>
      </c>
      <c r="D2592" s="2">
        <v>22</v>
      </c>
      <c r="E2592" s="2">
        <f>VLOOKUP(C2592, [2]staffs!A:G,1,FALSE)</f>
        <v>2</v>
      </c>
      <c r="F2592" s="2" t="str">
        <f>VLOOKUP(E2592, [2]staffs!A:D,4,FALSE)</f>
        <v>mireya.copeland@bikes.shop</v>
      </c>
      <c r="G2592" s="2">
        <f>VLOOKUP(D2592, [3]products!$A:$D, 4, FALSE)</f>
        <v>1</v>
      </c>
      <c r="H2592" s="2" t="str">
        <f>VLOOKUP(G2592, [4]categories!A:B, 2, FALSE)</f>
        <v>Children Bicycles</v>
      </c>
      <c r="I2592" s="14">
        <f>VLOOKUP(A2592, [1]orders!A:B,2,FALSE)</f>
        <v>877</v>
      </c>
      <c r="J2592" s="14" t="str">
        <f>VLOOKUP(A2592, [1]orders!A:I,9,FALSE)</f>
        <v>janine.manning@gmail.com</v>
      </c>
      <c r="K2592" s="14">
        <f>VLOOKUP(A2592, [1]orders!A:J,10,FALSE)</f>
        <v>11414</v>
      </c>
      <c r="L2592" s="2" t="str">
        <f>IFERROR(VLOOKUP(C2592, [5]stores!A:B, 2, FALSE), "Unknown")</f>
        <v>Baldwin Bikes</v>
      </c>
      <c r="M2592" s="2" t="str">
        <f>VLOOKUP(D2592,[3]products!A:B,2,FALSE)</f>
        <v>Electra Girl's Hawaii 1 (16-inch) - 2015/2016</v>
      </c>
      <c r="N2592" s="2" t="str">
        <f>VLOOKUP(D2592, [3]products!A:H, 8, FALSE)</f>
        <v>Electra</v>
      </c>
      <c r="O2592" s="21">
        <f>VLOOKUP(A2592, [1]orders!A:D, 4, FALSE)</f>
        <v>42878</v>
      </c>
      <c r="P2592" s="2">
        <v>2</v>
      </c>
      <c r="Q2592" s="2">
        <v>269.99</v>
      </c>
      <c r="R2592" s="27">
        <v>0.2</v>
      </c>
      <c r="S2592" s="2">
        <f t="shared" si="40"/>
        <v>539.98</v>
      </c>
    </row>
    <row r="2593" spans="1:19" x14ac:dyDescent="0.3">
      <c r="A2593" s="2">
        <v>907</v>
      </c>
      <c r="B2593" s="2">
        <v>1</v>
      </c>
      <c r="C2593" s="2">
        <f>VLOOKUP(A2593, [1]orders!A:G, 7, FALSE)</f>
        <v>1</v>
      </c>
      <c r="D2593" s="2">
        <v>84</v>
      </c>
      <c r="E2593" s="2">
        <f>VLOOKUP(C2593, [2]staffs!A:G,1,FALSE)</f>
        <v>1</v>
      </c>
      <c r="F2593" s="2" t="str">
        <f>VLOOKUP(E2593, [2]staffs!A:D,4,FALSE)</f>
        <v>fabiola.jackson@bikes.shop</v>
      </c>
      <c r="G2593" s="2">
        <f>VLOOKUP(D2593, [3]products!$A:$D, 4, FALSE)</f>
        <v>1</v>
      </c>
      <c r="H2593" s="2" t="str">
        <f>VLOOKUP(G2593, [4]categories!A:B, 2, FALSE)</f>
        <v>Children Bicycles</v>
      </c>
      <c r="I2593" s="14">
        <f>VLOOKUP(A2593, [1]orders!A:B,2,FALSE)</f>
        <v>120</v>
      </c>
      <c r="J2593" s="14" t="str">
        <f>VLOOKUP(A2593, [1]orders!A:I,9,FALSE)</f>
        <v>luz.house@gmail.com</v>
      </c>
      <c r="K2593" s="14">
        <f>VLOOKUP(A2593, [1]orders!A:J,10,FALSE)</f>
        <v>93706</v>
      </c>
      <c r="L2593" s="2" t="str">
        <f>IFERROR(VLOOKUP(C2593, [5]stores!A:B, 2, FALSE), "Unknown")</f>
        <v>Santa Cruz Bikes</v>
      </c>
      <c r="M2593" s="2" t="str">
        <f>VLOOKUP(D2593,[3]products!A:B,2,FALSE)</f>
        <v>Sun Bicycles Lil Kitt'n - 2017</v>
      </c>
      <c r="N2593" s="2" t="str">
        <f>VLOOKUP(D2593, [3]products!A:H, 8, FALSE)</f>
        <v>Sun Bicycles</v>
      </c>
      <c r="O2593" s="21">
        <f>VLOOKUP(A2593, [1]orders!A:D, 4, FALSE)</f>
        <v>42879</v>
      </c>
      <c r="P2593" s="2">
        <v>2</v>
      </c>
      <c r="Q2593" s="2">
        <v>109.99</v>
      </c>
      <c r="R2593" s="27">
        <v>7.0000000000000007E-2</v>
      </c>
      <c r="S2593" s="2">
        <f t="shared" si="40"/>
        <v>219.98</v>
      </c>
    </row>
    <row r="2594" spans="1:19" x14ac:dyDescent="0.3">
      <c r="A2594" s="2">
        <v>907</v>
      </c>
      <c r="B2594" s="2">
        <v>2</v>
      </c>
      <c r="C2594" s="2">
        <f>VLOOKUP(A2594, [1]orders!A:G, 7, FALSE)</f>
        <v>1</v>
      </c>
      <c r="D2594" s="2">
        <v>65</v>
      </c>
      <c r="E2594" s="2">
        <f>VLOOKUP(C2594, [2]staffs!A:G,1,FALSE)</f>
        <v>1</v>
      </c>
      <c r="F2594" s="2" t="str">
        <f>VLOOKUP(E2594, [2]staffs!A:D,4,FALSE)</f>
        <v>fabiola.jackson@bikes.shop</v>
      </c>
      <c r="G2594" s="2">
        <f>VLOOKUP(D2594, [3]products!$A:$D, 4, FALSE)</f>
        <v>3</v>
      </c>
      <c r="H2594" s="2" t="str">
        <f>VLOOKUP(G2594, [4]categories!A:B, 2, FALSE)</f>
        <v>Cruisers Bicycles</v>
      </c>
      <c r="I2594" s="14">
        <f>VLOOKUP(A2594, [1]orders!A:B,2,FALSE)</f>
        <v>120</v>
      </c>
      <c r="J2594" s="14" t="str">
        <f>VLOOKUP(A2594, [1]orders!A:I,9,FALSE)</f>
        <v>luz.house@gmail.com</v>
      </c>
      <c r="K2594" s="14">
        <f>VLOOKUP(A2594, [1]orders!A:J,10,FALSE)</f>
        <v>93706</v>
      </c>
      <c r="L2594" s="2" t="str">
        <f>IFERROR(VLOOKUP(C2594, [5]stores!A:B, 2, FALSE), "Unknown")</f>
        <v>Santa Cruz Bikes</v>
      </c>
      <c r="M2594" s="2" t="str">
        <f>VLOOKUP(D2594,[3]products!A:B,2,FALSE)</f>
        <v>Sun Bicycles Lil Bolt Type-R - 2017</v>
      </c>
      <c r="N2594" s="2" t="str">
        <f>VLOOKUP(D2594, [3]products!A:H, 8, FALSE)</f>
        <v>Sun Bicycles</v>
      </c>
      <c r="O2594" s="21">
        <f>VLOOKUP(A2594, [1]orders!A:D, 4, FALSE)</f>
        <v>42879</v>
      </c>
      <c r="P2594" s="2">
        <v>1</v>
      </c>
      <c r="Q2594" s="2">
        <v>346.99</v>
      </c>
      <c r="R2594" s="27">
        <v>7.0000000000000007E-2</v>
      </c>
      <c r="S2594" s="2">
        <f t="shared" si="40"/>
        <v>346.99</v>
      </c>
    </row>
    <row r="2595" spans="1:19" x14ac:dyDescent="0.3">
      <c r="A2595" s="2">
        <v>908</v>
      </c>
      <c r="B2595" s="2">
        <v>1</v>
      </c>
      <c r="C2595" s="2">
        <f>VLOOKUP(A2595, [1]orders!A:G, 7, FALSE)</f>
        <v>2</v>
      </c>
      <c r="D2595" s="2">
        <v>41</v>
      </c>
      <c r="E2595" s="2">
        <f>VLOOKUP(C2595, [2]staffs!A:G,1,FALSE)</f>
        <v>2</v>
      </c>
      <c r="F2595" s="2" t="str">
        <f>VLOOKUP(E2595, [2]staffs!A:D,4,FALSE)</f>
        <v>mireya.copeland@bikes.shop</v>
      </c>
      <c r="G2595" s="2">
        <f>VLOOKUP(D2595, [3]products!$A:$D, 4, FALSE)</f>
        <v>6</v>
      </c>
      <c r="H2595" s="2" t="str">
        <f>VLOOKUP(G2595, [4]categories!A:B, 2, FALSE)</f>
        <v>Mountain Bikes</v>
      </c>
      <c r="I2595" s="14">
        <f>VLOOKUP(A2595, [1]orders!A:B,2,FALSE)</f>
        <v>402</v>
      </c>
      <c r="J2595" s="14" t="str">
        <f>VLOOKUP(A2595, [1]orders!A:I,9,FALSE)</f>
        <v>kerrie.morton@hotmail.com</v>
      </c>
      <c r="K2595" s="14">
        <f>VLOOKUP(A2595, [1]orders!A:J,10,FALSE)</f>
        <v>14534</v>
      </c>
      <c r="L2595" s="2" t="str">
        <f>IFERROR(VLOOKUP(C2595, [5]stores!A:B, 2, FALSE), "Unknown")</f>
        <v>Baldwin Bikes</v>
      </c>
      <c r="M2595" s="2" t="str">
        <f>VLOOKUP(D2595,[3]products!A:B,2,FALSE)</f>
        <v>Haro Shift R3 - 2017</v>
      </c>
      <c r="N2595" s="2" t="str">
        <f>VLOOKUP(D2595, [3]products!A:H, 8, FALSE)</f>
        <v>Haro</v>
      </c>
      <c r="O2595" s="21">
        <f>VLOOKUP(A2595, [1]orders!A:D, 4, FALSE)</f>
        <v>42880</v>
      </c>
      <c r="P2595" s="2">
        <v>1</v>
      </c>
      <c r="Q2595" s="2">
        <v>1469.99</v>
      </c>
      <c r="R2595" s="27">
        <v>0.2</v>
      </c>
      <c r="S2595" s="2">
        <f t="shared" si="40"/>
        <v>1469.99</v>
      </c>
    </row>
    <row r="2596" spans="1:19" x14ac:dyDescent="0.3">
      <c r="A2596" s="2">
        <v>908</v>
      </c>
      <c r="B2596" s="2">
        <v>2</v>
      </c>
      <c r="C2596" s="2">
        <f>VLOOKUP(A2596, [1]orders!A:G, 7, FALSE)</f>
        <v>2</v>
      </c>
      <c r="D2596" s="2">
        <v>94</v>
      </c>
      <c r="E2596" s="2">
        <f>VLOOKUP(C2596, [2]staffs!A:G,1,FALSE)</f>
        <v>2</v>
      </c>
      <c r="F2596" s="2" t="str">
        <f>VLOOKUP(E2596, [2]staffs!A:D,4,FALSE)</f>
        <v>mireya.copeland@bikes.shop</v>
      </c>
      <c r="G2596" s="2">
        <f>VLOOKUP(D2596, [3]products!$A:$D, 4, FALSE)</f>
        <v>1</v>
      </c>
      <c r="H2596" s="2" t="str">
        <f>VLOOKUP(G2596, [4]categories!A:B, 2, FALSE)</f>
        <v>Children Bicycles</v>
      </c>
      <c r="I2596" s="14">
        <f>VLOOKUP(A2596, [1]orders!A:B,2,FALSE)</f>
        <v>402</v>
      </c>
      <c r="J2596" s="14" t="str">
        <f>VLOOKUP(A2596, [1]orders!A:I,9,FALSE)</f>
        <v>kerrie.morton@hotmail.com</v>
      </c>
      <c r="K2596" s="14">
        <f>VLOOKUP(A2596, [1]orders!A:J,10,FALSE)</f>
        <v>14534</v>
      </c>
      <c r="L2596" s="2" t="str">
        <f>IFERROR(VLOOKUP(C2596, [5]stores!A:B, 2, FALSE), "Unknown")</f>
        <v>Baldwin Bikes</v>
      </c>
      <c r="M2596" s="2" t="str">
        <f>VLOOKUP(D2596,[3]products!A:B,2,FALSE)</f>
        <v>Haro Shredder Pro 20 - 2017</v>
      </c>
      <c r="N2596" s="2" t="str">
        <f>VLOOKUP(D2596, [3]products!A:H, 8, FALSE)</f>
        <v>Haro</v>
      </c>
      <c r="O2596" s="21">
        <f>VLOOKUP(A2596, [1]orders!A:D, 4, FALSE)</f>
        <v>42880</v>
      </c>
      <c r="P2596" s="2">
        <v>1</v>
      </c>
      <c r="Q2596" s="2">
        <v>249.99</v>
      </c>
      <c r="R2596" s="27">
        <v>0.1</v>
      </c>
      <c r="S2596" s="2">
        <f t="shared" si="40"/>
        <v>249.99</v>
      </c>
    </row>
    <row r="2597" spans="1:19" x14ac:dyDescent="0.3">
      <c r="A2597" s="2">
        <v>908</v>
      </c>
      <c r="B2597" s="2">
        <v>3</v>
      </c>
      <c r="C2597" s="2">
        <f>VLOOKUP(A2597, [1]orders!A:G, 7, FALSE)</f>
        <v>2</v>
      </c>
      <c r="D2597" s="2">
        <v>102</v>
      </c>
      <c r="E2597" s="2">
        <f>VLOOKUP(C2597, [2]staffs!A:G,1,FALSE)</f>
        <v>2</v>
      </c>
      <c r="F2597" s="2" t="str">
        <f>VLOOKUP(E2597, [2]staffs!A:D,4,FALSE)</f>
        <v>mireya.copeland@bikes.shop</v>
      </c>
      <c r="G2597" s="2">
        <f>VLOOKUP(D2597, [3]products!$A:$D, 4, FALSE)</f>
        <v>2</v>
      </c>
      <c r="H2597" s="2" t="str">
        <f>VLOOKUP(G2597, [4]categories!A:B, 2, FALSE)</f>
        <v>Comfort Bicycles</v>
      </c>
      <c r="I2597" s="14">
        <f>VLOOKUP(A2597, [1]orders!A:B,2,FALSE)</f>
        <v>402</v>
      </c>
      <c r="J2597" s="14" t="str">
        <f>VLOOKUP(A2597, [1]orders!A:I,9,FALSE)</f>
        <v>kerrie.morton@hotmail.com</v>
      </c>
      <c r="K2597" s="14">
        <f>VLOOKUP(A2597, [1]orders!A:J,10,FALSE)</f>
        <v>14534</v>
      </c>
      <c r="L2597" s="2" t="str">
        <f>IFERROR(VLOOKUP(C2597, [5]stores!A:B, 2, FALSE), "Unknown")</f>
        <v>Baldwin Bikes</v>
      </c>
      <c r="M2597" s="2" t="str">
        <f>VLOOKUP(D2597,[3]products!A:B,2,FALSE)</f>
        <v>Electra Townie Original 7D - 2017</v>
      </c>
      <c r="N2597" s="2" t="str">
        <f>VLOOKUP(D2597, [3]products!A:H, 8, FALSE)</f>
        <v>Electra</v>
      </c>
      <c r="O2597" s="21">
        <f>VLOOKUP(A2597, [1]orders!A:D, 4, FALSE)</f>
        <v>42880</v>
      </c>
      <c r="P2597" s="2">
        <v>2</v>
      </c>
      <c r="Q2597" s="2">
        <v>489.99</v>
      </c>
      <c r="R2597" s="27">
        <v>0.1</v>
      </c>
      <c r="S2597" s="2">
        <f t="shared" si="40"/>
        <v>979.98</v>
      </c>
    </row>
    <row r="2598" spans="1:19" x14ac:dyDescent="0.3">
      <c r="A2598" s="2">
        <v>909</v>
      </c>
      <c r="B2598" s="2">
        <v>1</v>
      </c>
      <c r="C2598" s="2">
        <f>VLOOKUP(A2598, [1]orders!A:G, 7, FALSE)</f>
        <v>1</v>
      </c>
      <c r="D2598" s="2">
        <v>5</v>
      </c>
      <c r="E2598" s="2">
        <f>VLOOKUP(C2598, [2]staffs!A:G,1,FALSE)</f>
        <v>1</v>
      </c>
      <c r="F2598" s="2" t="str">
        <f>VLOOKUP(E2598, [2]staffs!A:D,4,FALSE)</f>
        <v>fabiola.jackson@bikes.shop</v>
      </c>
      <c r="G2598" s="2">
        <f>VLOOKUP(D2598, [3]products!$A:$D, 4, FALSE)</f>
        <v>6</v>
      </c>
      <c r="H2598" s="2" t="str">
        <f>VLOOKUP(G2598, [4]categories!A:B, 2, FALSE)</f>
        <v>Mountain Bikes</v>
      </c>
      <c r="I2598" s="14">
        <f>VLOOKUP(A2598, [1]orders!A:B,2,FALSE)</f>
        <v>188</v>
      </c>
      <c r="J2598" s="14" t="str">
        <f>VLOOKUP(A2598, [1]orders!A:I,9,FALSE)</f>
        <v>sharla.flynn@hotmail.com</v>
      </c>
      <c r="K2598" s="14">
        <f>VLOOKUP(A2598, [1]orders!A:J,10,FALSE)</f>
        <v>93035</v>
      </c>
      <c r="L2598" s="2" t="str">
        <f>IFERROR(VLOOKUP(C2598, [5]stores!A:B, 2, FALSE), "Unknown")</f>
        <v>Santa Cruz Bikes</v>
      </c>
      <c r="M2598" s="2" t="str">
        <f>VLOOKUP(D2598,[3]products!A:B,2,FALSE)</f>
        <v>Heller Shagamaw Frame - 2016</v>
      </c>
      <c r="N2598" s="2" t="str">
        <f>VLOOKUP(D2598, [3]products!A:H, 8, FALSE)</f>
        <v>Heller</v>
      </c>
      <c r="O2598" s="21">
        <f>VLOOKUP(A2598, [1]orders!A:D, 4, FALSE)</f>
        <v>42881</v>
      </c>
      <c r="P2598" s="2">
        <v>1</v>
      </c>
      <c r="Q2598" s="2">
        <v>1320.99</v>
      </c>
      <c r="R2598" s="27">
        <v>0.2</v>
      </c>
      <c r="S2598" s="2">
        <f t="shared" si="40"/>
        <v>1320.99</v>
      </c>
    </row>
    <row r="2599" spans="1:19" x14ac:dyDescent="0.3">
      <c r="A2599" s="2">
        <v>910</v>
      </c>
      <c r="B2599" s="2">
        <v>1</v>
      </c>
      <c r="C2599" s="2">
        <f>VLOOKUP(A2599, [1]orders!A:G, 7, FALSE)</f>
        <v>2</v>
      </c>
      <c r="D2599" s="2">
        <v>23</v>
      </c>
      <c r="E2599" s="2">
        <f>VLOOKUP(C2599, [2]staffs!A:G,1,FALSE)</f>
        <v>2</v>
      </c>
      <c r="F2599" s="2" t="str">
        <f>VLOOKUP(E2599, [2]staffs!A:D,4,FALSE)</f>
        <v>mireya.copeland@bikes.shop</v>
      </c>
      <c r="G2599" s="2">
        <f>VLOOKUP(D2599, [3]products!$A:$D, 4, FALSE)</f>
        <v>1</v>
      </c>
      <c r="H2599" s="2" t="str">
        <f>VLOOKUP(G2599, [4]categories!A:B, 2, FALSE)</f>
        <v>Children Bicycles</v>
      </c>
      <c r="I2599" s="14">
        <f>VLOOKUP(A2599, [1]orders!A:B,2,FALSE)</f>
        <v>342</v>
      </c>
      <c r="J2599" s="14" t="str">
        <f>VLOOKUP(A2599, [1]orders!A:I,9,FALSE)</f>
        <v>cassondra.pruitt@aol.com</v>
      </c>
      <c r="K2599" s="14">
        <f>VLOOKUP(A2599, [1]orders!A:J,10,FALSE)</f>
        <v>11566</v>
      </c>
      <c r="L2599" s="2" t="str">
        <f>IFERROR(VLOOKUP(C2599, [5]stores!A:B, 2, FALSE), "Unknown")</f>
        <v>Baldwin Bikes</v>
      </c>
      <c r="M2599" s="2" t="str">
        <f>VLOOKUP(D2599,[3]products!A:B,2,FALSE)</f>
        <v>Electra Girl's Hawaii 1 (20-inch) - 2015/2016</v>
      </c>
      <c r="N2599" s="2" t="str">
        <f>VLOOKUP(D2599, [3]products!A:H, 8, FALSE)</f>
        <v>Electra</v>
      </c>
      <c r="O2599" s="21">
        <f>VLOOKUP(A2599, [1]orders!A:D, 4, FALSE)</f>
        <v>42881</v>
      </c>
      <c r="P2599" s="2">
        <v>1</v>
      </c>
      <c r="Q2599" s="2">
        <v>299.99</v>
      </c>
      <c r="R2599" s="27">
        <v>0.1</v>
      </c>
      <c r="S2599" s="2">
        <f t="shared" si="40"/>
        <v>299.99</v>
      </c>
    </row>
    <row r="2600" spans="1:19" x14ac:dyDescent="0.3">
      <c r="A2600" s="2">
        <v>911</v>
      </c>
      <c r="B2600" s="2">
        <v>1</v>
      </c>
      <c r="C2600" s="2">
        <f>VLOOKUP(A2600, [1]orders!A:G, 7, FALSE)</f>
        <v>2</v>
      </c>
      <c r="D2600" s="2">
        <v>66</v>
      </c>
      <c r="E2600" s="2">
        <f>VLOOKUP(C2600, [2]staffs!A:G,1,FALSE)</f>
        <v>2</v>
      </c>
      <c r="F2600" s="2" t="str">
        <f>VLOOKUP(E2600, [2]staffs!A:D,4,FALSE)</f>
        <v>mireya.copeland@bikes.shop</v>
      </c>
      <c r="G2600" s="2">
        <f>VLOOKUP(D2600, [3]products!$A:$D, 4, FALSE)</f>
        <v>3</v>
      </c>
      <c r="H2600" s="2" t="str">
        <f>VLOOKUP(G2600, [4]categories!A:B, 2, FALSE)</f>
        <v>Cruisers Bicycles</v>
      </c>
      <c r="I2600" s="14">
        <f>VLOOKUP(A2600, [1]orders!A:B,2,FALSE)</f>
        <v>887</v>
      </c>
      <c r="J2600" s="14" t="str">
        <f>VLOOKUP(A2600, [1]orders!A:I,9,FALSE)</f>
        <v>graig.cannon@gmail.com</v>
      </c>
      <c r="K2600" s="14">
        <f>VLOOKUP(A2600, [1]orders!A:J,10,FALSE)</f>
        <v>11791</v>
      </c>
      <c r="L2600" s="2" t="str">
        <f>IFERROR(VLOOKUP(C2600, [5]stores!A:B, 2, FALSE), "Unknown")</f>
        <v>Baldwin Bikes</v>
      </c>
      <c r="M2600" s="2" t="str">
        <f>VLOOKUP(D2600,[3]products!A:B,2,FALSE)</f>
        <v>Sun Bicycles Revolutions 24 - 2017</v>
      </c>
      <c r="N2600" s="2" t="str">
        <f>VLOOKUP(D2600, [3]products!A:H, 8, FALSE)</f>
        <v>Sun Bicycles</v>
      </c>
      <c r="O2600" s="21">
        <f>VLOOKUP(A2600, [1]orders!A:D, 4, FALSE)</f>
        <v>42881</v>
      </c>
      <c r="P2600" s="2">
        <v>2</v>
      </c>
      <c r="Q2600" s="2">
        <v>250.99</v>
      </c>
      <c r="R2600" s="27">
        <v>0.05</v>
      </c>
      <c r="S2600" s="2">
        <f t="shared" si="40"/>
        <v>501.98</v>
      </c>
    </row>
    <row r="2601" spans="1:19" x14ac:dyDescent="0.3">
      <c r="A2601" s="2">
        <v>911</v>
      </c>
      <c r="B2601" s="2">
        <v>2</v>
      </c>
      <c r="C2601" s="2">
        <f>VLOOKUP(A2601, [1]orders!A:G, 7, FALSE)</f>
        <v>2</v>
      </c>
      <c r="D2601" s="2">
        <v>106</v>
      </c>
      <c r="E2601" s="2">
        <f>VLOOKUP(C2601, [2]staffs!A:G,1,FALSE)</f>
        <v>2</v>
      </c>
      <c r="F2601" s="2" t="str">
        <f>VLOOKUP(E2601, [2]staffs!A:D,4,FALSE)</f>
        <v>mireya.copeland@bikes.shop</v>
      </c>
      <c r="G2601" s="2">
        <f>VLOOKUP(D2601, [3]products!$A:$D, 4, FALSE)</f>
        <v>2</v>
      </c>
      <c r="H2601" s="2" t="str">
        <f>VLOOKUP(G2601, [4]categories!A:B, 2, FALSE)</f>
        <v>Comfort Bicycles</v>
      </c>
      <c r="I2601" s="14">
        <f>VLOOKUP(A2601, [1]orders!A:B,2,FALSE)</f>
        <v>887</v>
      </c>
      <c r="J2601" s="14" t="str">
        <f>VLOOKUP(A2601, [1]orders!A:I,9,FALSE)</f>
        <v>graig.cannon@gmail.com</v>
      </c>
      <c r="K2601" s="14">
        <f>VLOOKUP(A2601, [1]orders!A:J,10,FALSE)</f>
        <v>11791</v>
      </c>
      <c r="L2601" s="2" t="str">
        <f>IFERROR(VLOOKUP(C2601, [5]stores!A:B, 2, FALSE), "Unknown")</f>
        <v>Baldwin Bikes</v>
      </c>
      <c r="M2601" s="2" t="str">
        <f>VLOOKUP(D2601,[3]products!A:B,2,FALSE)</f>
        <v>Sun Bicycles Cruz 3 - 2017</v>
      </c>
      <c r="N2601" s="2" t="str">
        <f>VLOOKUP(D2601, [3]products!A:H, 8, FALSE)</f>
        <v>Sun Bicycles</v>
      </c>
      <c r="O2601" s="21">
        <f>VLOOKUP(A2601, [1]orders!A:D, 4, FALSE)</f>
        <v>42881</v>
      </c>
      <c r="P2601" s="2">
        <v>1</v>
      </c>
      <c r="Q2601" s="2">
        <v>449.99</v>
      </c>
      <c r="R2601" s="27">
        <v>0.05</v>
      </c>
      <c r="S2601" s="2">
        <f t="shared" si="40"/>
        <v>449.99</v>
      </c>
    </row>
    <row r="2602" spans="1:19" x14ac:dyDescent="0.3">
      <c r="A2602" s="2">
        <v>911</v>
      </c>
      <c r="B2602" s="2">
        <v>3</v>
      </c>
      <c r="C2602" s="2">
        <f>VLOOKUP(A2602, [1]orders!A:G, 7, FALSE)</f>
        <v>2</v>
      </c>
      <c r="D2602" s="2">
        <v>91</v>
      </c>
      <c r="E2602" s="2">
        <f>VLOOKUP(C2602, [2]staffs!A:G,1,FALSE)</f>
        <v>2</v>
      </c>
      <c r="F2602" s="2" t="str">
        <f>VLOOKUP(E2602, [2]staffs!A:D,4,FALSE)</f>
        <v>mireya.copeland@bikes.shop</v>
      </c>
      <c r="G2602" s="2">
        <f>VLOOKUP(D2602, [3]products!$A:$D, 4, FALSE)</f>
        <v>1</v>
      </c>
      <c r="H2602" s="2" t="str">
        <f>VLOOKUP(G2602, [4]categories!A:B, 2, FALSE)</f>
        <v>Children Bicycles</v>
      </c>
      <c r="I2602" s="14">
        <f>VLOOKUP(A2602, [1]orders!A:B,2,FALSE)</f>
        <v>887</v>
      </c>
      <c r="J2602" s="14" t="str">
        <f>VLOOKUP(A2602, [1]orders!A:I,9,FALSE)</f>
        <v>graig.cannon@gmail.com</v>
      </c>
      <c r="K2602" s="14">
        <f>VLOOKUP(A2602, [1]orders!A:J,10,FALSE)</f>
        <v>11791</v>
      </c>
      <c r="L2602" s="2" t="str">
        <f>IFERROR(VLOOKUP(C2602, [5]stores!A:B, 2, FALSE), "Unknown")</f>
        <v>Baldwin Bikes</v>
      </c>
      <c r="M2602" s="2" t="str">
        <f>VLOOKUP(D2602,[3]products!A:B,2,FALSE)</f>
        <v>Trek Precaliber 24 (21-Speed) - Girls - 2017</v>
      </c>
      <c r="N2602" s="2" t="str">
        <f>VLOOKUP(D2602, [3]products!A:H, 8, FALSE)</f>
        <v>Trek</v>
      </c>
      <c r="O2602" s="21">
        <f>VLOOKUP(A2602, [1]orders!A:D, 4, FALSE)</f>
        <v>42881</v>
      </c>
      <c r="P2602" s="2">
        <v>2</v>
      </c>
      <c r="Q2602" s="2">
        <v>349.99</v>
      </c>
      <c r="R2602" s="27">
        <v>0.05</v>
      </c>
      <c r="S2602" s="2">
        <f t="shared" si="40"/>
        <v>699.98</v>
      </c>
    </row>
    <row r="2603" spans="1:19" x14ac:dyDescent="0.3">
      <c r="A2603" s="2">
        <v>911</v>
      </c>
      <c r="B2603" s="2">
        <v>4</v>
      </c>
      <c r="C2603" s="2">
        <f>VLOOKUP(A2603, [1]orders!A:G, 7, FALSE)</f>
        <v>2</v>
      </c>
      <c r="D2603" s="2">
        <v>49</v>
      </c>
      <c r="E2603" s="2">
        <f>VLOOKUP(C2603, [2]staffs!A:G,1,FALSE)</f>
        <v>2</v>
      </c>
      <c r="F2603" s="2" t="str">
        <f>VLOOKUP(E2603, [2]staffs!A:D,4,FALSE)</f>
        <v>mireya.copeland@bikes.shop</v>
      </c>
      <c r="G2603" s="2">
        <f>VLOOKUP(D2603, [3]products!$A:$D, 4, FALSE)</f>
        <v>7</v>
      </c>
      <c r="H2603" s="2" t="str">
        <f>VLOOKUP(G2603, [4]categories!A:B, 2, FALSE)</f>
        <v>Road Bikes</v>
      </c>
      <c r="I2603" s="14">
        <f>VLOOKUP(A2603, [1]orders!A:B,2,FALSE)</f>
        <v>887</v>
      </c>
      <c r="J2603" s="14" t="str">
        <f>VLOOKUP(A2603, [1]orders!A:I,9,FALSE)</f>
        <v>graig.cannon@gmail.com</v>
      </c>
      <c r="K2603" s="14">
        <f>VLOOKUP(A2603, [1]orders!A:J,10,FALSE)</f>
        <v>11791</v>
      </c>
      <c r="L2603" s="2" t="str">
        <f>IFERROR(VLOOKUP(C2603, [5]stores!A:B, 2, FALSE), "Unknown")</f>
        <v>Baldwin Bikes</v>
      </c>
      <c r="M2603" s="2" t="str">
        <f>VLOOKUP(D2603,[3]products!A:B,2,FALSE)</f>
        <v>Trek Domane SL 6 - 2017</v>
      </c>
      <c r="N2603" s="2" t="str">
        <f>VLOOKUP(D2603, [3]products!A:H, 8, FALSE)</f>
        <v>Trek</v>
      </c>
      <c r="O2603" s="21">
        <f>VLOOKUP(A2603, [1]orders!A:D, 4, FALSE)</f>
        <v>42881</v>
      </c>
      <c r="P2603" s="2">
        <v>1</v>
      </c>
      <c r="Q2603" s="2">
        <v>3499.99</v>
      </c>
      <c r="R2603" s="27">
        <v>0.2</v>
      </c>
      <c r="S2603" s="2">
        <f t="shared" si="40"/>
        <v>3499.99</v>
      </c>
    </row>
    <row r="2604" spans="1:19" x14ac:dyDescent="0.3">
      <c r="A2604" s="2">
        <v>912</v>
      </c>
      <c r="B2604" s="2">
        <v>1</v>
      </c>
      <c r="C2604" s="2">
        <f>VLOOKUP(A2604, [1]orders!A:G, 7, FALSE)</f>
        <v>1</v>
      </c>
      <c r="D2604" s="2">
        <v>22</v>
      </c>
      <c r="E2604" s="2">
        <f>VLOOKUP(C2604, [2]staffs!A:G,1,FALSE)</f>
        <v>1</v>
      </c>
      <c r="F2604" s="2" t="str">
        <f>VLOOKUP(E2604, [2]staffs!A:D,4,FALSE)</f>
        <v>fabiola.jackson@bikes.shop</v>
      </c>
      <c r="G2604" s="2">
        <f>VLOOKUP(D2604, [3]products!$A:$D, 4, FALSE)</f>
        <v>1</v>
      </c>
      <c r="H2604" s="2" t="str">
        <f>VLOOKUP(G2604, [4]categories!A:B, 2, FALSE)</f>
        <v>Children Bicycles</v>
      </c>
      <c r="I2604" s="14">
        <f>VLOOKUP(A2604, [1]orders!A:B,2,FALSE)</f>
        <v>519</v>
      </c>
      <c r="J2604" s="14" t="str">
        <f>VLOOKUP(A2604, [1]orders!A:I,9,FALSE)</f>
        <v>rudolf.gilliam@aol.com</v>
      </c>
      <c r="K2604" s="14">
        <f>VLOOKUP(A2604, [1]orders!A:J,10,FALSE)</f>
        <v>90274</v>
      </c>
      <c r="L2604" s="2" t="str">
        <f>IFERROR(VLOOKUP(C2604, [5]stores!A:B, 2, FALSE), "Unknown")</f>
        <v>Santa Cruz Bikes</v>
      </c>
      <c r="M2604" s="2" t="str">
        <f>VLOOKUP(D2604,[3]products!A:B,2,FALSE)</f>
        <v>Electra Girl's Hawaii 1 (16-inch) - 2015/2016</v>
      </c>
      <c r="N2604" s="2" t="str">
        <f>VLOOKUP(D2604, [3]products!A:H, 8, FALSE)</f>
        <v>Electra</v>
      </c>
      <c r="O2604" s="21">
        <f>VLOOKUP(A2604, [1]orders!A:D, 4, FALSE)</f>
        <v>42882</v>
      </c>
      <c r="P2604" s="2">
        <v>2</v>
      </c>
      <c r="Q2604" s="2">
        <v>269.99</v>
      </c>
      <c r="R2604" s="27">
        <v>0.2</v>
      </c>
      <c r="S2604" s="2">
        <f t="shared" si="40"/>
        <v>539.98</v>
      </c>
    </row>
    <row r="2605" spans="1:19" x14ac:dyDescent="0.3">
      <c r="A2605" s="2">
        <v>912</v>
      </c>
      <c r="B2605" s="2">
        <v>2</v>
      </c>
      <c r="C2605" s="2">
        <f>VLOOKUP(A2605, [1]orders!A:G, 7, FALSE)</f>
        <v>1</v>
      </c>
      <c r="D2605" s="2">
        <v>71</v>
      </c>
      <c r="E2605" s="2">
        <f>VLOOKUP(C2605, [2]staffs!A:G,1,FALSE)</f>
        <v>1</v>
      </c>
      <c r="F2605" s="2" t="str">
        <f>VLOOKUP(E2605, [2]staffs!A:D,4,FALSE)</f>
        <v>fabiola.jackson@bikes.shop</v>
      </c>
      <c r="G2605" s="2">
        <f>VLOOKUP(D2605, [3]products!$A:$D, 4, FALSE)</f>
        <v>3</v>
      </c>
      <c r="H2605" s="2" t="str">
        <f>VLOOKUP(G2605, [4]categories!A:B, 2, FALSE)</f>
        <v>Cruisers Bicycles</v>
      </c>
      <c r="I2605" s="14">
        <f>VLOOKUP(A2605, [1]orders!A:B,2,FALSE)</f>
        <v>519</v>
      </c>
      <c r="J2605" s="14" t="str">
        <f>VLOOKUP(A2605, [1]orders!A:I,9,FALSE)</f>
        <v>rudolf.gilliam@aol.com</v>
      </c>
      <c r="K2605" s="14">
        <f>VLOOKUP(A2605, [1]orders!A:J,10,FALSE)</f>
        <v>90274</v>
      </c>
      <c r="L2605" s="2" t="str">
        <f>IFERROR(VLOOKUP(C2605, [5]stores!A:B, 2, FALSE), "Unknown")</f>
        <v>Santa Cruz Bikes</v>
      </c>
      <c r="M2605" s="2" t="str">
        <f>VLOOKUP(D2605,[3]products!A:B,2,FALSE)</f>
        <v>Sun Bicycles Atlas X-Type - 2017</v>
      </c>
      <c r="N2605" s="2" t="str">
        <f>VLOOKUP(D2605, [3]products!A:H, 8, FALSE)</f>
        <v>Sun Bicycles</v>
      </c>
      <c r="O2605" s="21">
        <f>VLOOKUP(A2605, [1]orders!A:D, 4, FALSE)</f>
        <v>42882</v>
      </c>
      <c r="P2605" s="2">
        <v>2</v>
      </c>
      <c r="Q2605" s="2">
        <v>416.99</v>
      </c>
      <c r="R2605" s="27">
        <v>0.05</v>
      </c>
      <c r="S2605" s="2">
        <f t="shared" si="40"/>
        <v>833.98</v>
      </c>
    </row>
    <row r="2606" spans="1:19" x14ac:dyDescent="0.3">
      <c r="A2606" s="2">
        <v>912</v>
      </c>
      <c r="B2606" s="2">
        <v>3</v>
      </c>
      <c r="C2606" s="2">
        <f>VLOOKUP(A2606, [1]orders!A:G, 7, FALSE)</f>
        <v>1</v>
      </c>
      <c r="D2606" s="2">
        <v>101</v>
      </c>
      <c r="E2606" s="2">
        <f>VLOOKUP(C2606, [2]staffs!A:G,1,FALSE)</f>
        <v>1</v>
      </c>
      <c r="F2606" s="2" t="str">
        <f>VLOOKUP(E2606, [2]staffs!A:D,4,FALSE)</f>
        <v>fabiola.jackson@bikes.shop</v>
      </c>
      <c r="G2606" s="2">
        <f>VLOOKUP(D2606, [3]products!$A:$D, 4, FALSE)</f>
        <v>1</v>
      </c>
      <c r="H2606" s="2" t="str">
        <f>VLOOKUP(G2606, [4]categories!A:B, 2, FALSE)</f>
        <v>Children Bicycles</v>
      </c>
      <c r="I2606" s="14">
        <f>VLOOKUP(A2606, [1]orders!A:B,2,FALSE)</f>
        <v>519</v>
      </c>
      <c r="J2606" s="14" t="str">
        <f>VLOOKUP(A2606, [1]orders!A:I,9,FALSE)</f>
        <v>rudolf.gilliam@aol.com</v>
      </c>
      <c r="K2606" s="14">
        <f>VLOOKUP(A2606, [1]orders!A:J,10,FALSE)</f>
        <v>90274</v>
      </c>
      <c r="L2606" s="2" t="str">
        <f>IFERROR(VLOOKUP(C2606, [5]stores!A:B, 2, FALSE), "Unknown")</f>
        <v>Santa Cruz Bikes</v>
      </c>
      <c r="M2606" s="2" t="str">
        <f>VLOOKUP(D2606,[3]products!A:B,2,FALSE)</f>
        <v>Electra Townie 7D (20-inch) - Boys' - 2017</v>
      </c>
      <c r="N2606" s="2" t="str">
        <f>VLOOKUP(D2606, [3]products!A:H, 8, FALSE)</f>
        <v>Electra</v>
      </c>
      <c r="O2606" s="21">
        <f>VLOOKUP(A2606, [1]orders!A:D, 4, FALSE)</f>
        <v>42882</v>
      </c>
      <c r="P2606" s="2">
        <v>1</v>
      </c>
      <c r="Q2606" s="2">
        <v>339.99</v>
      </c>
      <c r="R2606" s="27">
        <v>0.05</v>
      </c>
      <c r="S2606" s="2">
        <f t="shared" si="40"/>
        <v>339.99</v>
      </c>
    </row>
    <row r="2607" spans="1:19" x14ac:dyDescent="0.3">
      <c r="A2607" s="2">
        <v>912</v>
      </c>
      <c r="B2607" s="2">
        <v>4</v>
      </c>
      <c r="C2607" s="2">
        <f>VLOOKUP(A2607, [1]orders!A:G, 7, FALSE)</f>
        <v>1</v>
      </c>
      <c r="D2607" s="2">
        <v>2</v>
      </c>
      <c r="E2607" s="2">
        <f>VLOOKUP(C2607, [2]staffs!A:G,1,FALSE)</f>
        <v>1</v>
      </c>
      <c r="F2607" s="2" t="str">
        <f>VLOOKUP(E2607, [2]staffs!A:D,4,FALSE)</f>
        <v>fabiola.jackson@bikes.shop</v>
      </c>
      <c r="G2607" s="2">
        <f>VLOOKUP(D2607, [3]products!$A:$D, 4, FALSE)</f>
        <v>6</v>
      </c>
      <c r="H2607" s="2" t="str">
        <f>VLOOKUP(G2607, [4]categories!A:B, 2, FALSE)</f>
        <v>Mountain Bikes</v>
      </c>
      <c r="I2607" s="14">
        <f>VLOOKUP(A2607, [1]orders!A:B,2,FALSE)</f>
        <v>519</v>
      </c>
      <c r="J2607" s="14" t="str">
        <f>VLOOKUP(A2607, [1]orders!A:I,9,FALSE)</f>
        <v>rudolf.gilliam@aol.com</v>
      </c>
      <c r="K2607" s="14">
        <f>VLOOKUP(A2607, [1]orders!A:J,10,FALSE)</f>
        <v>90274</v>
      </c>
      <c r="L2607" s="2" t="str">
        <f>IFERROR(VLOOKUP(C2607, [5]stores!A:B, 2, FALSE), "Unknown")</f>
        <v>Santa Cruz Bikes</v>
      </c>
      <c r="M2607" s="2" t="str">
        <f>VLOOKUP(D2607,[3]products!A:B,2,FALSE)</f>
        <v>Ritchey Timberwolf Frameset - 2016</v>
      </c>
      <c r="N2607" s="2" t="str">
        <f>VLOOKUP(D2607, [3]products!A:H, 8, FALSE)</f>
        <v>Ritchey</v>
      </c>
      <c r="O2607" s="21">
        <f>VLOOKUP(A2607, [1]orders!A:D, 4, FALSE)</f>
        <v>42882</v>
      </c>
      <c r="P2607" s="2">
        <v>2</v>
      </c>
      <c r="Q2607" s="2">
        <v>749.99</v>
      </c>
      <c r="R2607" s="27">
        <v>0.2</v>
      </c>
      <c r="S2607" s="2">
        <f t="shared" si="40"/>
        <v>1499.98</v>
      </c>
    </row>
    <row r="2608" spans="1:19" x14ac:dyDescent="0.3">
      <c r="A2608" s="2">
        <v>913</v>
      </c>
      <c r="B2608" s="2">
        <v>1</v>
      </c>
      <c r="C2608" s="2">
        <f>VLOOKUP(A2608, [1]orders!A:G, 7, FALSE)</f>
        <v>2</v>
      </c>
      <c r="D2608" s="2">
        <v>90</v>
      </c>
      <c r="E2608" s="2">
        <f>VLOOKUP(C2608, [2]staffs!A:G,1,FALSE)</f>
        <v>2</v>
      </c>
      <c r="F2608" s="2" t="str">
        <f>VLOOKUP(E2608, [2]staffs!A:D,4,FALSE)</f>
        <v>mireya.copeland@bikes.shop</v>
      </c>
      <c r="G2608" s="2">
        <f>VLOOKUP(D2608, [3]products!$A:$D, 4, FALSE)</f>
        <v>1</v>
      </c>
      <c r="H2608" s="2" t="str">
        <f>VLOOKUP(G2608, [4]categories!A:B, 2, FALSE)</f>
        <v>Children Bicycles</v>
      </c>
      <c r="I2608" s="14">
        <f>VLOOKUP(A2608, [1]orders!A:B,2,FALSE)</f>
        <v>699</v>
      </c>
      <c r="J2608" s="14" t="str">
        <f>VLOOKUP(A2608, [1]orders!A:I,9,FALSE)</f>
        <v>zella.fernandez@yahoo.com</v>
      </c>
      <c r="K2608" s="14">
        <f>VLOOKUP(A2608, [1]orders!A:J,10,FALSE)</f>
        <v>11570</v>
      </c>
      <c r="L2608" s="2" t="str">
        <f>IFERROR(VLOOKUP(C2608, [5]stores!A:B, 2, FALSE), "Unknown")</f>
        <v>Baldwin Bikes</v>
      </c>
      <c r="M2608" s="2" t="str">
        <f>VLOOKUP(D2608,[3]products!A:B,2,FALSE)</f>
        <v>Trek Precaliber 16 Girls - 2017</v>
      </c>
      <c r="N2608" s="2" t="str">
        <f>VLOOKUP(D2608, [3]products!A:H, 8, FALSE)</f>
        <v>Trek</v>
      </c>
      <c r="O2608" s="21">
        <f>VLOOKUP(A2608, [1]orders!A:D, 4, FALSE)</f>
        <v>42882</v>
      </c>
      <c r="P2608" s="2">
        <v>2</v>
      </c>
      <c r="Q2608" s="2">
        <v>209.99</v>
      </c>
      <c r="R2608" s="27">
        <v>0.1</v>
      </c>
      <c r="S2608" s="2">
        <f t="shared" si="40"/>
        <v>419.98</v>
      </c>
    </row>
    <row r="2609" spans="1:19" x14ac:dyDescent="0.3">
      <c r="A2609" s="2">
        <v>913</v>
      </c>
      <c r="B2609" s="2">
        <v>2</v>
      </c>
      <c r="C2609" s="2">
        <f>VLOOKUP(A2609, [1]orders!A:G, 7, FALSE)</f>
        <v>2</v>
      </c>
      <c r="D2609" s="2">
        <v>24</v>
      </c>
      <c r="E2609" s="2">
        <f>VLOOKUP(C2609, [2]staffs!A:G,1,FALSE)</f>
        <v>2</v>
      </c>
      <c r="F2609" s="2" t="str">
        <f>VLOOKUP(E2609, [2]staffs!A:D,4,FALSE)</f>
        <v>mireya.copeland@bikes.shop</v>
      </c>
      <c r="G2609" s="2">
        <f>VLOOKUP(D2609, [3]products!$A:$D, 4, FALSE)</f>
        <v>2</v>
      </c>
      <c r="H2609" s="2" t="str">
        <f>VLOOKUP(G2609, [4]categories!A:B, 2, FALSE)</f>
        <v>Comfort Bicycles</v>
      </c>
      <c r="I2609" s="14">
        <f>VLOOKUP(A2609, [1]orders!A:B,2,FALSE)</f>
        <v>699</v>
      </c>
      <c r="J2609" s="14" t="str">
        <f>VLOOKUP(A2609, [1]orders!A:I,9,FALSE)</f>
        <v>zella.fernandez@yahoo.com</v>
      </c>
      <c r="K2609" s="14">
        <f>VLOOKUP(A2609, [1]orders!A:J,10,FALSE)</f>
        <v>11570</v>
      </c>
      <c r="L2609" s="2" t="str">
        <f>IFERROR(VLOOKUP(C2609, [5]stores!A:B, 2, FALSE), "Unknown")</f>
        <v>Baldwin Bikes</v>
      </c>
      <c r="M2609" s="2" t="str">
        <f>VLOOKUP(D2609,[3]products!A:B,2,FALSE)</f>
        <v>Electra Townie Original 21D - 2016</v>
      </c>
      <c r="N2609" s="2" t="str">
        <f>VLOOKUP(D2609, [3]products!A:H, 8, FALSE)</f>
        <v>Electra</v>
      </c>
      <c r="O2609" s="21">
        <f>VLOOKUP(A2609, [1]orders!A:D, 4, FALSE)</f>
        <v>42882</v>
      </c>
      <c r="P2609" s="2">
        <v>2</v>
      </c>
      <c r="Q2609" s="2">
        <v>549.99</v>
      </c>
      <c r="R2609" s="27">
        <v>0.05</v>
      </c>
      <c r="S2609" s="2">
        <f t="shared" si="40"/>
        <v>1099.98</v>
      </c>
    </row>
    <row r="2610" spans="1:19" x14ac:dyDescent="0.3">
      <c r="A2610" s="2">
        <v>914</v>
      </c>
      <c r="B2610" s="2">
        <v>1</v>
      </c>
      <c r="C2610" s="2">
        <f>VLOOKUP(A2610, [1]orders!A:G, 7, FALSE)</f>
        <v>1</v>
      </c>
      <c r="D2610" s="2">
        <v>38</v>
      </c>
      <c r="E2610" s="2">
        <f>VLOOKUP(C2610, [2]staffs!A:G,1,FALSE)</f>
        <v>1</v>
      </c>
      <c r="F2610" s="2" t="str">
        <f>VLOOKUP(E2610, [2]staffs!A:D,4,FALSE)</f>
        <v>fabiola.jackson@bikes.shop</v>
      </c>
      <c r="G2610" s="2">
        <f>VLOOKUP(D2610, [3]products!$A:$D, 4, FALSE)</f>
        <v>6</v>
      </c>
      <c r="H2610" s="2" t="str">
        <f>VLOOKUP(G2610, [4]categories!A:B, 2, FALSE)</f>
        <v>Mountain Bikes</v>
      </c>
      <c r="I2610" s="14">
        <f>VLOOKUP(A2610, [1]orders!A:B,2,FALSE)</f>
        <v>1068</v>
      </c>
      <c r="J2610" s="14" t="str">
        <f>VLOOKUP(A2610, [1]orders!A:I,9,FALSE)</f>
        <v>doris.kaufman@gmail.com</v>
      </c>
      <c r="K2610" s="14">
        <f>VLOOKUP(A2610, [1]orders!A:J,10,FALSE)</f>
        <v>91010</v>
      </c>
      <c r="L2610" s="2" t="str">
        <f>IFERROR(VLOOKUP(C2610, [5]stores!A:B, 2, FALSE), "Unknown")</f>
        <v>Santa Cruz Bikes</v>
      </c>
      <c r="M2610" s="2" t="str">
        <f>VLOOKUP(D2610,[3]products!A:B,2,FALSE)</f>
        <v>Haro Flightline Two 26 Plus - 2017</v>
      </c>
      <c r="N2610" s="2" t="str">
        <f>VLOOKUP(D2610, [3]products!A:H, 8, FALSE)</f>
        <v>Haro</v>
      </c>
      <c r="O2610" s="21">
        <f>VLOOKUP(A2610, [1]orders!A:D, 4, FALSE)</f>
        <v>42883</v>
      </c>
      <c r="P2610" s="2">
        <v>1</v>
      </c>
      <c r="Q2610" s="2">
        <v>549.99</v>
      </c>
      <c r="R2610" s="27">
        <v>7.0000000000000007E-2</v>
      </c>
      <c r="S2610" s="2">
        <f t="shared" si="40"/>
        <v>549.99</v>
      </c>
    </row>
    <row r="2611" spans="1:19" x14ac:dyDescent="0.3">
      <c r="A2611" s="2">
        <v>914</v>
      </c>
      <c r="B2611" s="2">
        <v>2</v>
      </c>
      <c r="C2611" s="2">
        <f>VLOOKUP(A2611, [1]orders!A:G, 7, FALSE)</f>
        <v>1</v>
      </c>
      <c r="D2611" s="2">
        <v>20</v>
      </c>
      <c r="E2611" s="2">
        <f>VLOOKUP(C2611, [2]staffs!A:G,1,FALSE)</f>
        <v>1</v>
      </c>
      <c r="F2611" s="2" t="str">
        <f>VLOOKUP(E2611, [2]staffs!A:D,4,FALSE)</f>
        <v>fabiola.jackson@bikes.shop</v>
      </c>
      <c r="G2611" s="2">
        <f>VLOOKUP(D2611, [3]products!$A:$D, 4, FALSE)</f>
        <v>3</v>
      </c>
      <c r="H2611" s="2" t="str">
        <f>VLOOKUP(G2611, [4]categories!A:B, 2, FALSE)</f>
        <v>Cruisers Bicycles</v>
      </c>
      <c r="I2611" s="14">
        <f>VLOOKUP(A2611, [1]orders!A:B,2,FALSE)</f>
        <v>1068</v>
      </c>
      <c r="J2611" s="14" t="str">
        <f>VLOOKUP(A2611, [1]orders!A:I,9,FALSE)</f>
        <v>doris.kaufman@gmail.com</v>
      </c>
      <c r="K2611" s="14">
        <f>VLOOKUP(A2611, [1]orders!A:J,10,FALSE)</f>
        <v>91010</v>
      </c>
      <c r="L2611" s="2" t="str">
        <f>IFERROR(VLOOKUP(C2611, [5]stores!A:B, 2, FALSE), "Unknown")</f>
        <v>Santa Cruz Bikes</v>
      </c>
      <c r="M2611" s="2" t="str">
        <f>VLOOKUP(D2611,[3]products!A:B,2,FALSE)</f>
        <v>Electra Townie Original 7D EQ - Women's - 2016</v>
      </c>
      <c r="N2611" s="2" t="str">
        <f>VLOOKUP(D2611, [3]products!A:H, 8, FALSE)</f>
        <v>Electra</v>
      </c>
      <c r="O2611" s="21">
        <f>VLOOKUP(A2611, [1]orders!A:D, 4, FALSE)</f>
        <v>42883</v>
      </c>
      <c r="P2611" s="2">
        <v>2</v>
      </c>
      <c r="Q2611" s="2">
        <v>599.99</v>
      </c>
      <c r="R2611" s="27">
        <v>0.2</v>
      </c>
      <c r="S2611" s="2">
        <f t="shared" si="40"/>
        <v>1199.98</v>
      </c>
    </row>
    <row r="2612" spans="1:19" x14ac:dyDescent="0.3">
      <c r="A2612" s="2">
        <v>914</v>
      </c>
      <c r="B2612" s="2">
        <v>3</v>
      </c>
      <c r="C2612" s="2">
        <f>VLOOKUP(A2612, [1]orders!A:G, 7, FALSE)</f>
        <v>1</v>
      </c>
      <c r="D2612" s="2">
        <v>106</v>
      </c>
      <c r="E2612" s="2">
        <f>VLOOKUP(C2612, [2]staffs!A:G,1,FALSE)</f>
        <v>1</v>
      </c>
      <c r="F2612" s="2" t="str">
        <f>VLOOKUP(E2612, [2]staffs!A:D,4,FALSE)</f>
        <v>fabiola.jackson@bikes.shop</v>
      </c>
      <c r="G2612" s="2">
        <f>VLOOKUP(D2612, [3]products!$A:$D, 4, FALSE)</f>
        <v>2</v>
      </c>
      <c r="H2612" s="2" t="str">
        <f>VLOOKUP(G2612, [4]categories!A:B, 2, FALSE)</f>
        <v>Comfort Bicycles</v>
      </c>
      <c r="I2612" s="14">
        <f>VLOOKUP(A2612, [1]orders!A:B,2,FALSE)</f>
        <v>1068</v>
      </c>
      <c r="J2612" s="14" t="str">
        <f>VLOOKUP(A2612, [1]orders!A:I,9,FALSE)</f>
        <v>doris.kaufman@gmail.com</v>
      </c>
      <c r="K2612" s="14">
        <f>VLOOKUP(A2612, [1]orders!A:J,10,FALSE)</f>
        <v>91010</v>
      </c>
      <c r="L2612" s="2" t="str">
        <f>IFERROR(VLOOKUP(C2612, [5]stores!A:B, 2, FALSE), "Unknown")</f>
        <v>Santa Cruz Bikes</v>
      </c>
      <c r="M2612" s="2" t="str">
        <f>VLOOKUP(D2612,[3]products!A:B,2,FALSE)</f>
        <v>Sun Bicycles Cruz 3 - 2017</v>
      </c>
      <c r="N2612" s="2" t="str">
        <f>VLOOKUP(D2612, [3]products!A:H, 8, FALSE)</f>
        <v>Sun Bicycles</v>
      </c>
      <c r="O2612" s="21">
        <f>VLOOKUP(A2612, [1]orders!A:D, 4, FALSE)</f>
        <v>42883</v>
      </c>
      <c r="P2612" s="2">
        <v>1</v>
      </c>
      <c r="Q2612" s="2">
        <v>449.99</v>
      </c>
      <c r="R2612" s="27">
        <v>0.05</v>
      </c>
      <c r="S2612" s="2">
        <f t="shared" si="40"/>
        <v>449.99</v>
      </c>
    </row>
    <row r="2613" spans="1:19" x14ac:dyDescent="0.3">
      <c r="A2613" s="2">
        <v>914</v>
      </c>
      <c r="B2613" s="2">
        <v>4</v>
      </c>
      <c r="C2613" s="2">
        <f>VLOOKUP(A2613, [1]orders!A:G, 7, FALSE)</f>
        <v>1</v>
      </c>
      <c r="D2613" s="2">
        <v>46</v>
      </c>
      <c r="E2613" s="2">
        <f>VLOOKUP(C2613, [2]staffs!A:G,1,FALSE)</f>
        <v>1</v>
      </c>
      <c r="F2613" s="2" t="str">
        <f>VLOOKUP(E2613, [2]staffs!A:D,4,FALSE)</f>
        <v>fabiola.jackson@bikes.shop</v>
      </c>
      <c r="G2613" s="2">
        <f>VLOOKUP(D2613, [3]products!$A:$D, 4, FALSE)</f>
        <v>6</v>
      </c>
      <c r="H2613" s="2" t="str">
        <f>VLOOKUP(G2613, [4]categories!A:B, 2, FALSE)</f>
        <v>Mountain Bikes</v>
      </c>
      <c r="I2613" s="14">
        <f>VLOOKUP(A2613, [1]orders!A:B,2,FALSE)</f>
        <v>1068</v>
      </c>
      <c r="J2613" s="14" t="str">
        <f>VLOOKUP(A2613, [1]orders!A:I,9,FALSE)</f>
        <v>doris.kaufman@gmail.com</v>
      </c>
      <c r="K2613" s="14">
        <f>VLOOKUP(A2613, [1]orders!A:J,10,FALSE)</f>
        <v>91010</v>
      </c>
      <c r="L2613" s="2" t="str">
        <f>IFERROR(VLOOKUP(C2613, [5]stores!A:B, 2, FALSE), "Unknown")</f>
        <v>Santa Cruz Bikes</v>
      </c>
      <c r="M2613" s="2" t="str">
        <f>VLOOKUP(D2613,[3]products!A:B,2,FALSE)</f>
        <v>Haro SR 1.3 - 2017</v>
      </c>
      <c r="N2613" s="2" t="str">
        <f>VLOOKUP(D2613, [3]products!A:H, 8, FALSE)</f>
        <v>Haro</v>
      </c>
      <c r="O2613" s="21">
        <f>VLOOKUP(A2613, [1]orders!A:D, 4, FALSE)</f>
        <v>42883</v>
      </c>
      <c r="P2613" s="2">
        <v>1</v>
      </c>
      <c r="Q2613" s="2">
        <v>1409.99</v>
      </c>
      <c r="R2613" s="27">
        <v>0.1</v>
      </c>
      <c r="S2613" s="2">
        <f t="shared" si="40"/>
        <v>1409.99</v>
      </c>
    </row>
    <row r="2614" spans="1:19" x14ac:dyDescent="0.3">
      <c r="A2614" s="2">
        <v>915</v>
      </c>
      <c r="B2614" s="2">
        <v>1</v>
      </c>
      <c r="C2614" s="2">
        <f>VLOOKUP(A2614, [1]orders!A:G, 7, FALSE)</f>
        <v>2</v>
      </c>
      <c r="D2614" s="2">
        <v>64</v>
      </c>
      <c r="E2614" s="2">
        <f>VLOOKUP(C2614, [2]staffs!A:G,1,FALSE)</f>
        <v>2</v>
      </c>
      <c r="F2614" s="2" t="str">
        <f>VLOOKUP(E2614, [2]staffs!A:D,4,FALSE)</f>
        <v>mireya.copeland@bikes.shop</v>
      </c>
      <c r="G2614" s="2">
        <f>VLOOKUP(D2614, [3]products!$A:$D, 4, FALSE)</f>
        <v>3</v>
      </c>
      <c r="H2614" s="2" t="str">
        <f>VLOOKUP(G2614, [4]categories!A:B, 2, FALSE)</f>
        <v>Cruisers Bicycles</v>
      </c>
      <c r="I2614" s="14">
        <f>VLOOKUP(A2614, [1]orders!A:B,2,FALSE)</f>
        <v>215</v>
      </c>
      <c r="J2614" s="14" t="str">
        <f>VLOOKUP(A2614, [1]orders!A:I,9,FALSE)</f>
        <v>judith.finley@hotmail.com</v>
      </c>
      <c r="K2614" s="14">
        <f>VLOOKUP(A2614, [1]orders!A:J,10,FALSE)</f>
        <v>11357</v>
      </c>
      <c r="L2614" s="2" t="str">
        <f>IFERROR(VLOOKUP(C2614, [5]stores!A:B, 2, FALSE), "Unknown")</f>
        <v>Baldwin Bikes</v>
      </c>
      <c r="M2614" s="2" t="str">
        <f>VLOOKUP(D2614,[3]products!A:B,2,FALSE)</f>
        <v>Electra Townie Original 7D - 2017</v>
      </c>
      <c r="N2614" s="2" t="str">
        <f>VLOOKUP(D2614, [3]products!A:H, 8, FALSE)</f>
        <v>Electra</v>
      </c>
      <c r="O2614" s="21">
        <f>VLOOKUP(A2614, [1]orders!A:D, 4, FALSE)</f>
        <v>42883</v>
      </c>
      <c r="P2614" s="2">
        <v>1</v>
      </c>
      <c r="Q2614" s="2">
        <v>489.99</v>
      </c>
      <c r="R2614" s="27">
        <v>0.05</v>
      </c>
      <c r="S2614" s="2">
        <f t="shared" si="40"/>
        <v>489.99</v>
      </c>
    </row>
    <row r="2615" spans="1:19" x14ac:dyDescent="0.3">
      <c r="A2615" s="2">
        <v>915</v>
      </c>
      <c r="B2615" s="2">
        <v>2</v>
      </c>
      <c r="C2615" s="2">
        <f>VLOOKUP(A2615, [1]orders!A:G, 7, FALSE)</f>
        <v>2</v>
      </c>
      <c r="D2615" s="2">
        <v>48</v>
      </c>
      <c r="E2615" s="2">
        <f>VLOOKUP(C2615, [2]staffs!A:G,1,FALSE)</f>
        <v>2</v>
      </c>
      <c r="F2615" s="2" t="str">
        <f>VLOOKUP(E2615, [2]staffs!A:D,4,FALSE)</f>
        <v>mireya.copeland@bikes.shop</v>
      </c>
      <c r="G2615" s="2">
        <f>VLOOKUP(D2615, [3]products!$A:$D, 4, FALSE)</f>
        <v>7</v>
      </c>
      <c r="H2615" s="2" t="str">
        <f>VLOOKUP(G2615, [4]categories!A:B, 2, FALSE)</f>
        <v>Road Bikes</v>
      </c>
      <c r="I2615" s="14">
        <f>VLOOKUP(A2615, [1]orders!A:B,2,FALSE)</f>
        <v>215</v>
      </c>
      <c r="J2615" s="14" t="str">
        <f>VLOOKUP(A2615, [1]orders!A:I,9,FALSE)</f>
        <v>judith.finley@hotmail.com</v>
      </c>
      <c r="K2615" s="14">
        <f>VLOOKUP(A2615, [1]orders!A:J,10,FALSE)</f>
        <v>11357</v>
      </c>
      <c r="L2615" s="2" t="str">
        <f>IFERROR(VLOOKUP(C2615, [5]stores!A:B, 2, FALSE), "Unknown")</f>
        <v>Baldwin Bikes</v>
      </c>
      <c r="M2615" s="2" t="str">
        <f>VLOOKUP(D2615,[3]products!A:B,2,FALSE)</f>
        <v>Trek Emonda S 4 - 2017</v>
      </c>
      <c r="N2615" s="2" t="str">
        <f>VLOOKUP(D2615, [3]products!A:H, 8, FALSE)</f>
        <v>Trek</v>
      </c>
      <c r="O2615" s="21">
        <f>VLOOKUP(A2615, [1]orders!A:D, 4, FALSE)</f>
        <v>42883</v>
      </c>
      <c r="P2615" s="2">
        <v>1</v>
      </c>
      <c r="Q2615" s="2">
        <v>1499.99</v>
      </c>
      <c r="R2615" s="27">
        <v>7.0000000000000007E-2</v>
      </c>
      <c r="S2615" s="2">
        <f t="shared" si="40"/>
        <v>1499.99</v>
      </c>
    </row>
    <row r="2616" spans="1:19" x14ac:dyDescent="0.3">
      <c r="A2616" s="2">
        <v>915</v>
      </c>
      <c r="B2616" s="2">
        <v>3</v>
      </c>
      <c r="C2616" s="2">
        <f>VLOOKUP(A2616, [1]orders!A:G, 7, FALSE)</f>
        <v>2</v>
      </c>
      <c r="D2616" s="2">
        <v>42</v>
      </c>
      <c r="E2616" s="2">
        <f>VLOOKUP(C2616, [2]staffs!A:G,1,FALSE)</f>
        <v>2</v>
      </c>
      <c r="F2616" s="2" t="str">
        <f>VLOOKUP(E2616, [2]staffs!A:D,4,FALSE)</f>
        <v>mireya.copeland@bikes.shop</v>
      </c>
      <c r="G2616" s="2">
        <f>VLOOKUP(D2616, [3]products!$A:$D, 4, FALSE)</f>
        <v>6</v>
      </c>
      <c r="H2616" s="2" t="str">
        <f>VLOOKUP(G2616, [4]categories!A:B, 2, FALSE)</f>
        <v>Mountain Bikes</v>
      </c>
      <c r="I2616" s="14">
        <f>VLOOKUP(A2616, [1]orders!A:B,2,FALSE)</f>
        <v>215</v>
      </c>
      <c r="J2616" s="14" t="str">
        <f>VLOOKUP(A2616, [1]orders!A:I,9,FALSE)</f>
        <v>judith.finley@hotmail.com</v>
      </c>
      <c r="K2616" s="14">
        <f>VLOOKUP(A2616, [1]orders!A:J,10,FALSE)</f>
        <v>11357</v>
      </c>
      <c r="L2616" s="2" t="str">
        <f>IFERROR(VLOOKUP(C2616, [5]stores!A:B, 2, FALSE), "Unknown")</f>
        <v>Baldwin Bikes</v>
      </c>
      <c r="M2616" s="2" t="str">
        <f>VLOOKUP(D2616,[3]products!A:B,2,FALSE)</f>
        <v>Trek Fuel EX 5 27.5 Plus - 2017</v>
      </c>
      <c r="N2616" s="2" t="str">
        <f>VLOOKUP(D2616, [3]products!A:H, 8, FALSE)</f>
        <v>Trek</v>
      </c>
      <c r="O2616" s="21">
        <f>VLOOKUP(A2616, [1]orders!A:D, 4, FALSE)</f>
        <v>42883</v>
      </c>
      <c r="P2616" s="2">
        <v>1</v>
      </c>
      <c r="Q2616" s="2">
        <v>2299.9899999999998</v>
      </c>
      <c r="R2616" s="27">
        <v>0.2</v>
      </c>
      <c r="S2616" s="2">
        <f t="shared" si="40"/>
        <v>2299.9899999999998</v>
      </c>
    </row>
    <row r="2617" spans="1:19" x14ac:dyDescent="0.3">
      <c r="A2617" s="2">
        <v>915</v>
      </c>
      <c r="B2617" s="2">
        <v>4</v>
      </c>
      <c r="C2617" s="2">
        <f>VLOOKUP(A2617, [1]orders!A:G, 7, FALSE)</f>
        <v>2</v>
      </c>
      <c r="D2617" s="2">
        <v>2</v>
      </c>
      <c r="E2617" s="2">
        <f>VLOOKUP(C2617, [2]staffs!A:G,1,FALSE)</f>
        <v>2</v>
      </c>
      <c r="F2617" s="2" t="str">
        <f>VLOOKUP(E2617, [2]staffs!A:D,4,FALSE)</f>
        <v>mireya.copeland@bikes.shop</v>
      </c>
      <c r="G2617" s="2">
        <f>VLOOKUP(D2617, [3]products!$A:$D, 4, FALSE)</f>
        <v>6</v>
      </c>
      <c r="H2617" s="2" t="str">
        <f>VLOOKUP(G2617, [4]categories!A:B, 2, FALSE)</f>
        <v>Mountain Bikes</v>
      </c>
      <c r="I2617" s="14">
        <f>VLOOKUP(A2617, [1]orders!A:B,2,FALSE)</f>
        <v>215</v>
      </c>
      <c r="J2617" s="14" t="str">
        <f>VLOOKUP(A2617, [1]orders!A:I,9,FALSE)</f>
        <v>judith.finley@hotmail.com</v>
      </c>
      <c r="K2617" s="14">
        <f>VLOOKUP(A2617, [1]orders!A:J,10,FALSE)</f>
        <v>11357</v>
      </c>
      <c r="L2617" s="2" t="str">
        <f>IFERROR(VLOOKUP(C2617, [5]stores!A:B, 2, FALSE), "Unknown")</f>
        <v>Baldwin Bikes</v>
      </c>
      <c r="M2617" s="2" t="str">
        <f>VLOOKUP(D2617,[3]products!A:B,2,FALSE)</f>
        <v>Ritchey Timberwolf Frameset - 2016</v>
      </c>
      <c r="N2617" s="2" t="str">
        <f>VLOOKUP(D2617, [3]products!A:H, 8, FALSE)</f>
        <v>Ritchey</v>
      </c>
      <c r="O2617" s="21">
        <f>VLOOKUP(A2617, [1]orders!A:D, 4, FALSE)</f>
        <v>42883</v>
      </c>
      <c r="P2617" s="2">
        <v>1</v>
      </c>
      <c r="Q2617" s="2">
        <v>749.99</v>
      </c>
      <c r="R2617" s="27">
        <v>7.0000000000000007E-2</v>
      </c>
      <c r="S2617" s="2">
        <f t="shared" si="40"/>
        <v>749.99</v>
      </c>
    </row>
    <row r="2618" spans="1:19" x14ac:dyDescent="0.3">
      <c r="A2618" s="2">
        <v>916</v>
      </c>
      <c r="B2618" s="2">
        <v>1</v>
      </c>
      <c r="C2618" s="2">
        <f>VLOOKUP(A2618, [1]orders!A:G, 7, FALSE)</f>
        <v>2</v>
      </c>
      <c r="D2618" s="2">
        <v>92</v>
      </c>
      <c r="E2618" s="2">
        <f>VLOOKUP(C2618, [2]staffs!A:G,1,FALSE)</f>
        <v>2</v>
      </c>
      <c r="F2618" s="2" t="str">
        <f>VLOOKUP(E2618, [2]staffs!A:D,4,FALSE)</f>
        <v>mireya.copeland@bikes.shop</v>
      </c>
      <c r="G2618" s="2">
        <f>VLOOKUP(D2618, [3]products!$A:$D, 4, FALSE)</f>
        <v>1</v>
      </c>
      <c r="H2618" s="2" t="str">
        <f>VLOOKUP(G2618, [4]categories!A:B, 2, FALSE)</f>
        <v>Children Bicycles</v>
      </c>
      <c r="I2618" s="14">
        <f>VLOOKUP(A2618, [1]orders!A:B,2,FALSE)</f>
        <v>718</v>
      </c>
      <c r="J2618" s="14" t="str">
        <f>VLOOKUP(A2618, [1]orders!A:I,9,FALSE)</f>
        <v>luciana.mcgee@msn.com</v>
      </c>
      <c r="K2618" s="14">
        <f>VLOOKUP(A2618, [1]orders!A:J,10,FALSE)</f>
        <v>11784</v>
      </c>
      <c r="L2618" s="2" t="str">
        <f>IFERROR(VLOOKUP(C2618, [5]stores!A:B, 2, FALSE), "Unknown")</f>
        <v>Baldwin Bikes</v>
      </c>
      <c r="M2618" s="2" t="str">
        <f>VLOOKUP(D2618,[3]products!A:B,2,FALSE)</f>
        <v>Haro Shredder 20 - 2017</v>
      </c>
      <c r="N2618" s="2" t="str">
        <f>VLOOKUP(D2618, [3]products!A:H, 8, FALSE)</f>
        <v>Haro</v>
      </c>
      <c r="O2618" s="21">
        <f>VLOOKUP(A2618, [1]orders!A:D, 4, FALSE)</f>
        <v>42883</v>
      </c>
      <c r="P2618" s="2">
        <v>1</v>
      </c>
      <c r="Q2618" s="2">
        <v>209.99</v>
      </c>
      <c r="R2618" s="27">
        <v>0.2</v>
      </c>
      <c r="S2618" s="2">
        <f t="shared" si="40"/>
        <v>209.99</v>
      </c>
    </row>
    <row r="2619" spans="1:19" x14ac:dyDescent="0.3">
      <c r="A2619" s="2">
        <v>917</v>
      </c>
      <c r="B2619" s="2">
        <v>1</v>
      </c>
      <c r="C2619" s="2">
        <f>VLOOKUP(A2619, [1]orders!A:G, 7, FALSE)</f>
        <v>1</v>
      </c>
      <c r="D2619" s="2">
        <v>41</v>
      </c>
      <c r="E2619" s="2">
        <f>VLOOKUP(C2619, [2]staffs!A:G,1,FALSE)</f>
        <v>1</v>
      </c>
      <c r="F2619" s="2" t="str">
        <f>VLOOKUP(E2619, [2]staffs!A:D,4,FALSE)</f>
        <v>fabiola.jackson@bikes.shop</v>
      </c>
      <c r="G2619" s="2">
        <f>VLOOKUP(D2619, [3]products!$A:$D, 4, FALSE)</f>
        <v>6</v>
      </c>
      <c r="H2619" s="2" t="str">
        <f>VLOOKUP(G2619, [4]categories!A:B, 2, FALSE)</f>
        <v>Mountain Bikes</v>
      </c>
      <c r="I2619" s="14">
        <f>VLOOKUP(A2619, [1]orders!A:B,2,FALSE)</f>
        <v>881</v>
      </c>
      <c r="J2619" s="14" t="str">
        <f>VLOOKUP(A2619, [1]orders!A:I,9,FALSE)</f>
        <v>chloe.patel@yahoo.com</v>
      </c>
      <c r="K2619" s="14">
        <f>VLOOKUP(A2619, [1]orders!A:J,10,FALSE)</f>
        <v>90403</v>
      </c>
      <c r="L2619" s="2" t="str">
        <f>IFERROR(VLOOKUP(C2619, [5]stores!A:B, 2, FALSE), "Unknown")</f>
        <v>Santa Cruz Bikes</v>
      </c>
      <c r="M2619" s="2" t="str">
        <f>VLOOKUP(D2619,[3]products!A:B,2,FALSE)</f>
        <v>Haro Shift R3 - 2017</v>
      </c>
      <c r="N2619" s="2" t="str">
        <f>VLOOKUP(D2619, [3]products!A:H, 8, FALSE)</f>
        <v>Haro</v>
      </c>
      <c r="O2619" s="21">
        <f>VLOOKUP(A2619, [1]orders!A:D, 4, FALSE)</f>
        <v>42884</v>
      </c>
      <c r="P2619" s="2">
        <v>1</v>
      </c>
      <c r="Q2619" s="2">
        <v>1469.99</v>
      </c>
      <c r="R2619" s="27">
        <v>7.0000000000000007E-2</v>
      </c>
      <c r="S2619" s="2">
        <f t="shared" si="40"/>
        <v>1469.99</v>
      </c>
    </row>
    <row r="2620" spans="1:19" x14ac:dyDescent="0.3">
      <c r="A2620" s="2">
        <v>918</v>
      </c>
      <c r="B2620" s="2">
        <v>1</v>
      </c>
      <c r="C2620" s="2">
        <f>VLOOKUP(A2620, [1]orders!A:G, 7, FALSE)</f>
        <v>1</v>
      </c>
      <c r="D2620" s="2">
        <v>91</v>
      </c>
      <c r="E2620" s="2">
        <f>VLOOKUP(C2620, [2]staffs!A:G,1,FALSE)</f>
        <v>1</v>
      </c>
      <c r="F2620" s="2" t="str">
        <f>VLOOKUP(E2620, [2]staffs!A:D,4,FALSE)</f>
        <v>fabiola.jackson@bikes.shop</v>
      </c>
      <c r="G2620" s="2">
        <f>VLOOKUP(D2620, [3]products!$A:$D, 4, FALSE)</f>
        <v>1</v>
      </c>
      <c r="H2620" s="2" t="str">
        <f>VLOOKUP(G2620, [4]categories!A:B, 2, FALSE)</f>
        <v>Children Bicycles</v>
      </c>
      <c r="I2620" s="14">
        <f>VLOOKUP(A2620, [1]orders!A:B,2,FALSE)</f>
        <v>242</v>
      </c>
      <c r="J2620" s="14" t="str">
        <f>VLOOKUP(A2620, [1]orders!A:I,9,FALSE)</f>
        <v>rutha.howell@gmail.com</v>
      </c>
      <c r="K2620" s="14">
        <f>VLOOKUP(A2620, [1]orders!A:J,10,FALSE)</f>
        <v>91387</v>
      </c>
      <c r="L2620" s="2" t="str">
        <f>IFERROR(VLOOKUP(C2620, [5]stores!A:B, 2, FALSE), "Unknown")</f>
        <v>Santa Cruz Bikes</v>
      </c>
      <c r="M2620" s="2" t="str">
        <f>VLOOKUP(D2620,[3]products!A:B,2,FALSE)</f>
        <v>Trek Precaliber 24 (21-Speed) - Girls - 2017</v>
      </c>
      <c r="N2620" s="2" t="str">
        <f>VLOOKUP(D2620, [3]products!A:H, 8, FALSE)</f>
        <v>Trek</v>
      </c>
      <c r="O2620" s="21">
        <f>VLOOKUP(A2620, [1]orders!A:D, 4, FALSE)</f>
        <v>42885</v>
      </c>
      <c r="P2620" s="2">
        <v>1</v>
      </c>
      <c r="Q2620" s="2">
        <v>349.99</v>
      </c>
      <c r="R2620" s="27">
        <v>0.2</v>
      </c>
      <c r="S2620" s="2">
        <f t="shared" si="40"/>
        <v>349.99</v>
      </c>
    </row>
    <row r="2621" spans="1:19" x14ac:dyDescent="0.3">
      <c r="A2621" s="2">
        <v>918</v>
      </c>
      <c r="B2621" s="2">
        <v>2</v>
      </c>
      <c r="C2621" s="2">
        <f>VLOOKUP(A2621, [1]orders!A:G, 7, FALSE)</f>
        <v>1</v>
      </c>
      <c r="D2621" s="2">
        <v>31</v>
      </c>
      <c r="E2621" s="2">
        <f>VLOOKUP(C2621, [2]staffs!A:G,1,FALSE)</f>
        <v>1</v>
      </c>
      <c r="F2621" s="2" t="str">
        <f>VLOOKUP(E2621, [2]staffs!A:D,4,FALSE)</f>
        <v>fabiola.jackson@bikes.shop</v>
      </c>
      <c r="G2621" s="2">
        <f>VLOOKUP(D2621, [3]products!$A:$D, 4, FALSE)</f>
        <v>6</v>
      </c>
      <c r="H2621" s="2" t="str">
        <f>VLOOKUP(G2621, [4]categories!A:B, 2, FALSE)</f>
        <v>Mountain Bikes</v>
      </c>
      <c r="I2621" s="14">
        <f>VLOOKUP(A2621, [1]orders!A:B,2,FALSE)</f>
        <v>242</v>
      </c>
      <c r="J2621" s="14" t="str">
        <f>VLOOKUP(A2621, [1]orders!A:I,9,FALSE)</f>
        <v>rutha.howell@gmail.com</v>
      </c>
      <c r="K2621" s="14">
        <f>VLOOKUP(A2621, [1]orders!A:J,10,FALSE)</f>
        <v>91387</v>
      </c>
      <c r="L2621" s="2" t="str">
        <f>IFERROR(VLOOKUP(C2621, [5]stores!A:B, 2, FALSE), "Unknown")</f>
        <v>Santa Cruz Bikes</v>
      </c>
      <c r="M2621" s="2" t="str">
        <f>VLOOKUP(D2621,[3]products!A:B,2,FALSE)</f>
        <v>Surly Wednesday - 2017</v>
      </c>
      <c r="N2621" s="2" t="str">
        <f>VLOOKUP(D2621, [3]products!A:H, 8, FALSE)</f>
        <v>Surly</v>
      </c>
      <c r="O2621" s="21">
        <f>VLOOKUP(A2621, [1]orders!A:D, 4, FALSE)</f>
        <v>42885</v>
      </c>
      <c r="P2621" s="2">
        <v>1</v>
      </c>
      <c r="Q2621" s="2">
        <v>1632.99</v>
      </c>
      <c r="R2621" s="27">
        <v>0.1</v>
      </c>
      <c r="S2621" s="2">
        <f t="shared" si="40"/>
        <v>1632.99</v>
      </c>
    </row>
    <row r="2622" spans="1:19" x14ac:dyDescent="0.3">
      <c r="A2622" s="2">
        <v>918</v>
      </c>
      <c r="B2622" s="2">
        <v>3</v>
      </c>
      <c r="C2622" s="2">
        <f>VLOOKUP(A2622, [1]orders!A:G, 7, FALSE)</f>
        <v>1</v>
      </c>
      <c r="D2622" s="2">
        <v>4</v>
      </c>
      <c r="E2622" s="2">
        <f>VLOOKUP(C2622, [2]staffs!A:G,1,FALSE)</f>
        <v>1</v>
      </c>
      <c r="F2622" s="2" t="str">
        <f>VLOOKUP(E2622, [2]staffs!A:D,4,FALSE)</f>
        <v>fabiola.jackson@bikes.shop</v>
      </c>
      <c r="G2622" s="2">
        <f>VLOOKUP(D2622, [3]products!$A:$D, 4, FALSE)</f>
        <v>6</v>
      </c>
      <c r="H2622" s="2" t="str">
        <f>VLOOKUP(G2622, [4]categories!A:B, 2, FALSE)</f>
        <v>Mountain Bikes</v>
      </c>
      <c r="I2622" s="14">
        <f>VLOOKUP(A2622, [1]orders!A:B,2,FALSE)</f>
        <v>242</v>
      </c>
      <c r="J2622" s="14" t="str">
        <f>VLOOKUP(A2622, [1]orders!A:I,9,FALSE)</f>
        <v>rutha.howell@gmail.com</v>
      </c>
      <c r="K2622" s="14">
        <f>VLOOKUP(A2622, [1]orders!A:J,10,FALSE)</f>
        <v>91387</v>
      </c>
      <c r="L2622" s="2" t="str">
        <f>IFERROR(VLOOKUP(C2622, [5]stores!A:B, 2, FALSE), "Unknown")</f>
        <v>Santa Cruz Bikes</v>
      </c>
      <c r="M2622" s="2" t="str">
        <f>VLOOKUP(D2622,[3]products!A:B,2,FALSE)</f>
        <v>Trek Fuel EX 8 29 - 2016</v>
      </c>
      <c r="N2622" s="2" t="str">
        <f>VLOOKUP(D2622, [3]products!A:H, 8, FALSE)</f>
        <v>Trek</v>
      </c>
      <c r="O2622" s="21">
        <f>VLOOKUP(A2622, [1]orders!A:D, 4, FALSE)</f>
        <v>42885</v>
      </c>
      <c r="P2622" s="2">
        <v>2</v>
      </c>
      <c r="Q2622" s="2">
        <v>2899.99</v>
      </c>
      <c r="R2622" s="27">
        <v>7.0000000000000007E-2</v>
      </c>
      <c r="S2622" s="2">
        <f t="shared" si="40"/>
        <v>5799.98</v>
      </c>
    </row>
    <row r="2623" spans="1:19" x14ac:dyDescent="0.3">
      <c r="A2623" s="2">
        <v>919</v>
      </c>
      <c r="B2623" s="2">
        <v>1</v>
      </c>
      <c r="C2623" s="2">
        <f>VLOOKUP(A2623, [1]orders!A:G, 7, FALSE)</f>
        <v>2</v>
      </c>
      <c r="D2623" s="2">
        <v>7</v>
      </c>
      <c r="E2623" s="2">
        <f>VLOOKUP(C2623, [2]staffs!A:G,1,FALSE)</f>
        <v>2</v>
      </c>
      <c r="F2623" s="2" t="str">
        <f>VLOOKUP(E2623, [2]staffs!A:D,4,FALSE)</f>
        <v>mireya.copeland@bikes.shop</v>
      </c>
      <c r="G2623" s="2">
        <f>VLOOKUP(D2623, [3]products!$A:$D, 4, FALSE)</f>
        <v>6</v>
      </c>
      <c r="H2623" s="2" t="str">
        <f>VLOOKUP(G2623, [4]categories!A:B, 2, FALSE)</f>
        <v>Mountain Bikes</v>
      </c>
      <c r="I2623" s="14">
        <f>VLOOKUP(A2623, [1]orders!A:B,2,FALSE)</f>
        <v>781</v>
      </c>
      <c r="J2623" s="14" t="str">
        <f>VLOOKUP(A2623, [1]orders!A:I,9,FALSE)</f>
        <v>tajuana.riddle@hotmail.com</v>
      </c>
      <c r="K2623" s="14">
        <f>VLOOKUP(A2623, [1]orders!A:J,10,FALSE)</f>
        <v>11361</v>
      </c>
      <c r="L2623" s="2" t="str">
        <f>IFERROR(VLOOKUP(C2623, [5]stores!A:B, 2, FALSE), "Unknown")</f>
        <v>Baldwin Bikes</v>
      </c>
      <c r="M2623" s="2" t="str">
        <f>VLOOKUP(D2623,[3]products!A:B,2,FALSE)</f>
        <v>Trek Slash 8 27.5 - 2016</v>
      </c>
      <c r="N2623" s="2" t="str">
        <f>VLOOKUP(D2623, [3]products!A:H, 8, FALSE)</f>
        <v>Trek</v>
      </c>
      <c r="O2623" s="21">
        <f>VLOOKUP(A2623, [1]orders!A:D, 4, FALSE)</f>
        <v>42885</v>
      </c>
      <c r="P2623" s="2">
        <v>1</v>
      </c>
      <c r="Q2623" s="2">
        <v>3999.99</v>
      </c>
      <c r="R2623" s="27">
        <v>7.0000000000000007E-2</v>
      </c>
      <c r="S2623" s="2">
        <f t="shared" si="40"/>
        <v>3999.99</v>
      </c>
    </row>
    <row r="2624" spans="1:19" x14ac:dyDescent="0.3">
      <c r="A2624" s="2">
        <v>919</v>
      </c>
      <c r="B2624" s="2">
        <v>2</v>
      </c>
      <c r="C2624" s="2">
        <f>VLOOKUP(A2624, [1]orders!A:G, 7, FALSE)</f>
        <v>2</v>
      </c>
      <c r="D2624" s="2">
        <v>44</v>
      </c>
      <c r="E2624" s="2">
        <f>VLOOKUP(C2624, [2]staffs!A:G,1,FALSE)</f>
        <v>2</v>
      </c>
      <c r="F2624" s="2" t="str">
        <f>VLOOKUP(E2624, [2]staffs!A:D,4,FALSE)</f>
        <v>mireya.copeland@bikes.shop</v>
      </c>
      <c r="G2624" s="2">
        <f>VLOOKUP(D2624, [3]products!$A:$D, 4, FALSE)</f>
        <v>6</v>
      </c>
      <c r="H2624" s="2" t="str">
        <f>VLOOKUP(G2624, [4]categories!A:B, 2, FALSE)</f>
        <v>Mountain Bikes</v>
      </c>
      <c r="I2624" s="14">
        <f>VLOOKUP(A2624, [1]orders!A:B,2,FALSE)</f>
        <v>781</v>
      </c>
      <c r="J2624" s="14" t="str">
        <f>VLOOKUP(A2624, [1]orders!A:I,9,FALSE)</f>
        <v>tajuana.riddle@hotmail.com</v>
      </c>
      <c r="K2624" s="14">
        <f>VLOOKUP(A2624, [1]orders!A:J,10,FALSE)</f>
        <v>11361</v>
      </c>
      <c r="L2624" s="2" t="str">
        <f>IFERROR(VLOOKUP(C2624, [5]stores!A:B, 2, FALSE), "Unknown")</f>
        <v>Baldwin Bikes</v>
      </c>
      <c r="M2624" s="2" t="str">
        <f>VLOOKUP(D2624,[3]products!A:B,2,FALSE)</f>
        <v>Haro SR 1.1 - 2017</v>
      </c>
      <c r="N2624" s="2" t="str">
        <f>VLOOKUP(D2624, [3]products!A:H, 8, FALSE)</f>
        <v>Haro</v>
      </c>
      <c r="O2624" s="21">
        <f>VLOOKUP(A2624, [1]orders!A:D, 4, FALSE)</f>
        <v>42885</v>
      </c>
      <c r="P2624" s="2">
        <v>1</v>
      </c>
      <c r="Q2624" s="2">
        <v>539.99</v>
      </c>
      <c r="R2624" s="27">
        <v>0.1</v>
      </c>
      <c r="S2624" s="2">
        <f t="shared" si="40"/>
        <v>539.99</v>
      </c>
    </row>
    <row r="2625" spans="1:19" x14ac:dyDescent="0.3">
      <c r="A2625" s="2">
        <v>920</v>
      </c>
      <c r="B2625" s="2">
        <v>1</v>
      </c>
      <c r="C2625" s="2">
        <f>VLOOKUP(A2625, [1]orders!A:G, 7, FALSE)</f>
        <v>2</v>
      </c>
      <c r="D2625" s="2">
        <v>76</v>
      </c>
      <c r="E2625" s="2">
        <f>VLOOKUP(C2625, [2]staffs!A:G,1,FALSE)</f>
        <v>2</v>
      </c>
      <c r="F2625" s="2" t="str">
        <f>VLOOKUP(E2625, [2]staffs!A:D,4,FALSE)</f>
        <v>mireya.copeland@bikes.shop</v>
      </c>
      <c r="G2625" s="2">
        <f>VLOOKUP(D2625, [3]products!$A:$D, 4, FALSE)</f>
        <v>3</v>
      </c>
      <c r="H2625" s="2" t="str">
        <f>VLOOKUP(G2625, [4]categories!A:B, 2, FALSE)</f>
        <v>Cruisers Bicycles</v>
      </c>
      <c r="I2625" s="14">
        <f>VLOOKUP(A2625, [1]orders!A:B,2,FALSE)</f>
        <v>966</v>
      </c>
      <c r="J2625" s="14" t="str">
        <f>VLOOKUP(A2625, [1]orders!A:I,9,FALSE)</f>
        <v>novella.patel@gmail.com</v>
      </c>
      <c r="K2625" s="14">
        <f>VLOOKUP(A2625, [1]orders!A:J,10,FALSE)</f>
        <v>11542</v>
      </c>
      <c r="L2625" s="2" t="str">
        <f>IFERROR(VLOOKUP(C2625, [5]stores!A:B, 2, FALSE), "Unknown")</f>
        <v>Baldwin Bikes</v>
      </c>
      <c r="M2625" s="2" t="str">
        <f>VLOOKUP(D2625,[3]products!A:B,2,FALSE)</f>
        <v>Electra Girl's Hawaii 1 16" - 2017</v>
      </c>
      <c r="N2625" s="2" t="str">
        <f>VLOOKUP(D2625, [3]products!A:H, 8, FALSE)</f>
        <v>Electra</v>
      </c>
      <c r="O2625" s="21">
        <f>VLOOKUP(A2625, [1]orders!A:D, 4, FALSE)</f>
        <v>42885</v>
      </c>
      <c r="P2625" s="2">
        <v>1</v>
      </c>
      <c r="Q2625" s="2">
        <v>299.99</v>
      </c>
      <c r="R2625" s="27">
        <v>0.05</v>
      </c>
      <c r="S2625" s="2">
        <f t="shared" si="40"/>
        <v>299.99</v>
      </c>
    </row>
    <row r="2626" spans="1:19" x14ac:dyDescent="0.3">
      <c r="A2626" s="2">
        <v>920</v>
      </c>
      <c r="B2626" s="2">
        <v>2</v>
      </c>
      <c r="C2626" s="2">
        <f>VLOOKUP(A2626, [1]orders!A:G, 7, FALSE)</f>
        <v>2</v>
      </c>
      <c r="D2626" s="2">
        <v>39</v>
      </c>
      <c r="E2626" s="2">
        <f>VLOOKUP(C2626, [2]staffs!A:G,1,FALSE)</f>
        <v>2</v>
      </c>
      <c r="F2626" s="2" t="str">
        <f>VLOOKUP(E2626, [2]staffs!A:D,4,FALSE)</f>
        <v>mireya.copeland@bikes.shop</v>
      </c>
      <c r="G2626" s="2">
        <f>VLOOKUP(D2626, [3]products!$A:$D, 4, FALSE)</f>
        <v>6</v>
      </c>
      <c r="H2626" s="2" t="str">
        <f>VLOOKUP(G2626, [4]categories!A:B, 2, FALSE)</f>
        <v>Mountain Bikes</v>
      </c>
      <c r="I2626" s="14">
        <f>VLOOKUP(A2626, [1]orders!A:B,2,FALSE)</f>
        <v>966</v>
      </c>
      <c r="J2626" s="14" t="str">
        <f>VLOOKUP(A2626, [1]orders!A:I,9,FALSE)</f>
        <v>novella.patel@gmail.com</v>
      </c>
      <c r="K2626" s="14">
        <f>VLOOKUP(A2626, [1]orders!A:J,10,FALSE)</f>
        <v>11542</v>
      </c>
      <c r="L2626" s="2" t="str">
        <f>IFERROR(VLOOKUP(C2626, [5]stores!A:B, 2, FALSE), "Unknown")</f>
        <v>Baldwin Bikes</v>
      </c>
      <c r="M2626" s="2" t="str">
        <f>VLOOKUP(D2626,[3]products!A:B,2,FALSE)</f>
        <v>Trek Stache 5 - 2017</v>
      </c>
      <c r="N2626" s="2" t="str">
        <f>VLOOKUP(D2626, [3]products!A:H, 8, FALSE)</f>
        <v>Trek</v>
      </c>
      <c r="O2626" s="21">
        <f>VLOOKUP(A2626, [1]orders!A:D, 4, FALSE)</f>
        <v>42885</v>
      </c>
      <c r="P2626" s="2">
        <v>2</v>
      </c>
      <c r="Q2626" s="2">
        <v>1499.99</v>
      </c>
      <c r="R2626" s="27">
        <v>7.0000000000000007E-2</v>
      </c>
      <c r="S2626" s="2">
        <f t="shared" si="40"/>
        <v>2999.98</v>
      </c>
    </row>
    <row r="2627" spans="1:19" x14ac:dyDescent="0.3">
      <c r="A2627" s="2">
        <v>920</v>
      </c>
      <c r="B2627" s="2">
        <v>3</v>
      </c>
      <c r="C2627" s="2">
        <f>VLOOKUP(A2627, [1]orders!A:G, 7, FALSE)</f>
        <v>2</v>
      </c>
      <c r="D2627" s="2">
        <v>78</v>
      </c>
      <c r="E2627" s="2">
        <f>VLOOKUP(C2627, [2]staffs!A:G,1,FALSE)</f>
        <v>2</v>
      </c>
      <c r="F2627" s="2" t="str">
        <f>VLOOKUP(E2627, [2]staffs!A:D,4,FALSE)</f>
        <v>mireya.copeland@bikes.shop</v>
      </c>
      <c r="G2627" s="2">
        <f>VLOOKUP(D2627, [3]products!$A:$D, 4, FALSE)</f>
        <v>3</v>
      </c>
      <c r="H2627" s="2" t="str">
        <f>VLOOKUP(G2627, [4]categories!A:B, 2, FALSE)</f>
        <v>Cruisers Bicycles</v>
      </c>
      <c r="I2627" s="14">
        <f>VLOOKUP(A2627, [1]orders!A:B,2,FALSE)</f>
        <v>966</v>
      </c>
      <c r="J2627" s="14" t="str">
        <f>VLOOKUP(A2627, [1]orders!A:I,9,FALSE)</f>
        <v>novella.patel@gmail.com</v>
      </c>
      <c r="K2627" s="14">
        <f>VLOOKUP(A2627, [1]orders!A:J,10,FALSE)</f>
        <v>11542</v>
      </c>
      <c r="L2627" s="2" t="str">
        <f>IFERROR(VLOOKUP(C2627, [5]stores!A:B, 2, FALSE), "Unknown")</f>
        <v>Baldwin Bikes</v>
      </c>
      <c r="M2627" s="2" t="str">
        <f>VLOOKUP(D2627,[3]products!A:B,2,FALSE)</f>
        <v>Sun Bicycles Biscayne Tandem CB - 2017</v>
      </c>
      <c r="N2627" s="2" t="str">
        <f>VLOOKUP(D2627, [3]products!A:H, 8, FALSE)</f>
        <v>Sun Bicycles</v>
      </c>
      <c r="O2627" s="21">
        <f>VLOOKUP(A2627, [1]orders!A:D, 4, FALSE)</f>
        <v>42885</v>
      </c>
      <c r="P2627" s="2">
        <v>1</v>
      </c>
      <c r="Q2627" s="2">
        <v>647.99</v>
      </c>
      <c r="R2627" s="27">
        <v>0.05</v>
      </c>
      <c r="S2627" s="2">
        <f t="shared" ref="S2627:S2690" si="41">P2627*Q2627</f>
        <v>647.99</v>
      </c>
    </row>
    <row r="2628" spans="1:19" x14ac:dyDescent="0.3">
      <c r="A2628" s="2">
        <v>920</v>
      </c>
      <c r="B2628" s="2">
        <v>4</v>
      </c>
      <c r="C2628" s="2">
        <f>VLOOKUP(A2628, [1]orders!A:G, 7, FALSE)</f>
        <v>2</v>
      </c>
      <c r="D2628" s="2">
        <v>80</v>
      </c>
      <c r="E2628" s="2">
        <f>VLOOKUP(C2628, [2]staffs!A:G,1,FALSE)</f>
        <v>2</v>
      </c>
      <c r="F2628" s="2" t="str">
        <f>VLOOKUP(E2628, [2]staffs!A:D,4,FALSE)</f>
        <v>mireya.copeland@bikes.shop</v>
      </c>
      <c r="G2628" s="2">
        <f>VLOOKUP(D2628, [3]products!$A:$D, 4, FALSE)</f>
        <v>3</v>
      </c>
      <c r="H2628" s="2" t="str">
        <f>VLOOKUP(G2628, [4]categories!A:B, 2, FALSE)</f>
        <v>Cruisers Bicycles</v>
      </c>
      <c r="I2628" s="14">
        <f>VLOOKUP(A2628, [1]orders!A:B,2,FALSE)</f>
        <v>966</v>
      </c>
      <c r="J2628" s="14" t="str">
        <f>VLOOKUP(A2628, [1]orders!A:I,9,FALSE)</f>
        <v>novella.patel@gmail.com</v>
      </c>
      <c r="K2628" s="14">
        <f>VLOOKUP(A2628, [1]orders!A:J,10,FALSE)</f>
        <v>11542</v>
      </c>
      <c r="L2628" s="2" t="str">
        <f>IFERROR(VLOOKUP(C2628, [5]stores!A:B, 2, FALSE), "Unknown")</f>
        <v>Baldwin Bikes</v>
      </c>
      <c r="M2628" s="2" t="str">
        <f>VLOOKUP(D2628,[3]products!A:B,2,FALSE)</f>
        <v>Sun Bicycles Brickell Tandem CB - 2017</v>
      </c>
      <c r="N2628" s="2" t="str">
        <f>VLOOKUP(D2628, [3]products!A:H, 8, FALSE)</f>
        <v>Sun Bicycles</v>
      </c>
      <c r="O2628" s="21">
        <f>VLOOKUP(A2628, [1]orders!A:D, 4, FALSE)</f>
        <v>42885</v>
      </c>
      <c r="P2628" s="2">
        <v>2</v>
      </c>
      <c r="Q2628" s="2">
        <v>761.99</v>
      </c>
      <c r="R2628" s="27">
        <v>7.0000000000000007E-2</v>
      </c>
      <c r="S2628" s="2">
        <f t="shared" si="41"/>
        <v>1523.98</v>
      </c>
    </row>
    <row r="2629" spans="1:19" x14ac:dyDescent="0.3">
      <c r="A2629" s="2">
        <v>921</v>
      </c>
      <c r="B2629" s="2">
        <v>1</v>
      </c>
      <c r="C2629" s="2">
        <f>VLOOKUP(A2629, [1]orders!A:G, 7, FALSE)</f>
        <v>2</v>
      </c>
      <c r="D2629" s="2">
        <v>77</v>
      </c>
      <c r="E2629" s="2">
        <f>VLOOKUP(C2629, [2]staffs!A:G,1,FALSE)</f>
        <v>2</v>
      </c>
      <c r="F2629" s="2" t="str">
        <f>VLOOKUP(E2629, [2]staffs!A:D,4,FALSE)</f>
        <v>mireya.copeland@bikes.shop</v>
      </c>
      <c r="G2629" s="2">
        <f>VLOOKUP(D2629, [3]products!$A:$D, 4, FALSE)</f>
        <v>3</v>
      </c>
      <c r="H2629" s="2" t="str">
        <f>VLOOKUP(G2629, [4]categories!A:B, 2, FALSE)</f>
        <v>Cruisers Bicycles</v>
      </c>
      <c r="I2629" s="14">
        <f>VLOOKUP(A2629, [1]orders!A:B,2,FALSE)</f>
        <v>628</v>
      </c>
      <c r="J2629" s="14" t="str">
        <f>VLOOKUP(A2629, [1]orders!A:I,9,FALSE)</f>
        <v>ehtel.cobb@hotmail.com</v>
      </c>
      <c r="K2629" s="14">
        <f>VLOOKUP(A2629, [1]orders!A:J,10,FALSE)</f>
        <v>14094</v>
      </c>
      <c r="L2629" s="2" t="str">
        <f>IFERROR(VLOOKUP(C2629, [5]stores!A:B, 2, FALSE), "Unknown")</f>
        <v>Baldwin Bikes</v>
      </c>
      <c r="M2629" s="2" t="str">
        <f>VLOOKUP(D2629,[3]products!A:B,2,FALSE)</f>
        <v>Electra Glam Punk 3i Ladies' - 2017</v>
      </c>
      <c r="N2629" s="2" t="str">
        <f>VLOOKUP(D2629, [3]products!A:H, 8, FALSE)</f>
        <v>Electra</v>
      </c>
      <c r="O2629" s="21">
        <f>VLOOKUP(A2629, [1]orders!A:D, 4, FALSE)</f>
        <v>42886</v>
      </c>
      <c r="P2629" s="2">
        <v>1</v>
      </c>
      <c r="Q2629" s="2">
        <v>799.99</v>
      </c>
      <c r="R2629" s="27">
        <v>0.2</v>
      </c>
      <c r="S2629" s="2">
        <f t="shared" si="41"/>
        <v>799.99</v>
      </c>
    </row>
    <row r="2630" spans="1:19" x14ac:dyDescent="0.3">
      <c r="A2630" s="2">
        <v>921</v>
      </c>
      <c r="B2630" s="2">
        <v>2</v>
      </c>
      <c r="C2630" s="2">
        <f>VLOOKUP(A2630, [1]orders!A:G, 7, FALSE)</f>
        <v>2</v>
      </c>
      <c r="D2630" s="2">
        <v>75</v>
      </c>
      <c r="E2630" s="2">
        <f>VLOOKUP(C2630, [2]staffs!A:G,1,FALSE)</f>
        <v>2</v>
      </c>
      <c r="F2630" s="2" t="str">
        <f>VLOOKUP(E2630, [2]staffs!A:D,4,FALSE)</f>
        <v>mireya.copeland@bikes.shop</v>
      </c>
      <c r="G2630" s="2">
        <f>VLOOKUP(D2630, [3]products!$A:$D, 4, FALSE)</f>
        <v>3</v>
      </c>
      <c r="H2630" s="2" t="str">
        <f>VLOOKUP(G2630, [4]categories!A:B, 2, FALSE)</f>
        <v>Cruisers Bicycles</v>
      </c>
      <c r="I2630" s="14">
        <f>VLOOKUP(A2630, [1]orders!A:B,2,FALSE)</f>
        <v>628</v>
      </c>
      <c r="J2630" s="14" t="str">
        <f>VLOOKUP(A2630, [1]orders!A:I,9,FALSE)</f>
        <v>ehtel.cobb@hotmail.com</v>
      </c>
      <c r="K2630" s="14">
        <f>VLOOKUP(A2630, [1]orders!A:J,10,FALSE)</f>
        <v>14094</v>
      </c>
      <c r="L2630" s="2" t="str">
        <f>IFERROR(VLOOKUP(C2630, [5]stores!A:B, 2, FALSE), "Unknown")</f>
        <v>Baldwin Bikes</v>
      </c>
      <c r="M2630" s="2" t="str">
        <f>VLOOKUP(D2630,[3]products!A:B,2,FALSE)</f>
        <v>Electra Cruiser Lux Fat Tire 1 Ladies - 2017</v>
      </c>
      <c r="N2630" s="2" t="str">
        <f>VLOOKUP(D2630, [3]products!A:H, 8, FALSE)</f>
        <v>Electra</v>
      </c>
      <c r="O2630" s="21">
        <f>VLOOKUP(A2630, [1]orders!A:D, 4, FALSE)</f>
        <v>42886</v>
      </c>
      <c r="P2630" s="2">
        <v>2</v>
      </c>
      <c r="Q2630" s="2">
        <v>599.99</v>
      </c>
      <c r="R2630" s="27">
        <v>7.0000000000000007E-2</v>
      </c>
      <c r="S2630" s="2">
        <f t="shared" si="41"/>
        <v>1199.98</v>
      </c>
    </row>
    <row r="2631" spans="1:19" x14ac:dyDescent="0.3">
      <c r="A2631" s="2">
        <v>921</v>
      </c>
      <c r="B2631" s="2">
        <v>3</v>
      </c>
      <c r="C2631" s="2">
        <f>VLOOKUP(A2631, [1]orders!A:G, 7, FALSE)</f>
        <v>2</v>
      </c>
      <c r="D2631" s="2">
        <v>48</v>
      </c>
      <c r="E2631" s="2">
        <f>VLOOKUP(C2631, [2]staffs!A:G,1,FALSE)</f>
        <v>2</v>
      </c>
      <c r="F2631" s="2" t="str">
        <f>VLOOKUP(E2631, [2]staffs!A:D,4,FALSE)</f>
        <v>mireya.copeland@bikes.shop</v>
      </c>
      <c r="G2631" s="2">
        <f>VLOOKUP(D2631, [3]products!$A:$D, 4, FALSE)</f>
        <v>7</v>
      </c>
      <c r="H2631" s="2" t="str">
        <f>VLOOKUP(G2631, [4]categories!A:B, 2, FALSE)</f>
        <v>Road Bikes</v>
      </c>
      <c r="I2631" s="14">
        <f>VLOOKUP(A2631, [1]orders!A:B,2,FALSE)</f>
        <v>628</v>
      </c>
      <c r="J2631" s="14" t="str">
        <f>VLOOKUP(A2631, [1]orders!A:I,9,FALSE)</f>
        <v>ehtel.cobb@hotmail.com</v>
      </c>
      <c r="K2631" s="14">
        <f>VLOOKUP(A2631, [1]orders!A:J,10,FALSE)</f>
        <v>14094</v>
      </c>
      <c r="L2631" s="2" t="str">
        <f>IFERROR(VLOOKUP(C2631, [5]stores!A:B, 2, FALSE), "Unknown")</f>
        <v>Baldwin Bikes</v>
      </c>
      <c r="M2631" s="2" t="str">
        <f>VLOOKUP(D2631,[3]products!A:B,2,FALSE)</f>
        <v>Trek Emonda S 4 - 2017</v>
      </c>
      <c r="N2631" s="2" t="str">
        <f>VLOOKUP(D2631, [3]products!A:H, 8, FALSE)</f>
        <v>Trek</v>
      </c>
      <c r="O2631" s="21">
        <f>VLOOKUP(A2631, [1]orders!A:D, 4, FALSE)</f>
        <v>42886</v>
      </c>
      <c r="P2631" s="2">
        <v>1</v>
      </c>
      <c r="Q2631" s="2">
        <v>1499.99</v>
      </c>
      <c r="R2631" s="27">
        <v>0.1</v>
      </c>
      <c r="S2631" s="2">
        <f t="shared" si="41"/>
        <v>1499.99</v>
      </c>
    </row>
    <row r="2632" spans="1:19" x14ac:dyDescent="0.3">
      <c r="A2632" s="2">
        <v>922</v>
      </c>
      <c r="B2632" s="2">
        <v>1</v>
      </c>
      <c r="C2632" s="2">
        <f>VLOOKUP(A2632, [1]orders!A:G, 7, FALSE)</f>
        <v>2</v>
      </c>
      <c r="D2632" s="2">
        <v>68</v>
      </c>
      <c r="E2632" s="2">
        <f>VLOOKUP(C2632, [2]staffs!A:G,1,FALSE)</f>
        <v>2</v>
      </c>
      <c r="F2632" s="2" t="str">
        <f>VLOOKUP(E2632, [2]staffs!A:D,4,FALSE)</f>
        <v>mireya.copeland@bikes.shop</v>
      </c>
      <c r="G2632" s="2">
        <f>VLOOKUP(D2632, [3]products!$A:$D, 4, FALSE)</f>
        <v>3</v>
      </c>
      <c r="H2632" s="2" t="str">
        <f>VLOOKUP(G2632, [4]categories!A:B, 2, FALSE)</f>
        <v>Cruisers Bicycles</v>
      </c>
      <c r="I2632" s="14">
        <f>VLOOKUP(A2632, [1]orders!A:B,2,FALSE)</f>
        <v>656</v>
      </c>
      <c r="J2632" s="14" t="str">
        <f>VLOOKUP(A2632, [1]orders!A:I,9,FALSE)</f>
        <v>romana.barnes@yahoo.com</v>
      </c>
      <c r="K2632" s="14">
        <f>VLOOKUP(A2632, [1]orders!A:J,10,FALSE)</f>
        <v>11001</v>
      </c>
      <c r="L2632" s="2" t="str">
        <f>IFERROR(VLOOKUP(C2632, [5]stores!A:B, 2, FALSE), "Unknown")</f>
        <v>Baldwin Bikes</v>
      </c>
      <c r="M2632" s="2" t="str">
        <f>VLOOKUP(D2632,[3]products!A:B,2,FALSE)</f>
        <v>Sun Bicycles Cruz 3 - 2017</v>
      </c>
      <c r="N2632" s="2" t="str">
        <f>VLOOKUP(D2632, [3]products!A:H, 8, FALSE)</f>
        <v>Sun Bicycles</v>
      </c>
      <c r="O2632" s="21">
        <f>VLOOKUP(A2632, [1]orders!A:D, 4, FALSE)</f>
        <v>42886</v>
      </c>
      <c r="P2632" s="2">
        <v>1</v>
      </c>
      <c r="Q2632" s="2">
        <v>449.99</v>
      </c>
      <c r="R2632" s="27">
        <v>0.2</v>
      </c>
      <c r="S2632" s="2">
        <f t="shared" si="41"/>
        <v>449.99</v>
      </c>
    </row>
    <row r="2633" spans="1:19" x14ac:dyDescent="0.3">
      <c r="A2633" s="2">
        <v>922</v>
      </c>
      <c r="B2633" s="2">
        <v>2</v>
      </c>
      <c r="C2633" s="2">
        <f>VLOOKUP(A2633, [1]orders!A:G, 7, FALSE)</f>
        <v>2</v>
      </c>
      <c r="D2633" s="2">
        <v>73</v>
      </c>
      <c r="E2633" s="2">
        <f>VLOOKUP(C2633, [2]staffs!A:G,1,FALSE)</f>
        <v>2</v>
      </c>
      <c r="F2633" s="2" t="str">
        <f>VLOOKUP(E2633, [2]staffs!A:D,4,FALSE)</f>
        <v>mireya.copeland@bikes.shop</v>
      </c>
      <c r="G2633" s="2">
        <f>VLOOKUP(D2633, [3]products!$A:$D, 4, FALSE)</f>
        <v>3</v>
      </c>
      <c r="H2633" s="2" t="str">
        <f>VLOOKUP(G2633, [4]categories!A:B, 2, FALSE)</f>
        <v>Cruisers Bicycles</v>
      </c>
      <c r="I2633" s="14">
        <f>VLOOKUP(A2633, [1]orders!A:B,2,FALSE)</f>
        <v>656</v>
      </c>
      <c r="J2633" s="14" t="str">
        <f>VLOOKUP(A2633, [1]orders!A:I,9,FALSE)</f>
        <v>romana.barnes@yahoo.com</v>
      </c>
      <c r="K2633" s="14">
        <f>VLOOKUP(A2633, [1]orders!A:J,10,FALSE)</f>
        <v>11001</v>
      </c>
      <c r="L2633" s="2" t="str">
        <f>IFERROR(VLOOKUP(C2633, [5]stores!A:B, 2, FALSE), "Unknown")</f>
        <v>Baldwin Bikes</v>
      </c>
      <c r="M2633" s="2" t="str">
        <f>VLOOKUP(D2633,[3]products!A:B,2,FALSE)</f>
        <v>Sun Bicycles Brickell Tandem 7 - 2017</v>
      </c>
      <c r="N2633" s="2" t="str">
        <f>VLOOKUP(D2633, [3]products!A:H, 8, FALSE)</f>
        <v>Sun Bicycles</v>
      </c>
      <c r="O2633" s="21">
        <f>VLOOKUP(A2633, [1]orders!A:D, 4, FALSE)</f>
        <v>42886</v>
      </c>
      <c r="P2633" s="2">
        <v>1</v>
      </c>
      <c r="Q2633" s="2">
        <v>749.99</v>
      </c>
      <c r="R2633" s="27">
        <v>0.2</v>
      </c>
      <c r="S2633" s="2">
        <f t="shared" si="41"/>
        <v>749.99</v>
      </c>
    </row>
    <row r="2634" spans="1:19" x14ac:dyDescent="0.3">
      <c r="A2634" s="2">
        <v>922</v>
      </c>
      <c r="B2634" s="2">
        <v>3</v>
      </c>
      <c r="C2634" s="2">
        <f>VLOOKUP(A2634, [1]orders!A:G, 7, FALSE)</f>
        <v>2</v>
      </c>
      <c r="D2634" s="2">
        <v>86</v>
      </c>
      <c r="E2634" s="2">
        <f>VLOOKUP(C2634, [2]staffs!A:G,1,FALSE)</f>
        <v>2</v>
      </c>
      <c r="F2634" s="2" t="str">
        <f>VLOOKUP(E2634, [2]staffs!A:D,4,FALSE)</f>
        <v>mireya.copeland@bikes.shop</v>
      </c>
      <c r="G2634" s="2">
        <f>VLOOKUP(D2634, [3]products!$A:$D, 4, FALSE)</f>
        <v>1</v>
      </c>
      <c r="H2634" s="2" t="str">
        <f>VLOOKUP(G2634, [4]categories!A:B, 2, FALSE)</f>
        <v>Children Bicycles</v>
      </c>
      <c r="I2634" s="14">
        <f>VLOOKUP(A2634, [1]orders!A:B,2,FALSE)</f>
        <v>656</v>
      </c>
      <c r="J2634" s="14" t="str">
        <f>VLOOKUP(A2634, [1]orders!A:I,9,FALSE)</f>
        <v>romana.barnes@yahoo.com</v>
      </c>
      <c r="K2634" s="14">
        <f>VLOOKUP(A2634, [1]orders!A:J,10,FALSE)</f>
        <v>11001</v>
      </c>
      <c r="L2634" s="2" t="str">
        <f>IFERROR(VLOOKUP(C2634, [5]stores!A:B, 2, FALSE), "Unknown")</f>
        <v>Baldwin Bikes</v>
      </c>
      <c r="M2634" s="2" t="str">
        <f>VLOOKUP(D2634,[3]products!A:B,2,FALSE)</f>
        <v>Trek Girl's Kickster - 2017</v>
      </c>
      <c r="N2634" s="2" t="str">
        <f>VLOOKUP(D2634, [3]products!A:H, 8, FALSE)</f>
        <v>Trek</v>
      </c>
      <c r="O2634" s="21">
        <f>VLOOKUP(A2634, [1]orders!A:D, 4, FALSE)</f>
        <v>42886</v>
      </c>
      <c r="P2634" s="2">
        <v>1</v>
      </c>
      <c r="Q2634" s="2">
        <v>149.99</v>
      </c>
      <c r="R2634" s="27">
        <v>0.1</v>
      </c>
      <c r="S2634" s="2">
        <f t="shared" si="41"/>
        <v>149.99</v>
      </c>
    </row>
    <row r="2635" spans="1:19" x14ac:dyDescent="0.3">
      <c r="A2635" s="2">
        <v>923</v>
      </c>
      <c r="B2635" s="2">
        <v>1</v>
      </c>
      <c r="C2635" s="2">
        <f>VLOOKUP(A2635, [1]orders!A:G, 7, FALSE)</f>
        <v>2</v>
      </c>
      <c r="D2635" s="2">
        <v>74</v>
      </c>
      <c r="E2635" s="2">
        <f>VLOOKUP(C2635, [2]staffs!A:G,1,FALSE)</f>
        <v>2</v>
      </c>
      <c r="F2635" s="2" t="str">
        <f>VLOOKUP(E2635, [2]staffs!A:D,4,FALSE)</f>
        <v>mireya.copeland@bikes.shop</v>
      </c>
      <c r="G2635" s="2">
        <f>VLOOKUP(D2635, [3]products!$A:$D, 4, FALSE)</f>
        <v>3</v>
      </c>
      <c r="H2635" s="2" t="str">
        <f>VLOOKUP(G2635, [4]categories!A:B, 2, FALSE)</f>
        <v>Cruisers Bicycles</v>
      </c>
      <c r="I2635" s="14">
        <f>VLOOKUP(A2635, [1]orders!A:B,2,FALSE)</f>
        <v>769</v>
      </c>
      <c r="J2635" s="14" t="str">
        <f>VLOOKUP(A2635, [1]orders!A:I,9,FALSE)</f>
        <v>agatha.melton@yahoo.com</v>
      </c>
      <c r="K2635" s="14">
        <f>VLOOKUP(A2635, [1]orders!A:J,10,FALSE)</f>
        <v>11413</v>
      </c>
      <c r="L2635" s="2" t="str">
        <f>IFERROR(VLOOKUP(C2635, [5]stores!A:B, 2, FALSE), "Unknown")</f>
        <v>Baldwin Bikes</v>
      </c>
      <c r="M2635" s="2" t="str">
        <f>VLOOKUP(D2635,[3]products!A:B,2,FALSE)</f>
        <v>Electra Cruiser Lux 1 - 2017</v>
      </c>
      <c r="N2635" s="2" t="str">
        <f>VLOOKUP(D2635, [3]products!A:H, 8, FALSE)</f>
        <v>Electra</v>
      </c>
      <c r="O2635" s="21">
        <f>VLOOKUP(A2635, [1]orders!A:D, 4, FALSE)</f>
        <v>42886</v>
      </c>
      <c r="P2635" s="2">
        <v>2</v>
      </c>
      <c r="Q2635" s="2">
        <v>439.99</v>
      </c>
      <c r="R2635" s="27">
        <v>0.05</v>
      </c>
      <c r="S2635" s="2">
        <f t="shared" si="41"/>
        <v>879.98</v>
      </c>
    </row>
    <row r="2636" spans="1:19" x14ac:dyDescent="0.3">
      <c r="A2636" s="2">
        <v>923</v>
      </c>
      <c r="B2636" s="2">
        <v>2</v>
      </c>
      <c r="C2636" s="2">
        <f>VLOOKUP(A2636, [1]orders!A:G, 7, FALSE)</f>
        <v>2</v>
      </c>
      <c r="D2636" s="2">
        <v>6</v>
      </c>
      <c r="E2636" s="2">
        <f>VLOOKUP(C2636, [2]staffs!A:G,1,FALSE)</f>
        <v>2</v>
      </c>
      <c r="F2636" s="2" t="str">
        <f>VLOOKUP(E2636, [2]staffs!A:D,4,FALSE)</f>
        <v>mireya.copeland@bikes.shop</v>
      </c>
      <c r="G2636" s="2">
        <f>VLOOKUP(D2636, [3]products!$A:$D, 4, FALSE)</f>
        <v>6</v>
      </c>
      <c r="H2636" s="2" t="str">
        <f>VLOOKUP(G2636, [4]categories!A:B, 2, FALSE)</f>
        <v>Mountain Bikes</v>
      </c>
      <c r="I2636" s="14">
        <f>VLOOKUP(A2636, [1]orders!A:B,2,FALSE)</f>
        <v>769</v>
      </c>
      <c r="J2636" s="14" t="str">
        <f>VLOOKUP(A2636, [1]orders!A:I,9,FALSE)</f>
        <v>agatha.melton@yahoo.com</v>
      </c>
      <c r="K2636" s="14">
        <f>VLOOKUP(A2636, [1]orders!A:J,10,FALSE)</f>
        <v>11413</v>
      </c>
      <c r="L2636" s="2" t="str">
        <f>IFERROR(VLOOKUP(C2636, [5]stores!A:B, 2, FALSE), "Unknown")</f>
        <v>Baldwin Bikes</v>
      </c>
      <c r="M2636" s="2" t="str">
        <f>VLOOKUP(D2636,[3]products!A:B,2,FALSE)</f>
        <v>Surly Ice Cream Truck Frameset - 2016</v>
      </c>
      <c r="N2636" s="2" t="str">
        <f>VLOOKUP(D2636, [3]products!A:H, 8, FALSE)</f>
        <v>Surly</v>
      </c>
      <c r="O2636" s="21">
        <f>VLOOKUP(A2636, [1]orders!A:D, 4, FALSE)</f>
        <v>42886</v>
      </c>
      <c r="P2636" s="2">
        <v>1</v>
      </c>
      <c r="Q2636" s="2">
        <v>469.99</v>
      </c>
      <c r="R2636" s="27">
        <v>0.1</v>
      </c>
      <c r="S2636" s="2">
        <f t="shared" si="41"/>
        <v>469.99</v>
      </c>
    </row>
    <row r="2637" spans="1:19" x14ac:dyDescent="0.3">
      <c r="A2637" s="2">
        <v>924</v>
      </c>
      <c r="B2637" s="2">
        <v>1</v>
      </c>
      <c r="C2637" s="2">
        <f>VLOOKUP(A2637, [1]orders!A:G, 7, FALSE)</f>
        <v>3</v>
      </c>
      <c r="D2637" s="2">
        <v>97</v>
      </c>
      <c r="E2637" s="2">
        <f>VLOOKUP(C2637, [2]staffs!A:G,1,FALSE)</f>
        <v>3</v>
      </c>
      <c r="F2637" s="2" t="str">
        <f>VLOOKUP(E2637, [2]staffs!A:D,4,FALSE)</f>
        <v>genna.serrano@bikes.shop</v>
      </c>
      <c r="G2637" s="2">
        <f>VLOOKUP(D2637, [3]products!$A:$D, 4, FALSE)</f>
        <v>1</v>
      </c>
      <c r="H2637" s="2" t="str">
        <f>VLOOKUP(G2637, [4]categories!A:B, 2, FALSE)</f>
        <v>Children Bicycles</v>
      </c>
      <c r="I2637" s="14">
        <f>VLOOKUP(A2637, [1]orders!A:B,2,FALSE)</f>
        <v>68</v>
      </c>
      <c r="J2637" s="14" t="str">
        <f>VLOOKUP(A2637, [1]orders!A:I,9,FALSE)</f>
        <v>jayne.kirkland@hotmail.com</v>
      </c>
      <c r="K2637" s="14">
        <f>VLOOKUP(A2637, [1]orders!A:J,10,FALSE)</f>
        <v>75088</v>
      </c>
      <c r="L2637" s="2" t="str">
        <f>IFERROR(VLOOKUP(C2637, [5]stores!A:B, 2, FALSE), "Unknown")</f>
        <v>Rowlett Bikes</v>
      </c>
      <c r="M2637" s="2" t="str">
        <f>VLOOKUP(D2637,[3]products!A:B,2,FALSE)</f>
        <v>Electra Savannah 3i (20-inch) - Girl's - 2017</v>
      </c>
      <c r="N2637" s="2" t="str">
        <f>VLOOKUP(D2637, [3]products!A:H, 8, FALSE)</f>
        <v>Electra</v>
      </c>
      <c r="O2637" s="21">
        <f>VLOOKUP(A2637, [1]orders!A:D, 4, FALSE)</f>
        <v>42888</v>
      </c>
      <c r="P2637" s="2">
        <v>2</v>
      </c>
      <c r="Q2637" s="2">
        <v>349.99</v>
      </c>
      <c r="R2637" s="27">
        <v>0.2</v>
      </c>
      <c r="S2637" s="2">
        <f t="shared" si="41"/>
        <v>699.98</v>
      </c>
    </row>
    <row r="2638" spans="1:19" x14ac:dyDescent="0.3">
      <c r="A2638" s="2">
        <v>924</v>
      </c>
      <c r="B2638" s="2">
        <v>2</v>
      </c>
      <c r="C2638" s="2">
        <f>VLOOKUP(A2638, [1]orders!A:G, 7, FALSE)</f>
        <v>3</v>
      </c>
      <c r="D2638" s="2">
        <v>36</v>
      </c>
      <c r="E2638" s="2">
        <f>VLOOKUP(C2638, [2]staffs!A:G,1,FALSE)</f>
        <v>3</v>
      </c>
      <c r="F2638" s="2" t="str">
        <f>VLOOKUP(E2638, [2]staffs!A:D,4,FALSE)</f>
        <v>genna.serrano@bikes.shop</v>
      </c>
      <c r="G2638" s="2">
        <f>VLOOKUP(D2638, [3]products!$A:$D, 4, FALSE)</f>
        <v>6</v>
      </c>
      <c r="H2638" s="2" t="str">
        <f>VLOOKUP(G2638, [4]categories!A:B, 2, FALSE)</f>
        <v>Mountain Bikes</v>
      </c>
      <c r="I2638" s="14">
        <f>VLOOKUP(A2638, [1]orders!A:B,2,FALSE)</f>
        <v>68</v>
      </c>
      <c r="J2638" s="14" t="str">
        <f>VLOOKUP(A2638, [1]orders!A:I,9,FALSE)</f>
        <v>jayne.kirkland@hotmail.com</v>
      </c>
      <c r="K2638" s="14">
        <f>VLOOKUP(A2638, [1]orders!A:J,10,FALSE)</f>
        <v>75088</v>
      </c>
      <c r="L2638" s="2" t="str">
        <f>IFERROR(VLOOKUP(C2638, [5]stores!A:B, 2, FALSE), "Unknown")</f>
        <v>Rowlett Bikes</v>
      </c>
      <c r="M2638" s="2" t="str">
        <f>VLOOKUP(D2638,[3]products!A:B,2,FALSE)</f>
        <v>Surly Troll Frameset - 2017</v>
      </c>
      <c r="N2638" s="2" t="str">
        <f>VLOOKUP(D2638, [3]products!A:H, 8, FALSE)</f>
        <v>Surly</v>
      </c>
      <c r="O2638" s="21">
        <f>VLOOKUP(A2638, [1]orders!A:D, 4, FALSE)</f>
        <v>42888</v>
      </c>
      <c r="P2638" s="2">
        <v>1</v>
      </c>
      <c r="Q2638" s="2">
        <v>832.99</v>
      </c>
      <c r="R2638" s="27">
        <v>0.2</v>
      </c>
      <c r="S2638" s="2">
        <f t="shared" si="41"/>
        <v>832.99</v>
      </c>
    </row>
    <row r="2639" spans="1:19" x14ac:dyDescent="0.3">
      <c r="A2639" s="2">
        <v>925</v>
      </c>
      <c r="B2639" s="2">
        <v>1</v>
      </c>
      <c r="C2639" s="2">
        <f>VLOOKUP(A2639, [1]orders!A:G, 7, FALSE)</f>
        <v>2</v>
      </c>
      <c r="D2639" s="2">
        <v>97</v>
      </c>
      <c r="E2639" s="2">
        <f>VLOOKUP(C2639, [2]staffs!A:G,1,FALSE)</f>
        <v>2</v>
      </c>
      <c r="F2639" s="2" t="str">
        <f>VLOOKUP(E2639, [2]staffs!A:D,4,FALSE)</f>
        <v>mireya.copeland@bikes.shop</v>
      </c>
      <c r="G2639" s="2">
        <f>VLOOKUP(D2639, [3]products!$A:$D, 4, FALSE)</f>
        <v>1</v>
      </c>
      <c r="H2639" s="2" t="str">
        <f>VLOOKUP(G2639, [4]categories!A:B, 2, FALSE)</f>
        <v>Children Bicycles</v>
      </c>
      <c r="I2639" s="14">
        <f>VLOOKUP(A2639, [1]orders!A:B,2,FALSE)</f>
        <v>1316</v>
      </c>
      <c r="J2639" s="14" t="str">
        <f>VLOOKUP(A2639, [1]orders!A:I,9,FALSE)</f>
        <v>conrad.mueller@yahoo.com</v>
      </c>
      <c r="K2639" s="14">
        <f>VLOOKUP(A2639, [1]orders!A:J,10,FALSE)</f>
        <v>11758</v>
      </c>
      <c r="L2639" s="2" t="str">
        <f>IFERROR(VLOOKUP(C2639, [5]stores!A:B, 2, FALSE), "Unknown")</f>
        <v>Baldwin Bikes</v>
      </c>
      <c r="M2639" s="2" t="str">
        <f>VLOOKUP(D2639,[3]products!A:B,2,FALSE)</f>
        <v>Electra Savannah 3i (20-inch) - Girl's - 2017</v>
      </c>
      <c r="N2639" s="2" t="str">
        <f>VLOOKUP(D2639, [3]products!A:H, 8, FALSE)</f>
        <v>Electra</v>
      </c>
      <c r="O2639" s="21">
        <f>VLOOKUP(A2639, [1]orders!A:D, 4, FALSE)</f>
        <v>42888</v>
      </c>
      <c r="P2639" s="2">
        <v>1</v>
      </c>
      <c r="Q2639" s="2">
        <v>349.99</v>
      </c>
      <c r="R2639" s="27">
        <v>7.0000000000000007E-2</v>
      </c>
      <c r="S2639" s="2">
        <f t="shared" si="41"/>
        <v>349.99</v>
      </c>
    </row>
    <row r="2640" spans="1:19" x14ac:dyDescent="0.3">
      <c r="A2640" s="2">
        <v>925</v>
      </c>
      <c r="B2640" s="2">
        <v>2</v>
      </c>
      <c r="C2640" s="2">
        <f>VLOOKUP(A2640, [1]orders!A:G, 7, FALSE)</f>
        <v>2</v>
      </c>
      <c r="D2640" s="2">
        <v>62</v>
      </c>
      <c r="E2640" s="2">
        <f>VLOOKUP(C2640, [2]staffs!A:G,1,FALSE)</f>
        <v>2</v>
      </c>
      <c r="F2640" s="2" t="str">
        <f>VLOOKUP(E2640, [2]staffs!A:D,4,FALSE)</f>
        <v>mireya.copeland@bikes.shop</v>
      </c>
      <c r="G2640" s="2">
        <f>VLOOKUP(D2640, [3]products!$A:$D, 4, FALSE)</f>
        <v>4</v>
      </c>
      <c r="H2640" s="2" t="str">
        <f>VLOOKUP(G2640, [4]categories!A:B, 2, FALSE)</f>
        <v>Cyclocross Bicycles</v>
      </c>
      <c r="I2640" s="14">
        <f>VLOOKUP(A2640, [1]orders!A:B,2,FALSE)</f>
        <v>1316</v>
      </c>
      <c r="J2640" s="14" t="str">
        <f>VLOOKUP(A2640, [1]orders!A:I,9,FALSE)</f>
        <v>conrad.mueller@yahoo.com</v>
      </c>
      <c r="K2640" s="14">
        <f>VLOOKUP(A2640, [1]orders!A:J,10,FALSE)</f>
        <v>11758</v>
      </c>
      <c r="L2640" s="2" t="str">
        <f>IFERROR(VLOOKUP(C2640, [5]stores!A:B, 2, FALSE), "Unknown")</f>
        <v>Baldwin Bikes</v>
      </c>
      <c r="M2640" s="2" t="str">
        <f>VLOOKUP(D2640,[3]products!A:B,2,FALSE)</f>
        <v>Trek Boone 7 - 2017</v>
      </c>
      <c r="N2640" s="2" t="str">
        <f>VLOOKUP(D2640, [3]products!A:H, 8, FALSE)</f>
        <v>Trek</v>
      </c>
      <c r="O2640" s="21">
        <f>VLOOKUP(A2640, [1]orders!A:D, 4, FALSE)</f>
        <v>42888</v>
      </c>
      <c r="P2640" s="2">
        <v>2</v>
      </c>
      <c r="Q2640" s="2">
        <v>3499.99</v>
      </c>
      <c r="R2640" s="27">
        <v>0.2</v>
      </c>
      <c r="S2640" s="2">
        <f t="shared" si="41"/>
        <v>6999.98</v>
      </c>
    </row>
    <row r="2641" spans="1:19" x14ac:dyDescent="0.3">
      <c r="A2641" s="2">
        <v>926</v>
      </c>
      <c r="B2641" s="2">
        <v>1</v>
      </c>
      <c r="C2641" s="2">
        <f>VLOOKUP(A2641, [1]orders!A:G, 7, FALSE)</f>
        <v>1</v>
      </c>
      <c r="D2641" s="2">
        <v>37</v>
      </c>
      <c r="E2641" s="2">
        <f>VLOOKUP(C2641, [2]staffs!A:G,1,FALSE)</f>
        <v>1</v>
      </c>
      <c r="F2641" s="2" t="str">
        <f>VLOOKUP(E2641, [2]staffs!A:D,4,FALSE)</f>
        <v>fabiola.jackson@bikes.shop</v>
      </c>
      <c r="G2641" s="2">
        <f>VLOOKUP(D2641, [3]products!$A:$D, 4, FALSE)</f>
        <v>6</v>
      </c>
      <c r="H2641" s="2" t="str">
        <f>VLOOKUP(G2641, [4]categories!A:B, 2, FALSE)</f>
        <v>Mountain Bikes</v>
      </c>
      <c r="I2641" s="14">
        <f>VLOOKUP(A2641, [1]orders!A:B,2,FALSE)</f>
        <v>233</v>
      </c>
      <c r="J2641" s="14" t="str">
        <f>VLOOKUP(A2641, [1]orders!A:I,9,FALSE)</f>
        <v>mariana.strong@msn.com</v>
      </c>
      <c r="K2641" s="14">
        <f>VLOOKUP(A2641, [1]orders!A:J,10,FALSE)</f>
        <v>95050</v>
      </c>
      <c r="L2641" s="2" t="str">
        <f>IFERROR(VLOOKUP(C2641, [5]stores!A:B, 2, FALSE), "Unknown")</f>
        <v>Santa Cruz Bikes</v>
      </c>
      <c r="M2641" s="2" t="str">
        <f>VLOOKUP(D2641,[3]products!A:B,2,FALSE)</f>
        <v>Haro Flightline One ST - 2017</v>
      </c>
      <c r="N2641" s="2" t="str">
        <f>VLOOKUP(D2641, [3]products!A:H, 8, FALSE)</f>
        <v>Haro</v>
      </c>
      <c r="O2641" s="21">
        <f>VLOOKUP(A2641, [1]orders!A:D, 4, FALSE)</f>
        <v>42889</v>
      </c>
      <c r="P2641" s="2">
        <v>2</v>
      </c>
      <c r="Q2641" s="2">
        <v>379.99</v>
      </c>
      <c r="R2641" s="27">
        <v>0.2</v>
      </c>
      <c r="S2641" s="2">
        <f t="shared" si="41"/>
        <v>759.98</v>
      </c>
    </row>
    <row r="2642" spans="1:19" x14ac:dyDescent="0.3">
      <c r="A2642" s="2">
        <v>927</v>
      </c>
      <c r="B2642" s="2">
        <v>1</v>
      </c>
      <c r="C2642" s="2">
        <f>VLOOKUP(A2642, [1]orders!A:G, 7, FALSE)</f>
        <v>1</v>
      </c>
      <c r="D2642" s="2">
        <v>74</v>
      </c>
      <c r="E2642" s="2">
        <f>VLOOKUP(C2642, [2]staffs!A:G,1,FALSE)</f>
        <v>1</v>
      </c>
      <c r="F2642" s="2" t="str">
        <f>VLOOKUP(E2642, [2]staffs!A:D,4,FALSE)</f>
        <v>fabiola.jackson@bikes.shop</v>
      </c>
      <c r="G2642" s="2">
        <f>VLOOKUP(D2642, [3]products!$A:$D, 4, FALSE)</f>
        <v>3</v>
      </c>
      <c r="H2642" s="2" t="str">
        <f>VLOOKUP(G2642, [4]categories!A:B, 2, FALSE)</f>
        <v>Cruisers Bicycles</v>
      </c>
      <c r="I2642" s="14">
        <f>VLOOKUP(A2642, [1]orders!A:B,2,FALSE)</f>
        <v>1438</v>
      </c>
      <c r="J2642" s="14" t="str">
        <f>VLOOKUP(A2642, [1]orders!A:I,9,FALSE)</f>
        <v>lee.dunn@aol.com</v>
      </c>
      <c r="K2642" s="14">
        <f>VLOOKUP(A2642, [1]orders!A:J,10,FALSE)</f>
        <v>95127</v>
      </c>
      <c r="L2642" s="2" t="str">
        <f>IFERROR(VLOOKUP(C2642, [5]stores!A:B, 2, FALSE), "Unknown")</f>
        <v>Santa Cruz Bikes</v>
      </c>
      <c r="M2642" s="2" t="str">
        <f>VLOOKUP(D2642,[3]products!A:B,2,FALSE)</f>
        <v>Electra Cruiser Lux 1 - 2017</v>
      </c>
      <c r="N2642" s="2" t="str">
        <f>VLOOKUP(D2642, [3]products!A:H, 8, FALSE)</f>
        <v>Electra</v>
      </c>
      <c r="O2642" s="21">
        <f>VLOOKUP(A2642, [1]orders!A:D, 4, FALSE)</f>
        <v>42889</v>
      </c>
      <c r="P2642" s="2">
        <v>2</v>
      </c>
      <c r="Q2642" s="2">
        <v>439.99</v>
      </c>
      <c r="R2642" s="27">
        <v>0.1</v>
      </c>
      <c r="S2642" s="2">
        <f t="shared" si="41"/>
        <v>879.98</v>
      </c>
    </row>
    <row r="2643" spans="1:19" x14ac:dyDescent="0.3">
      <c r="A2643" s="2">
        <v>927</v>
      </c>
      <c r="B2643" s="2">
        <v>2</v>
      </c>
      <c r="C2643" s="2">
        <f>VLOOKUP(A2643, [1]orders!A:G, 7, FALSE)</f>
        <v>1</v>
      </c>
      <c r="D2643" s="2">
        <v>16</v>
      </c>
      <c r="E2643" s="2">
        <f>VLOOKUP(C2643, [2]staffs!A:G,1,FALSE)</f>
        <v>1</v>
      </c>
      <c r="F2643" s="2" t="str">
        <f>VLOOKUP(E2643, [2]staffs!A:D,4,FALSE)</f>
        <v>fabiola.jackson@bikes.shop</v>
      </c>
      <c r="G2643" s="2">
        <f>VLOOKUP(D2643, [3]products!$A:$D, 4, FALSE)</f>
        <v>3</v>
      </c>
      <c r="H2643" s="2" t="str">
        <f>VLOOKUP(G2643, [4]categories!A:B, 2, FALSE)</f>
        <v>Cruisers Bicycles</v>
      </c>
      <c r="I2643" s="14">
        <f>VLOOKUP(A2643, [1]orders!A:B,2,FALSE)</f>
        <v>1438</v>
      </c>
      <c r="J2643" s="14" t="str">
        <f>VLOOKUP(A2643, [1]orders!A:I,9,FALSE)</f>
        <v>lee.dunn@aol.com</v>
      </c>
      <c r="K2643" s="14">
        <f>VLOOKUP(A2643, [1]orders!A:J,10,FALSE)</f>
        <v>95127</v>
      </c>
      <c r="L2643" s="2" t="str">
        <f>IFERROR(VLOOKUP(C2643, [5]stores!A:B, 2, FALSE), "Unknown")</f>
        <v>Santa Cruz Bikes</v>
      </c>
      <c r="M2643" s="2" t="str">
        <f>VLOOKUP(D2643,[3]products!A:B,2,FALSE)</f>
        <v>Electra Townie Original 7D EQ - 2016</v>
      </c>
      <c r="N2643" s="2" t="str">
        <f>VLOOKUP(D2643, [3]products!A:H, 8, FALSE)</f>
        <v>Electra</v>
      </c>
      <c r="O2643" s="21">
        <f>VLOOKUP(A2643, [1]orders!A:D, 4, FALSE)</f>
        <v>42889</v>
      </c>
      <c r="P2643" s="2">
        <v>2</v>
      </c>
      <c r="Q2643" s="2">
        <v>599.99</v>
      </c>
      <c r="R2643" s="27">
        <v>0.2</v>
      </c>
      <c r="S2643" s="2">
        <f t="shared" si="41"/>
        <v>1199.98</v>
      </c>
    </row>
    <row r="2644" spans="1:19" x14ac:dyDescent="0.3">
      <c r="A2644" s="2">
        <v>927</v>
      </c>
      <c r="B2644" s="2">
        <v>3</v>
      </c>
      <c r="C2644" s="2">
        <f>VLOOKUP(A2644, [1]orders!A:G, 7, FALSE)</f>
        <v>1</v>
      </c>
      <c r="D2644" s="2">
        <v>50</v>
      </c>
      <c r="E2644" s="2">
        <f>VLOOKUP(C2644, [2]staffs!A:G,1,FALSE)</f>
        <v>1</v>
      </c>
      <c r="F2644" s="2" t="str">
        <f>VLOOKUP(E2644, [2]staffs!A:D,4,FALSE)</f>
        <v>fabiola.jackson@bikes.shop</v>
      </c>
      <c r="G2644" s="2">
        <f>VLOOKUP(D2644, [3]products!$A:$D, 4, FALSE)</f>
        <v>7</v>
      </c>
      <c r="H2644" s="2" t="str">
        <f>VLOOKUP(G2644, [4]categories!A:B, 2, FALSE)</f>
        <v>Road Bikes</v>
      </c>
      <c r="I2644" s="14">
        <f>VLOOKUP(A2644, [1]orders!A:B,2,FALSE)</f>
        <v>1438</v>
      </c>
      <c r="J2644" s="14" t="str">
        <f>VLOOKUP(A2644, [1]orders!A:I,9,FALSE)</f>
        <v>lee.dunn@aol.com</v>
      </c>
      <c r="K2644" s="14">
        <f>VLOOKUP(A2644, [1]orders!A:J,10,FALSE)</f>
        <v>95127</v>
      </c>
      <c r="L2644" s="2" t="str">
        <f>IFERROR(VLOOKUP(C2644, [5]stores!A:B, 2, FALSE), "Unknown")</f>
        <v>Santa Cruz Bikes</v>
      </c>
      <c r="M2644" s="2" t="str">
        <f>VLOOKUP(D2644,[3]products!A:B,2,FALSE)</f>
        <v>Trek Silque SLR 7 Women's - 2017</v>
      </c>
      <c r="N2644" s="2" t="str">
        <f>VLOOKUP(D2644, [3]products!A:H, 8, FALSE)</f>
        <v>Trek</v>
      </c>
      <c r="O2644" s="21">
        <f>VLOOKUP(A2644, [1]orders!A:D, 4, FALSE)</f>
        <v>42889</v>
      </c>
      <c r="P2644" s="2">
        <v>1</v>
      </c>
      <c r="Q2644" s="2">
        <v>5999.99</v>
      </c>
      <c r="R2644" s="27">
        <v>0.1</v>
      </c>
      <c r="S2644" s="2">
        <f t="shared" si="41"/>
        <v>5999.99</v>
      </c>
    </row>
    <row r="2645" spans="1:19" x14ac:dyDescent="0.3">
      <c r="A2645" s="2">
        <v>927</v>
      </c>
      <c r="B2645" s="2">
        <v>4</v>
      </c>
      <c r="C2645" s="2">
        <f>VLOOKUP(A2645, [1]orders!A:G, 7, FALSE)</f>
        <v>1</v>
      </c>
      <c r="D2645" s="2">
        <v>3</v>
      </c>
      <c r="E2645" s="2">
        <f>VLOOKUP(C2645, [2]staffs!A:G,1,FALSE)</f>
        <v>1</v>
      </c>
      <c r="F2645" s="2" t="str">
        <f>VLOOKUP(E2645, [2]staffs!A:D,4,FALSE)</f>
        <v>fabiola.jackson@bikes.shop</v>
      </c>
      <c r="G2645" s="2">
        <f>VLOOKUP(D2645, [3]products!$A:$D, 4, FALSE)</f>
        <v>6</v>
      </c>
      <c r="H2645" s="2" t="str">
        <f>VLOOKUP(G2645, [4]categories!A:B, 2, FALSE)</f>
        <v>Mountain Bikes</v>
      </c>
      <c r="I2645" s="14">
        <f>VLOOKUP(A2645, [1]orders!A:B,2,FALSE)</f>
        <v>1438</v>
      </c>
      <c r="J2645" s="14" t="str">
        <f>VLOOKUP(A2645, [1]orders!A:I,9,FALSE)</f>
        <v>lee.dunn@aol.com</v>
      </c>
      <c r="K2645" s="14">
        <f>VLOOKUP(A2645, [1]orders!A:J,10,FALSE)</f>
        <v>95127</v>
      </c>
      <c r="L2645" s="2" t="str">
        <f>IFERROR(VLOOKUP(C2645, [5]stores!A:B, 2, FALSE), "Unknown")</f>
        <v>Santa Cruz Bikes</v>
      </c>
      <c r="M2645" s="2" t="str">
        <f>VLOOKUP(D2645,[3]products!A:B,2,FALSE)</f>
        <v>Surly Wednesday Frameset - 2016</v>
      </c>
      <c r="N2645" s="2" t="str">
        <f>VLOOKUP(D2645, [3]products!A:H, 8, FALSE)</f>
        <v>Surly</v>
      </c>
      <c r="O2645" s="21">
        <f>VLOOKUP(A2645, [1]orders!A:D, 4, FALSE)</f>
        <v>42889</v>
      </c>
      <c r="P2645" s="2">
        <v>1</v>
      </c>
      <c r="Q2645" s="2">
        <v>999.99</v>
      </c>
      <c r="R2645" s="27">
        <v>0.1</v>
      </c>
      <c r="S2645" s="2">
        <f t="shared" si="41"/>
        <v>999.99</v>
      </c>
    </row>
    <row r="2646" spans="1:19" x14ac:dyDescent="0.3">
      <c r="A2646" s="2">
        <v>927</v>
      </c>
      <c r="B2646" s="2">
        <v>5</v>
      </c>
      <c r="C2646" s="2">
        <f>VLOOKUP(A2646, [1]orders!A:G, 7, FALSE)</f>
        <v>1</v>
      </c>
      <c r="D2646" s="2">
        <v>43</v>
      </c>
      <c r="E2646" s="2">
        <f>VLOOKUP(C2646, [2]staffs!A:G,1,FALSE)</f>
        <v>1</v>
      </c>
      <c r="F2646" s="2" t="str">
        <f>VLOOKUP(E2646, [2]staffs!A:D,4,FALSE)</f>
        <v>fabiola.jackson@bikes.shop</v>
      </c>
      <c r="G2646" s="2">
        <f>VLOOKUP(D2646, [3]products!$A:$D, 4, FALSE)</f>
        <v>6</v>
      </c>
      <c r="H2646" s="2" t="str">
        <f>VLOOKUP(G2646, [4]categories!A:B, 2, FALSE)</f>
        <v>Mountain Bikes</v>
      </c>
      <c r="I2646" s="14">
        <f>VLOOKUP(A2646, [1]orders!A:B,2,FALSE)</f>
        <v>1438</v>
      </c>
      <c r="J2646" s="14" t="str">
        <f>VLOOKUP(A2646, [1]orders!A:I,9,FALSE)</f>
        <v>lee.dunn@aol.com</v>
      </c>
      <c r="K2646" s="14">
        <f>VLOOKUP(A2646, [1]orders!A:J,10,FALSE)</f>
        <v>95127</v>
      </c>
      <c r="L2646" s="2" t="str">
        <f>IFERROR(VLOOKUP(C2646, [5]stores!A:B, 2, FALSE), "Unknown")</f>
        <v>Santa Cruz Bikes</v>
      </c>
      <c r="M2646" s="2" t="str">
        <f>VLOOKUP(D2646,[3]products!A:B,2,FALSE)</f>
        <v>Trek Fuel EX 9.8 27.5 Plus - 2017</v>
      </c>
      <c r="N2646" s="2" t="str">
        <f>VLOOKUP(D2646, [3]products!A:H, 8, FALSE)</f>
        <v>Trek</v>
      </c>
      <c r="O2646" s="21">
        <f>VLOOKUP(A2646, [1]orders!A:D, 4, FALSE)</f>
        <v>42889</v>
      </c>
      <c r="P2646" s="2">
        <v>1</v>
      </c>
      <c r="Q2646" s="2">
        <v>5299.99</v>
      </c>
      <c r="R2646" s="27">
        <v>7.0000000000000007E-2</v>
      </c>
      <c r="S2646" s="2">
        <f t="shared" si="41"/>
        <v>5299.99</v>
      </c>
    </row>
    <row r="2647" spans="1:19" x14ac:dyDescent="0.3">
      <c r="A2647" s="2">
        <v>928</v>
      </c>
      <c r="B2647" s="2">
        <v>1</v>
      </c>
      <c r="C2647" s="2">
        <f>VLOOKUP(A2647, [1]orders!A:G, 7, FALSE)</f>
        <v>1</v>
      </c>
      <c r="D2647" s="2">
        <v>71</v>
      </c>
      <c r="E2647" s="2">
        <f>VLOOKUP(C2647, [2]staffs!A:G,1,FALSE)</f>
        <v>1</v>
      </c>
      <c r="F2647" s="2" t="str">
        <f>VLOOKUP(E2647, [2]staffs!A:D,4,FALSE)</f>
        <v>fabiola.jackson@bikes.shop</v>
      </c>
      <c r="G2647" s="2">
        <f>VLOOKUP(D2647, [3]products!$A:$D, 4, FALSE)</f>
        <v>3</v>
      </c>
      <c r="H2647" s="2" t="str">
        <f>VLOOKUP(G2647, [4]categories!A:B, 2, FALSE)</f>
        <v>Cruisers Bicycles</v>
      </c>
      <c r="I2647" s="14">
        <f>VLOOKUP(A2647, [1]orders!A:B,2,FALSE)</f>
        <v>957</v>
      </c>
      <c r="J2647" s="14" t="str">
        <f>VLOOKUP(A2647, [1]orders!A:I,9,FALSE)</f>
        <v>stephen.vega@msn.com</v>
      </c>
      <c r="K2647" s="14">
        <f>VLOOKUP(A2647, [1]orders!A:J,10,FALSE)</f>
        <v>92806</v>
      </c>
      <c r="L2647" s="2" t="str">
        <f>IFERROR(VLOOKUP(C2647, [5]stores!A:B, 2, FALSE), "Unknown")</f>
        <v>Santa Cruz Bikes</v>
      </c>
      <c r="M2647" s="2" t="str">
        <f>VLOOKUP(D2647,[3]products!A:B,2,FALSE)</f>
        <v>Sun Bicycles Atlas X-Type - 2017</v>
      </c>
      <c r="N2647" s="2" t="str">
        <f>VLOOKUP(D2647, [3]products!A:H, 8, FALSE)</f>
        <v>Sun Bicycles</v>
      </c>
      <c r="O2647" s="21">
        <f>VLOOKUP(A2647, [1]orders!A:D, 4, FALSE)</f>
        <v>42891</v>
      </c>
      <c r="P2647" s="2">
        <v>2</v>
      </c>
      <c r="Q2647" s="2">
        <v>416.99</v>
      </c>
      <c r="R2647" s="27">
        <v>0.05</v>
      </c>
      <c r="S2647" s="2">
        <f t="shared" si="41"/>
        <v>833.98</v>
      </c>
    </row>
    <row r="2648" spans="1:19" x14ac:dyDescent="0.3">
      <c r="A2648" s="2">
        <v>928</v>
      </c>
      <c r="B2648" s="2">
        <v>2</v>
      </c>
      <c r="C2648" s="2">
        <f>VLOOKUP(A2648, [1]orders!A:G, 7, FALSE)</f>
        <v>1</v>
      </c>
      <c r="D2648" s="2">
        <v>83</v>
      </c>
      <c r="E2648" s="2">
        <f>VLOOKUP(C2648, [2]staffs!A:G,1,FALSE)</f>
        <v>1</v>
      </c>
      <c r="F2648" s="2" t="str">
        <f>VLOOKUP(E2648, [2]staffs!A:D,4,FALSE)</f>
        <v>fabiola.jackson@bikes.shop</v>
      </c>
      <c r="G2648" s="2">
        <f>VLOOKUP(D2648, [3]products!$A:$D, 4, FALSE)</f>
        <v>1</v>
      </c>
      <c r="H2648" s="2" t="str">
        <f>VLOOKUP(G2648, [4]categories!A:B, 2, FALSE)</f>
        <v>Children Bicycles</v>
      </c>
      <c r="I2648" s="14">
        <f>VLOOKUP(A2648, [1]orders!A:B,2,FALSE)</f>
        <v>957</v>
      </c>
      <c r="J2648" s="14" t="str">
        <f>VLOOKUP(A2648, [1]orders!A:I,9,FALSE)</f>
        <v>stephen.vega@msn.com</v>
      </c>
      <c r="K2648" s="14">
        <f>VLOOKUP(A2648, [1]orders!A:J,10,FALSE)</f>
        <v>92806</v>
      </c>
      <c r="L2648" s="2" t="str">
        <f>IFERROR(VLOOKUP(C2648, [5]stores!A:B, 2, FALSE), "Unknown")</f>
        <v>Santa Cruz Bikes</v>
      </c>
      <c r="M2648" s="2" t="str">
        <f>VLOOKUP(D2648,[3]products!A:B,2,FALSE)</f>
        <v>Trek Boy's Kickster - 2015/2017</v>
      </c>
      <c r="N2648" s="2" t="str">
        <f>VLOOKUP(D2648, [3]products!A:H, 8, FALSE)</f>
        <v>Trek</v>
      </c>
      <c r="O2648" s="21">
        <f>VLOOKUP(A2648, [1]orders!A:D, 4, FALSE)</f>
        <v>42891</v>
      </c>
      <c r="P2648" s="2">
        <v>1</v>
      </c>
      <c r="Q2648" s="2">
        <v>149.99</v>
      </c>
      <c r="R2648" s="27">
        <v>0.2</v>
      </c>
      <c r="S2648" s="2">
        <f t="shared" si="41"/>
        <v>149.99</v>
      </c>
    </row>
    <row r="2649" spans="1:19" x14ac:dyDescent="0.3">
      <c r="A2649" s="2">
        <v>929</v>
      </c>
      <c r="B2649" s="2">
        <v>1</v>
      </c>
      <c r="C2649" s="2">
        <f>VLOOKUP(A2649, [1]orders!A:G, 7, FALSE)</f>
        <v>2</v>
      </c>
      <c r="D2649" s="2">
        <v>82</v>
      </c>
      <c r="E2649" s="2">
        <f>VLOOKUP(C2649, [2]staffs!A:G,1,FALSE)</f>
        <v>2</v>
      </c>
      <c r="F2649" s="2" t="str">
        <f>VLOOKUP(E2649, [2]staffs!A:D,4,FALSE)</f>
        <v>mireya.copeland@bikes.shop</v>
      </c>
      <c r="G2649" s="2">
        <f>VLOOKUP(D2649, [3]products!$A:$D, 4, FALSE)</f>
        <v>3</v>
      </c>
      <c r="H2649" s="2" t="str">
        <f>VLOOKUP(G2649, [4]categories!A:B, 2, FALSE)</f>
        <v>Cruisers Bicycles</v>
      </c>
      <c r="I2649" s="14">
        <f>VLOOKUP(A2649, [1]orders!A:B,2,FALSE)</f>
        <v>472</v>
      </c>
      <c r="J2649" s="14" t="str">
        <f>VLOOKUP(A2649, [1]orders!A:I,9,FALSE)</f>
        <v>myron.ruiz@gmail.com</v>
      </c>
      <c r="K2649" s="14">
        <f>VLOOKUP(A2649, [1]orders!A:J,10,FALSE)</f>
        <v>11701</v>
      </c>
      <c r="L2649" s="2" t="str">
        <f>IFERROR(VLOOKUP(C2649, [5]stores!A:B, 2, FALSE), "Unknown")</f>
        <v>Baldwin Bikes</v>
      </c>
      <c r="M2649" s="2" t="str">
        <f>VLOOKUP(D2649,[3]products!A:B,2,FALSE)</f>
        <v>Electra Amsterdam Original 3i Ladies' - 2017</v>
      </c>
      <c r="N2649" s="2" t="str">
        <f>VLOOKUP(D2649, [3]products!A:H, 8, FALSE)</f>
        <v>Electra</v>
      </c>
      <c r="O2649" s="21">
        <f>VLOOKUP(A2649, [1]orders!A:D, 4, FALSE)</f>
        <v>42891</v>
      </c>
      <c r="P2649" s="2">
        <v>1</v>
      </c>
      <c r="Q2649" s="2">
        <v>659.99</v>
      </c>
      <c r="R2649" s="27">
        <v>0.2</v>
      </c>
      <c r="S2649" s="2">
        <f t="shared" si="41"/>
        <v>659.99</v>
      </c>
    </row>
    <row r="2650" spans="1:19" x14ac:dyDescent="0.3">
      <c r="A2650" s="2">
        <v>929</v>
      </c>
      <c r="B2650" s="2">
        <v>2</v>
      </c>
      <c r="C2650" s="2">
        <f>VLOOKUP(A2650, [1]orders!A:G, 7, FALSE)</f>
        <v>2</v>
      </c>
      <c r="D2650" s="2">
        <v>63</v>
      </c>
      <c r="E2650" s="2">
        <f>VLOOKUP(C2650, [2]staffs!A:G,1,FALSE)</f>
        <v>2</v>
      </c>
      <c r="F2650" s="2" t="str">
        <f>VLOOKUP(E2650, [2]staffs!A:D,4,FALSE)</f>
        <v>mireya.copeland@bikes.shop</v>
      </c>
      <c r="G2650" s="2">
        <f>VLOOKUP(D2650, [3]products!$A:$D, 4, FALSE)</f>
        <v>4</v>
      </c>
      <c r="H2650" s="2" t="str">
        <f>VLOOKUP(G2650, [4]categories!A:B, 2, FALSE)</f>
        <v>Cyclocross Bicycles</v>
      </c>
      <c r="I2650" s="14">
        <f>VLOOKUP(A2650, [1]orders!A:B,2,FALSE)</f>
        <v>472</v>
      </c>
      <c r="J2650" s="14" t="str">
        <f>VLOOKUP(A2650, [1]orders!A:I,9,FALSE)</f>
        <v>myron.ruiz@gmail.com</v>
      </c>
      <c r="K2650" s="14">
        <f>VLOOKUP(A2650, [1]orders!A:J,10,FALSE)</f>
        <v>11701</v>
      </c>
      <c r="L2650" s="2" t="str">
        <f>IFERROR(VLOOKUP(C2650, [5]stores!A:B, 2, FALSE), "Unknown")</f>
        <v>Baldwin Bikes</v>
      </c>
      <c r="M2650" s="2" t="str">
        <f>VLOOKUP(D2650,[3]products!A:B,2,FALSE)</f>
        <v>Trek Boone Race Shop Limited - 2017</v>
      </c>
      <c r="N2650" s="2" t="str">
        <f>VLOOKUP(D2650, [3]products!A:H, 8, FALSE)</f>
        <v>Trek</v>
      </c>
      <c r="O2650" s="21">
        <f>VLOOKUP(A2650, [1]orders!A:D, 4, FALSE)</f>
        <v>42891</v>
      </c>
      <c r="P2650" s="2">
        <v>2</v>
      </c>
      <c r="Q2650" s="2">
        <v>3499.99</v>
      </c>
      <c r="R2650" s="27">
        <v>0.1</v>
      </c>
      <c r="S2650" s="2">
        <f t="shared" si="41"/>
        <v>6999.98</v>
      </c>
    </row>
    <row r="2651" spans="1:19" x14ac:dyDescent="0.3">
      <c r="A2651" s="2">
        <v>929</v>
      </c>
      <c r="B2651" s="2">
        <v>3</v>
      </c>
      <c r="C2651" s="2">
        <f>VLOOKUP(A2651, [1]orders!A:G, 7, FALSE)</f>
        <v>2</v>
      </c>
      <c r="D2651" s="2">
        <v>24</v>
      </c>
      <c r="E2651" s="2">
        <f>VLOOKUP(C2651, [2]staffs!A:G,1,FALSE)</f>
        <v>2</v>
      </c>
      <c r="F2651" s="2" t="str">
        <f>VLOOKUP(E2651, [2]staffs!A:D,4,FALSE)</f>
        <v>mireya.copeland@bikes.shop</v>
      </c>
      <c r="G2651" s="2">
        <f>VLOOKUP(D2651, [3]products!$A:$D, 4, FALSE)</f>
        <v>2</v>
      </c>
      <c r="H2651" s="2" t="str">
        <f>VLOOKUP(G2651, [4]categories!A:B, 2, FALSE)</f>
        <v>Comfort Bicycles</v>
      </c>
      <c r="I2651" s="14">
        <f>VLOOKUP(A2651, [1]orders!A:B,2,FALSE)</f>
        <v>472</v>
      </c>
      <c r="J2651" s="14" t="str">
        <f>VLOOKUP(A2651, [1]orders!A:I,9,FALSE)</f>
        <v>myron.ruiz@gmail.com</v>
      </c>
      <c r="K2651" s="14">
        <f>VLOOKUP(A2651, [1]orders!A:J,10,FALSE)</f>
        <v>11701</v>
      </c>
      <c r="L2651" s="2" t="str">
        <f>IFERROR(VLOOKUP(C2651, [5]stores!A:B, 2, FALSE), "Unknown")</f>
        <v>Baldwin Bikes</v>
      </c>
      <c r="M2651" s="2" t="str">
        <f>VLOOKUP(D2651,[3]products!A:B,2,FALSE)</f>
        <v>Electra Townie Original 21D - 2016</v>
      </c>
      <c r="N2651" s="2" t="str">
        <f>VLOOKUP(D2651, [3]products!A:H, 8, FALSE)</f>
        <v>Electra</v>
      </c>
      <c r="O2651" s="21">
        <f>VLOOKUP(A2651, [1]orders!A:D, 4, FALSE)</f>
        <v>42891</v>
      </c>
      <c r="P2651" s="2">
        <v>1</v>
      </c>
      <c r="Q2651" s="2">
        <v>549.99</v>
      </c>
      <c r="R2651" s="27">
        <v>0.05</v>
      </c>
      <c r="S2651" s="2">
        <f t="shared" si="41"/>
        <v>549.99</v>
      </c>
    </row>
    <row r="2652" spans="1:19" x14ac:dyDescent="0.3">
      <c r="A2652" s="2">
        <v>930</v>
      </c>
      <c r="B2652" s="2">
        <v>1</v>
      </c>
      <c r="C2652" s="2">
        <f>VLOOKUP(A2652, [1]orders!A:G, 7, FALSE)</f>
        <v>3</v>
      </c>
      <c r="D2652" s="2">
        <v>56</v>
      </c>
      <c r="E2652" s="2">
        <f>VLOOKUP(C2652, [2]staffs!A:G,1,FALSE)</f>
        <v>3</v>
      </c>
      <c r="F2652" s="2" t="str">
        <f>VLOOKUP(E2652, [2]staffs!A:D,4,FALSE)</f>
        <v>genna.serrano@bikes.shop</v>
      </c>
      <c r="G2652" s="2">
        <f>VLOOKUP(D2652, [3]products!$A:$D, 4, FALSE)</f>
        <v>7</v>
      </c>
      <c r="H2652" s="2" t="str">
        <f>VLOOKUP(G2652, [4]categories!A:B, 2, FALSE)</f>
        <v>Road Bikes</v>
      </c>
      <c r="I2652" s="14">
        <f>VLOOKUP(A2652, [1]orders!A:B,2,FALSE)</f>
        <v>1224</v>
      </c>
      <c r="J2652" s="14" t="str">
        <f>VLOOKUP(A2652, [1]orders!A:I,9,FALSE)</f>
        <v>abram.copeland@gmail.com</v>
      </c>
      <c r="K2652" s="14">
        <f>VLOOKUP(A2652, [1]orders!A:J,10,FALSE)</f>
        <v>78552</v>
      </c>
      <c r="L2652" s="2" t="str">
        <f>IFERROR(VLOOKUP(C2652, [5]stores!A:B, 2, FALSE), "Unknown")</f>
        <v>Rowlett Bikes</v>
      </c>
      <c r="M2652" s="2" t="str">
        <f>VLOOKUP(D2652,[3]products!A:B,2,FALSE)</f>
        <v>Trek Domane SLR 6 Disc - 2017</v>
      </c>
      <c r="N2652" s="2" t="str">
        <f>VLOOKUP(D2652, [3]products!A:H, 8, FALSE)</f>
        <v>Trek</v>
      </c>
      <c r="O2652" s="21">
        <f>VLOOKUP(A2652, [1]orders!A:D, 4, FALSE)</f>
        <v>42891</v>
      </c>
      <c r="P2652" s="2">
        <v>2</v>
      </c>
      <c r="Q2652" s="2">
        <v>5499.99</v>
      </c>
      <c r="R2652" s="27">
        <v>7.0000000000000007E-2</v>
      </c>
      <c r="S2652" s="2">
        <f t="shared" si="41"/>
        <v>10999.98</v>
      </c>
    </row>
    <row r="2653" spans="1:19" x14ac:dyDescent="0.3">
      <c r="A2653" s="2">
        <v>930</v>
      </c>
      <c r="B2653" s="2">
        <v>2</v>
      </c>
      <c r="C2653" s="2">
        <f>VLOOKUP(A2653, [1]orders!A:G, 7, FALSE)</f>
        <v>3</v>
      </c>
      <c r="D2653" s="2">
        <v>82</v>
      </c>
      <c r="E2653" s="2">
        <f>VLOOKUP(C2653, [2]staffs!A:G,1,FALSE)</f>
        <v>3</v>
      </c>
      <c r="F2653" s="2" t="str">
        <f>VLOOKUP(E2653, [2]staffs!A:D,4,FALSE)</f>
        <v>genna.serrano@bikes.shop</v>
      </c>
      <c r="G2653" s="2">
        <f>VLOOKUP(D2653, [3]products!$A:$D, 4, FALSE)</f>
        <v>3</v>
      </c>
      <c r="H2653" s="2" t="str">
        <f>VLOOKUP(G2653, [4]categories!A:B, 2, FALSE)</f>
        <v>Cruisers Bicycles</v>
      </c>
      <c r="I2653" s="14">
        <f>VLOOKUP(A2653, [1]orders!A:B,2,FALSE)</f>
        <v>1224</v>
      </c>
      <c r="J2653" s="14" t="str">
        <f>VLOOKUP(A2653, [1]orders!A:I,9,FALSE)</f>
        <v>abram.copeland@gmail.com</v>
      </c>
      <c r="K2653" s="14">
        <f>VLOOKUP(A2653, [1]orders!A:J,10,FALSE)</f>
        <v>78552</v>
      </c>
      <c r="L2653" s="2" t="str">
        <f>IFERROR(VLOOKUP(C2653, [5]stores!A:B, 2, FALSE), "Unknown")</f>
        <v>Rowlett Bikes</v>
      </c>
      <c r="M2653" s="2" t="str">
        <f>VLOOKUP(D2653,[3]products!A:B,2,FALSE)</f>
        <v>Electra Amsterdam Original 3i Ladies' - 2017</v>
      </c>
      <c r="N2653" s="2" t="str">
        <f>VLOOKUP(D2653, [3]products!A:H, 8, FALSE)</f>
        <v>Electra</v>
      </c>
      <c r="O2653" s="21">
        <f>VLOOKUP(A2653, [1]orders!A:D, 4, FALSE)</f>
        <v>42891</v>
      </c>
      <c r="P2653" s="2">
        <v>1</v>
      </c>
      <c r="Q2653" s="2">
        <v>659.99</v>
      </c>
      <c r="R2653" s="27">
        <v>7.0000000000000007E-2</v>
      </c>
      <c r="S2653" s="2">
        <f t="shared" si="41"/>
        <v>659.99</v>
      </c>
    </row>
    <row r="2654" spans="1:19" x14ac:dyDescent="0.3">
      <c r="A2654" s="2">
        <v>930</v>
      </c>
      <c r="B2654" s="2">
        <v>3</v>
      </c>
      <c r="C2654" s="2">
        <f>VLOOKUP(A2654, [1]orders!A:G, 7, FALSE)</f>
        <v>3</v>
      </c>
      <c r="D2654" s="2">
        <v>60</v>
      </c>
      <c r="E2654" s="2">
        <f>VLOOKUP(C2654, [2]staffs!A:G,1,FALSE)</f>
        <v>3</v>
      </c>
      <c r="F2654" s="2" t="str">
        <f>VLOOKUP(E2654, [2]staffs!A:D,4,FALSE)</f>
        <v>genna.serrano@bikes.shop</v>
      </c>
      <c r="G2654" s="2">
        <f>VLOOKUP(D2654, [3]products!$A:$D, 4, FALSE)</f>
        <v>5</v>
      </c>
      <c r="H2654" s="2" t="str">
        <f>VLOOKUP(G2654, [4]categories!A:B, 2, FALSE)</f>
        <v>Electric Bikes</v>
      </c>
      <c r="I2654" s="14">
        <f>VLOOKUP(A2654, [1]orders!A:B,2,FALSE)</f>
        <v>1224</v>
      </c>
      <c r="J2654" s="14" t="str">
        <f>VLOOKUP(A2654, [1]orders!A:I,9,FALSE)</f>
        <v>abram.copeland@gmail.com</v>
      </c>
      <c r="K2654" s="14">
        <f>VLOOKUP(A2654, [1]orders!A:J,10,FALSE)</f>
        <v>78552</v>
      </c>
      <c r="L2654" s="2" t="str">
        <f>IFERROR(VLOOKUP(C2654, [5]stores!A:B, 2, FALSE), "Unknown")</f>
        <v>Rowlett Bikes</v>
      </c>
      <c r="M2654" s="2" t="str">
        <f>VLOOKUP(D2654,[3]products!A:B,2,FALSE)</f>
        <v>Sun Bicycles ElectroLite - 2017</v>
      </c>
      <c r="N2654" s="2" t="str">
        <f>VLOOKUP(D2654, [3]products!A:H, 8, FALSE)</f>
        <v>Sun Bicycles</v>
      </c>
      <c r="O2654" s="21">
        <f>VLOOKUP(A2654, [1]orders!A:D, 4, FALSE)</f>
        <v>42891</v>
      </c>
      <c r="P2654" s="2">
        <v>1</v>
      </c>
      <c r="Q2654" s="2">
        <v>1559.99</v>
      </c>
      <c r="R2654" s="27">
        <v>0.1</v>
      </c>
      <c r="S2654" s="2">
        <f t="shared" si="41"/>
        <v>1559.99</v>
      </c>
    </row>
    <row r="2655" spans="1:19" x14ac:dyDescent="0.3">
      <c r="A2655" s="2">
        <v>930</v>
      </c>
      <c r="B2655" s="2">
        <v>4</v>
      </c>
      <c r="C2655" s="2">
        <f>VLOOKUP(A2655, [1]orders!A:G, 7, FALSE)</f>
        <v>3</v>
      </c>
      <c r="D2655" s="2">
        <v>65</v>
      </c>
      <c r="E2655" s="2">
        <f>VLOOKUP(C2655, [2]staffs!A:G,1,FALSE)</f>
        <v>3</v>
      </c>
      <c r="F2655" s="2" t="str">
        <f>VLOOKUP(E2655, [2]staffs!A:D,4,FALSE)</f>
        <v>genna.serrano@bikes.shop</v>
      </c>
      <c r="G2655" s="2">
        <f>VLOOKUP(D2655, [3]products!$A:$D, 4, FALSE)</f>
        <v>3</v>
      </c>
      <c r="H2655" s="2" t="str">
        <f>VLOOKUP(G2655, [4]categories!A:B, 2, FALSE)</f>
        <v>Cruisers Bicycles</v>
      </c>
      <c r="I2655" s="14">
        <f>VLOOKUP(A2655, [1]orders!A:B,2,FALSE)</f>
        <v>1224</v>
      </c>
      <c r="J2655" s="14" t="str">
        <f>VLOOKUP(A2655, [1]orders!A:I,9,FALSE)</f>
        <v>abram.copeland@gmail.com</v>
      </c>
      <c r="K2655" s="14">
        <f>VLOOKUP(A2655, [1]orders!A:J,10,FALSE)</f>
        <v>78552</v>
      </c>
      <c r="L2655" s="2" t="str">
        <f>IFERROR(VLOOKUP(C2655, [5]stores!A:B, 2, FALSE), "Unknown")</f>
        <v>Rowlett Bikes</v>
      </c>
      <c r="M2655" s="2" t="str">
        <f>VLOOKUP(D2655,[3]products!A:B,2,FALSE)</f>
        <v>Sun Bicycles Lil Bolt Type-R - 2017</v>
      </c>
      <c r="N2655" s="2" t="str">
        <f>VLOOKUP(D2655, [3]products!A:H, 8, FALSE)</f>
        <v>Sun Bicycles</v>
      </c>
      <c r="O2655" s="21">
        <f>VLOOKUP(A2655, [1]orders!A:D, 4, FALSE)</f>
        <v>42891</v>
      </c>
      <c r="P2655" s="2">
        <v>2</v>
      </c>
      <c r="Q2655" s="2">
        <v>346.99</v>
      </c>
      <c r="R2655" s="27">
        <v>0.05</v>
      </c>
      <c r="S2655" s="2">
        <f t="shared" si="41"/>
        <v>693.98</v>
      </c>
    </row>
    <row r="2656" spans="1:19" x14ac:dyDescent="0.3">
      <c r="A2656" s="2">
        <v>930</v>
      </c>
      <c r="B2656" s="2">
        <v>5</v>
      </c>
      <c r="C2656" s="2">
        <f>VLOOKUP(A2656, [1]orders!A:G, 7, FALSE)</f>
        <v>3</v>
      </c>
      <c r="D2656" s="2">
        <v>51</v>
      </c>
      <c r="E2656" s="2">
        <f>VLOOKUP(C2656, [2]staffs!A:G,1,FALSE)</f>
        <v>3</v>
      </c>
      <c r="F2656" s="2" t="str">
        <f>VLOOKUP(E2656, [2]staffs!A:D,4,FALSE)</f>
        <v>genna.serrano@bikes.shop</v>
      </c>
      <c r="G2656" s="2">
        <f>VLOOKUP(D2656, [3]products!$A:$D, 4, FALSE)</f>
        <v>7</v>
      </c>
      <c r="H2656" s="2" t="str">
        <f>VLOOKUP(G2656, [4]categories!A:B, 2, FALSE)</f>
        <v>Road Bikes</v>
      </c>
      <c r="I2656" s="14">
        <f>VLOOKUP(A2656, [1]orders!A:B,2,FALSE)</f>
        <v>1224</v>
      </c>
      <c r="J2656" s="14" t="str">
        <f>VLOOKUP(A2656, [1]orders!A:I,9,FALSE)</f>
        <v>abram.copeland@gmail.com</v>
      </c>
      <c r="K2656" s="14">
        <f>VLOOKUP(A2656, [1]orders!A:J,10,FALSE)</f>
        <v>78552</v>
      </c>
      <c r="L2656" s="2" t="str">
        <f>IFERROR(VLOOKUP(C2656, [5]stores!A:B, 2, FALSE), "Unknown")</f>
        <v>Rowlett Bikes</v>
      </c>
      <c r="M2656" s="2" t="str">
        <f>VLOOKUP(D2656,[3]products!A:B,2,FALSE)</f>
        <v>Trek Silque SLR 8 Women's - 2017</v>
      </c>
      <c r="N2656" s="2" t="str">
        <f>VLOOKUP(D2656, [3]products!A:H, 8, FALSE)</f>
        <v>Trek</v>
      </c>
      <c r="O2656" s="21">
        <f>VLOOKUP(A2656, [1]orders!A:D, 4, FALSE)</f>
        <v>42891</v>
      </c>
      <c r="P2656" s="2">
        <v>2</v>
      </c>
      <c r="Q2656" s="2">
        <v>6499.99</v>
      </c>
      <c r="R2656" s="27">
        <v>0.1</v>
      </c>
      <c r="S2656" s="2">
        <f t="shared" si="41"/>
        <v>12999.98</v>
      </c>
    </row>
    <row r="2657" spans="1:19" x14ac:dyDescent="0.3">
      <c r="A2657" s="2">
        <v>931</v>
      </c>
      <c r="B2657" s="2">
        <v>1</v>
      </c>
      <c r="C2657" s="2">
        <f>VLOOKUP(A2657, [1]orders!A:G, 7, FALSE)</f>
        <v>2</v>
      </c>
      <c r="D2657" s="2">
        <v>49</v>
      </c>
      <c r="E2657" s="2">
        <f>VLOOKUP(C2657, [2]staffs!A:G,1,FALSE)</f>
        <v>2</v>
      </c>
      <c r="F2657" s="2" t="str">
        <f>VLOOKUP(E2657, [2]staffs!A:D,4,FALSE)</f>
        <v>mireya.copeland@bikes.shop</v>
      </c>
      <c r="G2657" s="2">
        <f>VLOOKUP(D2657, [3]products!$A:$D, 4, FALSE)</f>
        <v>7</v>
      </c>
      <c r="H2657" s="2" t="str">
        <f>VLOOKUP(G2657, [4]categories!A:B, 2, FALSE)</f>
        <v>Road Bikes</v>
      </c>
      <c r="I2657" s="14">
        <f>VLOOKUP(A2657, [1]orders!A:B,2,FALSE)</f>
        <v>631</v>
      </c>
      <c r="J2657" s="14" t="str">
        <f>VLOOKUP(A2657, [1]orders!A:I,9,FALSE)</f>
        <v>tressa.weiss@msn.com</v>
      </c>
      <c r="K2657" s="14">
        <f>VLOOKUP(A2657, [1]orders!A:J,10,FALSE)</f>
        <v>10562</v>
      </c>
      <c r="L2657" s="2" t="str">
        <f>IFERROR(VLOOKUP(C2657, [5]stores!A:B, 2, FALSE), "Unknown")</f>
        <v>Baldwin Bikes</v>
      </c>
      <c r="M2657" s="2" t="str">
        <f>VLOOKUP(D2657,[3]products!A:B,2,FALSE)</f>
        <v>Trek Domane SL 6 - 2017</v>
      </c>
      <c r="N2657" s="2" t="str">
        <f>VLOOKUP(D2657, [3]products!A:H, 8, FALSE)</f>
        <v>Trek</v>
      </c>
      <c r="O2657" s="21">
        <f>VLOOKUP(A2657, [1]orders!A:D, 4, FALSE)</f>
        <v>42893</v>
      </c>
      <c r="P2657" s="2">
        <v>2</v>
      </c>
      <c r="Q2657" s="2">
        <v>3499.99</v>
      </c>
      <c r="R2657" s="27">
        <v>7.0000000000000007E-2</v>
      </c>
      <c r="S2657" s="2">
        <f t="shared" si="41"/>
        <v>6999.98</v>
      </c>
    </row>
    <row r="2658" spans="1:19" x14ac:dyDescent="0.3">
      <c r="A2658" s="2">
        <v>931</v>
      </c>
      <c r="B2658" s="2">
        <v>2</v>
      </c>
      <c r="C2658" s="2">
        <f>VLOOKUP(A2658, [1]orders!A:G, 7, FALSE)</f>
        <v>2</v>
      </c>
      <c r="D2658" s="2">
        <v>76</v>
      </c>
      <c r="E2658" s="2">
        <f>VLOOKUP(C2658, [2]staffs!A:G,1,FALSE)</f>
        <v>2</v>
      </c>
      <c r="F2658" s="2" t="str">
        <f>VLOOKUP(E2658, [2]staffs!A:D,4,FALSE)</f>
        <v>mireya.copeland@bikes.shop</v>
      </c>
      <c r="G2658" s="2">
        <f>VLOOKUP(D2658, [3]products!$A:$D, 4, FALSE)</f>
        <v>3</v>
      </c>
      <c r="H2658" s="2" t="str">
        <f>VLOOKUP(G2658, [4]categories!A:B, 2, FALSE)</f>
        <v>Cruisers Bicycles</v>
      </c>
      <c r="I2658" s="14">
        <f>VLOOKUP(A2658, [1]orders!A:B,2,FALSE)</f>
        <v>631</v>
      </c>
      <c r="J2658" s="14" t="str">
        <f>VLOOKUP(A2658, [1]orders!A:I,9,FALSE)</f>
        <v>tressa.weiss@msn.com</v>
      </c>
      <c r="K2658" s="14">
        <f>VLOOKUP(A2658, [1]orders!A:J,10,FALSE)</f>
        <v>10562</v>
      </c>
      <c r="L2658" s="2" t="str">
        <f>IFERROR(VLOOKUP(C2658, [5]stores!A:B, 2, FALSE), "Unknown")</f>
        <v>Baldwin Bikes</v>
      </c>
      <c r="M2658" s="2" t="str">
        <f>VLOOKUP(D2658,[3]products!A:B,2,FALSE)</f>
        <v>Electra Girl's Hawaii 1 16" - 2017</v>
      </c>
      <c r="N2658" s="2" t="str">
        <f>VLOOKUP(D2658, [3]products!A:H, 8, FALSE)</f>
        <v>Electra</v>
      </c>
      <c r="O2658" s="21">
        <f>VLOOKUP(A2658, [1]orders!A:D, 4, FALSE)</f>
        <v>42893</v>
      </c>
      <c r="P2658" s="2">
        <v>1</v>
      </c>
      <c r="Q2658" s="2">
        <v>299.99</v>
      </c>
      <c r="R2658" s="27">
        <v>0.2</v>
      </c>
      <c r="S2658" s="2">
        <f t="shared" si="41"/>
        <v>299.99</v>
      </c>
    </row>
    <row r="2659" spans="1:19" x14ac:dyDescent="0.3">
      <c r="A2659" s="2">
        <v>932</v>
      </c>
      <c r="B2659" s="2">
        <v>1</v>
      </c>
      <c r="C2659" s="2">
        <f>VLOOKUP(A2659, [1]orders!A:G, 7, FALSE)</f>
        <v>2</v>
      </c>
      <c r="D2659" s="2">
        <v>74</v>
      </c>
      <c r="E2659" s="2">
        <f>VLOOKUP(C2659, [2]staffs!A:G,1,FALSE)</f>
        <v>2</v>
      </c>
      <c r="F2659" s="2" t="str">
        <f>VLOOKUP(E2659, [2]staffs!A:D,4,FALSE)</f>
        <v>mireya.copeland@bikes.shop</v>
      </c>
      <c r="G2659" s="2">
        <f>VLOOKUP(D2659, [3]products!$A:$D, 4, FALSE)</f>
        <v>3</v>
      </c>
      <c r="H2659" s="2" t="str">
        <f>VLOOKUP(G2659, [4]categories!A:B, 2, FALSE)</f>
        <v>Cruisers Bicycles</v>
      </c>
      <c r="I2659" s="14">
        <f>VLOOKUP(A2659, [1]orders!A:B,2,FALSE)</f>
        <v>804</v>
      </c>
      <c r="J2659" s="14" t="str">
        <f>VLOOKUP(A2659, [1]orders!A:I,9,FALSE)</f>
        <v>douglas.richards@hotmail.com</v>
      </c>
      <c r="K2659" s="14">
        <f>VLOOKUP(A2659, [1]orders!A:J,10,FALSE)</f>
        <v>11580</v>
      </c>
      <c r="L2659" s="2" t="str">
        <f>IFERROR(VLOOKUP(C2659, [5]stores!A:B, 2, FALSE), "Unknown")</f>
        <v>Baldwin Bikes</v>
      </c>
      <c r="M2659" s="2" t="str">
        <f>VLOOKUP(D2659,[3]products!A:B,2,FALSE)</f>
        <v>Electra Cruiser Lux 1 - 2017</v>
      </c>
      <c r="N2659" s="2" t="str">
        <f>VLOOKUP(D2659, [3]products!A:H, 8, FALSE)</f>
        <v>Electra</v>
      </c>
      <c r="O2659" s="21">
        <f>VLOOKUP(A2659, [1]orders!A:D, 4, FALSE)</f>
        <v>42893</v>
      </c>
      <c r="P2659" s="2">
        <v>1</v>
      </c>
      <c r="Q2659" s="2">
        <v>439.99</v>
      </c>
      <c r="R2659" s="27">
        <v>0.05</v>
      </c>
      <c r="S2659" s="2">
        <f t="shared" si="41"/>
        <v>439.99</v>
      </c>
    </row>
    <row r="2660" spans="1:19" x14ac:dyDescent="0.3">
      <c r="A2660" s="2">
        <v>933</v>
      </c>
      <c r="B2660" s="2">
        <v>1</v>
      </c>
      <c r="C2660" s="2">
        <f>VLOOKUP(A2660, [1]orders!A:G, 7, FALSE)</f>
        <v>2</v>
      </c>
      <c r="D2660" s="2">
        <v>77</v>
      </c>
      <c r="E2660" s="2">
        <f>VLOOKUP(C2660, [2]staffs!A:G,1,FALSE)</f>
        <v>2</v>
      </c>
      <c r="F2660" s="2" t="str">
        <f>VLOOKUP(E2660, [2]staffs!A:D,4,FALSE)</f>
        <v>mireya.copeland@bikes.shop</v>
      </c>
      <c r="G2660" s="2">
        <f>VLOOKUP(D2660, [3]products!$A:$D, 4, FALSE)</f>
        <v>3</v>
      </c>
      <c r="H2660" s="2" t="str">
        <f>VLOOKUP(G2660, [4]categories!A:B, 2, FALSE)</f>
        <v>Cruisers Bicycles</v>
      </c>
      <c r="I2660" s="14">
        <f>VLOOKUP(A2660, [1]orders!A:B,2,FALSE)</f>
        <v>909</v>
      </c>
      <c r="J2660" s="14" t="str">
        <f>VLOOKUP(A2660, [1]orders!A:I,9,FALSE)</f>
        <v>alita.salinas@hotmail.com</v>
      </c>
      <c r="K2660" s="14">
        <f>VLOOKUP(A2660, [1]orders!A:J,10,FALSE)</f>
        <v>11553</v>
      </c>
      <c r="L2660" s="2" t="str">
        <f>IFERROR(VLOOKUP(C2660, [5]stores!A:B, 2, FALSE), "Unknown")</f>
        <v>Baldwin Bikes</v>
      </c>
      <c r="M2660" s="2" t="str">
        <f>VLOOKUP(D2660,[3]products!A:B,2,FALSE)</f>
        <v>Electra Glam Punk 3i Ladies' - 2017</v>
      </c>
      <c r="N2660" s="2" t="str">
        <f>VLOOKUP(D2660, [3]products!A:H, 8, FALSE)</f>
        <v>Electra</v>
      </c>
      <c r="O2660" s="21">
        <f>VLOOKUP(A2660, [1]orders!A:D, 4, FALSE)</f>
        <v>42893</v>
      </c>
      <c r="P2660" s="2">
        <v>1</v>
      </c>
      <c r="Q2660" s="2">
        <v>799.99</v>
      </c>
      <c r="R2660" s="27">
        <v>7.0000000000000007E-2</v>
      </c>
      <c r="S2660" s="2">
        <f t="shared" si="41"/>
        <v>799.99</v>
      </c>
    </row>
    <row r="2661" spans="1:19" x14ac:dyDescent="0.3">
      <c r="A2661" s="2">
        <v>933</v>
      </c>
      <c r="B2661" s="2">
        <v>2</v>
      </c>
      <c r="C2661" s="2">
        <f>VLOOKUP(A2661, [1]orders!A:G, 7, FALSE)</f>
        <v>2</v>
      </c>
      <c r="D2661" s="2">
        <v>21</v>
      </c>
      <c r="E2661" s="2">
        <f>VLOOKUP(C2661, [2]staffs!A:G,1,FALSE)</f>
        <v>2</v>
      </c>
      <c r="F2661" s="2" t="str">
        <f>VLOOKUP(E2661, [2]staffs!A:D,4,FALSE)</f>
        <v>mireya.copeland@bikes.shop</v>
      </c>
      <c r="G2661" s="2">
        <f>VLOOKUP(D2661, [3]products!$A:$D, 4, FALSE)</f>
        <v>1</v>
      </c>
      <c r="H2661" s="2" t="str">
        <f>VLOOKUP(G2661, [4]categories!A:B, 2, FALSE)</f>
        <v>Children Bicycles</v>
      </c>
      <c r="I2661" s="14">
        <f>VLOOKUP(A2661, [1]orders!A:B,2,FALSE)</f>
        <v>909</v>
      </c>
      <c r="J2661" s="14" t="str">
        <f>VLOOKUP(A2661, [1]orders!A:I,9,FALSE)</f>
        <v>alita.salinas@hotmail.com</v>
      </c>
      <c r="K2661" s="14">
        <f>VLOOKUP(A2661, [1]orders!A:J,10,FALSE)</f>
        <v>11553</v>
      </c>
      <c r="L2661" s="2" t="str">
        <f>IFERROR(VLOOKUP(C2661, [5]stores!A:B, 2, FALSE), "Unknown")</f>
        <v>Baldwin Bikes</v>
      </c>
      <c r="M2661" s="2" t="str">
        <f>VLOOKUP(D2661,[3]products!A:B,2,FALSE)</f>
        <v>Electra Cruiser 1 (24-Inch) - 2016</v>
      </c>
      <c r="N2661" s="2" t="str">
        <f>VLOOKUP(D2661, [3]products!A:H, 8, FALSE)</f>
        <v>Electra</v>
      </c>
      <c r="O2661" s="21">
        <f>VLOOKUP(A2661, [1]orders!A:D, 4, FALSE)</f>
        <v>42893</v>
      </c>
      <c r="P2661" s="2">
        <v>1</v>
      </c>
      <c r="Q2661" s="2">
        <v>269.99</v>
      </c>
      <c r="R2661" s="27">
        <v>0.2</v>
      </c>
      <c r="S2661" s="2">
        <f t="shared" si="41"/>
        <v>269.99</v>
      </c>
    </row>
    <row r="2662" spans="1:19" x14ac:dyDescent="0.3">
      <c r="A2662" s="2">
        <v>933</v>
      </c>
      <c r="B2662" s="2">
        <v>3</v>
      </c>
      <c r="C2662" s="2">
        <f>VLOOKUP(A2662, [1]orders!A:G, 7, FALSE)</f>
        <v>2</v>
      </c>
      <c r="D2662" s="2">
        <v>75</v>
      </c>
      <c r="E2662" s="2">
        <f>VLOOKUP(C2662, [2]staffs!A:G,1,FALSE)</f>
        <v>2</v>
      </c>
      <c r="F2662" s="2" t="str">
        <f>VLOOKUP(E2662, [2]staffs!A:D,4,FALSE)</f>
        <v>mireya.copeland@bikes.shop</v>
      </c>
      <c r="G2662" s="2">
        <f>VLOOKUP(D2662, [3]products!$A:$D, 4, FALSE)</f>
        <v>3</v>
      </c>
      <c r="H2662" s="2" t="str">
        <f>VLOOKUP(G2662, [4]categories!A:B, 2, FALSE)</f>
        <v>Cruisers Bicycles</v>
      </c>
      <c r="I2662" s="14">
        <f>VLOOKUP(A2662, [1]orders!A:B,2,FALSE)</f>
        <v>909</v>
      </c>
      <c r="J2662" s="14" t="str">
        <f>VLOOKUP(A2662, [1]orders!A:I,9,FALSE)</f>
        <v>alita.salinas@hotmail.com</v>
      </c>
      <c r="K2662" s="14">
        <f>VLOOKUP(A2662, [1]orders!A:J,10,FALSE)</f>
        <v>11553</v>
      </c>
      <c r="L2662" s="2" t="str">
        <f>IFERROR(VLOOKUP(C2662, [5]stores!A:B, 2, FALSE), "Unknown")</f>
        <v>Baldwin Bikes</v>
      </c>
      <c r="M2662" s="2" t="str">
        <f>VLOOKUP(D2662,[3]products!A:B,2,FALSE)</f>
        <v>Electra Cruiser Lux Fat Tire 1 Ladies - 2017</v>
      </c>
      <c r="N2662" s="2" t="str">
        <f>VLOOKUP(D2662, [3]products!A:H, 8, FALSE)</f>
        <v>Electra</v>
      </c>
      <c r="O2662" s="21">
        <f>VLOOKUP(A2662, [1]orders!A:D, 4, FALSE)</f>
        <v>42893</v>
      </c>
      <c r="P2662" s="2">
        <v>2</v>
      </c>
      <c r="Q2662" s="2">
        <v>599.99</v>
      </c>
      <c r="R2662" s="27">
        <v>0.05</v>
      </c>
      <c r="S2662" s="2">
        <f t="shared" si="41"/>
        <v>1199.98</v>
      </c>
    </row>
    <row r="2663" spans="1:19" x14ac:dyDescent="0.3">
      <c r="A2663" s="2">
        <v>934</v>
      </c>
      <c r="B2663" s="2">
        <v>1</v>
      </c>
      <c r="C2663" s="2">
        <f>VLOOKUP(A2663, [1]orders!A:G, 7, FALSE)</f>
        <v>2</v>
      </c>
      <c r="D2663" s="2">
        <v>35</v>
      </c>
      <c r="E2663" s="2">
        <f>VLOOKUP(C2663, [2]staffs!A:G,1,FALSE)</f>
        <v>2</v>
      </c>
      <c r="F2663" s="2" t="str">
        <f>VLOOKUP(E2663, [2]staffs!A:D,4,FALSE)</f>
        <v>mireya.copeland@bikes.shop</v>
      </c>
      <c r="G2663" s="2">
        <f>VLOOKUP(D2663, [3]products!$A:$D, 4, FALSE)</f>
        <v>6</v>
      </c>
      <c r="H2663" s="2" t="str">
        <f>VLOOKUP(G2663, [4]categories!A:B, 2, FALSE)</f>
        <v>Mountain Bikes</v>
      </c>
      <c r="I2663" s="14">
        <f>VLOOKUP(A2663, [1]orders!A:B,2,FALSE)</f>
        <v>93</v>
      </c>
      <c r="J2663" s="14" t="str">
        <f>VLOOKUP(A2663, [1]orders!A:I,9,FALSE)</f>
        <v>corrina.sawyer@yahoo.com</v>
      </c>
      <c r="K2663" s="14">
        <f>VLOOKUP(A2663, [1]orders!A:J,10,FALSE)</f>
        <v>12180</v>
      </c>
      <c r="L2663" s="2" t="str">
        <f>IFERROR(VLOOKUP(C2663, [5]stores!A:B, 2, FALSE), "Unknown")</f>
        <v>Baldwin Bikes</v>
      </c>
      <c r="M2663" s="2" t="str">
        <f>VLOOKUP(D2663,[3]products!A:B,2,FALSE)</f>
        <v>Sun Bicycles Spider 3i - 2017</v>
      </c>
      <c r="N2663" s="2" t="str">
        <f>VLOOKUP(D2663, [3]products!A:H, 8, FALSE)</f>
        <v>Sun Bicycles</v>
      </c>
      <c r="O2663" s="21">
        <f>VLOOKUP(A2663, [1]orders!A:D, 4, FALSE)</f>
        <v>42895</v>
      </c>
      <c r="P2663" s="2">
        <v>2</v>
      </c>
      <c r="Q2663" s="2">
        <v>832.99</v>
      </c>
      <c r="R2663" s="27">
        <v>0.05</v>
      </c>
      <c r="S2663" s="2">
        <f t="shared" si="41"/>
        <v>1665.98</v>
      </c>
    </row>
    <row r="2664" spans="1:19" x14ac:dyDescent="0.3">
      <c r="A2664" s="2">
        <v>934</v>
      </c>
      <c r="B2664" s="2">
        <v>2</v>
      </c>
      <c r="C2664" s="2">
        <f>VLOOKUP(A2664, [1]orders!A:G, 7, FALSE)</f>
        <v>2</v>
      </c>
      <c r="D2664" s="2">
        <v>48</v>
      </c>
      <c r="E2664" s="2">
        <f>VLOOKUP(C2664, [2]staffs!A:G,1,FALSE)</f>
        <v>2</v>
      </c>
      <c r="F2664" s="2" t="str">
        <f>VLOOKUP(E2664, [2]staffs!A:D,4,FALSE)</f>
        <v>mireya.copeland@bikes.shop</v>
      </c>
      <c r="G2664" s="2">
        <f>VLOOKUP(D2664, [3]products!$A:$D, 4, FALSE)</f>
        <v>7</v>
      </c>
      <c r="H2664" s="2" t="str">
        <f>VLOOKUP(G2664, [4]categories!A:B, 2, FALSE)</f>
        <v>Road Bikes</v>
      </c>
      <c r="I2664" s="14">
        <f>VLOOKUP(A2664, [1]orders!A:B,2,FALSE)</f>
        <v>93</v>
      </c>
      <c r="J2664" s="14" t="str">
        <f>VLOOKUP(A2664, [1]orders!A:I,9,FALSE)</f>
        <v>corrina.sawyer@yahoo.com</v>
      </c>
      <c r="K2664" s="14">
        <f>VLOOKUP(A2664, [1]orders!A:J,10,FALSE)</f>
        <v>12180</v>
      </c>
      <c r="L2664" s="2" t="str">
        <f>IFERROR(VLOOKUP(C2664, [5]stores!A:B, 2, FALSE), "Unknown")</f>
        <v>Baldwin Bikes</v>
      </c>
      <c r="M2664" s="2" t="str">
        <f>VLOOKUP(D2664,[3]products!A:B,2,FALSE)</f>
        <v>Trek Emonda S 4 - 2017</v>
      </c>
      <c r="N2664" s="2" t="str">
        <f>VLOOKUP(D2664, [3]products!A:H, 8, FALSE)</f>
        <v>Trek</v>
      </c>
      <c r="O2664" s="21">
        <f>VLOOKUP(A2664, [1]orders!A:D, 4, FALSE)</f>
        <v>42895</v>
      </c>
      <c r="P2664" s="2">
        <v>1</v>
      </c>
      <c r="Q2664" s="2">
        <v>1499.99</v>
      </c>
      <c r="R2664" s="27">
        <v>0.05</v>
      </c>
      <c r="S2664" s="2">
        <f t="shared" si="41"/>
        <v>1499.99</v>
      </c>
    </row>
    <row r="2665" spans="1:19" x14ac:dyDescent="0.3">
      <c r="A2665" s="2">
        <v>934</v>
      </c>
      <c r="B2665" s="2">
        <v>3</v>
      </c>
      <c r="C2665" s="2">
        <f>VLOOKUP(A2665, [1]orders!A:G, 7, FALSE)</f>
        <v>2</v>
      </c>
      <c r="D2665" s="2">
        <v>18</v>
      </c>
      <c r="E2665" s="2">
        <f>VLOOKUP(C2665, [2]staffs!A:G,1,FALSE)</f>
        <v>2</v>
      </c>
      <c r="F2665" s="2" t="str">
        <f>VLOOKUP(E2665, [2]staffs!A:D,4,FALSE)</f>
        <v>mireya.copeland@bikes.shop</v>
      </c>
      <c r="G2665" s="2">
        <f>VLOOKUP(D2665, [3]products!$A:$D, 4, FALSE)</f>
        <v>3</v>
      </c>
      <c r="H2665" s="2" t="str">
        <f>VLOOKUP(G2665, [4]categories!A:B, 2, FALSE)</f>
        <v>Cruisers Bicycles</v>
      </c>
      <c r="I2665" s="14">
        <f>VLOOKUP(A2665, [1]orders!A:B,2,FALSE)</f>
        <v>93</v>
      </c>
      <c r="J2665" s="14" t="str">
        <f>VLOOKUP(A2665, [1]orders!A:I,9,FALSE)</f>
        <v>corrina.sawyer@yahoo.com</v>
      </c>
      <c r="K2665" s="14">
        <f>VLOOKUP(A2665, [1]orders!A:J,10,FALSE)</f>
        <v>12180</v>
      </c>
      <c r="L2665" s="2" t="str">
        <f>IFERROR(VLOOKUP(C2665, [5]stores!A:B, 2, FALSE), "Unknown")</f>
        <v>Baldwin Bikes</v>
      </c>
      <c r="M2665" s="2" t="str">
        <f>VLOOKUP(D2665,[3]products!A:B,2,FALSE)</f>
        <v>Pure Cycles Western 3-Speed - Women's - 2015/2016</v>
      </c>
      <c r="N2665" s="2" t="str">
        <f>VLOOKUP(D2665, [3]products!A:H, 8, FALSE)</f>
        <v>Pure Cycles</v>
      </c>
      <c r="O2665" s="21">
        <f>VLOOKUP(A2665, [1]orders!A:D, 4, FALSE)</f>
        <v>42895</v>
      </c>
      <c r="P2665" s="2">
        <v>1</v>
      </c>
      <c r="Q2665" s="2">
        <v>449</v>
      </c>
      <c r="R2665" s="27">
        <v>0.1</v>
      </c>
      <c r="S2665" s="2">
        <f t="shared" si="41"/>
        <v>449</v>
      </c>
    </row>
    <row r="2666" spans="1:19" x14ac:dyDescent="0.3">
      <c r="A2666" s="2">
        <v>934</v>
      </c>
      <c r="B2666" s="2">
        <v>4</v>
      </c>
      <c r="C2666" s="2">
        <f>VLOOKUP(A2666, [1]orders!A:G, 7, FALSE)</f>
        <v>2</v>
      </c>
      <c r="D2666" s="2">
        <v>61</v>
      </c>
      <c r="E2666" s="2">
        <f>VLOOKUP(C2666, [2]staffs!A:G,1,FALSE)</f>
        <v>2</v>
      </c>
      <c r="F2666" s="2" t="str">
        <f>VLOOKUP(E2666, [2]staffs!A:D,4,FALSE)</f>
        <v>mireya.copeland@bikes.shop</v>
      </c>
      <c r="G2666" s="2">
        <f>VLOOKUP(D2666, [3]products!$A:$D, 4, FALSE)</f>
        <v>5</v>
      </c>
      <c r="H2666" s="2" t="str">
        <f>VLOOKUP(G2666, [4]categories!A:B, 2, FALSE)</f>
        <v>Electric Bikes</v>
      </c>
      <c r="I2666" s="14">
        <f>VLOOKUP(A2666, [1]orders!A:B,2,FALSE)</f>
        <v>93</v>
      </c>
      <c r="J2666" s="14" t="str">
        <f>VLOOKUP(A2666, [1]orders!A:I,9,FALSE)</f>
        <v>corrina.sawyer@yahoo.com</v>
      </c>
      <c r="K2666" s="14">
        <f>VLOOKUP(A2666, [1]orders!A:J,10,FALSE)</f>
        <v>12180</v>
      </c>
      <c r="L2666" s="2" t="str">
        <f>IFERROR(VLOOKUP(C2666, [5]stores!A:B, 2, FALSE), "Unknown")</f>
        <v>Baldwin Bikes</v>
      </c>
      <c r="M2666" s="2" t="str">
        <f>VLOOKUP(D2666,[3]products!A:B,2,FALSE)</f>
        <v>Trek Powerfly 8 FS Plus - 2017</v>
      </c>
      <c r="N2666" s="2" t="str">
        <f>VLOOKUP(D2666, [3]products!A:H, 8, FALSE)</f>
        <v>Trek</v>
      </c>
      <c r="O2666" s="21">
        <f>VLOOKUP(A2666, [1]orders!A:D, 4, FALSE)</f>
        <v>42895</v>
      </c>
      <c r="P2666" s="2">
        <v>1</v>
      </c>
      <c r="Q2666" s="2">
        <v>4999.99</v>
      </c>
      <c r="R2666" s="27">
        <v>7.0000000000000007E-2</v>
      </c>
      <c r="S2666" s="2">
        <f t="shared" si="41"/>
        <v>4999.99</v>
      </c>
    </row>
    <row r="2667" spans="1:19" x14ac:dyDescent="0.3">
      <c r="A2667" s="2">
        <v>934</v>
      </c>
      <c r="B2667" s="2">
        <v>5</v>
      </c>
      <c r="C2667" s="2">
        <f>VLOOKUP(A2667, [1]orders!A:G, 7, FALSE)</f>
        <v>2</v>
      </c>
      <c r="D2667" s="2">
        <v>56</v>
      </c>
      <c r="E2667" s="2">
        <f>VLOOKUP(C2667, [2]staffs!A:G,1,FALSE)</f>
        <v>2</v>
      </c>
      <c r="F2667" s="2" t="str">
        <f>VLOOKUP(E2667, [2]staffs!A:D,4,FALSE)</f>
        <v>mireya.copeland@bikes.shop</v>
      </c>
      <c r="G2667" s="2">
        <f>VLOOKUP(D2667, [3]products!$A:$D, 4, FALSE)</f>
        <v>7</v>
      </c>
      <c r="H2667" s="2" t="str">
        <f>VLOOKUP(G2667, [4]categories!A:B, 2, FALSE)</f>
        <v>Road Bikes</v>
      </c>
      <c r="I2667" s="14">
        <f>VLOOKUP(A2667, [1]orders!A:B,2,FALSE)</f>
        <v>93</v>
      </c>
      <c r="J2667" s="14" t="str">
        <f>VLOOKUP(A2667, [1]orders!A:I,9,FALSE)</f>
        <v>corrina.sawyer@yahoo.com</v>
      </c>
      <c r="K2667" s="14">
        <f>VLOOKUP(A2667, [1]orders!A:J,10,FALSE)</f>
        <v>12180</v>
      </c>
      <c r="L2667" s="2" t="str">
        <f>IFERROR(VLOOKUP(C2667, [5]stores!A:B, 2, FALSE), "Unknown")</f>
        <v>Baldwin Bikes</v>
      </c>
      <c r="M2667" s="2" t="str">
        <f>VLOOKUP(D2667,[3]products!A:B,2,FALSE)</f>
        <v>Trek Domane SLR 6 Disc - 2017</v>
      </c>
      <c r="N2667" s="2" t="str">
        <f>VLOOKUP(D2667, [3]products!A:H, 8, FALSE)</f>
        <v>Trek</v>
      </c>
      <c r="O2667" s="21">
        <f>VLOOKUP(A2667, [1]orders!A:D, 4, FALSE)</f>
        <v>42895</v>
      </c>
      <c r="P2667" s="2">
        <v>2</v>
      </c>
      <c r="Q2667" s="2">
        <v>5499.99</v>
      </c>
      <c r="R2667" s="27">
        <v>0.2</v>
      </c>
      <c r="S2667" s="2">
        <f t="shared" si="41"/>
        <v>10999.98</v>
      </c>
    </row>
    <row r="2668" spans="1:19" x14ac:dyDescent="0.3">
      <c r="A2668" s="2">
        <v>935</v>
      </c>
      <c r="B2668" s="2">
        <v>1</v>
      </c>
      <c r="C2668" s="2">
        <f>VLOOKUP(A2668, [1]orders!A:G, 7, FALSE)</f>
        <v>3</v>
      </c>
      <c r="D2668" s="2">
        <v>65</v>
      </c>
      <c r="E2668" s="2">
        <f>VLOOKUP(C2668, [2]staffs!A:G,1,FALSE)</f>
        <v>3</v>
      </c>
      <c r="F2668" s="2" t="str">
        <f>VLOOKUP(E2668, [2]staffs!A:D,4,FALSE)</f>
        <v>genna.serrano@bikes.shop</v>
      </c>
      <c r="G2668" s="2">
        <f>VLOOKUP(D2668, [3]products!$A:$D, 4, FALSE)</f>
        <v>3</v>
      </c>
      <c r="H2668" s="2" t="str">
        <f>VLOOKUP(G2668, [4]categories!A:B, 2, FALSE)</f>
        <v>Cruisers Bicycles</v>
      </c>
      <c r="I2668" s="14">
        <f>VLOOKUP(A2668, [1]orders!A:B,2,FALSE)</f>
        <v>43</v>
      </c>
      <c r="J2668" s="14" t="str">
        <f>VLOOKUP(A2668, [1]orders!A:I,9,FALSE)</f>
        <v>mozelle.carter@aol.com</v>
      </c>
      <c r="K2668" s="14">
        <f>VLOOKUP(A2668, [1]orders!A:J,10,FALSE)</f>
        <v>77016</v>
      </c>
      <c r="L2668" s="2" t="str">
        <f>IFERROR(VLOOKUP(C2668, [5]stores!A:B, 2, FALSE), "Unknown")</f>
        <v>Rowlett Bikes</v>
      </c>
      <c r="M2668" s="2" t="str">
        <f>VLOOKUP(D2668,[3]products!A:B,2,FALSE)</f>
        <v>Sun Bicycles Lil Bolt Type-R - 2017</v>
      </c>
      <c r="N2668" s="2" t="str">
        <f>VLOOKUP(D2668, [3]products!A:H, 8, FALSE)</f>
        <v>Sun Bicycles</v>
      </c>
      <c r="O2668" s="21">
        <f>VLOOKUP(A2668, [1]orders!A:D, 4, FALSE)</f>
        <v>42896</v>
      </c>
      <c r="P2668" s="2">
        <v>2</v>
      </c>
      <c r="Q2668" s="2">
        <v>346.99</v>
      </c>
      <c r="R2668" s="27">
        <v>0.2</v>
      </c>
      <c r="S2668" s="2">
        <f t="shared" si="41"/>
        <v>693.98</v>
      </c>
    </row>
    <row r="2669" spans="1:19" x14ac:dyDescent="0.3">
      <c r="A2669" s="2">
        <v>935</v>
      </c>
      <c r="B2669" s="2">
        <v>2</v>
      </c>
      <c r="C2669" s="2">
        <f>VLOOKUP(A2669, [1]orders!A:G, 7, FALSE)</f>
        <v>3</v>
      </c>
      <c r="D2669" s="2">
        <v>76</v>
      </c>
      <c r="E2669" s="2">
        <f>VLOOKUP(C2669, [2]staffs!A:G,1,FALSE)</f>
        <v>3</v>
      </c>
      <c r="F2669" s="2" t="str">
        <f>VLOOKUP(E2669, [2]staffs!A:D,4,FALSE)</f>
        <v>genna.serrano@bikes.shop</v>
      </c>
      <c r="G2669" s="2">
        <f>VLOOKUP(D2669, [3]products!$A:$D, 4, FALSE)</f>
        <v>3</v>
      </c>
      <c r="H2669" s="2" t="str">
        <f>VLOOKUP(G2669, [4]categories!A:B, 2, FALSE)</f>
        <v>Cruisers Bicycles</v>
      </c>
      <c r="I2669" s="14">
        <f>VLOOKUP(A2669, [1]orders!A:B,2,FALSE)</f>
        <v>43</v>
      </c>
      <c r="J2669" s="14" t="str">
        <f>VLOOKUP(A2669, [1]orders!A:I,9,FALSE)</f>
        <v>mozelle.carter@aol.com</v>
      </c>
      <c r="K2669" s="14">
        <f>VLOOKUP(A2669, [1]orders!A:J,10,FALSE)</f>
        <v>77016</v>
      </c>
      <c r="L2669" s="2" t="str">
        <f>IFERROR(VLOOKUP(C2669, [5]stores!A:B, 2, FALSE), "Unknown")</f>
        <v>Rowlett Bikes</v>
      </c>
      <c r="M2669" s="2" t="str">
        <f>VLOOKUP(D2669,[3]products!A:B,2,FALSE)</f>
        <v>Electra Girl's Hawaii 1 16" - 2017</v>
      </c>
      <c r="N2669" s="2" t="str">
        <f>VLOOKUP(D2669, [3]products!A:H, 8, FALSE)</f>
        <v>Electra</v>
      </c>
      <c r="O2669" s="21">
        <f>VLOOKUP(A2669, [1]orders!A:D, 4, FALSE)</f>
        <v>42896</v>
      </c>
      <c r="P2669" s="2">
        <v>2</v>
      </c>
      <c r="Q2669" s="2">
        <v>299.99</v>
      </c>
      <c r="R2669" s="27">
        <v>7.0000000000000007E-2</v>
      </c>
      <c r="S2669" s="2">
        <f t="shared" si="41"/>
        <v>599.98</v>
      </c>
    </row>
    <row r="2670" spans="1:19" x14ac:dyDescent="0.3">
      <c r="A2670" s="2">
        <v>935</v>
      </c>
      <c r="B2670" s="2">
        <v>3</v>
      </c>
      <c r="C2670" s="2">
        <f>VLOOKUP(A2670, [1]orders!A:G, 7, FALSE)</f>
        <v>3</v>
      </c>
      <c r="D2670" s="2">
        <v>6</v>
      </c>
      <c r="E2670" s="2">
        <f>VLOOKUP(C2670, [2]staffs!A:G,1,FALSE)</f>
        <v>3</v>
      </c>
      <c r="F2670" s="2" t="str">
        <f>VLOOKUP(E2670, [2]staffs!A:D,4,FALSE)</f>
        <v>genna.serrano@bikes.shop</v>
      </c>
      <c r="G2670" s="2">
        <f>VLOOKUP(D2670, [3]products!$A:$D, 4, FALSE)</f>
        <v>6</v>
      </c>
      <c r="H2670" s="2" t="str">
        <f>VLOOKUP(G2670, [4]categories!A:B, 2, FALSE)</f>
        <v>Mountain Bikes</v>
      </c>
      <c r="I2670" s="14">
        <f>VLOOKUP(A2670, [1]orders!A:B,2,FALSE)</f>
        <v>43</v>
      </c>
      <c r="J2670" s="14" t="str">
        <f>VLOOKUP(A2670, [1]orders!A:I,9,FALSE)</f>
        <v>mozelle.carter@aol.com</v>
      </c>
      <c r="K2670" s="14">
        <f>VLOOKUP(A2670, [1]orders!A:J,10,FALSE)</f>
        <v>77016</v>
      </c>
      <c r="L2670" s="2" t="str">
        <f>IFERROR(VLOOKUP(C2670, [5]stores!A:B, 2, FALSE), "Unknown")</f>
        <v>Rowlett Bikes</v>
      </c>
      <c r="M2670" s="2" t="str">
        <f>VLOOKUP(D2670,[3]products!A:B,2,FALSE)</f>
        <v>Surly Ice Cream Truck Frameset - 2016</v>
      </c>
      <c r="N2670" s="2" t="str">
        <f>VLOOKUP(D2670, [3]products!A:H, 8, FALSE)</f>
        <v>Surly</v>
      </c>
      <c r="O2670" s="21">
        <f>VLOOKUP(A2670, [1]orders!A:D, 4, FALSE)</f>
        <v>42896</v>
      </c>
      <c r="P2670" s="2">
        <v>1</v>
      </c>
      <c r="Q2670" s="2">
        <v>469.99</v>
      </c>
      <c r="R2670" s="27">
        <v>7.0000000000000007E-2</v>
      </c>
      <c r="S2670" s="2">
        <f t="shared" si="41"/>
        <v>469.99</v>
      </c>
    </row>
    <row r="2671" spans="1:19" x14ac:dyDescent="0.3">
      <c r="A2671" s="2">
        <v>935</v>
      </c>
      <c r="B2671" s="2">
        <v>4</v>
      </c>
      <c r="C2671" s="2">
        <f>VLOOKUP(A2671, [1]orders!A:G, 7, FALSE)</f>
        <v>3</v>
      </c>
      <c r="D2671" s="2">
        <v>38</v>
      </c>
      <c r="E2671" s="2">
        <f>VLOOKUP(C2671, [2]staffs!A:G,1,FALSE)</f>
        <v>3</v>
      </c>
      <c r="F2671" s="2" t="str">
        <f>VLOOKUP(E2671, [2]staffs!A:D,4,FALSE)</f>
        <v>genna.serrano@bikes.shop</v>
      </c>
      <c r="G2671" s="2">
        <f>VLOOKUP(D2671, [3]products!$A:$D, 4, FALSE)</f>
        <v>6</v>
      </c>
      <c r="H2671" s="2" t="str">
        <f>VLOOKUP(G2671, [4]categories!A:B, 2, FALSE)</f>
        <v>Mountain Bikes</v>
      </c>
      <c r="I2671" s="14">
        <f>VLOOKUP(A2671, [1]orders!A:B,2,FALSE)</f>
        <v>43</v>
      </c>
      <c r="J2671" s="14" t="str">
        <f>VLOOKUP(A2671, [1]orders!A:I,9,FALSE)</f>
        <v>mozelle.carter@aol.com</v>
      </c>
      <c r="K2671" s="14">
        <f>VLOOKUP(A2671, [1]orders!A:J,10,FALSE)</f>
        <v>77016</v>
      </c>
      <c r="L2671" s="2" t="str">
        <f>IFERROR(VLOOKUP(C2671, [5]stores!A:B, 2, FALSE), "Unknown")</f>
        <v>Rowlett Bikes</v>
      </c>
      <c r="M2671" s="2" t="str">
        <f>VLOOKUP(D2671,[3]products!A:B,2,FALSE)</f>
        <v>Haro Flightline Two 26 Plus - 2017</v>
      </c>
      <c r="N2671" s="2" t="str">
        <f>VLOOKUP(D2671, [3]products!A:H, 8, FALSE)</f>
        <v>Haro</v>
      </c>
      <c r="O2671" s="21">
        <f>VLOOKUP(A2671, [1]orders!A:D, 4, FALSE)</f>
        <v>42896</v>
      </c>
      <c r="P2671" s="2">
        <v>1</v>
      </c>
      <c r="Q2671" s="2">
        <v>549.99</v>
      </c>
      <c r="R2671" s="27">
        <v>7.0000000000000007E-2</v>
      </c>
      <c r="S2671" s="2">
        <f t="shared" si="41"/>
        <v>549.99</v>
      </c>
    </row>
    <row r="2672" spans="1:19" x14ac:dyDescent="0.3">
      <c r="A2672" s="2">
        <v>936</v>
      </c>
      <c r="B2672" s="2">
        <v>1</v>
      </c>
      <c r="C2672" s="2">
        <f>VLOOKUP(A2672, [1]orders!A:G, 7, FALSE)</f>
        <v>2</v>
      </c>
      <c r="D2672" s="2">
        <v>70</v>
      </c>
      <c r="E2672" s="2">
        <f>VLOOKUP(C2672, [2]staffs!A:G,1,FALSE)</f>
        <v>2</v>
      </c>
      <c r="F2672" s="2" t="str">
        <f>VLOOKUP(E2672, [2]staffs!A:D,4,FALSE)</f>
        <v>mireya.copeland@bikes.shop</v>
      </c>
      <c r="G2672" s="2">
        <f>VLOOKUP(D2672, [3]products!$A:$D, 4, FALSE)</f>
        <v>3</v>
      </c>
      <c r="H2672" s="2" t="str">
        <f>VLOOKUP(G2672, [4]categories!A:B, 2, FALSE)</f>
        <v>Cruisers Bicycles</v>
      </c>
      <c r="I2672" s="14">
        <f>VLOOKUP(A2672, [1]orders!A:B,2,FALSE)</f>
        <v>265</v>
      </c>
      <c r="J2672" s="14" t="str">
        <f>VLOOKUP(A2672, [1]orders!A:I,9,FALSE)</f>
        <v>mellisa.farley@yahoo.com</v>
      </c>
      <c r="K2672" s="14">
        <f>VLOOKUP(A2672, [1]orders!A:J,10,FALSE)</f>
        <v>11722</v>
      </c>
      <c r="L2672" s="2" t="str">
        <f>IFERROR(VLOOKUP(C2672, [5]stores!A:B, 2, FALSE), "Unknown")</f>
        <v>Baldwin Bikes</v>
      </c>
      <c r="M2672" s="2" t="str">
        <f>VLOOKUP(D2672,[3]products!A:B,2,FALSE)</f>
        <v>Electra Amsterdam Original 3i - 2015/2017</v>
      </c>
      <c r="N2672" s="2" t="str">
        <f>VLOOKUP(D2672, [3]products!A:H, 8, FALSE)</f>
        <v>Electra</v>
      </c>
      <c r="O2672" s="21">
        <f>VLOOKUP(A2672, [1]orders!A:D, 4, FALSE)</f>
        <v>42896</v>
      </c>
      <c r="P2672" s="2">
        <v>1</v>
      </c>
      <c r="Q2672" s="2">
        <v>659.99</v>
      </c>
      <c r="R2672" s="27">
        <v>0.1</v>
      </c>
      <c r="S2672" s="2">
        <f t="shared" si="41"/>
        <v>659.99</v>
      </c>
    </row>
    <row r="2673" spans="1:19" x14ac:dyDescent="0.3">
      <c r="A2673" s="2">
        <v>936</v>
      </c>
      <c r="B2673" s="2">
        <v>2</v>
      </c>
      <c r="C2673" s="2">
        <f>VLOOKUP(A2673, [1]orders!A:G, 7, FALSE)</f>
        <v>2</v>
      </c>
      <c r="D2673" s="2">
        <v>44</v>
      </c>
      <c r="E2673" s="2">
        <f>VLOOKUP(C2673, [2]staffs!A:G,1,FALSE)</f>
        <v>2</v>
      </c>
      <c r="F2673" s="2" t="str">
        <f>VLOOKUP(E2673, [2]staffs!A:D,4,FALSE)</f>
        <v>mireya.copeland@bikes.shop</v>
      </c>
      <c r="G2673" s="2">
        <f>VLOOKUP(D2673, [3]products!$A:$D, 4, FALSE)</f>
        <v>6</v>
      </c>
      <c r="H2673" s="2" t="str">
        <f>VLOOKUP(G2673, [4]categories!A:B, 2, FALSE)</f>
        <v>Mountain Bikes</v>
      </c>
      <c r="I2673" s="14">
        <f>VLOOKUP(A2673, [1]orders!A:B,2,FALSE)</f>
        <v>265</v>
      </c>
      <c r="J2673" s="14" t="str">
        <f>VLOOKUP(A2673, [1]orders!A:I,9,FALSE)</f>
        <v>mellisa.farley@yahoo.com</v>
      </c>
      <c r="K2673" s="14">
        <f>VLOOKUP(A2673, [1]orders!A:J,10,FALSE)</f>
        <v>11722</v>
      </c>
      <c r="L2673" s="2" t="str">
        <f>IFERROR(VLOOKUP(C2673, [5]stores!A:B, 2, FALSE), "Unknown")</f>
        <v>Baldwin Bikes</v>
      </c>
      <c r="M2673" s="2" t="str">
        <f>VLOOKUP(D2673,[3]products!A:B,2,FALSE)</f>
        <v>Haro SR 1.1 - 2017</v>
      </c>
      <c r="N2673" s="2" t="str">
        <f>VLOOKUP(D2673, [3]products!A:H, 8, FALSE)</f>
        <v>Haro</v>
      </c>
      <c r="O2673" s="21">
        <f>VLOOKUP(A2673, [1]orders!A:D, 4, FALSE)</f>
        <v>42896</v>
      </c>
      <c r="P2673" s="2">
        <v>1</v>
      </c>
      <c r="Q2673" s="2">
        <v>539.99</v>
      </c>
      <c r="R2673" s="27">
        <v>7.0000000000000007E-2</v>
      </c>
      <c r="S2673" s="2">
        <f t="shared" si="41"/>
        <v>539.99</v>
      </c>
    </row>
    <row r="2674" spans="1:19" x14ac:dyDescent="0.3">
      <c r="A2674" s="2">
        <v>937</v>
      </c>
      <c r="B2674" s="2">
        <v>1</v>
      </c>
      <c r="C2674" s="2">
        <f>VLOOKUP(A2674, [1]orders!A:G, 7, FALSE)</f>
        <v>2</v>
      </c>
      <c r="D2674" s="2">
        <v>108</v>
      </c>
      <c r="E2674" s="2">
        <f>VLOOKUP(C2674, [2]staffs!A:G,1,FALSE)</f>
        <v>2</v>
      </c>
      <c r="F2674" s="2" t="str">
        <f>VLOOKUP(E2674, [2]staffs!A:D,4,FALSE)</f>
        <v>mireya.copeland@bikes.shop</v>
      </c>
      <c r="G2674" s="2">
        <f>VLOOKUP(D2674, [3]products!$A:$D, 4, FALSE)</f>
        <v>2</v>
      </c>
      <c r="H2674" s="2" t="str">
        <f>VLOOKUP(G2674, [4]categories!A:B, 2, FALSE)</f>
        <v>Comfort Bicycles</v>
      </c>
      <c r="I2674" s="14">
        <f>VLOOKUP(A2674, [1]orders!A:B,2,FALSE)</f>
        <v>73</v>
      </c>
      <c r="J2674" s="14" t="str">
        <f>VLOOKUP(A2674, [1]orders!A:I,9,FALSE)</f>
        <v>melanie.hayes@msn.com</v>
      </c>
      <c r="K2674" s="14">
        <f>VLOOKUP(A2674, [1]orders!A:J,10,FALSE)</f>
        <v>13090</v>
      </c>
      <c r="L2674" s="2" t="str">
        <f>IFERROR(VLOOKUP(C2674, [5]stores!A:B, 2, FALSE), "Unknown")</f>
        <v>Baldwin Bikes</v>
      </c>
      <c r="M2674" s="2" t="str">
        <f>VLOOKUP(D2674,[3]products!A:B,2,FALSE)</f>
        <v>Sun Bicycles Cruz 3 - Women's - 2017</v>
      </c>
      <c r="N2674" s="2" t="str">
        <f>VLOOKUP(D2674, [3]products!A:H, 8, FALSE)</f>
        <v>Sun Bicycles</v>
      </c>
      <c r="O2674" s="21">
        <f>VLOOKUP(A2674, [1]orders!A:D, 4, FALSE)</f>
        <v>42897</v>
      </c>
      <c r="P2674" s="2">
        <v>2</v>
      </c>
      <c r="Q2674" s="2">
        <v>449.99</v>
      </c>
      <c r="R2674" s="27">
        <v>0.1</v>
      </c>
      <c r="S2674" s="2">
        <f t="shared" si="41"/>
        <v>899.98</v>
      </c>
    </row>
    <row r="2675" spans="1:19" x14ac:dyDescent="0.3">
      <c r="A2675" s="2">
        <v>937</v>
      </c>
      <c r="B2675" s="2">
        <v>2</v>
      </c>
      <c r="C2675" s="2">
        <f>VLOOKUP(A2675, [1]orders!A:G, 7, FALSE)</f>
        <v>2</v>
      </c>
      <c r="D2675" s="2">
        <v>51</v>
      </c>
      <c r="E2675" s="2">
        <f>VLOOKUP(C2675, [2]staffs!A:G,1,FALSE)</f>
        <v>2</v>
      </c>
      <c r="F2675" s="2" t="str">
        <f>VLOOKUP(E2675, [2]staffs!A:D,4,FALSE)</f>
        <v>mireya.copeland@bikes.shop</v>
      </c>
      <c r="G2675" s="2">
        <f>VLOOKUP(D2675, [3]products!$A:$D, 4, FALSE)</f>
        <v>7</v>
      </c>
      <c r="H2675" s="2" t="str">
        <f>VLOOKUP(G2675, [4]categories!A:B, 2, FALSE)</f>
        <v>Road Bikes</v>
      </c>
      <c r="I2675" s="14">
        <f>VLOOKUP(A2675, [1]orders!A:B,2,FALSE)</f>
        <v>73</v>
      </c>
      <c r="J2675" s="14" t="str">
        <f>VLOOKUP(A2675, [1]orders!A:I,9,FALSE)</f>
        <v>melanie.hayes@msn.com</v>
      </c>
      <c r="K2675" s="14">
        <f>VLOOKUP(A2675, [1]orders!A:J,10,FALSE)</f>
        <v>13090</v>
      </c>
      <c r="L2675" s="2" t="str">
        <f>IFERROR(VLOOKUP(C2675, [5]stores!A:B, 2, FALSE), "Unknown")</f>
        <v>Baldwin Bikes</v>
      </c>
      <c r="M2675" s="2" t="str">
        <f>VLOOKUP(D2675,[3]products!A:B,2,FALSE)</f>
        <v>Trek Silque SLR 8 Women's - 2017</v>
      </c>
      <c r="N2675" s="2" t="str">
        <f>VLOOKUP(D2675, [3]products!A:H, 8, FALSE)</f>
        <v>Trek</v>
      </c>
      <c r="O2675" s="21">
        <f>VLOOKUP(A2675, [1]orders!A:D, 4, FALSE)</f>
        <v>42897</v>
      </c>
      <c r="P2675" s="2">
        <v>2</v>
      </c>
      <c r="Q2675" s="2">
        <v>6499.99</v>
      </c>
      <c r="R2675" s="27">
        <v>7.0000000000000007E-2</v>
      </c>
      <c r="S2675" s="2">
        <f t="shared" si="41"/>
        <v>12999.98</v>
      </c>
    </row>
    <row r="2676" spans="1:19" x14ac:dyDescent="0.3">
      <c r="A2676" s="2">
        <v>937</v>
      </c>
      <c r="B2676" s="2">
        <v>3</v>
      </c>
      <c r="C2676" s="2">
        <f>VLOOKUP(A2676, [1]orders!A:G, 7, FALSE)</f>
        <v>2</v>
      </c>
      <c r="D2676" s="2">
        <v>58</v>
      </c>
      <c r="E2676" s="2">
        <f>VLOOKUP(C2676, [2]staffs!A:G,1,FALSE)</f>
        <v>2</v>
      </c>
      <c r="F2676" s="2" t="str">
        <f>VLOOKUP(E2676, [2]staffs!A:D,4,FALSE)</f>
        <v>mireya.copeland@bikes.shop</v>
      </c>
      <c r="G2676" s="2">
        <f>VLOOKUP(D2676, [3]products!$A:$D, 4, FALSE)</f>
        <v>7</v>
      </c>
      <c r="H2676" s="2" t="str">
        <f>VLOOKUP(G2676, [4]categories!A:B, 2, FALSE)</f>
        <v>Road Bikes</v>
      </c>
      <c r="I2676" s="14">
        <f>VLOOKUP(A2676, [1]orders!A:B,2,FALSE)</f>
        <v>73</v>
      </c>
      <c r="J2676" s="14" t="str">
        <f>VLOOKUP(A2676, [1]orders!A:I,9,FALSE)</f>
        <v>melanie.hayes@msn.com</v>
      </c>
      <c r="K2676" s="14">
        <f>VLOOKUP(A2676, [1]orders!A:J,10,FALSE)</f>
        <v>13090</v>
      </c>
      <c r="L2676" s="2" t="str">
        <f>IFERROR(VLOOKUP(C2676, [5]stores!A:B, 2, FALSE), "Unknown")</f>
        <v>Baldwin Bikes</v>
      </c>
      <c r="M2676" s="2" t="str">
        <f>VLOOKUP(D2676,[3]products!A:B,2,FALSE)</f>
        <v>Trek Madone 9.2 - 2017</v>
      </c>
      <c r="N2676" s="2" t="str">
        <f>VLOOKUP(D2676, [3]products!A:H, 8, FALSE)</f>
        <v>Trek</v>
      </c>
      <c r="O2676" s="21">
        <f>VLOOKUP(A2676, [1]orders!A:D, 4, FALSE)</f>
        <v>42897</v>
      </c>
      <c r="P2676" s="2">
        <v>2</v>
      </c>
      <c r="Q2676" s="2">
        <v>4999.99</v>
      </c>
      <c r="R2676" s="27">
        <v>7.0000000000000007E-2</v>
      </c>
      <c r="S2676" s="2">
        <f t="shared" si="41"/>
        <v>9999.98</v>
      </c>
    </row>
    <row r="2677" spans="1:19" x14ac:dyDescent="0.3">
      <c r="A2677" s="2">
        <v>937</v>
      </c>
      <c r="B2677" s="2">
        <v>4</v>
      </c>
      <c r="C2677" s="2">
        <f>VLOOKUP(A2677, [1]orders!A:G, 7, FALSE)</f>
        <v>2</v>
      </c>
      <c r="D2677" s="2">
        <v>28</v>
      </c>
      <c r="E2677" s="2">
        <f>VLOOKUP(C2677, [2]staffs!A:G,1,FALSE)</f>
        <v>2</v>
      </c>
      <c r="F2677" s="2" t="str">
        <f>VLOOKUP(E2677, [2]staffs!A:D,4,FALSE)</f>
        <v>mireya.copeland@bikes.shop</v>
      </c>
      <c r="G2677" s="2">
        <f>VLOOKUP(D2677, [3]products!$A:$D, 4, FALSE)</f>
        <v>6</v>
      </c>
      <c r="H2677" s="2" t="str">
        <f>VLOOKUP(G2677, [4]categories!A:B, 2, FALSE)</f>
        <v>Mountain Bikes</v>
      </c>
      <c r="I2677" s="14">
        <f>VLOOKUP(A2677, [1]orders!A:B,2,FALSE)</f>
        <v>73</v>
      </c>
      <c r="J2677" s="14" t="str">
        <f>VLOOKUP(A2677, [1]orders!A:I,9,FALSE)</f>
        <v>melanie.hayes@msn.com</v>
      </c>
      <c r="K2677" s="14">
        <f>VLOOKUP(A2677, [1]orders!A:J,10,FALSE)</f>
        <v>13090</v>
      </c>
      <c r="L2677" s="2" t="str">
        <f>IFERROR(VLOOKUP(C2677, [5]stores!A:B, 2, FALSE), "Unknown")</f>
        <v>Baldwin Bikes</v>
      </c>
      <c r="M2677" s="2" t="str">
        <f>VLOOKUP(D2677,[3]products!A:B,2,FALSE)</f>
        <v>Surly Karate Monkey 27.5+ Frameset - 2017</v>
      </c>
      <c r="N2677" s="2" t="str">
        <f>VLOOKUP(D2677, [3]products!A:H, 8, FALSE)</f>
        <v>Surly</v>
      </c>
      <c r="O2677" s="21">
        <f>VLOOKUP(A2677, [1]orders!A:D, 4, FALSE)</f>
        <v>42897</v>
      </c>
      <c r="P2677" s="2">
        <v>2</v>
      </c>
      <c r="Q2677" s="2">
        <v>2499.9899999999998</v>
      </c>
      <c r="R2677" s="27">
        <v>7.0000000000000007E-2</v>
      </c>
      <c r="S2677" s="2">
        <f t="shared" si="41"/>
        <v>4999.9799999999996</v>
      </c>
    </row>
    <row r="2678" spans="1:19" x14ac:dyDescent="0.3">
      <c r="A2678" s="2">
        <v>937</v>
      </c>
      <c r="B2678" s="2">
        <v>5</v>
      </c>
      <c r="C2678" s="2">
        <f>VLOOKUP(A2678, [1]orders!A:G, 7, FALSE)</f>
        <v>2</v>
      </c>
      <c r="D2678" s="2">
        <v>66</v>
      </c>
      <c r="E2678" s="2">
        <f>VLOOKUP(C2678, [2]staffs!A:G,1,FALSE)</f>
        <v>2</v>
      </c>
      <c r="F2678" s="2" t="str">
        <f>VLOOKUP(E2678, [2]staffs!A:D,4,FALSE)</f>
        <v>mireya.copeland@bikes.shop</v>
      </c>
      <c r="G2678" s="2">
        <f>VLOOKUP(D2678, [3]products!$A:$D, 4, FALSE)</f>
        <v>3</v>
      </c>
      <c r="H2678" s="2" t="str">
        <f>VLOOKUP(G2678, [4]categories!A:B, 2, FALSE)</f>
        <v>Cruisers Bicycles</v>
      </c>
      <c r="I2678" s="14">
        <f>VLOOKUP(A2678, [1]orders!A:B,2,FALSE)</f>
        <v>73</v>
      </c>
      <c r="J2678" s="14" t="str">
        <f>VLOOKUP(A2678, [1]orders!A:I,9,FALSE)</f>
        <v>melanie.hayes@msn.com</v>
      </c>
      <c r="K2678" s="14">
        <f>VLOOKUP(A2678, [1]orders!A:J,10,FALSE)</f>
        <v>13090</v>
      </c>
      <c r="L2678" s="2" t="str">
        <f>IFERROR(VLOOKUP(C2678, [5]stores!A:B, 2, FALSE), "Unknown")</f>
        <v>Baldwin Bikes</v>
      </c>
      <c r="M2678" s="2" t="str">
        <f>VLOOKUP(D2678,[3]products!A:B,2,FALSE)</f>
        <v>Sun Bicycles Revolutions 24 - 2017</v>
      </c>
      <c r="N2678" s="2" t="str">
        <f>VLOOKUP(D2678, [3]products!A:H, 8, FALSE)</f>
        <v>Sun Bicycles</v>
      </c>
      <c r="O2678" s="21">
        <f>VLOOKUP(A2678, [1]orders!A:D, 4, FALSE)</f>
        <v>42897</v>
      </c>
      <c r="P2678" s="2">
        <v>1</v>
      </c>
      <c r="Q2678" s="2">
        <v>250.99</v>
      </c>
      <c r="R2678" s="27">
        <v>0.2</v>
      </c>
      <c r="S2678" s="2">
        <f t="shared" si="41"/>
        <v>250.99</v>
      </c>
    </row>
    <row r="2679" spans="1:19" x14ac:dyDescent="0.3">
      <c r="A2679" s="2">
        <v>938</v>
      </c>
      <c r="B2679" s="2">
        <v>1</v>
      </c>
      <c r="C2679" s="2">
        <f>VLOOKUP(A2679, [1]orders!A:G, 7, FALSE)</f>
        <v>2</v>
      </c>
      <c r="D2679" s="2">
        <v>4</v>
      </c>
      <c r="E2679" s="2">
        <f>VLOOKUP(C2679, [2]staffs!A:G,1,FALSE)</f>
        <v>2</v>
      </c>
      <c r="F2679" s="2" t="str">
        <f>VLOOKUP(E2679, [2]staffs!A:D,4,FALSE)</f>
        <v>mireya.copeland@bikes.shop</v>
      </c>
      <c r="G2679" s="2">
        <f>VLOOKUP(D2679, [3]products!$A:$D, 4, FALSE)</f>
        <v>6</v>
      </c>
      <c r="H2679" s="2" t="str">
        <f>VLOOKUP(G2679, [4]categories!A:B, 2, FALSE)</f>
        <v>Mountain Bikes</v>
      </c>
      <c r="I2679" s="14">
        <f>VLOOKUP(A2679, [1]orders!A:B,2,FALSE)</f>
        <v>129</v>
      </c>
      <c r="J2679" s="14" t="str">
        <f>VLOOKUP(A2679, [1]orders!A:I,9,FALSE)</f>
        <v>walton.dejesus@yahoo.com</v>
      </c>
      <c r="K2679" s="14">
        <f>VLOOKUP(A2679, [1]orders!A:J,10,FALSE)</f>
        <v>14094</v>
      </c>
      <c r="L2679" s="2" t="str">
        <f>IFERROR(VLOOKUP(C2679, [5]stores!A:B, 2, FALSE), "Unknown")</f>
        <v>Baldwin Bikes</v>
      </c>
      <c r="M2679" s="2" t="str">
        <f>VLOOKUP(D2679,[3]products!A:B,2,FALSE)</f>
        <v>Trek Fuel EX 8 29 - 2016</v>
      </c>
      <c r="N2679" s="2" t="str">
        <f>VLOOKUP(D2679, [3]products!A:H, 8, FALSE)</f>
        <v>Trek</v>
      </c>
      <c r="O2679" s="21">
        <f>VLOOKUP(A2679, [1]orders!A:D, 4, FALSE)</f>
        <v>42897</v>
      </c>
      <c r="P2679" s="2">
        <v>1</v>
      </c>
      <c r="Q2679" s="2">
        <v>2899.99</v>
      </c>
      <c r="R2679" s="27">
        <v>0.05</v>
      </c>
      <c r="S2679" s="2">
        <f t="shared" si="41"/>
        <v>2899.99</v>
      </c>
    </row>
    <row r="2680" spans="1:19" x14ac:dyDescent="0.3">
      <c r="A2680" s="2">
        <v>938</v>
      </c>
      <c r="B2680" s="2">
        <v>2</v>
      </c>
      <c r="C2680" s="2">
        <f>VLOOKUP(A2680, [1]orders!A:G, 7, FALSE)</f>
        <v>2</v>
      </c>
      <c r="D2680" s="2">
        <v>13</v>
      </c>
      <c r="E2680" s="2">
        <f>VLOOKUP(C2680, [2]staffs!A:G,1,FALSE)</f>
        <v>2</v>
      </c>
      <c r="F2680" s="2" t="str">
        <f>VLOOKUP(E2680, [2]staffs!A:D,4,FALSE)</f>
        <v>mireya.copeland@bikes.shop</v>
      </c>
      <c r="G2680" s="2">
        <f>VLOOKUP(D2680, [3]products!$A:$D, 4, FALSE)</f>
        <v>3</v>
      </c>
      <c r="H2680" s="2" t="str">
        <f>VLOOKUP(G2680, [4]categories!A:B, 2, FALSE)</f>
        <v>Cruisers Bicycles</v>
      </c>
      <c r="I2680" s="14">
        <f>VLOOKUP(A2680, [1]orders!A:B,2,FALSE)</f>
        <v>129</v>
      </c>
      <c r="J2680" s="14" t="str">
        <f>VLOOKUP(A2680, [1]orders!A:I,9,FALSE)</f>
        <v>walton.dejesus@yahoo.com</v>
      </c>
      <c r="K2680" s="14">
        <f>VLOOKUP(A2680, [1]orders!A:J,10,FALSE)</f>
        <v>14094</v>
      </c>
      <c r="L2680" s="2" t="str">
        <f>IFERROR(VLOOKUP(C2680, [5]stores!A:B, 2, FALSE), "Unknown")</f>
        <v>Baldwin Bikes</v>
      </c>
      <c r="M2680" s="2" t="str">
        <f>VLOOKUP(D2680,[3]products!A:B,2,FALSE)</f>
        <v>Electra Cruiser 1 (24-Inch) - 2016</v>
      </c>
      <c r="N2680" s="2" t="str">
        <f>VLOOKUP(D2680, [3]products!A:H, 8, FALSE)</f>
        <v>Electra</v>
      </c>
      <c r="O2680" s="21">
        <f>VLOOKUP(A2680, [1]orders!A:D, 4, FALSE)</f>
        <v>42897</v>
      </c>
      <c r="P2680" s="2">
        <v>1</v>
      </c>
      <c r="Q2680" s="2">
        <v>269.99</v>
      </c>
      <c r="R2680" s="27">
        <v>0.05</v>
      </c>
      <c r="S2680" s="2">
        <f t="shared" si="41"/>
        <v>269.99</v>
      </c>
    </row>
    <row r="2681" spans="1:19" x14ac:dyDescent="0.3">
      <c r="A2681" s="2">
        <v>939</v>
      </c>
      <c r="B2681" s="2">
        <v>1</v>
      </c>
      <c r="C2681" s="2">
        <f>VLOOKUP(A2681, [1]orders!A:G, 7, FALSE)</f>
        <v>2</v>
      </c>
      <c r="D2681" s="2">
        <v>5</v>
      </c>
      <c r="E2681" s="2">
        <f>VLOOKUP(C2681, [2]staffs!A:G,1,FALSE)</f>
        <v>2</v>
      </c>
      <c r="F2681" s="2" t="str">
        <f>VLOOKUP(E2681, [2]staffs!A:D,4,FALSE)</f>
        <v>mireya.copeland@bikes.shop</v>
      </c>
      <c r="G2681" s="2">
        <f>VLOOKUP(D2681, [3]products!$A:$D, 4, FALSE)</f>
        <v>6</v>
      </c>
      <c r="H2681" s="2" t="str">
        <f>VLOOKUP(G2681, [4]categories!A:B, 2, FALSE)</f>
        <v>Mountain Bikes</v>
      </c>
      <c r="I2681" s="14">
        <f>VLOOKUP(A2681, [1]orders!A:B,2,FALSE)</f>
        <v>1407</v>
      </c>
      <c r="J2681" s="14" t="str">
        <f>VLOOKUP(A2681, [1]orders!A:I,9,FALSE)</f>
        <v>hugh.craft@msn.com</v>
      </c>
      <c r="K2681" s="14">
        <f>VLOOKUP(A2681, [1]orders!A:J,10,FALSE)</f>
        <v>11720</v>
      </c>
      <c r="L2681" s="2" t="str">
        <f>IFERROR(VLOOKUP(C2681, [5]stores!A:B, 2, FALSE), "Unknown")</f>
        <v>Baldwin Bikes</v>
      </c>
      <c r="M2681" s="2" t="str">
        <f>VLOOKUP(D2681,[3]products!A:B,2,FALSE)</f>
        <v>Heller Shagamaw Frame - 2016</v>
      </c>
      <c r="N2681" s="2" t="str">
        <f>VLOOKUP(D2681, [3]products!A:H, 8, FALSE)</f>
        <v>Heller</v>
      </c>
      <c r="O2681" s="21">
        <f>VLOOKUP(A2681, [1]orders!A:D, 4, FALSE)</f>
        <v>42897</v>
      </c>
      <c r="P2681" s="2">
        <v>1</v>
      </c>
      <c r="Q2681" s="2">
        <v>1320.99</v>
      </c>
      <c r="R2681" s="27">
        <v>0.1</v>
      </c>
      <c r="S2681" s="2">
        <f t="shared" si="41"/>
        <v>1320.99</v>
      </c>
    </row>
    <row r="2682" spans="1:19" x14ac:dyDescent="0.3">
      <c r="A2682" s="2">
        <v>939</v>
      </c>
      <c r="B2682" s="2">
        <v>2</v>
      </c>
      <c r="C2682" s="2">
        <f>VLOOKUP(A2682, [1]orders!A:G, 7, FALSE)</f>
        <v>2</v>
      </c>
      <c r="D2682" s="2">
        <v>107</v>
      </c>
      <c r="E2682" s="2">
        <f>VLOOKUP(C2682, [2]staffs!A:G,1,FALSE)</f>
        <v>2</v>
      </c>
      <c r="F2682" s="2" t="str">
        <f>VLOOKUP(E2682, [2]staffs!A:D,4,FALSE)</f>
        <v>mireya.copeland@bikes.shop</v>
      </c>
      <c r="G2682" s="2">
        <f>VLOOKUP(D2682, [3]products!$A:$D, 4, FALSE)</f>
        <v>2</v>
      </c>
      <c r="H2682" s="2" t="str">
        <f>VLOOKUP(G2682, [4]categories!A:B, 2, FALSE)</f>
        <v>Comfort Bicycles</v>
      </c>
      <c r="I2682" s="14">
        <f>VLOOKUP(A2682, [1]orders!A:B,2,FALSE)</f>
        <v>1407</v>
      </c>
      <c r="J2682" s="14" t="str">
        <f>VLOOKUP(A2682, [1]orders!A:I,9,FALSE)</f>
        <v>hugh.craft@msn.com</v>
      </c>
      <c r="K2682" s="14">
        <f>VLOOKUP(A2682, [1]orders!A:J,10,FALSE)</f>
        <v>11720</v>
      </c>
      <c r="L2682" s="2" t="str">
        <f>IFERROR(VLOOKUP(C2682, [5]stores!A:B, 2, FALSE), "Unknown")</f>
        <v>Baldwin Bikes</v>
      </c>
      <c r="M2682" s="2" t="str">
        <f>VLOOKUP(D2682,[3]products!A:B,2,FALSE)</f>
        <v>Sun Bicycles Cruz 7 - 2017</v>
      </c>
      <c r="N2682" s="2" t="str">
        <f>VLOOKUP(D2682, [3]products!A:H, 8, FALSE)</f>
        <v>Sun Bicycles</v>
      </c>
      <c r="O2682" s="21">
        <f>VLOOKUP(A2682, [1]orders!A:D, 4, FALSE)</f>
        <v>42897</v>
      </c>
      <c r="P2682" s="2">
        <v>2</v>
      </c>
      <c r="Q2682" s="2">
        <v>416.99</v>
      </c>
      <c r="R2682" s="27">
        <v>0.2</v>
      </c>
      <c r="S2682" s="2">
        <f t="shared" si="41"/>
        <v>833.98</v>
      </c>
    </row>
    <row r="2683" spans="1:19" x14ac:dyDescent="0.3">
      <c r="A2683" s="2">
        <v>940</v>
      </c>
      <c r="B2683" s="2">
        <v>1</v>
      </c>
      <c r="C2683" s="2">
        <f>VLOOKUP(A2683, [1]orders!A:G, 7, FALSE)</f>
        <v>1</v>
      </c>
      <c r="D2683" s="2">
        <v>75</v>
      </c>
      <c r="E2683" s="2">
        <f>VLOOKUP(C2683, [2]staffs!A:G,1,FALSE)</f>
        <v>1</v>
      </c>
      <c r="F2683" s="2" t="str">
        <f>VLOOKUP(E2683, [2]staffs!A:D,4,FALSE)</f>
        <v>fabiola.jackson@bikes.shop</v>
      </c>
      <c r="G2683" s="2">
        <f>VLOOKUP(D2683, [3]products!$A:$D, 4, FALSE)</f>
        <v>3</v>
      </c>
      <c r="H2683" s="2" t="str">
        <f>VLOOKUP(G2683, [4]categories!A:B, 2, FALSE)</f>
        <v>Cruisers Bicycles</v>
      </c>
      <c r="I2683" s="14">
        <f>VLOOKUP(A2683, [1]orders!A:B,2,FALSE)</f>
        <v>585</v>
      </c>
      <c r="J2683" s="14" t="str">
        <f>VLOOKUP(A2683, [1]orders!A:I,9,FALSE)</f>
        <v>chasidy.webster@msn.com</v>
      </c>
      <c r="K2683" s="14">
        <f>VLOOKUP(A2683, [1]orders!A:J,10,FALSE)</f>
        <v>95677</v>
      </c>
      <c r="L2683" s="2" t="str">
        <f>IFERROR(VLOOKUP(C2683, [5]stores!A:B, 2, FALSE), "Unknown")</f>
        <v>Santa Cruz Bikes</v>
      </c>
      <c r="M2683" s="2" t="str">
        <f>VLOOKUP(D2683,[3]products!A:B,2,FALSE)</f>
        <v>Electra Cruiser Lux Fat Tire 1 Ladies - 2017</v>
      </c>
      <c r="N2683" s="2" t="str">
        <f>VLOOKUP(D2683, [3]products!A:H, 8, FALSE)</f>
        <v>Electra</v>
      </c>
      <c r="O2683" s="21">
        <f>VLOOKUP(A2683, [1]orders!A:D, 4, FALSE)</f>
        <v>42898</v>
      </c>
      <c r="P2683" s="2">
        <v>2</v>
      </c>
      <c r="Q2683" s="2">
        <v>599.99</v>
      </c>
      <c r="R2683" s="27">
        <v>0.2</v>
      </c>
      <c r="S2683" s="2">
        <f t="shared" si="41"/>
        <v>1199.98</v>
      </c>
    </row>
    <row r="2684" spans="1:19" x14ac:dyDescent="0.3">
      <c r="A2684" s="2">
        <v>941</v>
      </c>
      <c r="B2684" s="2">
        <v>1</v>
      </c>
      <c r="C2684" s="2">
        <f>VLOOKUP(A2684, [1]orders!A:G, 7, FALSE)</f>
        <v>1</v>
      </c>
      <c r="D2684" s="2">
        <v>25</v>
      </c>
      <c r="E2684" s="2">
        <f>VLOOKUP(C2684, [2]staffs!A:G,1,FALSE)</f>
        <v>1</v>
      </c>
      <c r="F2684" s="2" t="str">
        <f>VLOOKUP(E2684, [2]staffs!A:D,4,FALSE)</f>
        <v>fabiola.jackson@bikes.shop</v>
      </c>
      <c r="G2684" s="2">
        <f>VLOOKUP(D2684, [3]products!$A:$D, 4, FALSE)</f>
        <v>2</v>
      </c>
      <c r="H2684" s="2" t="str">
        <f>VLOOKUP(G2684, [4]categories!A:B, 2, FALSE)</f>
        <v>Comfort Bicycles</v>
      </c>
      <c r="I2684" s="14">
        <f>VLOOKUP(A2684, [1]orders!A:B,2,FALSE)</f>
        <v>736</v>
      </c>
      <c r="J2684" s="14" t="str">
        <f>VLOOKUP(A2684, [1]orders!A:I,9,FALSE)</f>
        <v>genny.hensley@yahoo.com</v>
      </c>
      <c r="K2684" s="14">
        <f>VLOOKUP(A2684, [1]orders!A:J,10,FALSE)</f>
        <v>90278</v>
      </c>
      <c r="L2684" s="2" t="str">
        <f>IFERROR(VLOOKUP(C2684, [5]stores!A:B, 2, FALSE), "Unknown")</f>
        <v>Santa Cruz Bikes</v>
      </c>
      <c r="M2684" s="2" t="str">
        <f>VLOOKUP(D2684,[3]products!A:B,2,FALSE)</f>
        <v>Electra Townie Original 7D - 2015/2016</v>
      </c>
      <c r="N2684" s="2" t="str">
        <f>VLOOKUP(D2684, [3]products!A:H, 8, FALSE)</f>
        <v>Electra</v>
      </c>
      <c r="O2684" s="21">
        <f>VLOOKUP(A2684, [1]orders!A:D, 4, FALSE)</f>
        <v>42898</v>
      </c>
      <c r="P2684" s="2">
        <v>1</v>
      </c>
      <c r="Q2684" s="2">
        <v>499.99</v>
      </c>
      <c r="R2684" s="27">
        <v>0.1</v>
      </c>
      <c r="S2684" s="2">
        <f t="shared" si="41"/>
        <v>499.99</v>
      </c>
    </row>
    <row r="2685" spans="1:19" x14ac:dyDescent="0.3">
      <c r="A2685" s="2">
        <v>941</v>
      </c>
      <c r="B2685" s="2">
        <v>2</v>
      </c>
      <c r="C2685" s="2">
        <f>VLOOKUP(A2685, [1]orders!A:G, 7, FALSE)</f>
        <v>1</v>
      </c>
      <c r="D2685" s="2">
        <v>102</v>
      </c>
      <c r="E2685" s="2">
        <f>VLOOKUP(C2685, [2]staffs!A:G,1,FALSE)</f>
        <v>1</v>
      </c>
      <c r="F2685" s="2" t="str">
        <f>VLOOKUP(E2685, [2]staffs!A:D,4,FALSE)</f>
        <v>fabiola.jackson@bikes.shop</v>
      </c>
      <c r="G2685" s="2">
        <f>VLOOKUP(D2685, [3]products!$A:$D, 4, FALSE)</f>
        <v>2</v>
      </c>
      <c r="H2685" s="2" t="str">
        <f>VLOOKUP(G2685, [4]categories!A:B, 2, FALSE)</f>
        <v>Comfort Bicycles</v>
      </c>
      <c r="I2685" s="14">
        <f>VLOOKUP(A2685, [1]orders!A:B,2,FALSE)</f>
        <v>736</v>
      </c>
      <c r="J2685" s="14" t="str">
        <f>VLOOKUP(A2685, [1]orders!A:I,9,FALSE)</f>
        <v>genny.hensley@yahoo.com</v>
      </c>
      <c r="K2685" s="14">
        <f>VLOOKUP(A2685, [1]orders!A:J,10,FALSE)</f>
        <v>90278</v>
      </c>
      <c r="L2685" s="2" t="str">
        <f>IFERROR(VLOOKUP(C2685, [5]stores!A:B, 2, FALSE), "Unknown")</f>
        <v>Santa Cruz Bikes</v>
      </c>
      <c r="M2685" s="2" t="str">
        <f>VLOOKUP(D2685,[3]products!A:B,2,FALSE)</f>
        <v>Electra Townie Original 7D - 2017</v>
      </c>
      <c r="N2685" s="2" t="str">
        <f>VLOOKUP(D2685, [3]products!A:H, 8, FALSE)</f>
        <v>Electra</v>
      </c>
      <c r="O2685" s="21">
        <f>VLOOKUP(A2685, [1]orders!A:D, 4, FALSE)</f>
        <v>42898</v>
      </c>
      <c r="P2685" s="2">
        <v>2</v>
      </c>
      <c r="Q2685" s="2">
        <v>489.99</v>
      </c>
      <c r="R2685" s="27">
        <v>0.05</v>
      </c>
      <c r="S2685" s="2">
        <f t="shared" si="41"/>
        <v>979.98</v>
      </c>
    </row>
    <row r="2686" spans="1:19" x14ac:dyDescent="0.3">
      <c r="A2686" s="2">
        <v>941</v>
      </c>
      <c r="B2686" s="2">
        <v>3</v>
      </c>
      <c r="C2686" s="2">
        <f>VLOOKUP(A2686, [1]orders!A:G, 7, FALSE)</f>
        <v>1</v>
      </c>
      <c r="D2686" s="2">
        <v>11</v>
      </c>
      <c r="E2686" s="2">
        <f>VLOOKUP(C2686, [2]staffs!A:G,1,FALSE)</f>
        <v>1</v>
      </c>
      <c r="F2686" s="2" t="str">
        <f>VLOOKUP(E2686, [2]staffs!A:D,4,FALSE)</f>
        <v>fabiola.jackson@bikes.shop</v>
      </c>
      <c r="G2686" s="2">
        <f>VLOOKUP(D2686, [3]products!$A:$D, 4, FALSE)</f>
        <v>4</v>
      </c>
      <c r="H2686" s="2" t="str">
        <f>VLOOKUP(G2686, [4]categories!A:B, 2, FALSE)</f>
        <v>Cyclocross Bicycles</v>
      </c>
      <c r="I2686" s="14">
        <f>VLOOKUP(A2686, [1]orders!A:B,2,FALSE)</f>
        <v>736</v>
      </c>
      <c r="J2686" s="14" t="str">
        <f>VLOOKUP(A2686, [1]orders!A:I,9,FALSE)</f>
        <v>genny.hensley@yahoo.com</v>
      </c>
      <c r="K2686" s="14">
        <f>VLOOKUP(A2686, [1]orders!A:J,10,FALSE)</f>
        <v>90278</v>
      </c>
      <c r="L2686" s="2" t="str">
        <f>IFERROR(VLOOKUP(C2686, [5]stores!A:B, 2, FALSE), "Unknown")</f>
        <v>Santa Cruz Bikes</v>
      </c>
      <c r="M2686" s="2" t="str">
        <f>VLOOKUP(D2686,[3]products!A:B,2,FALSE)</f>
        <v>Surly Straggler 650b - 2016</v>
      </c>
      <c r="N2686" s="2" t="str">
        <f>VLOOKUP(D2686, [3]products!A:H, 8, FALSE)</f>
        <v>Surly</v>
      </c>
      <c r="O2686" s="21">
        <f>VLOOKUP(A2686, [1]orders!A:D, 4, FALSE)</f>
        <v>42898</v>
      </c>
      <c r="P2686" s="2">
        <v>2</v>
      </c>
      <c r="Q2686" s="2">
        <v>1680.99</v>
      </c>
      <c r="R2686" s="27">
        <v>7.0000000000000007E-2</v>
      </c>
      <c r="S2686" s="2">
        <f t="shared" si="41"/>
        <v>3361.98</v>
      </c>
    </row>
    <row r="2687" spans="1:19" x14ac:dyDescent="0.3">
      <c r="A2687" s="2">
        <v>942</v>
      </c>
      <c r="B2687" s="2">
        <v>1</v>
      </c>
      <c r="C2687" s="2">
        <f>VLOOKUP(A2687, [1]orders!A:G, 7, FALSE)</f>
        <v>2</v>
      </c>
      <c r="D2687" s="2">
        <v>98</v>
      </c>
      <c r="E2687" s="2">
        <f>VLOOKUP(C2687, [2]staffs!A:G,1,FALSE)</f>
        <v>2</v>
      </c>
      <c r="F2687" s="2" t="str">
        <f>VLOOKUP(E2687, [2]staffs!A:D,4,FALSE)</f>
        <v>mireya.copeland@bikes.shop</v>
      </c>
      <c r="G2687" s="2">
        <f>VLOOKUP(D2687, [3]products!$A:$D, 4, FALSE)</f>
        <v>1</v>
      </c>
      <c r="H2687" s="2" t="str">
        <f>VLOOKUP(G2687, [4]categories!A:B, 2, FALSE)</f>
        <v>Children Bicycles</v>
      </c>
      <c r="I2687" s="14">
        <f>VLOOKUP(A2687, [1]orders!A:B,2,FALSE)</f>
        <v>537</v>
      </c>
      <c r="J2687" s="14" t="str">
        <f>VLOOKUP(A2687, [1]orders!A:I,9,FALSE)</f>
        <v>carter.bentley@yahoo.com</v>
      </c>
      <c r="K2687" s="14">
        <f>VLOOKUP(A2687, [1]orders!A:J,10,FALSE)</f>
        <v>10512</v>
      </c>
      <c r="L2687" s="2" t="str">
        <f>IFERROR(VLOOKUP(C2687, [5]stores!A:B, 2, FALSE), "Unknown")</f>
        <v>Baldwin Bikes</v>
      </c>
      <c r="M2687" s="2" t="str">
        <f>VLOOKUP(D2687,[3]products!A:B,2,FALSE)</f>
        <v>Electra Straight 8 3i (20-inch) - Boy's - 2017</v>
      </c>
      <c r="N2687" s="2" t="str">
        <f>VLOOKUP(D2687, [3]products!A:H, 8, FALSE)</f>
        <v>Electra</v>
      </c>
      <c r="O2687" s="21">
        <f>VLOOKUP(A2687, [1]orders!A:D, 4, FALSE)</f>
        <v>42899</v>
      </c>
      <c r="P2687" s="2">
        <v>2</v>
      </c>
      <c r="Q2687" s="2">
        <v>489.99</v>
      </c>
      <c r="R2687" s="27">
        <v>0.05</v>
      </c>
      <c r="S2687" s="2">
        <f t="shared" si="41"/>
        <v>979.98</v>
      </c>
    </row>
    <row r="2688" spans="1:19" x14ac:dyDescent="0.3">
      <c r="A2688" s="2">
        <v>942</v>
      </c>
      <c r="B2688" s="2">
        <v>2</v>
      </c>
      <c r="C2688" s="2">
        <f>VLOOKUP(A2688, [1]orders!A:G, 7, FALSE)</f>
        <v>2</v>
      </c>
      <c r="D2688" s="2">
        <v>110</v>
      </c>
      <c r="E2688" s="2">
        <f>VLOOKUP(C2688, [2]staffs!A:G,1,FALSE)</f>
        <v>2</v>
      </c>
      <c r="F2688" s="2" t="str">
        <f>VLOOKUP(E2688, [2]staffs!A:D,4,FALSE)</f>
        <v>mireya.copeland@bikes.shop</v>
      </c>
      <c r="G2688" s="2">
        <f>VLOOKUP(D2688, [3]products!$A:$D, 4, FALSE)</f>
        <v>2</v>
      </c>
      <c r="H2688" s="2" t="str">
        <f>VLOOKUP(G2688, [4]categories!A:B, 2, FALSE)</f>
        <v>Comfort Bicycles</v>
      </c>
      <c r="I2688" s="14">
        <f>VLOOKUP(A2688, [1]orders!A:B,2,FALSE)</f>
        <v>537</v>
      </c>
      <c r="J2688" s="14" t="str">
        <f>VLOOKUP(A2688, [1]orders!A:I,9,FALSE)</f>
        <v>carter.bentley@yahoo.com</v>
      </c>
      <c r="K2688" s="14">
        <f>VLOOKUP(A2688, [1]orders!A:J,10,FALSE)</f>
        <v>10512</v>
      </c>
      <c r="L2688" s="2" t="str">
        <f>IFERROR(VLOOKUP(C2688, [5]stores!A:B, 2, FALSE), "Unknown")</f>
        <v>Baldwin Bikes</v>
      </c>
      <c r="M2688" s="2" t="str">
        <f>VLOOKUP(D2688,[3]products!A:B,2,FALSE)</f>
        <v>Sun Bicycles Drifter 7 - 2017</v>
      </c>
      <c r="N2688" s="2" t="str">
        <f>VLOOKUP(D2688, [3]products!A:H, 8, FALSE)</f>
        <v>Sun Bicycles</v>
      </c>
      <c r="O2688" s="21">
        <f>VLOOKUP(A2688, [1]orders!A:D, 4, FALSE)</f>
        <v>42899</v>
      </c>
      <c r="P2688" s="2">
        <v>2</v>
      </c>
      <c r="Q2688" s="2">
        <v>470.99</v>
      </c>
      <c r="R2688" s="27">
        <v>0.1</v>
      </c>
      <c r="S2688" s="2">
        <f t="shared" si="41"/>
        <v>941.98</v>
      </c>
    </row>
    <row r="2689" spans="1:19" x14ac:dyDescent="0.3">
      <c r="A2689" s="2">
        <v>942</v>
      </c>
      <c r="B2689" s="2">
        <v>3</v>
      </c>
      <c r="C2689" s="2">
        <f>VLOOKUP(A2689, [1]orders!A:G, 7, FALSE)</f>
        <v>2</v>
      </c>
      <c r="D2689" s="2">
        <v>35</v>
      </c>
      <c r="E2689" s="2">
        <f>VLOOKUP(C2689, [2]staffs!A:G,1,FALSE)</f>
        <v>2</v>
      </c>
      <c r="F2689" s="2" t="str">
        <f>VLOOKUP(E2689, [2]staffs!A:D,4,FALSE)</f>
        <v>mireya.copeland@bikes.shop</v>
      </c>
      <c r="G2689" s="2">
        <f>VLOOKUP(D2689, [3]products!$A:$D, 4, FALSE)</f>
        <v>6</v>
      </c>
      <c r="H2689" s="2" t="str">
        <f>VLOOKUP(G2689, [4]categories!A:B, 2, FALSE)</f>
        <v>Mountain Bikes</v>
      </c>
      <c r="I2689" s="14">
        <f>VLOOKUP(A2689, [1]orders!A:B,2,FALSE)</f>
        <v>537</v>
      </c>
      <c r="J2689" s="14" t="str">
        <f>VLOOKUP(A2689, [1]orders!A:I,9,FALSE)</f>
        <v>carter.bentley@yahoo.com</v>
      </c>
      <c r="K2689" s="14">
        <f>VLOOKUP(A2689, [1]orders!A:J,10,FALSE)</f>
        <v>10512</v>
      </c>
      <c r="L2689" s="2" t="str">
        <f>IFERROR(VLOOKUP(C2689, [5]stores!A:B, 2, FALSE), "Unknown")</f>
        <v>Baldwin Bikes</v>
      </c>
      <c r="M2689" s="2" t="str">
        <f>VLOOKUP(D2689,[3]products!A:B,2,FALSE)</f>
        <v>Sun Bicycles Spider 3i - 2017</v>
      </c>
      <c r="N2689" s="2" t="str">
        <f>VLOOKUP(D2689, [3]products!A:H, 8, FALSE)</f>
        <v>Sun Bicycles</v>
      </c>
      <c r="O2689" s="21">
        <f>VLOOKUP(A2689, [1]orders!A:D, 4, FALSE)</f>
        <v>42899</v>
      </c>
      <c r="P2689" s="2">
        <v>2</v>
      </c>
      <c r="Q2689" s="2">
        <v>832.99</v>
      </c>
      <c r="R2689" s="27">
        <v>7.0000000000000007E-2</v>
      </c>
      <c r="S2689" s="2">
        <f t="shared" si="41"/>
        <v>1665.98</v>
      </c>
    </row>
    <row r="2690" spans="1:19" x14ac:dyDescent="0.3">
      <c r="A2690" s="2">
        <v>942</v>
      </c>
      <c r="B2690" s="2">
        <v>4</v>
      </c>
      <c r="C2690" s="2">
        <f>VLOOKUP(A2690, [1]orders!A:G, 7, FALSE)</f>
        <v>2</v>
      </c>
      <c r="D2690" s="2">
        <v>103</v>
      </c>
      <c r="E2690" s="2">
        <f>VLOOKUP(C2690, [2]staffs!A:G,1,FALSE)</f>
        <v>2</v>
      </c>
      <c r="F2690" s="2" t="str">
        <f>VLOOKUP(E2690, [2]staffs!A:D,4,FALSE)</f>
        <v>mireya.copeland@bikes.shop</v>
      </c>
      <c r="G2690" s="2">
        <f>VLOOKUP(D2690, [3]products!$A:$D, 4, FALSE)</f>
        <v>2</v>
      </c>
      <c r="H2690" s="2" t="str">
        <f>VLOOKUP(G2690, [4]categories!A:B, 2, FALSE)</f>
        <v>Comfort Bicycles</v>
      </c>
      <c r="I2690" s="14">
        <f>VLOOKUP(A2690, [1]orders!A:B,2,FALSE)</f>
        <v>537</v>
      </c>
      <c r="J2690" s="14" t="str">
        <f>VLOOKUP(A2690, [1]orders!A:I,9,FALSE)</f>
        <v>carter.bentley@yahoo.com</v>
      </c>
      <c r="K2690" s="14">
        <f>VLOOKUP(A2690, [1]orders!A:J,10,FALSE)</f>
        <v>10512</v>
      </c>
      <c r="L2690" s="2" t="str">
        <f>IFERROR(VLOOKUP(C2690, [5]stores!A:B, 2, FALSE), "Unknown")</f>
        <v>Baldwin Bikes</v>
      </c>
      <c r="M2690" s="2" t="str">
        <f>VLOOKUP(D2690,[3]products!A:B,2,FALSE)</f>
        <v>Sun Bicycles Streamway 3 - 2017</v>
      </c>
      <c r="N2690" s="2" t="str">
        <f>VLOOKUP(D2690, [3]products!A:H, 8, FALSE)</f>
        <v>Sun Bicycles</v>
      </c>
      <c r="O2690" s="21">
        <f>VLOOKUP(A2690, [1]orders!A:D, 4, FALSE)</f>
        <v>42899</v>
      </c>
      <c r="P2690" s="2">
        <v>1</v>
      </c>
      <c r="Q2690" s="2">
        <v>551.99</v>
      </c>
      <c r="R2690" s="27">
        <v>0.05</v>
      </c>
      <c r="S2690" s="2">
        <f t="shared" si="41"/>
        <v>551.99</v>
      </c>
    </row>
    <row r="2691" spans="1:19" x14ac:dyDescent="0.3">
      <c r="A2691" s="2">
        <v>942</v>
      </c>
      <c r="B2691" s="2">
        <v>5</v>
      </c>
      <c r="C2691" s="2">
        <f>VLOOKUP(A2691, [1]orders!A:G, 7, FALSE)</f>
        <v>2</v>
      </c>
      <c r="D2691" s="2">
        <v>100</v>
      </c>
      <c r="E2691" s="2">
        <f>VLOOKUP(C2691, [2]staffs!A:G,1,FALSE)</f>
        <v>2</v>
      </c>
      <c r="F2691" s="2" t="str">
        <f>VLOOKUP(E2691, [2]staffs!A:D,4,FALSE)</f>
        <v>mireya.copeland@bikes.shop</v>
      </c>
      <c r="G2691" s="2">
        <f>VLOOKUP(D2691, [3]products!$A:$D, 4, FALSE)</f>
        <v>1</v>
      </c>
      <c r="H2691" s="2" t="str">
        <f>VLOOKUP(G2691, [4]categories!A:B, 2, FALSE)</f>
        <v>Children Bicycles</v>
      </c>
      <c r="I2691" s="14">
        <f>VLOOKUP(A2691, [1]orders!A:B,2,FALSE)</f>
        <v>537</v>
      </c>
      <c r="J2691" s="14" t="str">
        <f>VLOOKUP(A2691, [1]orders!A:I,9,FALSE)</f>
        <v>carter.bentley@yahoo.com</v>
      </c>
      <c r="K2691" s="14">
        <f>VLOOKUP(A2691, [1]orders!A:J,10,FALSE)</f>
        <v>10512</v>
      </c>
      <c r="L2691" s="2" t="str">
        <f>IFERROR(VLOOKUP(C2691, [5]stores!A:B, 2, FALSE), "Unknown")</f>
        <v>Baldwin Bikes</v>
      </c>
      <c r="M2691" s="2" t="str">
        <f>VLOOKUP(D2691,[3]products!A:B,2,FALSE)</f>
        <v>Electra Townie 3i EQ (20-inch) - Boys' - 2017</v>
      </c>
      <c r="N2691" s="2" t="str">
        <f>VLOOKUP(D2691, [3]products!A:H, 8, FALSE)</f>
        <v>Electra</v>
      </c>
      <c r="O2691" s="21">
        <f>VLOOKUP(A2691, [1]orders!A:D, 4, FALSE)</f>
        <v>42899</v>
      </c>
      <c r="P2691" s="2">
        <v>1</v>
      </c>
      <c r="Q2691" s="2">
        <v>489.99</v>
      </c>
      <c r="R2691" s="27">
        <v>0.05</v>
      </c>
      <c r="S2691" s="2">
        <f t="shared" ref="S2691:S2754" si="42">P2691*Q2691</f>
        <v>489.99</v>
      </c>
    </row>
    <row r="2692" spans="1:19" x14ac:dyDescent="0.3">
      <c r="A2692" s="2">
        <v>943</v>
      </c>
      <c r="B2692" s="2">
        <v>1</v>
      </c>
      <c r="C2692" s="2">
        <f>VLOOKUP(A2692, [1]orders!A:G, 7, FALSE)</f>
        <v>2</v>
      </c>
      <c r="D2692" s="2">
        <v>25</v>
      </c>
      <c r="E2692" s="2">
        <f>VLOOKUP(C2692, [2]staffs!A:G,1,FALSE)</f>
        <v>2</v>
      </c>
      <c r="F2692" s="2" t="str">
        <f>VLOOKUP(E2692, [2]staffs!A:D,4,FALSE)</f>
        <v>mireya.copeland@bikes.shop</v>
      </c>
      <c r="G2692" s="2">
        <f>VLOOKUP(D2692, [3]products!$A:$D, 4, FALSE)</f>
        <v>2</v>
      </c>
      <c r="H2692" s="2" t="str">
        <f>VLOOKUP(G2692, [4]categories!A:B, 2, FALSE)</f>
        <v>Comfort Bicycles</v>
      </c>
      <c r="I2692" s="14">
        <f>VLOOKUP(A2692, [1]orders!A:B,2,FALSE)</f>
        <v>1025</v>
      </c>
      <c r="J2692" s="14" t="str">
        <f>VLOOKUP(A2692, [1]orders!A:I,9,FALSE)</f>
        <v>daphine.willis@msn.com</v>
      </c>
      <c r="K2692" s="14">
        <f>VLOOKUP(A2692, [1]orders!A:J,10,FALSE)</f>
        <v>11735</v>
      </c>
      <c r="L2692" s="2" t="str">
        <f>IFERROR(VLOOKUP(C2692, [5]stores!A:B, 2, FALSE), "Unknown")</f>
        <v>Baldwin Bikes</v>
      </c>
      <c r="M2692" s="2" t="str">
        <f>VLOOKUP(D2692,[3]products!A:B,2,FALSE)</f>
        <v>Electra Townie Original 7D - 2015/2016</v>
      </c>
      <c r="N2692" s="2" t="str">
        <f>VLOOKUP(D2692, [3]products!A:H, 8, FALSE)</f>
        <v>Electra</v>
      </c>
      <c r="O2692" s="21">
        <f>VLOOKUP(A2692, [1]orders!A:D, 4, FALSE)</f>
        <v>42899</v>
      </c>
      <c r="P2692" s="2">
        <v>1</v>
      </c>
      <c r="Q2692" s="2">
        <v>499.99</v>
      </c>
      <c r="R2692" s="27">
        <v>0.2</v>
      </c>
      <c r="S2692" s="2">
        <f t="shared" si="42"/>
        <v>499.99</v>
      </c>
    </row>
    <row r="2693" spans="1:19" x14ac:dyDescent="0.3">
      <c r="A2693" s="2">
        <v>943</v>
      </c>
      <c r="B2693" s="2">
        <v>2</v>
      </c>
      <c r="C2693" s="2">
        <f>VLOOKUP(A2693, [1]orders!A:G, 7, FALSE)</f>
        <v>2</v>
      </c>
      <c r="D2693" s="2">
        <v>82</v>
      </c>
      <c r="E2693" s="2">
        <f>VLOOKUP(C2693, [2]staffs!A:G,1,FALSE)</f>
        <v>2</v>
      </c>
      <c r="F2693" s="2" t="str">
        <f>VLOOKUP(E2693, [2]staffs!A:D,4,FALSE)</f>
        <v>mireya.copeland@bikes.shop</v>
      </c>
      <c r="G2693" s="2">
        <f>VLOOKUP(D2693, [3]products!$A:$D, 4, FALSE)</f>
        <v>3</v>
      </c>
      <c r="H2693" s="2" t="str">
        <f>VLOOKUP(G2693, [4]categories!A:B, 2, FALSE)</f>
        <v>Cruisers Bicycles</v>
      </c>
      <c r="I2693" s="14">
        <f>VLOOKUP(A2693, [1]orders!A:B,2,FALSE)</f>
        <v>1025</v>
      </c>
      <c r="J2693" s="14" t="str">
        <f>VLOOKUP(A2693, [1]orders!A:I,9,FALSE)</f>
        <v>daphine.willis@msn.com</v>
      </c>
      <c r="K2693" s="14">
        <f>VLOOKUP(A2693, [1]orders!A:J,10,FALSE)</f>
        <v>11735</v>
      </c>
      <c r="L2693" s="2" t="str">
        <f>IFERROR(VLOOKUP(C2693, [5]stores!A:B, 2, FALSE), "Unknown")</f>
        <v>Baldwin Bikes</v>
      </c>
      <c r="M2693" s="2" t="str">
        <f>VLOOKUP(D2693,[3]products!A:B,2,FALSE)</f>
        <v>Electra Amsterdam Original 3i Ladies' - 2017</v>
      </c>
      <c r="N2693" s="2" t="str">
        <f>VLOOKUP(D2693, [3]products!A:H, 8, FALSE)</f>
        <v>Electra</v>
      </c>
      <c r="O2693" s="21">
        <f>VLOOKUP(A2693, [1]orders!A:D, 4, FALSE)</f>
        <v>42899</v>
      </c>
      <c r="P2693" s="2">
        <v>1</v>
      </c>
      <c r="Q2693" s="2">
        <v>659.99</v>
      </c>
      <c r="R2693" s="27">
        <v>0.2</v>
      </c>
      <c r="S2693" s="2">
        <f t="shared" si="42"/>
        <v>659.99</v>
      </c>
    </row>
    <row r="2694" spans="1:19" x14ac:dyDescent="0.3">
      <c r="A2694" s="2">
        <v>944</v>
      </c>
      <c r="B2694" s="2">
        <v>1</v>
      </c>
      <c r="C2694" s="2">
        <f>VLOOKUP(A2694, [1]orders!A:G, 7, FALSE)</f>
        <v>1</v>
      </c>
      <c r="D2694" s="2">
        <v>29</v>
      </c>
      <c r="E2694" s="2">
        <f>VLOOKUP(C2694, [2]staffs!A:G,1,FALSE)</f>
        <v>1</v>
      </c>
      <c r="F2694" s="2" t="str">
        <f>VLOOKUP(E2694, [2]staffs!A:D,4,FALSE)</f>
        <v>fabiola.jackson@bikes.shop</v>
      </c>
      <c r="G2694" s="2">
        <f>VLOOKUP(D2694, [3]products!$A:$D, 4, FALSE)</f>
        <v>6</v>
      </c>
      <c r="H2694" s="2" t="str">
        <f>VLOOKUP(G2694, [4]categories!A:B, 2, FALSE)</f>
        <v>Mountain Bikes</v>
      </c>
      <c r="I2694" s="14">
        <f>VLOOKUP(A2694, [1]orders!A:B,2,FALSE)</f>
        <v>138</v>
      </c>
      <c r="J2694" s="14" t="str">
        <f>VLOOKUP(A2694, [1]orders!A:I,9,FALSE)</f>
        <v>jone.bernard@hotmail.com</v>
      </c>
      <c r="K2694" s="14">
        <f>VLOOKUP(A2694, [1]orders!A:J,10,FALSE)</f>
        <v>92806</v>
      </c>
      <c r="L2694" s="2" t="str">
        <f>IFERROR(VLOOKUP(C2694, [5]stores!A:B, 2, FALSE), "Unknown")</f>
        <v>Santa Cruz Bikes</v>
      </c>
      <c r="M2694" s="2" t="str">
        <f>VLOOKUP(D2694,[3]products!A:B,2,FALSE)</f>
        <v>Trek X-Caliber 8 - 2017</v>
      </c>
      <c r="N2694" s="2" t="str">
        <f>VLOOKUP(D2694, [3]products!A:H, 8, FALSE)</f>
        <v>Trek</v>
      </c>
      <c r="O2694" s="21">
        <f>VLOOKUP(A2694, [1]orders!A:D, 4, FALSE)</f>
        <v>42900</v>
      </c>
      <c r="P2694" s="2">
        <v>2</v>
      </c>
      <c r="Q2694" s="2">
        <v>999.99</v>
      </c>
      <c r="R2694" s="27">
        <v>7.0000000000000007E-2</v>
      </c>
      <c r="S2694" s="2">
        <f t="shared" si="42"/>
        <v>1999.98</v>
      </c>
    </row>
    <row r="2695" spans="1:19" x14ac:dyDescent="0.3">
      <c r="A2695" s="2">
        <v>944</v>
      </c>
      <c r="B2695" s="2">
        <v>2</v>
      </c>
      <c r="C2695" s="2">
        <f>VLOOKUP(A2695, [1]orders!A:G, 7, FALSE)</f>
        <v>1</v>
      </c>
      <c r="D2695" s="2">
        <v>16</v>
      </c>
      <c r="E2695" s="2">
        <f>VLOOKUP(C2695, [2]staffs!A:G,1,FALSE)</f>
        <v>1</v>
      </c>
      <c r="F2695" s="2" t="str">
        <f>VLOOKUP(E2695, [2]staffs!A:D,4,FALSE)</f>
        <v>fabiola.jackson@bikes.shop</v>
      </c>
      <c r="G2695" s="2">
        <f>VLOOKUP(D2695, [3]products!$A:$D, 4, FALSE)</f>
        <v>3</v>
      </c>
      <c r="H2695" s="2" t="str">
        <f>VLOOKUP(G2695, [4]categories!A:B, 2, FALSE)</f>
        <v>Cruisers Bicycles</v>
      </c>
      <c r="I2695" s="14">
        <f>VLOOKUP(A2695, [1]orders!A:B,2,FALSE)</f>
        <v>138</v>
      </c>
      <c r="J2695" s="14" t="str">
        <f>VLOOKUP(A2695, [1]orders!A:I,9,FALSE)</f>
        <v>jone.bernard@hotmail.com</v>
      </c>
      <c r="K2695" s="14">
        <f>VLOOKUP(A2695, [1]orders!A:J,10,FALSE)</f>
        <v>92806</v>
      </c>
      <c r="L2695" s="2" t="str">
        <f>IFERROR(VLOOKUP(C2695, [5]stores!A:B, 2, FALSE), "Unknown")</f>
        <v>Santa Cruz Bikes</v>
      </c>
      <c r="M2695" s="2" t="str">
        <f>VLOOKUP(D2695,[3]products!A:B,2,FALSE)</f>
        <v>Electra Townie Original 7D EQ - 2016</v>
      </c>
      <c r="N2695" s="2" t="str">
        <f>VLOOKUP(D2695, [3]products!A:H, 8, FALSE)</f>
        <v>Electra</v>
      </c>
      <c r="O2695" s="21">
        <f>VLOOKUP(A2695, [1]orders!A:D, 4, FALSE)</f>
        <v>42900</v>
      </c>
      <c r="P2695" s="2">
        <v>2</v>
      </c>
      <c r="Q2695" s="2">
        <v>599.99</v>
      </c>
      <c r="R2695" s="27">
        <v>0.1</v>
      </c>
      <c r="S2695" s="2">
        <f t="shared" si="42"/>
        <v>1199.98</v>
      </c>
    </row>
    <row r="2696" spans="1:19" x14ac:dyDescent="0.3">
      <c r="A2696" s="2">
        <v>944</v>
      </c>
      <c r="B2696" s="2">
        <v>3</v>
      </c>
      <c r="C2696" s="2">
        <f>VLOOKUP(A2696, [1]orders!A:G, 7, FALSE)</f>
        <v>1</v>
      </c>
      <c r="D2696" s="2">
        <v>70</v>
      </c>
      <c r="E2696" s="2">
        <f>VLOOKUP(C2696, [2]staffs!A:G,1,FALSE)</f>
        <v>1</v>
      </c>
      <c r="F2696" s="2" t="str">
        <f>VLOOKUP(E2696, [2]staffs!A:D,4,FALSE)</f>
        <v>fabiola.jackson@bikes.shop</v>
      </c>
      <c r="G2696" s="2">
        <f>VLOOKUP(D2696, [3]products!$A:$D, 4, FALSE)</f>
        <v>3</v>
      </c>
      <c r="H2696" s="2" t="str">
        <f>VLOOKUP(G2696, [4]categories!A:B, 2, FALSE)</f>
        <v>Cruisers Bicycles</v>
      </c>
      <c r="I2696" s="14">
        <f>VLOOKUP(A2696, [1]orders!A:B,2,FALSE)</f>
        <v>138</v>
      </c>
      <c r="J2696" s="14" t="str">
        <f>VLOOKUP(A2696, [1]orders!A:I,9,FALSE)</f>
        <v>jone.bernard@hotmail.com</v>
      </c>
      <c r="K2696" s="14">
        <f>VLOOKUP(A2696, [1]orders!A:J,10,FALSE)</f>
        <v>92806</v>
      </c>
      <c r="L2696" s="2" t="str">
        <f>IFERROR(VLOOKUP(C2696, [5]stores!A:B, 2, FALSE), "Unknown")</f>
        <v>Santa Cruz Bikes</v>
      </c>
      <c r="M2696" s="2" t="str">
        <f>VLOOKUP(D2696,[3]products!A:B,2,FALSE)</f>
        <v>Electra Amsterdam Original 3i - 2015/2017</v>
      </c>
      <c r="N2696" s="2" t="str">
        <f>VLOOKUP(D2696, [3]products!A:H, 8, FALSE)</f>
        <v>Electra</v>
      </c>
      <c r="O2696" s="21">
        <f>VLOOKUP(A2696, [1]orders!A:D, 4, FALSE)</f>
        <v>42900</v>
      </c>
      <c r="P2696" s="2">
        <v>2</v>
      </c>
      <c r="Q2696" s="2">
        <v>659.99</v>
      </c>
      <c r="R2696" s="27">
        <v>0.2</v>
      </c>
      <c r="S2696" s="2">
        <f t="shared" si="42"/>
        <v>1319.98</v>
      </c>
    </row>
    <row r="2697" spans="1:19" x14ac:dyDescent="0.3">
      <c r="A2697" s="2">
        <v>944</v>
      </c>
      <c r="B2697" s="2">
        <v>4</v>
      </c>
      <c r="C2697" s="2">
        <f>VLOOKUP(A2697, [1]orders!A:G, 7, FALSE)</f>
        <v>1</v>
      </c>
      <c r="D2697" s="2">
        <v>85</v>
      </c>
      <c r="E2697" s="2">
        <f>VLOOKUP(C2697, [2]staffs!A:G,1,FALSE)</f>
        <v>1</v>
      </c>
      <c r="F2697" s="2" t="str">
        <f>VLOOKUP(E2697, [2]staffs!A:D,4,FALSE)</f>
        <v>fabiola.jackson@bikes.shop</v>
      </c>
      <c r="G2697" s="2">
        <f>VLOOKUP(D2697, [3]products!$A:$D, 4, FALSE)</f>
        <v>1</v>
      </c>
      <c r="H2697" s="2" t="str">
        <f>VLOOKUP(G2697, [4]categories!A:B, 2, FALSE)</f>
        <v>Children Bicycles</v>
      </c>
      <c r="I2697" s="14">
        <f>VLOOKUP(A2697, [1]orders!A:B,2,FALSE)</f>
        <v>138</v>
      </c>
      <c r="J2697" s="14" t="str">
        <f>VLOOKUP(A2697, [1]orders!A:I,9,FALSE)</f>
        <v>jone.bernard@hotmail.com</v>
      </c>
      <c r="K2697" s="14">
        <f>VLOOKUP(A2697, [1]orders!A:J,10,FALSE)</f>
        <v>92806</v>
      </c>
      <c r="L2697" s="2" t="str">
        <f>IFERROR(VLOOKUP(C2697, [5]stores!A:B, 2, FALSE), "Unknown")</f>
        <v>Santa Cruz Bikes</v>
      </c>
      <c r="M2697" s="2" t="str">
        <f>VLOOKUP(D2697,[3]products!A:B,2,FALSE)</f>
        <v>Haro Downtown 16 - 2017</v>
      </c>
      <c r="N2697" s="2" t="str">
        <f>VLOOKUP(D2697, [3]products!A:H, 8, FALSE)</f>
        <v>Haro</v>
      </c>
      <c r="O2697" s="21">
        <f>VLOOKUP(A2697, [1]orders!A:D, 4, FALSE)</f>
        <v>42900</v>
      </c>
      <c r="P2697" s="2">
        <v>2</v>
      </c>
      <c r="Q2697" s="2">
        <v>329.99</v>
      </c>
      <c r="R2697" s="27">
        <v>0.2</v>
      </c>
      <c r="S2697" s="2">
        <f t="shared" si="42"/>
        <v>659.98</v>
      </c>
    </row>
    <row r="2698" spans="1:19" x14ac:dyDescent="0.3">
      <c r="A2698" s="2">
        <v>944</v>
      </c>
      <c r="B2698" s="2">
        <v>5</v>
      </c>
      <c r="C2698" s="2">
        <f>VLOOKUP(A2698, [1]orders!A:G, 7, FALSE)</f>
        <v>1</v>
      </c>
      <c r="D2698" s="2">
        <v>69</v>
      </c>
      <c r="E2698" s="2">
        <f>VLOOKUP(C2698, [2]staffs!A:G,1,FALSE)</f>
        <v>1</v>
      </c>
      <c r="F2698" s="2" t="str">
        <f>VLOOKUP(E2698, [2]staffs!A:D,4,FALSE)</f>
        <v>fabiola.jackson@bikes.shop</v>
      </c>
      <c r="G2698" s="2">
        <f>VLOOKUP(D2698, [3]products!$A:$D, 4, FALSE)</f>
        <v>3</v>
      </c>
      <c r="H2698" s="2" t="str">
        <f>VLOOKUP(G2698, [4]categories!A:B, 2, FALSE)</f>
        <v>Cruisers Bicycles</v>
      </c>
      <c r="I2698" s="14">
        <f>VLOOKUP(A2698, [1]orders!A:B,2,FALSE)</f>
        <v>138</v>
      </c>
      <c r="J2698" s="14" t="str">
        <f>VLOOKUP(A2698, [1]orders!A:I,9,FALSE)</f>
        <v>jone.bernard@hotmail.com</v>
      </c>
      <c r="K2698" s="14">
        <f>VLOOKUP(A2698, [1]orders!A:J,10,FALSE)</f>
        <v>92806</v>
      </c>
      <c r="L2698" s="2" t="str">
        <f>IFERROR(VLOOKUP(C2698, [5]stores!A:B, 2, FALSE), "Unknown")</f>
        <v>Santa Cruz Bikes</v>
      </c>
      <c r="M2698" s="2" t="str">
        <f>VLOOKUP(D2698,[3]products!A:B,2,FALSE)</f>
        <v>Sun Bicycles Cruz 7 - 2017</v>
      </c>
      <c r="N2698" s="2" t="str">
        <f>VLOOKUP(D2698, [3]products!A:H, 8, FALSE)</f>
        <v>Sun Bicycles</v>
      </c>
      <c r="O2698" s="21">
        <f>VLOOKUP(A2698, [1]orders!A:D, 4, FALSE)</f>
        <v>42900</v>
      </c>
      <c r="P2698" s="2">
        <v>2</v>
      </c>
      <c r="Q2698" s="2">
        <v>416.99</v>
      </c>
      <c r="R2698" s="27">
        <v>7.0000000000000007E-2</v>
      </c>
      <c r="S2698" s="2">
        <f t="shared" si="42"/>
        <v>833.98</v>
      </c>
    </row>
    <row r="2699" spans="1:19" x14ac:dyDescent="0.3">
      <c r="A2699" s="2">
        <v>945</v>
      </c>
      <c r="B2699" s="2">
        <v>1</v>
      </c>
      <c r="C2699" s="2">
        <f>VLOOKUP(A2699, [1]orders!A:G, 7, FALSE)</f>
        <v>2</v>
      </c>
      <c r="D2699" s="2">
        <v>105</v>
      </c>
      <c r="E2699" s="2">
        <f>VLOOKUP(C2699, [2]staffs!A:G,1,FALSE)</f>
        <v>2</v>
      </c>
      <c r="F2699" s="2" t="str">
        <f>VLOOKUP(E2699, [2]staffs!A:D,4,FALSE)</f>
        <v>mireya.copeland@bikes.shop</v>
      </c>
      <c r="G2699" s="2">
        <f>VLOOKUP(D2699, [3]products!$A:$D, 4, FALSE)</f>
        <v>2</v>
      </c>
      <c r="H2699" s="2" t="str">
        <f>VLOOKUP(G2699, [4]categories!A:B, 2, FALSE)</f>
        <v>Comfort Bicycles</v>
      </c>
      <c r="I2699" s="14">
        <f>VLOOKUP(A2699, [1]orders!A:B,2,FALSE)</f>
        <v>167</v>
      </c>
      <c r="J2699" s="14" t="str">
        <f>VLOOKUP(A2699, [1]orders!A:I,9,FALSE)</f>
        <v>loreta.johnston@yahoo.com</v>
      </c>
      <c r="K2699" s="14">
        <f>VLOOKUP(A2699, [1]orders!A:J,10,FALSE)</f>
        <v>10977</v>
      </c>
      <c r="L2699" s="2" t="str">
        <f>IFERROR(VLOOKUP(C2699, [5]stores!A:B, 2, FALSE), "Unknown")</f>
        <v>Baldwin Bikes</v>
      </c>
      <c r="M2699" s="2" t="str">
        <f>VLOOKUP(D2699,[3]products!A:B,2,FALSE)</f>
        <v>Sun Bicycles Streamway 7 - 2017</v>
      </c>
      <c r="N2699" s="2" t="str">
        <f>VLOOKUP(D2699, [3]products!A:H, 8, FALSE)</f>
        <v>Sun Bicycles</v>
      </c>
      <c r="O2699" s="21">
        <f>VLOOKUP(A2699, [1]orders!A:D, 4, FALSE)</f>
        <v>42900</v>
      </c>
      <c r="P2699" s="2">
        <v>1</v>
      </c>
      <c r="Q2699" s="2">
        <v>533.99</v>
      </c>
      <c r="R2699" s="27">
        <v>0.05</v>
      </c>
      <c r="S2699" s="2">
        <f t="shared" si="42"/>
        <v>533.99</v>
      </c>
    </row>
    <row r="2700" spans="1:19" x14ac:dyDescent="0.3">
      <c r="A2700" s="2">
        <v>945</v>
      </c>
      <c r="B2700" s="2">
        <v>2</v>
      </c>
      <c r="C2700" s="2">
        <f>VLOOKUP(A2700, [1]orders!A:G, 7, FALSE)</f>
        <v>2</v>
      </c>
      <c r="D2700" s="2">
        <v>94</v>
      </c>
      <c r="E2700" s="2">
        <f>VLOOKUP(C2700, [2]staffs!A:G,1,FALSE)</f>
        <v>2</v>
      </c>
      <c r="F2700" s="2" t="str">
        <f>VLOOKUP(E2700, [2]staffs!A:D,4,FALSE)</f>
        <v>mireya.copeland@bikes.shop</v>
      </c>
      <c r="G2700" s="2">
        <f>VLOOKUP(D2700, [3]products!$A:$D, 4, FALSE)</f>
        <v>1</v>
      </c>
      <c r="H2700" s="2" t="str">
        <f>VLOOKUP(G2700, [4]categories!A:B, 2, FALSE)</f>
        <v>Children Bicycles</v>
      </c>
      <c r="I2700" s="14">
        <f>VLOOKUP(A2700, [1]orders!A:B,2,FALSE)</f>
        <v>167</v>
      </c>
      <c r="J2700" s="14" t="str">
        <f>VLOOKUP(A2700, [1]orders!A:I,9,FALSE)</f>
        <v>loreta.johnston@yahoo.com</v>
      </c>
      <c r="K2700" s="14">
        <f>VLOOKUP(A2700, [1]orders!A:J,10,FALSE)</f>
        <v>10977</v>
      </c>
      <c r="L2700" s="2" t="str">
        <f>IFERROR(VLOOKUP(C2700, [5]stores!A:B, 2, FALSE), "Unknown")</f>
        <v>Baldwin Bikes</v>
      </c>
      <c r="M2700" s="2" t="str">
        <f>VLOOKUP(D2700,[3]products!A:B,2,FALSE)</f>
        <v>Haro Shredder Pro 20 - 2017</v>
      </c>
      <c r="N2700" s="2" t="str">
        <f>VLOOKUP(D2700, [3]products!A:H, 8, FALSE)</f>
        <v>Haro</v>
      </c>
      <c r="O2700" s="21">
        <f>VLOOKUP(A2700, [1]orders!A:D, 4, FALSE)</f>
        <v>42900</v>
      </c>
      <c r="P2700" s="2">
        <v>2</v>
      </c>
      <c r="Q2700" s="2">
        <v>249.99</v>
      </c>
      <c r="R2700" s="27">
        <v>0.2</v>
      </c>
      <c r="S2700" s="2">
        <f t="shared" si="42"/>
        <v>499.98</v>
      </c>
    </row>
    <row r="2701" spans="1:19" x14ac:dyDescent="0.3">
      <c r="A2701" s="2">
        <v>945</v>
      </c>
      <c r="B2701" s="2">
        <v>3</v>
      </c>
      <c r="C2701" s="2">
        <f>VLOOKUP(A2701, [1]orders!A:G, 7, FALSE)</f>
        <v>2</v>
      </c>
      <c r="D2701" s="2">
        <v>34</v>
      </c>
      <c r="E2701" s="2">
        <f>VLOOKUP(C2701, [2]staffs!A:G,1,FALSE)</f>
        <v>2</v>
      </c>
      <c r="F2701" s="2" t="str">
        <f>VLOOKUP(E2701, [2]staffs!A:D,4,FALSE)</f>
        <v>mireya.copeland@bikes.shop</v>
      </c>
      <c r="G2701" s="2">
        <f>VLOOKUP(D2701, [3]products!$A:$D, 4, FALSE)</f>
        <v>6</v>
      </c>
      <c r="H2701" s="2" t="str">
        <f>VLOOKUP(G2701, [4]categories!A:B, 2, FALSE)</f>
        <v>Mountain Bikes</v>
      </c>
      <c r="I2701" s="14">
        <f>VLOOKUP(A2701, [1]orders!A:B,2,FALSE)</f>
        <v>167</v>
      </c>
      <c r="J2701" s="14" t="str">
        <f>VLOOKUP(A2701, [1]orders!A:I,9,FALSE)</f>
        <v>loreta.johnston@yahoo.com</v>
      </c>
      <c r="K2701" s="14">
        <f>VLOOKUP(A2701, [1]orders!A:J,10,FALSE)</f>
        <v>10977</v>
      </c>
      <c r="L2701" s="2" t="str">
        <f>IFERROR(VLOOKUP(C2701, [5]stores!A:B, 2, FALSE), "Unknown")</f>
        <v>Baldwin Bikes</v>
      </c>
      <c r="M2701" s="2" t="str">
        <f>VLOOKUP(D2701,[3]products!A:B,2,FALSE)</f>
        <v>Trek Session DH 27.5 Carbon Frameset - 2017</v>
      </c>
      <c r="N2701" s="2" t="str">
        <f>VLOOKUP(D2701, [3]products!A:H, 8, FALSE)</f>
        <v>Trek</v>
      </c>
      <c r="O2701" s="21">
        <f>VLOOKUP(A2701, [1]orders!A:D, 4, FALSE)</f>
        <v>42900</v>
      </c>
      <c r="P2701" s="2">
        <v>2</v>
      </c>
      <c r="Q2701" s="2">
        <v>469.99</v>
      </c>
      <c r="R2701" s="27">
        <v>0.05</v>
      </c>
      <c r="S2701" s="2">
        <f t="shared" si="42"/>
        <v>939.98</v>
      </c>
    </row>
    <row r="2702" spans="1:19" x14ac:dyDescent="0.3">
      <c r="A2702" s="2">
        <v>945</v>
      </c>
      <c r="B2702" s="2">
        <v>4</v>
      </c>
      <c r="C2702" s="2">
        <f>VLOOKUP(A2702, [1]orders!A:G, 7, FALSE)</f>
        <v>2</v>
      </c>
      <c r="D2702" s="2">
        <v>44</v>
      </c>
      <c r="E2702" s="2">
        <f>VLOOKUP(C2702, [2]staffs!A:G,1,FALSE)</f>
        <v>2</v>
      </c>
      <c r="F2702" s="2" t="str">
        <f>VLOOKUP(E2702, [2]staffs!A:D,4,FALSE)</f>
        <v>mireya.copeland@bikes.shop</v>
      </c>
      <c r="G2702" s="2">
        <f>VLOOKUP(D2702, [3]products!$A:$D, 4, FALSE)</f>
        <v>6</v>
      </c>
      <c r="H2702" s="2" t="str">
        <f>VLOOKUP(G2702, [4]categories!A:B, 2, FALSE)</f>
        <v>Mountain Bikes</v>
      </c>
      <c r="I2702" s="14">
        <f>VLOOKUP(A2702, [1]orders!A:B,2,FALSE)</f>
        <v>167</v>
      </c>
      <c r="J2702" s="14" t="str">
        <f>VLOOKUP(A2702, [1]orders!A:I,9,FALSE)</f>
        <v>loreta.johnston@yahoo.com</v>
      </c>
      <c r="K2702" s="14">
        <f>VLOOKUP(A2702, [1]orders!A:J,10,FALSE)</f>
        <v>10977</v>
      </c>
      <c r="L2702" s="2" t="str">
        <f>IFERROR(VLOOKUP(C2702, [5]stores!A:B, 2, FALSE), "Unknown")</f>
        <v>Baldwin Bikes</v>
      </c>
      <c r="M2702" s="2" t="str">
        <f>VLOOKUP(D2702,[3]products!A:B,2,FALSE)</f>
        <v>Haro SR 1.1 - 2017</v>
      </c>
      <c r="N2702" s="2" t="str">
        <f>VLOOKUP(D2702, [3]products!A:H, 8, FALSE)</f>
        <v>Haro</v>
      </c>
      <c r="O2702" s="21">
        <f>VLOOKUP(A2702, [1]orders!A:D, 4, FALSE)</f>
        <v>42900</v>
      </c>
      <c r="P2702" s="2">
        <v>2</v>
      </c>
      <c r="Q2702" s="2">
        <v>539.99</v>
      </c>
      <c r="R2702" s="27">
        <v>0.1</v>
      </c>
      <c r="S2702" s="2">
        <f t="shared" si="42"/>
        <v>1079.98</v>
      </c>
    </row>
    <row r="2703" spans="1:19" x14ac:dyDescent="0.3">
      <c r="A2703" s="2">
        <v>945</v>
      </c>
      <c r="B2703" s="2">
        <v>5</v>
      </c>
      <c r="C2703" s="2">
        <f>VLOOKUP(A2703, [1]orders!A:G, 7, FALSE)</f>
        <v>2</v>
      </c>
      <c r="D2703" s="2">
        <v>50</v>
      </c>
      <c r="E2703" s="2">
        <f>VLOOKUP(C2703, [2]staffs!A:G,1,FALSE)</f>
        <v>2</v>
      </c>
      <c r="F2703" s="2" t="str">
        <f>VLOOKUP(E2703, [2]staffs!A:D,4,FALSE)</f>
        <v>mireya.copeland@bikes.shop</v>
      </c>
      <c r="G2703" s="2">
        <f>VLOOKUP(D2703, [3]products!$A:$D, 4, FALSE)</f>
        <v>7</v>
      </c>
      <c r="H2703" s="2" t="str">
        <f>VLOOKUP(G2703, [4]categories!A:B, 2, FALSE)</f>
        <v>Road Bikes</v>
      </c>
      <c r="I2703" s="14">
        <f>VLOOKUP(A2703, [1]orders!A:B,2,FALSE)</f>
        <v>167</v>
      </c>
      <c r="J2703" s="14" t="str">
        <f>VLOOKUP(A2703, [1]orders!A:I,9,FALSE)</f>
        <v>loreta.johnston@yahoo.com</v>
      </c>
      <c r="K2703" s="14">
        <f>VLOOKUP(A2703, [1]orders!A:J,10,FALSE)</f>
        <v>10977</v>
      </c>
      <c r="L2703" s="2" t="str">
        <f>IFERROR(VLOOKUP(C2703, [5]stores!A:B, 2, FALSE), "Unknown")</f>
        <v>Baldwin Bikes</v>
      </c>
      <c r="M2703" s="2" t="str">
        <f>VLOOKUP(D2703,[3]products!A:B,2,FALSE)</f>
        <v>Trek Silque SLR 7 Women's - 2017</v>
      </c>
      <c r="N2703" s="2" t="str">
        <f>VLOOKUP(D2703, [3]products!A:H, 8, FALSE)</f>
        <v>Trek</v>
      </c>
      <c r="O2703" s="21">
        <f>VLOOKUP(A2703, [1]orders!A:D, 4, FALSE)</f>
        <v>42900</v>
      </c>
      <c r="P2703" s="2">
        <v>2</v>
      </c>
      <c r="Q2703" s="2">
        <v>5999.99</v>
      </c>
      <c r="R2703" s="27">
        <v>0.05</v>
      </c>
      <c r="S2703" s="2">
        <f t="shared" si="42"/>
        <v>11999.98</v>
      </c>
    </row>
    <row r="2704" spans="1:19" x14ac:dyDescent="0.3">
      <c r="A2704" s="2">
        <v>946</v>
      </c>
      <c r="B2704" s="2">
        <v>1</v>
      </c>
      <c r="C2704" s="2">
        <f>VLOOKUP(A2704, [1]orders!A:G, 7, FALSE)</f>
        <v>2</v>
      </c>
      <c r="D2704" s="2">
        <v>7</v>
      </c>
      <c r="E2704" s="2">
        <f>VLOOKUP(C2704, [2]staffs!A:G,1,FALSE)</f>
        <v>2</v>
      </c>
      <c r="F2704" s="2" t="str">
        <f>VLOOKUP(E2704, [2]staffs!A:D,4,FALSE)</f>
        <v>mireya.copeland@bikes.shop</v>
      </c>
      <c r="G2704" s="2">
        <f>VLOOKUP(D2704, [3]products!$A:$D, 4, FALSE)</f>
        <v>6</v>
      </c>
      <c r="H2704" s="2" t="str">
        <f>VLOOKUP(G2704, [4]categories!A:B, 2, FALSE)</f>
        <v>Mountain Bikes</v>
      </c>
      <c r="I2704" s="14">
        <f>VLOOKUP(A2704, [1]orders!A:B,2,FALSE)</f>
        <v>525</v>
      </c>
      <c r="J2704" s="14" t="str">
        <f>VLOOKUP(A2704, [1]orders!A:I,9,FALSE)</f>
        <v>andreas.mayer@hotmail.com</v>
      </c>
      <c r="K2704" s="14">
        <f>VLOOKUP(A2704, [1]orders!A:J,10,FALSE)</f>
        <v>10801</v>
      </c>
      <c r="L2704" s="2" t="str">
        <f>IFERROR(VLOOKUP(C2704, [5]stores!A:B, 2, FALSE), "Unknown")</f>
        <v>Baldwin Bikes</v>
      </c>
      <c r="M2704" s="2" t="str">
        <f>VLOOKUP(D2704,[3]products!A:B,2,FALSE)</f>
        <v>Trek Slash 8 27.5 - 2016</v>
      </c>
      <c r="N2704" s="2" t="str">
        <f>VLOOKUP(D2704, [3]products!A:H, 8, FALSE)</f>
        <v>Trek</v>
      </c>
      <c r="O2704" s="21">
        <f>VLOOKUP(A2704, [1]orders!A:D, 4, FALSE)</f>
        <v>42900</v>
      </c>
      <c r="P2704" s="2">
        <v>1</v>
      </c>
      <c r="Q2704" s="2">
        <v>3999.99</v>
      </c>
      <c r="R2704" s="27">
        <v>0.1</v>
      </c>
      <c r="S2704" s="2">
        <f t="shared" si="42"/>
        <v>3999.99</v>
      </c>
    </row>
    <row r="2705" spans="1:19" x14ac:dyDescent="0.3">
      <c r="A2705" s="2">
        <v>946</v>
      </c>
      <c r="B2705" s="2">
        <v>2</v>
      </c>
      <c r="C2705" s="2">
        <f>VLOOKUP(A2705, [1]orders!A:G, 7, FALSE)</f>
        <v>2</v>
      </c>
      <c r="D2705" s="2">
        <v>85</v>
      </c>
      <c r="E2705" s="2">
        <f>VLOOKUP(C2705, [2]staffs!A:G,1,FALSE)</f>
        <v>2</v>
      </c>
      <c r="F2705" s="2" t="str">
        <f>VLOOKUP(E2705, [2]staffs!A:D,4,FALSE)</f>
        <v>mireya.copeland@bikes.shop</v>
      </c>
      <c r="G2705" s="2">
        <f>VLOOKUP(D2705, [3]products!$A:$D, 4, FALSE)</f>
        <v>1</v>
      </c>
      <c r="H2705" s="2" t="str">
        <f>VLOOKUP(G2705, [4]categories!A:B, 2, FALSE)</f>
        <v>Children Bicycles</v>
      </c>
      <c r="I2705" s="14">
        <f>VLOOKUP(A2705, [1]orders!A:B,2,FALSE)</f>
        <v>525</v>
      </c>
      <c r="J2705" s="14" t="str">
        <f>VLOOKUP(A2705, [1]orders!A:I,9,FALSE)</f>
        <v>andreas.mayer@hotmail.com</v>
      </c>
      <c r="K2705" s="14">
        <f>VLOOKUP(A2705, [1]orders!A:J,10,FALSE)</f>
        <v>10801</v>
      </c>
      <c r="L2705" s="2" t="str">
        <f>IFERROR(VLOOKUP(C2705, [5]stores!A:B, 2, FALSE), "Unknown")</f>
        <v>Baldwin Bikes</v>
      </c>
      <c r="M2705" s="2" t="str">
        <f>VLOOKUP(D2705,[3]products!A:B,2,FALSE)</f>
        <v>Haro Downtown 16 - 2017</v>
      </c>
      <c r="N2705" s="2" t="str">
        <f>VLOOKUP(D2705, [3]products!A:H, 8, FALSE)</f>
        <v>Haro</v>
      </c>
      <c r="O2705" s="21">
        <f>VLOOKUP(A2705, [1]orders!A:D, 4, FALSE)</f>
        <v>42900</v>
      </c>
      <c r="P2705" s="2">
        <v>2</v>
      </c>
      <c r="Q2705" s="2">
        <v>329.99</v>
      </c>
      <c r="R2705" s="27">
        <v>0.2</v>
      </c>
      <c r="S2705" s="2">
        <f t="shared" si="42"/>
        <v>659.98</v>
      </c>
    </row>
    <row r="2706" spans="1:19" x14ac:dyDescent="0.3">
      <c r="A2706" s="2">
        <v>946</v>
      </c>
      <c r="B2706" s="2">
        <v>3</v>
      </c>
      <c r="C2706" s="2">
        <f>VLOOKUP(A2706, [1]orders!A:G, 7, FALSE)</f>
        <v>2</v>
      </c>
      <c r="D2706" s="2">
        <v>62</v>
      </c>
      <c r="E2706" s="2">
        <f>VLOOKUP(C2706, [2]staffs!A:G,1,FALSE)</f>
        <v>2</v>
      </c>
      <c r="F2706" s="2" t="str">
        <f>VLOOKUP(E2706, [2]staffs!A:D,4,FALSE)</f>
        <v>mireya.copeland@bikes.shop</v>
      </c>
      <c r="G2706" s="2">
        <f>VLOOKUP(D2706, [3]products!$A:$D, 4, FALSE)</f>
        <v>4</v>
      </c>
      <c r="H2706" s="2" t="str">
        <f>VLOOKUP(G2706, [4]categories!A:B, 2, FALSE)</f>
        <v>Cyclocross Bicycles</v>
      </c>
      <c r="I2706" s="14">
        <f>VLOOKUP(A2706, [1]orders!A:B,2,FALSE)</f>
        <v>525</v>
      </c>
      <c r="J2706" s="14" t="str">
        <f>VLOOKUP(A2706, [1]orders!A:I,9,FALSE)</f>
        <v>andreas.mayer@hotmail.com</v>
      </c>
      <c r="K2706" s="14">
        <f>VLOOKUP(A2706, [1]orders!A:J,10,FALSE)</f>
        <v>10801</v>
      </c>
      <c r="L2706" s="2" t="str">
        <f>IFERROR(VLOOKUP(C2706, [5]stores!A:B, 2, FALSE), "Unknown")</f>
        <v>Baldwin Bikes</v>
      </c>
      <c r="M2706" s="2" t="str">
        <f>VLOOKUP(D2706,[3]products!A:B,2,FALSE)</f>
        <v>Trek Boone 7 - 2017</v>
      </c>
      <c r="N2706" s="2" t="str">
        <f>VLOOKUP(D2706, [3]products!A:H, 8, FALSE)</f>
        <v>Trek</v>
      </c>
      <c r="O2706" s="21">
        <f>VLOOKUP(A2706, [1]orders!A:D, 4, FALSE)</f>
        <v>42900</v>
      </c>
      <c r="P2706" s="2">
        <v>1</v>
      </c>
      <c r="Q2706" s="2">
        <v>3499.99</v>
      </c>
      <c r="R2706" s="27">
        <v>0.05</v>
      </c>
      <c r="S2706" s="2">
        <f t="shared" si="42"/>
        <v>3499.99</v>
      </c>
    </row>
    <row r="2707" spans="1:19" x14ac:dyDescent="0.3">
      <c r="A2707" s="2">
        <v>946</v>
      </c>
      <c r="B2707" s="2">
        <v>4</v>
      </c>
      <c r="C2707" s="2">
        <f>VLOOKUP(A2707, [1]orders!A:G, 7, FALSE)</f>
        <v>2</v>
      </c>
      <c r="D2707" s="2">
        <v>22</v>
      </c>
      <c r="E2707" s="2">
        <f>VLOOKUP(C2707, [2]staffs!A:G,1,FALSE)</f>
        <v>2</v>
      </c>
      <c r="F2707" s="2" t="str">
        <f>VLOOKUP(E2707, [2]staffs!A:D,4,FALSE)</f>
        <v>mireya.copeland@bikes.shop</v>
      </c>
      <c r="G2707" s="2">
        <f>VLOOKUP(D2707, [3]products!$A:$D, 4, FALSE)</f>
        <v>1</v>
      </c>
      <c r="H2707" s="2" t="str">
        <f>VLOOKUP(G2707, [4]categories!A:B, 2, FALSE)</f>
        <v>Children Bicycles</v>
      </c>
      <c r="I2707" s="14">
        <f>VLOOKUP(A2707, [1]orders!A:B,2,FALSE)</f>
        <v>525</v>
      </c>
      <c r="J2707" s="14" t="str">
        <f>VLOOKUP(A2707, [1]orders!A:I,9,FALSE)</f>
        <v>andreas.mayer@hotmail.com</v>
      </c>
      <c r="K2707" s="14">
        <f>VLOOKUP(A2707, [1]orders!A:J,10,FALSE)</f>
        <v>10801</v>
      </c>
      <c r="L2707" s="2" t="str">
        <f>IFERROR(VLOOKUP(C2707, [5]stores!A:B, 2, FALSE), "Unknown")</f>
        <v>Baldwin Bikes</v>
      </c>
      <c r="M2707" s="2" t="str">
        <f>VLOOKUP(D2707,[3]products!A:B,2,FALSE)</f>
        <v>Electra Girl's Hawaii 1 (16-inch) - 2015/2016</v>
      </c>
      <c r="N2707" s="2" t="str">
        <f>VLOOKUP(D2707, [3]products!A:H, 8, FALSE)</f>
        <v>Electra</v>
      </c>
      <c r="O2707" s="21">
        <f>VLOOKUP(A2707, [1]orders!A:D, 4, FALSE)</f>
        <v>42900</v>
      </c>
      <c r="P2707" s="2">
        <v>2</v>
      </c>
      <c r="Q2707" s="2">
        <v>269.99</v>
      </c>
      <c r="R2707" s="27">
        <v>0.2</v>
      </c>
      <c r="S2707" s="2">
        <f t="shared" si="42"/>
        <v>539.98</v>
      </c>
    </row>
    <row r="2708" spans="1:19" x14ac:dyDescent="0.3">
      <c r="A2708" s="2">
        <v>946</v>
      </c>
      <c r="B2708" s="2">
        <v>5</v>
      </c>
      <c r="C2708" s="2">
        <f>VLOOKUP(A2708, [1]orders!A:G, 7, FALSE)</f>
        <v>2</v>
      </c>
      <c r="D2708" s="2">
        <v>56</v>
      </c>
      <c r="E2708" s="2">
        <f>VLOOKUP(C2708, [2]staffs!A:G,1,FALSE)</f>
        <v>2</v>
      </c>
      <c r="F2708" s="2" t="str">
        <f>VLOOKUP(E2708, [2]staffs!A:D,4,FALSE)</f>
        <v>mireya.copeland@bikes.shop</v>
      </c>
      <c r="G2708" s="2">
        <f>VLOOKUP(D2708, [3]products!$A:$D, 4, FALSE)</f>
        <v>7</v>
      </c>
      <c r="H2708" s="2" t="str">
        <f>VLOOKUP(G2708, [4]categories!A:B, 2, FALSE)</f>
        <v>Road Bikes</v>
      </c>
      <c r="I2708" s="14">
        <f>VLOOKUP(A2708, [1]orders!A:B,2,FALSE)</f>
        <v>525</v>
      </c>
      <c r="J2708" s="14" t="str">
        <f>VLOOKUP(A2708, [1]orders!A:I,9,FALSE)</f>
        <v>andreas.mayer@hotmail.com</v>
      </c>
      <c r="K2708" s="14">
        <f>VLOOKUP(A2708, [1]orders!A:J,10,FALSE)</f>
        <v>10801</v>
      </c>
      <c r="L2708" s="2" t="str">
        <f>IFERROR(VLOOKUP(C2708, [5]stores!A:B, 2, FALSE), "Unknown")</f>
        <v>Baldwin Bikes</v>
      </c>
      <c r="M2708" s="2" t="str">
        <f>VLOOKUP(D2708,[3]products!A:B,2,FALSE)</f>
        <v>Trek Domane SLR 6 Disc - 2017</v>
      </c>
      <c r="N2708" s="2" t="str">
        <f>VLOOKUP(D2708, [3]products!A:H, 8, FALSE)</f>
        <v>Trek</v>
      </c>
      <c r="O2708" s="21">
        <f>VLOOKUP(A2708, [1]orders!A:D, 4, FALSE)</f>
        <v>42900</v>
      </c>
      <c r="P2708" s="2">
        <v>2</v>
      </c>
      <c r="Q2708" s="2">
        <v>5499.99</v>
      </c>
      <c r="R2708" s="27">
        <v>7.0000000000000007E-2</v>
      </c>
      <c r="S2708" s="2">
        <f t="shared" si="42"/>
        <v>10999.98</v>
      </c>
    </row>
    <row r="2709" spans="1:19" x14ac:dyDescent="0.3">
      <c r="A2709" s="2">
        <v>947</v>
      </c>
      <c r="B2709" s="2">
        <v>1</v>
      </c>
      <c r="C2709" s="2">
        <f>VLOOKUP(A2709, [1]orders!A:G, 7, FALSE)</f>
        <v>1</v>
      </c>
      <c r="D2709" s="2">
        <v>32</v>
      </c>
      <c r="E2709" s="2">
        <f>VLOOKUP(C2709, [2]staffs!A:G,1,FALSE)</f>
        <v>1</v>
      </c>
      <c r="F2709" s="2" t="str">
        <f>VLOOKUP(E2709, [2]staffs!A:D,4,FALSE)</f>
        <v>fabiola.jackson@bikes.shop</v>
      </c>
      <c r="G2709" s="2">
        <f>VLOOKUP(D2709, [3]products!$A:$D, 4, FALSE)</f>
        <v>6</v>
      </c>
      <c r="H2709" s="2" t="str">
        <f>VLOOKUP(G2709, [4]categories!A:B, 2, FALSE)</f>
        <v>Mountain Bikes</v>
      </c>
      <c r="I2709" s="14">
        <f>VLOOKUP(A2709, [1]orders!A:B,2,FALSE)</f>
        <v>278</v>
      </c>
      <c r="J2709" s="14" t="str">
        <f>VLOOKUP(A2709, [1]orders!A:I,9,FALSE)</f>
        <v>myesha.burgess@gmail.com</v>
      </c>
      <c r="K2709" s="14">
        <f>VLOOKUP(A2709, [1]orders!A:J,10,FALSE)</f>
        <v>95008</v>
      </c>
      <c r="L2709" s="2" t="str">
        <f>IFERROR(VLOOKUP(C2709, [5]stores!A:B, 2, FALSE), "Unknown")</f>
        <v>Santa Cruz Bikes</v>
      </c>
      <c r="M2709" s="2" t="str">
        <f>VLOOKUP(D2709,[3]products!A:B,2,FALSE)</f>
        <v>Trek Farley Alloy Frameset - 2017</v>
      </c>
      <c r="N2709" s="2" t="str">
        <f>VLOOKUP(D2709, [3]products!A:H, 8, FALSE)</f>
        <v>Trek</v>
      </c>
      <c r="O2709" s="21">
        <f>VLOOKUP(A2709, [1]orders!A:D, 4, FALSE)</f>
        <v>42901</v>
      </c>
      <c r="P2709" s="2">
        <v>1</v>
      </c>
      <c r="Q2709" s="2">
        <v>469.99</v>
      </c>
      <c r="R2709" s="27">
        <v>0.05</v>
      </c>
      <c r="S2709" s="2">
        <f t="shared" si="42"/>
        <v>469.99</v>
      </c>
    </row>
    <row r="2710" spans="1:19" x14ac:dyDescent="0.3">
      <c r="A2710" s="2">
        <v>947</v>
      </c>
      <c r="B2710" s="2">
        <v>2</v>
      </c>
      <c r="C2710" s="2">
        <f>VLOOKUP(A2710, [1]orders!A:G, 7, FALSE)</f>
        <v>1</v>
      </c>
      <c r="D2710" s="2">
        <v>42</v>
      </c>
      <c r="E2710" s="2">
        <f>VLOOKUP(C2710, [2]staffs!A:G,1,FALSE)</f>
        <v>1</v>
      </c>
      <c r="F2710" s="2" t="str">
        <f>VLOOKUP(E2710, [2]staffs!A:D,4,FALSE)</f>
        <v>fabiola.jackson@bikes.shop</v>
      </c>
      <c r="G2710" s="2">
        <f>VLOOKUP(D2710, [3]products!$A:$D, 4, FALSE)</f>
        <v>6</v>
      </c>
      <c r="H2710" s="2" t="str">
        <f>VLOOKUP(G2710, [4]categories!A:B, 2, FALSE)</f>
        <v>Mountain Bikes</v>
      </c>
      <c r="I2710" s="14">
        <f>VLOOKUP(A2710, [1]orders!A:B,2,FALSE)</f>
        <v>278</v>
      </c>
      <c r="J2710" s="14" t="str">
        <f>VLOOKUP(A2710, [1]orders!A:I,9,FALSE)</f>
        <v>myesha.burgess@gmail.com</v>
      </c>
      <c r="K2710" s="14">
        <f>VLOOKUP(A2710, [1]orders!A:J,10,FALSE)</f>
        <v>95008</v>
      </c>
      <c r="L2710" s="2" t="str">
        <f>IFERROR(VLOOKUP(C2710, [5]stores!A:B, 2, FALSE), "Unknown")</f>
        <v>Santa Cruz Bikes</v>
      </c>
      <c r="M2710" s="2" t="str">
        <f>VLOOKUP(D2710,[3]products!A:B,2,FALSE)</f>
        <v>Trek Fuel EX 5 27.5 Plus - 2017</v>
      </c>
      <c r="N2710" s="2" t="str">
        <f>VLOOKUP(D2710, [3]products!A:H, 8, FALSE)</f>
        <v>Trek</v>
      </c>
      <c r="O2710" s="21">
        <f>VLOOKUP(A2710, [1]orders!A:D, 4, FALSE)</f>
        <v>42901</v>
      </c>
      <c r="P2710" s="2">
        <v>2</v>
      </c>
      <c r="Q2710" s="2">
        <v>2299.9899999999998</v>
      </c>
      <c r="R2710" s="27">
        <v>7.0000000000000007E-2</v>
      </c>
      <c r="S2710" s="2">
        <f t="shared" si="42"/>
        <v>4599.9799999999996</v>
      </c>
    </row>
    <row r="2711" spans="1:19" x14ac:dyDescent="0.3">
      <c r="A2711" s="2">
        <v>947</v>
      </c>
      <c r="B2711" s="2">
        <v>3</v>
      </c>
      <c r="C2711" s="2">
        <f>VLOOKUP(A2711, [1]orders!A:G, 7, FALSE)</f>
        <v>1</v>
      </c>
      <c r="D2711" s="2">
        <v>44</v>
      </c>
      <c r="E2711" s="2">
        <f>VLOOKUP(C2711, [2]staffs!A:G,1,FALSE)</f>
        <v>1</v>
      </c>
      <c r="F2711" s="2" t="str">
        <f>VLOOKUP(E2711, [2]staffs!A:D,4,FALSE)</f>
        <v>fabiola.jackson@bikes.shop</v>
      </c>
      <c r="G2711" s="2">
        <f>VLOOKUP(D2711, [3]products!$A:$D, 4, FALSE)</f>
        <v>6</v>
      </c>
      <c r="H2711" s="2" t="str">
        <f>VLOOKUP(G2711, [4]categories!A:B, 2, FALSE)</f>
        <v>Mountain Bikes</v>
      </c>
      <c r="I2711" s="14">
        <f>VLOOKUP(A2711, [1]orders!A:B,2,FALSE)</f>
        <v>278</v>
      </c>
      <c r="J2711" s="14" t="str">
        <f>VLOOKUP(A2711, [1]orders!A:I,9,FALSE)</f>
        <v>myesha.burgess@gmail.com</v>
      </c>
      <c r="K2711" s="14">
        <f>VLOOKUP(A2711, [1]orders!A:J,10,FALSE)</f>
        <v>95008</v>
      </c>
      <c r="L2711" s="2" t="str">
        <f>IFERROR(VLOOKUP(C2711, [5]stores!A:B, 2, FALSE), "Unknown")</f>
        <v>Santa Cruz Bikes</v>
      </c>
      <c r="M2711" s="2" t="str">
        <f>VLOOKUP(D2711,[3]products!A:B,2,FALSE)</f>
        <v>Haro SR 1.1 - 2017</v>
      </c>
      <c r="N2711" s="2" t="str">
        <f>VLOOKUP(D2711, [3]products!A:H, 8, FALSE)</f>
        <v>Haro</v>
      </c>
      <c r="O2711" s="21">
        <f>VLOOKUP(A2711, [1]orders!A:D, 4, FALSE)</f>
        <v>42901</v>
      </c>
      <c r="P2711" s="2">
        <v>1</v>
      </c>
      <c r="Q2711" s="2">
        <v>539.99</v>
      </c>
      <c r="R2711" s="27">
        <v>7.0000000000000007E-2</v>
      </c>
      <c r="S2711" s="2">
        <f t="shared" si="42"/>
        <v>539.99</v>
      </c>
    </row>
    <row r="2712" spans="1:19" x14ac:dyDescent="0.3">
      <c r="A2712" s="2">
        <v>948</v>
      </c>
      <c r="B2712" s="2">
        <v>1</v>
      </c>
      <c r="C2712" s="2">
        <f>VLOOKUP(A2712, [1]orders!A:G, 7, FALSE)</f>
        <v>2</v>
      </c>
      <c r="D2712" s="2">
        <v>23</v>
      </c>
      <c r="E2712" s="2">
        <f>VLOOKUP(C2712, [2]staffs!A:G,1,FALSE)</f>
        <v>2</v>
      </c>
      <c r="F2712" s="2" t="str">
        <f>VLOOKUP(E2712, [2]staffs!A:D,4,FALSE)</f>
        <v>mireya.copeland@bikes.shop</v>
      </c>
      <c r="G2712" s="2">
        <f>VLOOKUP(D2712, [3]products!$A:$D, 4, FALSE)</f>
        <v>1</v>
      </c>
      <c r="H2712" s="2" t="str">
        <f>VLOOKUP(G2712, [4]categories!A:B, 2, FALSE)</f>
        <v>Children Bicycles</v>
      </c>
      <c r="I2712" s="14">
        <f>VLOOKUP(A2712, [1]orders!A:B,2,FALSE)</f>
        <v>618</v>
      </c>
      <c r="J2712" s="14" t="str">
        <f>VLOOKUP(A2712, [1]orders!A:I,9,FALSE)</f>
        <v>skye.pope@yahoo.com</v>
      </c>
      <c r="K2712" s="14">
        <f>VLOOKUP(A2712, [1]orders!A:J,10,FALSE)</f>
        <v>11418</v>
      </c>
      <c r="L2712" s="2" t="str">
        <f>IFERROR(VLOOKUP(C2712, [5]stores!A:B, 2, FALSE), "Unknown")</f>
        <v>Baldwin Bikes</v>
      </c>
      <c r="M2712" s="2" t="str">
        <f>VLOOKUP(D2712,[3]products!A:B,2,FALSE)</f>
        <v>Electra Girl's Hawaii 1 (20-inch) - 2015/2016</v>
      </c>
      <c r="N2712" s="2" t="str">
        <f>VLOOKUP(D2712, [3]products!A:H, 8, FALSE)</f>
        <v>Electra</v>
      </c>
      <c r="O2712" s="21">
        <f>VLOOKUP(A2712, [1]orders!A:D, 4, FALSE)</f>
        <v>42901</v>
      </c>
      <c r="P2712" s="2">
        <v>2</v>
      </c>
      <c r="Q2712" s="2">
        <v>299.99</v>
      </c>
      <c r="R2712" s="27">
        <v>0.2</v>
      </c>
      <c r="S2712" s="2">
        <f t="shared" si="42"/>
        <v>599.98</v>
      </c>
    </row>
    <row r="2713" spans="1:19" x14ac:dyDescent="0.3">
      <c r="A2713" s="2">
        <v>948</v>
      </c>
      <c r="B2713" s="2">
        <v>2</v>
      </c>
      <c r="C2713" s="2">
        <f>VLOOKUP(A2713, [1]orders!A:G, 7, FALSE)</f>
        <v>2</v>
      </c>
      <c r="D2713" s="2">
        <v>20</v>
      </c>
      <c r="E2713" s="2">
        <f>VLOOKUP(C2713, [2]staffs!A:G,1,FALSE)</f>
        <v>2</v>
      </c>
      <c r="F2713" s="2" t="str">
        <f>VLOOKUP(E2713, [2]staffs!A:D,4,FALSE)</f>
        <v>mireya.copeland@bikes.shop</v>
      </c>
      <c r="G2713" s="2">
        <f>VLOOKUP(D2713, [3]products!$A:$D, 4, FALSE)</f>
        <v>3</v>
      </c>
      <c r="H2713" s="2" t="str">
        <f>VLOOKUP(G2713, [4]categories!A:B, 2, FALSE)</f>
        <v>Cruisers Bicycles</v>
      </c>
      <c r="I2713" s="14">
        <f>VLOOKUP(A2713, [1]orders!A:B,2,FALSE)</f>
        <v>618</v>
      </c>
      <c r="J2713" s="14" t="str">
        <f>VLOOKUP(A2713, [1]orders!A:I,9,FALSE)</f>
        <v>skye.pope@yahoo.com</v>
      </c>
      <c r="K2713" s="14">
        <f>VLOOKUP(A2713, [1]orders!A:J,10,FALSE)</f>
        <v>11418</v>
      </c>
      <c r="L2713" s="2" t="str">
        <f>IFERROR(VLOOKUP(C2713, [5]stores!A:B, 2, FALSE), "Unknown")</f>
        <v>Baldwin Bikes</v>
      </c>
      <c r="M2713" s="2" t="str">
        <f>VLOOKUP(D2713,[3]products!A:B,2,FALSE)</f>
        <v>Electra Townie Original 7D EQ - Women's - 2016</v>
      </c>
      <c r="N2713" s="2" t="str">
        <f>VLOOKUP(D2713, [3]products!A:H, 8, FALSE)</f>
        <v>Electra</v>
      </c>
      <c r="O2713" s="21">
        <f>VLOOKUP(A2713, [1]orders!A:D, 4, FALSE)</f>
        <v>42901</v>
      </c>
      <c r="P2713" s="2">
        <v>2</v>
      </c>
      <c r="Q2713" s="2">
        <v>599.99</v>
      </c>
      <c r="R2713" s="27">
        <v>0.1</v>
      </c>
      <c r="S2713" s="2">
        <f t="shared" si="42"/>
        <v>1199.98</v>
      </c>
    </row>
    <row r="2714" spans="1:19" x14ac:dyDescent="0.3">
      <c r="A2714" s="2">
        <v>948</v>
      </c>
      <c r="B2714" s="2">
        <v>3</v>
      </c>
      <c r="C2714" s="2">
        <f>VLOOKUP(A2714, [1]orders!A:G, 7, FALSE)</f>
        <v>2</v>
      </c>
      <c r="D2714" s="2">
        <v>101</v>
      </c>
      <c r="E2714" s="2">
        <f>VLOOKUP(C2714, [2]staffs!A:G,1,FALSE)</f>
        <v>2</v>
      </c>
      <c r="F2714" s="2" t="str">
        <f>VLOOKUP(E2714, [2]staffs!A:D,4,FALSE)</f>
        <v>mireya.copeland@bikes.shop</v>
      </c>
      <c r="G2714" s="2">
        <f>VLOOKUP(D2714, [3]products!$A:$D, 4, FALSE)</f>
        <v>1</v>
      </c>
      <c r="H2714" s="2" t="str">
        <f>VLOOKUP(G2714, [4]categories!A:B, 2, FALSE)</f>
        <v>Children Bicycles</v>
      </c>
      <c r="I2714" s="14">
        <f>VLOOKUP(A2714, [1]orders!A:B,2,FALSE)</f>
        <v>618</v>
      </c>
      <c r="J2714" s="14" t="str">
        <f>VLOOKUP(A2714, [1]orders!A:I,9,FALSE)</f>
        <v>skye.pope@yahoo.com</v>
      </c>
      <c r="K2714" s="14">
        <f>VLOOKUP(A2714, [1]orders!A:J,10,FALSE)</f>
        <v>11418</v>
      </c>
      <c r="L2714" s="2" t="str">
        <f>IFERROR(VLOOKUP(C2714, [5]stores!A:B, 2, FALSE), "Unknown")</f>
        <v>Baldwin Bikes</v>
      </c>
      <c r="M2714" s="2" t="str">
        <f>VLOOKUP(D2714,[3]products!A:B,2,FALSE)</f>
        <v>Electra Townie 7D (20-inch) - Boys' - 2017</v>
      </c>
      <c r="N2714" s="2" t="str">
        <f>VLOOKUP(D2714, [3]products!A:H, 8, FALSE)</f>
        <v>Electra</v>
      </c>
      <c r="O2714" s="21">
        <f>VLOOKUP(A2714, [1]orders!A:D, 4, FALSE)</f>
        <v>42901</v>
      </c>
      <c r="P2714" s="2">
        <v>1</v>
      </c>
      <c r="Q2714" s="2">
        <v>339.99</v>
      </c>
      <c r="R2714" s="27">
        <v>0.2</v>
      </c>
      <c r="S2714" s="2">
        <f t="shared" si="42"/>
        <v>339.99</v>
      </c>
    </row>
    <row r="2715" spans="1:19" x14ac:dyDescent="0.3">
      <c r="A2715" s="2">
        <v>948</v>
      </c>
      <c r="B2715" s="2">
        <v>4</v>
      </c>
      <c r="C2715" s="2">
        <f>VLOOKUP(A2715, [1]orders!A:G, 7, FALSE)</f>
        <v>2</v>
      </c>
      <c r="D2715" s="2">
        <v>92</v>
      </c>
      <c r="E2715" s="2">
        <f>VLOOKUP(C2715, [2]staffs!A:G,1,FALSE)</f>
        <v>2</v>
      </c>
      <c r="F2715" s="2" t="str">
        <f>VLOOKUP(E2715, [2]staffs!A:D,4,FALSE)</f>
        <v>mireya.copeland@bikes.shop</v>
      </c>
      <c r="G2715" s="2">
        <f>VLOOKUP(D2715, [3]products!$A:$D, 4, FALSE)</f>
        <v>1</v>
      </c>
      <c r="H2715" s="2" t="str">
        <f>VLOOKUP(G2715, [4]categories!A:B, 2, FALSE)</f>
        <v>Children Bicycles</v>
      </c>
      <c r="I2715" s="14">
        <f>VLOOKUP(A2715, [1]orders!A:B,2,FALSE)</f>
        <v>618</v>
      </c>
      <c r="J2715" s="14" t="str">
        <f>VLOOKUP(A2715, [1]orders!A:I,9,FALSE)</f>
        <v>skye.pope@yahoo.com</v>
      </c>
      <c r="K2715" s="14">
        <f>VLOOKUP(A2715, [1]orders!A:J,10,FALSE)</f>
        <v>11418</v>
      </c>
      <c r="L2715" s="2" t="str">
        <f>IFERROR(VLOOKUP(C2715, [5]stores!A:B, 2, FALSE), "Unknown")</f>
        <v>Baldwin Bikes</v>
      </c>
      <c r="M2715" s="2" t="str">
        <f>VLOOKUP(D2715,[3]products!A:B,2,FALSE)</f>
        <v>Haro Shredder 20 - 2017</v>
      </c>
      <c r="N2715" s="2" t="str">
        <f>VLOOKUP(D2715, [3]products!A:H, 8, FALSE)</f>
        <v>Haro</v>
      </c>
      <c r="O2715" s="21">
        <f>VLOOKUP(A2715, [1]orders!A:D, 4, FALSE)</f>
        <v>42901</v>
      </c>
      <c r="P2715" s="2">
        <v>2</v>
      </c>
      <c r="Q2715" s="2">
        <v>209.99</v>
      </c>
      <c r="R2715" s="27">
        <v>0.2</v>
      </c>
      <c r="S2715" s="2">
        <f t="shared" si="42"/>
        <v>419.98</v>
      </c>
    </row>
    <row r="2716" spans="1:19" x14ac:dyDescent="0.3">
      <c r="A2716" s="2">
        <v>948</v>
      </c>
      <c r="B2716" s="2">
        <v>5</v>
      </c>
      <c r="C2716" s="2">
        <f>VLOOKUP(A2716, [1]orders!A:G, 7, FALSE)</f>
        <v>2</v>
      </c>
      <c r="D2716" s="2">
        <v>72</v>
      </c>
      <c r="E2716" s="2">
        <f>VLOOKUP(C2716, [2]staffs!A:G,1,FALSE)</f>
        <v>2</v>
      </c>
      <c r="F2716" s="2" t="str">
        <f>VLOOKUP(E2716, [2]staffs!A:D,4,FALSE)</f>
        <v>mireya.copeland@bikes.shop</v>
      </c>
      <c r="G2716" s="2">
        <f>VLOOKUP(D2716, [3]products!$A:$D, 4, FALSE)</f>
        <v>3</v>
      </c>
      <c r="H2716" s="2" t="str">
        <f>VLOOKUP(G2716, [4]categories!A:B, 2, FALSE)</f>
        <v>Cruisers Bicycles</v>
      </c>
      <c r="I2716" s="14">
        <f>VLOOKUP(A2716, [1]orders!A:B,2,FALSE)</f>
        <v>618</v>
      </c>
      <c r="J2716" s="14" t="str">
        <f>VLOOKUP(A2716, [1]orders!A:I,9,FALSE)</f>
        <v>skye.pope@yahoo.com</v>
      </c>
      <c r="K2716" s="14">
        <f>VLOOKUP(A2716, [1]orders!A:J,10,FALSE)</f>
        <v>11418</v>
      </c>
      <c r="L2716" s="2" t="str">
        <f>IFERROR(VLOOKUP(C2716, [5]stores!A:B, 2, FALSE), "Unknown")</f>
        <v>Baldwin Bikes</v>
      </c>
      <c r="M2716" s="2" t="str">
        <f>VLOOKUP(D2716,[3]products!A:B,2,FALSE)</f>
        <v>Sun Bicycles Biscayne Tandem 7 - 2017</v>
      </c>
      <c r="N2716" s="2" t="str">
        <f>VLOOKUP(D2716, [3]products!A:H, 8, FALSE)</f>
        <v>Sun Bicycles</v>
      </c>
      <c r="O2716" s="21">
        <f>VLOOKUP(A2716, [1]orders!A:D, 4, FALSE)</f>
        <v>42901</v>
      </c>
      <c r="P2716" s="2">
        <v>2</v>
      </c>
      <c r="Q2716" s="2">
        <v>619.99</v>
      </c>
      <c r="R2716" s="27">
        <v>0.2</v>
      </c>
      <c r="S2716" s="2">
        <f t="shared" si="42"/>
        <v>1239.98</v>
      </c>
    </row>
    <row r="2717" spans="1:19" x14ac:dyDescent="0.3">
      <c r="A2717" s="2">
        <v>949</v>
      </c>
      <c r="B2717" s="2">
        <v>1</v>
      </c>
      <c r="C2717" s="2">
        <f>VLOOKUP(A2717, [1]orders!A:G, 7, FALSE)</f>
        <v>1</v>
      </c>
      <c r="D2717" s="2">
        <v>9</v>
      </c>
      <c r="E2717" s="2">
        <f>VLOOKUP(C2717, [2]staffs!A:G,1,FALSE)</f>
        <v>1</v>
      </c>
      <c r="F2717" s="2" t="str">
        <f>VLOOKUP(E2717, [2]staffs!A:D,4,FALSE)</f>
        <v>fabiola.jackson@bikes.shop</v>
      </c>
      <c r="G2717" s="2">
        <f>VLOOKUP(D2717, [3]products!$A:$D, 4, FALSE)</f>
        <v>5</v>
      </c>
      <c r="H2717" s="2" t="str">
        <f>VLOOKUP(G2717, [4]categories!A:B, 2, FALSE)</f>
        <v>Electric Bikes</v>
      </c>
      <c r="I2717" s="14">
        <f>VLOOKUP(A2717, [1]orders!A:B,2,FALSE)</f>
        <v>867</v>
      </c>
      <c r="J2717" s="14" t="str">
        <f>VLOOKUP(A2717, [1]orders!A:I,9,FALSE)</f>
        <v>rosalva.hamilton@aol.com</v>
      </c>
      <c r="K2717" s="14">
        <f>VLOOKUP(A2717, [1]orders!A:J,10,FALSE)</f>
        <v>95008</v>
      </c>
      <c r="L2717" s="2" t="str">
        <f>IFERROR(VLOOKUP(C2717, [5]stores!A:B, 2, FALSE), "Unknown")</f>
        <v>Santa Cruz Bikes</v>
      </c>
      <c r="M2717" s="2" t="str">
        <f>VLOOKUP(D2717,[3]products!A:B,2,FALSE)</f>
        <v>Trek Conduit+ - 2016</v>
      </c>
      <c r="N2717" s="2" t="str">
        <f>VLOOKUP(D2717, [3]products!A:H, 8, FALSE)</f>
        <v>Trek</v>
      </c>
      <c r="O2717" s="21">
        <f>VLOOKUP(A2717, [1]orders!A:D, 4, FALSE)</f>
        <v>42902</v>
      </c>
      <c r="P2717" s="2">
        <v>2</v>
      </c>
      <c r="Q2717" s="2">
        <v>2999.99</v>
      </c>
      <c r="R2717" s="27">
        <v>0.1</v>
      </c>
      <c r="S2717" s="2">
        <f t="shared" si="42"/>
        <v>5999.98</v>
      </c>
    </row>
    <row r="2718" spans="1:19" x14ac:dyDescent="0.3">
      <c r="A2718" s="2">
        <v>949</v>
      </c>
      <c r="B2718" s="2">
        <v>2</v>
      </c>
      <c r="C2718" s="2">
        <f>VLOOKUP(A2718, [1]orders!A:G, 7, FALSE)</f>
        <v>1</v>
      </c>
      <c r="D2718" s="2">
        <v>55</v>
      </c>
      <c r="E2718" s="2">
        <f>VLOOKUP(C2718, [2]staffs!A:G,1,FALSE)</f>
        <v>1</v>
      </c>
      <c r="F2718" s="2" t="str">
        <f>VLOOKUP(E2718, [2]staffs!A:D,4,FALSE)</f>
        <v>fabiola.jackson@bikes.shop</v>
      </c>
      <c r="G2718" s="2">
        <f>VLOOKUP(D2718, [3]products!$A:$D, 4, FALSE)</f>
        <v>7</v>
      </c>
      <c r="H2718" s="2" t="str">
        <f>VLOOKUP(G2718, [4]categories!A:B, 2, FALSE)</f>
        <v>Road Bikes</v>
      </c>
      <c r="I2718" s="14">
        <f>VLOOKUP(A2718, [1]orders!A:B,2,FALSE)</f>
        <v>867</v>
      </c>
      <c r="J2718" s="14" t="str">
        <f>VLOOKUP(A2718, [1]orders!A:I,9,FALSE)</f>
        <v>rosalva.hamilton@aol.com</v>
      </c>
      <c r="K2718" s="14">
        <f>VLOOKUP(A2718, [1]orders!A:J,10,FALSE)</f>
        <v>95008</v>
      </c>
      <c r="L2718" s="2" t="str">
        <f>IFERROR(VLOOKUP(C2718, [5]stores!A:B, 2, FALSE), "Unknown")</f>
        <v>Santa Cruz Bikes</v>
      </c>
      <c r="M2718" s="2" t="str">
        <f>VLOOKUP(D2718,[3]products!A:B,2,FALSE)</f>
        <v>Trek Domane S 6 - 2017</v>
      </c>
      <c r="N2718" s="2" t="str">
        <f>VLOOKUP(D2718, [3]products!A:H, 8, FALSE)</f>
        <v>Trek</v>
      </c>
      <c r="O2718" s="21">
        <f>VLOOKUP(A2718, [1]orders!A:D, 4, FALSE)</f>
        <v>42902</v>
      </c>
      <c r="P2718" s="2">
        <v>2</v>
      </c>
      <c r="Q2718" s="2">
        <v>2699.99</v>
      </c>
      <c r="R2718" s="27">
        <v>0.05</v>
      </c>
      <c r="S2718" s="2">
        <f t="shared" si="42"/>
        <v>5399.98</v>
      </c>
    </row>
    <row r="2719" spans="1:19" x14ac:dyDescent="0.3">
      <c r="A2719" s="2">
        <v>950</v>
      </c>
      <c r="B2719" s="2">
        <v>1</v>
      </c>
      <c r="C2719" s="2">
        <f>VLOOKUP(A2719, [1]orders!A:G, 7, FALSE)</f>
        <v>2</v>
      </c>
      <c r="D2719" s="2">
        <v>56</v>
      </c>
      <c r="E2719" s="2">
        <f>VLOOKUP(C2719, [2]staffs!A:G,1,FALSE)</f>
        <v>2</v>
      </c>
      <c r="F2719" s="2" t="str">
        <f>VLOOKUP(E2719, [2]staffs!A:D,4,FALSE)</f>
        <v>mireya.copeland@bikes.shop</v>
      </c>
      <c r="G2719" s="2">
        <f>VLOOKUP(D2719, [3]products!$A:$D, 4, FALSE)</f>
        <v>7</v>
      </c>
      <c r="H2719" s="2" t="str">
        <f>VLOOKUP(G2719, [4]categories!A:B, 2, FALSE)</f>
        <v>Road Bikes</v>
      </c>
      <c r="I2719" s="14">
        <f>VLOOKUP(A2719, [1]orders!A:B,2,FALSE)</f>
        <v>142</v>
      </c>
      <c r="J2719" s="14" t="str">
        <f>VLOOKUP(A2719, [1]orders!A:I,9,FALSE)</f>
        <v>nicholas.vazquez@hotmail.com</v>
      </c>
      <c r="K2719" s="14">
        <f>VLOOKUP(A2719, [1]orders!A:J,10,FALSE)</f>
        <v>11552</v>
      </c>
      <c r="L2719" s="2" t="str">
        <f>IFERROR(VLOOKUP(C2719, [5]stores!A:B, 2, FALSE), "Unknown")</f>
        <v>Baldwin Bikes</v>
      </c>
      <c r="M2719" s="2" t="str">
        <f>VLOOKUP(D2719,[3]products!A:B,2,FALSE)</f>
        <v>Trek Domane SLR 6 Disc - 2017</v>
      </c>
      <c r="N2719" s="2" t="str">
        <f>VLOOKUP(D2719, [3]products!A:H, 8, FALSE)</f>
        <v>Trek</v>
      </c>
      <c r="O2719" s="21">
        <f>VLOOKUP(A2719, [1]orders!A:D, 4, FALSE)</f>
        <v>42902</v>
      </c>
      <c r="P2719" s="2">
        <v>1</v>
      </c>
      <c r="Q2719" s="2">
        <v>5499.99</v>
      </c>
      <c r="R2719" s="27">
        <v>0.05</v>
      </c>
      <c r="S2719" s="2">
        <f t="shared" si="42"/>
        <v>5499.99</v>
      </c>
    </row>
    <row r="2720" spans="1:19" x14ac:dyDescent="0.3">
      <c r="A2720" s="2">
        <v>951</v>
      </c>
      <c r="B2720" s="2">
        <v>1</v>
      </c>
      <c r="C2720" s="2">
        <f>VLOOKUP(A2720, [1]orders!A:G, 7, FALSE)</f>
        <v>2</v>
      </c>
      <c r="D2720" s="2">
        <v>59</v>
      </c>
      <c r="E2720" s="2">
        <f>VLOOKUP(C2720, [2]staffs!A:G,1,FALSE)</f>
        <v>2</v>
      </c>
      <c r="F2720" s="2" t="str">
        <f>VLOOKUP(E2720, [2]staffs!A:D,4,FALSE)</f>
        <v>mireya.copeland@bikes.shop</v>
      </c>
      <c r="G2720" s="2">
        <f>VLOOKUP(D2720, [3]products!$A:$D, 4, FALSE)</f>
        <v>7</v>
      </c>
      <c r="H2720" s="2" t="str">
        <f>VLOOKUP(G2720, [4]categories!A:B, 2, FALSE)</f>
        <v>Road Bikes</v>
      </c>
      <c r="I2720" s="14">
        <f>VLOOKUP(A2720, [1]orders!A:B,2,FALSE)</f>
        <v>339</v>
      </c>
      <c r="J2720" s="14" t="str">
        <f>VLOOKUP(A2720, [1]orders!A:I,9,FALSE)</f>
        <v>tamela.harrell@aol.com</v>
      </c>
      <c r="K2720" s="14">
        <f>VLOOKUP(A2720, [1]orders!A:J,10,FALSE)</f>
        <v>11722</v>
      </c>
      <c r="L2720" s="2" t="str">
        <f>IFERROR(VLOOKUP(C2720, [5]stores!A:B, 2, FALSE), "Unknown")</f>
        <v>Baldwin Bikes</v>
      </c>
      <c r="M2720" s="2" t="str">
        <f>VLOOKUP(D2720,[3]products!A:B,2,FALSE)</f>
        <v>Trek Domane S 5 Disc - 2017</v>
      </c>
      <c r="N2720" s="2" t="str">
        <f>VLOOKUP(D2720, [3]products!A:H, 8, FALSE)</f>
        <v>Trek</v>
      </c>
      <c r="O2720" s="21">
        <f>VLOOKUP(A2720, [1]orders!A:D, 4, FALSE)</f>
        <v>42902</v>
      </c>
      <c r="P2720" s="2">
        <v>1</v>
      </c>
      <c r="Q2720" s="2">
        <v>2599.9899999999998</v>
      </c>
      <c r="R2720" s="27">
        <v>0.1</v>
      </c>
      <c r="S2720" s="2">
        <f t="shared" si="42"/>
        <v>2599.9899999999998</v>
      </c>
    </row>
    <row r="2721" spans="1:19" x14ac:dyDescent="0.3">
      <c r="A2721" s="2">
        <v>951</v>
      </c>
      <c r="B2721" s="2">
        <v>2</v>
      </c>
      <c r="C2721" s="2">
        <f>VLOOKUP(A2721, [1]orders!A:G, 7, FALSE)</f>
        <v>2</v>
      </c>
      <c r="D2721" s="2">
        <v>43</v>
      </c>
      <c r="E2721" s="2">
        <f>VLOOKUP(C2721, [2]staffs!A:G,1,FALSE)</f>
        <v>2</v>
      </c>
      <c r="F2721" s="2" t="str">
        <f>VLOOKUP(E2721, [2]staffs!A:D,4,FALSE)</f>
        <v>mireya.copeland@bikes.shop</v>
      </c>
      <c r="G2721" s="2">
        <f>VLOOKUP(D2721, [3]products!$A:$D, 4, FALSE)</f>
        <v>6</v>
      </c>
      <c r="H2721" s="2" t="str">
        <f>VLOOKUP(G2721, [4]categories!A:B, 2, FALSE)</f>
        <v>Mountain Bikes</v>
      </c>
      <c r="I2721" s="14">
        <f>VLOOKUP(A2721, [1]orders!A:B,2,FALSE)</f>
        <v>339</v>
      </c>
      <c r="J2721" s="14" t="str">
        <f>VLOOKUP(A2721, [1]orders!A:I,9,FALSE)</f>
        <v>tamela.harrell@aol.com</v>
      </c>
      <c r="K2721" s="14">
        <f>VLOOKUP(A2721, [1]orders!A:J,10,FALSE)</f>
        <v>11722</v>
      </c>
      <c r="L2721" s="2" t="str">
        <f>IFERROR(VLOOKUP(C2721, [5]stores!A:B, 2, FALSE), "Unknown")</f>
        <v>Baldwin Bikes</v>
      </c>
      <c r="M2721" s="2" t="str">
        <f>VLOOKUP(D2721,[3]products!A:B,2,FALSE)</f>
        <v>Trek Fuel EX 9.8 27.5 Plus - 2017</v>
      </c>
      <c r="N2721" s="2" t="str">
        <f>VLOOKUP(D2721, [3]products!A:H, 8, FALSE)</f>
        <v>Trek</v>
      </c>
      <c r="O2721" s="21">
        <f>VLOOKUP(A2721, [1]orders!A:D, 4, FALSE)</f>
        <v>42902</v>
      </c>
      <c r="P2721" s="2">
        <v>2</v>
      </c>
      <c r="Q2721" s="2">
        <v>5299.99</v>
      </c>
      <c r="R2721" s="27">
        <v>0.1</v>
      </c>
      <c r="S2721" s="2">
        <f t="shared" si="42"/>
        <v>10599.98</v>
      </c>
    </row>
    <row r="2722" spans="1:19" x14ac:dyDescent="0.3">
      <c r="A2722" s="2">
        <v>951</v>
      </c>
      <c r="B2722" s="2">
        <v>3</v>
      </c>
      <c r="C2722" s="2">
        <f>VLOOKUP(A2722, [1]orders!A:G, 7, FALSE)</f>
        <v>2</v>
      </c>
      <c r="D2722" s="2">
        <v>62</v>
      </c>
      <c r="E2722" s="2">
        <f>VLOOKUP(C2722, [2]staffs!A:G,1,FALSE)</f>
        <v>2</v>
      </c>
      <c r="F2722" s="2" t="str">
        <f>VLOOKUP(E2722, [2]staffs!A:D,4,FALSE)</f>
        <v>mireya.copeland@bikes.shop</v>
      </c>
      <c r="G2722" s="2">
        <f>VLOOKUP(D2722, [3]products!$A:$D, 4, FALSE)</f>
        <v>4</v>
      </c>
      <c r="H2722" s="2" t="str">
        <f>VLOOKUP(G2722, [4]categories!A:B, 2, FALSE)</f>
        <v>Cyclocross Bicycles</v>
      </c>
      <c r="I2722" s="14">
        <f>VLOOKUP(A2722, [1]orders!A:B,2,FALSE)</f>
        <v>339</v>
      </c>
      <c r="J2722" s="14" t="str">
        <f>VLOOKUP(A2722, [1]orders!A:I,9,FALSE)</f>
        <v>tamela.harrell@aol.com</v>
      </c>
      <c r="K2722" s="14">
        <f>VLOOKUP(A2722, [1]orders!A:J,10,FALSE)</f>
        <v>11722</v>
      </c>
      <c r="L2722" s="2" t="str">
        <f>IFERROR(VLOOKUP(C2722, [5]stores!A:B, 2, FALSE), "Unknown")</f>
        <v>Baldwin Bikes</v>
      </c>
      <c r="M2722" s="2" t="str">
        <f>VLOOKUP(D2722,[3]products!A:B,2,FALSE)</f>
        <v>Trek Boone 7 - 2017</v>
      </c>
      <c r="N2722" s="2" t="str">
        <f>VLOOKUP(D2722, [3]products!A:H, 8, FALSE)</f>
        <v>Trek</v>
      </c>
      <c r="O2722" s="21">
        <f>VLOOKUP(A2722, [1]orders!A:D, 4, FALSE)</f>
        <v>42902</v>
      </c>
      <c r="P2722" s="2">
        <v>2</v>
      </c>
      <c r="Q2722" s="2">
        <v>3499.99</v>
      </c>
      <c r="R2722" s="27">
        <v>0.2</v>
      </c>
      <c r="S2722" s="2">
        <f t="shared" si="42"/>
        <v>6999.98</v>
      </c>
    </row>
    <row r="2723" spans="1:19" x14ac:dyDescent="0.3">
      <c r="A2723" s="2">
        <v>952</v>
      </c>
      <c r="B2723" s="2">
        <v>1</v>
      </c>
      <c r="C2723" s="2">
        <f>VLOOKUP(A2723, [1]orders!A:G, 7, FALSE)</f>
        <v>2</v>
      </c>
      <c r="D2723" s="2">
        <v>20</v>
      </c>
      <c r="E2723" s="2">
        <f>VLOOKUP(C2723, [2]staffs!A:G,1,FALSE)</f>
        <v>2</v>
      </c>
      <c r="F2723" s="2" t="str">
        <f>VLOOKUP(E2723, [2]staffs!A:D,4,FALSE)</f>
        <v>mireya.copeland@bikes.shop</v>
      </c>
      <c r="G2723" s="2">
        <f>VLOOKUP(D2723, [3]products!$A:$D, 4, FALSE)</f>
        <v>3</v>
      </c>
      <c r="H2723" s="2" t="str">
        <f>VLOOKUP(G2723, [4]categories!A:B, 2, FALSE)</f>
        <v>Cruisers Bicycles</v>
      </c>
      <c r="I2723" s="14">
        <f>VLOOKUP(A2723, [1]orders!A:B,2,FALSE)</f>
        <v>355</v>
      </c>
      <c r="J2723" s="14" t="str">
        <f>VLOOKUP(A2723, [1]orders!A:I,9,FALSE)</f>
        <v>arvilla.weiss@msn.com</v>
      </c>
      <c r="K2723" s="14">
        <f>VLOOKUP(A2723, [1]orders!A:J,10,FALSE)</f>
        <v>11706</v>
      </c>
      <c r="L2723" s="2" t="str">
        <f>IFERROR(VLOOKUP(C2723, [5]stores!A:B, 2, FALSE), "Unknown")</f>
        <v>Baldwin Bikes</v>
      </c>
      <c r="M2723" s="2" t="str">
        <f>VLOOKUP(D2723,[3]products!A:B,2,FALSE)</f>
        <v>Electra Townie Original 7D EQ - Women's - 2016</v>
      </c>
      <c r="N2723" s="2" t="str">
        <f>VLOOKUP(D2723, [3]products!A:H, 8, FALSE)</f>
        <v>Electra</v>
      </c>
      <c r="O2723" s="21">
        <f>VLOOKUP(A2723, [1]orders!A:D, 4, FALSE)</f>
        <v>42902</v>
      </c>
      <c r="P2723" s="2">
        <v>2</v>
      </c>
      <c r="Q2723" s="2">
        <v>599.99</v>
      </c>
      <c r="R2723" s="27">
        <v>7.0000000000000007E-2</v>
      </c>
      <c r="S2723" s="2">
        <f t="shared" si="42"/>
        <v>1199.98</v>
      </c>
    </row>
    <row r="2724" spans="1:19" x14ac:dyDescent="0.3">
      <c r="A2724" s="2">
        <v>952</v>
      </c>
      <c r="B2724" s="2">
        <v>2</v>
      </c>
      <c r="C2724" s="2">
        <f>VLOOKUP(A2724, [1]orders!A:G, 7, FALSE)</f>
        <v>2</v>
      </c>
      <c r="D2724" s="2">
        <v>57</v>
      </c>
      <c r="E2724" s="2">
        <f>VLOOKUP(C2724, [2]staffs!A:G,1,FALSE)</f>
        <v>2</v>
      </c>
      <c r="F2724" s="2" t="str">
        <f>VLOOKUP(E2724, [2]staffs!A:D,4,FALSE)</f>
        <v>mireya.copeland@bikes.shop</v>
      </c>
      <c r="G2724" s="2">
        <f>VLOOKUP(D2724, [3]products!$A:$D, 4, FALSE)</f>
        <v>7</v>
      </c>
      <c r="H2724" s="2" t="str">
        <f>VLOOKUP(G2724, [4]categories!A:B, 2, FALSE)</f>
        <v>Road Bikes</v>
      </c>
      <c r="I2724" s="14">
        <f>VLOOKUP(A2724, [1]orders!A:B,2,FALSE)</f>
        <v>355</v>
      </c>
      <c r="J2724" s="14" t="str">
        <f>VLOOKUP(A2724, [1]orders!A:I,9,FALSE)</f>
        <v>arvilla.weiss@msn.com</v>
      </c>
      <c r="K2724" s="14">
        <f>VLOOKUP(A2724, [1]orders!A:J,10,FALSE)</f>
        <v>11706</v>
      </c>
      <c r="L2724" s="2" t="str">
        <f>IFERROR(VLOOKUP(C2724, [5]stores!A:B, 2, FALSE), "Unknown")</f>
        <v>Baldwin Bikes</v>
      </c>
      <c r="M2724" s="2" t="str">
        <f>VLOOKUP(D2724,[3]products!A:B,2,FALSE)</f>
        <v>Trek Emonda S 5 - 2017</v>
      </c>
      <c r="N2724" s="2" t="str">
        <f>VLOOKUP(D2724, [3]products!A:H, 8, FALSE)</f>
        <v>Trek</v>
      </c>
      <c r="O2724" s="21">
        <f>VLOOKUP(A2724, [1]orders!A:D, 4, FALSE)</f>
        <v>42902</v>
      </c>
      <c r="P2724" s="2">
        <v>1</v>
      </c>
      <c r="Q2724" s="2">
        <v>1999.99</v>
      </c>
      <c r="R2724" s="27">
        <v>0.05</v>
      </c>
      <c r="S2724" s="2">
        <f t="shared" si="42"/>
        <v>1999.99</v>
      </c>
    </row>
    <row r="2725" spans="1:19" x14ac:dyDescent="0.3">
      <c r="A2725" s="2">
        <v>953</v>
      </c>
      <c r="B2725" s="2">
        <v>1</v>
      </c>
      <c r="C2725" s="2">
        <f>VLOOKUP(A2725, [1]orders!A:G, 7, FALSE)</f>
        <v>2</v>
      </c>
      <c r="D2725" s="2">
        <v>23</v>
      </c>
      <c r="E2725" s="2">
        <f>VLOOKUP(C2725, [2]staffs!A:G,1,FALSE)</f>
        <v>2</v>
      </c>
      <c r="F2725" s="2" t="str">
        <f>VLOOKUP(E2725, [2]staffs!A:D,4,FALSE)</f>
        <v>mireya.copeland@bikes.shop</v>
      </c>
      <c r="G2725" s="2">
        <f>VLOOKUP(D2725, [3]products!$A:$D, 4, FALSE)</f>
        <v>1</v>
      </c>
      <c r="H2725" s="2" t="str">
        <f>VLOOKUP(G2725, [4]categories!A:B, 2, FALSE)</f>
        <v>Children Bicycles</v>
      </c>
      <c r="I2725" s="14">
        <f>VLOOKUP(A2725, [1]orders!A:B,2,FALSE)</f>
        <v>658</v>
      </c>
      <c r="J2725" s="14" t="str">
        <f>VLOOKUP(A2725, [1]orders!A:I,9,FALSE)</f>
        <v>nicki.larson@yahoo.com</v>
      </c>
      <c r="K2725" s="14">
        <f>VLOOKUP(A2725, [1]orders!A:J,10,FALSE)</f>
        <v>10952</v>
      </c>
      <c r="L2725" s="2" t="str">
        <f>IFERROR(VLOOKUP(C2725, [5]stores!A:B, 2, FALSE), "Unknown")</f>
        <v>Baldwin Bikes</v>
      </c>
      <c r="M2725" s="2" t="str">
        <f>VLOOKUP(D2725,[3]products!A:B,2,FALSE)</f>
        <v>Electra Girl's Hawaii 1 (20-inch) - 2015/2016</v>
      </c>
      <c r="N2725" s="2" t="str">
        <f>VLOOKUP(D2725, [3]products!A:H, 8, FALSE)</f>
        <v>Electra</v>
      </c>
      <c r="O2725" s="21">
        <f>VLOOKUP(A2725, [1]orders!A:D, 4, FALSE)</f>
        <v>42902</v>
      </c>
      <c r="P2725" s="2">
        <v>2</v>
      </c>
      <c r="Q2725" s="2">
        <v>299.99</v>
      </c>
      <c r="R2725" s="27">
        <v>7.0000000000000007E-2</v>
      </c>
      <c r="S2725" s="2">
        <f t="shared" si="42"/>
        <v>599.98</v>
      </c>
    </row>
    <row r="2726" spans="1:19" x14ac:dyDescent="0.3">
      <c r="A2726" s="2">
        <v>954</v>
      </c>
      <c r="B2726" s="2">
        <v>1</v>
      </c>
      <c r="C2726" s="2">
        <f>VLOOKUP(A2726, [1]orders!A:G, 7, FALSE)</f>
        <v>2</v>
      </c>
      <c r="D2726" s="2">
        <v>4</v>
      </c>
      <c r="E2726" s="2">
        <f>VLOOKUP(C2726, [2]staffs!A:G,1,FALSE)</f>
        <v>2</v>
      </c>
      <c r="F2726" s="2" t="str">
        <f>VLOOKUP(E2726, [2]staffs!A:D,4,FALSE)</f>
        <v>mireya.copeland@bikes.shop</v>
      </c>
      <c r="G2726" s="2">
        <f>VLOOKUP(D2726, [3]products!$A:$D, 4, FALSE)</f>
        <v>6</v>
      </c>
      <c r="H2726" s="2" t="str">
        <f>VLOOKUP(G2726, [4]categories!A:B, 2, FALSE)</f>
        <v>Mountain Bikes</v>
      </c>
      <c r="I2726" s="14">
        <f>VLOOKUP(A2726, [1]orders!A:B,2,FALSE)</f>
        <v>611</v>
      </c>
      <c r="J2726" s="14" t="str">
        <f>VLOOKUP(A2726, [1]orders!A:I,9,FALSE)</f>
        <v>ashleigh.frank@gmail.com</v>
      </c>
      <c r="K2726" s="14">
        <f>VLOOKUP(A2726, [1]orders!A:J,10,FALSE)</f>
        <v>11756</v>
      </c>
      <c r="L2726" s="2" t="str">
        <f>IFERROR(VLOOKUP(C2726, [5]stores!A:B, 2, FALSE), "Unknown")</f>
        <v>Baldwin Bikes</v>
      </c>
      <c r="M2726" s="2" t="str">
        <f>VLOOKUP(D2726,[3]products!A:B,2,FALSE)</f>
        <v>Trek Fuel EX 8 29 - 2016</v>
      </c>
      <c r="N2726" s="2" t="str">
        <f>VLOOKUP(D2726, [3]products!A:H, 8, FALSE)</f>
        <v>Trek</v>
      </c>
      <c r="O2726" s="21">
        <f>VLOOKUP(A2726, [1]orders!A:D, 4, FALSE)</f>
        <v>42903</v>
      </c>
      <c r="P2726" s="2">
        <v>2</v>
      </c>
      <c r="Q2726" s="2">
        <v>2899.99</v>
      </c>
      <c r="R2726" s="27">
        <v>0.1</v>
      </c>
      <c r="S2726" s="2">
        <f t="shared" si="42"/>
        <v>5799.98</v>
      </c>
    </row>
    <row r="2727" spans="1:19" x14ac:dyDescent="0.3">
      <c r="A2727" s="2">
        <v>955</v>
      </c>
      <c r="B2727" s="2">
        <v>1</v>
      </c>
      <c r="C2727" s="2">
        <f>VLOOKUP(A2727, [1]orders!A:G, 7, FALSE)</f>
        <v>2</v>
      </c>
      <c r="D2727" s="2">
        <v>43</v>
      </c>
      <c r="E2727" s="2">
        <f>VLOOKUP(C2727, [2]staffs!A:G,1,FALSE)</f>
        <v>2</v>
      </c>
      <c r="F2727" s="2" t="str">
        <f>VLOOKUP(E2727, [2]staffs!A:D,4,FALSE)</f>
        <v>mireya.copeland@bikes.shop</v>
      </c>
      <c r="G2727" s="2">
        <f>VLOOKUP(D2727, [3]products!$A:$D, 4, FALSE)</f>
        <v>6</v>
      </c>
      <c r="H2727" s="2" t="str">
        <f>VLOOKUP(G2727, [4]categories!A:B, 2, FALSE)</f>
        <v>Mountain Bikes</v>
      </c>
      <c r="I2727" s="14">
        <f>VLOOKUP(A2727, [1]orders!A:B,2,FALSE)</f>
        <v>880</v>
      </c>
      <c r="J2727" s="14" t="str">
        <f>VLOOKUP(A2727, [1]orders!A:I,9,FALSE)</f>
        <v>phebe.turner@aol.com</v>
      </c>
      <c r="K2727" s="14">
        <f>VLOOKUP(A2727, [1]orders!A:J,10,FALSE)</f>
        <v>11104</v>
      </c>
      <c r="L2727" s="2" t="str">
        <f>IFERROR(VLOOKUP(C2727, [5]stores!A:B, 2, FALSE), "Unknown")</f>
        <v>Baldwin Bikes</v>
      </c>
      <c r="M2727" s="2" t="str">
        <f>VLOOKUP(D2727,[3]products!A:B,2,FALSE)</f>
        <v>Trek Fuel EX 9.8 27.5 Plus - 2017</v>
      </c>
      <c r="N2727" s="2" t="str">
        <f>VLOOKUP(D2727, [3]products!A:H, 8, FALSE)</f>
        <v>Trek</v>
      </c>
      <c r="O2727" s="21">
        <f>VLOOKUP(A2727, [1]orders!A:D, 4, FALSE)</f>
        <v>42903</v>
      </c>
      <c r="P2727" s="2">
        <v>1</v>
      </c>
      <c r="Q2727" s="2">
        <v>5299.99</v>
      </c>
      <c r="R2727" s="27">
        <v>0.1</v>
      </c>
      <c r="S2727" s="2">
        <f t="shared" si="42"/>
        <v>5299.99</v>
      </c>
    </row>
    <row r="2728" spans="1:19" x14ac:dyDescent="0.3">
      <c r="A2728" s="2">
        <v>955</v>
      </c>
      <c r="B2728" s="2">
        <v>2</v>
      </c>
      <c r="C2728" s="2">
        <f>VLOOKUP(A2728, [1]orders!A:G, 7, FALSE)</f>
        <v>2</v>
      </c>
      <c r="D2728" s="2">
        <v>31</v>
      </c>
      <c r="E2728" s="2">
        <f>VLOOKUP(C2728, [2]staffs!A:G,1,FALSE)</f>
        <v>2</v>
      </c>
      <c r="F2728" s="2" t="str">
        <f>VLOOKUP(E2728, [2]staffs!A:D,4,FALSE)</f>
        <v>mireya.copeland@bikes.shop</v>
      </c>
      <c r="G2728" s="2">
        <f>VLOOKUP(D2728, [3]products!$A:$D, 4, FALSE)</f>
        <v>6</v>
      </c>
      <c r="H2728" s="2" t="str">
        <f>VLOOKUP(G2728, [4]categories!A:B, 2, FALSE)</f>
        <v>Mountain Bikes</v>
      </c>
      <c r="I2728" s="14">
        <f>VLOOKUP(A2728, [1]orders!A:B,2,FALSE)</f>
        <v>880</v>
      </c>
      <c r="J2728" s="14" t="str">
        <f>VLOOKUP(A2728, [1]orders!A:I,9,FALSE)</f>
        <v>phebe.turner@aol.com</v>
      </c>
      <c r="K2728" s="14">
        <f>VLOOKUP(A2728, [1]orders!A:J,10,FALSE)</f>
        <v>11104</v>
      </c>
      <c r="L2728" s="2" t="str">
        <f>IFERROR(VLOOKUP(C2728, [5]stores!A:B, 2, FALSE), "Unknown")</f>
        <v>Baldwin Bikes</v>
      </c>
      <c r="M2728" s="2" t="str">
        <f>VLOOKUP(D2728,[3]products!A:B,2,FALSE)</f>
        <v>Surly Wednesday - 2017</v>
      </c>
      <c r="N2728" s="2" t="str">
        <f>VLOOKUP(D2728, [3]products!A:H, 8, FALSE)</f>
        <v>Surly</v>
      </c>
      <c r="O2728" s="21">
        <f>VLOOKUP(A2728, [1]orders!A:D, 4, FALSE)</f>
        <v>42903</v>
      </c>
      <c r="P2728" s="2">
        <v>2</v>
      </c>
      <c r="Q2728" s="2">
        <v>1632.99</v>
      </c>
      <c r="R2728" s="27">
        <v>7.0000000000000007E-2</v>
      </c>
      <c r="S2728" s="2">
        <f t="shared" si="42"/>
        <v>3265.98</v>
      </c>
    </row>
    <row r="2729" spans="1:19" x14ac:dyDescent="0.3">
      <c r="A2729" s="2">
        <v>955</v>
      </c>
      <c r="B2729" s="2">
        <v>3</v>
      </c>
      <c r="C2729" s="2">
        <f>VLOOKUP(A2729, [1]orders!A:G, 7, FALSE)</f>
        <v>2</v>
      </c>
      <c r="D2729" s="2">
        <v>96</v>
      </c>
      <c r="E2729" s="2">
        <f>VLOOKUP(C2729, [2]staffs!A:G,1,FALSE)</f>
        <v>2</v>
      </c>
      <c r="F2729" s="2" t="str">
        <f>VLOOKUP(E2729, [2]staffs!A:D,4,FALSE)</f>
        <v>mireya.copeland@bikes.shop</v>
      </c>
      <c r="G2729" s="2">
        <f>VLOOKUP(D2729, [3]products!$A:$D, 4, FALSE)</f>
        <v>1</v>
      </c>
      <c r="H2729" s="2" t="str">
        <f>VLOOKUP(G2729, [4]categories!A:B, 2, FALSE)</f>
        <v>Children Bicycles</v>
      </c>
      <c r="I2729" s="14">
        <f>VLOOKUP(A2729, [1]orders!A:B,2,FALSE)</f>
        <v>880</v>
      </c>
      <c r="J2729" s="14" t="str">
        <f>VLOOKUP(A2729, [1]orders!A:I,9,FALSE)</f>
        <v>phebe.turner@aol.com</v>
      </c>
      <c r="K2729" s="14">
        <f>VLOOKUP(A2729, [1]orders!A:J,10,FALSE)</f>
        <v>11104</v>
      </c>
      <c r="L2729" s="2" t="str">
        <f>IFERROR(VLOOKUP(C2729, [5]stores!A:B, 2, FALSE), "Unknown")</f>
        <v>Baldwin Bikes</v>
      </c>
      <c r="M2729" s="2" t="str">
        <f>VLOOKUP(D2729,[3]products!A:B,2,FALSE)</f>
        <v>Electra Moto 3i (20-inch) - Boy's - 2017</v>
      </c>
      <c r="N2729" s="2" t="str">
        <f>VLOOKUP(D2729, [3]products!A:H, 8, FALSE)</f>
        <v>Electra</v>
      </c>
      <c r="O2729" s="21">
        <f>VLOOKUP(A2729, [1]orders!A:D, 4, FALSE)</f>
        <v>42903</v>
      </c>
      <c r="P2729" s="2">
        <v>1</v>
      </c>
      <c r="Q2729" s="2">
        <v>349.99</v>
      </c>
      <c r="R2729" s="27">
        <v>0.05</v>
      </c>
      <c r="S2729" s="2">
        <f t="shared" si="42"/>
        <v>349.99</v>
      </c>
    </row>
    <row r="2730" spans="1:19" x14ac:dyDescent="0.3">
      <c r="A2730" s="2">
        <v>955</v>
      </c>
      <c r="B2730" s="2">
        <v>4</v>
      </c>
      <c r="C2730" s="2">
        <f>VLOOKUP(A2730, [1]orders!A:G, 7, FALSE)</f>
        <v>2</v>
      </c>
      <c r="D2730" s="2">
        <v>63</v>
      </c>
      <c r="E2730" s="2">
        <f>VLOOKUP(C2730, [2]staffs!A:G,1,FALSE)</f>
        <v>2</v>
      </c>
      <c r="F2730" s="2" t="str">
        <f>VLOOKUP(E2730, [2]staffs!A:D,4,FALSE)</f>
        <v>mireya.copeland@bikes.shop</v>
      </c>
      <c r="G2730" s="2">
        <f>VLOOKUP(D2730, [3]products!$A:$D, 4, FALSE)</f>
        <v>4</v>
      </c>
      <c r="H2730" s="2" t="str">
        <f>VLOOKUP(G2730, [4]categories!A:B, 2, FALSE)</f>
        <v>Cyclocross Bicycles</v>
      </c>
      <c r="I2730" s="14">
        <f>VLOOKUP(A2730, [1]orders!A:B,2,FALSE)</f>
        <v>880</v>
      </c>
      <c r="J2730" s="14" t="str">
        <f>VLOOKUP(A2730, [1]orders!A:I,9,FALSE)</f>
        <v>phebe.turner@aol.com</v>
      </c>
      <c r="K2730" s="14">
        <f>VLOOKUP(A2730, [1]orders!A:J,10,FALSE)</f>
        <v>11104</v>
      </c>
      <c r="L2730" s="2" t="str">
        <f>IFERROR(VLOOKUP(C2730, [5]stores!A:B, 2, FALSE), "Unknown")</f>
        <v>Baldwin Bikes</v>
      </c>
      <c r="M2730" s="2" t="str">
        <f>VLOOKUP(D2730,[3]products!A:B,2,FALSE)</f>
        <v>Trek Boone Race Shop Limited - 2017</v>
      </c>
      <c r="N2730" s="2" t="str">
        <f>VLOOKUP(D2730, [3]products!A:H, 8, FALSE)</f>
        <v>Trek</v>
      </c>
      <c r="O2730" s="21">
        <f>VLOOKUP(A2730, [1]orders!A:D, 4, FALSE)</f>
        <v>42903</v>
      </c>
      <c r="P2730" s="2">
        <v>1</v>
      </c>
      <c r="Q2730" s="2">
        <v>3499.99</v>
      </c>
      <c r="R2730" s="27">
        <v>0.2</v>
      </c>
      <c r="S2730" s="2">
        <f t="shared" si="42"/>
        <v>3499.99</v>
      </c>
    </row>
    <row r="2731" spans="1:19" x14ac:dyDescent="0.3">
      <c r="A2731" s="2">
        <v>955</v>
      </c>
      <c r="B2731" s="2">
        <v>5</v>
      </c>
      <c r="C2731" s="2">
        <f>VLOOKUP(A2731, [1]orders!A:G, 7, FALSE)</f>
        <v>2</v>
      </c>
      <c r="D2731" s="2">
        <v>88</v>
      </c>
      <c r="E2731" s="2">
        <f>VLOOKUP(C2731, [2]staffs!A:G,1,FALSE)</f>
        <v>2</v>
      </c>
      <c r="F2731" s="2" t="str">
        <f>VLOOKUP(E2731, [2]staffs!A:D,4,FALSE)</f>
        <v>mireya.copeland@bikes.shop</v>
      </c>
      <c r="G2731" s="2">
        <f>VLOOKUP(D2731, [3]products!$A:$D, 4, FALSE)</f>
        <v>1</v>
      </c>
      <c r="H2731" s="2" t="str">
        <f>VLOOKUP(G2731, [4]categories!A:B, 2, FALSE)</f>
        <v>Children Bicycles</v>
      </c>
      <c r="I2731" s="14">
        <f>VLOOKUP(A2731, [1]orders!A:B,2,FALSE)</f>
        <v>880</v>
      </c>
      <c r="J2731" s="14" t="str">
        <f>VLOOKUP(A2731, [1]orders!A:I,9,FALSE)</f>
        <v>phebe.turner@aol.com</v>
      </c>
      <c r="K2731" s="14">
        <f>VLOOKUP(A2731, [1]orders!A:J,10,FALSE)</f>
        <v>11104</v>
      </c>
      <c r="L2731" s="2" t="str">
        <f>IFERROR(VLOOKUP(C2731, [5]stores!A:B, 2, FALSE), "Unknown")</f>
        <v>Baldwin Bikes</v>
      </c>
      <c r="M2731" s="2" t="str">
        <f>VLOOKUP(D2731,[3]products!A:B,2,FALSE)</f>
        <v>Trek Precaliber 12 Girls - 2017</v>
      </c>
      <c r="N2731" s="2" t="str">
        <f>VLOOKUP(D2731, [3]products!A:H, 8, FALSE)</f>
        <v>Trek</v>
      </c>
      <c r="O2731" s="21">
        <f>VLOOKUP(A2731, [1]orders!A:D, 4, FALSE)</f>
        <v>42903</v>
      </c>
      <c r="P2731" s="2">
        <v>1</v>
      </c>
      <c r="Q2731" s="2">
        <v>189.99</v>
      </c>
      <c r="R2731" s="27">
        <v>0.05</v>
      </c>
      <c r="S2731" s="2">
        <f t="shared" si="42"/>
        <v>189.99</v>
      </c>
    </row>
    <row r="2732" spans="1:19" x14ac:dyDescent="0.3">
      <c r="A2732" s="2">
        <v>956</v>
      </c>
      <c r="B2732" s="2">
        <v>1</v>
      </c>
      <c r="C2732" s="2">
        <f>VLOOKUP(A2732, [1]orders!A:G, 7, FALSE)</f>
        <v>2</v>
      </c>
      <c r="D2732" s="2">
        <v>76</v>
      </c>
      <c r="E2732" s="2">
        <f>VLOOKUP(C2732, [2]staffs!A:G,1,FALSE)</f>
        <v>2</v>
      </c>
      <c r="F2732" s="2" t="str">
        <f>VLOOKUP(E2732, [2]staffs!A:D,4,FALSE)</f>
        <v>mireya.copeland@bikes.shop</v>
      </c>
      <c r="G2732" s="2">
        <f>VLOOKUP(D2732, [3]products!$A:$D, 4, FALSE)</f>
        <v>3</v>
      </c>
      <c r="H2732" s="2" t="str">
        <f>VLOOKUP(G2732, [4]categories!A:B, 2, FALSE)</f>
        <v>Cruisers Bicycles</v>
      </c>
      <c r="I2732" s="14">
        <f>VLOOKUP(A2732, [1]orders!A:B,2,FALSE)</f>
        <v>1184</v>
      </c>
      <c r="J2732" s="14" t="str">
        <f>VLOOKUP(A2732, [1]orders!A:I,9,FALSE)</f>
        <v>annabelle.hebert@aol.com</v>
      </c>
      <c r="K2732" s="14">
        <f>VLOOKUP(A2732, [1]orders!A:J,10,FALSE)</f>
        <v>10977</v>
      </c>
      <c r="L2732" s="2" t="str">
        <f>IFERROR(VLOOKUP(C2732, [5]stores!A:B, 2, FALSE), "Unknown")</f>
        <v>Baldwin Bikes</v>
      </c>
      <c r="M2732" s="2" t="str">
        <f>VLOOKUP(D2732,[3]products!A:B,2,FALSE)</f>
        <v>Electra Girl's Hawaii 1 16" - 2017</v>
      </c>
      <c r="N2732" s="2" t="str">
        <f>VLOOKUP(D2732, [3]products!A:H, 8, FALSE)</f>
        <v>Electra</v>
      </c>
      <c r="O2732" s="21">
        <f>VLOOKUP(A2732, [1]orders!A:D, 4, FALSE)</f>
        <v>42903</v>
      </c>
      <c r="P2732" s="2">
        <v>2</v>
      </c>
      <c r="Q2732" s="2">
        <v>299.99</v>
      </c>
      <c r="R2732" s="27">
        <v>0.1</v>
      </c>
      <c r="S2732" s="2">
        <f t="shared" si="42"/>
        <v>599.98</v>
      </c>
    </row>
    <row r="2733" spans="1:19" x14ac:dyDescent="0.3">
      <c r="A2733" s="2">
        <v>956</v>
      </c>
      <c r="B2733" s="2">
        <v>2</v>
      </c>
      <c r="C2733" s="2">
        <f>VLOOKUP(A2733, [1]orders!A:G, 7, FALSE)</f>
        <v>2</v>
      </c>
      <c r="D2733" s="2">
        <v>23</v>
      </c>
      <c r="E2733" s="2">
        <f>VLOOKUP(C2733, [2]staffs!A:G,1,FALSE)</f>
        <v>2</v>
      </c>
      <c r="F2733" s="2" t="str">
        <f>VLOOKUP(E2733, [2]staffs!A:D,4,FALSE)</f>
        <v>mireya.copeland@bikes.shop</v>
      </c>
      <c r="G2733" s="2">
        <f>VLOOKUP(D2733, [3]products!$A:$D, 4, FALSE)</f>
        <v>1</v>
      </c>
      <c r="H2733" s="2" t="str">
        <f>VLOOKUP(G2733, [4]categories!A:B, 2, FALSE)</f>
        <v>Children Bicycles</v>
      </c>
      <c r="I2733" s="14">
        <f>VLOOKUP(A2733, [1]orders!A:B,2,FALSE)</f>
        <v>1184</v>
      </c>
      <c r="J2733" s="14" t="str">
        <f>VLOOKUP(A2733, [1]orders!A:I,9,FALSE)</f>
        <v>annabelle.hebert@aol.com</v>
      </c>
      <c r="K2733" s="14">
        <f>VLOOKUP(A2733, [1]orders!A:J,10,FALSE)</f>
        <v>10977</v>
      </c>
      <c r="L2733" s="2" t="str">
        <f>IFERROR(VLOOKUP(C2733, [5]stores!A:B, 2, FALSE), "Unknown")</f>
        <v>Baldwin Bikes</v>
      </c>
      <c r="M2733" s="2" t="str">
        <f>VLOOKUP(D2733,[3]products!A:B,2,FALSE)</f>
        <v>Electra Girl's Hawaii 1 (20-inch) - 2015/2016</v>
      </c>
      <c r="N2733" s="2" t="str">
        <f>VLOOKUP(D2733, [3]products!A:H, 8, FALSE)</f>
        <v>Electra</v>
      </c>
      <c r="O2733" s="21">
        <f>VLOOKUP(A2733, [1]orders!A:D, 4, FALSE)</f>
        <v>42903</v>
      </c>
      <c r="P2733" s="2">
        <v>1</v>
      </c>
      <c r="Q2733" s="2">
        <v>299.99</v>
      </c>
      <c r="R2733" s="27">
        <v>0.2</v>
      </c>
      <c r="S2733" s="2">
        <f t="shared" si="42"/>
        <v>299.99</v>
      </c>
    </row>
    <row r="2734" spans="1:19" x14ac:dyDescent="0.3">
      <c r="A2734" s="2">
        <v>956</v>
      </c>
      <c r="B2734" s="2">
        <v>3</v>
      </c>
      <c r="C2734" s="2">
        <f>VLOOKUP(A2734, [1]orders!A:G, 7, FALSE)</f>
        <v>2</v>
      </c>
      <c r="D2734" s="2">
        <v>73</v>
      </c>
      <c r="E2734" s="2">
        <f>VLOOKUP(C2734, [2]staffs!A:G,1,FALSE)</f>
        <v>2</v>
      </c>
      <c r="F2734" s="2" t="str">
        <f>VLOOKUP(E2734, [2]staffs!A:D,4,FALSE)</f>
        <v>mireya.copeland@bikes.shop</v>
      </c>
      <c r="G2734" s="2">
        <f>VLOOKUP(D2734, [3]products!$A:$D, 4, FALSE)</f>
        <v>3</v>
      </c>
      <c r="H2734" s="2" t="str">
        <f>VLOOKUP(G2734, [4]categories!A:B, 2, FALSE)</f>
        <v>Cruisers Bicycles</v>
      </c>
      <c r="I2734" s="14">
        <f>VLOOKUP(A2734, [1]orders!A:B,2,FALSE)</f>
        <v>1184</v>
      </c>
      <c r="J2734" s="14" t="str">
        <f>VLOOKUP(A2734, [1]orders!A:I,9,FALSE)</f>
        <v>annabelle.hebert@aol.com</v>
      </c>
      <c r="K2734" s="14">
        <f>VLOOKUP(A2734, [1]orders!A:J,10,FALSE)</f>
        <v>10977</v>
      </c>
      <c r="L2734" s="2" t="str">
        <f>IFERROR(VLOOKUP(C2734, [5]stores!A:B, 2, FALSE), "Unknown")</f>
        <v>Baldwin Bikes</v>
      </c>
      <c r="M2734" s="2" t="str">
        <f>VLOOKUP(D2734,[3]products!A:B,2,FALSE)</f>
        <v>Sun Bicycles Brickell Tandem 7 - 2017</v>
      </c>
      <c r="N2734" s="2" t="str">
        <f>VLOOKUP(D2734, [3]products!A:H, 8, FALSE)</f>
        <v>Sun Bicycles</v>
      </c>
      <c r="O2734" s="21">
        <f>VLOOKUP(A2734, [1]orders!A:D, 4, FALSE)</f>
        <v>42903</v>
      </c>
      <c r="P2734" s="2">
        <v>2</v>
      </c>
      <c r="Q2734" s="2">
        <v>749.99</v>
      </c>
      <c r="R2734" s="27">
        <v>0.1</v>
      </c>
      <c r="S2734" s="2">
        <f t="shared" si="42"/>
        <v>1499.98</v>
      </c>
    </row>
    <row r="2735" spans="1:19" x14ac:dyDescent="0.3">
      <c r="A2735" s="2">
        <v>956</v>
      </c>
      <c r="B2735" s="2">
        <v>4</v>
      </c>
      <c r="C2735" s="2">
        <f>VLOOKUP(A2735, [1]orders!A:G, 7, FALSE)</f>
        <v>2</v>
      </c>
      <c r="D2735" s="2">
        <v>13</v>
      </c>
      <c r="E2735" s="2">
        <f>VLOOKUP(C2735, [2]staffs!A:G,1,FALSE)</f>
        <v>2</v>
      </c>
      <c r="F2735" s="2" t="str">
        <f>VLOOKUP(E2735, [2]staffs!A:D,4,FALSE)</f>
        <v>mireya.copeland@bikes.shop</v>
      </c>
      <c r="G2735" s="2">
        <f>VLOOKUP(D2735, [3]products!$A:$D, 4, FALSE)</f>
        <v>3</v>
      </c>
      <c r="H2735" s="2" t="str">
        <f>VLOOKUP(G2735, [4]categories!A:B, 2, FALSE)</f>
        <v>Cruisers Bicycles</v>
      </c>
      <c r="I2735" s="14">
        <f>VLOOKUP(A2735, [1]orders!A:B,2,FALSE)</f>
        <v>1184</v>
      </c>
      <c r="J2735" s="14" t="str">
        <f>VLOOKUP(A2735, [1]orders!A:I,9,FALSE)</f>
        <v>annabelle.hebert@aol.com</v>
      </c>
      <c r="K2735" s="14">
        <f>VLOOKUP(A2735, [1]orders!A:J,10,FALSE)</f>
        <v>10977</v>
      </c>
      <c r="L2735" s="2" t="str">
        <f>IFERROR(VLOOKUP(C2735, [5]stores!A:B, 2, FALSE), "Unknown")</f>
        <v>Baldwin Bikes</v>
      </c>
      <c r="M2735" s="2" t="str">
        <f>VLOOKUP(D2735,[3]products!A:B,2,FALSE)</f>
        <v>Electra Cruiser 1 (24-Inch) - 2016</v>
      </c>
      <c r="N2735" s="2" t="str">
        <f>VLOOKUP(D2735, [3]products!A:H, 8, FALSE)</f>
        <v>Electra</v>
      </c>
      <c r="O2735" s="21">
        <f>VLOOKUP(A2735, [1]orders!A:D, 4, FALSE)</f>
        <v>42903</v>
      </c>
      <c r="P2735" s="2">
        <v>2</v>
      </c>
      <c r="Q2735" s="2">
        <v>269.99</v>
      </c>
      <c r="R2735" s="27">
        <v>0.2</v>
      </c>
      <c r="S2735" s="2">
        <f t="shared" si="42"/>
        <v>539.98</v>
      </c>
    </row>
    <row r="2736" spans="1:19" x14ac:dyDescent="0.3">
      <c r="A2736" s="2">
        <v>956</v>
      </c>
      <c r="B2736" s="2">
        <v>5</v>
      </c>
      <c r="C2736" s="2">
        <f>VLOOKUP(A2736, [1]orders!A:G, 7, FALSE)</f>
        <v>2</v>
      </c>
      <c r="D2736" s="2">
        <v>79</v>
      </c>
      <c r="E2736" s="2">
        <f>VLOOKUP(C2736, [2]staffs!A:G,1,FALSE)</f>
        <v>2</v>
      </c>
      <c r="F2736" s="2" t="str">
        <f>VLOOKUP(E2736, [2]staffs!A:D,4,FALSE)</f>
        <v>mireya.copeland@bikes.shop</v>
      </c>
      <c r="G2736" s="2">
        <f>VLOOKUP(D2736, [3]products!$A:$D, 4, FALSE)</f>
        <v>3</v>
      </c>
      <c r="H2736" s="2" t="str">
        <f>VLOOKUP(G2736, [4]categories!A:B, 2, FALSE)</f>
        <v>Cruisers Bicycles</v>
      </c>
      <c r="I2736" s="14">
        <f>VLOOKUP(A2736, [1]orders!A:B,2,FALSE)</f>
        <v>1184</v>
      </c>
      <c r="J2736" s="14" t="str">
        <f>VLOOKUP(A2736, [1]orders!A:I,9,FALSE)</f>
        <v>annabelle.hebert@aol.com</v>
      </c>
      <c r="K2736" s="14">
        <f>VLOOKUP(A2736, [1]orders!A:J,10,FALSE)</f>
        <v>10977</v>
      </c>
      <c r="L2736" s="2" t="str">
        <f>IFERROR(VLOOKUP(C2736, [5]stores!A:B, 2, FALSE), "Unknown")</f>
        <v>Baldwin Bikes</v>
      </c>
      <c r="M2736" s="2" t="str">
        <f>VLOOKUP(D2736,[3]products!A:B,2,FALSE)</f>
        <v>Sun Bicycles Boardwalk (24-inch Wheels) - 2017</v>
      </c>
      <c r="N2736" s="2" t="str">
        <f>VLOOKUP(D2736, [3]products!A:H, 8, FALSE)</f>
        <v>Sun Bicycles</v>
      </c>
      <c r="O2736" s="21">
        <f>VLOOKUP(A2736, [1]orders!A:D, 4, FALSE)</f>
        <v>42903</v>
      </c>
      <c r="P2736" s="2">
        <v>2</v>
      </c>
      <c r="Q2736" s="2">
        <v>402.99</v>
      </c>
      <c r="R2736" s="27">
        <v>0.1</v>
      </c>
      <c r="S2736" s="2">
        <f t="shared" si="42"/>
        <v>805.98</v>
      </c>
    </row>
    <row r="2737" spans="1:19" x14ac:dyDescent="0.3">
      <c r="A2737" s="2">
        <v>957</v>
      </c>
      <c r="B2737" s="2">
        <v>1</v>
      </c>
      <c r="C2737" s="2">
        <f>VLOOKUP(A2737, [1]orders!A:G, 7, FALSE)</f>
        <v>3</v>
      </c>
      <c r="D2737" s="2">
        <v>108</v>
      </c>
      <c r="E2737" s="2">
        <f>VLOOKUP(C2737, [2]staffs!A:G,1,FALSE)</f>
        <v>3</v>
      </c>
      <c r="F2737" s="2" t="str">
        <f>VLOOKUP(E2737, [2]staffs!A:D,4,FALSE)</f>
        <v>genna.serrano@bikes.shop</v>
      </c>
      <c r="G2737" s="2">
        <f>VLOOKUP(D2737, [3]products!$A:$D, 4, FALSE)</f>
        <v>2</v>
      </c>
      <c r="H2737" s="2" t="str">
        <f>VLOOKUP(G2737, [4]categories!A:B, 2, FALSE)</f>
        <v>Comfort Bicycles</v>
      </c>
      <c r="I2737" s="14">
        <f>VLOOKUP(A2737, [1]orders!A:B,2,FALSE)</f>
        <v>722</v>
      </c>
      <c r="J2737" s="14" t="str">
        <f>VLOOKUP(A2737, [1]orders!A:I,9,FALSE)</f>
        <v>camila.carroll@yahoo.com</v>
      </c>
      <c r="K2737" s="14">
        <f>VLOOKUP(A2737, [1]orders!A:J,10,FALSE)</f>
        <v>78213</v>
      </c>
      <c r="L2737" s="2" t="str">
        <f>IFERROR(VLOOKUP(C2737, [5]stores!A:B, 2, FALSE), "Unknown")</f>
        <v>Rowlett Bikes</v>
      </c>
      <c r="M2737" s="2" t="str">
        <f>VLOOKUP(D2737,[3]products!A:B,2,FALSE)</f>
        <v>Sun Bicycles Cruz 3 - Women's - 2017</v>
      </c>
      <c r="N2737" s="2" t="str">
        <f>VLOOKUP(D2737, [3]products!A:H, 8, FALSE)</f>
        <v>Sun Bicycles</v>
      </c>
      <c r="O2737" s="21">
        <f>VLOOKUP(A2737, [1]orders!A:D, 4, FALSE)</f>
        <v>42903</v>
      </c>
      <c r="P2737" s="2">
        <v>2</v>
      </c>
      <c r="Q2737" s="2">
        <v>449.99</v>
      </c>
      <c r="R2737" s="27">
        <v>0.05</v>
      </c>
      <c r="S2737" s="2">
        <f t="shared" si="42"/>
        <v>899.98</v>
      </c>
    </row>
    <row r="2738" spans="1:19" x14ac:dyDescent="0.3">
      <c r="A2738" s="2">
        <v>957</v>
      </c>
      <c r="B2738" s="2">
        <v>2</v>
      </c>
      <c r="C2738" s="2">
        <f>VLOOKUP(A2738, [1]orders!A:G, 7, FALSE)</f>
        <v>3</v>
      </c>
      <c r="D2738" s="2">
        <v>14</v>
      </c>
      <c r="E2738" s="2">
        <f>VLOOKUP(C2738, [2]staffs!A:G,1,FALSE)</f>
        <v>3</v>
      </c>
      <c r="F2738" s="2" t="str">
        <f>VLOOKUP(E2738, [2]staffs!A:D,4,FALSE)</f>
        <v>genna.serrano@bikes.shop</v>
      </c>
      <c r="G2738" s="2">
        <f>VLOOKUP(D2738, [3]products!$A:$D, 4, FALSE)</f>
        <v>3</v>
      </c>
      <c r="H2738" s="2" t="str">
        <f>VLOOKUP(G2738, [4]categories!A:B, 2, FALSE)</f>
        <v>Cruisers Bicycles</v>
      </c>
      <c r="I2738" s="14">
        <f>VLOOKUP(A2738, [1]orders!A:B,2,FALSE)</f>
        <v>722</v>
      </c>
      <c r="J2738" s="14" t="str">
        <f>VLOOKUP(A2738, [1]orders!A:I,9,FALSE)</f>
        <v>camila.carroll@yahoo.com</v>
      </c>
      <c r="K2738" s="14">
        <f>VLOOKUP(A2738, [1]orders!A:J,10,FALSE)</f>
        <v>78213</v>
      </c>
      <c r="L2738" s="2" t="str">
        <f>IFERROR(VLOOKUP(C2738, [5]stores!A:B, 2, FALSE), "Unknown")</f>
        <v>Rowlett Bikes</v>
      </c>
      <c r="M2738" s="2" t="str">
        <f>VLOOKUP(D2738,[3]products!A:B,2,FALSE)</f>
        <v>Electra Girl's Hawaii 1 (16-inch) - 2015/2016</v>
      </c>
      <c r="N2738" s="2" t="str">
        <f>VLOOKUP(D2738, [3]products!A:H, 8, FALSE)</f>
        <v>Electra</v>
      </c>
      <c r="O2738" s="21">
        <f>VLOOKUP(A2738, [1]orders!A:D, 4, FALSE)</f>
        <v>42903</v>
      </c>
      <c r="P2738" s="2">
        <v>2</v>
      </c>
      <c r="Q2738" s="2">
        <v>269.99</v>
      </c>
      <c r="R2738" s="27">
        <v>7.0000000000000007E-2</v>
      </c>
      <c r="S2738" s="2">
        <f t="shared" si="42"/>
        <v>539.98</v>
      </c>
    </row>
    <row r="2739" spans="1:19" x14ac:dyDescent="0.3">
      <c r="A2739" s="2">
        <v>957</v>
      </c>
      <c r="B2739" s="2">
        <v>3</v>
      </c>
      <c r="C2739" s="2">
        <f>VLOOKUP(A2739, [1]orders!A:G, 7, FALSE)</f>
        <v>3</v>
      </c>
      <c r="D2739" s="2">
        <v>70</v>
      </c>
      <c r="E2739" s="2">
        <f>VLOOKUP(C2739, [2]staffs!A:G,1,FALSE)</f>
        <v>3</v>
      </c>
      <c r="F2739" s="2" t="str">
        <f>VLOOKUP(E2739, [2]staffs!A:D,4,FALSE)</f>
        <v>genna.serrano@bikes.shop</v>
      </c>
      <c r="G2739" s="2">
        <f>VLOOKUP(D2739, [3]products!$A:$D, 4, FALSE)</f>
        <v>3</v>
      </c>
      <c r="H2739" s="2" t="str">
        <f>VLOOKUP(G2739, [4]categories!A:B, 2, FALSE)</f>
        <v>Cruisers Bicycles</v>
      </c>
      <c r="I2739" s="14">
        <f>VLOOKUP(A2739, [1]orders!A:B,2,FALSE)</f>
        <v>722</v>
      </c>
      <c r="J2739" s="14" t="str">
        <f>VLOOKUP(A2739, [1]orders!A:I,9,FALSE)</f>
        <v>camila.carroll@yahoo.com</v>
      </c>
      <c r="K2739" s="14">
        <f>VLOOKUP(A2739, [1]orders!A:J,10,FALSE)</f>
        <v>78213</v>
      </c>
      <c r="L2739" s="2" t="str">
        <f>IFERROR(VLOOKUP(C2739, [5]stores!A:B, 2, FALSE), "Unknown")</f>
        <v>Rowlett Bikes</v>
      </c>
      <c r="M2739" s="2" t="str">
        <f>VLOOKUP(D2739,[3]products!A:B,2,FALSE)</f>
        <v>Electra Amsterdam Original 3i - 2015/2017</v>
      </c>
      <c r="N2739" s="2" t="str">
        <f>VLOOKUP(D2739, [3]products!A:H, 8, FALSE)</f>
        <v>Electra</v>
      </c>
      <c r="O2739" s="21">
        <f>VLOOKUP(A2739, [1]orders!A:D, 4, FALSE)</f>
        <v>42903</v>
      </c>
      <c r="P2739" s="2">
        <v>2</v>
      </c>
      <c r="Q2739" s="2">
        <v>659.99</v>
      </c>
      <c r="R2739" s="27">
        <v>0.05</v>
      </c>
      <c r="S2739" s="2">
        <f t="shared" si="42"/>
        <v>1319.98</v>
      </c>
    </row>
    <row r="2740" spans="1:19" x14ac:dyDescent="0.3">
      <c r="A2740" s="2">
        <v>957</v>
      </c>
      <c r="B2740" s="2">
        <v>4</v>
      </c>
      <c r="C2740" s="2">
        <f>VLOOKUP(A2740, [1]orders!A:G, 7, FALSE)</f>
        <v>3</v>
      </c>
      <c r="D2740" s="2">
        <v>66</v>
      </c>
      <c r="E2740" s="2">
        <f>VLOOKUP(C2740, [2]staffs!A:G,1,FALSE)</f>
        <v>3</v>
      </c>
      <c r="F2740" s="2" t="str">
        <f>VLOOKUP(E2740, [2]staffs!A:D,4,FALSE)</f>
        <v>genna.serrano@bikes.shop</v>
      </c>
      <c r="G2740" s="2">
        <f>VLOOKUP(D2740, [3]products!$A:$D, 4, FALSE)</f>
        <v>3</v>
      </c>
      <c r="H2740" s="2" t="str">
        <f>VLOOKUP(G2740, [4]categories!A:B, 2, FALSE)</f>
        <v>Cruisers Bicycles</v>
      </c>
      <c r="I2740" s="14">
        <f>VLOOKUP(A2740, [1]orders!A:B,2,FALSE)</f>
        <v>722</v>
      </c>
      <c r="J2740" s="14" t="str">
        <f>VLOOKUP(A2740, [1]orders!A:I,9,FALSE)</f>
        <v>camila.carroll@yahoo.com</v>
      </c>
      <c r="K2740" s="14">
        <f>VLOOKUP(A2740, [1]orders!A:J,10,FALSE)</f>
        <v>78213</v>
      </c>
      <c r="L2740" s="2" t="str">
        <f>IFERROR(VLOOKUP(C2740, [5]stores!A:B, 2, FALSE), "Unknown")</f>
        <v>Rowlett Bikes</v>
      </c>
      <c r="M2740" s="2" t="str">
        <f>VLOOKUP(D2740,[3]products!A:B,2,FALSE)</f>
        <v>Sun Bicycles Revolutions 24 - 2017</v>
      </c>
      <c r="N2740" s="2" t="str">
        <f>VLOOKUP(D2740, [3]products!A:H, 8, FALSE)</f>
        <v>Sun Bicycles</v>
      </c>
      <c r="O2740" s="21">
        <f>VLOOKUP(A2740, [1]orders!A:D, 4, FALSE)</f>
        <v>42903</v>
      </c>
      <c r="P2740" s="2">
        <v>1</v>
      </c>
      <c r="Q2740" s="2">
        <v>250.99</v>
      </c>
      <c r="R2740" s="27">
        <v>7.0000000000000007E-2</v>
      </c>
      <c r="S2740" s="2">
        <f t="shared" si="42"/>
        <v>250.99</v>
      </c>
    </row>
    <row r="2741" spans="1:19" x14ac:dyDescent="0.3">
      <c r="A2741" s="2">
        <v>957</v>
      </c>
      <c r="B2741" s="2">
        <v>5</v>
      </c>
      <c r="C2741" s="2">
        <f>VLOOKUP(A2741, [1]orders!A:G, 7, FALSE)</f>
        <v>3</v>
      </c>
      <c r="D2741" s="2">
        <v>111</v>
      </c>
      <c r="E2741" s="2">
        <f>VLOOKUP(C2741, [2]staffs!A:G,1,FALSE)</f>
        <v>3</v>
      </c>
      <c r="F2741" s="2" t="str">
        <f>VLOOKUP(E2741, [2]staffs!A:D,4,FALSE)</f>
        <v>genna.serrano@bikes.shop</v>
      </c>
      <c r="G2741" s="2">
        <f>VLOOKUP(D2741, [3]products!$A:$D, 4, FALSE)</f>
        <v>2</v>
      </c>
      <c r="H2741" s="2" t="str">
        <f>VLOOKUP(G2741, [4]categories!A:B, 2, FALSE)</f>
        <v>Comfort Bicycles</v>
      </c>
      <c r="I2741" s="14">
        <f>VLOOKUP(A2741, [1]orders!A:B,2,FALSE)</f>
        <v>722</v>
      </c>
      <c r="J2741" s="14" t="str">
        <f>VLOOKUP(A2741, [1]orders!A:I,9,FALSE)</f>
        <v>camila.carroll@yahoo.com</v>
      </c>
      <c r="K2741" s="14">
        <f>VLOOKUP(A2741, [1]orders!A:J,10,FALSE)</f>
        <v>78213</v>
      </c>
      <c r="L2741" s="2" t="str">
        <f>IFERROR(VLOOKUP(C2741, [5]stores!A:B, 2, FALSE), "Unknown")</f>
        <v>Rowlett Bikes</v>
      </c>
      <c r="M2741" s="2" t="str">
        <f>VLOOKUP(D2741,[3]products!A:B,2,FALSE)</f>
        <v>Sun Bicycles Drifter 7 - Women's - 2017</v>
      </c>
      <c r="N2741" s="2" t="str">
        <f>VLOOKUP(D2741, [3]products!A:H, 8, FALSE)</f>
        <v>Sun Bicycles</v>
      </c>
      <c r="O2741" s="21">
        <f>VLOOKUP(A2741, [1]orders!A:D, 4, FALSE)</f>
        <v>42903</v>
      </c>
      <c r="P2741" s="2">
        <v>1</v>
      </c>
      <c r="Q2741" s="2">
        <v>470.99</v>
      </c>
      <c r="R2741" s="27">
        <v>0.05</v>
      </c>
      <c r="S2741" s="2">
        <f t="shared" si="42"/>
        <v>470.99</v>
      </c>
    </row>
    <row r="2742" spans="1:19" x14ac:dyDescent="0.3">
      <c r="A2742" s="2">
        <v>958</v>
      </c>
      <c r="B2742" s="2">
        <v>1</v>
      </c>
      <c r="C2742" s="2">
        <f>VLOOKUP(A2742, [1]orders!A:G, 7, FALSE)</f>
        <v>1</v>
      </c>
      <c r="D2742" s="2">
        <v>51</v>
      </c>
      <c r="E2742" s="2">
        <f>VLOOKUP(C2742, [2]staffs!A:G,1,FALSE)</f>
        <v>1</v>
      </c>
      <c r="F2742" s="2" t="str">
        <f>VLOOKUP(E2742, [2]staffs!A:D,4,FALSE)</f>
        <v>fabiola.jackson@bikes.shop</v>
      </c>
      <c r="G2742" s="2">
        <f>VLOOKUP(D2742, [3]products!$A:$D, 4, FALSE)</f>
        <v>7</v>
      </c>
      <c r="H2742" s="2" t="str">
        <f>VLOOKUP(G2742, [4]categories!A:B, 2, FALSE)</f>
        <v>Road Bikes</v>
      </c>
      <c r="I2742" s="14">
        <f>VLOOKUP(A2742, [1]orders!A:B,2,FALSE)</f>
        <v>1276</v>
      </c>
      <c r="J2742" s="14" t="str">
        <f>VLOOKUP(A2742, [1]orders!A:I,9,FALSE)</f>
        <v>shona.mcmillan@msn.com</v>
      </c>
      <c r="K2742" s="14">
        <f>VLOOKUP(A2742, [1]orders!A:J,10,FALSE)</f>
        <v>92307</v>
      </c>
      <c r="L2742" s="2" t="str">
        <f>IFERROR(VLOOKUP(C2742, [5]stores!A:B, 2, FALSE), "Unknown")</f>
        <v>Santa Cruz Bikes</v>
      </c>
      <c r="M2742" s="2" t="str">
        <f>VLOOKUP(D2742,[3]products!A:B,2,FALSE)</f>
        <v>Trek Silque SLR 8 Women's - 2017</v>
      </c>
      <c r="N2742" s="2" t="str">
        <f>VLOOKUP(D2742, [3]products!A:H, 8, FALSE)</f>
        <v>Trek</v>
      </c>
      <c r="O2742" s="21">
        <f>VLOOKUP(A2742, [1]orders!A:D, 4, FALSE)</f>
        <v>42904</v>
      </c>
      <c r="P2742" s="2">
        <v>1</v>
      </c>
      <c r="Q2742" s="2">
        <v>6499.99</v>
      </c>
      <c r="R2742" s="27">
        <v>0.1</v>
      </c>
      <c r="S2742" s="2">
        <f t="shared" si="42"/>
        <v>6499.99</v>
      </c>
    </row>
    <row r="2743" spans="1:19" x14ac:dyDescent="0.3">
      <c r="A2743" s="2">
        <v>958</v>
      </c>
      <c r="B2743" s="2">
        <v>2</v>
      </c>
      <c r="C2743" s="2">
        <f>VLOOKUP(A2743, [1]orders!A:G, 7, FALSE)</f>
        <v>1</v>
      </c>
      <c r="D2743" s="2">
        <v>76</v>
      </c>
      <c r="E2743" s="2">
        <f>VLOOKUP(C2743, [2]staffs!A:G,1,FALSE)</f>
        <v>1</v>
      </c>
      <c r="F2743" s="2" t="str">
        <f>VLOOKUP(E2743, [2]staffs!A:D,4,FALSE)</f>
        <v>fabiola.jackson@bikes.shop</v>
      </c>
      <c r="G2743" s="2">
        <f>VLOOKUP(D2743, [3]products!$A:$D, 4, FALSE)</f>
        <v>3</v>
      </c>
      <c r="H2743" s="2" t="str">
        <f>VLOOKUP(G2743, [4]categories!A:B, 2, FALSE)</f>
        <v>Cruisers Bicycles</v>
      </c>
      <c r="I2743" s="14">
        <f>VLOOKUP(A2743, [1]orders!A:B,2,FALSE)</f>
        <v>1276</v>
      </c>
      <c r="J2743" s="14" t="str">
        <f>VLOOKUP(A2743, [1]orders!A:I,9,FALSE)</f>
        <v>shona.mcmillan@msn.com</v>
      </c>
      <c r="K2743" s="14">
        <f>VLOOKUP(A2743, [1]orders!A:J,10,FALSE)</f>
        <v>92307</v>
      </c>
      <c r="L2743" s="2" t="str">
        <f>IFERROR(VLOOKUP(C2743, [5]stores!A:B, 2, FALSE), "Unknown")</f>
        <v>Santa Cruz Bikes</v>
      </c>
      <c r="M2743" s="2" t="str">
        <f>VLOOKUP(D2743,[3]products!A:B,2,FALSE)</f>
        <v>Electra Girl's Hawaii 1 16" - 2017</v>
      </c>
      <c r="N2743" s="2" t="str">
        <f>VLOOKUP(D2743, [3]products!A:H, 8, FALSE)</f>
        <v>Electra</v>
      </c>
      <c r="O2743" s="21">
        <f>VLOOKUP(A2743, [1]orders!A:D, 4, FALSE)</f>
        <v>42904</v>
      </c>
      <c r="P2743" s="2">
        <v>1</v>
      </c>
      <c r="Q2743" s="2">
        <v>299.99</v>
      </c>
      <c r="R2743" s="27">
        <v>0.2</v>
      </c>
      <c r="S2743" s="2">
        <f t="shared" si="42"/>
        <v>299.99</v>
      </c>
    </row>
    <row r="2744" spans="1:19" x14ac:dyDescent="0.3">
      <c r="A2744" s="2">
        <v>959</v>
      </c>
      <c r="B2744" s="2">
        <v>1</v>
      </c>
      <c r="C2744" s="2">
        <f>VLOOKUP(A2744, [1]orders!A:G, 7, FALSE)</f>
        <v>2</v>
      </c>
      <c r="D2744" s="2">
        <v>15</v>
      </c>
      <c r="E2744" s="2">
        <f>VLOOKUP(C2744, [2]staffs!A:G,1,FALSE)</f>
        <v>2</v>
      </c>
      <c r="F2744" s="2" t="str">
        <f>VLOOKUP(E2744, [2]staffs!A:D,4,FALSE)</f>
        <v>mireya.copeland@bikes.shop</v>
      </c>
      <c r="G2744" s="2">
        <f>VLOOKUP(D2744, [3]products!$A:$D, 4, FALSE)</f>
        <v>3</v>
      </c>
      <c r="H2744" s="2" t="str">
        <f>VLOOKUP(G2744, [4]categories!A:B, 2, FALSE)</f>
        <v>Cruisers Bicycles</v>
      </c>
      <c r="I2744" s="14">
        <f>VLOOKUP(A2744, [1]orders!A:B,2,FALSE)</f>
        <v>650</v>
      </c>
      <c r="J2744" s="14" t="str">
        <f>VLOOKUP(A2744, [1]orders!A:I,9,FALSE)</f>
        <v>rita.bailey@hotmail.com</v>
      </c>
      <c r="K2744" s="14">
        <f>VLOOKUP(A2744, [1]orders!A:J,10,FALSE)</f>
        <v>10562</v>
      </c>
      <c r="L2744" s="2" t="str">
        <f>IFERROR(VLOOKUP(C2744, [5]stores!A:B, 2, FALSE), "Unknown")</f>
        <v>Baldwin Bikes</v>
      </c>
      <c r="M2744" s="2" t="str">
        <f>VLOOKUP(D2744,[3]products!A:B,2,FALSE)</f>
        <v>Electra Moto 1 - 2016</v>
      </c>
      <c r="N2744" s="2" t="str">
        <f>VLOOKUP(D2744, [3]products!A:H, 8, FALSE)</f>
        <v>Electra</v>
      </c>
      <c r="O2744" s="21">
        <f>VLOOKUP(A2744, [1]orders!A:D, 4, FALSE)</f>
        <v>42904</v>
      </c>
      <c r="P2744" s="2">
        <v>1</v>
      </c>
      <c r="Q2744" s="2">
        <v>529.99</v>
      </c>
      <c r="R2744" s="27">
        <v>0.2</v>
      </c>
      <c r="S2744" s="2">
        <f t="shared" si="42"/>
        <v>529.99</v>
      </c>
    </row>
    <row r="2745" spans="1:19" x14ac:dyDescent="0.3">
      <c r="A2745" s="2">
        <v>959</v>
      </c>
      <c r="B2745" s="2">
        <v>2</v>
      </c>
      <c r="C2745" s="2">
        <f>VLOOKUP(A2745, [1]orders!A:G, 7, FALSE)</f>
        <v>2</v>
      </c>
      <c r="D2745" s="2">
        <v>72</v>
      </c>
      <c r="E2745" s="2">
        <f>VLOOKUP(C2745, [2]staffs!A:G,1,FALSE)</f>
        <v>2</v>
      </c>
      <c r="F2745" s="2" t="str">
        <f>VLOOKUP(E2745, [2]staffs!A:D,4,FALSE)</f>
        <v>mireya.copeland@bikes.shop</v>
      </c>
      <c r="G2745" s="2">
        <f>VLOOKUP(D2745, [3]products!$A:$D, 4, FALSE)</f>
        <v>3</v>
      </c>
      <c r="H2745" s="2" t="str">
        <f>VLOOKUP(G2745, [4]categories!A:B, 2, FALSE)</f>
        <v>Cruisers Bicycles</v>
      </c>
      <c r="I2745" s="14">
        <f>VLOOKUP(A2745, [1]orders!A:B,2,FALSE)</f>
        <v>650</v>
      </c>
      <c r="J2745" s="14" t="str">
        <f>VLOOKUP(A2745, [1]orders!A:I,9,FALSE)</f>
        <v>rita.bailey@hotmail.com</v>
      </c>
      <c r="K2745" s="14">
        <f>VLOOKUP(A2745, [1]orders!A:J,10,FALSE)</f>
        <v>10562</v>
      </c>
      <c r="L2745" s="2" t="str">
        <f>IFERROR(VLOOKUP(C2745, [5]stores!A:B, 2, FALSE), "Unknown")</f>
        <v>Baldwin Bikes</v>
      </c>
      <c r="M2745" s="2" t="str">
        <f>VLOOKUP(D2745,[3]products!A:B,2,FALSE)</f>
        <v>Sun Bicycles Biscayne Tandem 7 - 2017</v>
      </c>
      <c r="N2745" s="2" t="str">
        <f>VLOOKUP(D2745, [3]products!A:H, 8, FALSE)</f>
        <v>Sun Bicycles</v>
      </c>
      <c r="O2745" s="21">
        <f>VLOOKUP(A2745, [1]orders!A:D, 4, FALSE)</f>
        <v>42904</v>
      </c>
      <c r="P2745" s="2">
        <v>1</v>
      </c>
      <c r="Q2745" s="2">
        <v>619.99</v>
      </c>
      <c r="R2745" s="27">
        <v>0.1</v>
      </c>
      <c r="S2745" s="2">
        <f t="shared" si="42"/>
        <v>619.99</v>
      </c>
    </row>
    <row r="2746" spans="1:19" x14ac:dyDescent="0.3">
      <c r="A2746" s="2">
        <v>959</v>
      </c>
      <c r="B2746" s="2">
        <v>3</v>
      </c>
      <c r="C2746" s="2">
        <f>VLOOKUP(A2746, [1]orders!A:G, 7, FALSE)</f>
        <v>2</v>
      </c>
      <c r="D2746" s="2">
        <v>41</v>
      </c>
      <c r="E2746" s="2">
        <f>VLOOKUP(C2746, [2]staffs!A:G,1,FALSE)</f>
        <v>2</v>
      </c>
      <c r="F2746" s="2" t="str">
        <f>VLOOKUP(E2746, [2]staffs!A:D,4,FALSE)</f>
        <v>mireya.copeland@bikes.shop</v>
      </c>
      <c r="G2746" s="2">
        <f>VLOOKUP(D2746, [3]products!$A:$D, 4, FALSE)</f>
        <v>6</v>
      </c>
      <c r="H2746" s="2" t="str">
        <f>VLOOKUP(G2746, [4]categories!A:B, 2, FALSE)</f>
        <v>Mountain Bikes</v>
      </c>
      <c r="I2746" s="14">
        <f>VLOOKUP(A2746, [1]orders!A:B,2,FALSE)</f>
        <v>650</v>
      </c>
      <c r="J2746" s="14" t="str">
        <f>VLOOKUP(A2746, [1]orders!A:I,9,FALSE)</f>
        <v>rita.bailey@hotmail.com</v>
      </c>
      <c r="K2746" s="14">
        <f>VLOOKUP(A2746, [1]orders!A:J,10,FALSE)</f>
        <v>10562</v>
      </c>
      <c r="L2746" s="2" t="str">
        <f>IFERROR(VLOOKUP(C2746, [5]stores!A:B, 2, FALSE), "Unknown")</f>
        <v>Baldwin Bikes</v>
      </c>
      <c r="M2746" s="2" t="str">
        <f>VLOOKUP(D2746,[3]products!A:B,2,FALSE)</f>
        <v>Haro Shift R3 - 2017</v>
      </c>
      <c r="N2746" s="2" t="str">
        <f>VLOOKUP(D2746, [3]products!A:H, 8, FALSE)</f>
        <v>Haro</v>
      </c>
      <c r="O2746" s="21">
        <f>VLOOKUP(A2746, [1]orders!A:D, 4, FALSE)</f>
        <v>42904</v>
      </c>
      <c r="P2746" s="2">
        <v>1</v>
      </c>
      <c r="Q2746" s="2">
        <v>1469.99</v>
      </c>
      <c r="R2746" s="27">
        <v>0.05</v>
      </c>
      <c r="S2746" s="2">
        <f t="shared" si="42"/>
        <v>1469.99</v>
      </c>
    </row>
    <row r="2747" spans="1:19" x14ac:dyDescent="0.3">
      <c r="A2747" s="2">
        <v>959</v>
      </c>
      <c r="B2747" s="2">
        <v>4</v>
      </c>
      <c r="C2747" s="2">
        <f>VLOOKUP(A2747, [1]orders!A:G, 7, FALSE)</f>
        <v>2</v>
      </c>
      <c r="D2747" s="2">
        <v>65</v>
      </c>
      <c r="E2747" s="2">
        <f>VLOOKUP(C2747, [2]staffs!A:G,1,FALSE)</f>
        <v>2</v>
      </c>
      <c r="F2747" s="2" t="str">
        <f>VLOOKUP(E2747, [2]staffs!A:D,4,FALSE)</f>
        <v>mireya.copeland@bikes.shop</v>
      </c>
      <c r="G2747" s="2">
        <f>VLOOKUP(D2747, [3]products!$A:$D, 4, FALSE)</f>
        <v>3</v>
      </c>
      <c r="H2747" s="2" t="str">
        <f>VLOOKUP(G2747, [4]categories!A:B, 2, FALSE)</f>
        <v>Cruisers Bicycles</v>
      </c>
      <c r="I2747" s="14">
        <f>VLOOKUP(A2747, [1]orders!A:B,2,FALSE)</f>
        <v>650</v>
      </c>
      <c r="J2747" s="14" t="str">
        <f>VLOOKUP(A2747, [1]orders!A:I,9,FALSE)</f>
        <v>rita.bailey@hotmail.com</v>
      </c>
      <c r="K2747" s="14">
        <f>VLOOKUP(A2747, [1]orders!A:J,10,FALSE)</f>
        <v>10562</v>
      </c>
      <c r="L2747" s="2" t="str">
        <f>IFERROR(VLOOKUP(C2747, [5]stores!A:B, 2, FALSE), "Unknown")</f>
        <v>Baldwin Bikes</v>
      </c>
      <c r="M2747" s="2" t="str">
        <f>VLOOKUP(D2747,[3]products!A:B,2,FALSE)</f>
        <v>Sun Bicycles Lil Bolt Type-R - 2017</v>
      </c>
      <c r="N2747" s="2" t="str">
        <f>VLOOKUP(D2747, [3]products!A:H, 8, FALSE)</f>
        <v>Sun Bicycles</v>
      </c>
      <c r="O2747" s="21">
        <f>VLOOKUP(A2747, [1]orders!A:D, 4, FALSE)</f>
        <v>42904</v>
      </c>
      <c r="P2747" s="2">
        <v>1</v>
      </c>
      <c r="Q2747" s="2">
        <v>346.99</v>
      </c>
      <c r="R2747" s="27">
        <v>7.0000000000000007E-2</v>
      </c>
      <c r="S2747" s="2">
        <f t="shared" si="42"/>
        <v>346.99</v>
      </c>
    </row>
    <row r="2748" spans="1:19" x14ac:dyDescent="0.3">
      <c r="A2748" s="2">
        <v>960</v>
      </c>
      <c r="B2748" s="2">
        <v>1</v>
      </c>
      <c r="C2748" s="2">
        <f>VLOOKUP(A2748, [1]orders!A:G, 7, FALSE)</f>
        <v>2</v>
      </c>
      <c r="D2748" s="2">
        <v>73</v>
      </c>
      <c r="E2748" s="2">
        <f>VLOOKUP(C2748, [2]staffs!A:G,1,FALSE)</f>
        <v>2</v>
      </c>
      <c r="F2748" s="2" t="str">
        <f>VLOOKUP(E2748, [2]staffs!A:D,4,FALSE)</f>
        <v>mireya.copeland@bikes.shop</v>
      </c>
      <c r="G2748" s="2">
        <f>VLOOKUP(D2748, [3]products!$A:$D, 4, FALSE)</f>
        <v>3</v>
      </c>
      <c r="H2748" s="2" t="str">
        <f>VLOOKUP(G2748, [4]categories!A:B, 2, FALSE)</f>
        <v>Cruisers Bicycles</v>
      </c>
      <c r="I2748" s="14">
        <f>VLOOKUP(A2748, [1]orders!A:B,2,FALSE)</f>
        <v>1390</v>
      </c>
      <c r="J2748" s="14" t="str">
        <f>VLOOKUP(A2748, [1]orders!A:I,9,FALSE)</f>
        <v>genoveva.lloyd@aol.com</v>
      </c>
      <c r="K2748" s="14">
        <f>VLOOKUP(A2748, [1]orders!A:J,10,FALSE)</f>
        <v>11361</v>
      </c>
      <c r="L2748" s="2" t="str">
        <f>IFERROR(VLOOKUP(C2748, [5]stores!A:B, 2, FALSE), "Unknown")</f>
        <v>Baldwin Bikes</v>
      </c>
      <c r="M2748" s="2" t="str">
        <f>VLOOKUP(D2748,[3]products!A:B,2,FALSE)</f>
        <v>Sun Bicycles Brickell Tandem 7 - 2017</v>
      </c>
      <c r="N2748" s="2" t="str">
        <f>VLOOKUP(D2748, [3]products!A:H, 8, FALSE)</f>
        <v>Sun Bicycles</v>
      </c>
      <c r="O2748" s="21">
        <f>VLOOKUP(A2748, [1]orders!A:D, 4, FALSE)</f>
        <v>42904</v>
      </c>
      <c r="P2748" s="2">
        <v>2</v>
      </c>
      <c r="Q2748" s="2">
        <v>749.99</v>
      </c>
      <c r="R2748" s="27">
        <v>0.05</v>
      </c>
      <c r="S2748" s="2">
        <f t="shared" si="42"/>
        <v>1499.98</v>
      </c>
    </row>
    <row r="2749" spans="1:19" x14ac:dyDescent="0.3">
      <c r="A2749" s="2">
        <v>960</v>
      </c>
      <c r="B2749" s="2">
        <v>2</v>
      </c>
      <c r="C2749" s="2">
        <f>VLOOKUP(A2749, [1]orders!A:G, 7, FALSE)</f>
        <v>2</v>
      </c>
      <c r="D2749" s="2">
        <v>52</v>
      </c>
      <c r="E2749" s="2">
        <f>VLOOKUP(C2749, [2]staffs!A:G,1,FALSE)</f>
        <v>2</v>
      </c>
      <c r="F2749" s="2" t="str">
        <f>VLOOKUP(E2749, [2]staffs!A:D,4,FALSE)</f>
        <v>mireya.copeland@bikes.shop</v>
      </c>
      <c r="G2749" s="2">
        <f>VLOOKUP(D2749, [3]products!$A:$D, 4, FALSE)</f>
        <v>7</v>
      </c>
      <c r="H2749" s="2" t="str">
        <f>VLOOKUP(G2749, [4]categories!A:B, 2, FALSE)</f>
        <v>Road Bikes</v>
      </c>
      <c r="I2749" s="14">
        <f>VLOOKUP(A2749, [1]orders!A:B,2,FALSE)</f>
        <v>1390</v>
      </c>
      <c r="J2749" s="14" t="str">
        <f>VLOOKUP(A2749, [1]orders!A:I,9,FALSE)</f>
        <v>genoveva.lloyd@aol.com</v>
      </c>
      <c r="K2749" s="14">
        <f>VLOOKUP(A2749, [1]orders!A:J,10,FALSE)</f>
        <v>11361</v>
      </c>
      <c r="L2749" s="2" t="str">
        <f>IFERROR(VLOOKUP(C2749, [5]stores!A:B, 2, FALSE), "Unknown")</f>
        <v>Baldwin Bikes</v>
      </c>
      <c r="M2749" s="2" t="str">
        <f>VLOOKUP(D2749,[3]products!A:B,2,FALSE)</f>
        <v>Surly Steamroller - 2017</v>
      </c>
      <c r="N2749" s="2" t="str">
        <f>VLOOKUP(D2749, [3]products!A:H, 8, FALSE)</f>
        <v>Surly</v>
      </c>
      <c r="O2749" s="21">
        <f>VLOOKUP(A2749, [1]orders!A:D, 4, FALSE)</f>
        <v>42904</v>
      </c>
      <c r="P2749" s="2">
        <v>1</v>
      </c>
      <c r="Q2749" s="2">
        <v>875.99</v>
      </c>
      <c r="R2749" s="27">
        <v>0.1</v>
      </c>
      <c r="S2749" s="2">
        <f t="shared" si="42"/>
        <v>875.99</v>
      </c>
    </row>
    <row r="2750" spans="1:19" x14ac:dyDescent="0.3">
      <c r="A2750" s="2">
        <v>960</v>
      </c>
      <c r="B2750" s="2">
        <v>3</v>
      </c>
      <c r="C2750" s="2">
        <f>VLOOKUP(A2750, [1]orders!A:G, 7, FALSE)</f>
        <v>2</v>
      </c>
      <c r="D2750" s="2">
        <v>48</v>
      </c>
      <c r="E2750" s="2">
        <f>VLOOKUP(C2750, [2]staffs!A:G,1,FALSE)</f>
        <v>2</v>
      </c>
      <c r="F2750" s="2" t="str">
        <f>VLOOKUP(E2750, [2]staffs!A:D,4,FALSE)</f>
        <v>mireya.copeland@bikes.shop</v>
      </c>
      <c r="G2750" s="2">
        <f>VLOOKUP(D2750, [3]products!$A:$D, 4, FALSE)</f>
        <v>7</v>
      </c>
      <c r="H2750" s="2" t="str">
        <f>VLOOKUP(G2750, [4]categories!A:B, 2, FALSE)</f>
        <v>Road Bikes</v>
      </c>
      <c r="I2750" s="14">
        <f>VLOOKUP(A2750, [1]orders!A:B,2,FALSE)</f>
        <v>1390</v>
      </c>
      <c r="J2750" s="14" t="str">
        <f>VLOOKUP(A2750, [1]orders!A:I,9,FALSE)</f>
        <v>genoveva.lloyd@aol.com</v>
      </c>
      <c r="K2750" s="14">
        <f>VLOOKUP(A2750, [1]orders!A:J,10,FALSE)</f>
        <v>11361</v>
      </c>
      <c r="L2750" s="2" t="str">
        <f>IFERROR(VLOOKUP(C2750, [5]stores!A:B, 2, FALSE), "Unknown")</f>
        <v>Baldwin Bikes</v>
      </c>
      <c r="M2750" s="2" t="str">
        <f>VLOOKUP(D2750,[3]products!A:B,2,FALSE)</f>
        <v>Trek Emonda S 4 - 2017</v>
      </c>
      <c r="N2750" s="2" t="str">
        <f>VLOOKUP(D2750, [3]products!A:H, 8, FALSE)</f>
        <v>Trek</v>
      </c>
      <c r="O2750" s="21">
        <f>VLOOKUP(A2750, [1]orders!A:D, 4, FALSE)</f>
        <v>42904</v>
      </c>
      <c r="P2750" s="2">
        <v>2</v>
      </c>
      <c r="Q2750" s="2">
        <v>1499.99</v>
      </c>
      <c r="R2750" s="27">
        <v>0.05</v>
      </c>
      <c r="S2750" s="2">
        <f t="shared" si="42"/>
        <v>2999.98</v>
      </c>
    </row>
    <row r="2751" spans="1:19" x14ac:dyDescent="0.3">
      <c r="A2751" s="2">
        <v>960</v>
      </c>
      <c r="B2751" s="2">
        <v>4</v>
      </c>
      <c r="C2751" s="2">
        <f>VLOOKUP(A2751, [1]orders!A:G, 7, FALSE)</f>
        <v>2</v>
      </c>
      <c r="D2751" s="2">
        <v>83</v>
      </c>
      <c r="E2751" s="2">
        <f>VLOOKUP(C2751, [2]staffs!A:G,1,FALSE)</f>
        <v>2</v>
      </c>
      <c r="F2751" s="2" t="str">
        <f>VLOOKUP(E2751, [2]staffs!A:D,4,FALSE)</f>
        <v>mireya.copeland@bikes.shop</v>
      </c>
      <c r="G2751" s="2">
        <f>VLOOKUP(D2751, [3]products!$A:$D, 4, FALSE)</f>
        <v>1</v>
      </c>
      <c r="H2751" s="2" t="str">
        <f>VLOOKUP(G2751, [4]categories!A:B, 2, FALSE)</f>
        <v>Children Bicycles</v>
      </c>
      <c r="I2751" s="14">
        <f>VLOOKUP(A2751, [1]orders!A:B,2,FALSE)</f>
        <v>1390</v>
      </c>
      <c r="J2751" s="14" t="str">
        <f>VLOOKUP(A2751, [1]orders!A:I,9,FALSE)</f>
        <v>genoveva.lloyd@aol.com</v>
      </c>
      <c r="K2751" s="14">
        <f>VLOOKUP(A2751, [1]orders!A:J,10,FALSE)</f>
        <v>11361</v>
      </c>
      <c r="L2751" s="2" t="str">
        <f>IFERROR(VLOOKUP(C2751, [5]stores!A:B, 2, FALSE), "Unknown")</f>
        <v>Baldwin Bikes</v>
      </c>
      <c r="M2751" s="2" t="str">
        <f>VLOOKUP(D2751,[3]products!A:B,2,FALSE)</f>
        <v>Trek Boy's Kickster - 2015/2017</v>
      </c>
      <c r="N2751" s="2" t="str">
        <f>VLOOKUP(D2751, [3]products!A:H, 8, FALSE)</f>
        <v>Trek</v>
      </c>
      <c r="O2751" s="21">
        <f>VLOOKUP(A2751, [1]orders!A:D, 4, FALSE)</f>
        <v>42904</v>
      </c>
      <c r="P2751" s="2">
        <v>2</v>
      </c>
      <c r="Q2751" s="2">
        <v>149.99</v>
      </c>
      <c r="R2751" s="27">
        <v>0.1</v>
      </c>
      <c r="S2751" s="2">
        <f t="shared" si="42"/>
        <v>299.98</v>
      </c>
    </row>
    <row r="2752" spans="1:19" x14ac:dyDescent="0.3">
      <c r="A2752" s="2">
        <v>961</v>
      </c>
      <c r="B2752" s="2">
        <v>1</v>
      </c>
      <c r="C2752" s="2">
        <f>VLOOKUP(A2752, [1]orders!A:G, 7, FALSE)</f>
        <v>1</v>
      </c>
      <c r="D2752" s="2">
        <v>105</v>
      </c>
      <c r="E2752" s="2">
        <f>VLOOKUP(C2752, [2]staffs!A:G,1,FALSE)</f>
        <v>1</v>
      </c>
      <c r="F2752" s="2" t="str">
        <f>VLOOKUP(E2752, [2]staffs!A:D,4,FALSE)</f>
        <v>fabiola.jackson@bikes.shop</v>
      </c>
      <c r="G2752" s="2">
        <f>VLOOKUP(D2752, [3]products!$A:$D, 4, FALSE)</f>
        <v>2</v>
      </c>
      <c r="H2752" s="2" t="str">
        <f>VLOOKUP(G2752, [4]categories!A:B, 2, FALSE)</f>
        <v>Comfort Bicycles</v>
      </c>
      <c r="I2752" s="14">
        <f>VLOOKUP(A2752, [1]orders!A:B,2,FALSE)</f>
        <v>82</v>
      </c>
      <c r="J2752" s="14" t="str">
        <f>VLOOKUP(A2752, [1]orders!A:I,9,FALSE)</f>
        <v>lizzie.joyner@msn.com</v>
      </c>
      <c r="K2752" s="14">
        <f>VLOOKUP(A2752, [1]orders!A:J,10,FALSE)</f>
        <v>92236</v>
      </c>
      <c r="L2752" s="2" t="str">
        <f>IFERROR(VLOOKUP(C2752, [5]stores!A:B, 2, FALSE), "Unknown")</f>
        <v>Santa Cruz Bikes</v>
      </c>
      <c r="M2752" s="2" t="str">
        <f>VLOOKUP(D2752,[3]products!A:B,2,FALSE)</f>
        <v>Sun Bicycles Streamway 7 - 2017</v>
      </c>
      <c r="N2752" s="2" t="str">
        <f>VLOOKUP(D2752, [3]products!A:H, 8, FALSE)</f>
        <v>Sun Bicycles</v>
      </c>
      <c r="O2752" s="21">
        <f>VLOOKUP(A2752, [1]orders!A:D, 4, FALSE)</f>
        <v>42905</v>
      </c>
      <c r="P2752" s="2">
        <v>1</v>
      </c>
      <c r="Q2752" s="2">
        <v>533.99</v>
      </c>
      <c r="R2752" s="27">
        <v>0.1</v>
      </c>
      <c r="S2752" s="2">
        <f t="shared" si="42"/>
        <v>533.99</v>
      </c>
    </row>
    <row r="2753" spans="1:19" x14ac:dyDescent="0.3">
      <c r="A2753" s="2">
        <v>961</v>
      </c>
      <c r="B2753" s="2">
        <v>2</v>
      </c>
      <c r="C2753" s="2">
        <f>VLOOKUP(A2753, [1]orders!A:G, 7, FALSE)</f>
        <v>1</v>
      </c>
      <c r="D2753" s="2">
        <v>47</v>
      </c>
      <c r="E2753" s="2">
        <f>VLOOKUP(C2753, [2]staffs!A:G,1,FALSE)</f>
        <v>1</v>
      </c>
      <c r="F2753" s="2" t="str">
        <f>VLOOKUP(E2753, [2]staffs!A:D,4,FALSE)</f>
        <v>fabiola.jackson@bikes.shop</v>
      </c>
      <c r="G2753" s="2">
        <f>VLOOKUP(D2753, [3]products!$A:$D, 4, FALSE)</f>
        <v>6</v>
      </c>
      <c r="H2753" s="2" t="str">
        <f>VLOOKUP(G2753, [4]categories!A:B, 2, FALSE)</f>
        <v>Mountain Bikes</v>
      </c>
      <c r="I2753" s="14">
        <f>VLOOKUP(A2753, [1]orders!A:B,2,FALSE)</f>
        <v>82</v>
      </c>
      <c r="J2753" s="14" t="str">
        <f>VLOOKUP(A2753, [1]orders!A:I,9,FALSE)</f>
        <v>lizzie.joyner@msn.com</v>
      </c>
      <c r="K2753" s="14">
        <f>VLOOKUP(A2753, [1]orders!A:J,10,FALSE)</f>
        <v>92236</v>
      </c>
      <c r="L2753" s="2" t="str">
        <f>IFERROR(VLOOKUP(C2753, [5]stores!A:B, 2, FALSE), "Unknown")</f>
        <v>Santa Cruz Bikes</v>
      </c>
      <c r="M2753" s="2" t="str">
        <f>VLOOKUP(D2753,[3]products!A:B,2,FALSE)</f>
        <v>Trek Remedy 9.8 - 2017</v>
      </c>
      <c r="N2753" s="2" t="str">
        <f>VLOOKUP(D2753, [3]products!A:H, 8, FALSE)</f>
        <v>Trek</v>
      </c>
      <c r="O2753" s="21">
        <f>VLOOKUP(A2753, [1]orders!A:D, 4, FALSE)</f>
        <v>42905</v>
      </c>
      <c r="P2753" s="2">
        <v>2</v>
      </c>
      <c r="Q2753" s="2">
        <v>5299.99</v>
      </c>
      <c r="R2753" s="27">
        <v>0.2</v>
      </c>
      <c r="S2753" s="2">
        <f t="shared" si="42"/>
        <v>10599.98</v>
      </c>
    </row>
    <row r="2754" spans="1:19" x14ac:dyDescent="0.3">
      <c r="A2754" s="2">
        <v>961</v>
      </c>
      <c r="B2754" s="2">
        <v>3</v>
      </c>
      <c r="C2754" s="2">
        <f>VLOOKUP(A2754, [1]orders!A:G, 7, FALSE)</f>
        <v>1</v>
      </c>
      <c r="D2754" s="2">
        <v>65</v>
      </c>
      <c r="E2754" s="2">
        <f>VLOOKUP(C2754, [2]staffs!A:G,1,FALSE)</f>
        <v>1</v>
      </c>
      <c r="F2754" s="2" t="str">
        <f>VLOOKUP(E2754, [2]staffs!A:D,4,FALSE)</f>
        <v>fabiola.jackson@bikes.shop</v>
      </c>
      <c r="G2754" s="2">
        <f>VLOOKUP(D2754, [3]products!$A:$D, 4, FALSE)</f>
        <v>3</v>
      </c>
      <c r="H2754" s="2" t="str">
        <f>VLOOKUP(G2754, [4]categories!A:B, 2, FALSE)</f>
        <v>Cruisers Bicycles</v>
      </c>
      <c r="I2754" s="14">
        <f>VLOOKUP(A2754, [1]orders!A:B,2,FALSE)</f>
        <v>82</v>
      </c>
      <c r="J2754" s="14" t="str">
        <f>VLOOKUP(A2754, [1]orders!A:I,9,FALSE)</f>
        <v>lizzie.joyner@msn.com</v>
      </c>
      <c r="K2754" s="14">
        <f>VLOOKUP(A2754, [1]orders!A:J,10,FALSE)</f>
        <v>92236</v>
      </c>
      <c r="L2754" s="2" t="str">
        <f>IFERROR(VLOOKUP(C2754, [5]stores!A:B, 2, FALSE), "Unknown")</f>
        <v>Santa Cruz Bikes</v>
      </c>
      <c r="M2754" s="2" t="str">
        <f>VLOOKUP(D2754,[3]products!A:B,2,FALSE)</f>
        <v>Sun Bicycles Lil Bolt Type-R - 2017</v>
      </c>
      <c r="N2754" s="2" t="str">
        <f>VLOOKUP(D2754, [3]products!A:H, 8, FALSE)</f>
        <v>Sun Bicycles</v>
      </c>
      <c r="O2754" s="21">
        <f>VLOOKUP(A2754, [1]orders!A:D, 4, FALSE)</f>
        <v>42905</v>
      </c>
      <c r="P2754" s="2">
        <v>2</v>
      </c>
      <c r="Q2754" s="2">
        <v>346.99</v>
      </c>
      <c r="R2754" s="27">
        <v>7.0000000000000007E-2</v>
      </c>
      <c r="S2754" s="2">
        <f t="shared" si="42"/>
        <v>693.98</v>
      </c>
    </row>
    <row r="2755" spans="1:19" x14ac:dyDescent="0.3">
      <c r="A2755" s="2">
        <v>962</v>
      </c>
      <c r="B2755" s="2">
        <v>1</v>
      </c>
      <c r="C2755" s="2">
        <f>VLOOKUP(A2755, [1]orders!A:G, 7, FALSE)</f>
        <v>2</v>
      </c>
      <c r="D2755" s="2">
        <v>65</v>
      </c>
      <c r="E2755" s="2">
        <f>VLOOKUP(C2755, [2]staffs!A:G,1,FALSE)</f>
        <v>2</v>
      </c>
      <c r="F2755" s="2" t="str">
        <f>VLOOKUP(E2755, [2]staffs!A:D,4,FALSE)</f>
        <v>mireya.copeland@bikes.shop</v>
      </c>
      <c r="G2755" s="2">
        <f>VLOOKUP(D2755, [3]products!$A:$D, 4, FALSE)</f>
        <v>3</v>
      </c>
      <c r="H2755" s="2" t="str">
        <f>VLOOKUP(G2755, [4]categories!A:B, 2, FALSE)</f>
        <v>Cruisers Bicycles</v>
      </c>
      <c r="I2755" s="14">
        <f>VLOOKUP(A2755, [1]orders!A:B,2,FALSE)</f>
        <v>570</v>
      </c>
      <c r="J2755" s="14" t="str">
        <f>VLOOKUP(A2755, [1]orders!A:I,9,FALSE)</f>
        <v>marissa.summers@msn.com</v>
      </c>
      <c r="K2755" s="14">
        <f>VLOOKUP(A2755, [1]orders!A:J,10,FALSE)</f>
        <v>11412</v>
      </c>
      <c r="L2755" s="2" t="str">
        <f>IFERROR(VLOOKUP(C2755, [5]stores!A:B, 2, FALSE), "Unknown")</f>
        <v>Baldwin Bikes</v>
      </c>
      <c r="M2755" s="2" t="str">
        <f>VLOOKUP(D2755,[3]products!A:B,2,FALSE)</f>
        <v>Sun Bicycles Lil Bolt Type-R - 2017</v>
      </c>
      <c r="N2755" s="2" t="str">
        <f>VLOOKUP(D2755, [3]products!A:H, 8, FALSE)</f>
        <v>Sun Bicycles</v>
      </c>
      <c r="O2755" s="21">
        <f>VLOOKUP(A2755, [1]orders!A:D, 4, FALSE)</f>
        <v>42905</v>
      </c>
      <c r="P2755" s="2">
        <v>2</v>
      </c>
      <c r="Q2755" s="2">
        <v>346.99</v>
      </c>
      <c r="R2755" s="27">
        <v>7.0000000000000007E-2</v>
      </c>
      <c r="S2755" s="2">
        <f t="shared" ref="S2755:S2818" si="43">P2755*Q2755</f>
        <v>693.98</v>
      </c>
    </row>
    <row r="2756" spans="1:19" x14ac:dyDescent="0.3">
      <c r="A2756" s="2">
        <v>962</v>
      </c>
      <c r="B2756" s="2">
        <v>2</v>
      </c>
      <c r="C2756" s="2">
        <f>VLOOKUP(A2756, [1]orders!A:G, 7, FALSE)</f>
        <v>2</v>
      </c>
      <c r="D2756" s="2">
        <v>64</v>
      </c>
      <c r="E2756" s="2">
        <f>VLOOKUP(C2756, [2]staffs!A:G,1,FALSE)</f>
        <v>2</v>
      </c>
      <c r="F2756" s="2" t="str">
        <f>VLOOKUP(E2756, [2]staffs!A:D,4,FALSE)</f>
        <v>mireya.copeland@bikes.shop</v>
      </c>
      <c r="G2756" s="2">
        <f>VLOOKUP(D2756, [3]products!$A:$D, 4, FALSE)</f>
        <v>3</v>
      </c>
      <c r="H2756" s="2" t="str">
        <f>VLOOKUP(G2756, [4]categories!A:B, 2, FALSE)</f>
        <v>Cruisers Bicycles</v>
      </c>
      <c r="I2756" s="14">
        <f>VLOOKUP(A2756, [1]orders!A:B,2,FALSE)</f>
        <v>570</v>
      </c>
      <c r="J2756" s="14" t="str">
        <f>VLOOKUP(A2756, [1]orders!A:I,9,FALSE)</f>
        <v>marissa.summers@msn.com</v>
      </c>
      <c r="K2756" s="14">
        <f>VLOOKUP(A2756, [1]orders!A:J,10,FALSE)</f>
        <v>11412</v>
      </c>
      <c r="L2756" s="2" t="str">
        <f>IFERROR(VLOOKUP(C2756, [5]stores!A:B, 2, FALSE), "Unknown")</f>
        <v>Baldwin Bikes</v>
      </c>
      <c r="M2756" s="2" t="str">
        <f>VLOOKUP(D2756,[3]products!A:B,2,FALSE)</f>
        <v>Electra Townie Original 7D - 2017</v>
      </c>
      <c r="N2756" s="2" t="str">
        <f>VLOOKUP(D2756, [3]products!A:H, 8, FALSE)</f>
        <v>Electra</v>
      </c>
      <c r="O2756" s="21">
        <f>VLOOKUP(A2756, [1]orders!A:D, 4, FALSE)</f>
        <v>42905</v>
      </c>
      <c r="P2756" s="2">
        <v>2</v>
      </c>
      <c r="Q2756" s="2">
        <v>489.99</v>
      </c>
      <c r="R2756" s="27">
        <v>7.0000000000000007E-2</v>
      </c>
      <c r="S2756" s="2">
        <f t="shared" si="43"/>
        <v>979.98</v>
      </c>
    </row>
    <row r="2757" spans="1:19" x14ac:dyDescent="0.3">
      <c r="A2757" s="2">
        <v>963</v>
      </c>
      <c r="B2757" s="2">
        <v>1</v>
      </c>
      <c r="C2757" s="2">
        <f>VLOOKUP(A2757, [1]orders!A:G, 7, FALSE)</f>
        <v>2</v>
      </c>
      <c r="D2757" s="2">
        <v>4</v>
      </c>
      <c r="E2757" s="2">
        <f>VLOOKUP(C2757, [2]staffs!A:G,1,FALSE)</f>
        <v>2</v>
      </c>
      <c r="F2757" s="2" t="str">
        <f>VLOOKUP(E2757, [2]staffs!A:D,4,FALSE)</f>
        <v>mireya.copeland@bikes.shop</v>
      </c>
      <c r="G2757" s="2">
        <f>VLOOKUP(D2757, [3]products!$A:$D, 4, FALSE)</f>
        <v>6</v>
      </c>
      <c r="H2757" s="2" t="str">
        <f>VLOOKUP(G2757, [4]categories!A:B, 2, FALSE)</f>
        <v>Mountain Bikes</v>
      </c>
      <c r="I2757" s="14">
        <f>VLOOKUP(A2757, [1]orders!A:B,2,FALSE)</f>
        <v>1432</v>
      </c>
      <c r="J2757" s="14" t="str">
        <f>VLOOKUP(A2757, [1]orders!A:I,9,FALSE)</f>
        <v>zona.cameron@aol.com</v>
      </c>
      <c r="K2757" s="14">
        <f>VLOOKUP(A2757, [1]orders!A:J,10,FALSE)</f>
        <v>11731</v>
      </c>
      <c r="L2757" s="2" t="str">
        <f>IFERROR(VLOOKUP(C2757, [5]stores!A:B, 2, FALSE), "Unknown")</f>
        <v>Baldwin Bikes</v>
      </c>
      <c r="M2757" s="2" t="str">
        <f>VLOOKUP(D2757,[3]products!A:B,2,FALSE)</f>
        <v>Trek Fuel EX 8 29 - 2016</v>
      </c>
      <c r="N2757" s="2" t="str">
        <f>VLOOKUP(D2757, [3]products!A:H, 8, FALSE)</f>
        <v>Trek</v>
      </c>
      <c r="O2757" s="21">
        <f>VLOOKUP(A2757, [1]orders!A:D, 4, FALSE)</f>
        <v>42905</v>
      </c>
      <c r="P2757" s="2">
        <v>1</v>
      </c>
      <c r="Q2757" s="2">
        <v>2899.99</v>
      </c>
      <c r="R2757" s="27">
        <v>7.0000000000000007E-2</v>
      </c>
      <c r="S2757" s="2">
        <f t="shared" si="43"/>
        <v>2899.99</v>
      </c>
    </row>
    <row r="2758" spans="1:19" x14ac:dyDescent="0.3">
      <c r="A2758" s="2">
        <v>964</v>
      </c>
      <c r="B2758" s="2">
        <v>1</v>
      </c>
      <c r="C2758" s="2">
        <f>VLOOKUP(A2758, [1]orders!A:G, 7, FALSE)</f>
        <v>2</v>
      </c>
      <c r="D2758" s="2">
        <v>90</v>
      </c>
      <c r="E2758" s="2">
        <f>VLOOKUP(C2758, [2]staffs!A:G,1,FALSE)</f>
        <v>2</v>
      </c>
      <c r="F2758" s="2" t="str">
        <f>VLOOKUP(E2758, [2]staffs!A:D,4,FALSE)</f>
        <v>mireya.copeland@bikes.shop</v>
      </c>
      <c r="G2758" s="2">
        <f>VLOOKUP(D2758, [3]products!$A:$D, 4, FALSE)</f>
        <v>1</v>
      </c>
      <c r="H2758" s="2" t="str">
        <f>VLOOKUP(G2758, [4]categories!A:B, 2, FALSE)</f>
        <v>Children Bicycles</v>
      </c>
      <c r="I2758" s="14">
        <f>VLOOKUP(A2758, [1]orders!A:B,2,FALSE)</f>
        <v>404</v>
      </c>
      <c r="J2758" s="14" t="str">
        <f>VLOOKUP(A2758, [1]orders!A:I,9,FALSE)</f>
        <v>augustus.steele@aol.com</v>
      </c>
      <c r="K2758" s="14">
        <f>VLOOKUP(A2758, [1]orders!A:J,10,FALSE)</f>
        <v>12020</v>
      </c>
      <c r="L2758" s="2" t="str">
        <f>IFERROR(VLOOKUP(C2758, [5]stores!A:B, 2, FALSE), "Unknown")</f>
        <v>Baldwin Bikes</v>
      </c>
      <c r="M2758" s="2" t="str">
        <f>VLOOKUP(D2758,[3]products!A:B,2,FALSE)</f>
        <v>Trek Precaliber 16 Girls - 2017</v>
      </c>
      <c r="N2758" s="2" t="str">
        <f>VLOOKUP(D2758, [3]products!A:H, 8, FALSE)</f>
        <v>Trek</v>
      </c>
      <c r="O2758" s="21">
        <f>VLOOKUP(A2758, [1]orders!A:D, 4, FALSE)</f>
        <v>42906</v>
      </c>
      <c r="P2758" s="2">
        <v>1</v>
      </c>
      <c r="Q2758" s="2">
        <v>209.99</v>
      </c>
      <c r="R2758" s="27">
        <v>0.2</v>
      </c>
      <c r="S2758" s="2">
        <f t="shared" si="43"/>
        <v>209.99</v>
      </c>
    </row>
    <row r="2759" spans="1:19" x14ac:dyDescent="0.3">
      <c r="A2759" s="2">
        <v>964</v>
      </c>
      <c r="B2759" s="2">
        <v>2</v>
      </c>
      <c r="C2759" s="2">
        <f>VLOOKUP(A2759, [1]orders!A:G, 7, FALSE)</f>
        <v>2</v>
      </c>
      <c r="D2759" s="2">
        <v>74</v>
      </c>
      <c r="E2759" s="2">
        <f>VLOOKUP(C2759, [2]staffs!A:G,1,FALSE)</f>
        <v>2</v>
      </c>
      <c r="F2759" s="2" t="str">
        <f>VLOOKUP(E2759, [2]staffs!A:D,4,FALSE)</f>
        <v>mireya.copeland@bikes.shop</v>
      </c>
      <c r="G2759" s="2">
        <f>VLOOKUP(D2759, [3]products!$A:$D, 4, FALSE)</f>
        <v>3</v>
      </c>
      <c r="H2759" s="2" t="str">
        <f>VLOOKUP(G2759, [4]categories!A:B, 2, FALSE)</f>
        <v>Cruisers Bicycles</v>
      </c>
      <c r="I2759" s="14">
        <f>VLOOKUP(A2759, [1]orders!A:B,2,FALSE)</f>
        <v>404</v>
      </c>
      <c r="J2759" s="14" t="str">
        <f>VLOOKUP(A2759, [1]orders!A:I,9,FALSE)</f>
        <v>augustus.steele@aol.com</v>
      </c>
      <c r="K2759" s="14">
        <f>VLOOKUP(A2759, [1]orders!A:J,10,FALSE)</f>
        <v>12020</v>
      </c>
      <c r="L2759" s="2" t="str">
        <f>IFERROR(VLOOKUP(C2759, [5]stores!A:B, 2, FALSE), "Unknown")</f>
        <v>Baldwin Bikes</v>
      </c>
      <c r="M2759" s="2" t="str">
        <f>VLOOKUP(D2759,[3]products!A:B,2,FALSE)</f>
        <v>Electra Cruiser Lux 1 - 2017</v>
      </c>
      <c r="N2759" s="2" t="str">
        <f>VLOOKUP(D2759, [3]products!A:H, 8, FALSE)</f>
        <v>Electra</v>
      </c>
      <c r="O2759" s="21">
        <f>VLOOKUP(A2759, [1]orders!A:D, 4, FALSE)</f>
        <v>42906</v>
      </c>
      <c r="P2759" s="2">
        <v>1</v>
      </c>
      <c r="Q2759" s="2">
        <v>439.99</v>
      </c>
      <c r="R2759" s="27">
        <v>0.2</v>
      </c>
      <c r="S2759" s="2">
        <f t="shared" si="43"/>
        <v>439.99</v>
      </c>
    </row>
    <row r="2760" spans="1:19" x14ac:dyDescent="0.3">
      <c r="A2760" s="2">
        <v>965</v>
      </c>
      <c r="B2760" s="2">
        <v>1</v>
      </c>
      <c r="C2760" s="2">
        <f>VLOOKUP(A2760, [1]orders!A:G, 7, FALSE)</f>
        <v>2</v>
      </c>
      <c r="D2760" s="2">
        <v>90</v>
      </c>
      <c r="E2760" s="2">
        <f>VLOOKUP(C2760, [2]staffs!A:G,1,FALSE)</f>
        <v>2</v>
      </c>
      <c r="F2760" s="2" t="str">
        <f>VLOOKUP(E2760, [2]staffs!A:D,4,FALSE)</f>
        <v>mireya.copeland@bikes.shop</v>
      </c>
      <c r="G2760" s="2">
        <f>VLOOKUP(D2760, [3]products!$A:$D, 4, FALSE)</f>
        <v>1</v>
      </c>
      <c r="H2760" s="2" t="str">
        <f>VLOOKUP(G2760, [4]categories!A:B, 2, FALSE)</f>
        <v>Children Bicycles</v>
      </c>
      <c r="I2760" s="14">
        <f>VLOOKUP(A2760, [1]orders!A:B,2,FALSE)</f>
        <v>457</v>
      </c>
      <c r="J2760" s="14" t="str">
        <f>VLOOKUP(A2760, [1]orders!A:I,9,FALSE)</f>
        <v>jeni.farley@aol.com</v>
      </c>
      <c r="K2760" s="14">
        <f>VLOOKUP(A2760, [1]orders!A:J,10,FALSE)</f>
        <v>11418</v>
      </c>
      <c r="L2760" s="2" t="str">
        <f>IFERROR(VLOOKUP(C2760, [5]stores!A:B, 2, FALSE), "Unknown")</f>
        <v>Baldwin Bikes</v>
      </c>
      <c r="M2760" s="2" t="str">
        <f>VLOOKUP(D2760,[3]products!A:B,2,FALSE)</f>
        <v>Trek Precaliber 16 Girls - 2017</v>
      </c>
      <c r="N2760" s="2" t="str">
        <f>VLOOKUP(D2760, [3]products!A:H, 8, FALSE)</f>
        <v>Trek</v>
      </c>
      <c r="O2760" s="21">
        <f>VLOOKUP(A2760, [1]orders!A:D, 4, FALSE)</f>
        <v>42906</v>
      </c>
      <c r="P2760" s="2">
        <v>2</v>
      </c>
      <c r="Q2760" s="2">
        <v>209.99</v>
      </c>
      <c r="R2760" s="27">
        <v>0.1</v>
      </c>
      <c r="S2760" s="2">
        <f t="shared" si="43"/>
        <v>419.98</v>
      </c>
    </row>
    <row r="2761" spans="1:19" x14ac:dyDescent="0.3">
      <c r="A2761" s="2">
        <v>966</v>
      </c>
      <c r="B2761" s="2">
        <v>1</v>
      </c>
      <c r="C2761" s="2">
        <f>VLOOKUP(A2761, [1]orders!A:G, 7, FALSE)</f>
        <v>3</v>
      </c>
      <c r="D2761" s="2">
        <v>88</v>
      </c>
      <c r="E2761" s="2">
        <f>VLOOKUP(C2761, [2]staffs!A:G,1,FALSE)</f>
        <v>3</v>
      </c>
      <c r="F2761" s="2" t="str">
        <f>VLOOKUP(E2761, [2]staffs!A:D,4,FALSE)</f>
        <v>genna.serrano@bikes.shop</v>
      </c>
      <c r="G2761" s="2">
        <f>VLOOKUP(D2761, [3]products!$A:$D, 4, FALSE)</f>
        <v>1</v>
      </c>
      <c r="H2761" s="2" t="str">
        <f>VLOOKUP(G2761, [4]categories!A:B, 2, FALSE)</f>
        <v>Children Bicycles</v>
      </c>
      <c r="I2761" s="14">
        <f>VLOOKUP(A2761, [1]orders!A:B,2,FALSE)</f>
        <v>389</v>
      </c>
      <c r="J2761" s="14" t="str">
        <f>VLOOKUP(A2761, [1]orders!A:I,9,FALSE)</f>
        <v>leif.short@gmail.com</v>
      </c>
      <c r="K2761" s="14">
        <f>VLOOKUP(A2761, [1]orders!A:J,10,FALSE)</f>
        <v>76901</v>
      </c>
      <c r="L2761" s="2" t="str">
        <f>IFERROR(VLOOKUP(C2761, [5]stores!A:B, 2, FALSE), "Unknown")</f>
        <v>Rowlett Bikes</v>
      </c>
      <c r="M2761" s="2" t="str">
        <f>VLOOKUP(D2761,[3]products!A:B,2,FALSE)</f>
        <v>Trek Precaliber 12 Girls - 2017</v>
      </c>
      <c r="N2761" s="2" t="str">
        <f>VLOOKUP(D2761, [3]products!A:H, 8, FALSE)</f>
        <v>Trek</v>
      </c>
      <c r="O2761" s="21">
        <f>VLOOKUP(A2761, [1]orders!A:D, 4, FALSE)</f>
        <v>42906</v>
      </c>
      <c r="P2761" s="2">
        <v>1</v>
      </c>
      <c r="Q2761" s="2">
        <v>189.99</v>
      </c>
      <c r="R2761" s="27">
        <v>0.05</v>
      </c>
      <c r="S2761" s="2">
        <f t="shared" si="43"/>
        <v>189.99</v>
      </c>
    </row>
    <row r="2762" spans="1:19" x14ac:dyDescent="0.3">
      <c r="A2762" s="2">
        <v>966</v>
      </c>
      <c r="B2762" s="2">
        <v>2</v>
      </c>
      <c r="C2762" s="2">
        <f>VLOOKUP(A2762, [1]orders!A:G, 7, FALSE)</f>
        <v>3</v>
      </c>
      <c r="D2762" s="2">
        <v>73</v>
      </c>
      <c r="E2762" s="2">
        <f>VLOOKUP(C2762, [2]staffs!A:G,1,FALSE)</f>
        <v>3</v>
      </c>
      <c r="F2762" s="2" t="str">
        <f>VLOOKUP(E2762, [2]staffs!A:D,4,FALSE)</f>
        <v>genna.serrano@bikes.shop</v>
      </c>
      <c r="G2762" s="2">
        <f>VLOOKUP(D2762, [3]products!$A:$D, 4, FALSE)</f>
        <v>3</v>
      </c>
      <c r="H2762" s="2" t="str">
        <f>VLOOKUP(G2762, [4]categories!A:B, 2, FALSE)</f>
        <v>Cruisers Bicycles</v>
      </c>
      <c r="I2762" s="14">
        <f>VLOOKUP(A2762, [1]orders!A:B,2,FALSE)</f>
        <v>389</v>
      </c>
      <c r="J2762" s="14" t="str">
        <f>VLOOKUP(A2762, [1]orders!A:I,9,FALSE)</f>
        <v>leif.short@gmail.com</v>
      </c>
      <c r="K2762" s="14">
        <f>VLOOKUP(A2762, [1]orders!A:J,10,FALSE)</f>
        <v>76901</v>
      </c>
      <c r="L2762" s="2" t="str">
        <f>IFERROR(VLOOKUP(C2762, [5]stores!A:B, 2, FALSE), "Unknown")</f>
        <v>Rowlett Bikes</v>
      </c>
      <c r="M2762" s="2" t="str">
        <f>VLOOKUP(D2762,[3]products!A:B,2,FALSE)</f>
        <v>Sun Bicycles Brickell Tandem 7 - 2017</v>
      </c>
      <c r="N2762" s="2" t="str">
        <f>VLOOKUP(D2762, [3]products!A:H, 8, FALSE)</f>
        <v>Sun Bicycles</v>
      </c>
      <c r="O2762" s="21">
        <f>VLOOKUP(A2762, [1]orders!A:D, 4, FALSE)</f>
        <v>42906</v>
      </c>
      <c r="P2762" s="2">
        <v>1</v>
      </c>
      <c r="Q2762" s="2">
        <v>749.99</v>
      </c>
      <c r="R2762" s="27">
        <v>7.0000000000000007E-2</v>
      </c>
      <c r="S2762" s="2">
        <f t="shared" si="43"/>
        <v>749.99</v>
      </c>
    </row>
    <row r="2763" spans="1:19" x14ac:dyDescent="0.3">
      <c r="A2763" s="2">
        <v>967</v>
      </c>
      <c r="B2763" s="2">
        <v>1</v>
      </c>
      <c r="C2763" s="2">
        <f>VLOOKUP(A2763, [1]orders!A:G, 7, FALSE)</f>
        <v>2</v>
      </c>
      <c r="D2763" s="2">
        <v>66</v>
      </c>
      <c r="E2763" s="2">
        <f>VLOOKUP(C2763, [2]staffs!A:G,1,FALSE)</f>
        <v>2</v>
      </c>
      <c r="F2763" s="2" t="str">
        <f>VLOOKUP(E2763, [2]staffs!A:D,4,FALSE)</f>
        <v>mireya.copeland@bikes.shop</v>
      </c>
      <c r="G2763" s="2">
        <f>VLOOKUP(D2763, [3]products!$A:$D, 4, FALSE)</f>
        <v>3</v>
      </c>
      <c r="H2763" s="2" t="str">
        <f>VLOOKUP(G2763, [4]categories!A:B, 2, FALSE)</f>
        <v>Cruisers Bicycles</v>
      </c>
      <c r="I2763" s="14">
        <f>VLOOKUP(A2763, [1]orders!A:B,2,FALSE)</f>
        <v>1323</v>
      </c>
      <c r="J2763" s="14" t="str">
        <f>VLOOKUP(A2763, [1]orders!A:I,9,FALSE)</f>
        <v>ebony.cotton@yahoo.com</v>
      </c>
      <c r="K2763" s="14">
        <f>VLOOKUP(A2763, [1]orders!A:J,10,FALSE)</f>
        <v>11704</v>
      </c>
      <c r="L2763" s="2" t="str">
        <f>IFERROR(VLOOKUP(C2763, [5]stores!A:B, 2, FALSE), "Unknown")</f>
        <v>Baldwin Bikes</v>
      </c>
      <c r="M2763" s="2" t="str">
        <f>VLOOKUP(D2763,[3]products!A:B,2,FALSE)</f>
        <v>Sun Bicycles Revolutions 24 - 2017</v>
      </c>
      <c r="N2763" s="2" t="str">
        <f>VLOOKUP(D2763, [3]products!A:H, 8, FALSE)</f>
        <v>Sun Bicycles</v>
      </c>
      <c r="O2763" s="21">
        <f>VLOOKUP(A2763, [1]orders!A:D, 4, FALSE)</f>
        <v>42907</v>
      </c>
      <c r="P2763" s="2">
        <v>1</v>
      </c>
      <c r="Q2763" s="2">
        <v>250.99</v>
      </c>
      <c r="R2763" s="27">
        <v>0.2</v>
      </c>
      <c r="S2763" s="2">
        <f t="shared" si="43"/>
        <v>250.99</v>
      </c>
    </row>
    <row r="2764" spans="1:19" x14ac:dyDescent="0.3">
      <c r="A2764" s="2">
        <v>967</v>
      </c>
      <c r="B2764" s="2">
        <v>2</v>
      </c>
      <c r="C2764" s="2">
        <f>VLOOKUP(A2764, [1]orders!A:G, 7, FALSE)</f>
        <v>2</v>
      </c>
      <c r="D2764" s="2">
        <v>77</v>
      </c>
      <c r="E2764" s="2">
        <f>VLOOKUP(C2764, [2]staffs!A:G,1,FALSE)</f>
        <v>2</v>
      </c>
      <c r="F2764" s="2" t="str">
        <f>VLOOKUP(E2764, [2]staffs!A:D,4,FALSE)</f>
        <v>mireya.copeland@bikes.shop</v>
      </c>
      <c r="G2764" s="2">
        <f>VLOOKUP(D2764, [3]products!$A:$D, 4, FALSE)</f>
        <v>3</v>
      </c>
      <c r="H2764" s="2" t="str">
        <f>VLOOKUP(G2764, [4]categories!A:B, 2, FALSE)</f>
        <v>Cruisers Bicycles</v>
      </c>
      <c r="I2764" s="14">
        <f>VLOOKUP(A2764, [1]orders!A:B,2,FALSE)</f>
        <v>1323</v>
      </c>
      <c r="J2764" s="14" t="str">
        <f>VLOOKUP(A2764, [1]orders!A:I,9,FALSE)</f>
        <v>ebony.cotton@yahoo.com</v>
      </c>
      <c r="K2764" s="14">
        <f>VLOOKUP(A2764, [1]orders!A:J,10,FALSE)</f>
        <v>11704</v>
      </c>
      <c r="L2764" s="2" t="str">
        <f>IFERROR(VLOOKUP(C2764, [5]stores!A:B, 2, FALSE), "Unknown")</f>
        <v>Baldwin Bikes</v>
      </c>
      <c r="M2764" s="2" t="str">
        <f>VLOOKUP(D2764,[3]products!A:B,2,FALSE)</f>
        <v>Electra Glam Punk 3i Ladies' - 2017</v>
      </c>
      <c r="N2764" s="2" t="str">
        <f>VLOOKUP(D2764, [3]products!A:H, 8, FALSE)</f>
        <v>Electra</v>
      </c>
      <c r="O2764" s="21">
        <f>VLOOKUP(A2764, [1]orders!A:D, 4, FALSE)</f>
        <v>42907</v>
      </c>
      <c r="P2764" s="2">
        <v>2</v>
      </c>
      <c r="Q2764" s="2">
        <v>799.99</v>
      </c>
      <c r="R2764" s="27">
        <v>0.05</v>
      </c>
      <c r="S2764" s="2">
        <f t="shared" si="43"/>
        <v>1599.98</v>
      </c>
    </row>
    <row r="2765" spans="1:19" x14ac:dyDescent="0.3">
      <c r="A2765" s="2">
        <v>967</v>
      </c>
      <c r="B2765" s="2">
        <v>3</v>
      </c>
      <c r="C2765" s="2">
        <f>VLOOKUP(A2765, [1]orders!A:G, 7, FALSE)</f>
        <v>2</v>
      </c>
      <c r="D2765" s="2">
        <v>87</v>
      </c>
      <c r="E2765" s="2">
        <f>VLOOKUP(C2765, [2]staffs!A:G,1,FALSE)</f>
        <v>2</v>
      </c>
      <c r="F2765" s="2" t="str">
        <f>VLOOKUP(E2765, [2]staffs!A:D,4,FALSE)</f>
        <v>mireya.copeland@bikes.shop</v>
      </c>
      <c r="G2765" s="2">
        <f>VLOOKUP(D2765, [3]products!$A:$D, 4, FALSE)</f>
        <v>1</v>
      </c>
      <c r="H2765" s="2" t="str">
        <f>VLOOKUP(G2765, [4]categories!A:B, 2, FALSE)</f>
        <v>Children Bicycles</v>
      </c>
      <c r="I2765" s="14">
        <f>VLOOKUP(A2765, [1]orders!A:B,2,FALSE)</f>
        <v>1323</v>
      </c>
      <c r="J2765" s="14" t="str">
        <f>VLOOKUP(A2765, [1]orders!A:I,9,FALSE)</f>
        <v>ebony.cotton@yahoo.com</v>
      </c>
      <c r="K2765" s="14">
        <f>VLOOKUP(A2765, [1]orders!A:J,10,FALSE)</f>
        <v>11704</v>
      </c>
      <c r="L2765" s="2" t="str">
        <f>IFERROR(VLOOKUP(C2765, [5]stores!A:B, 2, FALSE), "Unknown")</f>
        <v>Baldwin Bikes</v>
      </c>
      <c r="M2765" s="2" t="str">
        <f>VLOOKUP(D2765,[3]products!A:B,2,FALSE)</f>
        <v>Trek Precaliber 12 Boys - 2017</v>
      </c>
      <c r="N2765" s="2" t="str">
        <f>VLOOKUP(D2765, [3]products!A:H, 8, FALSE)</f>
        <v>Trek</v>
      </c>
      <c r="O2765" s="21">
        <f>VLOOKUP(A2765, [1]orders!A:D, 4, FALSE)</f>
        <v>42907</v>
      </c>
      <c r="P2765" s="2">
        <v>1</v>
      </c>
      <c r="Q2765" s="2">
        <v>189.99</v>
      </c>
      <c r="R2765" s="27">
        <v>0.1</v>
      </c>
      <c r="S2765" s="2">
        <f t="shared" si="43"/>
        <v>189.99</v>
      </c>
    </row>
    <row r="2766" spans="1:19" x14ac:dyDescent="0.3">
      <c r="A2766" s="2">
        <v>967</v>
      </c>
      <c r="B2766" s="2">
        <v>4</v>
      </c>
      <c r="C2766" s="2">
        <f>VLOOKUP(A2766, [1]orders!A:G, 7, FALSE)</f>
        <v>2</v>
      </c>
      <c r="D2766" s="2">
        <v>103</v>
      </c>
      <c r="E2766" s="2">
        <f>VLOOKUP(C2766, [2]staffs!A:G,1,FALSE)</f>
        <v>2</v>
      </c>
      <c r="F2766" s="2" t="str">
        <f>VLOOKUP(E2766, [2]staffs!A:D,4,FALSE)</f>
        <v>mireya.copeland@bikes.shop</v>
      </c>
      <c r="G2766" s="2">
        <f>VLOOKUP(D2766, [3]products!$A:$D, 4, FALSE)</f>
        <v>2</v>
      </c>
      <c r="H2766" s="2" t="str">
        <f>VLOOKUP(G2766, [4]categories!A:B, 2, FALSE)</f>
        <v>Comfort Bicycles</v>
      </c>
      <c r="I2766" s="14">
        <f>VLOOKUP(A2766, [1]orders!A:B,2,FALSE)</f>
        <v>1323</v>
      </c>
      <c r="J2766" s="14" t="str">
        <f>VLOOKUP(A2766, [1]orders!A:I,9,FALSE)</f>
        <v>ebony.cotton@yahoo.com</v>
      </c>
      <c r="K2766" s="14">
        <f>VLOOKUP(A2766, [1]orders!A:J,10,FALSE)</f>
        <v>11704</v>
      </c>
      <c r="L2766" s="2" t="str">
        <f>IFERROR(VLOOKUP(C2766, [5]stores!A:B, 2, FALSE), "Unknown")</f>
        <v>Baldwin Bikes</v>
      </c>
      <c r="M2766" s="2" t="str">
        <f>VLOOKUP(D2766,[3]products!A:B,2,FALSE)</f>
        <v>Sun Bicycles Streamway 3 - 2017</v>
      </c>
      <c r="N2766" s="2" t="str">
        <f>VLOOKUP(D2766, [3]products!A:H, 8, FALSE)</f>
        <v>Sun Bicycles</v>
      </c>
      <c r="O2766" s="21">
        <f>VLOOKUP(A2766, [1]orders!A:D, 4, FALSE)</f>
        <v>42907</v>
      </c>
      <c r="P2766" s="2">
        <v>1</v>
      </c>
      <c r="Q2766" s="2">
        <v>551.99</v>
      </c>
      <c r="R2766" s="27">
        <v>0.2</v>
      </c>
      <c r="S2766" s="2">
        <f t="shared" si="43"/>
        <v>551.99</v>
      </c>
    </row>
    <row r="2767" spans="1:19" x14ac:dyDescent="0.3">
      <c r="A2767" s="2">
        <v>968</v>
      </c>
      <c r="B2767" s="2">
        <v>1</v>
      </c>
      <c r="C2767" s="2">
        <f>VLOOKUP(A2767, [1]orders!A:G, 7, FALSE)</f>
        <v>2</v>
      </c>
      <c r="D2767" s="2">
        <v>87</v>
      </c>
      <c r="E2767" s="2">
        <f>VLOOKUP(C2767, [2]staffs!A:G,1,FALSE)</f>
        <v>2</v>
      </c>
      <c r="F2767" s="2" t="str">
        <f>VLOOKUP(E2767, [2]staffs!A:D,4,FALSE)</f>
        <v>mireya.copeland@bikes.shop</v>
      </c>
      <c r="G2767" s="2">
        <f>VLOOKUP(D2767, [3]products!$A:$D, 4, FALSE)</f>
        <v>1</v>
      </c>
      <c r="H2767" s="2" t="str">
        <f>VLOOKUP(G2767, [4]categories!A:B, 2, FALSE)</f>
        <v>Children Bicycles</v>
      </c>
      <c r="I2767" s="14">
        <f>VLOOKUP(A2767, [1]orders!A:B,2,FALSE)</f>
        <v>1403</v>
      </c>
      <c r="J2767" s="14" t="str">
        <f>VLOOKUP(A2767, [1]orders!A:I,9,FALSE)</f>
        <v>mila.moody@gmail.com</v>
      </c>
      <c r="K2767" s="14">
        <f>VLOOKUP(A2767, [1]orders!A:J,10,FALSE)</f>
        <v>12180</v>
      </c>
      <c r="L2767" s="2" t="str">
        <f>IFERROR(VLOOKUP(C2767, [5]stores!A:B, 2, FALSE), "Unknown")</f>
        <v>Baldwin Bikes</v>
      </c>
      <c r="M2767" s="2" t="str">
        <f>VLOOKUP(D2767,[3]products!A:B,2,FALSE)</f>
        <v>Trek Precaliber 12 Boys - 2017</v>
      </c>
      <c r="N2767" s="2" t="str">
        <f>VLOOKUP(D2767, [3]products!A:H, 8, FALSE)</f>
        <v>Trek</v>
      </c>
      <c r="O2767" s="21">
        <f>VLOOKUP(A2767, [1]orders!A:D, 4, FALSE)</f>
        <v>42907</v>
      </c>
      <c r="P2767" s="2">
        <v>1</v>
      </c>
      <c r="Q2767" s="2">
        <v>189.99</v>
      </c>
      <c r="R2767" s="27">
        <v>0.2</v>
      </c>
      <c r="S2767" s="2">
        <f t="shared" si="43"/>
        <v>189.99</v>
      </c>
    </row>
    <row r="2768" spans="1:19" x14ac:dyDescent="0.3">
      <c r="A2768" s="2">
        <v>968</v>
      </c>
      <c r="B2768" s="2">
        <v>2</v>
      </c>
      <c r="C2768" s="2">
        <f>VLOOKUP(A2768, [1]orders!A:G, 7, FALSE)</f>
        <v>2</v>
      </c>
      <c r="D2768" s="2">
        <v>61</v>
      </c>
      <c r="E2768" s="2">
        <f>VLOOKUP(C2768, [2]staffs!A:G,1,FALSE)</f>
        <v>2</v>
      </c>
      <c r="F2768" s="2" t="str">
        <f>VLOOKUP(E2768, [2]staffs!A:D,4,FALSE)</f>
        <v>mireya.copeland@bikes.shop</v>
      </c>
      <c r="G2768" s="2">
        <f>VLOOKUP(D2768, [3]products!$A:$D, 4, FALSE)</f>
        <v>5</v>
      </c>
      <c r="H2768" s="2" t="str">
        <f>VLOOKUP(G2768, [4]categories!A:B, 2, FALSE)</f>
        <v>Electric Bikes</v>
      </c>
      <c r="I2768" s="14">
        <f>VLOOKUP(A2768, [1]orders!A:B,2,FALSE)</f>
        <v>1403</v>
      </c>
      <c r="J2768" s="14" t="str">
        <f>VLOOKUP(A2768, [1]orders!A:I,9,FALSE)</f>
        <v>mila.moody@gmail.com</v>
      </c>
      <c r="K2768" s="14">
        <f>VLOOKUP(A2768, [1]orders!A:J,10,FALSE)</f>
        <v>12180</v>
      </c>
      <c r="L2768" s="2" t="str">
        <f>IFERROR(VLOOKUP(C2768, [5]stores!A:B, 2, FALSE), "Unknown")</f>
        <v>Baldwin Bikes</v>
      </c>
      <c r="M2768" s="2" t="str">
        <f>VLOOKUP(D2768,[3]products!A:B,2,FALSE)</f>
        <v>Trek Powerfly 8 FS Plus - 2017</v>
      </c>
      <c r="N2768" s="2" t="str">
        <f>VLOOKUP(D2768, [3]products!A:H, 8, FALSE)</f>
        <v>Trek</v>
      </c>
      <c r="O2768" s="21">
        <f>VLOOKUP(A2768, [1]orders!A:D, 4, FALSE)</f>
        <v>42907</v>
      </c>
      <c r="P2768" s="2">
        <v>2</v>
      </c>
      <c r="Q2768" s="2">
        <v>4999.99</v>
      </c>
      <c r="R2768" s="27">
        <v>0.05</v>
      </c>
      <c r="S2768" s="2">
        <f t="shared" si="43"/>
        <v>9999.98</v>
      </c>
    </row>
    <row r="2769" spans="1:19" x14ac:dyDescent="0.3">
      <c r="A2769" s="2">
        <v>968</v>
      </c>
      <c r="B2769" s="2">
        <v>3</v>
      </c>
      <c r="C2769" s="2">
        <f>VLOOKUP(A2769, [1]orders!A:G, 7, FALSE)</f>
        <v>2</v>
      </c>
      <c r="D2769" s="2">
        <v>10</v>
      </c>
      <c r="E2769" s="2">
        <f>VLOOKUP(C2769, [2]staffs!A:G,1,FALSE)</f>
        <v>2</v>
      </c>
      <c r="F2769" s="2" t="str">
        <f>VLOOKUP(E2769, [2]staffs!A:D,4,FALSE)</f>
        <v>mireya.copeland@bikes.shop</v>
      </c>
      <c r="G2769" s="2">
        <f>VLOOKUP(D2769, [3]products!$A:$D, 4, FALSE)</f>
        <v>4</v>
      </c>
      <c r="H2769" s="2" t="str">
        <f>VLOOKUP(G2769, [4]categories!A:B, 2, FALSE)</f>
        <v>Cyclocross Bicycles</v>
      </c>
      <c r="I2769" s="14">
        <f>VLOOKUP(A2769, [1]orders!A:B,2,FALSE)</f>
        <v>1403</v>
      </c>
      <c r="J2769" s="14" t="str">
        <f>VLOOKUP(A2769, [1]orders!A:I,9,FALSE)</f>
        <v>mila.moody@gmail.com</v>
      </c>
      <c r="K2769" s="14">
        <f>VLOOKUP(A2769, [1]orders!A:J,10,FALSE)</f>
        <v>12180</v>
      </c>
      <c r="L2769" s="2" t="str">
        <f>IFERROR(VLOOKUP(C2769, [5]stores!A:B, 2, FALSE), "Unknown")</f>
        <v>Baldwin Bikes</v>
      </c>
      <c r="M2769" s="2" t="str">
        <f>VLOOKUP(D2769,[3]products!A:B,2,FALSE)</f>
        <v>Surly Straggler - 2016</v>
      </c>
      <c r="N2769" s="2" t="str">
        <f>VLOOKUP(D2769, [3]products!A:H, 8, FALSE)</f>
        <v>Surly</v>
      </c>
      <c r="O2769" s="21">
        <f>VLOOKUP(A2769, [1]orders!A:D, 4, FALSE)</f>
        <v>42907</v>
      </c>
      <c r="P2769" s="2">
        <v>2</v>
      </c>
      <c r="Q2769" s="2">
        <v>1549</v>
      </c>
      <c r="R2769" s="27">
        <v>0.05</v>
      </c>
      <c r="S2769" s="2">
        <f t="shared" si="43"/>
        <v>3098</v>
      </c>
    </row>
    <row r="2770" spans="1:19" x14ac:dyDescent="0.3">
      <c r="A2770" s="2">
        <v>969</v>
      </c>
      <c r="B2770" s="2">
        <v>1</v>
      </c>
      <c r="C2770" s="2">
        <f>VLOOKUP(A2770, [1]orders!A:G, 7, FALSE)</f>
        <v>3</v>
      </c>
      <c r="D2770" s="2">
        <v>74</v>
      </c>
      <c r="E2770" s="2">
        <f>VLOOKUP(C2770, [2]staffs!A:G,1,FALSE)</f>
        <v>3</v>
      </c>
      <c r="F2770" s="2" t="str">
        <f>VLOOKUP(E2770, [2]staffs!A:D,4,FALSE)</f>
        <v>genna.serrano@bikes.shop</v>
      </c>
      <c r="G2770" s="2">
        <f>VLOOKUP(D2770, [3]products!$A:$D, 4, FALSE)</f>
        <v>3</v>
      </c>
      <c r="H2770" s="2" t="str">
        <f>VLOOKUP(G2770, [4]categories!A:B, 2, FALSE)</f>
        <v>Cruisers Bicycles</v>
      </c>
      <c r="I2770" s="14">
        <f>VLOOKUP(A2770, [1]orders!A:B,2,FALSE)</f>
        <v>248</v>
      </c>
      <c r="J2770" s="14" t="str">
        <f>VLOOKUP(A2770, [1]orders!A:I,9,FALSE)</f>
        <v>cecelia.gill@aol.com</v>
      </c>
      <c r="K2770" s="14">
        <f>VLOOKUP(A2770, [1]orders!A:J,10,FALSE)</f>
        <v>78501</v>
      </c>
      <c r="L2770" s="2" t="str">
        <f>IFERROR(VLOOKUP(C2770, [5]stores!A:B, 2, FALSE), "Unknown")</f>
        <v>Rowlett Bikes</v>
      </c>
      <c r="M2770" s="2" t="str">
        <f>VLOOKUP(D2770,[3]products!A:B,2,FALSE)</f>
        <v>Electra Cruiser Lux 1 - 2017</v>
      </c>
      <c r="N2770" s="2" t="str">
        <f>VLOOKUP(D2770, [3]products!A:H, 8, FALSE)</f>
        <v>Electra</v>
      </c>
      <c r="O2770" s="21">
        <f>VLOOKUP(A2770, [1]orders!A:D, 4, FALSE)</f>
        <v>42907</v>
      </c>
      <c r="P2770" s="2">
        <v>1</v>
      </c>
      <c r="Q2770" s="2">
        <v>439.99</v>
      </c>
      <c r="R2770" s="27">
        <v>0.2</v>
      </c>
      <c r="S2770" s="2">
        <f t="shared" si="43"/>
        <v>439.99</v>
      </c>
    </row>
    <row r="2771" spans="1:19" x14ac:dyDescent="0.3">
      <c r="A2771" s="2">
        <v>969</v>
      </c>
      <c r="B2771" s="2">
        <v>2</v>
      </c>
      <c r="C2771" s="2">
        <f>VLOOKUP(A2771, [1]orders!A:G, 7, FALSE)</f>
        <v>3</v>
      </c>
      <c r="D2771" s="2">
        <v>36</v>
      </c>
      <c r="E2771" s="2">
        <f>VLOOKUP(C2771, [2]staffs!A:G,1,FALSE)</f>
        <v>3</v>
      </c>
      <c r="F2771" s="2" t="str">
        <f>VLOOKUP(E2771, [2]staffs!A:D,4,FALSE)</f>
        <v>genna.serrano@bikes.shop</v>
      </c>
      <c r="G2771" s="2">
        <f>VLOOKUP(D2771, [3]products!$A:$D, 4, FALSE)</f>
        <v>6</v>
      </c>
      <c r="H2771" s="2" t="str">
        <f>VLOOKUP(G2771, [4]categories!A:B, 2, FALSE)</f>
        <v>Mountain Bikes</v>
      </c>
      <c r="I2771" s="14">
        <f>VLOOKUP(A2771, [1]orders!A:B,2,FALSE)</f>
        <v>248</v>
      </c>
      <c r="J2771" s="14" t="str">
        <f>VLOOKUP(A2771, [1]orders!A:I,9,FALSE)</f>
        <v>cecelia.gill@aol.com</v>
      </c>
      <c r="K2771" s="14">
        <f>VLOOKUP(A2771, [1]orders!A:J,10,FALSE)</f>
        <v>78501</v>
      </c>
      <c r="L2771" s="2" t="str">
        <f>IFERROR(VLOOKUP(C2771, [5]stores!A:B, 2, FALSE), "Unknown")</f>
        <v>Rowlett Bikes</v>
      </c>
      <c r="M2771" s="2" t="str">
        <f>VLOOKUP(D2771,[3]products!A:B,2,FALSE)</f>
        <v>Surly Troll Frameset - 2017</v>
      </c>
      <c r="N2771" s="2" t="str">
        <f>VLOOKUP(D2771, [3]products!A:H, 8, FALSE)</f>
        <v>Surly</v>
      </c>
      <c r="O2771" s="21">
        <f>VLOOKUP(A2771, [1]orders!A:D, 4, FALSE)</f>
        <v>42907</v>
      </c>
      <c r="P2771" s="2">
        <v>1</v>
      </c>
      <c r="Q2771" s="2">
        <v>832.99</v>
      </c>
      <c r="R2771" s="27">
        <v>0.1</v>
      </c>
      <c r="S2771" s="2">
        <f t="shared" si="43"/>
        <v>832.99</v>
      </c>
    </row>
    <row r="2772" spans="1:19" x14ac:dyDescent="0.3">
      <c r="A2772" s="2">
        <v>970</v>
      </c>
      <c r="B2772" s="2">
        <v>1</v>
      </c>
      <c r="C2772" s="2">
        <f>VLOOKUP(A2772, [1]orders!A:G, 7, FALSE)</f>
        <v>2</v>
      </c>
      <c r="D2772" s="2">
        <v>85</v>
      </c>
      <c r="E2772" s="2">
        <f>VLOOKUP(C2772, [2]staffs!A:G,1,FALSE)</f>
        <v>2</v>
      </c>
      <c r="F2772" s="2" t="str">
        <f>VLOOKUP(E2772, [2]staffs!A:D,4,FALSE)</f>
        <v>mireya.copeland@bikes.shop</v>
      </c>
      <c r="G2772" s="2">
        <f>VLOOKUP(D2772, [3]products!$A:$D, 4, FALSE)</f>
        <v>1</v>
      </c>
      <c r="H2772" s="2" t="str">
        <f>VLOOKUP(G2772, [4]categories!A:B, 2, FALSE)</f>
        <v>Children Bicycles</v>
      </c>
      <c r="I2772" s="14">
        <f>VLOOKUP(A2772, [1]orders!A:B,2,FALSE)</f>
        <v>836</v>
      </c>
      <c r="J2772" s="14" t="str">
        <f>VLOOKUP(A2772, [1]orders!A:I,9,FALSE)</f>
        <v>corinna.adams@msn.com</v>
      </c>
      <c r="K2772" s="14">
        <f>VLOOKUP(A2772, [1]orders!A:J,10,FALSE)</f>
        <v>11422</v>
      </c>
      <c r="L2772" s="2" t="str">
        <f>IFERROR(VLOOKUP(C2772, [5]stores!A:B, 2, FALSE), "Unknown")</f>
        <v>Baldwin Bikes</v>
      </c>
      <c r="M2772" s="2" t="str">
        <f>VLOOKUP(D2772,[3]products!A:B,2,FALSE)</f>
        <v>Haro Downtown 16 - 2017</v>
      </c>
      <c r="N2772" s="2" t="str">
        <f>VLOOKUP(D2772, [3]products!A:H, 8, FALSE)</f>
        <v>Haro</v>
      </c>
      <c r="O2772" s="21">
        <f>VLOOKUP(A2772, [1]orders!A:D, 4, FALSE)</f>
        <v>42908</v>
      </c>
      <c r="P2772" s="2">
        <v>1</v>
      </c>
      <c r="Q2772" s="2">
        <v>329.99</v>
      </c>
      <c r="R2772" s="27">
        <v>0.1</v>
      </c>
      <c r="S2772" s="2">
        <f t="shared" si="43"/>
        <v>329.99</v>
      </c>
    </row>
    <row r="2773" spans="1:19" x14ac:dyDescent="0.3">
      <c r="A2773" s="2">
        <v>970</v>
      </c>
      <c r="B2773" s="2">
        <v>2</v>
      </c>
      <c r="C2773" s="2">
        <f>VLOOKUP(A2773, [1]orders!A:G, 7, FALSE)</f>
        <v>2</v>
      </c>
      <c r="D2773" s="2">
        <v>48</v>
      </c>
      <c r="E2773" s="2">
        <f>VLOOKUP(C2773, [2]staffs!A:G,1,FALSE)</f>
        <v>2</v>
      </c>
      <c r="F2773" s="2" t="str">
        <f>VLOOKUP(E2773, [2]staffs!A:D,4,FALSE)</f>
        <v>mireya.copeland@bikes.shop</v>
      </c>
      <c r="G2773" s="2">
        <f>VLOOKUP(D2773, [3]products!$A:$D, 4, FALSE)</f>
        <v>7</v>
      </c>
      <c r="H2773" s="2" t="str">
        <f>VLOOKUP(G2773, [4]categories!A:B, 2, FALSE)</f>
        <v>Road Bikes</v>
      </c>
      <c r="I2773" s="14">
        <f>VLOOKUP(A2773, [1]orders!A:B,2,FALSE)</f>
        <v>836</v>
      </c>
      <c r="J2773" s="14" t="str">
        <f>VLOOKUP(A2773, [1]orders!A:I,9,FALSE)</f>
        <v>corinna.adams@msn.com</v>
      </c>
      <c r="K2773" s="14">
        <f>VLOOKUP(A2773, [1]orders!A:J,10,FALSE)</f>
        <v>11422</v>
      </c>
      <c r="L2773" s="2" t="str">
        <f>IFERROR(VLOOKUP(C2773, [5]stores!A:B, 2, FALSE), "Unknown")</f>
        <v>Baldwin Bikes</v>
      </c>
      <c r="M2773" s="2" t="str">
        <f>VLOOKUP(D2773,[3]products!A:B,2,FALSE)</f>
        <v>Trek Emonda S 4 - 2017</v>
      </c>
      <c r="N2773" s="2" t="str">
        <f>VLOOKUP(D2773, [3]products!A:H, 8, FALSE)</f>
        <v>Trek</v>
      </c>
      <c r="O2773" s="21">
        <f>VLOOKUP(A2773, [1]orders!A:D, 4, FALSE)</f>
        <v>42908</v>
      </c>
      <c r="P2773" s="2">
        <v>2</v>
      </c>
      <c r="Q2773" s="2">
        <v>1499.99</v>
      </c>
      <c r="R2773" s="27">
        <v>0.1</v>
      </c>
      <c r="S2773" s="2">
        <f t="shared" si="43"/>
        <v>2999.98</v>
      </c>
    </row>
    <row r="2774" spans="1:19" x14ac:dyDescent="0.3">
      <c r="A2774" s="2">
        <v>970</v>
      </c>
      <c r="B2774" s="2">
        <v>3</v>
      </c>
      <c r="C2774" s="2">
        <f>VLOOKUP(A2774, [1]orders!A:G, 7, FALSE)</f>
        <v>2</v>
      </c>
      <c r="D2774" s="2">
        <v>54</v>
      </c>
      <c r="E2774" s="2">
        <f>VLOOKUP(C2774, [2]staffs!A:G,1,FALSE)</f>
        <v>2</v>
      </c>
      <c r="F2774" s="2" t="str">
        <f>VLOOKUP(E2774, [2]staffs!A:D,4,FALSE)</f>
        <v>mireya.copeland@bikes.shop</v>
      </c>
      <c r="G2774" s="2">
        <f>VLOOKUP(D2774, [3]products!$A:$D, 4, FALSE)</f>
        <v>7</v>
      </c>
      <c r="H2774" s="2" t="str">
        <f>VLOOKUP(G2774, [4]categories!A:B, 2, FALSE)</f>
        <v>Road Bikes</v>
      </c>
      <c r="I2774" s="14">
        <f>VLOOKUP(A2774, [1]orders!A:B,2,FALSE)</f>
        <v>836</v>
      </c>
      <c r="J2774" s="14" t="str">
        <f>VLOOKUP(A2774, [1]orders!A:I,9,FALSE)</f>
        <v>corinna.adams@msn.com</v>
      </c>
      <c r="K2774" s="14">
        <f>VLOOKUP(A2774, [1]orders!A:J,10,FALSE)</f>
        <v>11422</v>
      </c>
      <c r="L2774" s="2" t="str">
        <f>IFERROR(VLOOKUP(C2774, [5]stores!A:B, 2, FALSE), "Unknown")</f>
        <v>Baldwin Bikes</v>
      </c>
      <c r="M2774" s="2" t="str">
        <f>VLOOKUP(D2774,[3]products!A:B,2,FALSE)</f>
        <v>Trek Domane SL Disc Frameset - 2017</v>
      </c>
      <c r="N2774" s="2" t="str">
        <f>VLOOKUP(D2774, [3]products!A:H, 8, FALSE)</f>
        <v>Trek</v>
      </c>
      <c r="O2774" s="21">
        <f>VLOOKUP(A2774, [1]orders!A:D, 4, FALSE)</f>
        <v>42908</v>
      </c>
      <c r="P2774" s="2">
        <v>2</v>
      </c>
      <c r="Q2774" s="2">
        <v>3199.99</v>
      </c>
      <c r="R2774" s="27">
        <v>0.1</v>
      </c>
      <c r="S2774" s="2">
        <f t="shared" si="43"/>
        <v>6399.98</v>
      </c>
    </row>
    <row r="2775" spans="1:19" x14ac:dyDescent="0.3">
      <c r="A2775" s="2">
        <v>970</v>
      </c>
      <c r="B2775" s="2">
        <v>4</v>
      </c>
      <c r="C2775" s="2">
        <f>VLOOKUP(A2775, [1]orders!A:G, 7, FALSE)</f>
        <v>2</v>
      </c>
      <c r="D2775" s="2">
        <v>68</v>
      </c>
      <c r="E2775" s="2">
        <f>VLOOKUP(C2775, [2]staffs!A:G,1,FALSE)</f>
        <v>2</v>
      </c>
      <c r="F2775" s="2" t="str">
        <f>VLOOKUP(E2775, [2]staffs!A:D,4,FALSE)</f>
        <v>mireya.copeland@bikes.shop</v>
      </c>
      <c r="G2775" s="2">
        <f>VLOOKUP(D2775, [3]products!$A:$D, 4, FALSE)</f>
        <v>3</v>
      </c>
      <c r="H2775" s="2" t="str">
        <f>VLOOKUP(G2775, [4]categories!A:B, 2, FALSE)</f>
        <v>Cruisers Bicycles</v>
      </c>
      <c r="I2775" s="14">
        <f>VLOOKUP(A2775, [1]orders!A:B,2,FALSE)</f>
        <v>836</v>
      </c>
      <c r="J2775" s="14" t="str">
        <f>VLOOKUP(A2775, [1]orders!A:I,9,FALSE)</f>
        <v>corinna.adams@msn.com</v>
      </c>
      <c r="K2775" s="14">
        <f>VLOOKUP(A2775, [1]orders!A:J,10,FALSE)</f>
        <v>11422</v>
      </c>
      <c r="L2775" s="2" t="str">
        <f>IFERROR(VLOOKUP(C2775, [5]stores!A:B, 2, FALSE), "Unknown")</f>
        <v>Baldwin Bikes</v>
      </c>
      <c r="M2775" s="2" t="str">
        <f>VLOOKUP(D2775,[3]products!A:B,2,FALSE)</f>
        <v>Sun Bicycles Cruz 3 - 2017</v>
      </c>
      <c r="N2775" s="2" t="str">
        <f>VLOOKUP(D2775, [3]products!A:H, 8, FALSE)</f>
        <v>Sun Bicycles</v>
      </c>
      <c r="O2775" s="21">
        <f>VLOOKUP(A2775, [1]orders!A:D, 4, FALSE)</f>
        <v>42908</v>
      </c>
      <c r="P2775" s="2">
        <v>1</v>
      </c>
      <c r="Q2775" s="2">
        <v>449.99</v>
      </c>
      <c r="R2775" s="27">
        <v>0.1</v>
      </c>
      <c r="S2775" s="2">
        <f t="shared" si="43"/>
        <v>449.99</v>
      </c>
    </row>
    <row r="2776" spans="1:19" x14ac:dyDescent="0.3">
      <c r="A2776" s="2">
        <v>971</v>
      </c>
      <c r="B2776" s="2">
        <v>1</v>
      </c>
      <c r="C2776" s="2">
        <f>VLOOKUP(A2776, [1]orders!A:G, 7, FALSE)</f>
        <v>3</v>
      </c>
      <c r="D2776" s="2">
        <v>70</v>
      </c>
      <c r="E2776" s="2">
        <f>VLOOKUP(C2776, [2]staffs!A:G,1,FALSE)</f>
        <v>3</v>
      </c>
      <c r="F2776" s="2" t="str">
        <f>VLOOKUP(E2776, [2]staffs!A:D,4,FALSE)</f>
        <v>genna.serrano@bikes.shop</v>
      </c>
      <c r="G2776" s="2">
        <f>VLOOKUP(D2776, [3]products!$A:$D, 4, FALSE)</f>
        <v>3</v>
      </c>
      <c r="H2776" s="2" t="str">
        <f>VLOOKUP(G2776, [4]categories!A:B, 2, FALSE)</f>
        <v>Cruisers Bicycles</v>
      </c>
      <c r="I2776" s="14">
        <f>VLOOKUP(A2776, [1]orders!A:B,2,FALSE)</f>
        <v>1426</v>
      </c>
      <c r="J2776" s="14" t="str">
        <f>VLOOKUP(A2776, [1]orders!A:I,9,FALSE)</f>
        <v>londa.gould@aol.com</v>
      </c>
      <c r="K2776" s="14">
        <f>VLOOKUP(A2776, [1]orders!A:J,10,FALSE)</f>
        <v>78418</v>
      </c>
      <c r="L2776" s="2" t="str">
        <f>IFERROR(VLOOKUP(C2776, [5]stores!A:B, 2, FALSE), "Unknown")</f>
        <v>Rowlett Bikes</v>
      </c>
      <c r="M2776" s="2" t="str">
        <f>VLOOKUP(D2776,[3]products!A:B,2,FALSE)</f>
        <v>Electra Amsterdam Original 3i - 2015/2017</v>
      </c>
      <c r="N2776" s="2" t="str">
        <f>VLOOKUP(D2776, [3]products!A:H, 8, FALSE)</f>
        <v>Electra</v>
      </c>
      <c r="O2776" s="21">
        <f>VLOOKUP(A2776, [1]orders!A:D, 4, FALSE)</f>
        <v>42908</v>
      </c>
      <c r="P2776" s="2">
        <v>2</v>
      </c>
      <c r="Q2776" s="2">
        <v>659.99</v>
      </c>
      <c r="R2776" s="27">
        <v>0.05</v>
      </c>
      <c r="S2776" s="2">
        <f t="shared" si="43"/>
        <v>1319.98</v>
      </c>
    </row>
    <row r="2777" spans="1:19" x14ac:dyDescent="0.3">
      <c r="A2777" s="2">
        <v>971</v>
      </c>
      <c r="B2777" s="2">
        <v>2</v>
      </c>
      <c r="C2777" s="2">
        <f>VLOOKUP(A2777, [1]orders!A:G, 7, FALSE)</f>
        <v>3</v>
      </c>
      <c r="D2777" s="2">
        <v>65</v>
      </c>
      <c r="E2777" s="2">
        <f>VLOOKUP(C2777, [2]staffs!A:G,1,FALSE)</f>
        <v>3</v>
      </c>
      <c r="F2777" s="2" t="str">
        <f>VLOOKUP(E2777, [2]staffs!A:D,4,FALSE)</f>
        <v>genna.serrano@bikes.shop</v>
      </c>
      <c r="G2777" s="2">
        <f>VLOOKUP(D2777, [3]products!$A:$D, 4, FALSE)</f>
        <v>3</v>
      </c>
      <c r="H2777" s="2" t="str">
        <f>VLOOKUP(G2777, [4]categories!A:B, 2, FALSE)</f>
        <v>Cruisers Bicycles</v>
      </c>
      <c r="I2777" s="14">
        <f>VLOOKUP(A2777, [1]orders!A:B,2,FALSE)</f>
        <v>1426</v>
      </c>
      <c r="J2777" s="14" t="str">
        <f>VLOOKUP(A2777, [1]orders!A:I,9,FALSE)</f>
        <v>londa.gould@aol.com</v>
      </c>
      <c r="K2777" s="14">
        <f>VLOOKUP(A2777, [1]orders!A:J,10,FALSE)</f>
        <v>78418</v>
      </c>
      <c r="L2777" s="2" t="str">
        <f>IFERROR(VLOOKUP(C2777, [5]stores!A:B, 2, FALSE), "Unknown")</f>
        <v>Rowlett Bikes</v>
      </c>
      <c r="M2777" s="2" t="str">
        <f>VLOOKUP(D2777,[3]products!A:B,2,FALSE)</f>
        <v>Sun Bicycles Lil Bolt Type-R - 2017</v>
      </c>
      <c r="N2777" s="2" t="str">
        <f>VLOOKUP(D2777, [3]products!A:H, 8, FALSE)</f>
        <v>Sun Bicycles</v>
      </c>
      <c r="O2777" s="21">
        <f>VLOOKUP(A2777, [1]orders!A:D, 4, FALSE)</f>
        <v>42908</v>
      </c>
      <c r="P2777" s="2">
        <v>2</v>
      </c>
      <c r="Q2777" s="2">
        <v>346.99</v>
      </c>
      <c r="R2777" s="27">
        <v>7.0000000000000007E-2</v>
      </c>
      <c r="S2777" s="2">
        <f t="shared" si="43"/>
        <v>693.98</v>
      </c>
    </row>
    <row r="2778" spans="1:19" x14ac:dyDescent="0.3">
      <c r="A2778" s="2">
        <v>971</v>
      </c>
      <c r="B2778" s="2">
        <v>3</v>
      </c>
      <c r="C2778" s="2">
        <f>VLOOKUP(A2778, [1]orders!A:G, 7, FALSE)</f>
        <v>3</v>
      </c>
      <c r="D2778" s="2">
        <v>8</v>
      </c>
      <c r="E2778" s="2">
        <f>VLOOKUP(C2778, [2]staffs!A:G,1,FALSE)</f>
        <v>3</v>
      </c>
      <c r="F2778" s="2" t="str">
        <f>VLOOKUP(E2778, [2]staffs!A:D,4,FALSE)</f>
        <v>genna.serrano@bikes.shop</v>
      </c>
      <c r="G2778" s="2">
        <f>VLOOKUP(D2778, [3]products!$A:$D, 4, FALSE)</f>
        <v>6</v>
      </c>
      <c r="H2778" s="2" t="str">
        <f>VLOOKUP(G2778, [4]categories!A:B, 2, FALSE)</f>
        <v>Mountain Bikes</v>
      </c>
      <c r="I2778" s="14">
        <f>VLOOKUP(A2778, [1]orders!A:B,2,FALSE)</f>
        <v>1426</v>
      </c>
      <c r="J2778" s="14" t="str">
        <f>VLOOKUP(A2778, [1]orders!A:I,9,FALSE)</f>
        <v>londa.gould@aol.com</v>
      </c>
      <c r="K2778" s="14">
        <f>VLOOKUP(A2778, [1]orders!A:J,10,FALSE)</f>
        <v>78418</v>
      </c>
      <c r="L2778" s="2" t="str">
        <f>IFERROR(VLOOKUP(C2778, [5]stores!A:B, 2, FALSE), "Unknown")</f>
        <v>Rowlett Bikes</v>
      </c>
      <c r="M2778" s="2" t="str">
        <f>VLOOKUP(D2778,[3]products!A:B,2,FALSE)</f>
        <v>Trek Remedy 29 Carbon Frameset - 2016</v>
      </c>
      <c r="N2778" s="2" t="str">
        <f>VLOOKUP(D2778, [3]products!A:H, 8, FALSE)</f>
        <v>Trek</v>
      </c>
      <c r="O2778" s="21">
        <f>VLOOKUP(A2778, [1]orders!A:D, 4, FALSE)</f>
        <v>42908</v>
      </c>
      <c r="P2778" s="2">
        <v>2</v>
      </c>
      <c r="Q2778" s="2">
        <v>1799.99</v>
      </c>
      <c r="R2778" s="27">
        <v>0.05</v>
      </c>
      <c r="S2778" s="2">
        <f t="shared" si="43"/>
        <v>3599.98</v>
      </c>
    </row>
    <row r="2779" spans="1:19" x14ac:dyDescent="0.3">
      <c r="A2779" s="2">
        <v>971</v>
      </c>
      <c r="B2779" s="2">
        <v>4</v>
      </c>
      <c r="C2779" s="2">
        <f>VLOOKUP(A2779, [1]orders!A:G, 7, FALSE)</f>
        <v>3</v>
      </c>
      <c r="D2779" s="2">
        <v>12</v>
      </c>
      <c r="E2779" s="2">
        <f>VLOOKUP(C2779, [2]staffs!A:G,1,FALSE)</f>
        <v>3</v>
      </c>
      <c r="F2779" s="2" t="str">
        <f>VLOOKUP(E2779, [2]staffs!A:D,4,FALSE)</f>
        <v>genna.serrano@bikes.shop</v>
      </c>
      <c r="G2779" s="2">
        <f>VLOOKUP(D2779, [3]products!$A:$D, 4, FALSE)</f>
        <v>3</v>
      </c>
      <c r="H2779" s="2" t="str">
        <f>VLOOKUP(G2779, [4]categories!A:B, 2, FALSE)</f>
        <v>Cruisers Bicycles</v>
      </c>
      <c r="I2779" s="14">
        <f>VLOOKUP(A2779, [1]orders!A:B,2,FALSE)</f>
        <v>1426</v>
      </c>
      <c r="J2779" s="14" t="str">
        <f>VLOOKUP(A2779, [1]orders!A:I,9,FALSE)</f>
        <v>londa.gould@aol.com</v>
      </c>
      <c r="K2779" s="14">
        <f>VLOOKUP(A2779, [1]orders!A:J,10,FALSE)</f>
        <v>78418</v>
      </c>
      <c r="L2779" s="2" t="str">
        <f>IFERROR(VLOOKUP(C2779, [5]stores!A:B, 2, FALSE), "Unknown")</f>
        <v>Rowlett Bikes</v>
      </c>
      <c r="M2779" s="2" t="str">
        <f>VLOOKUP(D2779,[3]products!A:B,2,FALSE)</f>
        <v>Electra Townie Original 21D - 2016</v>
      </c>
      <c r="N2779" s="2" t="str">
        <f>VLOOKUP(D2779, [3]products!A:H, 8, FALSE)</f>
        <v>Electra</v>
      </c>
      <c r="O2779" s="21">
        <f>VLOOKUP(A2779, [1]orders!A:D, 4, FALSE)</f>
        <v>42908</v>
      </c>
      <c r="P2779" s="2">
        <v>2</v>
      </c>
      <c r="Q2779" s="2">
        <v>549.99</v>
      </c>
      <c r="R2779" s="27">
        <v>7.0000000000000007E-2</v>
      </c>
      <c r="S2779" s="2">
        <f t="shared" si="43"/>
        <v>1099.98</v>
      </c>
    </row>
    <row r="2780" spans="1:19" x14ac:dyDescent="0.3">
      <c r="A2780" s="2">
        <v>971</v>
      </c>
      <c r="B2780" s="2">
        <v>5</v>
      </c>
      <c r="C2780" s="2">
        <f>VLOOKUP(A2780, [1]orders!A:G, 7, FALSE)</f>
        <v>3</v>
      </c>
      <c r="D2780" s="2">
        <v>38</v>
      </c>
      <c r="E2780" s="2">
        <f>VLOOKUP(C2780, [2]staffs!A:G,1,FALSE)</f>
        <v>3</v>
      </c>
      <c r="F2780" s="2" t="str">
        <f>VLOOKUP(E2780, [2]staffs!A:D,4,FALSE)</f>
        <v>genna.serrano@bikes.shop</v>
      </c>
      <c r="G2780" s="2">
        <f>VLOOKUP(D2780, [3]products!$A:$D, 4, FALSE)</f>
        <v>6</v>
      </c>
      <c r="H2780" s="2" t="str">
        <f>VLOOKUP(G2780, [4]categories!A:B, 2, FALSE)</f>
        <v>Mountain Bikes</v>
      </c>
      <c r="I2780" s="14">
        <f>VLOOKUP(A2780, [1]orders!A:B,2,FALSE)</f>
        <v>1426</v>
      </c>
      <c r="J2780" s="14" t="str">
        <f>VLOOKUP(A2780, [1]orders!A:I,9,FALSE)</f>
        <v>londa.gould@aol.com</v>
      </c>
      <c r="K2780" s="14">
        <f>VLOOKUP(A2780, [1]orders!A:J,10,FALSE)</f>
        <v>78418</v>
      </c>
      <c r="L2780" s="2" t="str">
        <f>IFERROR(VLOOKUP(C2780, [5]stores!A:B, 2, FALSE), "Unknown")</f>
        <v>Rowlett Bikes</v>
      </c>
      <c r="M2780" s="2" t="str">
        <f>VLOOKUP(D2780,[3]products!A:B,2,FALSE)</f>
        <v>Haro Flightline Two 26 Plus - 2017</v>
      </c>
      <c r="N2780" s="2" t="str">
        <f>VLOOKUP(D2780, [3]products!A:H, 8, FALSE)</f>
        <v>Haro</v>
      </c>
      <c r="O2780" s="21">
        <f>VLOOKUP(A2780, [1]orders!A:D, 4, FALSE)</f>
        <v>42908</v>
      </c>
      <c r="P2780" s="2">
        <v>1</v>
      </c>
      <c r="Q2780" s="2">
        <v>549.99</v>
      </c>
      <c r="R2780" s="27">
        <v>0.2</v>
      </c>
      <c r="S2780" s="2">
        <f t="shared" si="43"/>
        <v>549.99</v>
      </c>
    </row>
    <row r="2781" spans="1:19" x14ac:dyDescent="0.3">
      <c r="A2781" s="2">
        <v>972</v>
      </c>
      <c r="B2781" s="2">
        <v>1</v>
      </c>
      <c r="C2781" s="2">
        <f>VLOOKUP(A2781, [1]orders!A:G, 7, FALSE)</f>
        <v>2</v>
      </c>
      <c r="D2781" s="2">
        <v>100</v>
      </c>
      <c r="E2781" s="2">
        <f>VLOOKUP(C2781, [2]staffs!A:G,1,FALSE)</f>
        <v>2</v>
      </c>
      <c r="F2781" s="2" t="str">
        <f>VLOOKUP(E2781, [2]staffs!A:D,4,FALSE)</f>
        <v>mireya.copeland@bikes.shop</v>
      </c>
      <c r="G2781" s="2">
        <f>VLOOKUP(D2781, [3]products!$A:$D, 4, FALSE)</f>
        <v>1</v>
      </c>
      <c r="H2781" s="2" t="str">
        <f>VLOOKUP(G2781, [4]categories!A:B, 2, FALSE)</f>
        <v>Children Bicycles</v>
      </c>
      <c r="I2781" s="14">
        <f>VLOOKUP(A2781, [1]orders!A:B,2,FALSE)</f>
        <v>270</v>
      </c>
      <c r="J2781" s="14" t="str">
        <f>VLOOKUP(A2781, [1]orders!A:I,9,FALSE)</f>
        <v>claudio.wise@hotmail.com</v>
      </c>
      <c r="K2781" s="14">
        <f>VLOOKUP(A2781, [1]orders!A:J,10,FALSE)</f>
        <v>12401</v>
      </c>
      <c r="L2781" s="2" t="str">
        <f>IFERROR(VLOOKUP(C2781, [5]stores!A:B, 2, FALSE), "Unknown")</f>
        <v>Baldwin Bikes</v>
      </c>
      <c r="M2781" s="2" t="str">
        <f>VLOOKUP(D2781,[3]products!A:B,2,FALSE)</f>
        <v>Electra Townie 3i EQ (20-inch) - Boys' - 2017</v>
      </c>
      <c r="N2781" s="2" t="str">
        <f>VLOOKUP(D2781, [3]products!A:H, 8, FALSE)</f>
        <v>Electra</v>
      </c>
      <c r="O2781" s="21">
        <f>VLOOKUP(A2781, [1]orders!A:D, 4, FALSE)</f>
        <v>42909</v>
      </c>
      <c r="P2781" s="2">
        <v>1</v>
      </c>
      <c r="Q2781" s="2">
        <v>489.99</v>
      </c>
      <c r="R2781" s="27">
        <v>0.2</v>
      </c>
      <c r="S2781" s="2">
        <f t="shared" si="43"/>
        <v>489.99</v>
      </c>
    </row>
    <row r="2782" spans="1:19" x14ac:dyDescent="0.3">
      <c r="A2782" s="2">
        <v>972</v>
      </c>
      <c r="B2782" s="2">
        <v>2</v>
      </c>
      <c r="C2782" s="2">
        <f>VLOOKUP(A2782, [1]orders!A:G, 7, FALSE)</f>
        <v>2</v>
      </c>
      <c r="D2782" s="2">
        <v>63</v>
      </c>
      <c r="E2782" s="2">
        <f>VLOOKUP(C2782, [2]staffs!A:G,1,FALSE)</f>
        <v>2</v>
      </c>
      <c r="F2782" s="2" t="str">
        <f>VLOOKUP(E2782, [2]staffs!A:D,4,FALSE)</f>
        <v>mireya.copeland@bikes.shop</v>
      </c>
      <c r="G2782" s="2">
        <f>VLOOKUP(D2782, [3]products!$A:$D, 4, FALSE)</f>
        <v>4</v>
      </c>
      <c r="H2782" s="2" t="str">
        <f>VLOOKUP(G2782, [4]categories!A:B, 2, FALSE)</f>
        <v>Cyclocross Bicycles</v>
      </c>
      <c r="I2782" s="14">
        <f>VLOOKUP(A2782, [1]orders!A:B,2,FALSE)</f>
        <v>270</v>
      </c>
      <c r="J2782" s="14" t="str">
        <f>VLOOKUP(A2782, [1]orders!A:I,9,FALSE)</f>
        <v>claudio.wise@hotmail.com</v>
      </c>
      <c r="K2782" s="14">
        <f>VLOOKUP(A2782, [1]orders!A:J,10,FALSE)</f>
        <v>12401</v>
      </c>
      <c r="L2782" s="2" t="str">
        <f>IFERROR(VLOOKUP(C2782, [5]stores!A:B, 2, FALSE), "Unknown")</f>
        <v>Baldwin Bikes</v>
      </c>
      <c r="M2782" s="2" t="str">
        <f>VLOOKUP(D2782,[3]products!A:B,2,FALSE)</f>
        <v>Trek Boone Race Shop Limited - 2017</v>
      </c>
      <c r="N2782" s="2" t="str">
        <f>VLOOKUP(D2782, [3]products!A:H, 8, FALSE)</f>
        <v>Trek</v>
      </c>
      <c r="O2782" s="21">
        <f>VLOOKUP(A2782, [1]orders!A:D, 4, FALSE)</f>
        <v>42909</v>
      </c>
      <c r="P2782" s="2">
        <v>1</v>
      </c>
      <c r="Q2782" s="2">
        <v>3499.99</v>
      </c>
      <c r="R2782" s="27">
        <v>7.0000000000000007E-2</v>
      </c>
      <c r="S2782" s="2">
        <f t="shared" si="43"/>
        <v>3499.99</v>
      </c>
    </row>
    <row r="2783" spans="1:19" x14ac:dyDescent="0.3">
      <c r="A2783" s="2">
        <v>973</v>
      </c>
      <c r="B2783" s="2">
        <v>1</v>
      </c>
      <c r="C2783" s="2">
        <f>VLOOKUP(A2783, [1]orders!A:G, 7, FALSE)</f>
        <v>2</v>
      </c>
      <c r="D2783" s="2">
        <v>4</v>
      </c>
      <c r="E2783" s="2">
        <f>VLOOKUP(C2783, [2]staffs!A:G,1,FALSE)</f>
        <v>2</v>
      </c>
      <c r="F2783" s="2" t="str">
        <f>VLOOKUP(E2783, [2]staffs!A:D,4,FALSE)</f>
        <v>mireya.copeland@bikes.shop</v>
      </c>
      <c r="G2783" s="2">
        <f>VLOOKUP(D2783, [3]products!$A:$D, 4, FALSE)</f>
        <v>6</v>
      </c>
      <c r="H2783" s="2" t="str">
        <f>VLOOKUP(G2783, [4]categories!A:B, 2, FALSE)</f>
        <v>Mountain Bikes</v>
      </c>
      <c r="I2783" s="14">
        <f>VLOOKUP(A2783, [1]orders!A:B,2,FALSE)</f>
        <v>238</v>
      </c>
      <c r="J2783" s="14" t="str">
        <f>VLOOKUP(A2783, [1]orders!A:I,9,FALSE)</f>
        <v>cindi.larson@msn.com</v>
      </c>
      <c r="K2783" s="14">
        <f>VLOOKUP(A2783, [1]orders!A:J,10,FALSE)</f>
        <v>11414</v>
      </c>
      <c r="L2783" s="2" t="str">
        <f>IFERROR(VLOOKUP(C2783, [5]stores!A:B, 2, FALSE), "Unknown")</f>
        <v>Baldwin Bikes</v>
      </c>
      <c r="M2783" s="2" t="str">
        <f>VLOOKUP(D2783,[3]products!A:B,2,FALSE)</f>
        <v>Trek Fuel EX 8 29 - 2016</v>
      </c>
      <c r="N2783" s="2" t="str">
        <f>VLOOKUP(D2783, [3]products!A:H, 8, FALSE)</f>
        <v>Trek</v>
      </c>
      <c r="O2783" s="21">
        <f>VLOOKUP(A2783, [1]orders!A:D, 4, FALSE)</f>
        <v>42910</v>
      </c>
      <c r="P2783" s="2">
        <v>2</v>
      </c>
      <c r="Q2783" s="2">
        <v>2899.99</v>
      </c>
      <c r="R2783" s="27">
        <v>0.1</v>
      </c>
      <c r="S2783" s="2">
        <f t="shared" si="43"/>
        <v>5799.98</v>
      </c>
    </row>
    <row r="2784" spans="1:19" x14ac:dyDescent="0.3">
      <c r="A2784" s="2">
        <v>973</v>
      </c>
      <c r="B2784" s="2">
        <v>2</v>
      </c>
      <c r="C2784" s="2">
        <f>VLOOKUP(A2784, [1]orders!A:G, 7, FALSE)</f>
        <v>2</v>
      </c>
      <c r="D2784" s="2">
        <v>28</v>
      </c>
      <c r="E2784" s="2">
        <f>VLOOKUP(C2784, [2]staffs!A:G,1,FALSE)</f>
        <v>2</v>
      </c>
      <c r="F2784" s="2" t="str">
        <f>VLOOKUP(E2784, [2]staffs!A:D,4,FALSE)</f>
        <v>mireya.copeland@bikes.shop</v>
      </c>
      <c r="G2784" s="2">
        <f>VLOOKUP(D2784, [3]products!$A:$D, 4, FALSE)</f>
        <v>6</v>
      </c>
      <c r="H2784" s="2" t="str">
        <f>VLOOKUP(G2784, [4]categories!A:B, 2, FALSE)</f>
        <v>Mountain Bikes</v>
      </c>
      <c r="I2784" s="14">
        <f>VLOOKUP(A2784, [1]orders!A:B,2,FALSE)</f>
        <v>238</v>
      </c>
      <c r="J2784" s="14" t="str">
        <f>VLOOKUP(A2784, [1]orders!A:I,9,FALSE)</f>
        <v>cindi.larson@msn.com</v>
      </c>
      <c r="K2784" s="14">
        <f>VLOOKUP(A2784, [1]orders!A:J,10,FALSE)</f>
        <v>11414</v>
      </c>
      <c r="L2784" s="2" t="str">
        <f>IFERROR(VLOOKUP(C2784, [5]stores!A:B, 2, FALSE), "Unknown")</f>
        <v>Baldwin Bikes</v>
      </c>
      <c r="M2784" s="2" t="str">
        <f>VLOOKUP(D2784,[3]products!A:B,2,FALSE)</f>
        <v>Surly Karate Monkey 27.5+ Frameset - 2017</v>
      </c>
      <c r="N2784" s="2" t="str">
        <f>VLOOKUP(D2784, [3]products!A:H, 8, FALSE)</f>
        <v>Surly</v>
      </c>
      <c r="O2784" s="21">
        <f>VLOOKUP(A2784, [1]orders!A:D, 4, FALSE)</f>
        <v>42910</v>
      </c>
      <c r="P2784" s="2">
        <v>2</v>
      </c>
      <c r="Q2784" s="2">
        <v>2499.9899999999998</v>
      </c>
      <c r="R2784" s="27">
        <v>0.1</v>
      </c>
      <c r="S2784" s="2">
        <f t="shared" si="43"/>
        <v>4999.9799999999996</v>
      </c>
    </row>
    <row r="2785" spans="1:19" x14ac:dyDescent="0.3">
      <c r="A2785" s="2">
        <v>973</v>
      </c>
      <c r="B2785" s="2">
        <v>3</v>
      </c>
      <c r="C2785" s="2">
        <f>VLOOKUP(A2785, [1]orders!A:G, 7, FALSE)</f>
        <v>2</v>
      </c>
      <c r="D2785" s="2">
        <v>47</v>
      </c>
      <c r="E2785" s="2">
        <f>VLOOKUP(C2785, [2]staffs!A:G,1,FALSE)</f>
        <v>2</v>
      </c>
      <c r="F2785" s="2" t="str">
        <f>VLOOKUP(E2785, [2]staffs!A:D,4,FALSE)</f>
        <v>mireya.copeland@bikes.shop</v>
      </c>
      <c r="G2785" s="2">
        <f>VLOOKUP(D2785, [3]products!$A:$D, 4, FALSE)</f>
        <v>6</v>
      </c>
      <c r="H2785" s="2" t="str">
        <f>VLOOKUP(G2785, [4]categories!A:B, 2, FALSE)</f>
        <v>Mountain Bikes</v>
      </c>
      <c r="I2785" s="14">
        <f>VLOOKUP(A2785, [1]orders!A:B,2,FALSE)</f>
        <v>238</v>
      </c>
      <c r="J2785" s="14" t="str">
        <f>VLOOKUP(A2785, [1]orders!A:I,9,FALSE)</f>
        <v>cindi.larson@msn.com</v>
      </c>
      <c r="K2785" s="14">
        <f>VLOOKUP(A2785, [1]orders!A:J,10,FALSE)</f>
        <v>11414</v>
      </c>
      <c r="L2785" s="2" t="str">
        <f>IFERROR(VLOOKUP(C2785, [5]stores!A:B, 2, FALSE), "Unknown")</f>
        <v>Baldwin Bikes</v>
      </c>
      <c r="M2785" s="2" t="str">
        <f>VLOOKUP(D2785,[3]products!A:B,2,FALSE)</f>
        <v>Trek Remedy 9.8 - 2017</v>
      </c>
      <c r="N2785" s="2" t="str">
        <f>VLOOKUP(D2785, [3]products!A:H, 8, FALSE)</f>
        <v>Trek</v>
      </c>
      <c r="O2785" s="21">
        <f>VLOOKUP(A2785, [1]orders!A:D, 4, FALSE)</f>
        <v>42910</v>
      </c>
      <c r="P2785" s="2">
        <v>2</v>
      </c>
      <c r="Q2785" s="2">
        <v>5299.99</v>
      </c>
      <c r="R2785" s="27">
        <v>0.05</v>
      </c>
      <c r="S2785" s="2">
        <f t="shared" si="43"/>
        <v>10599.98</v>
      </c>
    </row>
    <row r="2786" spans="1:19" x14ac:dyDescent="0.3">
      <c r="A2786" s="2">
        <v>973</v>
      </c>
      <c r="B2786" s="2">
        <v>4</v>
      </c>
      <c r="C2786" s="2">
        <f>VLOOKUP(A2786, [1]orders!A:G, 7, FALSE)</f>
        <v>2</v>
      </c>
      <c r="D2786" s="2">
        <v>71</v>
      </c>
      <c r="E2786" s="2">
        <f>VLOOKUP(C2786, [2]staffs!A:G,1,FALSE)</f>
        <v>2</v>
      </c>
      <c r="F2786" s="2" t="str">
        <f>VLOOKUP(E2786, [2]staffs!A:D,4,FALSE)</f>
        <v>mireya.copeland@bikes.shop</v>
      </c>
      <c r="G2786" s="2">
        <f>VLOOKUP(D2786, [3]products!$A:$D, 4, FALSE)</f>
        <v>3</v>
      </c>
      <c r="H2786" s="2" t="str">
        <f>VLOOKUP(G2786, [4]categories!A:B, 2, FALSE)</f>
        <v>Cruisers Bicycles</v>
      </c>
      <c r="I2786" s="14">
        <f>VLOOKUP(A2786, [1]orders!A:B,2,FALSE)</f>
        <v>238</v>
      </c>
      <c r="J2786" s="14" t="str">
        <f>VLOOKUP(A2786, [1]orders!A:I,9,FALSE)</f>
        <v>cindi.larson@msn.com</v>
      </c>
      <c r="K2786" s="14">
        <f>VLOOKUP(A2786, [1]orders!A:J,10,FALSE)</f>
        <v>11414</v>
      </c>
      <c r="L2786" s="2" t="str">
        <f>IFERROR(VLOOKUP(C2786, [5]stores!A:B, 2, FALSE), "Unknown")</f>
        <v>Baldwin Bikes</v>
      </c>
      <c r="M2786" s="2" t="str">
        <f>VLOOKUP(D2786,[3]products!A:B,2,FALSE)</f>
        <v>Sun Bicycles Atlas X-Type - 2017</v>
      </c>
      <c r="N2786" s="2" t="str">
        <f>VLOOKUP(D2786, [3]products!A:H, 8, FALSE)</f>
        <v>Sun Bicycles</v>
      </c>
      <c r="O2786" s="21">
        <f>VLOOKUP(A2786, [1]orders!A:D, 4, FALSE)</f>
        <v>42910</v>
      </c>
      <c r="P2786" s="2">
        <v>1</v>
      </c>
      <c r="Q2786" s="2">
        <v>416.99</v>
      </c>
      <c r="R2786" s="27">
        <v>7.0000000000000007E-2</v>
      </c>
      <c r="S2786" s="2">
        <f t="shared" si="43"/>
        <v>416.99</v>
      </c>
    </row>
    <row r="2787" spans="1:19" x14ac:dyDescent="0.3">
      <c r="A2787" s="2">
        <v>974</v>
      </c>
      <c r="B2787" s="2">
        <v>1</v>
      </c>
      <c r="C2787" s="2">
        <f>VLOOKUP(A2787, [1]orders!A:G, 7, FALSE)</f>
        <v>3</v>
      </c>
      <c r="D2787" s="2">
        <v>33</v>
      </c>
      <c r="E2787" s="2">
        <f>VLOOKUP(C2787, [2]staffs!A:G,1,FALSE)</f>
        <v>3</v>
      </c>
      <c r="F2787" s="2" t="str">
        <f>VLOOKUP(E2787, [2]staffs!A:D,4,FALSE)</f>
        <v>genna.serrano@bikes.shop</v>
      </c>
      <c r="G2787" s="2">
        <f>VLOOKUP(D2787, [3]products!$A:$D, 4, FALSE)</f>
        <v>6</v>
      </c>
      <c r="H2787" s="2" t="str">
        <f>VLOOKUP(G2787, [4]categories!A:B, 2, FALSE)</f>
        <v>Mountain Bikes</v>
      </c>
      <c r="I2787" s="14">
        <f>VLOOKUP(A2787, [1]orders!A:B,2,FALSE)</f>
        <v>511</v>
      </c>
      <c r="J2787" s="14" t="str">
        <f>VLOOKUP(A2787, [1]orders!A:I,9,FALSE)</f>
        <v>julienne.moody@hotmail.com</v>
      </c>
      <c r="K2787" s="14">
        <f>VLOOKUP(A2787, [1]orders!A:J,10,FALSE)</f>
        <v>76110</v>
      </c>
      <c r="L2787" s="2" t="str">
        <f>IFERROR(VLOOKUP(C2787, [5]stores!A:B, 2, FALSE), "Unknown")</f>
        <v>Rowlett Bikes</v>
      </c>
      <c r="M2787" s="2" t="str">
        <f>VLOOKUP(D2787,[3]products!A:B,2,FALSE)</f>
        <v>Surly Wednesday Frameset - 2017</v>
      </c>
      <c r="N2787" s="2" t="str">
        <f>VLOOKUP(D2787, [3]products!A:H, 8, FALSE)</f>
        <v>Surly</v>
      </c>
      <c r="O2787" s="21">
        <f>VLOOKUP(A2787, [1]orders!A:D, 4, FALSE)</f>
        <v>42910</v>
      </c>
      <c r="P2787" s="2">
        <v>2</v>
      </c>
      <c r="Q2787" s="2">
        <v>469.99</v>
      </c>
      <c r="R2787" s="27">
        <v>0.1</v>
      </c>
      <c r="S2787" s="2">
        <f t="shared" si="43"/>
        <v>939.98</v>
      </c>
    </row>
    <row r="2788" spans="1:19" x14ac:dyDescent="0.3">
      <c r="A2788" s="2">
        <v>974</v>
      </c>
      <c r="B2788" s="2">
        <v>2</v>
      </c>
      <c r="C2788" s="2">
        <f>VLOOKUP(A2788, [1]orders!A:G, 7, FALSE)</f>
        <v>3</v>
      </c>
      <c r="D2788" s="2">
        <v>22</v>
      </c>
      <c r="E2788" s="2">
        <f>VLOOKUP(C2788, [2]staffs!A:G,1,FALSE)</f>
        <v>3</v>
      </c>
      <c r="F2788" s="2" t="str">
        <f>VLOOKUP(E2788, [2]staffs!A:D,4,FALSE)</f>
        <v>genna.serrano@bikes.shop</v>
      </c>
      <c r="G2788" s="2">
        <f>VLOOKUP(D2788, [3]products!$A:$D, 4, FALSE)</f>
        <v>1</v>
      </c>
      <c r="H2788" s="2" t="str">
        <f>VLOOKUP(G2788, [4]categories!A:B, 2, FALSE)</f>
        <v>Children Bicycles</v>
      </c>
      <c r="I2788" s="14">
        <f>VLOOKUP(A2788, [1]orders!A:B,2,FALSE)</f>
        <v>511</v>
      </c>
      <c r="J2788" s="14" t="str">
        <f>VLOOKUP(A2788, [1]orders!A:I,9,FALSE)</f>
        <v>julienne.moody@hotmail.com</v>
      </c>
      <c r="K2788" s="14">
        <f>VLOOKUP(A2788, [1]orders!A:J,10,FALSE)</f>
        <v>76110</v>
      </c>
      <c r="L2788" s="2" t="str">
        <f>IFERROR(VLOOKUP(C2788, [5]stores!A:B, 2, FALSE), "Unknown")</f>
        <v>Rowlett Bikes</v>
      </c>
      <c r="M2788" s="2" t="str">
        <f>VLOOKUP(D2788,[3]products!A:B,2,FALSE)</f>
        <v>Electra Girl's Hawaii 1 (16-inch) - 2015/2016</v>
      </c>
      <c r="N2788" s="2" t="str">
        <f>VLOOKUP(D2788, [3]products!A:H, 8, FALSE)</f>
        <v>Electra</v>
      </c>
      <c r="O2788" s="21">
        <f>VLOOKUP(A2788, [1]orders!A:D, 4, FALSE)</f>
        <v>42910</v>
      </c>
      <c r="P2788" s="2">
        <v>2</v>
      </c>
      <c r="Q2788" s="2">
        <v>269.99</v>
      </c>
      <c r="R2788" s="27">
        <v>0.2</v>
      </c>
      <c r="S2788" s="2">
        <f t="shared" si="43"/>
        <v>539.98</v>
      </c>
    </row>
    <row r="2789" spans="1:19" x14ac:dyDescent="0.3">
      <c r="A2789" s="2">
        <v>975</v>
      </c>
      <c r="B2789" s="2">
        <v>1</v>
      </c>
      <c r="C2789" s="2">
        <f>VLOOKUP(A2789, [1]orders!A:G, 7, FALSE)</f>
        <v>2</v>
      </c>
      <c r="D2789" s="2">
        <v>110</v>
      </c>
      <c r="E2789" s="2">
        <f>VLOOKUP(C2789, [2]staffs!A:G,1,FALSE)</f>
        <v>2</v>
      </c>
      <c r="F2789" s="2" t="str">
        <f>VLOOKUP(E2789, [2]staffs!A:D,4,FALSE)</f>
        <v>mireya.copeland@bikes.shop</v>
      </c>
      <c r="G2789" s="2">
        <f>VLOOKUP(D2789, [3]products!$A:$D, 4, FALSE)</f>
        <v>2</v>
      </c>
      <c r="H2789" s="2" t="str">
        <f>VLOOKUP(G2789, [4]categories!A:B, 2, FALSE)</f>
        <v>Comfort Bicycles</v>
      </c>
      <c r="I2789" s="14">
        <f>VLOOKUP(A2789, [1]orders!A:B,2,FALSE)</f>
        <v>1092</v>
      </c>
      <c r="J2789" s="14" t="str">
        <f>VLOOKUP(A2789, [1]orders!A:I,9,FALSE)</f>
        <v>lavinia.cotton@yahoo.com</v>
      </c>
      <c r="K2789" s="14">
        <f>VLOOKUP(A2789, [1]orders!A:J,10,FALSE)</f>
        <v>11731</v>
      </c>
      <c r="L2789" s="2" t="str">
        <f>IFERROR(VLOOKUP(C2789, [5]stores!A:B, 2, FALSE), "Unknown")</f>
        <v>Baldwin Bikes</v>
      </c>
      <c r="M2789" s="2" t="str">
        <f>VLOOKUP(D2789,[3]products!A:B,2,FALSE)</f>
        <v>Sun Bicycles Drifter 7 - 2017</v>
      </c>
      <c r="N2789" s="2" t="str">
        <f>VLOOKUP(D2789, [3]products!A:H, 8, FALSE)</f>
        <v>Sun Bicycles</v>
      </c>
      <c r="O2789" s="21">
        <f>VLOOKUP(A2789, [1]orders!A:D, 4, FALSE)</f>
        <v>42911</v>
      </c>
      <c r="P2789" s="2">
        <v>2</v>
      </c>
      <c r="Q2789" s="2">
        <v>470.99</v>
      </c>
      <c r="R2789" s="27">
        <v>0.2</v>
      </c>
      <c r="S2789" s="2">
        <f t="shared" si="43"/>
        <v>941.98</v>
      </c>
    </row>
    <row r="2790" spans="1:19" x14ac:dyDescent="0.3">
      <c r="A2790" s="2">
        <v>976</v>
      </c>
      <c r="B2790" s="2">
        <v>1</v>
      </c>
      <c r="C2790" s="2">
        <f>VLOOKUP(A2790, [1]orders!A:G, 7, FALSE)</f>
        <v>3</v>
      </c>
      <c r="D2790" s="2">
        <v>26</v>
      </c>
      <c r="E2790" s="2">
        <f>VLOOKUP(C2790, [2]staffs!A:G,1,FALSE)</f>
        <v>3</v>
      </c>
      <c r="F2790" s="2" t="str">
        <f>VLOOKUP(E2790, [2]staffs!A:D,4,FALSE)</f>
        <v>genna.serrano@bikes.shop</v>
      </c>
      <c r="G2790" s="2">
        <f>VLOOKUP(D2790, [3]products!$A:$D, 4, FALSE)</f>
        <v>2</v>
      </c>
      <c r="H2790" s="2" t="str">
        <f>VLOOKUP(G2790, [4]categories!A:B, 2, FALSE)</f>
        <v>Comfort Bicycles</v>
      </c>
      <c r="I2790" s="14">
        <f>VLOOKUP(A2790, [1]orders!A:B,2,FALSE)</f>
        <v>1266</v>
      </c>
      <c r="J2790" s="14" t="str">
        <f>VLOOKUP(A2790, [1]orders!A:I,9,FALSE)</f>
        <v>myrl.gay@hotmail.com</v>
      </c>
      <c r="K2790" s="14">
        <f>VLOOKUP(A2790, [1]orders!A:J,10,FALSE)</f>
        <v>75043</v>
      </c>
      <c r="L2790" s="2" t="str">
        <f>IFERROR(VLOOKUP(C2790, [5]stores!A:B, 2, FALSE), "Unknown")</f>
        <v>Rowlett Bikes</v>
      </c>
      <c r="M2790" s="2" t="str">
        <f>VLOOKUP(D2790,[3]products!A:B,2,FALSE)</f>
        <v>Electra Townie Original 7D EQ - 2016</v>
      </c>
      <c r="N2790" s="2" t="str">
        <f>VLOOKUP(D2790, [3]products!A:H, 8, FALSE)</f>
        <v>Electra</v>
      </c>
      <c r="O2790" s="21">
        <f>VLOOKUP(A2790, [1]orders!A:D, 4, FALSE)</f>
        <v>42911</v>
      </c>
      <c r="P2790" s="2">
        <v>2</v>
      </c>
      <c r="Q2790" s="2">
        <v>599.99</v>
      </c>
      <c r="R2790" s="27">
        <v>0.1</v>
      </c>
      <c r="S2790" s="2">
        <f t="shared" si="43"/>
        <v>1199.98</v>
      </c>
    </row>
    <row r="2791" spans="1:19" x14ac:dyDescent="0.3">
      <c r="A2791" s="2">
        <v>976</v>
      </c>
      <c r="B2791" s="2">
        <v>2</v>
      </c>
      <c r="C2791" s="2">
        <f>VLOOKUP(A2791, [1]orders!A:G, 7, FALSE)</f>
        <v>3</v>
      </c>
      <c r="D2791" s="2">
        <v>39</v>
      </c>
      <c r="E2791" s="2">
        <f>VLOOKUP(C2791, [2]staffs!A:G,1,FALSE)</f>
        <v>3</v>
      </c>
      <c r="F2791" s="2" t="str">
        <f>VLOOKUP(E2791, [2]staffs!A:D,4,FALSE)</f>
        <v>genna.serrano@bikes.shop</v>
      </c>
      <c r="G2791" s="2">
        <f>VLOOKUP(D2791, [3]products!$A:$D, 4, FALSE)</f>
        <v>6</v>
      </c>
      <c r="H2791" s="2" t="str">
        <f>VLOOKUP(G2791, [4]categories!A:B, 2, FALSE)</f>
        <v>Mountain Bikes</v>
      </c>
      <c r="I2791" s="14">
        <f>VLOOKUP(A2791, [1]orders!A:B,2,FALSE)</f>
        <v>1266</v>
      </c>
      <c r="J2791" s="14" t="str">
        <f>VLOOKUP(A2791, [1]orders!A:I,9,FALSE)</f>
        <v>myrl.gay@hotmail.com</v>
      </c>
      <c r="K2791" s="14">
        <f>VLOOKUP(A2791, [1]orders!A:J,10,FALSE)</f>
        <v>75043</v>
      </c>
      <c r="L2791" s="2" t="str">
        <f>IFERROR(VLOOKUP(C2791, [5]stores!A:B, 2, FALSE), "Unknown")</f>
        <v>Rowlett Bikes</v>
      </c>
      <c r="M2791" s="2" t="str">
        <f>VLOOKUP(D2791,[3]products!A:B,2,FALSE)</f>
        <v>Trek Stache 5 - 2017</v>
      </c>
      <c r="N2791" s="2" t="str">
        <f>VLOOKUP(D2791, [3]products!A:H, 8, FALSE)</f>
        <v>Trek</v>
      </c>
      <c r="O2791" s="21">
        <f>VLOOKUP(A2791, [1]orders!A:D, 4, FALSE)</f>
        <v>42911</v>
      </c>
      <c r="P2791" s="2">
        <v>1</v>
      </c>
      <c r="Q2791" s="2">
        <v>1499.99</v>
      </c>
      <c r="R2791" s="27">
        <v>7.0000000000000007E-2</v>
      </c>
      <c r="S2791" s="2">
        <f t="shared" si="43"/>
        <v>1499.99</v>
      </c>
    </row>
    <row r="2792" spans="1:19" x14ac:dyDescent="0.3">
      <c r="A2792" s="2">
        <v>977</v>
      </c>
      <c r="B2792" s="2">
        <v>1</v>
      </c>
      <c r="C2792" s="2">
        <f>VLOOKUP(A2792, [1]orders!A:G, 7, FALSE)</f>
        <v>2</v>
      </c>
      <c r="D2792" s="2">
        <v>52</v>
      </c>
      <c r="E2792" s="2">
        <f>VLOOKUP(C2792, [2]staffs!A:G,1,FALSE)</f>
        <v>2</v>
      </c>
      <c r="F2792" s="2" t="str">
        <f>VLOOKUP(E2792, [2]staffs!A:D,4,FALSE)</f>
        <v>mireya.copeland@bikes.shop</v>
      </c>
      <c r="G2792" s="2">
        <f>VLOOKUP(D2792, [3]products!$A:$D, 4, FALSE)</f>
        <v>7</v>
      </c>
      <c r="H2792" s="2" t="str">
        <f>VLOOKUP(G2792, [4]categories!A:B, 2, FALSE)</f>
        <v>Road Bikes</v>
      </c>
      <c r="I2792" s="14">
        <f>VLOOKUP(A2792, [1]orders!A:B,2,FALSE)</f>
        <v>400</v>
      </c>
      <c r="J2792" s="14" t="str">
        <f>VLOOKUP(A2792, [1]orders!A:I,9,FALSE)</f>
        <v>alfredo.dodson@hotmail.com</v>
      </c>
      <c r="K2792" s="14">
        <f>VLOOKUP(A2792, [1]orders!A:J,10,FALSE)</f>
        <v>14043</v>
      </c>
      <c r="L2792" s="2" t="str">
        <f>IFERROR(VLOOKUP(C2792, [5]stores!A:B, 2, FALSE), "Unknown")</f>
        <v>Baldwin Bikes</v>
      </c>
      <c r="M2792" s="2" t="str">
        <f>VLOOKUP(D2792,[3]products!A:B,2,FALSE)</f>
        <v>Surly Steamroller - 2017</v>
      </c>
      <c r="N2792" s="2" t="str">
        <f>VLOOKUP(D2792, [3]products!A:H, 8, FALSE)</f>
        <v>Surly</v>
      </c>
      <c r="O2792" s="21">
        <f>VLOOKUP(A2792, [1]orders!A:D, 4, FALSE)</f>
        <v>42912</v>
      </c>
      <c r="P2792" s="2">
        <v>2</v>
      </c>
      <c r="Q2792" s="2">
        <v>875.99</v>
      </c>
      <c r="R2792" s="27">
        <v>0.1</v>
      </c>
      <c r="S2792" s="2">
        <f t="shared" si="43"/>
        <v>1751.98</v>
      </c>
    </row>
    <row r="2793" spans="1:19" x14ac:dyDescent="0.3">
      <c r="A2793" s="2">
        <v>977</v>
      </c>
      <c r="B2793" s="2">
        <v>2</v>
      </c>
      <c r="C2793" s="2">
        <f>VLOOKUP(A2793, [1]orders!A:G, 7, FALSE)</f>
        <v>2</v>
      </c>
      <c r="D2793" s="2">
        <v>69</v>
      </c>
      <c r="E2793" s="2">
        <f>VLOOKUP(C2793, [2]staffs!A:G,1,FALSE)</f>
        <v>2</v>
      </c>
      <c r="F2793" s="2" t="str">
        <f>VLOOKUP(E2793, [2]staffs!A:D,4,FALSE)</f>
        <v>mireya.copeland@bikes.shop</v>
      </c>
      <c r="G2793" s="2">
        <f>VLOOKUP(D2793, [3]products!$A:$D, 4, FALSE)</f>
        <v>3</v>
      </c>
      <c r="H2793" s="2" t="str">
        <f>VLOOKUP(G2793, [4]categories!A:B, 2, FALSE)</f>
        <v>Cruisers Bicycles</v>
      </c>
      <c r="I2793" s="14">
        <f>VLOOKUP(A2793, [1]orders!A:B,2,FALSE)</f>
        <v>400</v>
      </c>
      <c r="J2793" s="14" t="str">
        <f>VLOOKUP(A2793, [1]orders!A:I,9,FALSE)</f>
        <v>alfredo.dodson@hotmail.com</v>
      </c>
      <c r="K2793" s="14">
        <f>VLOOKUP(A2793, [1]orders!A:J,10,FALSE)</f>
        <v>14043</v>
      </c>
      <c r="L2793" s="2" t="str">
        <f>IFERROR(VLOOKUP(C2793, [5]stores!A:B, 2, FALSE), "Unknown")</f>
        <v>Baldwin Bikes</v>
      </c>
      <c r="M2793" s="2" t="str">
        <f>VLOOKUP(D2793,[3]products!A:B,2,FALSE)</f>
        <v>Sun Bicycles Cruz 7 - 2017</v>
      </c>
      <c r="N2793" s="2" t="str">
        <f>VLOOKUP(D2793, [3]products!A:H, 8, FALSE)</f>
        <v>Sun Bicycles</v>
      </c>
      <c r="O2793" s="21">
        <f>VLOOKUP(A2793, [1]orders!A:D, 4, FALSE)</f>
        <v>42912</v>
      </c>
      <c r="P2793" s="2">
        <v>2</v>
      </c>
      <c r="Q2793" s="2">
        <v>416.99</v>
      </c>
      <c r="R2793" s="27">
        <v>0.05</v>
      </c>
      <c r="S2793" s="2">
        <f t="shared" si="43"/>
        <v>833.98</v>
      </c>
    </row>
    <row r="2794" spans="1:19" x14ac:dyDescent="0.3">
      <c r="A2794" s="2">
        <v>977</v>
      </c>
      <c r="B2794" s="2">
        <v>3</v>
      </c>
      <c r="C2794" s="2">
        <f>VLOOKUP(A2794, [1]orders!A:G, 7, FALSE)</f>
        <v>2</v>
      </c>
      <c r="D2794" s="2">
        <v>27</v>
      </c>
      <c r="E2794" s="2">
        <f>VLOOKUP(C2794, [2]staffs!A:G,1,FALSE)</f>
        <v>2</v>
      </c>
      <c r="F2794" s="2" t="str">
        <f>VLOOKUP(E2794, [2]staffs!A:D,4,FALSE)</f>
        <v>mireya.copeland@bikes.shop</v>
      </c>
      <c r="G2794" s="2">
        <f>VLOOKUP(D2794, [3]products!$A:$D, 4, FALSE)</f>
        <v>6</v>
      </c>
      <c r="H2794" s="2" t="str">
        <f>VLOOKUP(G2794, [4]categories!A:B, 2, FALSE)</f>
        <v>Mountain Bikes</v>
      </c>
      <c r="I2794" s="14">
        <f>VLOOKUP(A2794, [1]orders!A:B,2,FALSE)</f>
        <v>400</v>
      </c>
      <c r="J2794" s="14" t="str">
        <f>VLOOKUP(A2794, [1]orders!A:I,9,FALSE)</f>
        <v>alfredo.dodson@hotmail.com</v>
      </c>
      <c r="K2794" s="14">
        <f>VLOOKUP(A2794, [1]orders!A:J,10,FALSE)</f>
        <v>14043</v>
      </c>
      <c r="L2794" s="2" t="str">
        <f>IFERROR(VLOOKUP(C2794, [5]stores!A:B, 2, FALSE), "Unknown")</f>
        <v>Baldwin Bikes</v>
      </c>
      <c r="M2794" s="2" t="str">
        <f>VLOOKUP(D2794,[3]products!A:B,2,FALSE)</f>
        <v>Surly Big Dummy Frameset - 2017</v>
      </c>
      <c r="N2794" s="2" t="str">
        <f>VLOOKUP(D2794, [3]products!A:H, 8, FALSE)</f>
        <v>Surly</v>
      </c>
      <c r="O2794" s="21">
        <f>VLOOKUP(A2794, [1]orders!A:D, 4, FALSE)</f>
        <v>42912</v>
      </c>
      <c r="P2794" s="2">
        <v>1</v>
      </c>
      <c r="Q2794" s="2">
        <v>999.99</v>
      </c>
      <c r="R2794" s="27">
        <v>0.05</v>
      </c>
      <c r="S2794" s="2">
        <f t="shared" si="43"/>
        <v>999.99</v>
      </c>
    </row>
    <row r="2795" spans="1:19" x14ac:dyDescent="0.3">
      <c r="A2795" s="2">
        <v>977</v>
      </c>
      <c r="B2795" s="2">
        <v>4</v>
      </c>
      <c r="C2795" s="2">
        <f>VLOOKUP(A2795, [1]orders!A:G, 7, FALSE)</f>
        <v>2</v>
      </c>
      <c r="D2795" s="2">
        <v>80</v>
      </c>
      <c r="E2795" s="2">
        <f>VLOOKUP(C2795, [2]staffs!A:G,1,FALSE)</f>
        <v>2</v>
      </c>
      <c r="F2795" s="2" t="str">
        <f>VLOOKUP(E2795, [2]staffs!A:D,4,FALSE)</f>
        <v>mireya.copeland@bikes.shop</v>
      </c>
      <c r="G2795" s="2">
        <f>VLOOKUP(D2795, [3]products!$A:$D, 4, FALSE)</f>
        <v>3</v>
      </c>
      <c r="H2795" s="2" t="str">
        <f>VLOOKUP(G2795, [4]categories!A:B, 2, FALSE)</f>
        <v>Cruisers Bicycles</v>
      </c>
      <c r="I2795" s="14">
        <f>VLOOKUP(A2795, [1]orders!A:B,2,FALSE)</f>
        <v>400</v>
      </c>
      <c r="J2795" s="14" t="str">
        <f>VLOOKUP(A2795, [1]orders!A:I,9,FALSE)</f>
        <v>alfredo.dodson@hotmail.com</v>
      </c>
      <c r="K2795" s="14">
        <f>VLOOKUP(A2795, [1]orders!A:J,10,FALSE)</f>
        <v>14043</v>
      </c>
      <c r="L2795" s="2" t="str">
        <f>IFERROR(VLOOKUP(C2795, [5]stores!A:B, 2, FALSE), "Unknown")</f>
        <v>Baldwin Bikes</v>
      </c>
      <c r="M2795" s="2" t="str">
        <f>VLOOKUP(D2795,[3]products!A:B,2,FALSE)</f>
        <v>Sun Bicycles Brickell Tandem CB - 2017</v>
      </c>
      <c r="N2795" s="2" t="str">
        <f>VLOOKUP(D2795, [3]products!A:H, 8, FALSE)</f>
        <v>Sun Bicycles</v>
      </c>
      <c r="O2795" s="21">
        <f>VLOOKUP(A2795, [1]orders!A:D, 4, FALSE)</f>
        <v>42912</v>
      </c>
      <c r="P2795" s="2">
        <v>2</v>
      </c>
      <c r="Q2795" s="2">
        <v>761.99</v>
      </c>
      <c r="R2795" s="27">
        <v>0.05</v>
      </c>
      <c r="S2795" s="2">
        <f t="shared" si="43"/>
        <v>1523.98</v>
      </c>
    </row>
    <row r="2796" spans="1:19" x14ac:dyDescent="0.3">
      <c r="A2796" s="2">
        <v>978</v>
      </c>
      <c r="B2796" s="2">
        <v>1</v>
      </c>
      <c r="C2796" s="2">
        <f>VLOOKUP(A2796, [1]orders!A:G, 7, FALSE)</f>
        <v>2</v>
      </c>
      <c r="D2796" s="2">
        <v>106</v>
      </c>
      <c r="E2796" s="2">
        <f>VLOOKUP(C2796, [2]staffs!A:G,1,FALSE)</f>
        <v>2</v>
      </c>
      <c r="F2796" s="2" t="str">
        <f>VLOOKUP(E2796, [2]staffs!A:D,4,FALSE)</f>
        <v>mireya.copeland@bikes.shop</v>
      </c>
      <c r="G2796" s="2">
        <f>VLOOKUP(D2796, [3]products!$A:$D, 4, FALSE)</f>
        <v>2</v>
      </c>
      <c r="H2796" s="2" t="str">
        <f>VLOOKUP(G2796, [4]categories!A:B, 2, FALSE)</f>
        <v>Comfort Bicycles</v>
      </c>
      <c r="I2796" s="14">
        <f>VLOOKUP(A2796, [1]orders!A:B,2,FALSE)</f>
        <v>1123</v>
      </c>
      <c r="J2796" s="14" t="str">
        <f>VLOOKUP(A2796, [1]orders!A:I,9,FALSE)</f>
        <v>raphael.o'neil@aol.com</v>
      </c>
      <c r="K2796" s="14">
        <f>VLOOKUP(A2796, [1]orders!A:J,10,FALSE)</f>
        <v>14450</v>
      </c>
      <c r="L2796" s="2" t="str">
        <f>IFERROR(VLOOKUP(C2796, [5]stores!A:B, 2, FALSE), "Unknown")</f>
        <v>Baldwin Bikes</v>
      </c>
      <c r="M2796" s="2" t="str">
        <f>VLOOKUP(D2796,[3]products!A:B,2,FALSE)</f>
        <v>Sun Bicycles Cruz 3 - 2017</v>
      </c>
      <c r="N2796" s="2" t="str">
        <f>VLOOKUP(D2796, [3]products!A:H, 8, FALSE)</f>
        <v>Sun Bicycles</v>
      </c>
      <c r="O2796" s="21">
        <f>VLOOKUP(A2796, [1]orders!A:D, 4, FALSE)</f>
        <v>42912</v>
      </c>
      <c r="P2796" s="2">
        <v>2</v>
      </c>
      <c r="Q2796" s="2">
        <v>449.99</v>
      </c>
      <c r="R2796" s="27">
        <v>0.05</v>
      </c>
      <c r="S2796" s="2">
        <f t="shared" si="43"/>
        <v>899.98</v>
      </c>
    </row>
    <row r="2797" spans="1:19" x14ac:dyDescent="0.3">
      <c r="A2797" s="2">
        <v>978</v>
      </c>
      <c r="B2797" s="2">
        <v>2</v>
      </c>
      <c r="C2797" s="2">
        <f>VLOOKUP(A2797, [1]orders!A:G, 7, FALSE)</f>
        <v>2</v>
      </c>
      <c r="D2797" s="2">
        <v>25</v>
      </c>
      <c r="E2797" s="2">
        <f>VLOOKUP(C2797, [2]staffs!A:G,1,FALSE)</f>
        <v>2</v>
      </c>
      <c r="F2797" s="2" t="str">
        <f>VLOOKUP(E2797, [2]staffs!A:D,4,FALSE)</f>
        <v>mireya.copeland@bikes.shop</v>
      </c>
      <c r="G2797" s="2">
        <f>VLOOKUP(D2797, [3]products!$A:$D, 4, FALSE)</f>
        <v>2</v>
      </c>
      <c r="H2797" s="2" t="str">
        <f>VLOOKUP(G2797, [4]categories!A:B, 2, FALSE)</f>
        <v>Comfort Bicycles</v>
      </c>
      <c r="I2797" s="14">
        <f>VLOOKUP(A2797, [1]orders!A:B,2,FALSE)</f>
        <v>1123</v>
      </c>
      <c r="J2797" s="14" t="str">
        <f>VLOOKUP(A2797, [1]orders!A:I,9,FALSE)</f>
        <v>raphael.o'neil@aol.com</v>
      </c>
      <c r="K2797" s="14">
        <f>VLOOKUP(A2797, [1]orders!A:J,10,FALSE)</f>
        <v>14450</v>
      </c>
      <c r="L2797" s="2" t="str">
        <f>IFERROR(VLOOKUP(C2797, [5]stores!A:B, 2, FALSE), "Unknown")</f>
        <v>Baldwin Bikes</v>
      </c>
      <c r="M2797" s="2" t="str">
        <f>VLOOKUP(D2797,[3]products!A:B,2,FALSE)</f>
        <v>Electra Townie Original 7D - 2015/2016</v>
      </c>
      <c r="N2797" s="2" t="str">
        <f>VLOOKUP(D2797, [3]products!A:H, 8, FALSE)</f>
        <v>Electra</v>
      </c>
      <c r="O2797" s="21">
        <f>VLOOKUP(A2797, [1]orders!A:D, 4, FALSE)</f>
        <v>42912</v>
      </c>
      <c r="P2797" s="2">
        <v>2</v>
      </c>
      <c r="Q2797" s="2">
        <v>499.99</v>
      </c>
      <c r="R2797" s="27">
        <v>0.2</v>
      </c>
      <c r="S2797" s="2">
        <f t="shared" si="43"/>
        <v>999.98</v>
      </c>
    </row>
    <row r="2798" spans="1:19" x14ac:dyDescent="0.3">
      <c r="A2798" s="2">
        <v>978</v>
      </c>
      <c r="B2798" s="2">
        <v>3</v>
      </c>
      <c r="C2798" s="2">
        <f>VLOOKUP(A2798, [1]orders!A:G, 7, FALSE)</f>
        <v>2</v>
      </c>
      <c r="D2798" s="2">
        <v>108</v>
      </c>
      <c r="E2798" s="2">
        <f>VLOOKUP(C2798, [2]staffs!A:G,1,FALSE)</f>
        <v>2</v>
      </c>
      <c r="F2798" s="2" t="str">
        <f>VLOOKUP(E2798, [2]staffs!A:D,4,FALSE)</f>
        <v>mireya.copeland@bikes.shop</v>
      </c>
      <c r="G2798" s="2">
        <f>VLOOKUP(D2798, [3]products!$A:$D, 4, FALSE)</f>
        <v>2</v>
      </c>
      <c r="H2798" s="2" t="str">
        <f>VLOOKUP(G2798, [4]categories!A:B, 2, FALSE)</f>
        <v>Comfort Bicycles</v>
      </c>
      <c r="I2798" s="14">
        <f>VLOOKUP(A2798, [1]orders!A:B,2,FALSE)</f>
        <v>1123</v>
      </c>
      <c r="J2798" s="14" t="str">
        <f>VLOOKUP(A2798, [1]orders!A:I,9,FALSE)</f>
        <v>raphael.o'neil@aol.com</v>
      </c>
      <c r="K2798" s="14">
        <f>VLOOKUP(A2798, [1]orders!A:J,10,FALSE)</f>
        <v>14450</v>
      </c>
      <c r="L2798" s="2" t="str">
        <f>IFERROR(VLOOKUP(C2798, [5]stores!A:B, 2, FALSE), "Unknown")</f>
        <v>Baldwin Bikes</v>
      </c>
      <c r="M2798" s="2" t="str">
        <f>VLOOKUP(D2798,[3]products!A:B,2,FALSE)</f>
        <v>Sun Bicycles Cruz 3 - Women's - 2017</v>
      </c>
      <c r="N2798" s="2" t="str">
        <f>VLOOKUP(D2798, [3]products!A:H, 8, FALSE)</f>
        <v>Sun Bicycles</v>
      </c>
      <c r="O2798" s="21">
        <f>VLOOKUP(A2798, [1]orders!A:D, 4, FALSE)</f>
        <v>42912</v>
      </c>
      <c r="P2798" s="2">
        <v>2</v>
      </c>
      <c r="Q2798" s="2">
        <v>449.99</v>
      </c>
      <c r="R2798" s="27">
        <v>0.05</v>
      </c>
      <c r="S2798" s="2">
        <f t="shared" si="43"/>
        <v>899.98</v>
      </c>
    </row>
    <row r="2799" spans="1:19" x14ac:dyDescent="0.3">
      <c r="A2799" s="2">
        <v>979</v>
      </c>
      <c r="B2799" s="2">
        <v>1</v>
      </c>
      <c r="C2799" s="2">
        <f>VLOOKUP(A2799, [1]orders!A:G, 7, FALSE)</f>
        <v>2</v>
      </c>
      <c r="D2799" s="2">
        <v>55</v>
      </c>
      <c r="E2799" s="2">
        <f>VLOOKUP(C2799, [2]staffs!A:G,1,FALSE)</f>
        <v>2</v>
      </c>
      <c r="F2799" s="2" t="str">
        <f>VLOOKUP(E2799, [2]staffs!A:D,4,FALSE)</f>
        <v>mireya.copeland@bikes.shop</v>
      </c>
      <c r="G2799" s="2">
        <f>VLOOKUP(D2799, [3]products!$A:$D, 4, FALSE)</f>
        <v>7</v>
      </c>
      <c r="H2799" s="2" t="str">
        <f>VLOOKUP(G2799, [4]categories!A:B, 2, FALSE)</f>
        <v>Road Bikes</v>
      </c>
      <c r="I2799" s="14">
        <f>VLOOKUP(A2799, [1]orders!A:B,2,FALSE)</f>
        <v>1190</v>
      </c>
      <c r="J2799" s="14" t="str">
        <f>VLOOKUP(A2799, [1]orders!A:I,9,FALSE)</f>
        <v>romeo.steele@msn.com</v>
      </c>
      <c r="K2799" s="14">
        <f>VLOOKUP(A2799, [1]orders!A:J,10,FALSE)</f>
        <v>11776</v>
      </c>
      <c r="L2799" s="2" t="str">
        <f>IFERROR(VLOOKUP(C2799, [5]stores!A:B, 2, FALSE), "Unknown")</f>
        <v>Baldwin Bikes</v>
      </c>
      <c r="M2799" s="2" t="str">
        <f>VLOOKUP(D2799,[3]products!A:B,2,FALSE)</f>
        <v>Trek Domane S 6 - 2017</v>
      </c>
      <c r="N2799" s="2" t="str">
        <f>VLOOKUP(D2799, [3]products!A:H, 8, FALSE)</f>
        <v>Trek</v>
      </c>
      <c r="O2799" s="21">
        <f>VLOOKUP(A2799, [1]orders!A:D, 4, FALSE)</f>
        <v>42912</v>
      </c>
      <c r="P2799" s="2">
        <v>1</v>
      </c>
      <c r="Q2799" s="2">
        <v>2699.99</v>
      </c>
      <c r="R2799" s="27">
        <v>0.05</v>
      </c>
      <c r="S2799" s="2">
        <f t="shared" si="43"/>
        <v>2699.99</v>
      </c>
    </row>
    <row r="2800" spans="1:19" x14ac:dyDescent="0.3">
      <c r="A2800" s="2">
        <v>979</v>
      </c>
      <c r="B2800" s="2">
        <v>2</v>
      </c>
      <c r="C2800" s="2">
        <f>VLOOKUP(A2800, [1]orders!A:G, 7, FALSE)</f>
        <v>2</v>
      </c>
      <c r="D2800" s="2">
        <v>71</v>
      </c>
      <c r="E2800" s="2">
        <f>VLOOKUP(C2800, [2]staffs!A:G,1,FALSE)</f>
        <v>2</v>
      </c>
      <c r="F2800" s="2" t="str">
        <f>VLOOKUP(E2800, [2]staffs!A:D,4,FALSE)</f>
        <v>mireya.copeland@bikes.shop</v>
      </c>
      <c r="G2800" s="2">
        <f>VLOOKUP(D2800, [3]products!$A:$D, 4, FALSE)</f>
        <v>3</v>
      </c>
      <c r="H2800" s="2" t="str">
        <f>VLOOKUP(G2800, [4]categories!A:B, 2, FALSE)</f>
        <v>Cruisers Bicycles</v>
      </c>
      <c r="I2800" s="14">
        <f>VLOOKUP(A2800, [1]orders!A:B,2,FALSE)</f>
        <v>1190</v>
      </c>
      <c r="J2800" s="14" t="str">
        <f>VLOOKUP(A2800, [1]orders!A:I,9,FALSE)</f>
        <v>romeo.steele@msn.com</v>
      </c>
      <c r="K2800" s="14">
        <f>VLOOKUP(A2800, [1]orders!A:J,10,FALSE)</f>
        <v>11776</v>
      </c>
      <c r="L2800" s="2" t="str">
        <f>IFERROR(VLOOKUP(C2800, [5]stores!A:B, 2, FALSE), "Unknown")</f>
        <v>Baldwin Bikes</v>
      </c>
      <c r="M2800" s="2" t="str">
        <f>VLOOKUP(D2800,[3]products!A:B,2,FALSE)</f>
        <v>Sun Bicycles Atlas X-Type - 2017</v>
      </c>
      <c r="N2800" s="2" t="str">
        <f>VLOOKUP(D2800, [3]products!A:H, 8, FALSE)</f>
        <v>Sun Bicycles</v>
      </c>
      <c r="O2800" s="21">
        <f>VLOOKUP(A2800, [1]orders!A:D, 4, FALSE)</f>
        <v>42912</v>
      </c>
      <c r="P2800" s="2">
        <v>2</v>
      </c>
      <c r="Q2800" s="2">
        <v>416.99</v>
      </c>
      <c r="R2800" s="27">
        <v>0.2</v>
      </c>
      <c r="S2800" s="2">
        <f t="shared" si="43"/>
        <v>833.98</v>
      </c>
    </row>
    <row r="2801" spans="1:19" x14ac:dyDescent="0.3">
      <c r="A2801" s="2">
        <v>979</v>
      </c>
      <c r="B2801" s="2">
        <v>3</v>
      </c>
      <c r="C2801" s="2">
        <f>VLOOKUP(A2801, [1]orders!A:G, 7, FALSE)</f>
        <v>2</v>
      </c>
      <c r="D2801" s="2">
        <v>12</v>
      </c>
      <c r="E2801" s="2">
        <f>VLOOKUP(C2801, [2]staffs!A:G,1,FALSE)</f>
        <v>2</v>
      </c>
      <c r="F2801" s="2" t="str">
        <f>VLOOKUP(E2801, [2]staffs!A:D,4,FALSE)</f>
        <v>mireya.copeland@bikes.shop</v>
      </c>
      <c r="G2801" s="2">
        <f>VLOOKUP(D2801, [3]products!$A:$D, 4, FALSE)</f>
        <v>3</v>
      </c>
      <c r="H2801" s="2" t="str">
        <f>VLOOKUP(G2801, [4]categories!A:B, 2, FALSE)</f>
        <v>Cruisers Bicycles</v>
      </c>
      <c r="I2801" s="14">
        <f>VLOOKUP(A2801, [1]orders!A:B,2,FALSE)</f>
        <v>1190</v>
      </c>
      <c r="J2801" s="14" t="str">
        <f>VLOOKUP(A2801, [1]orders!A:I,9,FALSE)</f>
        <v>romeo.steele@msn.com</v>
      </c>
      <c r="K2801" s="14">
        <f>VLOOKUP(A2801, [1]orders!A:J,10,FALSE)</f>
        <v>11776</v>
      </c>
      <c r="L2801" s="2" t="str">
        <f>IFERROR(VLOOKUP(C2801, [5]stores!A:B, 2, FALSE), "Unknown")</f>
        <v>Baldwin Bikes</v>
      </c>
      <c r="M2801" s="2" t="str">
        <f>VLOOKUP(D2801,[3]products!A:B,2,FALSE)</f>
        <v>Electra Townie Original 21D - 2016</v>
      </c>
      <c r="N2801" s="2" t="str">
        <f>VLOOKUP(D2801, [3]products!A:H, 8, FALSE)</f>
        <v>Electra</v>
      </c>
      <c r="O2801" s="21">
        <f>VLOOKUP(A2801, [1]orders!A:D, 4, FALSE)</f>
        <v>42912</v>
      </c>
      <c r="P2801" s="2">
        <v>2</v>
      </c>
      <c r="Q2801" s="2">
        <v>549.99</v>
      </c>
      <c r="R2801" s="27">
        <v>0.1</v>
      </c>
      <c r="S2801" s="2">
        <f t="shared" si="43"/>
        <v>1099.98</v>
      </c>
    </row>
    <row r="2802" spans="1:19" x14ac:dyDescent="0.3">
      <c r="A2802" s="2">
        <v>979</v>
      </c>
      <c r="B2802" s="2">
        <v>4</v>
      </c>
      <c r="C2802" s="2">
        <f>VLOOKUP(A2802, [1]orders!A:G, 7, FALSE)</f>
        <v>2</v>
      </c>
      <c r="D2802" s="2">
        <v>52</v>
      </c>
      <c r="E2802" s="2">
        <f>VLOOKUP(C2802, [2]staffs!A:G,1,FALSE)</f>
        <v>2</v>
      </c>
      <c r="F2802" s="2" t="str">
        <f>VLOOKUP(E2802, [2]staffs!A:D,4,FALSE)</f>
        <v>mireya.copeland@bikes.shop</v>
      </c>
      <c r="G2802" s="2">
        <f>VLOOKUP(D2802, [3]products!$A:$D, 4, FALSE)</f>
        <v>7</v>
      </c>
      <c r="H2802" s="2" t="str">
        <f>VLOOKUP(G2802, [4]categories!A:B, 2, FALSE)</f>
        <v>Road Bikes</v>
      </c>
      <c r="I2802" s="14">
        <f>VLOOKUP(A2802, [1]orders!A:B,2,FALSE)</f>
        <v>1190</v>
      </c>
      <c r="J2802" s="14" t="str">
        <f>VLOOKUP(A2802, [1]orders!A:I,9,FALSE)</f>
        <v>romeo.steele@msn.com</v>
      </c>
      <c r="K2802" s="14">
        <f>VLOOKUP(A2802, [1]orders!A:J,10,FALSE)</f>
        <v>11776</v>
      </c>
      <c r="L2802" s="2" t="str">
        <f>IFERROR(VLOOKUP(C2802, [5]stores!A:B, 2, FALSE), "Unknown")</f>
        <v>Baldwin Bikes</v>
      </c>
      <c r="M2802" s="2" t="str">
        <f>VLOOKUP(D2802,[3]products!A:B,2,FALSE)</f>
        <v>Surly Steamroller - 2017</v>
      </c>
      <c r="N2802" s="2" t="str">
        <f>VLOOKUP(D2802, [3]products!A:H, 8, FALSE)</f>
        <v>Surly</v>
      </c>
      <c r="O2802" s="21">
        <f>VLOOKUP(A2802, [1]orders!A:D, 4, FALSE)</f>
        <v>42912</v>
      </c>
      <c r="P2802" s="2">
        <v>1</v>
      </c>
      <c r="Q2802" s="2">
        <v>875.99</v>
      </c>
      <c r="R2802" s="27">
        <v>0.2</v>
      </c>
      <c r="S2802" s="2">
        <f t="shared" si="43"/>
        <v>875.99</v>
      </c>
    </row>
    <row r="2803" spans="1:19" x14ac:dyDescent="0.3">
      <c r="A2803" s="2">
        <v>980</v>
      </c>
      <c r="B2803" s="2">
        <v>1</v>
      </c>
      <c r="C2803" s="2">
        <f>VLOOKUP(A2803, [1]orders!A:G, 7, FALSE)</f>
        <v>3</v>
      </c>
      <c r="D2803" s="2">
        <v>49</v>
      </c>
      <c r="E2803" s="2">
        <f>VLOOKUP(C2803, [2]staffs!A:G,1,FALSE)</f>
        <v>3</v>
      </c>
      <c r="F2803" s="2" t="str">
        <f>VLOOKUP(E2803, [2]staffs!A:D,4,FALSE)</f>
        <v>genna.serrano@bikes.shop</v>
      </c>
      <c r="G2803" s="2">
        <f>VLOOKUP(D2803, [3]products!$A:$D, 4, FALSE)</f>
        <v>7</v>
      </c>
      <c r="H2803" s="2" t="str">
        <f>VLOOKUP(G2803, [4]categories!A:B, 2, FALSE)</f>
        <v>Road Bikes</v>
      </c>
      <c r="I2803" s="14">
        <f>VLOOKUP(A2803, [1]orders!A:B,2,FALSE)</f>
        <v>328</v>
      </c>
      <c r="J2803" s="14" t="str">
        <f>VLOOKUP(A2803, [1]orders!A:I,9,FALSE)</f>
        <v>bettie.glover@gmail.com</v>
      </c>
      <c r="K2803" s="14">
        <f>VLOOKUP(A2803, [1]orders!A:J,10,FALSE)</f>
        <v>76039</v>
      </c>
      <c r="L2803" s="2" t="str">
        <f>IFERROR(VLOOKUP(C2803, [5]stores!A:B, 2, FALSE), "Unknown")</f>
        <v>Rowlett Bikes</v>
      </c>
      <c r="M2803" s="2" t="str">
        <f>VLOOKUP(D2803,[3]products!A:B,2,FALSE)</f>
        <v>Trek Domane SL 6 - 2017</v>
      </c>
      <c r="N2803" s="2" t="str">
        <f>VLOOKUP(D2803, [3]products!A:H, 8, FALSE)</f>
        <v>Trek</v>
      </c>
      <c r="O2803" s="21">
        <f>VLOOKUP(A2803, [1]orders!A:D, 4, FALSE)</f>
        <v>42912</v>
      </c>
      <c r="P2803" s="2">
        <v>2</v>
      </c>
      <c r="Q2803" s="2">
        <v>3499.99</v>
      </c>
      <c r="R2803" s="27">
        <v>0.2</v>
      </c>
      <c r="S2803" s="2">
        <f t="shared" si="43"/>
        <v>6999.98</v>
      </c>
    </row>
    <row r="2804" spans="1:19" x14ac:dyDescent="0.3">
      <c r="A2804" s="2">
        <v>980</v>
      </c>
      <c r="B2804" s="2">
        <v>2</v>
      </c>
      <c r="C2804" s="2">
        <f>VLOOKUP(A2804, [1]orders!A:G, 7, FALSE)</f>
        <v>3</v>
      </c>
      <c r="D2804" s="2">
        <v>9</v>
      </c>
      <c r="E2804" s="2">
        <f>VLOOKUP(C2804, [2]staffs!A:G,1,FALSE)</f>
        <v>3</v>
      </c>
      <c r="F2804" s="2" t="str">
        <f>VLOOKUP(E2804, [2]staffs!A:D,4,FALSE)</f>
        <v>genna.serrano@bikes.shop</v>
      </c>
      <c r="G2804" s="2">
        <f>VLOOKUP(D2804, [3]products!$A:$D, 4, FALSE)</f>
        <v>5</v>
      </c>
      <c r="H2804" s="2" t="str">
        <f>VLOOKUP(G2804, [4]categories!A:B, 2, FALSE)</f>
        <v>Electric Bikes</v>
      </c>
      <c r="I2804" s="14">
        <f>VLOOKUP(A2804, [1]orders!A:B,2,FALSE)</f>
        <v>328</v>
      </c>
      <c r="J2804" s="14" t="str">
        <f>VLOOKUP(A2804, [1]orders!A:I,9,FALSE)</f>
        <v>bettie.glover@gmail.com</v>
      </c>
      <c r="K2804" s="14">
        <f>VLOOKUP(A2804, [1]orders!A:J,10,FALSE)</f>
        <v>76039</v>
      </c>
      <c r="L2804" s="2" t="str">
        <f>IFERROR(VLOOKUP(C2804, [5]stores!A:B, 2, FALSE), "Unknown")</f>
        <v>Rowlett Bikes</v>
      </c>
      <c r="M2804" s="2" t="str">
        <f>VLOOKUP(D2804,[3]products!A:B,2,FALSE)</f>
        <v>Trek Conduit+ - 2016</v>
      </c>
      <c r="N2804" s="2" t="str">
        <f>VLOOKUP(D2804, [3]products!A:H, 8, FALSE)</f>
        <v>Trek</v>
      </c>
      <c r="O2804" s="21">
        <f>VLOOKUP(A2804, [1]orders!A:D, 4, FALSE)</f>
        <v>42912</v>
      </c>
      <c r="P2804" s="2">
        <v>1</v>
      </c>
      <c r="Q2804" s="2">
        <v>2999.99</v>
      </c>
      <c r="R2804" s="27">
        <v>0.1</v>
      </c>
      <c r="S2804" s="2">
        <f t="shared" si="43"/>
        <v>2999.99</v>
      </c>
    </row>
    <row r="2805" spans="1:19" x14ac:dyDescent="0.3">
      <c r="A2805" s="2">
        <v>980</v>
      </c>
      <c r="B2805" s="2">
        <v>3</v>
      </c>
      <c r="C2805" s="2">
        <f>VLOOKUP(A2805, [1]orders!A:G, 7, FALSE)</f>
        <v>3</v>
      </c>
      <c r="D2805" s="2">
        <v>64</v>
      </c>
      <c r="E2805" s="2">
        <f>VLOOKUP(C2805, [2]staffs!A:G,1,FALSE)</f>
        <v>3</v>
      </c>
      <c r="F2805" s="2" t="str">
        <f>VLOOKUP(E2805, [2]staffs!A:D,4,FALSE)</f>
        <v>genna.serrano@bikes.shop</v>
      </c>
      <c r="G2805" s="2">
        <f>VLOOKUP(D2805, [3]products!$A:$D, 4, FALSE)</f>
        <v>3</v>
      </c>
      <c r="H2805" s="2" t="str">
        <f>VLOOKUP(G2805, [4]categories!A:B, 2, FALSE)</f>
        <v>Cruisers Bicycles</v>
      </c>
      <c r="I2805" s="14">
        <f>VLOOKUP(A2805, [1]orders!A:B,2,FALSE)</f>
        <v>328</v>
      </c>
      <c r="J2805" s="14" t="str">
        <f>VLOOKUP(A2805, [1]orders!A:I,9,FALSE)</f>
        <v>bettie.glover@gmail.com</v>
      </c>
      <c r="K2805" s="14">
        <f>VLOOKUP(A2805, [1]orders!A:J,10,FALSE)</f>
        <v>76039</v>
      </c>
      <c r="L2805" s="2" t="str">
        <f>IFERROR(VLOOKUP(C2805, [5]stores!A:B, 2, FALSE), "Unknown")</f>
        <v>Rowlett Bikes</v>
      </c>
      <c r="M2805" s="2" t="str">
        <f>VLOOKUP(D2805,[3]products!A:B,2,FALSE)</f>
        <v>Electra Townie Original 7D - 2017</v>
      </c>
      <c r="N2805" s="2" t="str">
        <f>VLOOKUP(D2805, [3]products!A:H, 8, FALSE)</f>
        <v>Electra</v>
      </c>
      <c r="O2805" s="21">
        <f>VLOOKUP(A2805, [1]orders!A:D, 4, FALSE)</f>
        <v>42912</v>
      </c>
      <c r="P2805" s="2">
        <v>1</v>
      </c>
      <c r="Q2805" s="2">
        <v>489.99</v>
      </c>
      <c r="R2805" s="27">
        <v>0.1</v>
      </c>
      <c r="S2805" s="2">
        <f t="shared" si="43"/>
        <v>489.99</v>
      </c>
    </row>
    <row r="2806" spans="1:19" x14ac:dyDescent="0.3">
      <c r="A2806" s="2">
        <v>981</v>
      </c>
      <c r="B2806" s="2">
        <v>1</v>
      </c>
      <c r="C2806" s="2">
        <f>VLOOKUP(A2806, [1]orders!A:G, 7, FALSE)</f>
        <v>3</v>
      </c>
      <c r="D2806" s="2">
        <v>35</v>
      </c>
      <c r="E2806" s="2">
        <f>VLOOKUP(C2806, [2]staffs!A:G,1,FALSE)</f>
        <v>3</v>
      </c>
      <c r="F2806" s="2" t="str">
        <f>VLOOKUP(E2806, [2]staffs!A:D,4,FALSE)</f>
        <v>genna.serrano@bikes.shop</v>
      </c>
      <c r="G2806" s="2">
        <f>VLOOKUP(D2806, [3]products!$A:$D, 4, FALSE)</f>
        <v>6</v>
      </c>
      <c r="H2806" s="2" t="str">
        <f>VLOOKUP(G2806, [4]categories!A:B, 2, FALSE)</f>
        <v>Mountain Bikes</v>
      </c>
      <c r="I2806" s="14">
        <f>VLOOKUP(A2806, [1]orders!A:B,2,FALSE)</f>
        <v>687</v>
      </c>
      <c r="J2806" s="14" t="str">
        <f>VLOOKUP(A2806, [1]orders!A:I,9,FALSE)</f>
        <v>cecilia.camacho@yahoo.com</v>
      </c>
      <c r="K2806" s="14">
        <f>VLOOKUP(A2806, [1]orders!A:J,10,FALSE)</f>
        <v>75115</v>
      </c>
      <c r="L2806" s="2" t="str">
        <f>IFERROR(VLOOKUP(C2806, [5]stores!A:B, 2, FALSE), "Unknown")</f>
        <v>Rowlett Bikes</v>
      </c>
      <c r="M2806" s="2" t="str">
        <f>VLOOKUP(D2806,[3]products!A:B,2,FALSE)</f>
        <v>Sun Bicycles Spider 3i - 2017</v>
      </c>
      <c r="N2806" s="2" t="str">
        <f>VLOOKUP(D2806, [3]products!A:H, 8, FALSE)</f>
        <v>Sun Bicycles</v>
      </c>
      <c r="O2806" s="21">
        <f>VLOOKUP(A2806, [1]orders!A:D, 4, FALSE)</f>
        <v>42912</v>
      </c>
      <c r="P2806" s="2">
        <v>1</v>
      </c>
      <c r="Q2806" s="2">
        <v>832.99</v>
      </c>
      <c r="R2806" s="27">
        <v>0.1</v>
      </c>
      <c r="S2806" s="2">
        <f t="shared" si="43"/>
        <v>832.99</v>
      </c>
    </row>
    <row r="2807" spans="1:19" x14ac:dyDescent="0.3">
      <c r="A2807" s="2">
        <v>981</v>
      </c>
      <c r="B2807" s="2">
        <v>2</v>
      </c>
      <c r="C2807" s="2">
        <f>VLOOKUP(A2807, [1]orders!A:G, 7, FALSE)</f>
        <v>3</v>
      </c>
      <c r="D2807" s="2">
        <v>95</v>
      </c>
      <c r="E2807" s="2">
        <f>VLOOKUP(C2807, [2]staffs!A:G,1,FALSE)</f>
        <v>3</v>
      </c>
      <c r="F2807" s="2" t="str">
        <f>VLOOKUP(E2807, [2]staffs!A:D,4,FALSE)</f>
        <v>genna.serrano@bikes.shop</v>
      </c>
      <c r="G2807" s="2">
        <f>VLOOKUP(D2807, [3]products!$A:$D, 4, FALSE)</f>
        <v>1</v>
      </c>
      <c r="H2807" s="2" t="str">
        <f>VLOOKUP(G2807, [4]categories!A:B, 2, FALSE)</f>
        <v>Children Bicycles</v>
      </c>
      <c r="I2807" s="14">
        <f>VLOOKUP(A2807, [1]orders!A:B,2,FALSE)</f>
        <v>687</v>
      </c>
      <c r="J2807" s="14" t="str">
        <f>VLOOKUP(A2807, [1]orders!A:I,9,FALSE)</f>
        <v>cecilia.camacho@yahoo.com</v>
      </c>
      <c r="K2807" s="14">
        <f>VLOOKUP(A2807, [1]orders!A:J,10,FALSE)</f>
        <v>75115</v>
      </c>
      <c r="L2807" s="2" t="str">
        <f>IFERROR(VLOOKUP(C2807, [5]stores!A:B, 2, FALSE), "Unknown")</f>
        <v>Rowlett Bikes</v>
      </c>
      <c r="M2807" s="2" t="str">
        <f>VLOOKUP(D2807,[3]products!A:B,2,FALSE)</f>
        <v>Electra Girl's Hawaii 1 16" - 2017</v>
      </c>
      <c r="N2807" s="2" t="str">
        <f>VLOOKUP(D2807, [3]products!A:H, 8, FALSE)</f>
        <v>Electra</v>
      </c>
      <c r="O2807" s="21">
        <f>VLOOKUP(A2807, [1]orders!A:D, 4, FALSE)</f>
        <v>42912</v>
      </c>
      <c r="P2807" s="2">
        <v>2</v>
      </c>
      <c r="Q2807" s="2">
        <v>299.99</v>
      </c>
      <c r="R2807" s="27">
        <v>0.05</v>
      </c>
      <c r="S2807" s="2">
        <f t="shared" si="43"/>
        <v>599.98</v>
      </c>
    </row>
    <row r="2808" spans="1:19" x14ac:dyDescent="0.3">
      <c r="A2808" s="2">
        <v>981</v>
      </c>
      <c r="B2808" s="2">
        <v>3</v>
      </c>
      <c r="C2808" s="2">
        <f>VLOOKUP(A2808, [1]orders!A:G, 7, FALSE)</f>
        <v>3</v>
      </c>
      <c r="D2808" s="2">
        <v>21</v>
      </c>
      <c r="E2808" s="2">
        <f>VLOOKUP(C2808, [2]staffs!A:G,1,FALSE)</f>
        <v>3</v>
      </c>
      <c r="F2808" s="2" t="str">
        <f>VLOOKUP(E2808, [2]staffs!A:D,4,FALSE)</f>
        <v>genna.serrano@bikes.shop</v>
      </c>
      <c r="G2808" s="2">
        <f>VLOOKUP(D2808, [3]products!$A:$D, 4, FALSE)</f>
        <v>1</v>
      </c>
      <c r="H2808" s="2" t="str">
        <f>VLOOKUP(G2808, [4]categories!A:B, 2, FALSE)</f>
        <v>Children Bicycles</v>
      </c>
      <c r="I2808" s="14">
        <f>VLOOKUP(A2808, [1]orders!A:B,2,FALSE)</f>
        <v>687</v>
      </c>
      <c r="J2808" s="14" t="str">
        <f>VLOOKUP(A2808, [1]orders!A:I,9,FALSE)</f>
        <v>cecilia.camacho@yahoo.com</v>
      </c>
      <c r="K2808" s="14">
        <f>VLOOKUP(A2808, [1]orders!A:J,10,FALSE)</f>
        <v>75115</v>
      </c>
      <c r="L2808" s="2" t="str">
        <f>IFERROR(VLOOKUP(C2808, [5]stores!A:B, 2, FALSE), "Unknown")</f>
        <v>Rowlett Bikes</v>
      </c>
      <c r="M2808" s="2" t="str">
        <f>VLOOKUP(D2808,[3]products!A:B,2,FALSE)</f>
        <v>Electra Cruiser 1 (24-Inch) - 2016</v>
      </c>
      <c r="N2808" s="2" t="str">
        <f>VLOOKUP(D2808, [3]products!A:H, 8, FALSE)</f>
        <v>Electra</v>
      </c>
      <c r="O2808" s="21">
        <f>VLOOKUP(A2808, [1]orders!A:D, 4, FALSE)</f>
        <v>42912</v>
      </c>
      <c r="P2808" s="2">
        <v>2</v>
      </c>
      <c r="Q2808" s="2">
        <v>269.99</v>
      </c>
      <c r="R2808" s="27">
        <v>7.0000000000000007E-2</v>
      </c>
      <c r="S2808" s="2">
        <f t="shared" si="43"/>
        <v>539.98</v>
      </c>
    </row>
    <row r="2809" spans="1:19" x14ac:dyDescent="0.3">
      <c r="A2809" s="2">
        <v>981</v>
      </c>
      <c r="B2809" s="2">
        <v>4</v>
      </c>
      <c r="C2809" s="2">
        <f>VLOOKUP(A2809, [1]orders!A:G, 7, FALSE)</f>
        <v>3</v>
      </c>
      <c r="D2809" s="2">
        <v>36</v>
      </c>
      <c r="E2809" s="2">
        <f>VLOOKUP(C2809, [2]staffs!A:G,1,FALSE)</f>
        <v>3</v>
      </c>
      <c r="F2809" s="2" t="str">
        <f>VLOOKUP(E2809, [2]staffs!A:D,4,FALSE)</f>
        <v>genna.serrano@bikes.shop</v>
      </c>
      <c r="G2809" s="2">
        <f>VLOOKUP(D2809, [3]products!$A:$D, 4, FALSE)</f>
        <v>6</v>
      </c>
      <c r="H2809" s="2" t="str">
        <f>VLOOKUP(G2809, [4]categories!A:B, 2, FALSE)</f>
        <v>Mountain Bikes</v>
      </c>
      <c r="I2809" s="14">
        <f>VLOOKUP(A2809, [1]orders!A:B,2,FALSE)</f>
        <v>687</v>
      </c>
      <c r="J2809" s="14" t="str">
        <f>VLOOKUP(A2809, [1]orders!A:I,9,FALSE)</f>
        <v>cecilia.camacho@yahoo.com</v>
      </c>
      <c r="K2809" s="14">
        <f>VLOOKUP(A2809, [1]orders!A:J,10,FALSE)</f>
        <v>75115</v>
      </c>
      <c r="L2809" s="2" t="str">
        <f>IFERROR(VLOOKUP(C2809, [5]stores!A:B, 2, FALSE), "Unknown")</f>
        <v>Rowlett Bikes</v>
      </c>
      <c r="M2809" s="2" t="str">
        <f>VLOOKUP(D2809,[3]products!A:B,2,FALSE)</f>
        <v>Surly Troll Frameset - 2017</v>
      </c>
      <c r="N2809" s="2" t="str">
        <f>VLOOKUP(D2809, [3]products!A:H, 8, FALSE)</f>
        <v>Surly</v>
      </c>
      <c r="O2809" s="21">
        <f>VLOOKUP(A2809, [1]orders!A:D, 4, FALSE)</f>
        <v>42912</v>
      </c>
      <c r="P2809" s="2">
        <v>2</v>
      </c>
      <c r="Q2809" s="2">
        <v>832.99</v>
      </c>
      <c r="R2809" s="27">
        <v>0.1</v>
      </c>
      <c r="S2809" s="2">
        <f t="shared" si="43"/>
        <v>1665.98</v>
      </c>
    </row>
    <row r="2810" spans="1:19" x14ac:dyDescent="0.3">
      <c r="A2810" s="2">
        <v>981</v>
      </c>
      <c r="B2810" s="2">
        <v>5</v>
      </c>
      <c r="C2810" s="2">
        <f>VLOOKUP(A2810, [1]orders!A:G, 7, FALSE)</f>
        <v>3</v>
      </c>
      <c r="D2810" s="2">
        <v>61</v>
      </c>
      <c r="E2810" s="2">
        <f>VLOOKUP(C2810, [2]staffs!A:G,1,FALSE)</f>
        <v>3</v>
      </c>
      <c r="F2810" s="2" t="str">
        <f>VLOOKUP(E2810, [2]staffs!A:D,4,FALSE)</f>
        <v>genna.serrano@bikes.shop</v>
      </c>
      <c r="G2810" s="2">
        <f>VLOOKUP(D2810, [3]products!$A:$D, 4, FALSE)</f>
        <v>5</v>
      </c>
      <c r="H2810" s="2" t="str">
        <f>VLOOKUP(G2810, [4]categories!A:B, 2, FALSE)</f>
        <v>Electric Bikes</v>
      </c>
      <c r="I2810" s="14">
        <f>VLOOKUP(A2810, [1]orders!A:B,2,FALSE)</f>
        <v>687</v>
      </c>
      <c r="J2810" s="14" t="str">
        <f>VLOOKUP(A2810, [1]orders!A:I,9,FALSE)</f>
        <v>cecilia.camacho@yahoo.com</v>
      </c>
      <c r="K2810" s="14">
        <f>VLOOKUP(A2810, [1]orders!A:J,10,FALSE)</f>
        <v>75115</v>
      </c>
      <c r="L2810" s="2" t="str">
        <f>IFERROR(VLOOKUP(C2810, [5]stores!A:B, 2, FALSE), "Unknown")</f>
        <v>Rowlett Bikes</v>
      </c>
      <c r="M2810" s="2" t="str">
        <f>VLOOKUP(D2810,[3]products!A:B,2,FALSE)</f>
        <v>Trek Powerfly 8 FS Plus - 2017</v>
      </c>
      <c r="N2810" s="2" t="str">
        <f>VLOOKUP(D2810, [3]products!A:H, 8, FALSE)</f>
        <v>Trek</v>
      </c>
      <c r="O2810" s="21">
        <f>VLOOKUP(A2810, [1]orders!A:D, 4, FALSE)</f>
        <v>42912</v>
      </c>
      <c r="P2810" s="2">
        <v>1</v>
      </c>
      <c r="Q2810" s="2">
        <v>4999.99</v>
      </c>
      <c r="R2810" s="27">
        <v>7.0000000000000007E-2</v>
      </c>
      <c r="S2810" s="2">
        <f t="shared" si="43"/>
        <v>4999.99</v>
      </c>
    </row>
    <row r="2811" spans="1:19" x14ac:dyDescent="0.3">
      <c r="A2811" s="2">
        <v>982</v>
      </c>
      <c r="B2811" s="2">
        <v>1</v>
      </c>
      <c r="C2811" s="2">
        <f>VLOOKUP(A2811, [1]orders!A:G, 7, FALSE)</f>
        <v>3</v>
      </c>
      <c r="D2811" s="2">
        <v>22</v>
      </c>
      <c r="E2811" s="2">
        <f>VLOOKUP(C2811, [2]staffs!A:G,1,FALSE)</f>
        <v>3</v>
      </c>
      <c r="F2811" s="2" t="str">
        <f>VLOOKUP(E2811, [2]staffs!A:D,4,FALSE)</f>
        <v>genna.serrano@bikes.shop</v>
      </c>
      <c r="G2811" s="2">
        <f>VLOOKUP(D2811, [3]products!$A:$D, 4, FALSE)</f>
        <v>1</v>
      </c>
      <c r="H2811" s="2" t="str">
        <f>VLOOKUP(G2811, [4]categories!A:B, 2, FALSE)</f>
        <v>Children Bicycles</v>
      </c>
      <c r="I2811" s="14">
        <f>VLOOKUP(A2811, [1]orders!A:B,2,FALSE)</f>
        <v>1423</v>
      </c>
      <c r="J2811" s="14" t="str">
        <f>VLOOKUP(A2811, [1]orders!A:I,9,FALSE)</f>
        <v>dollie.cervantes@aol.com</v>
      </c>
      <c r="K2811" s="14">
        <f>VLOOKUP(A2811, [1]orders!A:J,10,FALSE)</f>
        <v>76110</v>
      </c>
      <c r="L2811" s="2" t="str">
        <f>IFERROR(VLOOKUP(C2811, [5]stores!A:B, 2, FALSE), "Unknown")</f>
        <v>Rowlett Bikes</v>
      </c>
      <c r="M2811" s="2" t="str">
        <f>VLOOKUP(D2811,[3]products!A:B,2,FALSE)</f>
        <v>Electra Girl's Hawaii 1 (16-inch) - 2015/2016</v>
      </c>
      <c r="N2811" s="2" t="str">
        <f>VLOOKUP(D2811, [3]products!A:H, 8, FALSE)</f>
        <v>Electra</v>
      </c>
      <c r="O2811" s="21">
        <f>VLOOKUP(A2811, [1]orders!A:D, 4, FALSE)</f>
        <v>42912</v>
      </c>
      <c r="P2811" s="2">
        <v>2</v>
      </c>
      <c r="Q2811" s="2">
        <v>269.99</v>
      </c>
      <c r="R2811" s="27">
        <v>0.1</v>
      </c>
      <c r="S2811" s="2">
        <f t="shared" si="43"/>
        <v>539.98</v>
      </c>
    </row>
    <row r="2812" spans="1:19" x14ac:dyDescent="0.3">
      <c r="A2812" s="2">
        <v>982</v>
      </c>
      <c r="B2812" s="2">
        <v>2</v>
      </c>
      <c r="C2812" s="2">
        <f>VLOOKUP(A2812, [1]orders!A:G, 7, FALSE)</f>
        <v>3</v>
      </c>
      <c r="D2812" s="2">
        <v>110</v>
      </c>
      <c r="E2812" s="2">
        <f>VLOOKUP(C2812, [2]staffs!A:G,1,FALSE)</f>
        <v>3</v>
      </c>
      <c r="F2812" s="2" t="str">
        <f>VLOOKUP(E2812, [2]staffs!A:D,4,FALSE)</f>
        <v>genna.serrano@bikes.shop</v>
      </c>
      <c r="G2812" s="2">
        <f>VLOOKUP(D2812, [3]products!$A:$D, 4, FALSE)</f>
        <v>2</v>
      </c>
      <c r="H2812" s="2" t="str">
        <f>VLOOKUP(G2812, [4]categories!A:B, 2, FALSE)</f>
        <v>Comfort Bicycles</v>
      </c>
      <c r="I2812" s="14">
        <f>VLOOKUP(A2812, [1]orders!A:B,2,FALSE)</f>
        <v>1423</v>
      </c>
      <c r="J2812" s="14" t="str">
        <f>VLOOKUP(A2812, [1]orders!A:I,9,FALSE)</f>
        <v>dollie.cervantes@aol.com</v>
      </c>
      <c r="K2812" s="14">
        <f>VLOOKUP(A2812, [1]orders!A:J,10,FALSE)</f>
        <v>76110</v>
      </c>
      <c r="L2812" s="2" t="str">
        <f>IFERROR(VLOOKUP(C2812, [5]stores!A:B, 2, FALSE), "Unknown")</f>
        <v>Rowlett Bikes</v>
      </c>
      <c r="M2812" s="2" t="str">
        <f>VLOOKUP(D2812,[3]products!A:B,2,FALSE)</f>
        <v>Sun Bicycles Drifter 7 - 2017</v>
      </c>
      <c r="N2812" s="2" t="str">
        <f>VLOOKUP(D2812, [3]products!A:H, 8, FALSE)</f>
        <v>Sun Bicycles</v>
      </c>
      <c r="O2812" s="21">
        <f>VLOOKUP(A2812, [1]orders!A:D, 4, FALSE)</f>
        <v>42912</v>
      </c>
      <c r="P2812" s="2">
        <v>1</v>
      </c>
      <c r="Q2812" s="2">
        <v>470.99</v>
      </c>
      <c r="R2812" s="27">
        <v>7.0000000000000007E-2</v>
      </c>
      <c r="S2812" s="2">
        <f t="shared" si="43"/>
        <v>470.99</v>
      </c>
    </row>
    <row r="2813" spans="1:19" x14ac:dyDescent="0.3">
      <c r="A2813" s="2">
        <v>982</v>
      </c>
      <c r="B2813" s="2">
        <v>3</v>
      </c>
      <c r="C2813" s="2">
        <f>VLOOKUP(A2813, [1]orders!A:G, 7, FALSE)</f>
        <v>3</v>
      </c>
      <c r="D2813" s="2">
        <v>52</v>
      </c>
      <c r="E2813" s="2">
        <f>VLOOKUP(C2813, [2]staffs!A:G,1,FALSE)</f>
        <v>3</v>
      </c>
      <c r="F2813" s="2" t="str">
        <f>VLOOKUP(E2813, [2]staffs!A:D,4,FALSE)</f>
        <v>genna.serrano@bikes.shop</v>
      </c>
      <c r="G2813" s="2">
        <f>VLOOKUP(D2813, [3]products!$A:$D, 4, FALSE)</f>
        <v>7</v>
      </c>
      <c r="H2813" s="2" t="str">
        <f>VLOOKUP(G2813, [4]categories!A:B, 2, FALSE)</f>
        <v>Road Bikes</v>
      </c>
      <c r="I2813" s="14">
        <f>VLOOKUP(A2813, [1]orders!A:B,2,FALSE)</f>
        <v>1423</v>
      </c>
      <c r="J2813" s="14" t="str">
        <f>VLOOKUP(A2813, [1]orders!A:I,9,FALSE)</f>
        <v>dollie.cervantes@aol.com</v>
      </c>
      <c r="K2813" s="14">
        <f>VLOOKUP(A2813, [1]orders!A:J,10,FALSE)</f>
        <v>76110</v>
      </c>
      <c r="L2813" s="2" t="str">
        <f>IFERROR(VLOOKUP(C2813, [5]stores!A:B, 2, FALSE), "Unknown")</f>
        <v>Rowlett Bikes</v>
      </c>
      <c r="M2813" s="2" t="str">
        <f>VLOOKUP(D2813,[3]products!A:B,2,FALSE)</f>
        <v>Surly Steamroller - 2017</v>
      </c>
      <c r="N2813" s="2" t="str">
        <f>VLOOKUP(D2813, [3]products!A:H, 8, FALSE)</f>
        <v>Surly</v>
      </c>
      <c r="O2813" s="21">
        <f>VLOOKUP(A2813, [1]orders!A:D, 4, FALSE)</f>
        <v>42912</v>
      </c>
      <c r="P2813" s="2">
        <v>1</v>
      </c>
      <c r="Q2813" s="2">
        <v>875.99</v>
      </c>
      <c r="R2813" s="27">
        <v>7.0000000000000007E-2</v>
      </c>
      <c r="S2813" s="2">
        <f t="shared" si="43"/>
        <v>875.99</v>
      </c>
    </row>
    <row r="2814" spans="1:19" x14ac:dyDescent="0.3">
      <c r="A2814" s="2">
        <v>982</v>
      </c>
      <c r="B2814" s="2">
        <v>4</v>
      </c>
      <c r="C2814" s="2">
        <f>VLOOKUP(A2814, [1]orders!A:G, 7, FALSE)</f>
        <v>3</v>
      </c>
      <c r="D2814" s="2">
        <v>40</v>
      </c>
      <c r="E2814" s="2">
        <f>VLOOKUP(C2814, [2]staffs!A:G,1,FALSE)</f>
        <v>3</v>
      </c>
      <c r="F2814" s="2" t="str">
        <f>VLOOKUP(E2814, [2]staffs!A:D,4,FALSE)</f>
        <v>genna.serrano@bikes.shop</v>
      </c>
      <c r="G2814" s="2">
        <f>VLOOKUP(D2814, [3]products!$A:$D, 4, FALSE)</f>
        <v>6</v>
      </c>
      <c r="H2814" s="2" t="str">
        <f>VLOOKUP(G2814, [4]categories!A:B, 2, FALSE)</f>
        <v>Mountain Bikes</v>
      </c>
      <c r="I2814" s="14">
        <f>VLOOKUP(A2814, [1]orders!A:B,2,FALSE)</f>
        <v>1423</v>
      </c>
      <c r="J2814" s="14" t="str">
        <f>VLOOKUP(A2814, [1]orders!A:I,9,FALSE)</f>
        <v>dollie.cervantes@aol.com</v>
      </c>
      <c r="K2814" s="14">
        <f>VLOOKUP(A2814, [1]orders!A:J,10,FALSE)</f>
        <v>76110</v>
      </c>
      <c r="L2814" s="2" t="str">
        <f>IFERROR(VLOOKUP(C2814, [5]stores!A:B, 2, FALSE), "Unknown")</f>
        <v>Rowlett Bikes</v>
      </c>
      <c r="M2814" s="2" t="str">
        <f>VLOOKUP(D2814,[3]products!A:B,2,FALSE)</f>
        <v>Trek Fuel EX 9.8 29 - 2017</v>
      </c>
      <c r="N2814" s="2" t="str">
        <f>VLOOKUP(D2814, [3]products!A:H, 8, FALSE)</f>
        <v>Trek</v>
      </c>
      <c r="O2814" s="21">
        <f>VLOOKUP(A2814, [1]orders!A:D, 4, FALSE)</f>
        <v>42912</v>
      </c>
      <c r="P2814" s="2">
        <v>2</v>
      </c>
      <c r="Q2814" s="2">
        <v>4999.99</v>
      </c>
      <c r="R2814" s="27">
        <v>0.05</v>
      </c>
      <c r="S2814" s="2">
        <f t="shared" si="43"/>
        <v>9999.98</v>
      </c>
    </row>
    <row r="2815" spans="1:19" x14ac:dyDescent="0.3">
      <c r="A2815" s="2">
        <v>983</v>
      </c>
      <c r="B2815" s="2">
        <v>1</v>
      </c>
      <c r="C2815" s="2">
        <f>VLOOKUP(A2815, [1]orders!A:G, 7, FALSE)</f>
        <v>2</v>
      </c>
      <c r="D2815" s="2">
        <v>63</v>
      </c>
      <c r="E2815" s="2">
        <f>VLOOKUP(C2815, [2]staffs!A:G,1,FALSE)</f>
        <v>2</v>
      </c>
      <c r="F2815" s="2" t="str">
        <f>VLOOKUP(E2815, [2]staffs!A:D,4,FALSE)</f>
        <v>mireya.copeland@bikes.shop</v>
      </c>
      <c r="G2815" s="2">
        <f>VLOOKUP(D2815, [3]products!$A:$D, 4, FALSE)</f>
        <v>4</v>
      </c>
      <c r="H2815" s="2" t="str">
        <f>VLOOKUP(G2815, [4]categories!A:B, 2, FALSE)</f>
        <v>Cyclocross Bicycles</v>
      </c>
      <c r="I2815" s="14">
        <f>VLOOKUP(A2815, [1]orders!A:B,2,FALSE)</f>
        <v>1158</v>
      </c>
      <c r="J2815" s="14" t="str">
        <f>VLOOKUP(A2815, [1]orders!A:I,9,FALSE)</f>
        <v>vito.pickett@hotmail.com</v>
      </c>
      <c r="K2815" s="14">
        <f>VLOOKUP(A2815, [1]orders!A:J,10,FALSE)</f>
        <v>14424</v>
      </c>
      <c r="L2815" s="2" t="str">
        <f>IFERROR(VLOOKUP(C2815, [5]stores!A:B, 2, FALSE), "Unknown")</f>
        <v>Baldwin Bikes</v>
      </c>
      <c r="M2815" s="2" t="str">
        <f>VLOOKUP(D2815,[3]products!A:B,2,FALSE)</f>
        <v>Trek Boone Race Shop Limited - 2017</v>
      </c>
      <c r="N2815" s="2" t="str">
        <f>VLOOKUP(D2815, [3]products!A:H, 8, FALSE)</f>
        <v>Trek</v>
      </c>
      <c r="O2815" s="21">
        <f>VLOOKUP(A2815, [1]orders!A:D, 4, FALSE)</f>
        <v>42913</v>
      </c>
      <c r="P2815" s="2">
        <v>1</v>
      </c>
      <c r="Q2815" s="2">
        <v>3499.99</v>
      </c>
      <c r="R2815" s="27">
        <v>0.1</v>
      </c>
      <c r="S2815" s="2">
        <f t="shared" si="43"/>
        <v>3499.99</v>
      </c>
    </row>
    <row r="2816" spans="1:19" x14ac:dyDescent="0.3">
      <c r="A2816" s="2">
        <v>983</v>
      </c>
      <c r="B2816" s="2">
        <v>2</v>
      </c>
      <c r="C2816" s="2">
        <f>VLOOKUP(A2816, [1]orders!A:G, 7, FALSE)</f>
        <v>2</v>
      </c>
      <c r="D2816" s="2">
        <v>20</v>
      </c>
      <c r="E2816" s="2">
        <f>VLOOKUP(C2816, [2]staffs!A:G,1,FALSE)</f>
        <v>2</v>
      </c>
      <c r="F2816" s="2" t="str">
        <f>VLOOKUP(E2816, [2]staffs!A:D,4,FALSE)</f>
        <v>mireya.copeland@bikes.shop</v>
      </c>
      <c r="G2816" s="2">
        <f>VLOOKUP(D2816, [3]products!$A:$D, 4, FALSE)</f>
        <v>3</v>
      </c>
      <c r="H2816" s="2" t="str">
        <f>VLOOKUP(G2816, [4]categories!A:B, 2, FALSE)</f>
        <v>Cruisers Bicycles</v>
      </c>
      <c r="I2816" s="14">
        <f>VLOOKUP(A2816, [1]orders!A:B,2,FALSE)</f>
        <v>1158</v>
      </c>
      <c r="J2816" s="14" t="str">
        <f>VLOOKUP(A2816, [1]orders!A:I,9,FALSE)</f>
        <v>vito.pickett@hotmail.com</v>
      </c>
      <c r="K2816" s="14">
        <f>VLOOKUP(A2816, [1]orders!A:J,10,FALSE)</f>
        <v>14424</v>
      </c>
      <c r="L2816" s="2" t="str">
        <f>IFERROR(VLOOKUP(C2816, [5]stores!A:B, 2, FALSE), "Unknown")</f>
        <v>Baldwin Bikes</v>
      </c>
      <c r="M2816" s="2" t="str">
        <f>VLOOKUP(D2816,[3]products!A:B,2,FALSE)</f>
        <v>Electra Townie Original 7D EQ - Women's - 2016</v>
      </c>
      <c r="N2816" s="2" t="str">
        <f>VLOOKUP(D2816, [3]products!A:H, 8, FALSE)</f>
        <v>Electra</v>
      </c>
      <c r="O2816" s="21">
        <f>VLOOKUP(A2816, [1]orders!A:D, 4, FALSE)</f>
        <v>42913</v>
      </c>
      <c r="P2816" s="2">
        <v>2</v>
      </c>
      <c r="Q2816" s="2">
        <v>599.99</v>
      </c>
      <c r="R2816" s="27">
        <v>0.2</v>
      </c>
      <c r="S2816" s="2">
        <f t="shared" si="43"/>
        <v>1199.98</v>
      </c>
    </row>
    <row r="2817" spans="1:19" x14ac:dyDescent="0.3">
      <c r="A2817" s="2">
        <v>983</v>
      </c>
      <c r="B2817" s="2">
        <v>3</v>
      </c>
      <c r="C2817" s="2">
        <f>VLOOKUP(A2817, [1]orders!A:G, 7, FALSE)</f>
        <v>2</v>
      </c>
      <c r="D2817" s="2">
        <v>68</v>
      </c>
      <c r="E2817" s="2">
        <f>VLOOKUP(C2817, [2]staffs!A:G,1,FALSE)</f>
        <v>2</v>
      </c>
      <c r="F2817" s="2" t="str">
        <f>VLOOKUP(E2817, [2]staffs!A:D,4,FALSE)</f>
        <v>mireya.copeland@bikes.shop</v>
      </c>
      <c r="G2817" s="2">
        <f>VLOOKUP(D2817, [3]products!$A:$D, 4, FALSE)</f>
        <v>3</v>
      </c>
      <c r="H2817" s="2" t="str">
        <f>VLOOKUP(G2817, [4]categories!A:B, 2, FALSE)</f>
        <v>Cruisers Bicycles</v>
      </c>
      <c r="I2817" s="14">
        <f>VLOOKUP(A2817, [1]orders!A:B,2,FALSE)</f>
        <v>1158</v>
      </c>
      <c r="J2817" s="14" t="str">
        <f>VLOOKUP(A2817, [1]orders!A:I,9,FALSE)</f>
        <v>vito.pickett@hotmail.com</v>
      </c>
      <c r="K2817" s="14">
        <f>VLOOKUP(A2817, [1]orders!A:J,10,FALSE)</f>
        <v>14424</v>
      </c>
      <c r="L2817" s="2" t="str">
        <f>IFERROR(VLOOKUP(C2817, [5]stores!A:B, 2, FALSE), "Unknown")</f>
        <v>Baldwin Bikes</v>
      </c>
      <c r="M2817" s="2" t="str">
        <f>VLOOKUP(D2817,[3]products!A:B,2,FALSE)</f>
        <v>Sun Bicycles Cruz 3 - 2017</v>
      </c>
      <c r="N2817" s="2" t="str">
        <f>VLOOKUP(D2817, [3]products!A:H, 8, FALSE)</f>
        <v>Sun Bicycles</v>
      </c>
      <c r="O2817" s="21">
        <f>VLOOKUP(A2817, [1]orders!A:D, 4, FALSE)</f>
        <v>42913</v>
      </c>
      <c r="P2817" s="2">
        <v>1</v>
      </c>
      <c r="Q2817" s="2">
        <v>449.99</v>
      </c>
      <c r="R2817" s="27">
        <v>7.0000000000000007E-2</v>
      </c>
      <c r="S2817" s="2">
        <f t="shared" si="43"/>
        <v>449.99</v>
      </c>
    </row>
    <row r="2818" spans="1:19" x14ac:dyDescent="0.3">
      <c r="A2818" s="2">
        <v>983</v>
      </c>
      <c r="B2818" s="2">
        <v>4</v>
      </c>
      <c r="C2818" s="2">
        <f>VLOOKUP(A2818, [1]orders!A:G, 7, FALSE)</f>
        <v>2</v>
      </c>
      <c r="D2818" s="2">
        <v>81</v>
      </c>
      <c r="E2818" s="2">
        <f>VLOOKUP(C2818, [2]staffs!A:G,1,FALSE)</f>
        <v>2</v>
      </c>
      <c r="F2818" s="2" t="str">
        <f>VLOOKUP(E2818, [2]staffs!A:D,4,FALSE)</f>
        <v>mireya.copeland@bikes.shop</v>
      </c>
      <c r="G2818" s="2">
        <f>VLOOKUP(D2818, [3]products!$A:$D, 4, FALSE)</f>
        <v>3</v>
      </c>
      <c r="H2818" s="2" t="str">
        <f>VLOOKUP(G2818, [4]categories!A:B, 2, FALSE)</f>
        <v>Cruisers Bicycles</v>
      </c>
      <c r="I2818" s="14">
        <f>VLOOKUP(A2818, [1]orders!A:B,2,FALSE)</f>
        <v>1158</v>
      </c>
      <c r="J2818" s="14" t="str">
        <f>VLOOKUP(A2818, [1]orders!A:I,9,FALSE)</f>
        <v>vito.pickett@hotmail.com</v>
      </c>
      <c r="K2818" s="14">
        <f>VLOOKUP(A2818, [1]orders!A:J,10,FALSE)</f>
        <v>14424</v>
      </c>
      <c r="L2818" s="2" t="str">
        <f>IFERROR(VLOOKUP(C2818, [5]stores!A:B, 2, FALSE), "Unknown")</f>
        <v>Baldwin Bikes</v>
      </c>
      <c r="M2818" s="2" t="str">
        <f>VLOOKUP(D2818,[3]products!A:B,2,FALSE)</f>
        <v>Electra Amsterdam Fashion 7i Ladies' - 2017</v>
      </c>
      <c r="N2818" s="2" t="str">
        <f>VLOOKUP(D2818, [3]products!A:H, 8, FALSE)</f>
        <v>Electra</v>
      </c>
      <c r="O2818" s="21">
        <f>VLOOKUP(A2818, [1]orders!A:D, 4, FALSE)</f>
        <v>42913</v>
      </c>
      <c r="P2818" s="2">
        <v>2</v>
      </c>
      <c r="Q2818" s="2">
        <v>1099.99</v>
      </c>
      <c r="R2818" s="27">
        <v>7.0000000000000007E-2</v>
      </c>
      <c r="S2818" s="2">
        <f t="shared" si="43"/>
        <v>2199.98</v>
      </c>
    </row>
    <row r="2819" spans="1:19" x14ac:dyDescent="0.3">
      <c r="A2819" s="2">
        <v>983</v>
      </c>
      <c r="B2819" s="2">
        <v>5</v>
      </c>
      <c r="C2819" s="2">
        <f>VLOOKUP(A2819, [1]orders!A:G, 7, FALSE)</f>
        <v>2</v>
      </c>
      <c r="D2819" s="2">
        <v>88</v>
      </c>
      <c r="E2819" s="2">
        <f>VLOOKUP(C2819, [2]staffs!A:G,1,FALSE)</f>
        <v>2</v>
      </c>
      <c r="F2819" s="2" t="str">
        <f>VLOOKUP(E2819, [2]staffs!A:D,4,FALSE)</f>
        <v>mireya.copeland@bikes.shop</v>
      </c>
      <c r="G2819" s="2">
        <f>VLOOKUP(D2819, [3]products!$A:$D, 4, FALSE)</f>
        <v>1</v>
      </c>
      <c r="H2819" s="2" t="str">
        <f>VLOOKUP(G2819, [4]categories!A:B, 2, FALSE)</f>
        <v>Children Bicycles</v>
      </c>
      <c r="I2819" s="14">
        <f>VLOOKUP(A2819, [1]orders!A:B,2,FALSE)</f>
        <v>1158</v>
      </c>
      <c r="J2819" s="14" t="str">
        <f>VLOOKUP(A2819, [1]orders!A:I,9,FALSE)</f>
        <v>vito.pickett@hotmail.com</v>
      </c>
      <c r="K2819" s="14">
        <f>VLOOKUP(A2819, [1]orders!A:J,10,FALSE)</f>
        <v>14424</v>
      </c>
      <c r="L2819" s="2" t="str">
        <f>IFERROR(VLOOKUP(C2819, [5]stores!A:B, 2, FALSE), "Unknown")</f>
        <v>Baldwin Bikes</v>
      </c>
      <c r="M2819" s="2" t="str">
        <f>VLOOKUP(D2819,[3]products!A:B,2,FALSE)</f>
        <v>Trek Precaliber 12 Girls - 2017</v>
      </c>
      <c r="N2819" s="2" t="str">
        <f>VLOOKUP(D2819, [3]products!A:H, 8, FALSE)</f>
        <v>Trek</v>
      </c>
      <c r="O2819" s="21">
        <f>VLOOKUP(A2819, [1]orders!A:D, 4, FALSE)</f>
        <v>42913</v>
      </c>
      <c r="P2819" s="2">
        <v>1</v>
      </c>
      <c r="Q2819" s="2">
        <v>189.99</v>
      </c>
      <c r="R2819" s="27">
        <v>0.05</v>
      </c>
      <c r="S2819" s="2">
        <f t="shared" ref="S2819:S2882" si="44">P2819*Q2819</f>
        <v>189.99</v>
      </c>
    </row>
    <row r="2820" spans="1:19" x14ac:dyDescent="0.3">
      <c r="A2820" s="2">
        <v>984</v>
      </c>
      <c r="B2820" s="2">
        <v>1</v>
      </c>
      <c r="C2820" s="2">
        <f>VLOOKUP(A2820, [1]orders!A:G, 7, FALSE)</f>
        <v>2</v>
      </c>
      <c r="D2820" s="2">
        <v>68</v>
      </c>
      <c r="E2820" s="2">
        <f>VLOOKUP(C2820, [2]staffs!A:G,1,FALSE)</f>
        <v>2</v>
      </c>
      <c r="F2820" s="2" t="str">
        <f>VLOOKUP(E2820, [2]staffs!A:D,4,FALSE)</f>
        <v>mireya.copeland@bikes.shop</v>
      </c>
      <c r="G2820" s="2">
        <f>VLOOKUP(D2820, [3]products!$A:$D, 4, FALSE)</f>
        <v>3</v>
      </c>
      <c r="H2820" s="2" t="str">
        <f>VLOOKUP(G2820, [4]categories!A:B, 2, FALSE)</f>
        <v>Cruisers Bicycles</v>
      </c>
      <c r="I2820" s="14">
        <f>VLOOKUP(A2820, [1]orders!A:B,2,FALSE)</f>
        <v>1287</v>
      </c>
      <c r="J2820" s="14" t="str">
        <f>VLOOKUP(A2820, [1]orders!A:I,9,FALSE)</f>
        <v>victor.pittman@aol.com</v>
      </c>
      <c r="K2820" s="14">
        <f>VLOOKUP(A2820, [1]orders!A:J,10,FALSE)</f>
        <v>11102</v>
      </c>
      <c r="L2820" s="2" t="str">
        <f>IFERROR(VLOOKUP(C2820, [5]stores!A:B, 2, FALSE), "Unknown")</f>
        <v>Baldwin Bikes</v>
      </c>
      <c r="M2820" s="2" t="str">
        <f>VLOOKUP(D2820,[3]products!A:B,2,FALSE)</f>
        <v>Sun Bicycles Cruz 3 - 2017</v>
      </c>
      <c r="N2820" s="2" t="str">
        <f>VLOOKUP(D2820, [3]products!A:H, 8, FALSE)</f>
        <v>Sun Bicycles</v>
      </c>
      <c r="O2820" s="21">
        <f>VLOOKUP(A2820, [1]orders!A:D, 4, FALSE)</f>
        <v>42913</v>
      </c>
      <c r="P2820" s="2">
        <v>1</v>
      </c>
      <c r="Q2820" s="2">
        <v>449.99</v>
      </c>
      <c r="R2820" s="27">
        <v>0.2</v>
      </c>
      <c r="S2820" s="2">
        <f t="shared" si="44"/>
        <v>449.99</v>
      </c>
    </row>
    <row r="2821" spans="1:19" x14ac:dyDescent="0.3">
      <c r="A2821" s="2">
        <v>984</v>
      </c>
      <c r="B2821" s="2">
        <v>2</v>
      </c>
      <c r="C2821" s="2">
        <f>VLOOKUP(A2821, [1]orders!A:G, 7, FALSE)</f>
        <v>2</v>
      </c>
      <c r="D2821" s="2">
        <v>81</v>
      </c>
      <c r="E2821" s="2">
        <f>VLOOKUP(C2821, [2]staffs!A:G,1,FALSE)</f>
        <v>2</v>
      </c>
      <c r="F2821" s="2" t="str">
        <f>VLOOKUP(E2821, [2]staffs!A:D,4,FALSE)</f>
        <v>mireya.copeland@bikes.shop</v>
      </c>
      <c r="G2821" s="2">
        <f>VLOOKUP(D2821, [3]products!$A:$D, 4, FALSE)</f>
        <v>3</v>
      </c>
      <c r="H2821" s="2" t="str">
        <f>VLOOKUP(G2821, [4]categories!A:B, 2, FALSE)</f>
        <v>Cruisers Bicycles</v>
      </c>
      <c r="I2821" s="14">
        <f>VLOOKUP(A2821, [1]orders!A:B,2,FALSE)</f>
        <v>1287</v>
      </c>
      <c r="J2821" s="14" t="str">
        <f>VLOOKUP(A2821, [1]orders!A:I,9,FALSE)</f>
        <v>victor.pittman@aol.com</v>
      </c>
      <c r="K2821" s="14">
        <f>VLOOKUP(A2821, [1]orders!A:J,10,FALSE)</f>
        <v>11102</v>
      </c>
      <c r="L2821" s="2" t="str">
        <f>IFERROR(VLOOKUP(C2821, [5]stores!A:B, 2, FALSE), "Unknown")</f>
        <v>Baldwin Bikes</v>
      </c>
      <c r="M2821" s="2" t="str">
        <f>VLOOKUP(D2821,[3]products!A:B,2,FALSE)</f>
        <v>Electra Amsterdam Fashion 7i Ladies' - 2017</v>
      </c>
      <c r="N2821" s="2" t="str">
        <f>VLOOKUP(D2821, [3]products!A:H, 8, FALSE)</f>
        <v>Electra</v>
      </c>
      <c r="O2821" s="21">
        <f>VLOOKUP(A2821, [1]orders!A:D, 4, FALSE)</f>
        <v>42913</v>
      </c>
      <c r="P2821" s="2">
        <v>2</v>
      </c>
      <c r="Q2821" s="2">
        <v>1099.99</v>
      </c>
      <c r="R2821" s="27">
        <v>0.2</v>
      </c>
      <c r="S2821" s="2">
        <f t="shared" si="44"/>
        <v>2199.98</v>
      </c>
    </row>
    <row r="2822" spans="1:19" x14ac:dyDescent="0.3">
      <c r="A2822" s="2">
        <v>984</v>
      </c>
      <c r="B2822" s="2">
        <v>3</v>
      </c>
      <c r="C2822" s="2">
        <f>VLOOKUP(A2822, [1]orders!A:G, 7, FALSE)</f>
        <v>2</v>
      </c>
      <c r="D2822" s="2">
        <v>12</v>
      </c>
      <c r="E2822" s="2">
        <f>VLOOKUP(C2822, [2]staffs!A:G,1,FALSE)</f>
        <v>2</v>
      </c>
      <c r="F2822" s="2" t="str">
        <f>VLOOKUP(E2822, [2]staffs!A:D,4,FALSE)</f>
        <v>mireya.copeland@bikes.shop</v>
      </c>
      <c r="G2822" s="2">
        <f>VLOOKUP(D2822, [3]products!$A:$D, 4, FALSE)</f>
        <v>3</v>
      </c>
      <c r="H2822" s="2" t="str">
        <f>VLOOKUP(G2822, [4]categories!A:B, 2, FALSE)</f>
        <v>Cruisers Bicycles</v>
      </c>
      <c r="I2822" s="14">
        <f>VLOOKUP(A2822, [1]orders!A:B,2,FALSE)</f>
        <v>1287</v>
      </c>
      <c r="J2822" s="14" t="str">
        <f>VLOOKUP(A2822, [1]orders!A:I,9,FALSE)</f>
        <v>victor.pittman@aol.com</v>
      </c>
      <c r="K2822" s="14">
        <f>VLOOKUP(A2822, [1]orders!A:J,10,FALSE)</f>
        <v>11102</v>
      </c>
      <c r="L2822" s="2" t="str">
        <f>IFERROR(VLOOKUP(C2822, [5]stores!A:B, 2, FALSE), "Unknown")</f>
        <v>Baldwin Bikes</v>
      </c>
      <c r="M2822" s="2" t="str">
        <f>VLOOKUP(D2822,[3]products!A:B,2,FALSE)</f>
        <v>Electra Townie Original 21D - 2016</v>
      </c>
      <c r="N2822" s="2" t="str">
        <f>VLOOKUP(D2822, [3]products!A:H, 8, FALSE)</f>
        <v>Electra</v>
      </c>
      <c r="O2822" s="21">
        <f>VLOOKUP(A2822, [1]orders!A:D, 4, FALSE)</f>
        <v>42913</v>
      </c>
      <c r="P2822" s="2">
        <v>1</v>
      </c>
      <c r="Q2822" s="2">
        <v>549.99</v>
      </c>
      <c r="R2822" s="27">
        <v>0.1</v>
      </c>
      <c r="S2822" s="2">
        <f t="shared" si="44"/>
        <v>549.99</v>
      </c>
    </row>
    <row r="2823" spans="1:19" x14ac:dyDescent="0.3">
      <c r="A2823" s="2">
        <v>984</v>
      </c>
      <c r="B2823" s="2">
        <v>4</v>
      </c>
      <c r="C2823" s="2">
        <f>VLOOKUP(A2823, [1]orders!A:G, 7, FALSE)</f>
        <v>2</v>
      </c>
      <c r="D2823" s="2">
        <v>111</v>
      </c>
      <c r="E2823" s="2">
        <f>VLOOKUP(C2823, [2]staffs!A:G,1,FALSE)</f>
        <v>2</v>
      </c>
      <c r="F2823" s="2" t="str">
        <f>VLOOKUP(E2823, [2]staffs!A:D,4,FALSE)</f>
        <v>mireya.copeland@bikes.shop</v>
      </c>
      <c r="G2823" s="2">
        <f>VLOOKUP(D2823, [3]products!$A:$D, 4, FALSE)</f>
        <v>2</v>
      </c>
      <c r="H2823" s="2" t="str">
        <f>VLOOKUP(G2823, [4]categories!A:B, 2, FALSE)</f>
        <v>Comfort Bicycles</v>
      </c>
      <c r="I2823" s="14">
        <f>VLOOKUP(A2823, [1]orders!A:B,2,FALSE)</f>
        <v>1287</v>
      </c>
      <c r="J2823" s="14" t="str">
        <f>VLOOKUP(A2823, [1]orders!A:I,9,FALSE)</f>
        <v>victor.pittman@aol.com</v>
      </c>
      <c r="K2823" s="14">
        <f>VLOOKUP(A2823, [1]orders!A:J,10,FALSE)</f>
        <v>11102</v>
      </c>
      <c r="L2823" s="2" t="str">
        <f>IFERROR(VLOOKUP(C2823, [5]stores!A:B, 2, FALSE), "Unknown")</f>
        <v>Baldwin Bikes</v>
      </c>
      <c r="M2823" s="2" t="str">
        <f>VLOOKUP(D2823,[3]products!A:B,2,FALSE)</f>
        <v>Sun Bicycles Drifter 7 - Women's - 2017</v>
      </c>
      <c r="N2823" s="2" t="str">
        <f>VLOOKUP(D2823, [3]products!A:H, 8, FALSE)</f>
        <v>Sun Bicycles</v>
      </c>
      <c r="O2823" s="21">
        <f>VLOOKUP(A2823, [1]orders!A:D, 4, FALSE)</f>
        <v>42913</v>
      </c>
      <c r="P2823" s="2">
        <v>1</v>
      </c>
      <c r="Q2823" s="2">
        <v>470.99</v>
      </c>
      <c r="R2823" s="27">
        <v>0.2</v>
      </c>
      <c r="S2823" s="2">
        <f t="shared" si="44"/>
        <v>470.99</v>
      </c>
    </row>
    <row r="2824" spans="1:19" x14ac:dyDescent="0.3">
      <c r="A2824" s="2">
        <v>985</v>
      </c>
      <c r="B2824" s="2">
        <v>1</v>
      </c>
      <c r="C2824" s="2">
        <f>VLOOKUP(A2824, [1]orders!A:G, 7, FALSE)</f>
        <v>2</v>
      </c>
      <c r="D2824" s="2">
        <v>5</v>
      </c>
      <c r="E2824" s="2">
        <f>VLOOKUP(C2824, [2]staffs!A:G,1,FALSE)</f>
        <v>2</v>
      </c>
      <c r="F2824" s="2" t="str">
        <f>VLOOKUP(E2824, [2]staffs!A:D,4,FALSE)</f>
        <v>mireya.copeland@bikes.shop</v>
      </c>
      <c r="G2824" s="2">
        <f>VLOOKUP(D2824, [3]products!$A:$D, 4, FALSE)</f>
        <v>6</v>
      </c>
      <c r="H2824" s="2" t="str">
        <f>VLOOKUP(G2824, [4]categories!A:B, 2, FALSE)</f>
        <v>Mountain Bikes</v>
      </c>
      <c r="I2824" s="14">
        <f>VLOOKUP(A2824, [1]orders!A:B,2,FALSE)</f>
        <v>461</v>
      </c>
      <c r="J2824" s="14" t="str">
        <f>VLOOKUP(A2824, [1]orders!A:I,9,FALSE)</f>
        <v>effie.jenkins@msn.com</v>
      </c>
      <c r="K2824" s="14">
        <f>VLOOKUP(A2824, [1]orders!A:J,10,FALSE)</f>
        <v>11717</v>
      </c>
      <c r="L2824" s="2" t="str">
        <f>IFERROR(VLOOKUP(C2824, [5]stores!A:B, 2, FALSE), "Unknown")</f>
        <v>Baldwin Bikes</v>
      </c>
      <c r="M2824" s="2" t="str">
        <f>VLOOKUP(D2824,[3]products!A:B,2,FALSE)</f>
        <v>Heller Shagamaw Frame - 2016</v>
      </c>
      <c r="N2824" s="2" t="str">
        <f>VLOOKUP(D2824, [3]products!A:H, 8, FALSE)</f>
        <v>Heller</v>
      </c>
      <c r="O2824" s="21">
        <f>VLOOKUP(A2824, [1]orders!A:D, 4, FALSE)</f>
        <v>42916</v>
      </c>
      <c r="P2824" s="2">
        <v>2</v>
      </c>
      <c r="Q2824" s="2">
        <v>1320.99</v>
      </c>
      <c r="R2824" s="27">
        <v>7.0000000000000007E-2</v>
      </c>
      <c r="S2824" s="2">
        <f t="shared" si="44"/>
        <v>2641.98</v>
      </c>
    </row>
    <row r="2825" spans="1:19" x14ac:dyDescent="0.3">
      <c r="A2825" s="2">
        <v>985</v>
      </c>
      <c r="B2825" s="2">
        <v>2</v>
      </c>
      <c r="C2825" s="2">
        <f>VLOOKUP(A2825, [1]orders!A:G, 7, FALSE)</f>
        <v>2</v>
      </c>
      <c r="D2825" s="2">
        <v>59</v>
      </c>
      <c r="E2825" s="2">
        <f>VLOOKUP(C2825, [2]staffs!A:G,1,FALSE)</f>
        <v>2</v>
      </c>
      <c r="F2825" s="2" t="str">
        <f>VLOOKUP(E2825, [2]staffs!A:D,4,FALSE)</f>
        <v>mireya.copeland@bikes.shop</v>
      </c>
      <c r="G2825" s="2">
        <f>VLOOKUP(D2825, [3]products!$A:$D, 4, FALSE)</f>
        <v>7</v>
      </c>
      <c r="H2825" s="2" t="str">
        <f>VLOOKUP(G2825, [4]categories!A:B, 2, FALSE)</f>
        <v>Road Bikes</v>
      </c>
      <c r="I2825" s="14">
        <f>VLOOKUP(A2825, [1]orders!A:B,2,FALSE)</f>
        <v>461</v>
      </c>
      <c r="J2825" s="14" t="str">
        <f>VLOOKUP(A2825, [1]orders!A:I,9,FALSE)</f>
        <v>effie.jenkins@msn.com</v>
      </c>
      <c r="K2825" s="14">
        <f>VLOOKUP(A2825, [1]orders!A:J,10,FALSE)</f>
        <v>11717</v>
      </c>
      <c r="L2825" s="2" t="str">
        <f>IFERROR(VLOOKUP(C2825, [5]stores!A:B, 2, FALSE), "Unknown")</f>
        <v>Baldwin Bikes</v>
      </c>
      <c r="M2825" s="2" t="str">
        <f>VLOOKUP(D2825,[3]products!A:B,2,FALSE)</f>
        <v>Trek Domane S 5 Disc - 2017</v>
      </c>
      <c r="N2825" s="2" t="str">
        <f>VLOOKUP(D2825, [3]products!A:H, 8, FALSE)</f>
        <v>Trek</v>
      </c>
      <c r="O2825" s="21">
        <f>VLOOKUP(A2825, [1]orders!A:D, 4, FALSE)</f>
        <v>42916</v>
      </c>
      <c r="P2825" s="2">
        <v>1</v>
      </c>
      <c r="Q2825" s="2">
        <v>2599.9899999999998</v>
      </c>
      <c r="R2825" s="27">
        <v>0.2</v>
      </c>
      <c r="S2825" s="2">
        <f t="shared" si="44"/>
        <v>2599.9899999999998</v>
      </c>
    </row>
    <row r="2826" spans="1:19" x14ac:dyDescent="0.3">
      <c r="A2826" s="2">
        <v>985</v>
      </c>
      <c r="B2826" s="2">
        <v>3</v>
      </c>
      <c r="C2826" s="2">
        <f>VLOOKUP(A2826, [1]orders!A:G, 7, FALSE)</f>
        <v>2</v>
      </c>
      <c r="D2826" s="2">
        <v>78</v>
      </c>
      <c r="E2826" s="2">
        <f>VLOOKUP(C2826, [2]staffs!A:G,1,FALSE)</f>
        <v>2</v>
      </c>
      <c r="F2826" s="2" t="str">
        <f>VLOOKUP(E2826, [2]staffs!A:D,4,FALSE)</f>
        <v>mireya.copeland@bikes.shop</v>
      </c>
      <c r="G2826" s="2">
        <f>VLOOKUP(D2826, [3]products!$A:$D, 4, FALSE)</f>
        <v>3</v>
      </c>
      <c r="H2826" s="2" t="str">
        <f>VLOOKUP(G2826, [4]categories!A:B, 2, FALSE)</f>
        <v>Cruisers Bicycles</v>
      </c>
      <c r="I2826" s="14">
        <f>VLOOKUP(A2826, [1]orders!A:B,2,FALSE)</f>
        <v>461</v>
      </c>
      <c r="J2826" s="14" t="str">
        <f>VLOOKUP(A2826, [1]orders!A:I,9,FALSE)</f>
        <v>effie.jenkins@msn.com</v>
      </c>
      <c r="K2826" s="14">
        <f>VLOOKUP(A2826, [1]orders!A:J,10,FALSE)</f>
        <v>11717</v>
      </c>
      <c r="L2826" s="2" t="str">
        <f>IFERROR(VLOOKUP(C2826, [5]stores!A:B, 2, FALSE), "Unknown")</f>
        <v>Baldwin Bikes</v>
      </c>
      <c r="M2826" s="2" t="str">
        <f>VLOOKUP(D2826,[3]products!A:B,2,FALSE)</f>
        <v>Sun Bicycles Biscayne Tandem CB - 2017</v>
      </c>
      <c r="N2826" s="2" t="str">
        <f>VLOOKUP(D2826, [3]products!A:H, 8, FALSE)</f>
        <v>Sun Bicycles</v>
      </c>
      <c r="O2826" s="21">
        <f>VLOOKUP(A2826, [1]orders!A:D, 4, FALSE)</f>
        <v>42916</v>
      </c>
      <c r="P2826" s="2">
        <v>2</v>
      </c>
      <c r="Q2826" s="2">
        <v>647.99</v>
      </c>
      <c r="R2826" s="27">
        <v>0.05</v>
      </c>
      <c r="S2826" s="2">
        <f t="shared" si="44"/>
        <v>1295.98</v>
      </c>
    </row>
    <row r="2827" spans="1:19" x14ac:dyDescent="0.3">
      <c r="A2827" s="2">
        <v>986</v>
      </c>
      <c r="B2827" s="2">
        <v>1</v>
      </c>
      <c r="C2827" s="2">
        <f>VLOOKUP(A2827, [1]orders!A:G, 7, FALSE)</f>
        <v>2</v>
      </c>
      <c r="D2827" s="2">
        <v>87</v>
      </c>
      <c r="E2827" s="2">
        <f>VLOOKUP(C2827, [2]staffs!A:G,1,FALSE)</f>
        <v>2</v>
      </c>
      <c r="F2827" s="2" t="str">
        <f>VLOOKUP(E2827, [2]staffs!A:D,4,FALSE)</f>
        <v>mireya.copeland@bikes.shop</v>
      </c>
      <c r="G2827" s="2">
        <f>VLOOKUP(D2827, [3]products!$A:$D, 4, FALSE)</f>
        <v>1</v>
      </c>
      <c r="H2827" s="2" t="str">
        <f>VLOOKUP(G2827, [4]categories!A:B, 2, FALSE)</f>
        <v>Children Bicycles</v>
      </c>
      <c r="I2827" s="14">
        <f>VLOOKUP(A2827, [1]orders!A:B,2,FALSE)</f>
        <v>556</v>
      </c>
      <c r="J2827" s="14" t="str">
        <f>VLOOKUP(A2827, [1]orders!A:I,9,FALSE)</f>
        <v>vernell.goff@msn.com</v>
      </c>
      <c r="K2827" s="14">
        <f>VLOOKUP(A2827, [1]orders!A:J,10,FALSE)</f>
        <v>10950</v>
      </c>
      <c r="L2827" s="2" t="str">
        <f>IFERROR(VLOOKUP(C2827, [5]stores!A:B, 2, FALSE), "Unknown")</f>
        <v>Baldwin Bikes</v>
      </c>
      <c r="M2827" s="2" t="str">
        <f>VLOOKUP(D2827,[3]products!A:B,2,FALSE)</f>
        <v>Trek Precaliber 12 Boys - 2017</v>
      </c>
      <c r="N2827" s="2" t="str">
        <f>VLOOKUP(D2827, [3]products!A:H, 8, FALSE)</f>
        <v>Trek</v>
      </c>
      <c r="O2827" s="21">
        <f>VLOOKUP(A2827, [1]orders!A:D, 4, FALSE)</f>
        <v>42916</v>
      </c>
      <c r="P2827" s="2">
        <v>1</v>
      </c>
      <c r="Q2827" s="2">
        <v>189.99</v>
      </c>
      <c r="R2827" s="27">
        <v>0.1</v>
      </c>
      <c r="S2827" s="2">
        <f t="shared" si="44"/>
        <v>189.99</v>
      </c>
    </row>
    <row r="2828" spans="1:19" x14ac:dyDescent="0.3">
      <c r="A2828" s="2">
        <v>986</v>
      </c>
      <c r="B2828" s="2">
        <v>2</v>
      </c>
      <c r="C2828" s="2">
        <f>VLOOKUP(A2828, [1]orders!A:G, 7, FALSE)</f>
        <v>2</v>
      </c>
      <c r="D2828" s="2">
        <v>78</v>
      </c>
      <c r="E2828" s="2">
        <f>VLOOKUP(C2828, [2]staffs!A:G,1,FALSE)</f>
        <v>2</v>
      </c>
      <c r="F2828" s="2" t="str">
        <f>VLOOKUP(E2828, [2]staffs!A:D,4,FALSE)</f>
        <v>mireya.copeland@bikes.shop</v>
      </c>
      <c r="G2828" s="2">
        <f>VLOOKUP(D2828, [3]products!$A:$D, 4, FALSE)</f>
        <v>3</v>
      </c>
      <c r="H2828" s="2" t="str">
        <f>VLOOKUP(G2828, [4]categories!A:B, 2, FALSE)</f>
        <v>Cruisers Bicycles</v>
      </c>
      <c r="I2828" s="14">
        <f>VLOOKUP(A2828, [1]orders!A:B,2,FALSE)</f>
        <v>556</v>
      </c>
      <c r="J2828" s="14" t="str">
        <f>VLOOKUP(A2828, [1]orders!A:I,9,FALSE)</f>
        <v>vernell.goff@msn.com</v>
      </c>
      <c r="K2828" s="14">
        <f>VLOOKUP(A2828, [1]orders!A:J,10,FALSE)</f>
        <v>10950</v>
      </c>
      <c r="L2828" s="2" t="str">
        <f>IFERROR(VLOOKUP(C2828, [5]stores!A:B, 2, FALSE), "Unknown")</f>
        <v>Baldwin Bikes</v>
      </c>
      <c r="M2828" s="2" t="str">
        <f>VLOOKUP(D2828,[3]products!A:B,2,FALSE)</f>
        <v>Sun Bicycles Biscayne Tandem CB - 2017</v>
      </c>
      <c r="N2828" s="2" t="str">
        <f>VLOOKUP(D2828, [3]products!A:H, 8, FALSE)</f>
        <v>Sun Bicycles</v>
      </c>
      <c r="O2828" s="21">
        <f>VLOOKUP(A2828, [1]orders!A:D, 4, FALSE)</f>
        <v>42916</v>
      </c>
      <c r="P2828" s="2">
        <v>1</v>
      </c>
      <c r="Q2828" s="2">
        <v>647.99</v>
      </c>
      <c r="R2828" s="27">
        <v>0.05</v>
      </c>
      <c r="S2828" s="2">
        <f t="shared" si="44"/>
        <v>647.99</v>
      </c>
    </row>
    <row r="2829" spans="1:19" x14ac:dyDescent="0.3">
      <c r="A2829" s="2">
        <v>986</v>
      </c>
      <c r="B2829" s="2">
        <v>3</v>
      </c>
      <c r="C2829" s="2">
        <f>VLOOKUP(A2829, [1]orders!A:G, 7, FALSE)</f>
        <v>2</v>
      </c>
      <c r="D2829" s="2">
        <v>26</v>
      </c>
      <c r="E2829" s="2">
        <f>VLOOKUP(C2829, [2]staffs!A:G,1,FALSE)</f>
        <v>2</v>
      </c>
      <c r="F2829" s="2" t="str">
        <f>VLOOKUP(E2829, [2]staffs!A:D,4,FALSE)</f>
        <v>mireya.copeland@bikes.shop</v>
      </c>
      <c r="G2829" s="2">
        <f>VLOOKUP(D2829, [3]products!$A:$D, 4, FALSE)</f>
        <v>2</v>
      </c>
      <c r="H2829" s="2" t="str">
        <f>VLOOKUP(G2829, [4]categories!A:B, 2, FALSE)</f>
        <v>Comfort Bicycles</v>
      </c>
      <c r="I2829" s="14">
        <f>VLOOKUP(A2829, [1]orders!A:B,2,FALSE)</f>
        <v>556</v>
      </c>
      <c r="J2829" s="14" t="str">
        <f>VLOOKUP(A2829, [1]orders!A:I,9,FALSE)</f>
        <v>vernell.goff@msn.com</v>
      </c>
      <c r="K2829" s="14">
        <f>VLOOKUP(A2829, [1]orders!A:J,10,FALSE)</f>
        <v>10950</v>
      </c>
      <c r="L2829" s="2" t="str">
        <f>IFERROR(VLOOKUP(C2829, [5]stores!A:B, 2, FALSE), "Unknown")</f>
        <v>Baldwin Bikes</v>
      </c>
      <c r="M2829" s="2" t="str">
        <f>VLOOKUP(D2829,[3]products!A:B,2,FALSE)</f>
        <v>Electra Townie Original 7D EQ - 2016</v>
      </c>
      <c r="N2829" s="2" t="str">
        <f>VLOOKUP(D2829, [3]products!A:H, 8, FALSE)</f>
        <v>Electra</v>
      </c>
      <c r="O2829" s="21">
        <f>VLOOKUP(A2829, [1]orders!A:D, 4, FALSE)</f>
        <v>42916</v>
      </c>
      <c r="P2829" s="2">
        <v>2</v>
      </c>
      <c r="Q2829" s="2">
        <v>599.99</v>
      </c>
      <c r="R2829" s="27">
        <v>7.0000000000000007E-2</v>
      </c>
      <c r="S2829" s="2">
        <f t="shared" si="44"/>
        <v>1199.98</v>
      </c>
    </row>
    <row r="2830" spans="1:19" x14ac:dyDescent="0.3">
      <c r="A2830" s="2">
        <v>987</v>
      </c>
      <c r="B2830" s="2">
        <v>1</v>
      </c>
      <c r="C2830" s="2">
        <f>VLOOKUP(A2830, [1]orders!A:G, 7, FALSE)</f>
        <v>1</v>
      </c>
      <c r="D2830" s="2">
        <v>51</v>
      </c>
      <c r="E2830" s="2">
        <f>VLOOKUP(C2830, [2]staffs!A:G,1,FALSE)</f>
        <v>1</v>
      </c>
      <c r="F2830" s="2" t="str">
        <f>VLOOKUP(E2830, [2]staffs!A:D,4,FALSE)</f>
        <v>fabiola.jackson@bikes.shop</v>
      </c>
      <c r="G2830" s="2">
        <f>VLOOKUP(D2830, [3]products!$A:$D, 4, FALSE)</f>
        <v>7</v>
      </c>
      <c r="H2830" s="2" t="str">
        <f>VLOOKUP(G2830, [4]categories!A:B, 2, FALSE)</f>
        <v>Road Bikes</v>
      </c>
      <c r="I2830" s="14">
        <f>VLOOKUP(A2830, [1]orders!A:B,2,FALSE)</f>
        <v>172</v>
      </c>
      <c r="J2830" s="14" t="str">
        <f>VLOOKUP(A2830, [1]orders!A:I,9,FALSE)</f>
        <v>jeanie.kirkland@aol.com</v>
      </c>
      <c r="K2830" s="14">
        <f>VLOOKUP(A2830, [1]orders!A:J,10,FALSE)</f>
        <v>95050</v>
      </c>
      <c r="L2830" s="2" t="str">
        <f>IFERROR(VLOOKUP(C2830, [5]stores!A:B, 2, FALSE), "Unknown")</f>
        <v>Santa Cruz Bikes</v>
      </c>
      <c r="M2830" s="2" t="str">
        <f>VLOOKUP(D2830,[3]products!A:B,2,FALSE)</f>
        <v>Trek Silque SLR 8 Women's - 2017</v>
      </c>
      <c r="N2830" s="2" t="str">
        <f>VLOOKUP(D2830, [3]products!A:H, 8, FALSE)</f>
        <v>Trek</v>
      </c>
      <c r="O2830" s="21">
        <f>VLOOKUP(A2830, [1]orders!A:D, 4, FALSE)</f>
        <v>42918</v>
      </c>
      <c r="P2830" s="2">
        <v>2</v>
      </c>
      <c r="Q2830" s="2">
        <v>6499.99</v>
      </c>
      <c r="R2830" s="27">
        <v>0.1</v>
      </c>
      <c r="S2830" s="2">
        <f t="shared" si="44"/>
        <v>12999.98</v>
      </c>
    </row>
    <row r="2831" spans="1:19" x14ac:dyDescent="0.3">
      <c r="A2831" s="2">
        <v>987</v>
      </c>
      <c r="B2831" s="2">
        <v>2</v>
      </c>
      <c r="C2831" s="2">
        <f>VLOOKUP(A2831, [1]orders!A:G, 7, FALSE)</f>
        <v>1</v>
      </c>
      <c r="D2831" s="2">
        <v>60</v>
      </c>
      <c r="E2831" s="2">
        <f>VLOOKUP(C2831, [2]staffs!A:G,1,FALSE)</f>
        <v>1</v>
      </c>
      <c r="F2831" s="2" t="str">
        <f>VLOOKUP(E2831, [2]staffs!A:D,4,FALSE)</f>
        <v>fabiola.jackson@bikes.shop</v>
      </c>
      <c r="G2831" s="2">
        <f>VLOOKUP(D2831, [3]products!$A:$D, 4, FALSE)</f>
        <v>5</v>
      </c>
      <c r="H2831" s="2" t="str">
        <f>VLOOKUP(G2831, [4]categories!A:B, 2, FALSE)</f>
        <v>Electric Bikes</v>
      </c>
      <c r="I2831" s="14">
        <f>VLOOKUP(A2831, [1]orders!A:B,2,FALSE)</f>
        <v>172</v>
      </c>
      <c r="J2831" s="14" t="str">
        <f>VLOOKUP(A2831, [1]orders!A:I,9,FALSE)</f>
        <v>jeanie.kirkland@aol.com</v>
      </c>
      <c r="K2831" s="14">
        <f>VLOOKUP(A2831, [1]orders!A:J,10,FALSE)</f>
        <v>95050</v>
      </c>
      <c r="L2831" s="2" t="str">
        <f>IFERROR(VLOOKUP(C2831, [5]stores!A:B, 2, FALSE), "Unknown")</f>
        <v>Santa Cruz Bikes</v>
      </c>
      <c r="M2831" s="2" t="str">
        <f>VLOOKUP(D2831,[3]products!A:B,2,FALSE)</f>
        <v>Sun Bicycles ElectroLite - 2017</v>
      </c>
      <c r="N2831" s="2" t="str">
        <f>VLOOKUP(D2831, [3]products!A:H, 8, FALSE)</f>
        <v>Sun Bicycles</v>
      </c>
      <c r="O2831" s="21">
        <f>VLOOKUP(A2831, [1]orders!A:D, 4, FALSE)</f>
        <v>42918</v>
      </c>
      <c r="P2831" s="2">
        <v>2</v>
      </c>
      <c r="Q2831" s="2">
        <v>1559.99</v>
      </c>
      <c r="R2831" s="27">
        <v>0.2</v>
      </c>
      <c r="S2831" s="2">
        <f t="shared" si="44"/>
        <v>3119.98</v>
      </c>
    </row>
    <row r="2832" spans="1:19" x14ac:dyDescent="0.3">
      <c r="A2832" s="2">
        <v>987</v>
      </c>
      <c r="B2832" s="2">
        <v>3</v>
      </c>
      <c r="C2832" s="2">
        <f>VLOOKUP(A2832, [1]orders!A:G, 7, FALSE)</f>
        <v>1</v>
      </c>
      <c r="D2832" s="2">
        <v>80</v>
      </c>
      <c r="E2832" s="2">
        <f>VLOOKUP(C2832, [2]staffs!A:G,1,FALSE)</f>
        <v>1</v>
      </c>
      <c r="F2832" s="2" t="str">
        <f>VLOOKUP(E2832, [2]staffs!A:D,4,FALSE)</f>
        <v>fabiola.jackson@bikes.shop</v>
      </c>
      <c r="G2832" s="2">
        <f>VLOOKUP(D2832, [3]products!$A:$D, 4, FALSE)</f>
        <v>3</v>
      </c>
      <c r="H2832" s="2" t="str">
        <f>VLOOKUP(G2832, [4]categories!A:B, 2, FALSE)</f>
        <v>Cruisers Bicycles</v>
      </c>
      <c r="I2832" s="14">
        <f>VLOOKUP(A2832, [1]orders!A:B,2,FALSE)</f>
        <v>172</v>
      </c>
      <c r="J2832" s="14" t="str">
        <f>VLOOKUP(A2832, [1]orders!A:I,9,FALSE)</f>
        <v>jeanie.kirkland@aol.com</v>
      </c>
      <c r="K2832" s="14">
        <f>VLOOKUP(A2832, [1]orders!A:J,10,FALSE)</f>
        <v>95050</v>
      </c>
      <c r="L2832" s="2" t="str">
        <f>IFERROR(VLOOKUP(C2832, [5]stores!A:B, 2, FALSE), "Unknown")</f>
        <v>Santa Cruz Bikes</v>
      </c>
      <c r="M2832" s="2" t="str">
        <f>VLOOKUP(D2832,[3]products!A:B,2,FALSE)</f>
        <v>Sun Bicycles Brickell Tandem CB - 2017</v>
      </c>
      <c r="N2832" s="2" t="str">
        <f>VLOOKUP(D2832, [3]products!A:H, 8, FALSE)</f>
        <v>Sun Bicycles</v>
      </c>
      <c r="O2832" s="21">
        <f>VLOOKUP(A2832, [1]orders!A:D, 4, FALSE)</f>
        <v>42918</v>
      </c>
      <c r="P2832" s="2">
        <v>1</v>
      </c>
      <c r="Q2832" s="2">
        <v>761.99</v>
      </c>
      <c r="R2832" s="27">
        <v>7.0000000000000007E-2</v>
      </c>
      <c r="S2832" s="2">
        <f t="shared" si="44"/>
        <v>761.99</v>
      </c>
    </row>
    <row r="2833" spans="1:19" x14ac:dyDescent="0.3">
      <c r="A2833" s="2">
        <v>988</v>
      </c>
      <c r="B2833" s="2">
        <v>1</v>
      </c>
      <c r="C2833" s="2">
        <f>VLOOKUP(A2833, [1]orders!A:G, 7, FALSE)</f>
        <v>2</v>
      </c>
      <c r="D2833" s="2">
        <v>35</v>
      </c>
      <c r="E2833" s="2">
        <f>VLOOKUP(C2833, [2]staffs!A:G,1,FALSE)</f>
        <v>2</v>
      </c>
      <c r="F2833" s="2" t="str">
        <f>VLOOKUP(E2833, [2]staffs!A:D,4,FALSE)</f>
        <v>mireya.copeland@bikes.shop</v>
      </c>
      <c r="G2833" s="2">
        <f>VLOOKUP(D2833, [3]products!$A:$D, 4, FALSE)</f>
        <v>6</v>
      </c>
      <c r="H2833" s="2" t="str">
        <f>VLOOKUP(G2833, [4]categories!A:B, 2, FALSE)</f>
        <v>Mountain Bikes</v>
      </c>
      <c r="I2833" s="14">
        <f>VLOOKUP(A2833, [1]orders!A:B,2,FALSE)</f>
        <v>436</v>
      </c>
      <c r="J2833" s="14" t="str">
        <f>VLOOKUP(A2833, [1]orders!A:I,9,FALSE)</f>
        <v>honey.camacho@gmail.com</v>
      </c>
      <c r="K2833" s="14">
        <f>VLOOKUP(A2833, [1]orders!A:J,10,FALSE)</f>
        <v>11361</v>
      </c>
      <c r="L2833" s="2" t="str">
        <f>IFERROR(VLOOKUP(C2833, [5]stores!A:B, 2, FALSE), "Unknown")</f>
        <v>Baldwin Bikes</v>
      </c>
      <c r="M2833" s="2" t="str">
        <f>VLOOKUP(D2833,[3]products!A:B,2,FALSE)</f>
        <v>Sun Bicycles Spider 3i - 2017</v>
      </c>
      <c r="N2833" s="2" t="str">
        <f>VLOOKUP(D2833, [3]products!A:H, 8, FALSE)</f>
        <v>Sun Bicycles</v>
      </c>
      <c r="O2833" s="21">
        <f>VLOOKUP(A2833, [1]orders!A:D, 4, FALSE)</f>
        <v>42918</v>
      </c>
      <c r="P2833" s="2">
        <v>1</v>
      </c>
      <c r="Q2833" s="2">
        <v>832.99</v>
      </c>
      <c r="R2833" s="27">
        <v>0.2</v>
      </c>
      <c r="S2833" s="2">
        <f t="shared" si="44"/>
        <v>832.99</v>
      </c>
    </row>
    <row r="2834" spans="1:19" x14ac:dyDescent="0.3">
      <c r="A2834" s="2">
        <v>988</v>
      </c>
      <c r="B2834" s="2">
        <v>2</v>
      </c>
      <c r="C2834" s="2">
        <f>VLOOKUP(A2834, [1]orders!A:G, 7, FALSE)</f>
        <v>2</v>
      </c>
      <c r="D2834" s="2">
        <v>38</v>
      </c>
      <c r="E2834" s="2">
        <f>VLOOKUP(C2834, [2]staffs!A:G,1,FALSE)</f>
        <v>2</v>
      </c>
      <c r="F2834" s="2" t="str">
        <f>VLOOKUP(E2834, [2]staffs!A:D,4,FALSE)</f>
        <v>mireya.copeland@bikes.shop</v>
      </c>
      <c r="G2834" s="2">
        <f>VLOOKUP(D2834, [3]products!$A:$D, 4, FALSE)</f>
        <v>6</v>
      </c>
      <c r="H2834" s="2" t="str">
        <f>VLOOKUP(G2834, [4]categories!A:B, 2, FALSE)</f>
        <v>Mountain Bikes</v>
      </c>
      <c r="I2834" s="14">
        <f>VLOOKUP(A2834, [1]orders!A:B,2,FALSE)</f>
        <v>436</v>
      </c>
      <c r="J2834" s="14" t="str">
        <f>VLOOKUP(A2834, [1]orders!A:I,9,FALSE)</f>
        <v>honey.camacho@gmail.com</v>
      </c>
      <c r="K2834" s="14">
        <f>VLOOKUP(A2834, [1]orders!A:J,10,FALSE)</f>
        <v>11361</v>
      </c>
      <c r="L2834" s="2" t="str">
        <f>IFERROR(VLOOKUP(C2834, [5]stores!A:B, 2, FALSE), "Unknown")</f>
        <v>Baldwin Bikes</v>
      </c>
      <c r="M2834" s="2" t="str">
        <f>VLOOKUP(D2834,[3]products!A:B,2,FALSE)</f>
        <v>Haro Flightline Two 26 Plus - 2017</v>
      </c>
      <c r="N2834" s="2" t="str">
        <f>VLOOKUP(D2834, [3]products!A:H, 8, FALSE)</f>
        <v>Haro</v>
      </c>
      <c r="O2834" s="21">
        <f>VLOOKUP(A2834, [1]orders!A:D, 4, FALSE)</f>
        <v>42918</v>
      </c>
      <c r="P2834" s="2">
        <v>1</v>
      </c>
      <c r="Q2834" s="2">
        <v>549.99</v>
      </c>
      <c r="R2834" s="27">
        <v>7.0000000000000007E-2</v>
      </c>
      <c r="S2834" s="2">
        <f t="shared" si="44"/>
        <v>549.99</v>
      </c>
    </row>
    <row r="2835" spans="1:19" x14ac:dyDescent="0.3">
      <c r="A2835" s="2">
        <v>988</v>
      </c>
      <c r="B2835" s="2">
        <v>3</v>
      </c>
      <c r="C2835" s="2">
        <f>VLOOKUP(A2835, [1]orders!A:G, 7, FALSE)</f>
        <v>2</v>
      </c>
      <c r="D2835" s="2">
        <v>12</v>
      </c>
      <c r="E2835" s="2">
        <f>VLOOKUP(C2835, [2]staffs!A:G,1,FALSE)</f>
        <v>2</v>
      </c>
      <c r="F2835" s="2" t="str">
        <f>VLOOKUP(E2835, [2]staffs!A:D,4,FALSE)</f>
        <v>mireya.copeland@bikes.shop</v>
      </c>
      <c r="G2835" s="2">
        <f>VLOOKUP(D2835, [3]products!$A:$D, 4, FALSE)</f>
        <v>3</v>
      </c>
      <c r="H2835" s="2" t="str">
        <f>VLOOKUP(G2835, [4]categories!A:B, 2, FALSE)</f>
        <v>Cruisers Bicycles</v>
      </c>
      <c r="I2835" s="14">
        <f>VLOOKUP(A2835, [1]orders!A:B,2,FALSE)</f>
        <v>436</v>
      </c>
      <c r="J2835" s="14" t="str">
        <f>VLOOKUP(A2835, [1]orders!A:I,9,FALSE)</f>
        <v>honey.camacho@gmail.com</v>
      </c>
      <c r="K2835" s="14">
        <f>VLOOKUP(A2835, [1]orders!A:J,10,FALSE)</f>
        <v>11361</v>
      </c>
      <c r="L2835" s="2" t="str">
        <f>IFERROR(VLOOKUP(C2835, [5]stores!A:B, 2, FALSE), "Unknown")</f>
        <v>Baldwin Bikes</v>
      </c>
      <c r="M2835" s="2" t="str">
        <f>VLOOKUP(D2835,[3]products!A:B,2,FALSE)</f>
        <v>Electra Townie Original 21D - 2016</v>
      </c>
      <c r="N2835" s="2" t="str">
        <f>VLOOKUP(D2835, [3]products!A:H, 8, FALSE)</f>
        <v>Electra</v>
      </c>
      <c r="O2835" s="21">
        <f>VLOOKUP(A2835, [1]orders!A:D, 4, FALSE)</f>
        <v>42918</v>
      </c>
      <c r="P2835" s="2">
        <v>2</v>
      </c>
      <c r="Q2835" s="2">
        <v>549.99</v>
      </c>
      <c r="R2835" s="27">
        <v>7.0000000000000007E-2</v>
      </c>
      <c r="S2835" s="2">
        <f t="shared" si="44"/>
        <v>1099.98</v>
      </c>
    </row>
    <row r="2836" spans="1:19" x14ac:dyDescent="0.3">
      <c r="A2836" s="2">
        <v>989</v>
      </c>
      <c r="B2836" s="2">
        <v>1</v>
      </c>
      <c r="C2836" s="2">
        <f>VLOOKUP(A2836, [1]orders!A:G, 7, FALSE)</f>
        <v>2</v>
      </c>
      <c r="D2836" s="2">
        <v>99</v>
      </c>
      <c r="E2836" s="2">
        <f>VLOOKUP(C2836, [2]staffs!A:G,1,FALSE)</f>
        <v>2</v>
      </c>
      <c r="F2836" s="2" t="str">
        <f>VLOOKUP(E2836, [2]staffs!A:D,4,FALSE)</f>
        <v>mireya.copeland@bikes.shop</v>
      </c>
      <c r="G2836" s="2">
        <f>VLOOKUP(D2836, [3]products!$A:$D, 4, FALSE)</f>
        <v>1</v>
      </c>
      <c r="H2836" s="2" t="str">
        <f>VLOOKUP(G2836, [4]categories!A:B, 2, FALSE)</f>
        <v>Children Bicycles</v>
      </c>
      <c r="I2836" s="14">
        <f>VLOOKUP(A2836, [1]orders!A:B,2,FALSE)</f>
        <v>1145</v>
      </c>
      <c r="J2836" s="14" t="str">
        <f>VLOOKUP(A2836, [1]orders!A:I,9,FALSE)</f>
        <v>deandrea.vega@gmail.com</v>
      </c>
      <c r="K2836" s="14">
        <f>VLOOKUP(A2836, [1]orders!A:J,10,FALSE)</f>
        <v>10701</v>
      </c>
      <c r="L2836" s="2" t="str">
        <f>IFERROR(VLOOKUP(C2836, [5]stores!A:B, 2, FALSE), "Unknown")</f>
        <v>Baldwin Bikes</v>
      </c>
      <c r="M2836" s="2" t="str">
        <f>VLOOKUP(D2836,[3]products!A:B,2,FALSE)</f>
        <v>Electra Sugar Skulls 1 (20-inch) - Girl's - 2017</v>
      </c>
      <c r="N2836" s="2" t="str">
        <f>VLOOKUP(D2836, [3]products!A:H, 8, FALSE)</f>
        <v>Electra</v>
      </c>
      <c r="O2836" s="21">
        <f>VLOOKUP(A2836, [1]orders!A:D, 4, FALSE)</f>
        <v>42918</v>
      </c>
      <c r="P2836" s="2">
        <v>1</v>
      </c>
      <c r="Q2836" s="2">
        <v>299.99</v>
      </c>
      <c r="R2836" s="27">
        <v>0.05</v>
      </c>
      <c r="S2836" s="2">
        <f t="shared" si="44"/>
        <v>299.99</v>
      </c>
    </row>
    <row r="2837" spans="1:19" x14ac:dyDescent="0.3">
      <c r="A2837" s="2">
        <v>989</v>
      </c>
      <c r="B2837" s="2">
        <v>2</v>
      </c>
      <c r="C2837" s="2">
        <f>VLOOKUP(A2837, [1]orders!A:G, 7, FALSE)</f>
        <v>2</v>
      </c>
      <c r="D2837" s="2">
        <v>27</v>
      </c>
      <c r="E2837" s="2">
        <f>VLOOKUP(C2837, [2]staffs!A:G,1,FALSE)</f>
        <v>2</v>
      </c>
      <c r="F2837" s="2" t="str">
        <f>VLOOKUP(E2837, [2]staffs!A:D,4,FALSE)</f>
        <v>mireya.copeland@bikes.shop</v>
      </c>
      <c r="G2837" s="2">
        <f>VLOOKUP(D2837, [3]products!$A:$D, 4, FALSE)</f>
        <v>6</v>
      </c>
      <c r="H2837" s="2" t="str">
        <f>VLOOKUP(G2837, [4]categories!A:B, 2, FALSE)</f>
        <v>Mountain Bikes</v>
      </c>
      <c r="I2837" s="14">
        <f>VLOOKUP(A2837, [1]orders!A:B,2,FALSE)</f>
        <v>1145</v>
      </c>
      <c r="J2837" s="14" t="str">
        <f>VLOOKUP(A2837, [1]orders!A:I,9,FALSE)</f>
        <v>deandrea.vega@gmail.com</v>
      </c>
      <c r="K2837" s="14">
        <f>VLOOKUP(A2837, [1]orders!A:J,10,FALSE)</f>
        <v>10701</v>
      </c>
      <c r="L2837" s="2" t="str">
        <f>IFERROR(VLOOKUP(C2837, [5]stores!A:B, 2, FALSE), "Unknown")</f>
        <v>Baldwin Bikes</v>
      </c>
      <c r="M2837" s="2" t="str">
        <f>VLOOKUP(D2837,[3]products!A:B,2,FALSE)</f>
        <v>Surly Big Dummy Frameset - 2017</v>
      </c>
      <c r="N2837" s="2" t="str">
        <f>VLOOKUP(D2837, [3]products!A:H, 8, FALSE)</f>
        <v>Surly</v>
      </c>
      <c r="O2837" s="21">
        <f>VLOOKUP(A2837, [1]orders!A:D, 4, FALSE)</f>
        <v>42918</v>
      </c>
      <c r="P2837" s="2">
        <v>1</v>
      </c>
      <c r="Q2837" s="2">
        <v>999.99</v>
      </c>
      <c r="R2837" s="27">
        <v>0.1</v>
      </c>
      <c r="S2837" s="2">
        <f t="shared" si="44"/>
        <v>999.99</v>
      </c>
    </row>
    <row r="2838" spans="1:19" x14ac:dyDescent="0.3">
      <c r="A2838" s="2">
        <v>989</v>
      </c>
      <c r="B2838" s="2">
        <v>3</v>
      </c>
      <c r="C2838" s="2">
        <f>VLOOKUP(A2838, [1]orders!A:G, 7, FALSE)</f>
        <v>2</v>
      </c>
      <c r="D2838" s="2">
        <v>70</v>
      </c>
      <c r="E2838" s="2">
        <f>VLOOKUP(C2838, [2]staffs!A:G,1,FALSE)</f>
        <v>2</v>
      </c>
      <c r="F2838" s="2" t="str">
        <f>VLOOKUP(E2838, [2]staffs!A:D,4,FALSE)</f>
        <v>mireya.copeland@bikes.shop</v>
      </c>
      <c r="G2838" s="2">
        <f>VLOOKUP(D2838, [3]products!$A:$D, 4, FALSE)</f>
        <v>3</v>
      </c>
      <c r="H2838" s="2" t="str">
        <f>VLOOKUP(G2838, [4]categories!A:B, 2, FALSE)</f>
        <v>Cruisers Bicycles</v>
      </c>
      <c r="I2838" s="14">
        <f>VLOOKUP(A2838, [1]orders!A:B,2,FALSE)</f>
        <v>1145</v>
      </c>
      <c r="J2838" s="14" t="str">
        <f>VLOOKUP(A2838, [1]orders!A:I,9,FALSE)</f>
        <v>deandrea.vega@gmail.com</v>
      </c>
      <c r="K2838" s="14">
        <f>VLOOKUP(A2838, [1]orders!A:J,10,FALSE)</f>
        <v>10701</v>
      </c>
      <c r="L2838" s="2" t="str">
        <f>IFERROR(VLOOKUP(C2838, [5]stores!A:B, 2, FALSE), "Unknown")</f>
        <v>Baldwin Bikes</v>
      </c>
      <c r="M2838" s="2" t="str">
        <f>VLOOKUP(D2838,[3]products!A:B,2,FALSE)</f>
        <v>Electra Amsterdam Original 3i - 2015/2017</v>
      </c>
      <c r="N2838" s="2" t="str">
        <f>VLOOKUP(D2838, [3]products!A:H, 8, FALSE)</f>
        <v>Electra</v>
      </c>
      <c r="O2838" s="21">
        <f>VLOOKUP(A2838, [1]orders!A:D, 4, FALSE)</f>
        <v>42918</v>
      </c>
      <c r="P2838" s="2">
        <v>1</v>
      </c>
      <c r="Q2838" s="2">
        <v>659.99</v>
      </c>
      <c r="R2838" s="27">
        <v>0.1</v>
      </c>
      <c r="S2838" s="2">
        <f t="shared" si="44"/>
        <v>659.99</v>
      </c>
    </row>
    <row r="2839" spans="1:19" x14ac:dyDescent="0.3">
      <c r="A2839" s="2">
        <v>989</v>
      </c>
      <c r="B2839" s="2">
        <v>4</v>
      </c>
      <c r="C2839" s="2">
        <f>VLOOKUP(A2839, [1]orders!A:G, 7, FALSE)</f>
        <v>2</v>
      </c>
      <c r="D2839" s="2">
        <v>84</v>
      </c>
      <c r="E2839" s="2">
        <f>VLOOKUP(C2839, [2]staffs!A:G,1,FALSE)</f>
        <v>2</v>
      </c>
      <c r="F2839" s="2" t="str">
        <f>VLOOKUP(E2839, [2]staffs!A:D,4,FALSE)</f>
        <v>mireya.copeland@bikes.shop</v>
      </c>
      <c r="G2839" s="2">
        <f>VLOOKUP(D2839, [3]products!$A:$D, 4, FALSE)</f>
        <v>1</v>
      </c>
      <c r="H2839" s="2" t="str">
        <f>VLOOKUP(G2839, [4]categories!A:B, 2, FALSE)</f>
        <v>Children Bicycles</v>
      </c>
      <c r="I2839" s="14">
        <f>VLOOKUP(A2839, [1]orders!A:B,2,FALSE)</f>
        <v>1145</v>
      </c>
      <c r="J2839" s="14" t="str">
        <f>VLOOKUP(A2839, [1]orders!A:I,9,FALSE)</f>
        <v>deandrea.vega@gmail.com</v>
      </c>
      <c r="K2839" s="14">
        <f>VLOOKUP(A2839, [1]orders!A:J,10,FALSE)</f>
        <v>10701</v>
      </c>
      <c r="L2839" s="2" t="str">
        <f>IFERROR(VLOOKUP(C2839, [5]stores!A:B, 2, FALSE), "Unknown")</f>
        <v>Baldwin Bikes</v>
      </c>
      <c r="M2839" s="2" t="str">
        <f>VLOOKUP(D2839,[3]products!A:B,2,FALSE)</f>
        <v>Sun Bicycles Lil Kitt'n - 2017</v>
      </c>
      <c r="N2839" s="2" t="str">
        <f>VLOOKUP(D2839, [3]products!A:H, 8, FALSE)</f>
        <v>Sun Bicycles</v>
      </c>
      <c r="O2839" s="21">
        <f>VLOOKUP(A2839, [1]orders!A:D, 4, FALSE)</f>
        <v>42918</v>
      </c>
      <c r="P2839" s="2">
        <v>2</v>
      </c>
      <c r="Q2839" s="2">
        <v>109.99</v>
      </c>
      <c r="R2839" s="27">
        <v>7.0000000000000007E-2</v>
      </c>
      <c r="S2839" s="2">
        <f t="shared" si="44"/>
        <v>219.98</v>
      </c>
    </row>
    <row r="2840" spans="1:19" x14ac:dyDescent="0.3">
      <c r="A2840" s="2">
        <v>989</v>
      </c>
      <c r="B2840" s="2">
        <v>5</v>
      </c>
      <c r="C2840" s="2">
        <f>VLOOKUP(A2840, [1]orders!A:G, 7, FALSE)</f>
        <v>2</v>
      </c>
      <c r="D2840" s="2">
        <v>5</v>
      </c>
      <c r="E2840" s="2">
        <f>VLOOKUP(C2840, [2]staffs!A:G,1,FALSE)</f>
        <v>2</v>
      </c>
      <c r="F2840" s="2" t="str">
        <f>VLOOKUP(E2840, [2]staffs!A:D,4,FALSE)</f>
        <v>mireya.copeland@bikes.shop</v>
      </c>
      <c r="G2840" s="2">
        <f>VLOOKUP(D2840, [3]products!$A:$D, 4, FALSE)</f>
        <v>6</v>
      </c>
      <c r="H2840" s="2" t="str">
        <f>VLOOKUP(G2840, [4]categories!A:B, 2, FALSE)</f>
        <v>Mountain Bikes</v>
      </c>
      <c r="I2840" s="14">
        <f>VLOOKUP(A2840, [1]orders!A:B,2,FALSE)</f>
        <v>1145</v>
      </c>
      <c r="J2840" s="14" t="str">
        <f>VLOOKUP(A2840, [1]orders!A:I,9,FALSE)</f>
        <v>deandrea.vega@gmail.com</v>
      </c>
      <c r="K2840" s="14">
        <f>VLOOKUP(A2840, [1]orders!A:J,10,FALSE)</f>
        <v>10701</v>
      </c>
      <c r="L2840" s="2" t="str">
        <f>IFERROR(VLOOKUP(C2840, [5]stores!A:B, 2, FALSE), "Unknown")</f>
        <v>Baldwin Bikes</v>
      </c>
      <c r="M2840" s="2" t="str">
        <f>VLOOKUP(D2840,[3]products!A:B,2,FALSE)</f>
        <v>Heller Shagamaw Frame - 2016</v>
      </c>
      <c r="N2840" s="2" t="str">
        <f>VLOOKUP(D2840, [3]products!A:H, 8, FALSE)</f>
        <v>Heller</v>
      </c>
      <c r="O2840" s="21">
        <f>VLOOKUP(A2840, [1]orders!A:D, 4, FALSE)</f>
        <v>42918</v>
      </c>
      <c r="P2840" s="2">
        <v>1</v>
      </c>
      <c r="Q2840" s="2">
        <v>1320.99</v>
      </c>
      <c r="R2840" s="27">
        <v>0.1</v>
      </c>
      <c r="S2840" s="2">
        <f t="shared" si="44"/>
        <v>1320.99</v>
      </c>
    </row>
    <row r="2841" spans="1:19" x14ac:dyDescent="0.3">
      <c r="A2841" s="2">
        <v>990</v>
      </c>
      <c r="B2841" s="2">
        <v>1</v>
      </c>
      <c r="C2841" s="2">
        <f>VLOOKUP(A2841, [1]orders!A:G, 7, FALSE)</f>
        <v>2</v>
      </c>
      <c r="D2841" s="2">
        <v>6</v>
      </c>
      <c r="E2841" s="2">
        <f>VLOOKUP(C2841, [2]staffs!A:G,1,FALSE)</f>
        <v>2</v>
      </c>
      <c r="F2841" s="2" t="str">
        <f>VLOOKUP(E2841, [2]staffs!A:D,4,FALSE)</f>
        <v>mireya.copeland@bikes.shop</v>
      </c>
      <c r="G2841" s="2">
        <f>VLOOKUP(D2841, [3]products!$A:$D, 4, FALSE)</f>
        <v>6</v>
      </c>
      <c r="H2841" s="2" t="str">
        <f>VLOOKUP(G2841, [4]categories!A:B, 2, FALSE)</f>
        <v>Mountain Bikes</v>
      </c>
      <c r="I2841" s="14">
        <f>VLOOKUP(A2841, [1]orders!A:B,2,FALSE)</f>
        <v>706</v>
      </c>
      <c r="J2841" s="14" t="str">
        <f>VLOOKUP(A2841, [1]orders!A:I,9,FALSE)</f>
        <v>lolita.o'neill@aol.com</v>
      </c>
      <c r="K2841" s="14">
        <f>VLOOKUP(A2841, [1]orders!A:J,10,FALSE)</f>
        <v>11762</v>
      </c>
      <c r="L2841" s="2" t="str">
        <f>IFERROR(VLOOKUP(C2841, [5]stores!A:B, 2, FALSE), "Unknown")</f>
        <v>Baldwin Bikes</v>
      </c>
      <c r="M2841" s="2" t="str">
        <f>VLOOKUP(D2841,[3]products!A:B,2,FALSE)</f>
        <v>Surly Ice Cream Truck Frameset - 2016</v>
      </c>
      <c r="N2841" s="2" t="str">
        <f>VLOOKUP(D2841, [3]products!A:H, 8, FALSE)</f>
        <v>Surly</v>
      </c>
      <c r="O2841" s="21">
        <f>VLOOKUP(A2841, [1]orders!A:D, 4, FALSE)</f>
        <v>42920</v>
      </c>
      <c r="P2841" s="2">
        <v>2</v>
      </c>
      <c r="Q2841" s="2">
        <v>469.99</v>
      </c>
      <c r="R2841" s="27">
        <v>0.2</v>
      </c>
      <c r="S2841" s="2">
        <f t="shared" si="44"/>
        <v>939.98</v>
      </c>
    </row>
    <row r="2842" spans="1:19" x14ac:dyDescent="0.3">
      <c r="A2842" s="2">
        <v>990</v>
      </c>
      <c r="B2842" s="2">
        <v>2</v>
      </c>
      <c r="C2842" s="2">
        <f>VLOOKUP(A2842, [1]orders!A:G, 7, FALSE)</f>
        <v>2</v>
      </c>
      <c r="D2842" s="2">
        <v>29</v>
      </c>
      <c r="E2842" s="2">
        <f>VLOOKUP(C2842, [2]staffs!A:G,1,FALSE)</f>
        <v>2</v>
      </c>
      <c r="F2842" s="2" t="str">
        <f>VLOOKUP(E2842, [2]staffs!A:D,4,FALSE)</f>
        <v>mireya.copeland@bikes.shop</v>
      </c>
      <c r="G2842" s="2">
        <f>VLOOKUP(D2842, [3]products!$A:$D, 4, FALSE)</f>
        <v>6</v>
      </c>
      <c r="H2842" s="2" t="str">
        <f>VLOOKUP(G2842, [4]categories!A:B, 2, FALSE)</f>
        <v>Mountain Bikes</v>
      </c>
      <c r="I2842" s="14">
        <f>VLOOKUP(A2842, [1]orders!A:B,2,FALSE)</f>
        <v>706</v>
      </c>
      <c r="J2842" s="14" t="str">
        <f>VLOOKUP(A2842, [1]orders!A:I,9,FALSE)</f>
        <v>lolita.o'neill@aol.com</v>
      </c>
      <c r="K2842" s="14">
        <f>VLOOKUP(A2842, [1]orders!A:J,10,FALSE)</f>
        <v>11762</v>
      </c>
      <c r="L2842" s="2" t="str">
        <f>IFERROR(VLOOKUP(C2842, [5]stores!A:B, 2, FALSE), "Unknown")</f>
        <v>Baldwin Bikes</v>
      </c>
      <c r="M2842" s="2" t="str">
        <f>VLOOKUP(D2842,[3]products!A:B,2,FALSE)</f>
        <v>Trek X-Caliber 8 - 2017</v>
      </c>
      <c r="N2842" s="2" t="str">
        <f>VLOOKUP(D2842, [3]products!A:H, 8, FALSE)</f>
        <v>Trek</v>
      </c>
      <c r="O2842" s="21">
        <f>VLOOKUP(A2842, [1]orders!A:D, 4, FALSE)</f>
        <v>42920</v>
      </c>
      <c r="P2842" s="2">
        <v>1</v>
      </c>
      <c r="Q2842" s="2">
        <v>999.99</v>
      </c>
      <c r="R2842" s="27">
        <v>0.1</v>
      </c>
      <c r="S2842" s="2">
        <f t="shared" si="44"/>
        <v>999.99</v>
      </c>
    </row>
    <row r="2843" spans="1:19" x14ac:dyDescent="0.3">
      <c r="A2843" s="2">
        <v>990</v>
      </c>
      <c r="B2843" s="2">
        <v>3</v>
      </c>
      <c r="C2843" s="2">
        <f>VLOOKUP(A2843, [1]orders!A:G, 7, FALSE)</f>
        <v>2</v>
      </c>
      <c r="D2843" s="2">
        <v>91</v>
      </c>
      <c r="E2843" s="2">
        <f>VLOOKUP(C2843, [2]staffs!A:G,1,FALSE)</f>
        <v>2</v>
      </c>
      <c r="F2843" s="2" t="str">
        <f>VLOOKUP(E2843, [2]staffs!A:D,4,FALSE)</f>
        <v>mireya.copeland@bikes.shop</v>
      </c>
      <c r="G2843" s="2">
        <f>VLOOKUP(D2843, [3]products!$A:$D, 4, FALSE)</f>
        <v>1</v>
      </c>
      <c r="H2843" s="2" t="str">
        <f>VLOOKUP(G2843, [4]categories!A:B, 2, FALSE)</f>
        <v>Children Bicycles</v>
      </c>
      <c r="I2843" s="14">
        <f>VLOOKUP(A2843, [1]orders!A:B,2,FALSE)</f>
        <v>706</v>
      </c>
      <c r="J2843" s="14" t="str">
        <f>VLOOKUP(A2843, [1]orders!A:I,9,FALSE)</f>
        <v>lolita.o'neill@aol.com</v>
      </c>
      <c r="K2843" s="14">
        <f>VLOOKUP(A2843, [1]orders!A:J,10,FALSE)</f>
        <v>11762</v>
      </c>
      <c r="L2843" s="2" t="str">
        <f>IFERROR(VLOOKUP(C2843, [5]stores!A:B, 2, FALSE), "Unknown")</f>
        <v>Baldwin Bikes</v>
      </c>
      <c r="M2843" s="2" t="str">
        <f>VLOOKUP(D2843,[3]products!A:B,2,FALSE)</f>
        <v>Trek Precaliber 24 (21-Speed) - Girls - 2017</v>
      </c>
      <c r="N2843" s="2" t="str">
        <f>VLOOKUP(D2843, [3]products!A:H, 8, FALSE)</f>
        <v>Trek</v>
      </c>
      <c r="O2843" s="21">
        <f>VLOOKUP(A2843, [1]orders!A:D, 4, FALSE)</f>
        <v>42920</v>
      </c>
      <c r="P2843" s="2">
        <v>1</v>
      </c>
      <c r="Q2843" s="2">
        <v>349.99</v>
      </c>
      <c r="R2843" s="27">
        <v>0.1</v>
      </c>
      <c r="S2843" s="2">
        <f t="shared" si="44"/>
        <v>349.99</v>
      </c>
    </row>
    <row r="2844" spans="1:19" x14ac:dyDescent="0.3">
      <c r="A2844" s="2">
        <v>990</v>
      </c>
      <c r="B2844" s="2">
        <v>4</v>
      </c>
      <c r="C2844" s="2">
        <f>VLOOKUP(A2844, [1]orders!A:G, 7, FALSE)</f>
        <v>2</v>
      </c>
      <c r="D2844" s="2">
        <v>14</v>
      </c>
      <c r="E2844" s="2">
        <f>VLOOKUP(C2844, [2]staffs!A:G,1,FALSE)</f>
        <v>2</v>
      </c>
      <c r="F2844" s="2" t="str">
        <f>VLOOKUP(E2844, [2]staffs!A:D,4,FALSE)</f>
        <v>mireya.copeland@bikes.shop</v>
      </c>
      <c r="G2844" s="2">
        <f>VLOOKUP(D2844, [3]products!$A:$D, 4, FALSE)</f>
        <v>3</v>
      </c>
      <c r="H2844" s="2" t="str">
        <f>VLOOKUP(G2844, [4]categories!A:B, 2, FALSE)</f>
        <v>Cruisers Bicycles</v>
      </c>
      <c r="I2844" s="14">
        <f>VLOOKUP(A2844, [1]orders!A:B,2,FALSE)</f>
        <v>706</v>
      </c>
      <c r="J2844" s="14" t="str">
        <f>VLOOKUP(A2844, [1]orders!A:I,9,FALSE)</f>
        <v>lolita.o'neill@aol.com</v>
      </c>
      <c r="K2844" s="14">
        <f>VLOOKUP(A2844, [1]orders!A:J,10,FALSE)</f>
        <v>11762</v>
      </c>
      <c r="L2844" s="2" t="str">
        <f>IFERROR(VLOOKUP(C2844, [5]stores!A:B, 2, FALSE), "Unknown")</f>
        <v>Baldwin Bikes</v>
      </c>
      <c r="M2844" s="2" t="str">
        <f>VLOOKUP(D2844,[3]products!A:B,2,FALSE)</f>
        <v>Electra Girl's Hawaii 1 (16-inch) - 2015/2016</v>
      </c>
      <c r="N2844" s="2" t="str">
        <f>VLOOKUP(D2844, [3]products!A:H, 8, FALSE)</f>
        <v>Electra</v>
      </c>
      <c r="O2844" s="21">
        <f>VLOOKUP(A2844, [1]orders!A:D, 4, FALSE)</f>
        <v>42920</v>
      </c>
      <c r="P2844" s="2">
        <v>2</v>
      </c>
      <c r="Q2844" s="2">
        <v>269.99</v>
      </c>
      <c r="R2844" s="27">
        <v>0.1</v>
      </c>
      <c r="S2844" s="2">
        <f t="shared" si="44"/>
        <v>539.98</v>
      </c>
    </row>
    <row r="2845" spans="1:19" x14ac:dyDescent="0.3">
      <c r="A2845" s="2">
        <v>991</v>
      </c>
      <c r="B2845" s="2">
        <v>1</v>
      </c>
      <c r="C2845" s="2">
        <f>VLOOKUP(A2845, [1]orders!A:G, 7, FALSE)</f>
        <v>1</v>
      </c>
      <c r="D2845" s="2">
        <v>9</v>
      </c>
      <c r="E2845" s="2">
        <f>VLOOKUP(C2845, [2]staffs!A:G,1,FALSE)</f>
        <v>1</v>
      </c>
      <c r="F2845" s="2" t="str">
        <f>VLOOKUP(E2845, [2]staffs!A:D,4,FALSE)</f>
        <v>fabiola.jackson@bikes.shop</v>
      </c>
      <c r="G2845" s="2">
        <f>VLOOKUP(D2845, [3]products!$A:$D, 4, FALSE)</f>
        <v>5</v>
      </c>
      <c r="H2845" s="2" t="str">
        <f>VLOOKUP(G2845, [4]categories!A:B, 2, FALSE)</f>
        <v>Electric Bikes</v>
      </c>
      <c r="I2845" s="14">
        <f>VLOOKUP(A2845, [1]orders!A:B,2,FALSE)</f>
        <v>751</v>
      </c>
      <c r="J2845" s="14" t="str">
        <f>VLOOKUP(A2845, [1]orders!A:I,9,FALSE)</f>
        <v>hermila.mckay@yahoo.com</v>
      </c>
      <c r="K2845" s="14">
        <f>VLOOKUP(A2845, [1]orders!A:J,10,FALSE)</f>
        <v>92236</v>
      </c>
      <c r="L2845" s="2" t="str">
        <f>IFERROR(VLOOKUP(C2845, [5]stores!A:B, 2, FALSE), "Unknown")</f>
        <v>Santa Cruz Bikes</v>
      </c>
      <c r="M2845" s="2" t="str">
        <f>VLOOKUP(D2845,[3]products!A:B,2,FALSE)</f>
        <v>Trek Conduit+ - 2016</v>
      </c>
      <c r="N2845" s="2" t="str">
        <f>VLOOKUP(D2845, [3]products!A:H, 8, FALSE)</f>
        <v>Trek</v>
      </c>
      <c r="O2845" s="21">
        <f>VLOOKUP(A2845, [1]orders!A:D, 4, FALSE)</f>
        <v>42922</v>
      </c>
      <c r="P2845" s="2">
        <v>2</v>
      </c>
      <c r="Q2845" s="2">
        <v>2999.99</v>
      </c>
      <c r="R2845" s="27">
        <v>0.2</v>
      </c>
      <c r="S2845" s="2">
        <f t="shared" si="44"/>
        <v>5999.98</v>
      </c>
    </row>
    <row r="2846" spans="1:19" x14ac:dyDescent="0.3">
      <c r="A2846" s="2">
        <v>991</v>
      </c>
      <c r="B2846" s="2">
        <v>2</v>
      </c>
      <c r="C2846" s="2">
        <f>VLOOKUP(A2846, [1]orders!A:G, 7, FALSE)</f>
        <v>1</v>
      </c>
      <c r="D2846" s="2">
        <v>79</v>
      </c>
      <c r="E2846" s="2">
        <f>VLOOKUP(C2846, [2]staffs!A:G,1,FALSE)</f>
        <v>1</v>
      </c>
      <c r="F2846" s="2" t="str">
        <f>VLOOKUP(E2846, [2]staffs!A:D,4,FALSE)</f>
        <v>fabiola.jackson@bikes.shop</v>
      </c>
      <c r="G2846" s="2">
        <f>VLOOKUP(D2846, [3]products!$A:$D, 4, FALSE)</f>
        <v>3</v>
      </c>
      <c r="H2846" s="2" t="str">
        <f>VLOOKUP(G2846, [4]categories!A:B, 2, FALSE)</f>
        <v>Cruisers Bicycles</v>
      </c>
      <c r="I2846" s="14">
        <f>VLOOKUP(A2846, [1]orders!A:B,2,FALSE)</f>
        <v>751</v>
      </c>
      <c r="J2846" s="14" t="str">
        <f>VLOOKUP(A2846, [1]orders!A:I,9,FALSE)</f>
        <v>hermila.mckay@yahoo.com</v>
      </c>
      <c r="K2846" s="14">
        <f>VLOOKUP(A2846, [1]orders!A:J,10,FALSE)</f>
        <v>92236</v>
      </c>
      <c r="L2846" s="2" t="str">
        <f>IFERROR(VLOOKUP(C2846, [5]stores!A:B, 2, FALSE), "Unknown")</f>
        <v>Santa Cruz Bikes</v>
      </c>
      <c r="M2846" s="2" t="str">
        <f>VLOOKUP(D2846,[3]products!A:B,2,FALSE)</f>
        <v>Sun Bicycles Boardwalk (24-inch Wheels) - 2017</v>
      </c>
      <c r="N2846" s="2" t="str">
        <f>VLOOKUP(D2846, [3]products!A:H, 8, FALSE)</f>
        <v>Sun Bicycles</v>
      </c>
      <c r="O2846" s="21">
        <f>VLOOKUP(A2846, [1]orders!A:D, 4, FALSE)</f>
        <v>42922</v>
      </c>
      <c r="P2846" s="2">
        <v>1</v>
      </c>
      <c r="Q2846" s="2">
        <v>402.99</v>
      </c>
      <c r="R2846" s="27">
        <v>0.2</v>
      </c>
      <c r="S2846" s="2">
        <f t="shared" si="44"/>
        <v>402.99</v>
      </c>
    </row>
    <row r="2847" spans="1:19" x14ac:dyDescent="0.3">
      <c r="A2847" s="2">
        <v>991</v>
      </c>
      <c r="B2847" s="2">
        <v>3</v>
      </c>
      <c r="C2847" s="2">
        <f>VLOOKUP(A2847, [1]orders!A:G, 7, FALSE)</f>
        <v>1</v>
      </c>
      <c r="D2847" s="2">
        <v>34</v>
      </c>
      <c r="E2847" s="2">
        <f>VLOOKUP(C2847, [2]staffs!A:G,1,FALSE)</f>
        <v>1</v>
      </c>
      <c r="F2847" s="2" t="str">
        <f>VLOOKUP(E2847, [2]staffs!A:D,4,FALSE)</f>
        <v>fabiola.jackson@bikes.shop</v>
      </c>
      <c r="G2847" s="2">
        <f>VLOOKUP(D2847, [3]products!$A:$D, 4, FALSE)</f>
        <v>6</v>
      </c>
      <c r="H2847" s="2" t="str">
        <f>VLOOKUP(G2847, [4]categories!A:B, 2, FALSE)</f>
        <v>Mountain Bikes</v>
      </c>
      <c r="I2847" s="14">
        <f>VLOOKUP(A2847, [1]orders!A:B,2,FALSE)</f>
        <v>751</v>
      </c>
      <c r="J2847" s="14" t="str">
        <f>VLOOKUP(A2847, [1]orders!A:I,9,FALSE)</f>
        <v>hermila.mckay@yahoo.com</v>
      </c>
      <c r="K2847" s="14">
        <f>VLOOKUP(A2847, [1]orders!A:J,10,FALSE)</f>
        <v>92236</v>
      </c>
      <c r="L2847" s="2" t="str">
        <f>IFERROR(VLOOKUP(C2847, [5]stores!A:B, 2, FALSE), "Unknown")</f>
        <v>Santa Cruz Bikes</v>
      </c>
      <c r="M2847" s="2" t="str">
        <f>VLOOKUP(D2847,[3]products!A:B,2,FALSE)</f>
        <v>Trek Session DH 27.5 Carbon Frameset - 2017</v>
      </c>
      <c r="N2847" s="2" t="str">
        <f>VLOOKUP(D2847, [3]products!A:H, 8, FALSE)</f>
        <v>Trek</v>
      </c>
      <c r="O2847" s="21">
        <f>VLOOKUP(A2847, [1]orders!A:D, 4, FALSE)</f>
        <v>42922</v>
      </c>
      <c r="P2847" s="2">
        <v>1</v>
      </c>
      <c r="Q2847" s="2">
        <v>469.99</v>
      </c>
      <c r="R2847" s="27">
        <v>0.2</v>
      </c>
      <c r="S2847" s="2">
        <f t="shared" si="44"/>
        <v>469.99</v>
      </c>
    </row>
    <row r="2848" spans="1:19" x14ac:dyDescent="0.3">
      <c r="A2848" s="2">
        <v>992</v>
      </c>
      <c r="B2848" s="2">
        <v>1</v>
      </c>
      <c r="C2848" s="2">
        <f>VLOOKUP(A2848, [1]orders!A:G, 7, FALSE)</f>
        <v>2</v>
      </c>
      <c r="D2848" s="2">
        <v>45</v>
      </c>
      <c r="E2848" s="2">
        <f>VLOOKUP(C2848, [2]staffs!A:G,1,FALSE)</f>
        <v>2</v>
      </c>
      <c r="F2848" s="2" t="str">
        <f>VLOOKUP(E2848, [2]staffs!A:D,4,FALSE)</f>
        <v>mireya.copeland@bikes.shop</v>
      </c>
      <c r="G2848" s="2">
        <f>VLOOKUP(D2848, [3]products!$A:$D, 4, FALSE)</f>
        <v>6</v>
      </c>
      <c r="H2848" s="2" t="str">
        <f>VLOOKUP(G2848, [4]categories!A:B, 2, FALSE)</f>
        <v>Mountain Bikes</v>
      </c>
      <c r="I2848" s="14">
        <f>VLOOKUP(A2848, [1]orders!A:B,2,FALSE)</f>
        <v>723</v>
      </c>
      <c r="J2848" s="14" t="str">
        <f>VLOOKUP(A2848, [1]orders!A:I,9,FALSE)</f>
        <v>vicki.wiggins@hotmail.com</v>
      </c>
      <c r="K2848" s="14">
        <f>VLOOKUP(A2848, [1]orders!A:J,10,FALSE)</f>
        <v>12590</v>
      </c>
      <c r="L2848" s="2" t="str">
        <f>IFERROR(VLOOKUP(C2848, [5]stores!A:B, 2, FALSE), "Unknown")</f>
        <v>Baldwin Bikes</v>
      </c>
      <c r="M2848" s="2" t="str">
        <f>VLOOKUP(D2848,[3]products!A:B,2,FALSE)</f>
        <v>Haro SR 1.2 - 2017</v>
      </c>
      <c r="N2848" s="2" t="str">
        <f>VLOOKUP(D2848, [3]products!A:H, 8, FALSE)</f>
        <v>Haro</v>
      </c>
      <c r="O2848" s="21">
        <f>VLOOKUP(A2848, [1]orders!A:D, 4, FALSE)</f>
        <v>42923</v>
      </c>
      <c r="P2848" s="2">
        <v>1</v>
      </c>
      <c r="Q2848" s="2">
        <v>869.99</v>
      </c>
      <c r="R2848" s="27">
        <v>7.0000000000000007E-2</v>
      </c>
      <c r="S2848" s="2">
        <f t="shared" si="44"/>
        <v>869.99</v>
      </c>
    </row>
    <row r="2849" spans="1:19" x14ac:dyDescent="0.3">
      <c r="A2849" s="2">
        <v>992</v>
      </c>
      <c r="B2849" s="2">
        <v>2</v>
      </c>
      <c r="C2849" s="2">
        <f>VLOOKUP(A2849, [1]orders!A:G, 7, FALSE)</f>
        <v>2</v>
      </c>
      <c r="D2849" s="2">
        <v>102</v>
      </c>
      <c r="E2849" s="2">
        <f>VLOOKUP(C2849, [2]staffs!A:G,1,FALSE)</f>
        <v>2</v>
      </c>
      <c r="F2849" s="2" t="str">
        <f>VLOOKUP(E2849, [2]staffs!A:D,4,FALSE)</f>
        <v>mireya.copeland@bikes.shop</v>
      </c>
      <c r="G2849" s="2">
        <f>VLOOKUP(D2849, [3]products!$A:$D, 4, FALSE)</f>
        <v>2</v>
      </c>
      <c r="H2849" s="2" t="str">
        <f>VLOOKUP(G2849, [4]categories!A:B, 2, FALSE)</f>
        <v>Comfort Bicycles</v>
      </c>
      <c r="I2849" s="14">
        <f>VLOOKUP(A2849, [1]orders!A:B,2,FALSE)</f>
        <v>723</v>
      </c>
      <c r="J2849" s="14" t="str">
        <f>VLOOKUP(A2849, [1]orders!A:I,9,FALSE)</f>
        <v>vicki.wiggins@hotmail.com</v>
      </c>
      <c r="K2849" s="14">
        <f>VLOOKUP(A2849, [1]orders!A:J,10,FALSE)</f>
        <v>12590</v>
      </c>
      <c r="L2849" s="2" t="str">
        <f>IFERROR(VLOOKUP(C2849, [5]stores!A:B, 2, FALSE), "Unknown")</f>
        <v>Baldwin Bikes</v>
      </c>
      <c r="M2849" s="2" t="str">
        <f>VLOOKUP(D2849,[3]products!A:B,2,FALSE)</f>
        <v>Electra Townie Original 7D - 2017</v>
      </c>
      <c r="N2849" s="2" t="str">
        <f>VLOOKUP(D2849, [3]products!A:H, 8, FALSE)</f>
        <v>Electra</v>
      </c>
      <c r="O2849" s="21">
        <f>VLOOKUP(A2849, [1]orders!A:D, 4, FALSE)</f>
        <v>42923</v>
      </c>
      <c r="P2849" s="2">
        <v>1</v>
      </c>
      <c r="Q2849" s="2">
        <v>489.99</v>
      </c>
      <c r="R2849" s="27">
        <v>0.1</v>
      </c>
      <c r="S2849" s="2">
        <f t="shared" si="44"/>
        <v>489.99</v>
      </c>
    </row>
    <row r="2850" spans="1:19" x14ac:dyDescent="0.3">
      <c r="A2850" s="2">
        <v>992</v>
      </c>
      <c r="B2850" s="2">
        <v>3</v>
      </c>
      <c r="C2850" s="2">
        <f>VLOOKUP(A2850, [1]orders!A:G, 7, FALSE)</f>
        <v>2</v>
      </c>
      <c r="D2850" s="2">
        <v>20</v>
      </c>
      <c r="E2850" s="2">
        <f>VLOOKUP(C2850, [2]staffs!A:G,1,FALSE)</f>
        <v>2</v>
      </c>
      <c r="F2850" s="2" t="str">
        <f>VLOOKUP(E2850, [2]staffs!A:D,4,FALSE)</f>
        <v>mireya.copeland@bikes.shop</v>
      </c>
      <c r="G2850" s="2">
        <f>VLOOKUP(D2850, [3]products!$A:$D, 4, FALSE)</f>
        <v>3</v>
      </c>
      <c r="H2850" s="2" t="str">
        <f>VLOOKUP(G2850, [4]categories!A:B, 2, FALSE)</f>
        <v>Cruisers Bicycles</v>
      </c>
      <c r="I2850" s="14">
        <f>VLOOKUP(A2850, [1]orders!A:B,2,FALSE)</f>
        <v>723</v>
      </c>
      <c r="J2850" s="14" t="str">
        <f>VLOOKUP(A2850, [1]orders!A:I,9,FALSE)</f>
        <v>vicki.wiggins@hotmail.com</v>
      </c>
      <c r="K2850" s="14">
        <f>VLOOKUP(A2850, [1]orders!A:J,10,FALSE)</f>
        <v>12590</v>
      </c>
      <c r="L2850" s="2" t="str">
        <f>IFERROR(VLOOKUP(C2850, [5]stores!A:B, 2, FALSE), "Unknown")</f>
        <v>Baldwin Bikes</v>
      </c>
      <c r="M2850" s="2" t="str">
        <f>VLOOKUP(D2850,[3]products!A:B,2,FALSE)</f>
        <v>Electra Townie Original 7D EQ - Women's - 2016</v>
      </c>
      <c r="N2850" s="2" t="str">
        <f>VLOOKUP(D2850, [3]products!A:H, 8, FALSE)</f>
        <v>Electra</v>
      </c>
      <c r="O2850" s="21">
        <f>VLOOKUP(A2850, [1]orders!A:D, 4, FALSE)</f>
        <v>42923</v>
      </c>
      <c r="P2850" s="2">
        <v>1</v>
      </c>
      <c r="Q2850" s="2">
        <v>599.99</v>
      </c>
      <c r="R2850" s="27">
        <v>0.2</v>
      </c>
      <c r="S2850" s="2">
        <f t="shared" si="44"/>
        <v>599.99</v>
      </c>
    </row>
    <row r="2851" spans="1:19" x14ac:dyDescent="0.3">
      <c r="A2851" s="2">
        <v>992</v>
      </c>
      <c r="B2851" s="2">
        <v>4</v>
      </c>
      <c r="C2851" s="2">
        <f>VLOOKUP(A2851, [1]orders!A:G, 7, FALSE)</f>
        <v>2</v>
      </c>
      <c r="D2851" s="2">
        <v>101</v>
      </c>
      <c r="E2851" s="2">
        <f>VLOOKUP(C2851, [2]staffs!A:G,1,FALSE)</f>
        <v>2</v>
      </c>
      <c r="F2851" s="2" t="str">
        <f>VLOOKUP(E2851, [2]staffs!A:D,4,FALSE)</f>
        <v>mireya.copeland@bikes.shop</v>
      </c>
      <c r="G2851" s="2">
        <f>VLOOKUP(D2851, [3]products!$A:$D, 4, FALSE)</f>
        <v>1</v>
      </c>
      <c r="H2851" s="2" t="str">
        <f>VLOOKUP(G2851, [4]categories!A:B, 2, FALSE)</f>
        <v>Children Bicycles</v>
      </c>
      <c r="I2851" s="14">
        <f>VLOOKUP(A2851, [1]orders!A:B,2,FALSE)</f>
        <v>723</v>
      </c>
      <c r="J2851" s="14" t="str">
        <f>VLOOKUP(A2851, [1]orders!A:I,9,FALSE)</f>
        <v>vicki.wiggins@hotmail.com</v>
      </c>
      <c r="K2851" s="14">
        <f>VLOOKUP(A2851, [1]orders!A:J,10,FALSE)</f>
        <v>12590</v>
      </c>
      <c r="L2851" s="2" t="str">
        <f>IFERROR(VLOOKUP(C2851, [5]stores!A:B, 2, FALSE), "Unknown")</f>
        <v>Baldwin Bikes</v>
      </c>
      <c r="M2851" s="2" t="str">
        <f>VLOOKUP(D2851,[3]products!A:B,2,FALSE)</f>
        <v>Electra Townie 7D (20-inch) - Boys' - 2017</v>
      </c>
      <c r="N2851" s="2" t="str">
        <f>VLOOKUP(D2851, [3]products!A:H, 8, FALSE)</f>
        <v>Electra</v>
      </c>
      <c r="O2851" s="21">
        <f>VLOOKUP(A2851, [1]orders!A:D, 4, FALSE)</f>
        <v>42923</v>
      </c>
      <c r="P2851" s="2">
        <v>2</v>
      </c>
      <c r="Q2851" s="2">
        <v>339.99</v>
      </c>
      <c r="R2851" s="27">
        <v>0.2</v>
      </c>
      <c r="S2851" s="2">
        <f t="shared" si="44"/>
        <v>679.98</v>
      </c>
    </row>
    <row r="2852" spans="1:19" x14ac:dyDescent="0.3">
      <c r="A2852" s="2">
        <v>992</v>
      </c>
      <c r="B2852" s="2">
        <v>5</v>
      </c>
      <c r="C2852" s="2">
        <f>VLOOKUP(A2852, [1]orders!A:G, 7, FALSE)</f>
        <v>2</v>
      </c>
      <c r="D2852" s="2">
        <v>7</v>
      </c>
      <c r="E2852" s="2">
        <f>VLOOKUP(C2852, [2]staffs!A:G,1,FALSE)</f>
        <v>2</v>
      </c>
      <c r="F2852" s="2" t="str">
        <f>VLOOKUP(E2852, [2]staffs!A:D,4,FALSE)</f>
        <v>mireya.copeland@bikes.shop</v>
      </c>
      <c r="G2852" s="2">
        <f>VLOOKUP(D2852, [3]products!$A:$D, 4, FALSE)</f>
        <v>6</v>
      </c>
      <c r="H2852" s="2" t="str">
        <f>VLOOKUP(G2852, [4]categories!A:B, 2, FALSE)</f>
        <v>Mountain Bikes</v>
      </c>
      <c r="I2852" s="14">
        <f>VLOOKUP(A2852, [1]orders!A:B,2,FALSE)</f>
        <v>723</v>
      </c>
      <c r="J2852" s="14" t="str">
        <f>VLOOKUP(A2852, [1]orders!A:I,9,FALSE)</f>
        <v>vicki.wiggins@hotmail.com</v>
      </c>
      <c r="K2852" s="14">
        <f>VLOOKUP(A2852, [1]orders!A:J,10,FALSE)</f>
        <v>12590</v>
      </c>
      <c r="L2852" s="2" t="str">
        <f>IFERROR(VLOOKUP(C2852, [5]stores!A:B, 2, FALSE), "Unknown")</f>
        <v>Baldwin Bikes</v>
      </c>
      <c r="M2852" s="2" t="str">
        <f>VLOOKUP(D2852,[3]products!A:B,2,FALSE)</f>
        <v>Trek Slash 8 27.5 - 2016</v>
      </c>
      <c r="N2852" s="2" t="str">
        <f>VLOOKUP(D2852, [3]products!A:H, 8, FALSE)</f>
        <v>Trek</v>
      </c>
      <c r="O2852" s="21">
        <f>VLOOKUP(A2852, [1]orders!A:D, 4, FALSE)</f>
        <v>42923</v>
      </c>
      <c r="P2852" s="2">
        <v>1</v>
      </c>
      <c r="Q2852" s="2">
        <v>3999.99</v>
      </c>
      <c r="R2852" s="27">
        <v>0.05</v>
      </c>
      <c r="S2852" s="2">
        <f t="shared" si="44"/>
        <v>3999.99</v>
      </c>
    </row>
    <row r="2853" spans="1:19" x14ac:dyDescent="0.3">
      <c r="A2853" s="2">
        <v>993</v>
      </c>
      <c r="B2853" s="2">
        <v>1</v>
      </c>
      <c r="C2853" s="2">
        <f>VLOOKUP(A2853, [1]orders!A:G, 7, FALSE)</f>
        <v>1</v>
      </c>
      <c r="D2853" s="2">
        <v>58</v>
      </c>
      <c r="E2853" s="2">
        <f>VLOOKUP(C2853, [2]staffs!A:G,1,FALSE)</f>
        <v>1</v>
      </c>
      <c r="F2853" s="2" t="str">
        <f>VLOOKUP(E2853, [2]staffs!A:D,4,FALSE)</f>
        <v>fabiola.jackson@bikes.shop</v>
      </c>
      <c r="G2853" s="2">
        <f>VLOOKUP(D2853, [3]products!$A:$D, 4, FALSE)</f>
        <v>7</v>
      </c>
      <c r="H2853" s="2" t="str">
        <f>VLOOKUP(G2853, [4]categories!A:B, 2, FALSE)</f>
        <v>Road Bikes</v>
      </c>
      <c r="I2853" s="14">
        <f>VLOOKUP(A2853, [1]orders!A:B,2,FALSE)</f>
        <v>1415</v>
      </c>
      <c r="J2853" s="14" t="str">
        <f>VLOOKUP(A2853, [1]orders!A:I,9,FALSE)</f>
        <v>harold.o'connor@gmail.com</v>
      </c>
      <c r="K2853" s="14">
        <f>VLOOKUP(A2853, [1]orders!A:J,10,FALSE)</f>
        <v>95060</v>
      </c>
      <c r="L2853" s="2" t="str">
        <f>IFERROR(VLOOKUP(C2853, [5]stores!A:B, 2, FALSE), "Unknown")</f>
        <v>Santa Cruz Bikes</v>
      </c>
      <c r="M2853" s="2" t="str">
        <f>VLOOKUP(D2853,[3]products!A:B,2,FALSE)</f>
        <v>Trek Madone 9.2 - 2017</v>
      </c>
      <c r="N2853" s="2" t="str">
        <f>VLOOKUP(D2853, [3]products!A:H, 8, FALSE)</f>
        <v>Trek</v>
      </c>
      <c r="O2853" s="21">
        <f>VLOOKUP(A2853, [1]orders!A:D, 4, FALSE)</f>
        <v>42925</v>
      </c>
      <c r="P2853" s="2">
        <v>1</v>
      </c>
      <c r="Q2853" s="2">
        <v>4999.99</v>
      </c>
      <c r="R2853" s="27">
        <v>0.2</v>
      </c>
      <c r="S2853" s="2">
        <f t="shared" si="44"/>
        <v>4999.99</v>
      </c>
    </row>
    <row r="2854" spans="1:19" x14ac:dyDescent="0.3">
      <c r="A2854" s="2">
        <v>993</v>
      </c>
      <c r="B2854" s="2">
        <v>2</v>
      </c>
      <c r="C2854" s="2">
        <f>VLOOKUP(A2854, [1]orders!A:G, 7, FALSE)</f>
        <v>1</v>
      </c>
      <c r="D2854" s="2">
        <v>36</v>
      </c>
      <c r="E2854" s="2">
        <f>VLOOKUP(C2854, [2]staffs!A:G,1,FALSE)</f>
        <v>1</v>
      </c>
      <c r="F2854" s="2" t="str">
        <f>VLOOKUP(E2854, [2]staffs!A:D,4,FALSE)</f>
        <v>fabiola.jackson@bikes.shop</v>
      </c>
      <c r="G2854" s="2">
        <f>VLOOKUP(D2854, [3]products!$A:$D, 4, FALSE)</f>
        <v>6</v>
      </c>
      <c r="H2854" s="2" t="str">
        <f>VLOOKUP(G2854, [4]categories!A:B, 2, FALSE)</f>
        <v>Mountain Bikes</v>
      </c>
      <c r="I2854" s="14">
        <f>VLOOKUP(A2854, [1]orders!A:B,2,FALSE)</f>
        <v>1415</v>
      </c>
      <c r="J2854" s="14" t="str">
        <f>VLOOKUP(A2854, [1]orders!A:I,9,FALSE)</f>
        <v>harold.o'connor@gmail.com</v>
      </c>
      <c r="K2854" s="14">
        <f>VLOOKUP(A2854, [1]orders!A:J,10,FALSE)</f>
        <v>95060</v>
      </c>
      <c r="L2854" s="2" t="str">
        <f>IFERROR(VLOOKUP(C2854, [5]stores!A:B, 2, FALSE), "Unknown")</f>
        <v>Santa Cruz Bikes</v>
      </c>
      <c r="M2854" s="2" t="str">
        <f>VLOOKUP(D2854,[3]products!A:B,2,FALSE)</f>
        <v>Surly Troll Frameset - 2017</v>
      </c>
      <c r="N2854" s="2" t="str">
        <f>VLOOKUP(D2854, [3]products!A:H, 8, FALSE)</f>
        <v>Surly</v>
      </c>
      <c r="O2854" s="21">
        <f>VLOOKUP(A2854, [1]orders!A:D, 4, FALSE)</f>
        <v>42925</v>
      </c>
      <c r="P2854" s="2">
        <v>2</v>
      </c>
      <c r="Q2854" s="2">
        <v>832.99</v>
      </c>
      <c r="R2854" s="27">
        <v>0.1</v>
      </c>
      <c r="S2854" s="2">
        <f t="shared" si="44"/>
        <v>1665.98</v>
      </c>
    </row>
    <row r="2855" spans="1:19" x14ac:dyDescent="0.3">
      <c r="A2855" s="2">
        <v>993</v>
      </c>
      <c r="B2855" s="2">
        <v>3</v>
      </c>
      <c r="C2855" s="2">
        <f>VLOOKUP(A2855, [1]orders!A:G, 7, FALSE)</f>
        <v>1</v>
      </c>
      <c r="D2855" s="2">
        <v>10</v>
      </c>
      <c r="E2855" s="2">
        <f>VLOOKUP(C2855, [2]staffs!A:G,1,FALSE)</f>
        <v>1</v>
      </c>
      <c r="F2855" s="2" t="str">
        <f>VLOOKUP(E2855, [2]staffs!A:D,4,FALSE)</f>
        <v>fabiola.jackson@bikes.shop</v>
      </c>
      <c r="G2855" s="2">
        <f>VLOOKUP(D2855, [3]products!$A:$D, 4, FALSE)</f>
        <v>4</v>
      </c>
      <c r="H2855" s="2" t="str">
        <f>VLOOKUP(G2855, [4]categories!A:B, 2, FALSE)</f>
        <v>Cyclocross Bicycles</v>
      </c>
      <c r="I2855" s="14">
        <f>VLOOKUP(A2855, [1]orders!A:B,2,FALSE)</f>
        <v>1415</v>
      </c>
      <c r="J2855" s="14" t="str">
        <f>VLOOKUP(A2855, [1]orders!A:I,9,FALSE)</f>
        <v>harold.o'connor@gmail.com</v>
      </c>
      <c r="K2855" s="14">
        <f>VLOOKUP(A2855, [1]orders!A:J,10,FALSE)</f>
        <v>95060</v>
      </c>
      <c r="L2855" s="2" t="str">
        <f>IFERROR(VLOOKUP(C2855, [5]stores!A:B, 2, FALSE), "Unknown")</f>
        <v>Santa Cruz Bikes</v>
      </c>
      <c r="M2855" s="2" t="str">
        <f>VLOOKUP(D2855,[3]products!A:B,2,FALSE)</f>
        <v>Surly Straggler - 2016</v>
      </c>
      <c r="N2855" s="2" t="str">
        <f>VLOOKUP(D2855, [3]products!A:H, 8, FALSE)</f>
        <v>Surly</v>
      </c>
      <c r="O2855" s="21">
        <f>VLOOKUP(A2855, [1]orders!A:D, 4, FALSE)</f>
        <v>42925</v>
      </c>
      <c r="P2855" s="2">
        <v>2</v>
      </c>
      <c r="Q2855" s="2">
        <v>1549</v>
      </c>
      <c r="R2855" s="27">
        <v>0.05</v>
      </c>
      <c r="S2855" s="2">
        <f t="shared" si="44"/>
        <v>3098</v>
      </c>
    </row>
    <row r="2856" spans="1:19" x14ac:dyDescent="0.3">
      <c r="A2856" s="2">
        <v>993</v>
      </c>
      <c r="B2856" s="2">
        <v>4</v>
      </c>
      <c r="C2856" s="2">
        <f>VLOOKUP(A2856, [1]orders!A:G, 7, FALSE)</f>
        <v>1</v>
      </c>
      <c r="D2856" s="2">
        <v>99</v>
      </c>
      <c r="E2856" s="2">
        <f>VLOOKUP(C2856, [2]staffs!A:G,1,FALSE)</f>
        <v>1</v>
      </c>
      <c r="F2856" s="2" t="str">
        <f>VLOOKUP(E2856, [2]staffs!A:D,4,FALSE)</f>
        <v>fabiola.jackson@bikes.shop</v>
      </c>
      <c r="G2856" s="2">
        <f>VLOOKUP(D2856, [3]products!$A:$D, 4, FALSE)</f>
        <v>1</v>
      </c>
      <c r="H2856" s="2" t="str">
        <f>VLOOKUP(G2856, [4]categories!A:B, 2, FALSE)</f>
        <v>Children Bicycles</v>
      </c>
      <c r="I2856" s="14">
        <f>VLOOKUP(A2856, [1]orders!A:B,2,FALSE)</f>
        <v>1415</v>
      </c>
      <c r="J2856" s="14" t="str">
        <f>VLOOKUP(A2856, [1]orders!A:I,9,FALSE)</f>
        <v>harold.o'connor@gmail.com</v>
      </c>
      <c r="K2856" s="14">
        <f>VLOOKUP(A2856, [1]orders!A:J,10,FALSE)</f>
        <v>95060</v>
      </c>
      <c r="L2856" s="2" t="str">
        <f>IFERROR(VLOOKUP(C2856, [5]stores!A:B, 2, FALSE), "Unknown")</f>
        <v>Santa Cruz Bikes</v>
      </c>
      <c r="M2856" s="2" t="str">
        <f>VLOOKUP(D2856,[3]products!A:B,2,FALSE)</f>
        <v>Electra Sugar Skulls 1 (20-inch) - Girl's - 2017</v>
      </c>
      <c r="N2856" s="2" t="str">
        <f>VLOOKUP(D2856, [3]products!A:H, 8, FALSE)</f>
        <v>Electra</v>
      </c>
      <c r="O2856" s="21">
        <f>VLOOKUP(A2856, [1]orders!A:D, 4, FALSE)</f>
        <v>42925</v>
      </c>
      <c r="P2856" s="2">
        <v>2</v>
      </c>
      <c r="Q2856" s="2">
        <v>299.99</v>
      </c>
      <c r="R2856" s="27">
        <v>7.0000000000000007E-2</v>
      </c>
      <c r="S2856" s="2">
        <f t="shared" si="44"/>
        <v>599.98</v>
      </c>
    </row>
    <row r="2857" spans="1:19" x14ac:dyDescent="0.3">
      <c r="A2857" s="2">
        <v>993</v>
      </c>
      <c r="B2857" s="2">
        <v>5</v>
      </c>
      <c r="C2857" s="2">
        <f>VLOOKUP(A2857, [1]orders!A:G, 7, FALSE)</f>
        <v>1</v>
      </c>
      <c r="D2857" s="2">
        <v>79</v>
      </c>
      <c r="E2857" s="2">
        <f>VLOOKUP(C2857, [2]staffs!A:G,1,FALSE)</f>
        <v>1</v>
      </c>
      <c r="F2857" s="2" t="str">
        <f>VLOOKUP(E2857, [2]staffs!A:D,4,FALSE)</f>
        <v>fabiola.jackson@bikes.shop</v>
      </c>
      <c r="G2857" s="2">
        <f>VLOOKUP(D2857, [3]products!$A:$D, 4, FALSE)</f>
        <v>3</v>
      </c>
      <c r="H2857" s="2" t="str">
        <f>VLOOKUP(G2857, [4]categories!A:B, 2, FALSE)</f>
        <v>Cruisers Bicycles</v>
      </c>
      <c r="I2857" s="14">
        <f>VLOOKUP(A2857, [1]orders!A:B,2,FALSE)</f>
        <v>1415</v>
      </c>
      <c r="J2857" s="14" t="str">
        <f>VLOOKUP(A2857, [1]orders!A:I,9,FALSE)</f>
        <v>harold.o'connor@gmail.com</v>
      </c>
      <c r="K2857" s="14">
        <f>VLOOKUP(A2857, [1]orders!A:J,10,FALSE)</f>
        <v>95060</v>
      </c>
      <c r="L2857" s="2" t="str">
        <f>IFERROR(VLOOKUP(C2857, [5]stores!A:B, 2, FALSE), "Unknown")</f>
        <v>Santa Cruz Bikes</v>
      </c>
      <c r="M2857" s="2" t="str">
        <f>VLOOKUP(D2857,[3]products!A:B,2,FALSE)</f>
        <v>Sun Bicycles Boardwalk (24-inch Wheels) - 2017</v>
      </c>
      <c r="N2857" s="2" t="str">
        <f>VLOOKUP(D2857, [3]products!A:H, 8, FALSE)</f>
        <v>Sun Bicycles</v>
      </c>
      <c r="O2857" s="21">
        <f>VLOOKUP(A2857, [1]orders!A:D, 4, FALSE)</f>
        <v>42925</v>
      </c>
      <c r="P2857" s="2">
        <v>2</v>
      </c>
      <c r="Q2857" s="2">
        <v>402.99</v>
      </c>
      <c r="R2857" s="27">
        <v>0.1</v>
      </c>
      <c r="S2857" s="2">
        <f t="shared" si="44"/>
        <v>805.98</v>
      </c>
    </row>
    <row r="2858" spans="1:19" x14ac:dyDescent="0.3">
      <c r="A2858" s="2">
        <v>994</v>
      </c>
      <c r="B2858" s="2">
        <v>1</v>
      </c>
      <c r="C2858" s="2">
        <f>VLOOKUP(A2858, [1]orders!A:G, 7, FALSE)</f>
        <v>2</v>
      </c>
      <c r="D2858" s="2">
        <v>37</v>
      </c>
      <c r="E2858" s="2">
        <f>VLOOKUP(C2858, [2]staffs!A:G,1,FALSE)</f>
        <v>2</v>
      </c>
      <c r="F2858" s="2" t="str">
        <f>VLOOKUP(E2858, [2]staffs!A:D,4,FALSE)</f>
        <v>mireya.copeland@bikes.shop</v>
      </c>
      <c r="G2858" s="2">
        <f>VLOOKUP(D2858, [3]products!$A:$D, 4, FALSE)</f>
        <v>6</v>
      </c>
      <c r="H2858" s="2" t="str">
        <f>VLOOKUP(G2858, [4]categories!A:B, 2, FALSE)</f>
        <v>Mountain Bikes</v>
      </c>
      <c r="I2858" s="14">
        <f>VLOOKUP(A2858, [1]orders!A:B,2,FALSE)</f>
        <v>419</v>
      </c>
      <c r="J2858" s="14" t="str">
        <f>VLOOKUP(A2858, [1]orders!A:I,9,FALSE)</f>
        <v>krystin.marshall@hotmail.com</v>
      </c>
      <c r="K2858" s="14">
        <f>VLOOKUP(A2858, [1]orders!A:J,10,FALSE)</f>
        <v>12601</v>
      </c>
      <c r="L2858" s="2" t="str">
        <f>IFERROR(VLOOKUP(C2858, [5]stores!A:B, 2, FALSE), "Unknown")</f>
        <v>Baldwin Bikes</v>
      </c>
      <c r="M2858" s="2" t="str">
        <f>VLOOKUP(D2858,[3]products!A:B,2,FALSE)</f>
        <v>Haro Flightline One ST - 2017</v>
      </c>
      <c r="N2858" s="2" t="str">
        <f>VLOOKUP(D2858, [3]products!A:H, 8, FALSE)</f>
        <v>Haro</v>
      </c>
      <c r="O2858" s="21">
        <f>VLOOKUP(A2858, [1]orders!A:D, 4, FALSE)</f>
        <v>42925</v>
      </c>
      <c r="P2858" s="2">
        <v>2</v>
      </c>
      <c r="Q2858" s="2">
        <v>379.99</v>
      </c>
      <c r="R2858" s="27">
        <v>0.1</v>
      </c>
      <c r="S2858" s="2">
        <f t="shared" si="44"/>
        <v>759.98</v>
      </c>
    </row>
    <row r="2859" spans="1:19" x14ac:dyDescent="0.3">
      <c r="A2859" s="2">
        <v>994</v>
      </c>
      <c r="B2859" s="2">
        <v>2</v>
      </c>
      <c r="C2859" s="2">
        <f>VLOOKUP(A2859, [1]orders!A:G, 7, FALSE)</f>
        <v>2</v>
      </c>
      <c r="D2859" s="2">
        <v>45</v>
      </c>
      <c r="E2859" s="2">
        <f>VLOOKUP(C2859, [2]staffs!A:G,1,FALSE)</f>
        <v>2</v>
      </c>
      <c r="F2859" s="2" t="str">
        <f>VLOOKUP(E2859, [2]staffs!A:D,4,FALSE)</f>
        <v>mireya.copeland@bikes.shop</v>
      </c>
      <c r="G2859" s="2">
        <f>VLOOKUP(D2859, [3]products!$A:$D, 4, FALSE)</f>
        <v>6</v>
      </c>
      <c r="H2859" s="2" t="str">
        <f>VLOOKUP(G2859, [4]categories!A:B, 2, FALSE)</f>
        <v>Mountain Bikes</v>
      </c>
      <c r="I2859" s="14">
        <f>VLOOKUP(A2859, [1]orders!A:B,2,FALSE)</f>
        <v>419</v>
      </c>
      <c r="J2859" s="14" t="str">
        <f>VLOOKUP(A2859, [1]orders!A:I,9,FALSE)</f>
        <v>krystin.marshall@hotmail.com</v>
      </c>
      <c r="K2859" s="14">
        <f>VLOOKUP(A2859, [1]orders!A:J,10,FALSE)</f>
        <v>12601</v>
      </c>
      <c r="L2859" s="2" t="str">
        <f>IFERROR(VLOOKUP(C2859, [5]stores!A:B, 2, FALSE), "Unknown")</f>
        <v>Baldwin Bikes</v>
      </c>
      <c r="M2859" s="2" t="str">
        <f>VLOOKUP(D2859,[3]products!A:B,2,FALSE)</f>
        <v>Haro SR 1.2 - 2017</v>
      </c>
      <c r="N2859" s="2" t="str">
        <f>VLOOKUP(D2859, [3]products!A:H, 8, FALSE)</f>
        <v>Haro</v>
      </c>
      <c r="O2859" s="21">
        <f>VLOOKUP(A2859, [1]orders!A:D, 4, FALSE)</f>
        <v>42925</v>
      </c>
      <c r="P2859" s="2">
        <v>1</v>
      </c>
      <c r="Q2859" s="2">
        <v>869.99</v>
      </c>
      <c r="R2859" s="27">
        <v>0.2</v>
      </c>
      <c r="S2859" s="2">
        <f t="shared" si="44"/>
        <v>869.99</v>
      </c>
    </row>
    <row r="2860" spans="1:19" x14ac:dyDescent="0.3">
      <c r="A2860" s="2">
        <v>994</v>
      </c>
      <c r="B2860" s="2">
        <v>3</v>
      </c>
      <c r="C2860" s="2">
        <f>VLOOKUP(A2860, [1]orders!A:G, 7, FALSE)</f>
        <v>2</v>
      </c>
      <c r="D2860" s="2">
        <v>66</v>
      </c>
      <c r="E2860" s="2">
        <f>VLOOKUP(C2860, [2]staffs!A:G,1,FALSE)</f>
        <v>2</v>
      </c>
      <c r="F2860" s="2" t="str">
        <f>VLOOKUP(E2860, [2]staffs!A:D,4,FALSE)</f>
        <v>mireya.copeland@bikes.shop</v>
      </c>
      <c r="G2860" s="2">
        <f>VLOOKUP(D2860, [3]products!$A:$D, 4, FALSE)</f>
        <v>3</v>
      </c>
      <c r="H2860" s="2" t="str">
        <f>VLOOKUP(G2860, [4]categories!A:B, 2, FALSE)</f>
        <v>Cruisers Bicycles</v>
      </c>
      <c r="I2860" s="14">
        <f>VLOOKUP(A2860, [1]orders!A:B,2,FALSE)</f>
        <v>419</v>
      </c>
      <c r="J2860" s="14" t="str">
        <f>VLOOKUP(A2860, [1]orders!A:I,9,FALSE)</f>
        <v>krystin.marshall@hotmail.com</v>
      </c>
      <c r="K2860" s="14">
        <f>VLOOKUP(A2860, [1]orders!A:J,10,FALSE)</f>
        <v>12601</v>
      </c>
      <c r="L2860" s="2" t="str">
        <f>IFERROR(VLOOKUP(C2860, [5]stores!A:B, 2, FALSE), "Unknown")</f>
        <v>Baldwin Bikes</v>
      </c>
      <c r="M2860" s="2" t="str">
        <f>VLOOKUP(D2860,[3]products!A:B,2,FALSE)</f>
        <v>Sun Bicycles Revolutions 24 - 2017</v>
      </c>
      <c r="N2860" s="2" t="str">
        <f>VLOOKUP(D2860, [3]products!A:H, 8, FALSE)</f>
        <v>Sun Bicycles</v>
      </c>
      <c r="O2860" s="21">
        <f>VLOOKUP(A2860, [1]orders!A:D, 4, FALSE)</f>
        <v>42925</v>
      </c>
      <c r="P2860" s="2">
        <v>1</v>
      </c>
      <c r="Q2860" s="2">
        <v>250.99</v>
      </c>
      <c r="R2860" s="27">
        <v>7.0000000000000007E-2</v>
      </c>
      <c r="S2860" s="2">
        <f t="shared" si="44"/>
        <v>250.99</v>
      </c>
    </row>
    <row r="2861" spans="1:19" x14ac:dyDescent="0.3">
      <c r="A2861" s="2">
        <v>995</v>
      </c>
      <c r="B2861" s="2">
        <v>1</v>
      </c>
      <c r="C2861" s="2">
        <f>VLOOKUP(A2861, [1]orders!A:G, 7, FALSE)</f>
        <v>1</v>
      </c>
      <c r="D2861" s="2">
        <v>16</v>
      </c>
      <c r="E2861" s="2">
        <f>VLOOKUP(C2861, [2]staffs!A:G,1,FALSE)</f>
        <v>1</v>
      </c>
      <c r="F2861" s="2" t="str">
        <f>VLOOKUP(E2861, [2]staffs!A:D,4,FALSE)</f>
        <v>fabiola.jackson@bikes.shop</v>
      </c>
      <c r="G2861" s="2">
        <f>VLOOKUP(D2861, [3]products!$A:$D, 4, FALSE)</f>
        <v>3</v>
      </c>
      <c r="H2861" s="2" t="str">
        <f>VLOOKUP(G2861, [4]categories!A:B, 2, FALSE)</f>
        <v>Cruisers Bicycles</v>
      </c>
      <c r="I2861" s="14">
        <f>VLOOKUP(A2861, [1]orders!A:B,2,FALSE)</f>
        <v>621</v>
      </c>
      <c r="J2861" s="14" t="str">
        <f>VLOOKUP(A2861, [1]orders!A:I,9,FALSE)</f>
        <v>basil.ballard@yahoo.com</v>
      </c>
      <c r="K2861" s="14">
        <f>VLOOKUP(A2861, [1]orders!A:J,10,FALSE)</f>
        <v>94580</v>
      </c>
      <c r="L2861" s="2" t="str">
        <f>IFERROR(VLOOKUP(C2861, [5]stores!A:B, 2, FALSE), "Unknown")</f>
        <v>Santa Cruz Bikes</v>
      </c>
      <c r="M2861" s="2" t="str">
        <f>VLOOKUP(D2861,[3]products!A:B,2,FALSE)</f>
        <v>Electra Townie Original 7D EQ - 2016</v>
      </c>
      <c r="N2861" s="2" t="str">
        <f>VLOOKUP(D2861, [3]products!A:H, 8, FALSE)</f>
        <v>Electra</v>
      </c>
      <c r="O2861" s="21">
        <f>VLOOKUP(A2861, [1]orders!A:D, 4, FALSE)</f>
        <v>42927</v>
      </c>
      <c r="P2861" s="2">
        <v>2</v>
      </c>
      <c r="Q2861" s="2">
        <v>599.99</v>
      </c>
      <c r="R2861" s="27">
        <v>0.1</v>
      </c>
      <c r="S2861" s="2">
        <f t="shared" si="44"/>
        <v>1199.98</v>
      </c>
    </row>
    <row r="2862" spans="1:19" x14ac:dyDescent="0.3">
      <c r="A2862" s="2">
        <v>995</v>
      </c>
      <c r="B2862" s="2">
        <v>2</v>
      </c>
      <c r="C2862" s="2">
        <f>VLOOKUP(A2862, [1]orders!A:G, 7, FALSE)</f>
        <v>1</v>
      </c>
      <c r="D2862" s="2">
        <v>90</v>
      </c>
      <c r="E2862" s="2">
        <f>VLOOKUP(C2862, [2]staffs!A:G,1,FALSE)</f>
        <v>1</v>
      </c>
      <c r="F2862" s="2" t="str">
        <f>VLOOKUP(E2862, [2]staffs!A:D,4,FALSE)</f>
        <v>fabiola.jackson@bikes.shop</v>
      </c>
      <c r="G2862" s="2">
        <f>VLOOKUP(D2862, [3]products!$A:$D, 4, FALSE)</f>
        <v>1</v>
      </c>
      <c r="H2862" s="2" t="str">
        <f>VLOOKUP(G2862, [4]categories!A:B, 2, FALSE)</f>
        <v>Children Bicycles</v>
      </c>
      <c r="I2862" s="14">
        <f>VLOOKUP(A2862, [1]orders!A:B,2,FALSE)</f>
        <v>621</v>
      </c>
      <c r="J2862" s="14" t="str">
        <f>VLOOKUP(A2862, [1]orders!A:I,9,FALSE)</f>
        <v>basil.ballard@yahoo.com</v>
      </c>
      <c r="K2862" s="14">
        <f>VLOOKUP(A2862, [1]orders!A:J,10,FALSE)</f>
        <v>94580</v>
      </c>
      <c r="L2862" s="2" t="str">
        <f>IFERROR(VLOOKUP(C2862, [5]stores!A:B, 2, FALSE), "Unknown")</f>
        <v>Santa Cruz Bikes</v>
      </c>
      <c r="M2862" s="2" t="str">
        <f>VLOOKUP(D2862,[3]products!A:B,2,FALSE)</f>
        <v>Trek Precaliber 16 Girls - 2017</v>
      </c>
      <c r="N2862" s="2" t="str">
        <f>VLOOKUP(D2862, [3]products!A:H, 8, FALSE)</f>
        <v>Trek</v>
      </c>
      <c r="O2862" s="21">
        <f>VLOOKUP(A2862, [1]orders!A:D, 4, FALSE)</f>
        <v>42927</v>
      </c>
      <c r="P2862" s="2">
        <v>1</v>
      </c>
      <c r="Q2862" s="2">
        <v>209.99</v>
      </c>
      <c r="R2862" s="27">
        <v>0.2</v>
      </c>
      <c r="S2862" s="2">
        <f t="shared" si="44"/>
        <v>209.99</v>
      </c>
    </row>
    <row r="2863" spans="1:19" x14ac:dyDescent="0.3">
      <c r="A2863" s="2">
        <v>995</v>
      </c>
      <c r="B2863" s="2">
        <v>3</v>
      </c>
      <c r="C2863" s="2">
        <f>VLOOKUP(A2863, [1]orders!A:G, 7, FALSE)</f>
        <v>1</v>
      </c>
      <c r="D2863" s="2">
        <v>101</v>
      </c>
      <c r="E2863" s="2">
        <f>VLOOKUP(C2863, [2]staffs!A:G,1,FALSE)</f>
        <v>1</v>
      </c>
      <c r="F2863" s="2" t="str">
        <f>VLOOKUP(E2863, [2]staffs!A:D,4,FALSE)</f>
        <v>fabiola.jackson@bikes.shop</v>
      </c>
      <c r="G2863" s="2">
        <f>VLOOKUP(D2863, [3]products!$A:$D, 4, FALSE)</f>
        <v>1</v>
      </c>
      <c r="H2863" s="2" t="str">
        <f>VLOOKUP(G2863, [4]categories!A:B, 2, FALSE)</f>
        <v>Children Bicycles</v>
      </c>
      <c r="I2863" s="14">
        <f>VLOOKUP(A2863, [1]orders!A:B,2,FALSE)</f>
        <v>621</v>
      </c>
      <c r="J2863" s="14" t="str">
        <f>VLOOKUP(A2863, [1]orders!A:I,9,FALSE)</f>
        <v>basil.ballard@yahoo.com</v>
      </c>
      <c r="K2863" s="14">
        <f>VLOOKUP(A2863, [1]orders!A:J,10,FALSE)</f>
        <v>94580</v>
      </c>
      <c r="L2863" s="2" t="str">
        <f>IFERROR(VLOOKUP(C2863, [5]stores!A:B, 2, FALSE), "Unknown")</f>
        <v>Santa Cruz Bikes</v>
      </c>
      <c r="M2863" s="2" t="str">
        <f>VLOOKUP(D2863,[3]products!A:B,2,FALSE)</f>
        <v>Electra Townie 7D (20-inch) - Boys' - 2017</v>
      </c>
      <c r="N2863" s="2" t="str">
        <f>VLOOKUP(D2863, [3]products!A:H, 8, FALSE)</f>
        <v>Electra</v>
      </c>
      <c r="O2863" s="21">
        <f>VLOOKUP(A2863, [1]orders!A:D, 4, FALSE)</f>
        <v>42927</v>
      </c>
      <c r="P2863" s="2">
        <v>1</v>
      </c>
      <c r="Q2863" s="2">
        <v>339.99</v>
      </c>
      <c r="R2863" s="27">
        <v>0.1</v>
      </c>
      <c r="S2863" s="2">
        <f t="shared" si="44"/>
        <v>339.99</v>
      </c>
    </row>
    <row r="2864" spans="1:19" x14ac:dyDescent="0.3">
      <c r="A2864" s="2">
        <v>996</v>
      </c>
      <c r="B2864" s="2">
        <v>1</v>
      </c>
      <c r="C2864" s="2">
        <f>VLOOKUP(A2864, [1]orders!A:G, 7, FALSE)</f>
        <v>1</v>
      </c>
      <c r="D2864" s="2">
        <v>68</v>
      </c>
      <c r="E2864" s="2">
        <f>VLOOKUP(C2864, [2]staffs!A:G,1,FALSE)</f>
        <v>1</v>
      </c>
      <c r="F2864" s="2" t="str">
        <f>VLOOKUP(E2864, [2]staffs!A:D,4,FALSE)</f>
        <v>fabiola.jackson@bikes.shop</v>
      </c>
      <c r="G2864" s="2">
        <f>VLOOKUP(D2864, [3]products!$A:$D, 4, FALSE)</f>
        <v>3</v>
      </c>
      <c r="H2864" s="2" t="str">
        <f>VLOOKUP(G2864, [4]categories!A:B, 2, FALSE)</f>
        <v>Cruisers Bicycles</v>
      </c>
      <c r="I2864" s="14">
        <f>VLOOKUP(A2864, [1]orders!A:B,2,FALSE)</f>
        <v>915</v>
      </c>
      <c r="J2864" s="14" t="str">
        <f>VLOOKUP(A2864, [1]orders!A:I,9,FALSE)</f>
        <v>beryl.bennett@aol.com</v>
      </c>
      <c r="K2864" s="14">
        <f>VLOOKUP(A2864, [1]orders!A:J,10,FALSE)</f>
        <v>95820</v>
      </c>
      <c r="L2864" s="2" t="str">
        <f>IFERROR(VLOOKUP(C2864, [5]stores!A:B, 2, FALSE), "Unknown")</f>
        <v>Santa Cruz Bikes</v>
      </c>
      <c r="M2864" s="2" t="str">
        <f>VLOOKUP(D2864,[3]products!A:B,2,FALSE)</f>
        <v>Sun Bicycles Cruz 3 - 2017</v>
      </c>
      <c r="N2864" s="2" t="str">
        <f>VLOOKUP(D2864, [3]products!A:H, 8, FALSE)</f>
        <v>Sun Bicycles</v>
      </c>
      <c r="O2864" s="21">
        <f>VLOOKUP(A2864, [1]orders!A:D, 4, FALSE)</f>
        <v>42927</v>
      </c>
      <c r="P2864" s="2">
        <v>2</v>
      </c>
      <c r="Q2864" s="2">
        <v>449.99</v>
      </c>
      <c r="R2864" s="27">
        <v>0.05</v>
      </c>
      <c r="S2864" s="2">
        <f t="shared" si="44"/>
        <v>899.98</v>
      </c>
    </row>
    <row r="2865" spans="1:19" x14ac:dyDescent="0.3">
      <c r="A2865" s="2">
        <v>996</v>
      </c>
      <c r="B2865" s="2">
        <v>2</v>
      </c>
      <c r="C2865" s="2">
        <f>VLOOKUP(A2865, [1]orders!A:G, 7, FALSE)</f>
        <v>1</v>
      </c>
      <c r="D2865" s="2">
        <v>32</v>
      </c>
      <c r="E2865" s="2">
        <f>VLOOKUP(C2865, [2]staffs!A:G,1,FALSE)</f>
        <v>1</v>
      </c>
      <c r="F2865" s="2" t="str">
        <f>VLOOKUP(E2865, [2]staffs!A:D,4,FALSE)</f>
        <v>fabiola.jackson@bikes.shop</v>
      </c>
      <c r="G2865" s="2">
        <f>VLOOKUP(D2865, [3]products!$A:$D, 4, FALSE)</f>
        <v>6</v>
      </c>
      <c r="H2865" s="2" t="str">
        <f>VLOOKUP(G2865, [4]categories!A:B, 2, FALSE)</f>
        <v>Mountain Bikes</v>
      </c>
      <c r="I2865" s="14">
        <f>VLOOKUP(A2865, [1]orders!A:B,2,FALSE)</f>
        <v>915</v>
      </c>
      <c r="J2865" s="14" t="str">
        <f>VLOOKUP(A2865, [1]orders!A:I,9,FALSE)</f>
        <v>beryl.bennett@aol.com</v>
      </c>
      <c r="K2865" s="14">
        <f>VLOOKUP(A2865, [1]orders!A:J,10,FALSE)</f>
        <v>95820</v>
      </c>
      <c r="L2865" s="2" t="str">
        <f>IFERROR(VLOOKUP(C2865, [5]stores!A:B, 2, FALSE), "Unknown")</f>
        <v>Santa Cruz Bikes</v>
      </c>
      <c r="M2865" s="2" t="str">
        <f>VLOOKUP(D2865,[3]products!A:B,2,FALSE)</f>
        <v>Trek Farley Alloy Frameset - 2017</v>
      </c>
      <c r="N2865" s="2" t="str">
        <f>VLOOKUP(D2865, [3]products!A:H, 8, FALSE)</f>
        <v>Trek</v>
      </c>
      <c r="O2865" s="21">
        <f>VLOOKUP(A2865, [1]orders!A:D, 4, FALSE)</f>
        <v>42927</v>
      </c>
      <c r="P2865" s="2">
        <v>1</v>
      </c>
      <c r="Q2865" s="2">
        <v>469.99</v>
      </c>
      <c r="R2865" s="27">
        <v>0.05</v>
      </c>
      <c r="S2865" s="2">
        <f t="shared" si="44"/>
        <v>469.99</v>
      </c>
    </row>
    <row r="2866" spans="1:19" x14ac:dyDescent="0.3">
      <c r="A2866" s="2">
        <v>997</v>
      </c>
      <c r="B2866" s="2">
        <v>1</v>
      </c>
      <c r="C2866" s="2">
        <f>VLOOKUP(A2866, [1]orders!A:G, 7, FALSE)</f>
        <v>2</v>
      </c>
      <c r="D2866" s="2">
        <v>86</v>
      </c>
      <c r="E2866" s="2">
        <f>VLOOKUP(C2866, [2]staffs!A:G,1,FALSE)</f>
        <v>2</v>
      </c>
      <c r="F2866" s="2" t="str">
        <f>VLOOKUP(E2866, [2]staffs!A:D,4,FALSE)</f>
        <v>mireya.copeland@bikes.shop</v>
      </c>
      <c r="G2866" s="2">
        <f>VLOOKUP(D2866, [3]products!$A:$D, 4, FALSE)</f>
        <v>1</v>
      </c>
      <c r="H2866" s="2" t="str">
        <f>VLOOKUP(G2866, [4]categories!A:B, 2, FALSE)</f>
        <v>Children Bicycles</v>
      </c>
      <c r="I2866" s="14">
        <f>VLOOKUP(A2866, [1]orders!A:B,2,FALSE)</f>
        <v>485</v>
      </c>
      <c r="J2866" s="14" t="str">
        <f>VLOOKUP(A2866, [1]orders!A:I,9,FALSE)</f>
        <v>catherine.miles@msn.com</v>
      </c>
      <c r="K2866" s="14">
        <f>VLOOKUP(A2866, [1]orders!A:J,10,FALSE)</f>
        <v>11369</v>
      </c>
      <c r="L2866" s="2" t="str">
        <f>IFERROR(VLOOKUP(C2866, [5]stores!A:B, 2, FALSE), "Unknown")</f>
        <v>Baldwin Bikes</v>
      </c>
      <c r="M2866" s="2" t="str">
        <f>VLOOKUP(D2866,[3]products!A:B,2,FALSE)</f>
        <v>Trek Girl's Kickster - 2017</v>
      </c>
      <c r="N2866" s="2" t="str">
        <f>VLOOKUP(D2866, [3]products!A:H, 8, FALSE)</f>
        <v>Trek</v>
      </c>
      <c r="O2866" s="21">
        <f>VLOOKUP(A2866, [1]orders!A:D, 4, FALSE)</f>
        <v>42927</v>
      </c>
      <c r="P2866" s="2">
        <v>2</v>
      </c>
      <c r="Q2866" s="2">
        <v>149.99</v>
      </c>
      <c r="R2866" s="27">
        <v>7.0000000000000007E-2</v>
      </c>
      <c r="S2866" s="2">
        <f t="shared" si="44"/>
        <v>299.98</v>
      </c>
    </row>
    <row r="2867" spans="1:19" x14ac:dyDescent="0.3">
      <c r="A2867" s="2">
        <v>997</v>
      </c>
      <c r="B2867" s="2">
        <v>2</v>
      </c>
      <c r="C2867" s="2">
        <f>VLOOKUP(A2867, [1]orders!A:G, 7, FALSE)</f>
        <v>2</v>
      </c>
      <c r="D2867" s="2">
        <v>105</v>
      </c>
      <c r="E2867" s="2">
        <f>VLOOKUP(C2867, [2]staffs!A:G,1,FALSE)</f>
        <v>2</v>
      </c>
      <c r="F2867" s="2" t="str">
        <f>VLOOKUP(E2867, [2]staffs!A:D,4,FALSE)</f>
        <v>mireya.copeland@bikes.shop</v>
      </c>
      <c r="G2867" s="2">
        <f>VLOOKUP(D2867, [3]products!$A:$D, 4, FALSE)</f>
        <v>2</v>
      </c>
      <c r="H2867" s="2" t="str">
        <f>VLOOKUP(G2867, [4]categories!A:B, 2, FALSE)</f>
        <v>Comfort Bicycles</v>
      </c>
      <c r="I2867" s="14">
        <f>VLOOKUP(A2867, [1]orders!A:B,2,FALSE)</f>
        <v>485</v>
      </c>
      <c r="J2867" s="14" t="str">
        <f>VLOOKUP(A2867, [1]orders!A:I,9,FALSE)</f>
        <v>catherine.miles@msn.com</v>
      </c>
      <c r="K2867" s="14">
        <f>VLOOKUP(A2867, [1]orders!A:J,10,FALSE)</f>
        <v>11369</v>
      </c>
      <c r="L2867" s="2" t="str">
        <f>IFERROR(VLOOKUP(C2867, [5]stores!A:B, 2, FALSE), "Unknown")</f>
        <v>Baldwin Bikes</v>
      </c>
      <c r="M2867" s="2" t="str">
        <f>VLOOKUP(D2867,[3]products!A:B,2,FALSE)</f>
        <v>Sun Bicycles Streamway 7 - 2017</v>
      </c>
      <c r="N2867" s="2" t="str">
        <f>VLOOKUP(D2867, [3]products!A:H, 8, FALSE)</f>
        <v>Sun Bicycles</v>
      </c>
      <c r="O2867" s="21">
        <f>VLOOKUP(A2867, [1]orders!A:D, 4, FALSE)</f>
        <v>42927</v>
      </c>
      <c r="P2867" s="2">
        <v>2</v>
      </c>
      <c r="Q2867" s="2">
        <v>533.99</v>
      </c>
      <c r="R2867" s="27">
        <v>0.2</v>
      </c>
      <c r="S2867" s="2">
        <f t="shared" si="44"/>
        <v>1067.98</v>
      </c>
    </row>
    <row r="2868" spans="1:19" x14ac:dyDescent="0.3">
      <c r="A2868" s="2">
        <v>997</v>
      </c>
      <c r="B2868" s="2">
        <v>3</v>
      </c>
      <c r="C2868" s="2">
        <f>VLOOKUP(A2868, [1]orders!A:G, 7, FALSE)</f>
        <v>2</v>
      </c>
      <c r="D2868" s="2">
        <v>14</v>
      </c>
      <c r="E2868" s="2">
        <f>VLOOKUP(C2868, [2]staffs!A:G,1,FALSE)</f>
        <v>2</v>
      </c>
      <c r="F2868" s="2" t="str">
        <f>VLOOKUP(E2868, [2]staffs!A:D,4,FALSE)</f>
        <v>mireya.copeland@bikes.shop</v>
      </c>
      <c r="G2868" s="2">
        <f>VLOOKUP(D2868, [3]products!$A:$D, 4, FALSE)</f>
        <v>3</v>
      </c>
      <c r="H2868" s="2" t="str">
        <f>VLOOKUP(G2868, [4]categories!A:B, 2, FALSE)</f>
        <v>Cruisers Bicycles</v>
      </c>
      <c r="I2868" s="14">
        <f>VLOOKUP(A2868, [1]orders!A:B,2,FALSE)</f>
        <v>485</v>
      </c>
      <c r="J2868" s="14" t="str">
        <f>VLOOKUP(A2868, [1]orders!A:I,9,FALSE)</f>
        <v>catherine.miles@msn.com</v>
      </c>
      <c r="K2868" s="14">
        <f>VLOOKUP(A2868, [1]orders!A:J,10,FALSE)</f>
        <v>11369</v>
      </c>
      <c r="L2868" s="2" t="str">
        <f>IFERROR(VLOOKUP(C2868, [5]stores!A:B, 2, FALSE), "Unknown")</f>
        <v>Baldwin Bikes</v>
      </c>
      <c r="M2868" s="2" t="str">
        <f>VLOOKUP(D2868,[3]products!A:B,2,FALSE)</f>
        <v>Electra Girl's Hawaii 1 (16-inch) - 2015/2016</v>
      </c>
      <c r="N2868" s="2" t="str">
        <f>VLOOKUP(D2868, [3]products!A:H, 8, FALSE)</f>
        <v>Electra</v>
      </c>
      <c r="O2868" s="21">
        <f>VLOOKUP(A2868, [1]orders!A:D, 4, FALSE)</f>
        <v>42927</v>
      </c>
      <c r="P2868" s="2">
        <v>2</v>
      </c>
      <c r="Q2868" s="2">
        <v>269.99</v>
      </c>
      <c r="R2868" s="27">
        <v>7.0000000000000007E-2</v>
      </c>
      <c r="S2868" s="2">
        <f t="shared" si="44"/>
        <v>539.98</v>
      </c>
    </row>
    <row r="2869" spans="1:19" x14ac:dyDescent="0.3">
      <c r="A2869" s="2">
        <v>998</v>
      </c>
      <c r="B2869" s="2">
        <v>1</v>
      </c>
      <c r="C2869" s="2">
        <f>VLOOKUP(A2869, [1]orders!A:G, 7, FALSE)</f>
        <v>2</v>
      </c>
      <c r="D2869" s="2">
        <v>26</v>
      </c>
      <c r="E2869" s="2">
        <f>VLOOKUP(C2869, [2]staffs!A:G,1,FALSE)</f>
        <v>2</v>
      </c>
      <c r="F2869" s="2" t="str">
        <f>VLOOKUP(E2869, [2]staffs!A:D,4,FALSE)</f>
        <v>mireya.copeland@bikes.shop</v>
      </c>
      <c r="G2869" s="2">
        <f>VLOOKUP(D2869, [3]products!$A:$D, 4, FALSE)</f>
        <v>2</v>
      </c>
      <c r="H2869" s="2" t="str">
        <f>VLOOKUP(G2869, [4]categories!A:B, 2, FALSE)</f>
        <v>Comfort Bicycles</v>
      </c>
      <c r="I2869" s="14">
        <f>VLOOKUP(A2869, [1]orders!A:B,2,FALSE)</f>
        <v>219</v>
      </c>
      <c r="J2869" s="14" t="str">
        <f>VLOOKUP(A2869, [1]orders!A:I,9,FALSE)</f>
        <v>darcie.morgan@aol.com</v>
      </c>
      <c r="K2869" s="14">
        <f>VLOOKUP(A2869, [1]orders!A:J,10,FALSE)</f>
        <v>11572</v>
      </c>
      <c r="L2869" s="2" t="str">
        <f>IFERROR(VLOOKUP(C2869, [5]stores!A:B, 2, FALSE), "Unknown")</f>
        <v>Baldwin Bikes</v>
      </c>
      <c r="M2869" s="2" t="str">
        <f>VLOOKUP(D2869,[3]products!A:B,2,FALSE)</f>
        <v>Electra Townie Original 7D EQ - 2016</v>
      </c>
      <c r="N2869" s="2" t="str">
        <f>VLOOKUP(D2869, [3]products!A:H, 8, FALSE)</f>
        <v>Electra</v>
      </c>
      <c r="O2869" s="21">
        <f>VLOOKUP(A2869, [1]orders!A:D, 4, FALSE)</f>
        <v>42928</v>
      </c>
      <c r="P2869" s="2">
        <v>2</v>
      </c>
      <c r="Q2869" s="2">
        <v>599.99</v>
      </c>
      <c r="R2869" s="27">
        <v>0.05</v>
      </c>
      <c r="S2869" s="2">
        <f t="shared" si="44"/>
        <v>1199.98</v>
      </c>
    </row>
    <row r="2870" spans="1:19" x14ac:dyDescent="0.3">
      <c r="A2870" s="2">
        <v>998</v>
      </c>
      <c r="B2870" s="2">
        <v>2</v>
      </c>
      <c r="C2870" s="2">
        <f>VLOOKUP(A2870, [1]orders!A:G, 7, FALSE)</f>
        <v>2</v>
      </c>
      <c r="D2870" s="2">
        <v>105</v>
      </c>
      <c r="E2870" s="2">
        <f>VLOOKUP(C2870, [2]staffs!A:G,1,FALSE)</f>
        <v>2</v>
      </c>
      <c r="F2870" s="2" t="str">
        <f>VLOOKUP(E2870, [2]staffs!A:D,4,FALSE)</f>
        <v>mireya.copeland@bikes.shop</v>
      </c>
      <c r="G2870" s="2">
        <f>VLOOKUP(D2870, [3]products!$A:$D, 4, FALSE)</f>
        <v>2</v>
      </c>
      <c r="H2870" s="2" t="str">
        <f>VLOOKUP(G2870, [4]categories!A:B, 2, FALSE)</f>
        <v>Comfort Bicycles</v>
      </c>
      <c r="I2870" s="14">
        <f>VLOOKUP(A2870, [1]orders!A:B,2,FALSE)</f>
        <v>219</v>
      </c>
      <c r="J2870" s="14" t="str">
        <f>VLOOKUP(A2870, [1]orders!A:I,9,FALSE)</f>
        <v>darcie.morgan@aol.com</v>
      </c>
      <c r="K2870" s="14">
        <f>VLOOKUP(A2870, [1]orders!A:J,10,FALSE)</f>
        <v>11572</v>
      </c>
      <c r="L2870" s="2" t="str">
        <f>IFERROR(VLOOKUP(C2870, [5]stores!A:B, 2, FALSE), "Unknown")</f>
        <v>Baldwin Bikes</v>
      </c>
      <c r="M2870" s="2" t="str">
        <f>VLOOKUP(D2870,[3]products!A:B,2,FALSE)</f>
        <v>Sun Bicycles Streamway 7 - 2017</v>
      </c>
      <c r="N2870" s="2" t="str">
        <f>VLOOKUP(D2870, [3]products!A:H, 8, FALSE)</f>
        <v>Sun Bicycles</v>
      </c>
      <c r="O2870" s="21">
        <f>VLOOKUP(A2870, [1]orders!A:D, 4, FALSE)</f>
        <v>42928</v>
      </c>
      <c r="P2870" s="2">
        <v>1</v>
      </c>
      <c r="Q2870" s="2">
        <v>533.99</v>
      </c>
      <c r="R2870" s="27">
        <v>0.2</v>
      </c>
      <c r="S2870" s="2">
        <f t="shared" si="44"/>
        <v>533.99</v>
      </c>
    </row>
    <row r="2871" spans="1:19" x14ac:dyDescent="0.3">
      <c r="A2871" s="2">
        <v>999</v>
      </c>
      <c r="B2871" s="2">
        <v>1</v>
      </c>
      <c r="C2871" s="2">
        <f>VLOOKUP(A2871, [1]orders!A:G, 7, FALSE)</f>
        <v>2</v>
      </c>
      <c r="D2871" s="2">
        <v>70</v>
      </c>
      <c r="E2871" s="2">
        <f>VLOOKUP(C2871, [2]staffs!A:G,1,FALSE)</f>
        <v>2</v>
      </c>
      <c r="F2871" s="2" t="str">
        <f>VLOOKUP(E2871, [2]staffs!A:D,4,FALSE)</f>
        <v>mireya.copeland@bikes.shop</v>
      </c>
      <c r="G2871" s="2">
        <f>VLOOKUP(D2871, [3]products!$A:$D, 4, FALSE)</f>
        <v>3</v>
      </c>
      <c r="H2871" s="2" t="str">
        <f>VLOOKUP(G2871, [4]categories!A:B, 2, FALSE)</f>
        <v>Cruisers Bicycles</v>
      </c>
      <c r="I2871" s="14">
        <f>VLOOKUP(A2871, [1]orders!A:B,2,FALSE)</f>
        <v>590</v>
      </c>
      <c r="J2871" s="14" t="str">
        <f>VLOOKUP(A2871, [1]orders!A:I,9,FALSE)</f>
        <v>cyndi.dyer@msn.com</v>
      </c>
      <c r="K2871" s="14">
        <f>VLOOKUP(A2871, [1]orders!A:J,10,FALSE)</f>
        <v>11510</v>
      </c>
      <c r="L2871" s="2" t="str">
        <f>IFERROR(VLOOKUP(C2871, [5]stores!A:B, 2, FALSE), "Unknown")</f>
        <v>Baldwin Bikes</v>
      </c>
      <c r="M2871" s="2" t="str">
        <f>VLOOKUP(D2871,[3]products!A:B,2,FALSE)</f>
        <v>Electra Amsterdam Original 3i - 2015/2017</v>
      </c>
      <c r="N2871" s="2" t="str">
        <f>VLOOKUP(D2871, [3]products!A:H, 8, FALSE)</f>
        <v>Electra</v>
      </c>
      <c r="O2871" s="21">
        <f>VLOOKUP(A2871, [1]orders!A:D, 4, FALSE)</f>
        <v>42928</v>
      </c>
      <c r="P2871" s="2">
        <v>2</v>
      </c>
      <c r="Q2871" s="2">
        <v>659.99</v>
      </c>
      <c r="R2871" s="27">
        <v>7.0000000000000007E-2</v>
      </c>
      <c r="S2871" s="2">
        <f t="shared" si="44"/>
        <v>1319.98</v>
      </c>
    </row>
    <row r="2872" spans="1:19" x14ac:dyDescent="0.3">
      <c r="A2872" s="2">
        <v>999</v>
      </c>
      <c r="B2872" s="2">
        <v>2</v>
      </c>
      <c r="C2872" s="2">
        <f>VLOOKUP(A2872, [1]orders!A:G, 7, FALSE)</f>
        <v>2</v>
      </c>
      <c r="D2872" s="2">
        <v>106</v>
      </c>
      <c r="E2872" s="2">
        <f>VLOOKUP(C2872, [2]staffs!A:G,1,FALSE)</f>
        <v>2</v>
      </c>
      <c r="F2872" s="2" t="str">
        <f>VLOOKUP(E2872, [2]staffs!A:D,4,FALSE)</f>
        <v>mireya.copeland@bikes.shop</v>
      </c>
      <c r="G2872" s="2">
        <f>VLOOKUP(D2872, [3]products!$A:$D, 4, FALSE)</f>
        <v>2</v>
      </c>
      <c r="H2872" s="2" t="str">
        <f>VLOOKUP(G2872, [4]categories!A:B, 2, FALSE)</f>
        <v>Comfort Bicycles</v>
      </c>
      <c r="I2872" s="14">
        <f>VLOOKUP(A2872, [1]orders!A:B,2,FALSE)</f>
        <v>590</v>
      </c>
      <c r="J2872" s="14" t="str">
        <f>VLOOKUP(A2872, [1]orders!A:I,9,FALSE)</f>
        <v>cyndi.dyer@msn.com</v>
      </c>
      <c r="K2872" s="14">
        <f>VLOOKUP(A2872, [1]orders!A:J,10,FALSE)</f>
        <v>11510</v>
      </c>
      <c r="L2872" s="2" t="str">
        <f>IFERROR(VLOOKUP(C2872, [5]stores!A:B, 2, FALSE), "Unknown")</f>
        <v>Baldwin Bikes</v>
      </c>
      <c r="M2872" s="2" t="str">
        <f>VLOOKUP(D2872,[3]products!A:B,2,FALSE)</f>
        <v>Sun Bicycles Cruz 3 - 2017</v>
      </c>
      <c r="N2872" s="2" t="str">
        <f>VLOOKUP(D2872, [3]products!A:H, 8, FALSE)</f>
        <v>Sun Bicycles</v>
      </c>
      <c r="O2872" s="21">
        <f>VLOOKUP(A2872, [1]orders!A:D, 4, FALSE)</f>
        <v>42928</v>
      </c>
      <c r="P2872" s="2">
        <v>1</v>
      </c>
      <c r="Q2872" s="2">
        <v>449.99</v>
      </c>
      <c r="R2872" s="27">
        <v>0.05</v>
      </c>
      <c r="S2872" s="2">
        <f t="shared" si="44"/>
        <v>449.99</v>
      </c>
    </row>
    <row r="2873" spans="1:19" x14ac:dyDescent="0.3">
      <c r="A2873" s="2">
        <v>1000</v>
      </c>
      <c r="B2873" s="2">
        <v>1</v>
      </c>
      <c r="C2873" s="2">
        <f>VLOOKUP(A2873, [1]orders!A:G, 7, FALSE)</f>
        <v>2</v>
      </c>
      <c r="D2873" s="2">
        <v>65</v>
      </c>
      <c r="E2873" s="2">
        <f>VLOOKUP(C2873, [2]staffs!A:G,1,FALSE)</f>
        <v>2</v>
      </c>
      <c r="F2873" s="2" t="str">
        <f>VLOOKUP(E2873, [2]staffs!A:D,4,FALSE)</f>
        <v>mireya.copeland@bikes.shop</v>
      </c>
      <c r="G2873" s="2">
        <f>VLOOKUP(D2873, [3]products!$A:$D, 4, FALSE)</f>
        <v>3</v>
      </c>
      <c r="H2873" s="2" t="str">
        <f>VLOOKUP(G2873, [4]categories!A:B, 2, FALSE)</f>
        <v>Cruisers Bicycles</v>
      </c>
      <c r="I2873" s="14">
        <f>VLOOKUP(A2873, [1]orders!A:B,2,FALSE)</f>
        <v>645</v>
      </c>
      <c r="J2873" s="14" t="str">
        <f>VLOOKUP(A2873, [1]orders!A:I,9,FALSE)</f>
        <v>lewis.garner@gmail.com</v>
      </c>
      <c r="K2873" s="14">
        <f>VLOOKUP(A2873, [1]orders!A:J,10,FALSE)</f>
        <v>11717</v>
      </c>
      <c r="L2873" s="2" t="str">
        <f>IFERROR(VLOOKUP(C2873, [5]stores!A:B, 2, FALSE), "Unknown")</f>
        <v>Baldwin Bikes</v>
      </c>
      <c r="M2873" s="2" t="str">
        <f>VLOOKUP(D2873,[3]products!A:B,2,FALSE)</f>
        <v>Sun Bicycles Lil Bolt Type-R - 2017</v>
      </c>
      <c r="N2873" s="2" t="str">
        <f>VLOOKUP(D2873, [3]products!A:H, 8, FALSE)</f>
        <v>Sun Bicycles</v>
      </c>
      <c r="O2873" s="21">
        <f>VLOOKUP(A2873, [1]orders!A:D, 4, FALSE)</f>
        <v>42928</v>
      </c>
      <c r="P2873" s="2">
        <v>2</v>
      </c>
      <c r="Q2873" s="2">
        <v>346.99</v>
      </c>
      <c r="R2873" s="27">
        <v>0.05</v>
      </c>
      <c r="S2873" s="2">
        <f t="shared" si="44"/>
        <v>693.98</v>
      </c>
    </row>
    <row r="2874" spans="1:19" x14ac:dyDescent="0.3">
      <c r="A2874" s="2">
        <v>1000</v>
      </c>
      <c r="B2874" s="2">
        <v>2</v>
      </c>
      <c r="C2874" s="2">
        <f>VLOOKUP(A2874, [1]orders!A:G, 7, FALSE)</f>
        <v>2</v>
      </c>
      <c r="D2874" s="2">
        <v>111</v>
      </c>
      <c r="E2874" s="2">
        <f>VLOOKUP(C2874, [2]staffs!A:G,1,FALSE)</f>
        <v>2</v>
      </c>
      <c r="F2874" s="2" t="str">
        <f>VLOOKUP(E2874, [2]staffs!A:D,4,FALSE)</f>
        <v>mireya.copeland@bikes.shop</v>
      </c>
      <c r="G2874" s="2">
        <f>VLOOKUP(D2874, [3]products!$A:$D, 4, FALSE)</f>
        <v>2</v>
      </c>
      <c r="H2874" s="2" t="str">
        <f>VLOOKUP(G2874, [4]categories!A:B, 2, FALSE)</f>
        <v>Comfort Bicycles</v>
      </c>
      <c r="I2874" s="14">
        <f>VLOOKUP(A2874, [1]orders!A:B,2,FALSE)</f>
        <v>645</v>
      </c>
      <c r="J2874" s="14" t="str">
        <f>VLOOKUP(A2874, [1]orders!A:I,9,FALSE)</f>
        <v>lewis.garner@gmail.com</v>
      </c>
      <c r="K2874" s="14">
        <f>VLOOKUP(A2874, [1]orders!A:J,10,FALSE)</f>
        <v>11717</v>
      </c>
      <c r="L2874" s="2" t="str">
        <f>IFERROR(VLOOKUP(C2874, [5]stores!A:B, 2, FALSE), "Unknown")</f>
        <v>Baldwin Bikes</v>
      </c>
      <c r="M2874" s="2" t="str">
        <f>VLOOKUP(D2874,[3]products!A:B,2,FALSE)</f>
        <v>Sun Bicycles Drifter 7 - Women's - 2017</v>
      </c>
      <c r="N2874" s="2" t="str">
        <f>VLOOKUP(D2874, [3]products!A:H, 8, FALSE)</f>
        <v>Sun Bicycles</v>
      </c>
      <c r="O2874" s="21">
        <f>VLOOKUP(A2874, [1]orders!A:D, 4, FALSE)</f>
        <v>42928</v>
      </c>
      <c r="P2874" s="2">
        <v>1</v>
      </c>
      <c r="Q2874" s="2">
        <v>470.99</v>
      </c>
      <c r="R2874" s="27">
        <v>0.1</v>
      </c>
      <c r="S2874" s="2">
        <f t="shared" si="44"/>
        <v>470.99</v>
      </c>
    </row>
    <row r="2875" spans="1:19" x14ac:dyDescent="0.3">
      <c r="A2875" s="2">
        <v>1000</v>
      </c>
      <c r="B2875" s="2">
        <v>3</v>
      </c>
      <c r="C2875" s="2">
        <f>VLOOKUP(A2875, [1]orders!A:G, 7, FALSE)</f>
        <v>2</v>
      </c>
      <c r="D2875" s="2">
        <v>19</v>
      </c>
      <c r="E2875" s="2">
        <f>VLOOKUP(C2875, [2]staffs!A:G,1,FALSE)</f>
        <v>2</v>
      </c>
      <c r="F2875" s="2" t="str">
        <f>VLOOKUP(E2875, [2]staffs!A:D,4,FALSE)</f>
        <v>mireya.copeland@bikes.shop</v>
      </c>
      <c r="G2875" s="2">
        <f>VLOOKUP(D2875, [3]products!$A:$D, 4, FALSE)</f>
        <v>3</v>
      </c>
      <c r="H2875" s="2" t="str">
        <f>VLOOKUP(G2875, [4]categories!A:B, 2, FALSE)</f>
        <v>Cruisers Bicycles</v>
      </c>
      <c r="I2875" s="14">
        <f>VLOOKUP(A2875, [1]orders!A:B,2,FALSE)</f>
        <v>645</v>
      </c>
      <c r="J2875" s="14" t="str">
        <f>VLOOKUP(A2875, [1]orders!A:I,9,FALSE)</f>
        <v>lewis.garner@gmail.com</v>
      </c>
      <c r="K2875" s="14">
        <f>VLOOKUP(A2875, [1]orders!A:J,10,FALSE)</f>
        <v>11717</v>
      </c>
      <c r="L2875" s="2" t="str">
        <f>IFERROR(VLOOKUP(C2875, [5]stores!A:B, 2, FALSE), "Unknown")</f>
        <v>Baldwin Bikes</v>
      </c>
      <c r="M2875" s="2" t="str">
        <f>VLOOKUP(D2875,[3]products!A:B,2,FALSE)</f>
        <v>Pure Cycles William 3-Speed - 2016</v>
      </c>
      <c r="N2875" s="2" t="str">
        <f>VLOOKUP(D2875, [3]products!A:H, 8, FALSE)</f>
        <v>Pure Cycles</v>
      </c>
      <c r="O2875" s="21">
        <f>VLOOKUP(A2875, [1]orders!A:D, 4, FALSE)</f>
        <v>42928</v>
      </c>
      <c r="P2875" s="2">
        <v>2</v>
      </c>
      <c r="Q2875" s="2">
        <v>449</v>
      </c>
      <c r="R2875" s="27">
        <v>7.0000000000000007E-2</v>
      </c>
      <c r="S2875" s="2">
        <f t="shared" si="44"/>
        <v>898</v>
      </c>
    </row>
    <row r="2876" spans="1:19" x14ac:dyDescent="0.3">
      <c r="A2876" s="2">
        <v>1000</v>
      </c>
      <c r="B2876" s="2">
        <v>4</v>
      </c>
      <c r="C2876" s="2">
        <f>VLOOKUP(A2876, [1]orders!A:G, 7, FALSE)</f>
        <v>2</v>
      </c>
      <c r="D2876" s="2">
        <v>29</v>
      </c>
      <c r="E2876" s="2">
        <f>VLOOKUP(C2876, [2]staffs!A:G,1,FALSE)</f>
        <v>2</v>
      </c>
      <c r="F2876" s="2" t="str">
        <f>VLOOKUP(E2876, [2]staffs!A:D,4,FALSE)</f>
        <v>mireya.copeland@bikes.shop</v>
      </c>
      <c r="G2876" s="2">
        <f>VLOOKUP(D2876, [3]products!$A:$D, 4, FALSE)</f>
        <v>6</v>
      </c>
      <c r="H2876" s="2" t="str">
        <f>VLOOKUP(G2876, [4]categories!A:B, 2, FALSE)</f>
        <v>Mountain Bikes</v>
      </c>
      <c r="I2876" s="14">
        <f>VLOOKUP(A2876, [1]orders!A:B,2,FALSE)</f>
        <v>645</v>
      </c>
      <c r="J2876" s="14" t="str">
        <f>VLOOKUP(A2876, [1]orders!A:I,9,FALSE)</f>
        <v>lewis.garner@gmail.com</v>
      </c>
      <c r="K2876" s="14">
        <f>VLOOKUP(A2876, [1]orders!A:J,10,FALSE)</f>
        <v>11717</v>
      </c>
      <c r="L2876" s="2" t="str">
        <f>IFERROR(VLOOKUP(C2876, [5]stores!A:B, 2, FALSE), "Unknown")</f>
        <v>Baldwin Bikes</v>
      </c>
      <c r="M2876" s="2" t="str">
        <f>VLOOKUP(D2876,[3]products!A:B,2,FALSE)</f>
        <v>Trek X-Caliber 8 - 2017</v>
      </c>
      <c r="N2876" s="2" t="str">
        <f>VLOOKUP(D2876, [3]products!A:H, 8, FALSE)</f>
        <v>Trek</v>
      </c>
      <c r="O2876" s="21">
        <f>VLOOKUP(A2876, [1]orders!A:D, 4, FALSE)</f>
        <v>42928</v>
      </c>
      <c r="P2876" s="2">
        <v>2</v>
      </c>
      <c r="Q2876" s="2">
        <v>999.99</v>
      </c>
      <c r="R2876" s="27">
        <v>0.05</v>
      </c>
      <c r="S2876" s="2">
        <f t="shared" si="44"/>
        <v>1999.98</v>
      </c>
    </row>
    <row r="2877" spans="1:19" x14ac:dyDescent="0.3">
      <c r="A2877" s="2">
        <v>1001</v>
      </c>
      <c r="B2877" s="2">
        <v>1</v>
      </c>
      <c r="C2877" s="2">
        <f>VLOOKUP(A2877, [1]orders!A:G, 7, FALSE)</f>
        <v>2</v>
      </c>
      <c r="D2877" s="2">
        <v>72</v>
      </c>
      <c r="E2877" s="2">
        <f>VLOOKUP(C2877, [2]staffs!A:G,1,FALSE)</f>
        <v>2</v>
      </c>
      <c r="F2877" s="2" t="str">
        <f>VLOOKUP(E2877, [2]staffs!A:D,4,FALSE)</f>
        <v>mireya.copeland@bikes.shop</v>
      </c>
      <c r="G2877" s="2">
        <f>VLOOKUP(D2877, [3]products!$A:$D, 4, FALSE)</f>
        <v>3</v>
      </c>
      <c r="H2877" s="2" t="str">
        <f>VLOOKUP(G2877, [4]categories!A:B, 2, FALSE)</f>
        <v>Cruisers Bicycles</v>
      </c>
      <c r="I2877" s="14">
        <f>VLOOKUP(A2877, [1]orders!A:B,2,FALSE)</f>
        <v>354</v>
      </c>
      <c r="J2877" s="14" t="str">
        <f>VLOOKUP(A2877, [1]orders!A:I,9,FALSE)</f>
        <v>tonda.armstrong@aol.com</v>
      </c>
      <c r="K2877" s="14">
        <f>VLOOKUP(A2877, [1]orders!A:J,10,FALSE)</f>
        <v>11104</v>
      </c>
      <c r="L2877" s="2" t="str">
        <f>IFERROR(VLOOKUP(C2877, [5]stores!A:B, 2, FALSE), "Unknown")</f>
        <v>Baldwin Bikes</v>
      </c>
      <c r="M2877" s="2" t="str">
        <f>VLOOKUP(D2877,[3]products!A:B,2,FALSE)</f>
        <v>Sun Bicycles Biscayne Tandem 7 - 2017</v>
      </c>
      <c r="N2877" s="2" t="str">
        <f>VLOOKUP(D2877, [3]products!A:H, 8, FALSE)</f>
        <v>Sun Bicycles</v>
      </c>
      <c r="O2877" s="21">
        <f>VLOOKUP(A2877, [1]orders!A:D, 4, FALSE)</f>
        <v>42929</v>
      </c>
      <c r="P2877" s="2">
        <v>1</v>
      </c>
      <c r="Q2877" s="2">
        <v>619.99</v>
      </c>
      <c r="R2877" s="27">
        <v>0.05</v>
      </c>
      <c r="S2877" s="2">
        <f t="shared" si="44"/>
        <v>619.99</v>
      </c>
    </row>
    <row r="2878" spans="1:19" x14ac:dyDescent="0.3">
      <c r="A2878" s="2">
        <v>1001</v>
      </c>
      <c r="B2878" s="2">
        <v>2</v>
      </c>
      <c r="C2878" s="2">
        <f>VLOOKUP(A2878, [1]orders!A:G, 7, FALSE)</f>
        <v>2</v>
      </c>
      <c r="D2878" s="2">
        <v>45</v>
      </c>
      <c r="E2878" s="2">
        <f>VLOOKUP(C2878, [2]staffs!A:G,1,FALSE)</f>
        <v>2</v>
      </c>
      <c r="F2878" s="2" t="str">
        <f>VLOOKUP(E2878, [2]staffs!A:D,4,FALSE)</f>
        <v>mireya.copeland@bikes.shop</v>
      </c>
      <c r="G2878" s="2">
        <f>VLOOKUP(D2878, [3]products!$A:$D, 4, FALSE)</f>
        <v>6</v>
      </c>
      <c r="H2878" s="2" t="str">
        <f>VLOOKUP(G2878, [4]categories!A:B, 2, FALSE)</f>
        <v>Mountain Bikes</v>
      </c>
      <c r="I2878" s="14">
        <f>VLOOKUP(A2878, [1]orders!A:B,2,FALSE)</f>
        <v>354</v>
      </c>
      <c r="J2878" s="14" t="str">
        <f>VLOOKUP(A2878, [1]orders!A:I,9,FALSE)</f>
        <v>tonda.armstrong@aol.com</v>
      </c>
      <c r="K2878" s="14">
        <f>VLOOKUP(A2878, [1]orders!A:J,10,FALSE)</f>
        <v>11104</v>
      </c>
      <c r="L2878" s="2" t="str">
        <f>IFERROR(VLOOKUP(C2878, [5]stores!A:B, 2, FALSE), "Unknown")</f>
        <v>Baldwin Bikes</v>
      </c>
      <c r="M2878" s="2" t="str">
        <f>VLOOKUP(D2878,[3]products!A:B,2,FALSE)</f>
        <v>Haro SR 1.2 - 2017</v>
      </c>
      <c r="N2878" s="2" t="str">
        <f>VLOOKUP(D2878, [3]products!A:H, 8, FALSE)</f>
        <v>Haro</v>
      </c>
      <c r="O2878" s="21">
        <f>VLOOKUP(A2878, [1]orders!A:D, 4, FALSE)</f>
        <v>42929</v>
      </c>
      <c r="P2878" s="2">
        <v>2</v>
      </c>
      <c r="Q2878" s="2">
        <v>869.99</v>
      </c>
      <c r="R2878" s="27">
        <v>0.05</v>
      </c>
      <c r="S2878" s="2">
        <f t="shared" si="44"/>
        <v>1739.98</v>
      </c>
    </row>
    <row r="2879" spans="1:19" x14ac:dyDescent="0.3">
      <c r="A2879" s="2">
        <v>1001</v>
      </c>
      <c r="B2879" s="2">
        <v>3</v>
      </c>
      <c r="C2879" s="2">
        <f>VLOOKUP(A2879, [1]orders!A:G, 7, FALSE)</f>
        <v>2</v>
      </c>
      <c r="D2879" s="2">
        <v>58</v>
      </c>
      <c r="E2879" s="2">
        <f>VLOOKUP(C2879, [2]staffs!A:G,1,FALSE)</f>
        <v>2</v>
      </c>
      <c r="F2879" s="2" t="str">
        <f>VLOOKUP(E2879, [2]staffs!A:D,4,FALSE)</f>
        <v>mireya.copeland@bikes.shop</v>
      </c>
      <c r="G2879" s="2">
        <f>VLOOKUP(D2879, [3]products!$A:$D, 4, FALSE)</f>
        <v>7</v>
      </c>
      <c r="H2879" s="2" t="str">
        <f>VLOOKUP(G2879, [4]categories!A:B, 2, FALSE)</f>
        <v>Road Bikes</v>
      </c>
      <c r="I2879" s="14">
        <f>VLOOKUP(A2879, [1]orders!A:B,2,FALSE)</f>
        <v>354</v>
      </c>
      <c r="J2879" s="14" t="str">
        <f>VLOOKUP(A2879, [1]orders!A:I,9,FALSE)</f>
        <v>tonda.armstrong@aol.com</v>
      </c>
      <c r="K2879" s="14">
        <f>VLOOKUP(A2879, [1]orders!A:J,10,FALSE)</f>
        <v>11104</v>
      </c>
      <c r="L2879" s="2" t="str">
        <f>IFERROR(VLOOKUP(C2879, [5]stores!A:B, 2, FALSE), "Unknown")</f>
        <v>Baldwin Bikes</v>
      </c>
      <c r="M2879" s="2" t="str">
        <f>VLOOKUP(D2879,[3]products!A:B,2,FALSE)</f>
        <v>Trek Madone 9.2 - 2017</v>
      </c>
      <c r="N2879" s="2" t="str">
        <f>VLOOKUP(D2879, [3]products!A:H, 8, FALSE)</f>
        <v>Trek</v>
      </c>
      <c r="O2879" s="21">
        <f>VLOOKUP(A2879, [1]orders!A:D, 4, FALSE)</f>
        <v>42929</v>
      </c>
      <c r="P2879" s="2">
        <v>1</v>
      </c>
      <c r="Q2879" s="2">
        <v>4999.99</v>
      </c>
      <c r="R2879" s="27">
        <v>0.1</v>
      </c>
      <c r="S2879" s="2">
        <f t="shared" si="44"/>
        <v>4999.99</v>
      </c>
    </row>
    <row r="2880" spans="1:19" x14ac:dyDescent="0.3">
      <c r="A2880" s="2">
        <v>1001</v>
      </c>
      <c r="B2880" s="2">
        <v>4</v>
      </c>
      <c r="C2880" s="2">
        <f>VLOOKUP(A2880, [1]orders!A:G, 7, FALSE)</f>
        <v>2</v>
      </c>
      <c r="D2880" s="2">
        <v>111</v>
      </c>
      <c r="E2880" s="2">
        <f>VLOOKUP(C2880, [2]staffs!A:G,1,FALSE)</f>
        <v>2</v>
      </c>
      <c r="F2880" s="2" t="str">
        <f>VLOOKUP(E2880, [2]staffs!A:D,4,FALSE)</f>
        <v>mireya.copeland@bikes.shop</v>
      </c>
      <c r="G2880" s="2">
        <f>VLOOKUP(D2880, [3]products!$A:$D, 4, FALSE)</f>
        <v>2</v>
      </c>
      <c r="H2880" s="2" t="str">
        <f>VLOOKUP(G2880, [4]categories!A:B, 2, FALSE)</f>
        <v>Comfort Bicycles</v>
      </c>
      <c r="I2880" s="14">
        <f>VLOOKUP(A2880, [1]orders!A:B,2,FALSE)</f>
        <v>354</v>
      </c>
      <c r="J2880" s="14" t="str">
        <f>VLOOKUP(A2880, [1]orders!A:I,9,FALSE)</f>
        <v>tonda.armstrong@aol.com</v>
      </c>
      <c r="K2880" s="14">
        <f>VLOOKUP(A2880, [1]orders!A:J,10,FALSE)</f>
        <v>11104</v>
      </c>
      <c r="L2880" s="2" t="str">
        <f>IFERROR(VLOOKUP(C2880, [5]stores!A:B, 2, FALSE), "Unknown")</f>
        <v>Baldwin Bikes</v>
      </c>
      <c r="M2880" s="2" t="str">
        <f>VLOOKUP(D2880,[3]products!A:B,2,FALSE)</f>
        <v>Sun Bicycles Drifter 7 - Women's - 2017</v>
      </c>
      <c r="N2880" s="2" t="str">
        <f>VLOOKUP(D2880, [3]products!A:H, 8, FALSE)</f>
        <v>Sun Bicycles</v>
      </c>
      <c r="O2880" s="21">
        <f>VLOOKUP(A2880, [1]orders!A:D, 4, FALSE)</f>
        <v>42929</v>
      </c>
      <c r="P2880" s="2">
        <v>1</v>
      </c>
      <c r="Q2880" s="2">
        <v>470.99</v>
      </c>
      <c r="R2880" s="27">
        <v>7.0000000000000007E-2</v>
      </c>
      <c r="S2880" s="2">
        <f t="shared" si="44"/>
        <v>470.99</v>
      </c>
    </row>
    <row r="2881" spans="1:19" x14ac:dyDescent="0.3">
      <c r="A2881" s="2">
        <v>1002</v>
      </c>
      <c r="B2881" s="2">
        <v>1</v>
      </c>
      <c r="C2881" s="2">
        <f>VLOOKUP(A2881, [1]orders!A:G, 7, FALSE)</f>
        <v>1</v>
      </c>
      <c r="D2881" s="2">
        <v>100</v>
      </c>
      <c r="E2881" s="2">
        <f>VLOOKUP(C2881, [2]staffs!A:G,1,FALSE)</f>
        <v>1</v>
      </c>
      <c r="F2881" s="2" t="str">
        <f>VLOOKUP(E2881, [2]staffs!A:D,4,FALSE)</f>
        <v>fabiola.jackson@bikes.shop</v>
      </c>
      <c r="G2881" s="2">
        <f>VLOOKUP(D2881, [3]products!$A:$D, 4, FALSE)</f>
        <v>1</v>
      </c>
      <c r="H2881" s="2" t="str">
        <f>VLOOKUP(G2881, [4]categories!A:B, 2, FALSE)</f>
        <v>Children Bicycles</v>
      </c>
      <c r="I2881" s="14">
        <f>VLOOKUP(A2881, [1]orders!A:B,2,FALSE)</f>
        <v>1418</v>
      </c>
      <c r="J2881" s="14" t="str">
        <f>VLOOKUP(A2881, [1]orders!A:I,9,FALSE)</f>
        <v>penni.best@msn.com</v>
      </c>
      <c r="K2881" s="14">
        <f>VLOOKUP(A2881, [1]orders!A:J,10,FALSE)</f>
        <v>92806</v>
      </c>
      <c r="L2881" s="2" t="str">
        <f>IFERROR(VLOOKUP(C2881, [5]stores!A:B, 2, FALSE), "Unknown")</f>
        <v>Santa Cruz Bikes</v>
      </c>
      <c r="M2881" s="2" t="str">
        <f>VLOOKUP(D2881,[3]products!A:B,2,FALSE)</f>
        <v>Electra Townie 3i EQ (20-inch) - Boys' - 2017</v>
      </c>
      <c r="N2881" s="2" t="str">
        <f>VLOOKUP(D2881, [3]products!A:H, 8, FALSE)</f>
        <v>Electra</v>
      </c>
      <c r="O2881" s="21">
        <f>VLOOKUP(A2881, [1]orders!A:D, 4, FALSE)</f>
        <v>42930</v>
      </c>
      <c r="P2881" s="2">
        <v>1</v>
      </c>
      <c r="Q2881" s="2">
        <v>489.99</v>
      </c>
      <c r="R2881" s="27">
        <v>0.05</v>
      </c>
      <c r="S2881" s="2">
        <f t="shared" si="44"/>
        <v>489.99</v>
      </c>
    </row>
    <row r="2882" spans="1:19" x14ac:dyDescent="0.3">
      <c r="A2882" s="2">
        <v>1002</v>
      </c>
      <c r="B2882" s="2">
        <v>2</v>
      </c>
      <c r="C2882" s="2">
        <f>VLOOKUP(A2882, [1]orders!A:G, 7, FALSE)</f>
        <v>1</v>
      </c>
      <c r="D2882" s="2">
        <v>83</v>
      </c>
      <c r="E2882" s="2">
        <f>VLOOKUP(C2882, [2]staffs!A:G,1,FALSE)</f>
        <v>1</v>
      </c>
      <c r="F2882" s="2" t="str">
        <f>VLOOKUP(E2882, [2]staffs!A:D,4,FALSE)</f>
        <v>fabiola.jackson@bikes.shop</v>
      </c>
      <c r="G2882" s="2">
        <f>VLOOKUP(D2882, [3]products!$A:$D, 4, FALSE)</f>
        <v>1</v>
      </c>
      <c r="H2882" s="2" t="str">
        <f>VLOOKUP(G2882, [4]categories!A:B, 2, FALSE)</f>
        <v>Children Bicycles</v>
      </c>
      <c r="I2882" s="14">
        <f>VLOOKUP(A2882, [1]orders!A:B,2,FALSE)</f>
        <v>1418</v>
      </c>
      <c r="J2882" s="14" t="str">
        <f>VLOOKUP(A2882, [1]orders!A:I,9,FALSE)</f>
        <v>penni.best@msn.com</v>
      </c>
      <c r="K2882" s="14">
        <f>VLOOKUP(A2882, [1]orders!A:J,10,FALSE)</f>
        <v>92806</v>
      </c>
      <c r="L2882" s="2" t="str">
        <f>IFERROR(VLOOKUP(C2882, [5]stores!A:B, 2, FALSE), "Unknown")</f>
        <v>Santa Cruz Bikes</v>
      </c>
      <c r="M2882" s="2" t="str">
        <f>VLOOKUP(D2882,[3]products!A:B,2,FALSE)</f>
        <v>Trek Boy's Kickster - 2015/2017</v>
      </c>
      <c r="N2882" s="2" t="str">
        <f>VLOOKUP(D2882, [3]products!A:H, 8, FALSE)</f>
        <v>Trek</v>
      </c>
      <c r="O2882" s="21">
        <f>VLOOKUP(A2882, [1]orders!A:D, 4, FALSE)</f>
        <v>42930</v>
      </c>
      <c r="P2882" s="2">
        <v>1</v>
      </c>
      <c r="Q2882" s="2">
        <v>149.99</v>
      </c>
      <c r="R2882" s="27">
        <v>0.1</v>
      </c>
      <c r="S2882" s="2">
        <f t="shared" si="44"/>
        <v>149.99</v>
      </c>
    </row>
    <row r="2883" spans="1:19" x14ac:dyDescent="0.3">
      <c r="A2883" s="2">
        <v>1002</v>
      </c>
      <c r="B2883" s="2">
        <v>3</v>
      </c>
      <c r="C2883" s="2">
        <f>VLOOKUP(A2883, [1]orders!A:G, 7, FALSE)</f>
        <v>1</v>
      </c>
      <c r="D2883" s="2">
        <v>8</v>
      </c>
      <c r="E2883" s="2">
        <f>VLOOKUP(C2883, [2]staffs!A:G,1,FALSE)</f>
        <v>1</v>
      </c>
      <c r="F2883" s="2" t="str">
        <f>VLOOKUP(E2883, [2]staffs!A:D,4,FALSE)</f>
        <v>fabiola.jackson@bikes.shop</v>
      </c>
      <c r="G2883" s="2">
        <f>VLOOKUP(D2883, [3]products!$A:$D, 4, FALSE)</f>
        <v>6</v>
      </c>
      <c r="H2883" s="2" t="str">
        <f>VLOOKUP(G2883, [4]categories!A:B, 2, FALSE)</f>
        <v>Mountain Bikes</v>
      </c>
      <c r="I2883" s="14">
        <f>VLOOKUP(A2883, [1]orders!A:B,2,FALSE)</f>
        <v>1418</v>
      </c>
      <c r="J2883" s="14" t="str">
        <f>VLOOKUP(A2883, [1]orders!A:I,9,FALSE)</f>
        <v>penni.best@msn.com</v>
      </c>
      <c r="K2883" s="14">
        <f>VLOOKUP(A2883, [1]orders!A:J,10,FALSE)</f>
        <v>92806</v>
      </c>
      <c r="L2883" s="2" t="str">
        <f>IFERROR(VLOOKUP(C2883, [5]stores!A:B, 2, FALSE), "Unknown")</f>
        <v>Santa Cruz Bikes</v>
      </c>
      <c r="M2883" s="2" t="str">
        <f>VLOOKUP(D2883,[3]products!A:B,2,FALSE)</f>
        <v>Trek Remedy 29 Carbon Frameset - 2016</v>
      </c>
      <c r="N2883" s="2" t="str">
        <f>VLOOKUP(D2883, [3]products!A:H, 8, FALSE)</f>
        <v>Trek</v>
      </c>
      <c r="O2883" s="21">
        <f>VLOOKUP(A2883, [1]orders!A:D, 4, FALSE)</f>
        <v>42930</v>
      </c>
      <c r="P2883" s="2">
        <v>2</v>
      </c>
      <c r="Q2883" s="2">
        <v>1799.99</v>
      </c>
      <c r="R2883" s="27">
        <v>0.1</v>
      </c>
      <c r="S2883" s="2">
        <f t="shared" ref="S2883:S2946" si="45">P2883*Q2883</f>
        <v>3599.98</v>
      </c>
    </row>
    <row r="2884" spans="1:19" x14ac:dyDescent="0.3">
      <c r="A2884" s="2">
        <v>1002</v>
      </c>
      <c r="B2884" s="2">
        <v>4</v>
      </c>
      <c r="C2884" s="2">
        <f>VLOOKUP(A2884, [1]orders!A:G, 7, FALSE)</f>
        <v>1</v>
      </c>
      <c r="D2884" s="2">
        <v>79</v>
      </c>
      <c r="E2884" s="2">
        <f>VLOOKUP(C2884, [2]staffs!A:G,1,FALSE)</f>
        <v>1</v>
      </c>
      <c r="F2884" s="2" t="str">
        <f>VLOOKUP(E2884, [2]staffs!A:D,4,FALSE)</f>
        <v>fabiola.jackson@bikes.shop</v>
      </c>
      <c r="G2884" s="2">
        <f>VLOOKUP(D2884, [3]products!$A:$D, 4, FALSE)</f>
        <v>3</v>
      </c>
      <c r="H2884" s="2" t="str">
        <f>VLOOKUP(G2884, [4]categories!A:B, 2, FALSE)</f>
        <v>Cruisers Bicycles</v>
      </c>
      <c r="I2884" s="14">
        <f>VLOOKUP(A2884, [1]orders!A:B,2,FALSE)</f>
        <v>1418</v>
      </c>
      <c r="J2884" s="14" t="str">
        <f>VLOOKUP(A2884, [1]orders!A:I,9,FALSE)</f>
        <v>penni.best@msn.com</v>
      </c>
      <c r="K2884" s="14">
        <f>VLOOKUP(A2884, [1]orders!A:J,10,FALSE)</f>
        <v>92806</v>
      </c>
      <c r="L2884" s="2" t="str">
        <f>IFERROR(VLOOKUP(C2884, [5]stores!A:B, 2, FALSE), "Unknown")</f>
        <v>Santa Cruz Bikes</v>
      </c>
      <c r="M2884" s="2" t="str">
        <f>VLOOKUP(D2884,[3]products!A:B,2,FALSE)</f>
        <v>Sun Bicycles Boardwalk (24-inch Wheels) - 2017</v>
      </c>
      <c r="N2884" s="2" t="str">
        <f>VLOOKUP(D2884, [3]products!A:H, 8, FALSE)</f>
        <v>Sun Bicycles</v>
      </c>
      <c r="O2884" s="21">
        <f>VLOOKUP(A2884, [1]orders!A:D, 4, FALSE)</f>
        <v>42930</v>
      </c>
      <c r="P2884" s="2">
        <v>1</v>
      </c>
      <c r="Q2884" s="2">
        <v>402.99</v>
      </c>
      <c r="R2884" s="27">
        <v>0.2</v>
      </c>
      <c r="S2884" s="2">
        <f t="shared" si="45"/>
        <v>402.99</v>
      </c>
    </row>
    <row r="2885" spans="1:19" x14ac:dyDescent="0.3">
      <c r="A2885" s="2">
        <v>1003</v>
      </c>
      <c r="B2885" s="2">
        <v>1</v>
      </c>
      <c r="C2885" s="2">
        <f>VLOOKUP(A2885, [1]orders!A:G, 7, FALSE)</f>
        <v>2</v>
      </c>
      <c r="D2885" s="2">
        <v>34</v>
      </c>
      <c r="E2885" s="2">
        <f>VLOOKUP(C2885, [2]staffs!A:G,1,FALSE)</f>
        <v>2</v>
      </c>
      <c r="F2885" s="2" t="str">
        <f>VLOOKUP(E2885, [2]staffs!A:D,4,FALSE)</f>
        <v>mireya.copeland@bikes.shop</v>
      </c>
      <c r="G2885" s="2">
        <f>VLOOKUP(D2885, [3]products!$A:$D, 4, FALSE)</f>
        <v>6</v>
      </c>
      <c r="H2885" s="2" t="str">
        <f>VLOOKUP(G2885, [4]categories!A:B, 2, FALSE)</f>
        <v>Mountain Bikes</v>
      </c>
      <c r="I2885" s="14">
        <f>VLOOKUP(A2885, [1]orders!A:B,2,FALSE)</f>
        <v>503</v>
      </c>
      <c r="J2885" s="14" t="str">
        <f>VLOOKUP(A2885, [1]orders!A:I,9,FALSE)</f>
        <v>marlo.jefferson@gmail.com</v>
      </c>
      <c r="K2885" s="14">
        <f>VLOOKUP(A2885, [1]orders!A:J,10,FALSE)</f>
        <v>14304</v>
      </c>
      <c r="L2885" s="2" t="str">
        <f>IFERROR(VLOOKUP(C2885, [5]stores!A:B, 2, FALSE), "Unknown")</f>
        <v>Baldwin Bikes</v>
      </c>
      <c r="M2885" s="2" t="str">
        <f>VLOOKUP(D2885,[3]products!A:B,2,FALSE)</f>
        <v>Trek Session DH 27.5 Carbon Frameset - 2017</v>
      </c>
      <c r="N2885" s="2" t="str">
        <f>VLOOKUP(D2885, [3]products!A:H, 8, FALSE)</f>
        <v>Trek</v>
      </c>
      <c r="O2885" s="21">
        <f>VLOOKUP(A2885, [1]orders!A:D, 4, FALSE)</f>
        <v>42930</v>
      </c>
      <c r="P2885" s="2">
        <v>2</v>
      </c>
      <c r="Q2885" s="2">
        <v>469.99</v>
      </c>
      <c r="R2885" s="27">
        <v>0.05</v>
      </c>
      <c r="S2885" s="2">
        <f t="shared" si="45"/>
        <v>939.98</v>
      </c>
    </row>
    <row r="2886" spans="1:19" x14ac:dyDescent="0.3">
      <c r="A2886" s="2">
        <v>1003</v>
      </c>
      <c r="B2886" s="2">
        <v>2</v>
      </c>
      <c r="C2886" s="2">
        <f>VLOOKUP(A2886, [1]orders!A:G, 7, FALSE)</f>
        <v>2</v>
      </c>
      <c r="D2886" s="2">
        <v>51</v>
      </c>
      <c r="E2886" s="2">
        <f>VLOOKUP(C2886, [2]staffs!A:G,1,FALSE)</f>
        <v>2</v>
      </c>
      <c r="F2886" s="2" t="str">
        <f>VLOOKUP(E2886, [2]staffs!A:D,4,FALSE)</f>
        <v>mireya.copeland@bikes.shop</v>
      </c>
      <c r="G2886" s="2">
        <f>VLOOKUP(D2886, [3]products!$A:$D, 4, FALSE)</f>
        <v>7</v>
      </c>
      <c r="H2886" s="2" t="str">
        <f>VLOOKUP(G2886, [4]categories!A:B, 2, FALSE)</f>
        <v>Road Bikes</v>
      </c>
      <c r="I2886" s="14">
        <f>VLOOKUP(A2886, [1]orders!A:B,2,FALSE)</f>
        <v>503</v>
      </c>
      <c r="J2886" s="14" t="str">
        <f>VLOOKUP(A2886, [1]orders!A:I,9,FALSE)</f>
        <v>marlo.jefferson@gmail.com</v>
      </c>
      <c r="K2886" s="14">
        <f>VLOOKUP(A2886, [1]orders!A:J,10,FALSE)</f>
        <v>14304</v>
      </c>
      <c r="L2886" s="2" t="str">
        <f>IFERROR(VLOOKUP(C2886, [5]stores!A:B, 2, FALSE), "Unknown")</f>
        <v>Baldwin Bikes</v>
      </c>
      <c r="M2886" s="2" t="str">
        <f>VLOOKUP(D2886,[3]products!A:B,2,FALSE)</f>
        <v>Trek Silque SLR 8 Women's - 2017</v>
      </c>
      <c r="N2886" s="2" t="str">
        <f>VLOOKUP(D2886, [3]products!A:H, 8, FALSE)</f>
        <v>Trek</v>
      </c>
      <c r="O2886" s="21">
        <f>VLOOKUP(A2886, [1]orders!A:D, 4, FALSE)</f>
        <v>42930</v>
      </c>
      <c r="P2886" s="2">
        <v>2</v>
      </c>
      <c r="Q2886" s="2">
        <v>6499.99</v>
      </c>
      <c r="R2886" s="27">
        <v>0.05</v>
      </c>
      <c r="S2886" s="2">
        <f t="shared" si="45"/>
        <v>12999.98</v>
      </c>
    </row>
    <row r="2887" spans="1:19" x14ac:dyDescent="0.3">
      <c r="A2887" s="2">
        <v>1004</v>
      </c>
      <c r="B2887" s="2">
        <v>1</v>
      </c>
      <c r="C2887" s="2">
        <f>VLOOKUP(A2887, [1]orders!A:G, 7, FALSE)</f>
        <v>2</v>
      </c>
      <c r="D2887" s="2">
        <v>36</v>
      </c>
      <c r="E2887" s="2">
        <f>VLOOKUP(C2887, [2]staffs!A:G,1,FALSE)</f>
        <v>2</v>
      </c>
      <c r="F2887" s="2" t="str">
        <f>VLOOKUP(E2887, [2]staffs!A:D,4,FALSE)</f>
        <v>mireya.copeland@bikes.shop</v>
      </c>
      <c r="G2887" s="2">
        <f>VLOOKUP(D2887, [3]products!$A:$D, 4, FALSE)</f>
        <v>6</v>
      </c>
      <c r="H2887" s="2" t="str">
        <f>VLOOKUP(G2887, [4]categories!A:B, 2, FALSE)</f>
        <v>Mountain Bikes</v>
      </c>
      <c r="I2887" s="14">
        <f>VLOOKUP(A2887, [1]orders!A:B,2,FALSE)</f>
        <v>1389</v>
      </c>
      <c r="J2887" s="14" t="str">
        <f>VLOOKUP(A2887, [1]orders!A:I,9,FALSE)</f>
        <v>ulrike.chan@aol.com</v>
      </c>
      <c r="K2887" s="14">
        <f>VLOOKUP(A2887, [1]orders!A:J,10,FALSE)</f>
        <v>10573</v>
      </c>
      <c r="L2887" s="2" t="str">
        <f>IFERROR(VLOOKUP(C2887, [5]stores!A:B, 2, FALSE), "Unknown")</f>
        <v>Baldwin Bikes</v>
      </c>
      <c r="M2887" s="2" t="str">
        <f>VLOOKUP(D2887,[3]products!A:B,2,FALSE)</f>
        <v>Surly Troll Frameset - 2017</v>
      </c>
      <c r="N2887" s="2" t="str">
        <f>VLOOKUP(D2887, [3]products!A:H, 8, FALSE)</f>
        <v>Surly</v>
      </c>
      <c r="O2887" s="21">
        <f>VLOOKUP(A2887, [1]orders!A:D, 4, FALSE)</f>
        <v>42930</v>
      </c>
      <c r="P2887" s="2">
        <v>2</v>
      </c>
      <c r="Q2887" s="2">
        <v>832.99</v>
      </c>
      <c r="R2887" s="27">
        <v>0.1</v>
      </c>
      <c r="S2887" s="2">
        <f t="shared" si="45"/>
        <v>1665.98</v>
      </c>
    </row>
    <row r="2888" spans="1:19" x14ac:dyDescent="0.3">
      <c r="A2888" s="2">
        <v>1005</v>
      </c>
      <c r="B2888" s="2">
        <v>1</v>
      </c>
      <c r="C2888" s="2">
        <f>VLOOKUP(A2888, [1]orders!A:G, 7, FALSE)</f>
        <v>2</v>
      </c>
      <c r="D2888" s="2">
        <v>14</v>
      </c>
      <c r="E2888" s="2">
        <f>VLOOKUP(C2888, [2]staffs!A:G,1,FALSE)</f>
        <v>2</v>
      </c>
      <c r="F2888" s="2" t="str">
        <f>VLOOKUP(E2888, [2]staffs!A:D,4,FALSE)</f>
        <v>mireya.copeland@bikes.shop</v>
      </c>
      <c r="G2888" s="2">
        <f>VLOOKUP(D2888, [3]products!$A:$D, 4, FALSE)</f>
        <v>3</v>
      </c>
      <c r="H2888" s="2" t="str">
        <f>VLOOKUP(G2888, [4]categories!A:B, 2, FALSE)</f>
        <v>Cruisers Bicycles</v>
      </c>
      <c r="I2888" s="14">
        <f>VLOOKUP(A2888, [1]orders!A:B,2,FALSE)</f>
        <v>266</v>
      </c>
      <c r="J2888" s="14" t="str">
        <f>VLOOKUP(A2888, [1]orders!A:I,9,FALSE)</f>
        <v>myung.hooper@gmail.com</v>
      </c>
      <c r="K2888" s="14">
        <f>VLOOKUP(A2888, [1]orders!A:J,10,FALSE)</f>
        <v>11003</v>
      </c>
      <c r="L2888" s="2" t="str">
        <f>IFERROR(VLOOKUP(C2888, [5]stores!A:B, 2, FALSE), "Unknown")</f>
        <v>Baldwin Bikes</v>
      </c>
      <c r="M2888" s="2" t="str">
        <f>VLOOKUP(D2888,[3]products!A:B,2,FALSE)</f>
        <v>Electra Girl's Hawaii 1 (16-inch) - 2015/2016</v>
      </c>
      <c r="N2888" s="2" t="str">
        <f>VLOOKUP(D2888, [3]products!A:H, 8, FALSE)</f>
        <v>Electra</v>
      </c>
      <c r="O2888" s="21">
        <f>VLOOKUP(A2888, [1]orders!A:D, 4, FALSE)</f>
        <v>42931</v>
      </c>
      <c r="P2888" s="2">
        <v>2</v>
      </c>
      <c r="Q2888" s="2">
        <v>269.99</v>
      </c>
      <c r="R2888" s="27">
        <v>0.2</v>
      </c>
      <c r="S2888" s="2">
        <f t="shared" si="45"/>
        <v>539.98</v>
      </c>
    </row>
    <row r="2889" spans="1:19" x14ac:dyDescent="0.3">
      <c r="A2889" s="2">
        <v>1005</v>
      </c>
      <c r="B2889" s="2">
        <v>2</v>
      </c>
      <c r="C2889" s="2">
        <f>VLOOKUP(A2889, [1]orders!A:G, 7, FALSE)</f>
        <v>2</v>
      </c>
      <c r="D2889" s="2">
        <v>81</v>
      </c>
      <c r="E2889" s="2">
        <f>VLOOKUP(C2889, [2]staffs!A:G,1,FALSE)</f>
        <v>2</v>
      </c>
      <c r="F2889" s="2" t="str">
        <f>VLOOKUP(E2889, [2]staffs!A:D,4,FALSE)</f>
        <v>mireya.copeland@bikes.shop</v>
      </c>
      <c r="G2889" s="2">
        <f>VLOOKUP(D2889, [3]products!$A:$D, 4, FALSE)</f>
        <v>3</v>
      </c>
      <c r="H2889" s="2" t="str">
        <f>VLOOKUP(G2889, [4]categories!A:B, 2, FALSE)</f>
        <v>Cruisers Bicycles</v>
      </c>
      <c r="I2889" s="14">
        <f>VLOOKUP(A2889, [1]orders!A:B,2,FALSE)</f>
        <v>266</v>
      </c>
      <c r="J2889" s="14" t="str">
        <f>VLOOKUP(A2889, [1]orders!A:I,9,FALSE)</f>
        <v>myung.hooper@gmail.com</v>
      </c>
      <c r="K2889" s="14">
        <f>VLOOKUP(A2889, [1]orders!A:J,10,FALSE)</f>
        <v>11003</v>
      </c>
      <c r="L2889" s="2" t="str">
        <f>IFERROR(VLOOKUP(C2889, [5]stores!A:B, 2, FALSE), "Unknown")</f>
        <v>Baldwin Bikes</v>
      </c>
      <c r="M2889" s="2" t="str">
        <f>VLOOKUP(D2889,[3]products!A:B,2,FALSE)</f>
        <v>Electra Amsterdam Fashion 7i Ladies' - 2017</v>
      </c>
      <c r="N2889" s="2" t="str">
        <f>VLOOKUP(D2889, [3]products!A:H, 8, FALSE)</f>
        <v>Electra</v>
      </c>
      <c r="O2889" s="21">
        <f>VLOOKUP(A2889, [1]orders!A:D, 4, FALSE)</f>
        <v>42931</v>
      </c>
      <c r="P2889" s="2">
        <v>2</v>
      </c>
      <c r="Q2889" s="2">
        <v>1099.99</v>
      </c>
      <c r="R2889" s="27">
        <v>0.1</v>
      </c>
      <c r="S2889" s="2">
        <f t="shared" si="45"/>
        <v>2199.98</v>
      </c>
    </row>
    <row r="2890" spans="1:19" x14ac:dyDescent="0.3">
      <c r="A2890" s="2">
        <v>1005</v>
      </c>
      <c r="B2890" s="2">
        <v>3</v>
      </c>
      <c r="C2890" s="2">
        <f>VLOOKUP(A2890, [1]orders!A:G, 7, FALSE)</f>
        <v>2</v>
      </c>
      <c r="D2890" s="2">
        <v>99</v>
      </c>
      <c r="E2890" s="2">
        <f>VLOOKUP(C2890, [2]staffs!A:G,1,FALSE)</f>
        <v>2</v>
      </c>
      <c r="F2890" s="2" t="str">
        <f>VLOOKUP(E2890, [2]staffs!A:D,4,FALSE)</f>
        <v>mireya.copeland@bikes.shop</v>
      </c>
      <c r="G2890" s="2">
        <f>VLOOKUP(D2890, [3]products!$A:$D, 4, FALSE)</f>
        <v>1</v>
      </c>
      <c r="H2890" s="2" t="str">
        <f>VLOOKUP(G2890, [4]categories!A:B, 2, FALSE)</f>
        <v>Children Bicycles</v>
      </c>
      <c r="I2890" s="14">
        <f>VLOOKUP(A2890, [1]orders!A:B,2,FALSE)</f>
        <v>266</v>
      </c>
      <c r="J2890" s="14" t="str">
        <f>VLOOKUP(A2890, [1]orders!A:I,9,FALSE)</f>
        <v>myung.hooper@gmail.com</v>
      </c>
      <c r="K2890" s="14">
        <f>VLOOKUP(A2890, [1]orders!A:J,10,FALSE)</f>
        <v>11003</v>
      </c>
      <c r="L2890" s="2" t="str">
        <f>IFERROR(VLOOKUP(C2890, [5]stores!A:B, 2, FALSE), "Unknown")</f>
        <v>Baldwin Bikes</v>
      </c>
      <c r="M2890" s="2" t="str">
        <f>VLOOKUP(D2890,[3]products!A:B,2,FALSE)</f>
        <v>Electra Sugar Skulls 1 (20-inch) - Girl's - 2017</v>
      </c>
      <c r="N2890" s="2" t="str">
        <f>VLOOKUP(D2890, [3]products!A:H, 8, FALSE)</f>
        <v>Electra</v>
      </c>
      <c r="O2890" s="21">
        <f>VLOOKUP(A2890, [1]orders!A:D, 4, FALSE)</f>
        <v>42931</v>
      </c>
      <c r="P2890" s="2">
        <v>1</v>
      </c>
      <c r="Q2890" s="2">
        <v>299.99</v>
      </c>
      <c r="R2890" s="27">
        <v>0.1</v>
      </c>
      <c r="S2890" s="2">
        <f t="shared" si="45"/>
        <v>299.99</v>
      </c>
    </row>
    <row r="2891" spans="1:19" x14ac:dyDescent="0.3">
      <c r="A2891" s="2">
        <v>1006</v>
      </c>
      <c r="B2891" s="2">
        <v>1</v>
      </c>
      <c r="C2891" s="2">
        <f>VLOOKUP(A2891, [1]orders!A:G, 7, FALSE)</f>
        <v>2</v>
      </c>
      <c r="D2891" s="2">
        <v>20</v>
      </c>
      <c r="E2891" s="2">
        <f>VLOOKUP(C2891, [2]staffs!A:G,1,FALSE)</f>
        <v>2</v>
      </c>
      <c r="F2891" s="2" t="str">
        <f>VLOOKUP(E2891, [2]staffs!A:D,4,FALSE)</f>
        <v>mireya.copeland@bikes.shop</v>
      </c>
      <c r="G2891" s="2">
        <f>VLOOKUP(D2891, [3]products!$A:$D, 4, FALSE)</f>
        <v>3</v>
      </c>
      <c r="H2891" s="2" t="str">
        <f>VLOOKUP(G2891, [4]categories!A:B, 2, FALSE)</f>
        <v>Cruisers Bicycles</v>
      </c>
      <c r="I2891" s="14">
        <f>VLOOKUP(A2891, [1]orders!A:B,2,FALSE)</f>
        <v>1070</v>
      </c>
      <c r="J2891" s="14" t="str">
        <f>VLOOKUP(A2891, [1]orders!A:I,9,FALSE)</f>
        <v>olimpia.mays@aol.com</v>
      </c>
      <c r="K2891" s="14">
        <f>VLOOKUP(A2891, [1]orders!A:J,10,FALSE)</f>
        <v>11364</v>
      </c>
      <c r="L2891" s="2" t="str">
        <f>IFERROR(VLOOKUP(C2891, [5]stores!A:B, 2, FALSE), "Unknown")</f>
        <v>Baldwin Bikes</v>
      </c>
      <c r="M2891" s="2" t="str">
        <f>VLOOKUP(D2891,[3]products!A:B,2,FALSE)</f>
        <v>Electra Townie Original 7D EQ - Women's - 2016</v>
      </c>
      <c r="N2891" s="2" t="str">
        <f>VLOOKUP(D2891, [3]products!A:H, 8, FALSE)</f>
        <v>Electra</v>
      </c>
      <c r="O2891" s="21">
        <f>VLOOKUP(A2891, [1]orders!A:D, 4, FALSE)</f>
        <v>42931</v>
      </c>
      <c r="P2891" s="2">
        <v>1</v>
      </c>
      <c r="Q2891" s="2">
        <v>599.99</v>
      </c>
      <c r="R2891" s="27">
        <v>7.0000000000000007E-2</v>
      </c>
      <c r="S2891" s="2">
        <f t="shared" si="45"/>
        <v>599.99</v>
      </c>
    </row>
    <row r="2892" spans="1:19" x14ac:dyDescent="0.3">
      <c r="A2892" s="2">
        <v>1006</v>
      </c>
      <c r="B2892" s="2">
        <v>2</v>
      </c>
      <c r="C2892" s="2">
        <f>VLOOKUP(A2892, [1]orders!A:G, 7, FALSE)</f>
        <v>2</v>
      </c>
      <c r="D2892" s="2">
        <v>68</v>
      </c>
      <c r="E2892" s="2">
        <f>VLOOKUP(C2892, [2]staffs!A:G,1,FALSE)</f>
        <v>2</v>
      </c>
      <c r="F2892" s="2" t="str">
        <f>VLOOKUP(E2892, [2]staffs!A:D,4,FALSE)</f>
        <v>mireya.copeland@bikes.shop</v>
      </c>
      <c r="G2892" s="2">
        <f>VLOOKUP(D2892, [3]products!$A:$D, 4, FALSE)</f>
        <v>3</v>
      </c>
      <c r="H2892" s="2" t="str">
        <f>VLOOKUP(G2892, [4]categories!A:B, 2, FALSE)</f>
        <v>Cruisers Bicycles</v>
      </c>
      <c r="I2892" s="14">
        <f>VLOOKUP(A2892, [1]orders!A:B,2,FALSE)</f>
        <v>1070</v>
      </c>
      <c r="J2892" s="14" t="str">
        <f>VLOOKUP(A2892, [1]orders!A:I,9,FALSE)</f>
        <v>olimpia.mays@aol.com</v>
      </c>
      <c r="K2892" s="14">
        <f>VLOOKUP(A2892, [1]orders!A:J,10,FALSE)</f>
        <v>11364</v>
      </c>
      <c r="L2892" s="2" t="str">
        <f>IFERROR(VLOOKUP(C2892, [5]stores!A:B, 2, FALSE), "Unknown")</f>
        <v>Baldwin Bikes</v>
      </c>
      <c r="M2892" s="2" t="str">
        <f>VLOOKUP(D2892,[3]products!A:B,2,FALSE)</f>
        <v>Sun Bicycles Cruz 3 - 2017</v>
      </c>
      <c r="N2892" s="2" t="str">
        <f>VLOOKUP(D2892, [3]products!A:H, 8, FALSE)</f>
        <v>Sun Bicycles</v>
      </c>
      <c r="O2892" s="21">
        <f>VLOOKUP(A2892, [1]orders!A:D, 4, FALSE)</f>
        <v>42931</v>
      </c>
      <c r="P2892" s="2">
        <v>1</v>
      </c>
      <c r="Q2892" s="2">
        <v>449.99</v>
      </c>
      <c r="R2892" s="27">
        <v>0.1</v>
      </c>
      <c r="S2892" s="2">
        <f t="shared" si="45"/>
        <v>449.99</v>
      </c>
    </row>
    <row r="2893" spans="1:19" x14ac:dyDescent="0.3">
      <c r="A2893" s="2">
        <v>1006</v>
      </c>
      <c r="B2893" s="2">
        <v>3</v>
      </c>
      <c r="C2893" s="2">
        <f>VLOOKUP(A2893, [1]orders!A:G, 7, FALSE)</f>
        <v>2</v>
      </c>
      <c r="D2893" s="2">
        <v>56</v>
      </c>
      <c r="E2893" s="2">
        <f>VLOOKUP(C2893, [2]staffs!A:G,1,FALSE)</f>
        <v>2</v>
      </c>
      <c r="F2893" s="2" t="str">
        <f>VLOOKUP(E2893, [2]staffs!A:D,4,FALSE)</f>
        <v>mireya.copeland@bikes.shop</v>
      </c>
      <c r="G2893" s="2">
        <f>VLOOKUP(D2893, [3]products!$A:$D, 4, FALSE)</f>
        <v>7</v>
      </c>
      <c r="H2893" s="2" t="str">
        <f>VLOOKUP(G2893, [4]categories!A:B, 2, FALSE)</f>
        <v>Road Bikes</v>
      </c>
      <c r="I2893" s="14">
        <f>VLOOKUP(A2893, [1]orders!A:B,2,FALSE)</f>
        <v>1070</v>
      </c>
      <c r="J2893" s="14" t="str">
        <f>VLOOKUP(A2893, [1]orders!A:I,9,FALSE)</f>
        <v>olimpia.mays@aol.com</v>
      </c>
      <c r="K2893" s="14">
        <f>VLOOKUP(A2893, [1]orders!A:J,10,FALSE)</f>
        <v>11364</v>
      </c>
      <c r="L2893" s="2" t="str">
        <f>IFERROR(VLOOKUP(C2893, [5]stores!A:B, 2, FALSE), "Unknown")</f>
        <v>Baldwin Bikes</v>
      </c>
      <c r="M2893" s="2" t="str">
        <f>VLOOKUP(D2893,[3]products!A:B,2,FALSE)</f>
        <v>Trek Domane SLR 6 Disc - 2017</v>
      </c>
      <c r="N2893" s="2" t="str">
        <f>VLOOKUP(D2893, [3]products!A:H, 8, FALSE)</f>
        <v>Trek</v>
      </c>
      <c r="O2893" s="21">
        <f>VLOOKUP(A2893, [1]orders!A:D, 4, FALSE)</f>
        <v>42931</v>
      </c>
      <c r="P2893" s="2">
        <v>2</v>
      </c>
      <c r="Q2893" s="2">
        <v>5499.99</v>
      </c>
      <c r="R2893" s="27">
        <v>7.0000000000000007E-2</v>
      </c>
      <c r="S2893" s="2">
        <f t="shared" si="45"/>
        <v>10999.98</v>
      </c>
    </row>
    <row r="2894" spans="1:19" x14ac:dyDescent="0.3">
      <c r="A2894" s="2">
        <v>1006</v>
      </c>
      <c r="B2894" s="2">
        <v>4</v>
      </c>
      <c r="C2894" s="2">
        <f>VLOOKUP(A2894, [1]orders!A:G, 7, FALSE)</f>
        <v>2</v>
      </c>
      <c r="D2894" s="2">
        <v>65</v>
      </c>
      <c r="E2894" s="2">
        <f>VLOOKUP(C2894, [2]staffs!A:G,1,FALSE)</f>
        <v>2</v>
      </c>
      <c r="F2894" s="2" t="str">
        <f>VLOOKUP(E2894, [2]staffs!A:D,4,FALSE)</f>
        <v>mireya.copeland@bikes.shop</v>
      </c>
      <c r="G2894" s="2">
        <f>VLOOKUP(D2894, [3]products!$A:$D, 4, FALSE)</f>
        <v>3</v>
      </c>
      <c r="H2894" s="2" t="str">
        <f>VLOOKUP(G2894, [4]categories!A:B, 2, FALSE)</f>
        <v>Cruisers Bicycles</v>
      </c>
      <c r="I2894" s="14">
        <f>VLOOKUP(A2894, [1]orders!A:B,2,FALSE)</f>
        <v>1070</v>
      </c>
      <c r="J2894" s="14" t="str">
        <f>VLOOKUP(A2894, [1]orders!A:I,9,FALSE)</f>
        <v>olimpia.mays@aol.com</v>
      </c>
      <c r="K2894" s="14">
        <f>VLOOKUP(A2894, [1]orders!A:J,10,FALSE)</f>
        <v>11364</v>
      </c>
      <c r="L2894" s="2" t="str">
        <f>IFERROR(VLOOKUP(C2894, [5]stores!A:B, 2, FALSE), "Unknown")</f>
        <v>Baldwin Bikes</v>
      </c>
      <c r="M2894" s="2" t="str">
        <f>VLOOKUP(D2894,[3]products!A:B,2,FALSE)</f>
        <v>Sun Bicycles Lil Bolt Type-R - 2017</v>
      </c>
      <c r="N2894" s="2" t="str">
        <f>VLOOKUP(D2894, [3]products!A:H, 8, FALSE)</f>
        <v>Sun Bicycles</v>
      </c>
      <c r="O2894" s="21">
        <f>VLOOKUP(A2894, [1]orders!A:D, 4, FALSE)</f>
        <v>42931</v>
      </c>
      <c r="P2894" s="2">
        <v>1</v>
      </c>
      <c r="Q2894" s="2">
        <v>346.99</v>
      </c>
      <c r="R2894" s="27">
        <v>0.1</v>
      </c>
      <c r="S2894" s="2">
        <f t="shared" si="45"/>
        <v>346.99</v>
      </c>
    </row>
    <row r="2895" spans="1:19" x14ac:dyDescent="0.3">
      <c r="A2895" s="2">
        <v>1006</v>
      </c>
      <c r="B2895" s="2">
        <v>5</v>
      </c>
      <c r="C2895" s="2">
        <f>VLOOKUP(A2895, [1]orders!A:G, 7, FALSE)</f>
        <v>2</v>
      </c>
      <c r="D2895" s="2">
        <v>46</v>
      </c>
      <c r="E2895" s="2">
        <f>VLOOKUP(C2895, [2]staffs!A:G,1,FALSE)</f>
        <v>2</v>
      </c>
      <c r="F2895" s="2" t="str">
        <f>VLOOKUP(E2895, [2]staffs!A:D,4,FALSE)</f>
        <v>mireya.copeland@bikes.shop</v>
      </c>
      <c r="G2895" s="2">
        <f>VLOOKUP(D2895, [3]products!$A:$D, 4, FALSE)</f>
        <v>6</v>
      </c>
      <c r="H2895" s="2" t="str">
        <f>VLOOKUP(G2895, [4]categories!A:B, 2, FALSE)</f>
        <v>Mountain Bikes</v>
      </c>
      <c r="I2895" s="14">
        <f>VLOOKUP(A2895, [1]orders!A:B,2,FALSE)</f>
        <v>1070</v>
      </c>
      <c r="J2895" s="14" t="str">
        <f>VLOOKUP(A2895, [1]orders!A:I,9,FALSE)</f>
        <v>olimpia.mays@aol.com</v>
      </c>
      <c r="K2895" s="14">
        <f>VLOOKUP(A2895, [1]orders!A:J,10,FALSE)</f>
        <v>11364</v>
      </c>
      <c r="L2895" s="2" t="str">
        <f>IFERROR(VLOOKUP(C2895, [5]stores!A:B, 2, FALSE), "Unknown")</f>
        <v>Baldwin Bikes</v>
      </c>
      <c r="M2895" s="2" t="str">
        <f>VLOOKUP(D2895,[3]products!A:B,2,FALSE)</f>
        <v>Haro SR 1.3 - 2017</v>
      </c>
      <c r="N2895" s="2" t="str">
        <f>VLOOKUP(D2895, [3]products!A:H, 8, FALSE)</f>
        <v>Haro</v>
      </c>
      <c r="O2895" s="21">
        <f>VLOOKUP(A2895, [1]orders!A:D, 4, FALSE)</f>
        <v>42931</v>
      </c>
      <c r="P2895" s="2">
        <v>1</v>
      </c>
      <c r="Q2895" s="2">
        <v>1409.99</v>
      </c>
      <c r="R2895" s="27">
        <v>0.1</v>
      </c>
      <c r="S2895" s="2">
        <f t="shared" si="45"/>
        <v>1409.99</v>
      </c>
    </row>
    <row r="2896" spans="1:19" x14ac:dyDescent="0.3">
      <c r="A2896" s="2">
        <v>1007</v>
      </c>
      <c r="B2896" s="2">
        <v>1</v>
      </c>
      <c r="C2896" s="2">
        <f>VLOOKUP(A2896, [1]orders!A:G, 7, FALSE)</f>
        <v>2</v>
      </c>
      <c r="D2896" s="2">
        <v>26</v>
      </c>
      <c r="E2896" s="2">
        <f>VLOOKUP(C2896, [2]staffs!A:G,1,FALSE)</f>
        <v>2</v>
      </c>
      <c r="F2896" s="2" t="str">
        <f>VLOOKUP(E2896, [2]staffs!A:D,4,FALSE)</f>
        <v>mireya.copeland@bikes.shop</v>
      </c>
      <c r="G2896" s="2">
        <f>VLOOKUP(D2896, [3]products!$A:$D, 4, FALSE)</f>
        <v>2</v>
      </c>
      <c r="H2896" s="2" t="str">
        <f>VLOOKUP(G2896, [4]categories!A:B, 2, FALSE)</f>
        <v>Comfort Bicycles</v>
      </c>
      <c r="I2896" s="14">
        <f>VLOOKUP(A2896, [1]orders!A:B,2,FALSE)</f>
        <v>1115</v>
      </c>
      <c r="J2896" s="14" t="str">
        <f>VLOOKUP(A2896, [1]orders!A:I,9,FALSE)</f>
        <v>lina.meadows@aol.com</v>
      </c>
      <c r="K2896" s="14">
        <f>VLOOKUP(A2896, [1]orders!A:J,10,FALSE)</f>
        <v>11542</v>
      </c>
      <c r="L2896" s="2" t="str">
        <f>IFERROR(VLOOKUP(C2896, [5]stores!A:B, 2, FALSE), "Unknown")</f>
        <v>Baldwin Bikes</v>
      </c>
      <c r="M2896" s="2" t="str">
        <f>VLOOKUP(D2896,[3]products!A:B,2,FALSE)</f>
        <v>Electra Townie Original 7D EQ - 2016</v>
      </c>
      <c r="N2896" s="2" t="str">
        <f>VLOOKUP(D2896, [3]products!A:H, 8, FALSE)</f>
        <v>Electra</v>
      </c>
      <c r="O2896" s="21">
        <f>VLOOKUP(A2896, [1]orders!A:D, 4, FALSE)</f>
        <v>42932</v>
      </c>
      <c r="P2896" s="2">
        <v>1</v>
      </c>
      <c r="Q2896" s="2">
        <v>599.99</v>
      </c>
      <c r="R2896" s="27">
        <v>0.2</v>
      </c>
      <c r="S2896" s="2">
        <f t="shared" si="45"/>
        <v>599.99</v>
      </c>
    </row>
    <row r="2897" spans="1:19" x14ac:dyDescent="0.3">
      <c r="A2897" s="2">
        <v>1007</v>
      </c>
      <c r="B2897" s="2">
        <v>2</v>
      </c>
      <c r="C2897" s="2">
        <f>VLOOKUP(A2897, [1]orders!A:G, 7, FALSE)</f>
        <v>2</v>
      </c>
      <c r="D2897" s="2">
        <v>11</v>
      </c>
      <c r="E2897" s="2">
        <f>VLOOKUP(C2897, [2]staffs!A:G,1,FALSE)</f>
        <v>2</v>
      </c>
      <c r="F2897" s="2" t="str">
        <f>VLOOKUP(E2897, [2]staffs!A:D,4,FALSE)</f>
        <v>mireya.copeland@bikes.shop</v>
      </c>
      <c r="G2897" s="2">
        <f>VLOOKUP(D2897, [3]products!$A:$D, 4, FALSE)</f>
        <v>4</v>
      </c>
      <c r="H2897" s="2" t="str">
        <f>VLOOKUP(G2897, [4]categories!A:B, 2, FALSE)</f>
        <v>Cyclocross Bicycles</v>
      </c>
      <c r="I2897" s="14">
        <f>VLOOKUP(A2897, [1]orders!A:B,2,FALSE)</f>
        <v>1115</v>
      </c>
      <c r="J2897" s="14" t="str">
        <f>VLOOKUP(A2897, [1]orders!A:I,9,FALSE)</f>
        <v>lina.meadows@aol.com</v>
      </c>
      <c r="K2897" s="14">
        <f>VLOOKUP(A2897, [1]orders!A:J,10,FALSE)</f>
        <v>11542</v>
      </c>
      <c r="L2897" s="2" t="str">
        <f>IFERROR(VLOOKUP(C2897, [5]stores!A:B, 2, FALSE), "Unknown")</f>
        <v>Baldwin Bikes</v>
      </c>
      <c r="M2897" s="2" t="str">
        <f>VLOOKUP(D2897,[3]products!A:B,2,FALSE)</f>
        <v>Surly Straggler 650b - 2016</v>
      </c>
      <c r="N2897" s="2" t="str">
        <f>VLOOKUP(D2897, [3]products!A:H, 8, FALSE)</f>
        <v>Surly</v>
      </c>
      <c r="O2897" s="21">
        <f>VLOOKUP(A2897, [1]orders!A:D, 4, FALSE)</f>
        <v>42932</v>
      </c>
      <c r="P2897" s="2">
        <v>1</v>
      </c>
      <c r="Q2897" s="2">
        <v>1680.99</v>
      </c>
      <c r="R2897" s="27">
        <v>0.05</v>
      </c>
      <c r="S2897" s="2">
        <f t="shared" si="45"/>
        <v>1680.99</v>
      </c>
    </row>
    <row r="2898" spans="1:19" x14ac:dyDescent="0.3">
      <c r="A2898" s="2">
        <v>1007</v>
      </c>
      <c r="B2898" s="2">
        <v>3</v>
      </c>
      <c r="C2898" s="2">
        <f>VLOOKUP(A2898, [1]orders!A:G, 7, FALSE)</f>
        <v>2</v>
      </c>
      <c r="D2898" s="2">
        <v>85</v>
      </c>
      <c r="E2898" s="2">
        <f>VLOOKUP(C2898, [2]staffs!A:G,1,FALSE)</f>
        <v>2</v>
      </c>
      <c r="F2898" s="2" t="str">
        <f>VLOOKUP(E2898, [2]staffs!A:D,4,FALSE)</f>
        <v>mireya.copeland@bikes.shop</v>
      </c>
      <c r="G2898" s="2">
        <f>VLOOKUP(D2898, [3]products!$A:$D, 4, FALSE)</f>
        <v>1</v>
      </c>
      <c r="H2898" s="2" t="str">
        <f>VLOOKUP(G2898, [4]categories!A:B, 2, FALSE)</f>
        <v>Children Bicycles</v>
      </c>
      <c r="I2898" s="14">
        <f>VLOOKUP(A2898, [1]orders!A:B,2,FALSE)</f>
        <v>1115</v>
      </c>
      <c r="J2898" s="14" t="str">
        <f>VLOOKUP(A2898, [1]orders!A:I,9,FALSE)</f>
        <v>lina.meadows@aol.com</v>
      </c>
      <c r="K2898" s="14">
        <f>VLOOKUP(A2898, [1]orders!A:J,10,FALSE)</f>
        <v>11542</v>
      </c>
      <c r="L2898" s="2" t="str">
        <f>IFERROR(VLOOKUP(C2898, [5]stores!A:B, 2, FALSE), "Unknown")</f>
        <v>Baldwin Bikes</v>
      </c>
      <c r="M2898" s="2" t="str">
        <f>VLOOKUP(D2898,[3]products!A:B,2,FALSE)</f>
        <v>Haro Downtown 16 - 2017</v>
      </c>
      <c r="N2898" s="2" t="str">
        <f>VLOOKUP(D2898, [3]products!A:H, 8, FALSE)</f>
        <v>Haro</v>
      </c>
      <c r="O2898" s="21">
        <f>VLOOKUP(A2898, [1]orders!A:D, 4, FALSE)</f>
        <v>42932</v>
      </c>
      <c r="P2898" s="2">
        <v>2</v>
      </c>
      <c r="Q2898" s="2">
        <v>329.99</v>
      </c>
      <c r="R2898" s="27">
        <v>0.1</v>
      </c>
      <c r="S2898" s="2">
        <f t="shared" si="45"/>
        <v>659.98</v>
      </c>
    </row>
    <row r="2899" spans="1:19" x14ac:dyDescent="0.3">
      <c r="A2899" s="2">
        <v>1007</v>
      </c>
      <c r="B2899" s="2">
        <v>4</v>
      </c>
      <c r="C2899" s="2">
        <f>VLOOKUP(A2899, [1]orders!A:G, 7, FALSE)</f>
        <v>2</v>
      </c>
      <c r="D2899" s="2">
        <v>76</v>
      </c>
      <c r="E2899" s="2">
        <f>VLOOKUP(C2899, [2]staffs!A:G,1,FALSE)</f>
        <v>2</v>
      </c>
      <c r="F2899" s="2" t="str">
        <f>VLOOKUP(E2899, [2]staffs!A:D,4,FALSE)</f>
        <v>mireya.copeland@bikes.shop</v>
      </c>
      <c r="G2899" s="2">
        <f>VLOOKUP(D2899, [3]products!$A:$D, 4, FALSE)</f>
        <v>3</v>
      </c>
      <c r="H2899" s="2" t="str">
        <f>VLOOKUP(G2899, [4]categories!A:B, 2, FALSE)</f>
        <v>Cruisers Bicycles</v>
      </c>
      <c r="I2899" s="14">
        <f>VLOOKUP(A2899, [1]orders!A:B,2,FALSE)</f>
        <v>1115</v>
      </c>
      <c r="J2899" s="14" t="str">
        <f>VLOOKUP(A2899, [1]orders!A:I,9,FALSE)</f>
        <v>lina.meadows@aol.com</v>
      </c>
      <c r="K2899" s="14">
        <f>VLOOKUP(A2899, [1]orders!A:J,10,FALSE)</f>
        <v>11542</v>
      </c>
      <c r="L2899" s="2" t="str">
        <f>IFERROR(VLOOKUP(C2899, [5]stores!A:B, 2, FALSE), "Unknown")</f>
        <v>Baldwin Bikes</v>
      </c>
      <c r="M2899" s="2" t="str">
        <f>VLOOKUP(D2899,[3]products!A:B,2,FALSE)</f>
        <v>Electra Girl's Hawaii 1 16" - 2017</v>
      </c>
      <c r="N2899" s="2" t="str">
        <f>VLOOKUP(D2899, [3]products!A:H, 8, FALSE)</f>
        <v>Electra</v>
      </c>
      <c r="O2899" s="21">
        <f>VLOOKUP(A2899, [1]orders!A:D, 4, FALSE)</f>
        <v>42932</v>
      </c>
      <c r="P2899" s="2">
        <v>1</v>
      </c>
      <c r="Q2899" s="2">
        <v>299.99</v>
      </c>
      <c r="R2899" s="27">
        <v>0.2</v>
      </c>
      <c r="S2899" s="2">
        <f t="shared" si="45"/>
        <v>299.99</v>
      </c>
    </row>
    <row r="2900" spans="1:19" x14ac:dyDescent="0.3">
      <c r="A2900" s="2">
        <v>1007</v>
      </c>
      <c r="B2900" s="2">
        <v>5</v>
      </c>
      <c r="C2900" s="2">
        <f>VLOOKUP(A2900, [1]orders!A:G, 7, FALSE)</f>
        <v>2</v>
      </c>
      <c r="D2900" s="2">
        <v>106</v>
      </c>
      <c r="E2900" s="2">
        <f>VLOOKUP(C2900, [2]staffs!A:G,1,FALSE)</f>
        <v>2</v>
      </c>
      <c r="F2900" s="2" t="str">
        <f>VLOOKUP(E2900, [2]staffs!A:D,4,FALSE)</f>
        <v>mireya.copeland@bikes.shop</v>
      </c>
      <c r="G2900" s="2">
        <f>VLOOKUP(D2900, [3]products!$A:$D, 4, FALSE)</f>
        <v>2</v>
      </c>
      <c r="H2900" s="2" t="str">
        <f>VLOOKUP(G2900, [4]categories!A:B, 2, FALSE)</f>
        <v>Comfort Bicycles</v>
      </c>
      <c r="I2900" s="14">
        <f>VLOOKUP(A2900, [1]orders!A:B,2,FALSE)</f>
        <v>1115</v>
      </c>
      <c r="J2900" s="14" t="str">
        <f>VLOOKUP(A2900, [1]orders!A:I,9,FALSE)</f>
        <v>lina.meadows@aol.com</v>
      </c>
      <c r="K2900" s="14">
        <f>VLOOKUP(A2900, [1]orders!A:J,10,FALSE)</f>
        <v>11542</v>
      </c>
      <c r="L2900" s="2" t="str">
        <f>IFERROR(VLOOKUP(C2900, [5]stores!A:B, 2, FALSE), "Unknown")</f>
        <v>Baldwin Bikes</v>
      </c>
      <c r="M2900" s="2" t="str">
        <f>VLOOKUP(D2900,[3]products!A:B,2,FALSE)</f>
        <v>Sun Bicycles Cruz 3 - 2017</v>
      </c>
      <c r="N2900" s="2" t="str">
        <f>VLOOKUP(D2900, [3]products!A:H, 8, FALSE)</f>
        <v>Sun Bicycles</v>
      </c>
      <c r="O2900" s="21">
        <f>VLOOKUP(A2900, [1]orders!A:D, 4, FALSE)</f>
        <v>42932</v>
      </c>
      <c r="P2900" s="2">
        <v>2</v>
      </c>
      <c r="Q2900" s="2">
        <v>449.99</v>
      </c>
      <c r="R2900" s="27">
        <v>0.1</v>
      </c>
      <c r="S2900" s="2">
        <f t="shared" si="45"/>
        <v>899.98</v>
      </c>
    </row>
    <row r="2901" spans="1:19" x14ac:dyDescent="0.3">
      <c r="A2901" s="2">
        <v>1008</v>
      </c>
      <c r="B2901" s="2">
        <v>1</v>
      </c>
      <c r="C2901" s="2">
        <f>VLOOKUP(A2901, [1]orders!A:G, 7, FALSE)</f>
        <v>2</v>
      </c>
      <c r="D2901" s="2">
        <v>71</v>
      </c>
      <c r="E2901" s="2">
        <f>VLOOKUP(C2901, [2]staffs!A:G,1,FALSE)</f>
        <v>2</v>
      </c>
      <c r="F2901" s="2" t="str">
        <f>VLOOKUP(E2901, [2]staffs!A:D,4,FALSE)</f>
        <v>mireya.copeland@bikes.shop</v>
      </c>
      <c r="G2901" s="2">
        <f>VLOOKUP(D2901, [3]products!$A:$D, 4, FALSE)</f>
        <v>3</v>
      </c>
      <c r="H2901" s="2" t="str">
        <f>VLOOKUP(G2901, [4]categories!A:B, 2, FALSE)</f>
        <v>Cruisers Bicycles</v>
      </c>
      <c r="I2901" s="14">
        <f>VLOOKUP(A2901, [1]orders!A:B,2,FALSE)</f>
        <v>1345</v>
      </c>
      <c r="J2901" s="14" t="str">
        <f>VLOOKUP(A2901, [1]orders!A:I,9,FALSE)</f>
        <v>arie.hunter@msn.com</v>
      </c>
      <c r="K2901" s="14">
        <f>VLOOKUP(A2901, [1]orders!A:J,10,FALSE)</f>
        <v>11354</v>
      </c>
      <c r="L2901" s="2" t="str">
        <f>IFERROR(VLOOKUP(C2901, [5]stores!A:B, 2, FALSE), "Unknown")</f>
        <v>Baldwin Bikes</v>
      </c>
      <c r="M2901" s="2" t="str">
        <f>VLOOKUP(D2901,[3]products!A:B,2,FALSE)</f>
        <v>Sun Bicycles Atlas X-Type - 2017</v>
      </c>
      <c r="N2901" s="2" t="str">
        <f>VLOOKUP(D2901, [3]products!A:H, 8, FALSE)</f>
        <v>Sun Bicycles</v>
      </c>
      <c r="O2901" s="21">
        <f>VLOOKUP(A2901, [1]orders!A:D, 4, FALSE)</f>
        <v>42932</v>
      </c>
      <c r="P2901" s="2">
        <v>1</v>
      </c>
      <c r="Q2901" s="2">
        <v>416.99</v>
      </c>
      <c r="R2901" s="27">
        <v>0.2</v>
      </c>
      <c r="S2901" s="2">
        <f t="shared" si="45"/>
        <v>416.99</v>
      </c>
    </row>
    <row r="2902" spans="1:19" x14ac:dyDescent="0.3">
      <c r="A2902" s="2">
        <v>1008</v>
      </c>
      <c r="B2902" s="2">
        <v>2</v>
      </c>
      <c r="C2902" s="2">
        <f>VLOOKUP(A2902, [1]orders!A:G, 7, FALSE)</f>
        <v>2</v>
      </c>
      <c r="D2902" s="2">
        <v>2</v>
      </c>
      <c r="E2902" s="2">
        <f>VLOOKUP(C2902, [2]staffs!A:G,1,FALSE)</f>
        <v>2</v>
      </c>
      <c r="F2902" s="2" t="str">
        <f>VLOOKUP(E2902, [2]staffs!A:D,4,FALSE)</f>
        <v>mireya.copeland@bikes.shop</v>
      </c>
      <c r="G2902" s="2">
        <f>VLOOKUP(D2902, [3]products!$A:$D, 4, FALSE)</f>
        <v>6</v>
      </c>
      <c r="H2902" s="2" t="str">
        <f>VLOOKUP(G2902, [4]categories!A:B, 2, FALSE)</f>
        <v>Mountain Bikes</v>
      </c>
      <c r="I2902" s="14">
        <f>VLOOKUP(A2902, [1]orders!A:B,2,FALSE)</f>
        <v>1345</v>
      </c>
      <c r="J2902" s="14" t="str">
        <f>VLOOKUP(A2902, [1]orders!A:I,9,FALSE)</f>
        <v>arie.hunter@msn.com</v>
      </c>
      <c r="K2902" s="14">
        <f>VLOOKUP(A2902, [1]orders!A:J,10,FALSE)</f>
        <v>11354</v>
      </c>
      <c r="L2902" s="2" t="str">
        <f>IFERROR(VLOOKUP(C2902, [5]stores!A:B, 2, FALSE), "Unknown")</f>
        <v>Baldwin Bikes</v>
      </c>
      <c r="M2902" s="2" t="str">
        <f>VLOOKUP(D2902,[3]products!A:B,2,FALSE)</f>
        <v>Ritchey Timberwolf Frameset - 2016</v>
      </c>
      <c r="N2902" s="2" t="str">
        <f>VLOOKUP(D2902, [3]products!A:H, 8, FALSE)</f>
        <v>Ritchey</v>
      </c>
      <c r="O2902" s="21">
        <f>VLOOKUP(A2902, [1]orders!A:D, 4, FALSE)</f>
        <v>42932</v>
      </c>
      <c r="P2902" s="2">
        <v>1</v>
      </c>
      <c r="Q2902" s="2">
        <v>749.99</v>
      </c>
      <c r="R2902" s="27">
        <v>0.1</v>
      </c>
      <c r="S2902" s="2">
        <f t="shared" si="45"/>
        <v>749.99</v>
      </c>
    </row>
    <row r="2903" spans="1:19" x14ac:dyDescent="0.3">
      <c r="A2903" s="2">
        <v>1008</v>
      </c>
      <c r="B2903" s="2">
        <v>3</v>
      </c>
      <c r="C2903" s="2">
        <f>VLOOKUP(A2903, [1]orders!A:G, 7, FALSE)</f>
        <v>2</v>
      </c>
      <c r="D2903" s="2">
        <v>95</v>
      </c>
      <c r="E2903" s="2">
        <f>VLOOKUP(C2903, [2]staffs!A:G,1,FALSE)</f>
        <v>2</v>
      </c>
      <c r="F2903" s="2" t="str">
        <f>VLOOKUP(E2903, [2]staffs!A:D,4,FALSE)</f>
        <v>mireya.copeland@bikes.shop</v>
      </c>
      <c r="G2903" s="2">
        <f>VLOOKUP(D2903, [3]products!$A:$D, 4, FALSE)</f>
        <v>1</v>
      </c>
      <c r="H2903" s="2" t="str">
        <f>VLOOKUP(G2903, [4]categories!A:B, 2, FALSE)</f>
        <v>Children Bicycles</v>
      </c>
      <c r="I2903" s="14">
        <f>VLOOKUP(A2903, [1]orders!A:B,2,FALSE)</f>
        <v>1345</v>
      </c>
      <c r="J2903" s="14" t="str">
        <f>VLOOKUP(A2903, [1]orders!A:I,9,FALSE)</f>
        <v>arie.hunter@msn.com</v>
      </c>
      <c r="K2903" s="14">
        <f>VLOOKUP(A2903, [1]orders!A:J,10,FALSE)</f>
        <v>11354</v>
      </c>
      <c r="L2903" s="2" t="str">
        <f>IFERROR(VLOOKUP(C2903, [5]stores!A:B, 2, FALSE), "Unknown")</f>
        <v>Baldwin Bikes</v>
      </c>
      <c r="M2903" s="2" t="str">
        <f>VLOOKUP(D2903,[3]products!A:B,2,FALSE)</f>
        <v>Electra Girl's Hawaii 1 16" - 2017</v>
      </c>
      <c r="N2903" s="2" t="str">
        <f>VLOOKUP(D2903, [3]products!A:H, 8, FALSE)</f>
        <v>Electra</v>
      </c>
      <c r="O2903" s="21">
        <f>VLOOKUP(A2903, [1]orders!A:D, 4, FALSE)</f>
        <v>42932</v>
      </c>
      <c r="P2903" s="2">
        <v>1</v>
      </c>
      <c r="Q2903" s="2">
        <v>299.99</v>
      </c>
      <c r="R2903" s="27">
        <v>7.0000000000000007E-2</v>
      </c>
      <c r="S2903" s="2">
        <f t="shared" si="45"/>
        <v>299.99</v>
      </c>
    </row>
    <row r="2904" spans="1:19" x14ac:dyDescent="0.3">
      <c r="A2904" s="2">
        <v>1009</v>
      </c>
      <c r="B2904" s="2">
        <v>1</v>
      </c>
      <c r="C2904" s="2">
        <f>VLOOKUP(A2904, [1]orders!A:G, 7, FALSE)</f>
        <v>3</v>
      </c>
      <c r="D2904" s="2">
        <v>95</v>
      </c>
      <c r="E2904" s="2">
        <f>VLOOKUP(C2904, [2]staffs!A:G,1,FALSE)</f>
        <v>3</v>
      </c>
      <c r="F2904" s="2" t="str">
        <f>VLOOKUP(E2904, [2]staffs!A:D,4,FALSE)</f>
        <v>genna.serrano@bikes.shop</v>
      </c>
      <c r="G2904" s="2">
        <f>VLOOKUP(D2904, [3]products!$A:$D, 4, FALSE)</f>
        <v>1</v>
      </c>
      <c r="H2904" s="2" t="str">
        <f>VLOOKUP(G2904, [4]categories!A:B, 2, FALSE)</f>
        <v>Children Bicycles</v>
      </c>
      <c r="I2904" s="14">
        <f>VLOOKUP(A2904, [1]orders!A:B,2,FALSE)</f>
        <v>1064</v>
      </c>
      <c r="J2904" s="14" t="str">
        <f>VLOOKUP(A2904, [1]orders!A:I,9,FALSE)</f>
        <v>patsy.russo@gmail.com</v>
      </c>
      <c r="K2904" s="14">
        <f>VLOOKUP(A2904, [1]orders!A:J,10,FALSE)</f>
        <v>75088</v>
      </c>
      <c r="L2904" s="2" t="str">
        <f>IFERROR(VLOOKUP(C2904, [5]stores!A:B, 2, FALSE), "Unknown")</f>
        <v>Rowlett Bikes</v>
      </c>
      <c r="M2904" s="2" t="str">
        <f>VLOOKUP(D2904,[3]products!A:B,2,FALSE)</f>
        <v>Electra Girl's Hawaii 1 16" - 2017</v>
      </c>
      <c r="N2904" s="2" t="str">
        <f>VLOOKUP(D2904, [3]products!A:H, 8, FALSE)</f>
        <v>Electra</v>
      </c>
      <c r="O2904" s="21">
        <f>VLOOKUP(A2904, [1]orders!A:D, 4, FALSE)</f>
        <v>42932</v>
      </c>
      <c r="P2904" s="2">
        <v>2</v>
      </c>
      <c r="Q2904" s="2">
        <v>299.99</v>
      </c>
      <c r="R2904" s="27">
        <v>7.0000000000000007E-2</v>
      </c>
      <c r="S2904" s="2">
        <f t="shared" si="45"/>
        <v>599.98</v>
      </c>
    </row>
    <row r="2905" spans="1:19" x14ac:dyDescent="0.3">
      <c r="A2905" s="2">
        <v>1009</v>
      </c>
      <c r="B2905" s="2">
        <v>2</v>
      </c>
      <c r="C2905" s="2">
        <f>VLOOKUP(A2905, [1]orders!A:G, 7, FALSE)</f>
        <v>3</v>
      </c>
      <c r="D2905" s="2">
        <v>44</v>
      </c>
      <c r="E2905" s="2">
        <f>VLOOKUP(C2905, [2]staffs!A:G,1,FALSE)</f>
        <v>3</v>
      </c>
      <c r="F2905" s="2" t="str">
        <f>VLOOKUP(E2905, [2]staffs!A:D,4,FALSE)</f>
        <v>genna.serrano@bikes.shop</v>
      </c>
      <c r="G2905" s="2">
        <f>VLOOKUP(D2905, [3]products!$A:$D, 4, FALSE)</f>
        <v>6</v>
      </c>
      <c r="H2905" s="2" t="str">
        <f>VLOOKUP(G2905, [4]categories!A:B, 2, FALSE)</f>
        <v>Mountain Bikes</v>
      </c>
      <c r="I2905" s="14">
        <f>VLOOKUP(A2905, [1]orders!A:B,2,FALSE)</f>
        <v>1064</v>
      </c>
      <c r="J2905" s="14" t="str">
        <f>VLOOKUP(A2905, [1]orders!A:I,9,FALSE)</f>
        <v>patsy.russo@gmail.com</v>
      </c>
      <c r="K2905" s="14">
        <f>VLOOKUP(A2905, [1]orders!A:J,10,FALSE)</f>
        <v>75088</v>
      </c>
      <c r="L2905" s="2" t="str">
        <f>IFERROR(VLOOKUP(C2905, [5]stores!A:B, 2, FALSE), "Unknown")</f>
        <v>Rowlett Bikes</v>
      </c>
      <c r="M2905" s="2" t="str">
        <f>VLOOKUP(D2905,[3]products!A:B,2,FALSE)</f>
        <v>Haro SR 1.1 - 2017</v>
      </c>
      <c r="N2905" s="2" t="str">
        <f>VLOOKUP(D2905, [3]products!A:H, 8, FALSE)</f>
        <v>Haro</v>
      </c>
      <c r="O2905" s="21">
        <f>VLOOKUP(A2905, [1]orders!A:D, 4, FALSE)</f>
        <v>42932</v>
      </c>
      <c r="P2905" s="2">
        <v>1</v>
      </c>
      <c r="Q2905" s="2">
        <v>539.99</v>
      </c>
      <c r="R2905" s="27">
        <v>7.0000000000000007E-2</v>
      </c>
      <c r="S2905" s="2">
        <f t="shared" si="45"/>
        <v>539.99</v>
      </c>
    </row>
    <row r="2906" spans="1:19" x14ac:dyDescent="0.3">
      <c r="A2906" s="2">
        <v>1010</v>
      </c>
      <c r="B2906" s="2">
        <v>1</v>
      </c>
      <c r="C2906" s="2">
        <f>VLOOKUP(A2906, [1]orders!A:G, 7, FALSE)</f>
        <v>2</v>
      </c>
      <c r="D2906" s="2">
        <v>109</v>
      </c>
      <c r="E2906" s="2">
        <f>VLOOKUP(C2906, [2]staffs!A:G,1,FALSE)</f>
        <v>2</v>
      </c>
      <c r="F2906" s="2" t="str">
        <f>VLOOKUP(E2906, [2]staffs!A:D,4,FALSE)</f>
        <v>mireya.copeland@bikes.shop</v>
      </c>
      <c r="G2906" s="2">
        <f>VLOOKUP(D2906, [3]products!$A:$D, 4, FALSE)</f>
        <v>2</v>
      </c>
      <c r="H2906" s="2" t="str">
        <f>VLOOKUP(G2906, [4]categories!A:B, 2, FALSE)</f>
        <v>Comfort Bicycles</v>
      </c>
      <c r="I2906" s="14">
        <f>VLOOKUP(A2906, [1]orders!A:B,2,FALSE)</f>
        <v>8</v>
      </c>
      <c r="J2906" s="14" t="str">
        <f>VLOOKUP(A2906, [1]orders!A:I,9,FALSE)</f>
        <v>jacquline.duncan@yahoo.com</v>
      </c>
      <c r="K2906" s="14">
        <f>VLOOKUP(A2906, [1]orders!A:J,10,FALSE)</f>
        <v>11372</v>
      </c>
      <c r="L2906" s="2" t="str">
        <f>IFERROR(VLOOKUP(C2906, [5]stores!A:B, 2, FALSE), "Unknown")</f>
        <v>Baldwin Bikes</v>
      </c>
      <c r="M2906" s="2" t="str">
        <f>VLOOKUP(D2906,[3]products!A:B,2,FALSE)</f>
        <v>Sun Bicycles Cruz 7 - Women's - 2017</v>
      </c>
      <c r="N2906" s="2" t="str">
        <f>VLOOKUP(D2906, [3]products!A:H, 8, FALSE)</f>
        <v>Sun Bicycles</v>
      </c>
      <c r="O2906" s="21">
        <f>VLOOKUP(A2906, [1]orders!A:D, 4, FALSE)</f>
        <v>42934</v>
      </c>
      <c r="P2906" s="2">
        <v>2</v>
      </c>
      <c r="Q2906" s="2">
        <v>416.99</v>
      </c>
      <c r="R2906" s="27">
        <v>0.1</v>
      </c>
      <c r="S2906" s="2">
        <f t="shared" si="45"/>
        <v>833.98</v>
      </c>
    </row>
    <row r="2907" spans="1:19" x14ac:dyDescent="0.3">
      <c r="A2907" s="2">
        <v>1011</v>
      </c>
      <c r="B2907" s="2">
        <v>1</v>
      </c>
      <c r="C2907" s="2">
        <f>VLOOKUP(A2907, [1]orders!A:G, 7, FALSE)</f>
        <v>1</v>
      </c>
      <c r="D2907" s="2">
        <v>88</v>
      </c>
      <c r="E2907" s="2">
        <f>VLOOKUP(C2907, [2]staffs!A:G,1,FALSE)</f>
        <v>1</v>
      </c>
      <c r="F2907" s="2" t="str">
        <f>VLOOKUP(E2907, [2]staffs!A:D,4,FALSE)</f>
        <v>fabiola.jackson@bikes.shop</v>
      </c>
      <c r="G2907" s="2">
        <f>VLOOKUP(D2907, [3]products!$A:$D, 4, FALSE)</f>
        <v>1</v>
      </c>
      <c r="H2907" s="2" t="str">
        <f>VLOOKUP(G2907, [4]categories!A:B, 2, FALSE)</f>
        <v>Children Bicycles</v>
      </c>
      <c r="I2907" s="14">
        <f>VLOOKUP(A2907, [1]orders!A:B,2,FALSE)</f>
        <v>495</v>
      </c>
      <c r="J2907" s="14" t="str">
        <f>VLOOKUP(A2907, [1]orders!A:I,9,FALSE)</f>
        <v>travis.goodman@yahoo.com</v>
      </c>
      <c r="K2907" s="14">
        <f>VLOOKUP(A2907, [1]orders!A:J,10,FALSE)</f>
        <v>93635</v>
      </c>
      <c r="L2907" s="2" t="str">
        <f>IFERROR(VLOOKUP(C2907, [5]stores!A:B, 2, FALSE), "Unknown")</f>
        <v>Santa Cruz Bikes</v>
      </c>
      <c r="M2907" s="2" t="str">
        <f>VLOOKUP(D2907,[3]products!A:B,2,FALSE)</f>
        <v>Trek Precaliber 12 Girls - 2017</v>
      </c>
      <c r="N2907" s="2" t="str">
        <f>VLOOKUP(D2907, [3]products!A:H, 8, FALSE)</f>
        <v>Trek</v>
      </c>
      <c r="O2907" s="21">
        <f>VLOOKUP(A2907, [1]orders!A:D, 4, FALSE)</f>
        <v>42934</v>
      </c>
      <c r="P2907" s="2">
        <v>1</v>
      </c>
      <c r="Q2907" s="2">
        <v>189.99</v>
      </c>
      <c r="R2907" s="27">
        <v>0.2</v>
      </c>
      <c r="S2907" s="2">
        <f t="shared" si="45"/>
        <v>189.99</v>
      </c>
    </row>
    <row r="2908" spans="1:19" x14ac:dyDescent="0.3">
      <c r="A2908" s="2">
        <v>1011</v>
      </c>
      <c r="B2908" s="2">
        <v>2</v>
      </c>
      <c r="C2908" s="2">
        <f>VLOOKUP(A2908, [1]orders!A:G, 7, FALSE)</f>
        <v>1</v>
      </c>
      <c r="D2908" s="2">
        <v>99</v>
      </c>
      <c r="E2908" s="2">
        <f>VLOOKUP(C2908, [2]staffs!A:G,1,FALSE)</f>
        <v>1</v>
      </c>
      <c r="F2908" s="2" t="str">
        <f>VLOOKUP(E2908, [2]staffs!A:D,4,FALSE)</f>
        <v>fabiola.jackson@bikes.shop</v>
      </c>
      <c r="G2908" s="2">
        <f>VLOOKUP(D2908, [3]products!$A:$D, 4, FALSE)</f>
        <v>1</v>
      </c>
      <c r="H2908" s="2" t="str">
        <f>VLOOKUP(G2908, [4]categories!A:B, 2, FALSE)</f>
        <v>Children Bicycles</v>
      </c>
      <c r="I2908" s="14">
        <f>VLOOKUP(A2908, [1]orders!A:B,2,FALSE)</f>
        <v>495</v>
      </c>
      <c r="J2908" s="14" t="str">
        <f>VLOOKUP(A2908, [1]orders!A:I,9,FALSE)</f>
        <v>travis.goodman@yahoo.com</v>
      </c>
      <c r="K2908" s="14">
        <f>VLOOKUP(A2908, [1]orders!A:J,10,FALSE)</f>
        <v>93635</v>
      </c>
      <c r="L2908" s="2" t="str">
        <f>IFERROR(VLOOKUP(C2908, [5]stores!A:B, 2, FALSE), "Unknown")</f>
        <v>Santa Cruz Bikes</v>
      </c>
      <c r="M2908" s="2" t="str">
        <f>VLOOKUP(D2908,[3]products!A:B,2,FALSE)</f>
        <v>Electra Sugar Skulls 1 (20-inch) - Girl's - 2017</v>
      </c>
      <c r="N2908" s="2" t="str">
        <f>VLOOKUP(D2908, [3]products!A:H, 8, FALSE)</f>
        <v>Electra</v>
      </c>
      <c r="O2908" s="21">
        <f>VLOOKUP(A2908, [1]orders!A:D, 4, FALSE)</f>
        <v>42934</v>
      </c>
      <c r="P2908" s="2">
        <v>2</v>
      </c>
      <c r="Q2908" s="2">
        <v>299.99</v>
      </c>
      <c r="R2908" s="27">
        <v>0.2</v>
      </c>
      <c r="S2908" s="2">
        <f t="shared" si="45"/>
        <v>599.98</v>
      </c>
    </row>
    <row r="2909" spans="1:19" x14ac:dyDescent="0.3">
      <c r="A2909" s="2">
        <v>1011</v>
      </c>
      <c r="B2909" s="2">
        <v>3</v>
      </c>
      <c r="C2909" s="2">
        <f>VLOOKUP(A2909, [1]orders!A:G, 7, FALSE)</f>
        <v>1</v>
      </c>
      <c r="D2909" s="2">
        <v>16</v>
      </c>
      <c r="E2909" s="2">
        <f>VLOOKUP(C2909, [2]staffs!A:G,1,FALSE)</f>
        <v>1</v>
      </c>
      <c r="F2909" s="2" t="str">
        <f>VLOOKUP(E2909, [2]staffs!A:D,4,FALSE)</f>
        <v>fabiola.jackson@bikes.shop</v>
      </c>
      <c r="G2909" s="2">
        <f>VLOOKUP(D2909, [3]products!$A:$D, 4, FALSE)</f>
        <v>3</v>
      </c>
      <c r="H2909" s="2" t="str">
        <f>VLOOKUP(G2909, [4]categories!A:B, 2, FALSE)</f>
        <v>Cruisers Bicycles</v>
      </c>
      <c r="I2909" s="14">
        <f>VLOOKUP(A2909, [1]orders!A:B,2,FALSE)</f>
        <v>495</v>
      </c>
      <c r="J2909" s="14" t="str">
        <f>VLOOKUP(A2909, [1]orders!A:I,9,FALSE)</f>
        <v>travis.goodman@yahoo.com</v>
      </c>
      <c r="K2909" s="14">
        <f>VLOOKUP(A2909, [1]orders!A:J,10,FALSE)</f>
        <v>93635</v>
      </c>
      <c r="L2909" s="2" t="str">
        <f>IFERROR(VLOOKUP(C2909, [5]stores!A:B, 2, FALSE), "Unknown")</f>
        <v>Santa Cruz Bikes</v>
      </c>
      <c r="M2909" s="2" t="str">
        <f>VLOOKUP(D2909,[3]products!A:B,2,FALSE)</f>
        <v>Electra Townie Original 7D EQ - 2016</v>
      </c>
      <c r="N2909" s="2" t="str">
        <f>VLOOKUP(D2909, [3]products!A:H, 8, FALSE)</f>
        <v>Electra</v>
      </c>
      <c r="O2909" s="21">
        <f>VLOOKUP(A2909, [1]orders!A:D, 4, FALSE)</f>
        <v>42934</v>
      </c>
      <c r="P2909" s="2">
        <v>2</v>
      </c>
      <c r="Q2909" s="2">
        <v>599.99</v>
      </c>
      <c r="R2909" s="27">
        <v>0.2</v>
      </c>
      <c r="S2909" s="2">
        <f t="shared" si="45"/>
        <v>1199.98</v>
      </c>
    </row>
    <row r="2910" spans="1:19" x14ac:dyDescent="0.3">
      <c r="A2910" s="2">
        <v>1011</v>
      </c>
      <c r="B2910" s="2">
        <v>4</v>
      </c>
      <c r="C2910" s="2">
        <f>VLOOKUP(A2910, [1]orders!A:G, 7, FALSE)</f>
        <v>1</v>
      </c>
      <c r="D2910" s="2">
        <v>68</v>
      </c>
      <c r="E2910" s="2">
        <f>VLOOKUP(C2910, [2]staffs!A:G,1,FALSE)</f>
        <v>1</v>
      </c>
      <c r="F2910" s="2" t="str">
        <f>VLOOKUP(E2910, [2]staffs!A:D,4,FALSE)</f>
        <v>fabiola.jackson@bikes.shop</v>
      </c>
      <c r="G2910" s="2">
        <f>VLOOKUP(D2910, [3]products!$A:$D, 4, FALSE)</f>
        <v>3</v>
      </c>
      <c r="H2910" s="2" t="str">
        <f>VLOOKUP(G2910, [4]categories!A:B, 2, FALSE)</f>
        <v>Cruisers Bicycles</v>
      </c>
      <c r="I2910" s="14">
        <f>VLOOKUP(A2910, [1]orders!A:B,2,FALSE)</f>
        <v>495</v>
      </c>
      <c r="J2910" s="14" t="str">
        <f>VLOOKUP(A2910, [1]orders!A:I,9,FALSE)</f>
        <v>travis.goodman@yahoo.com</v>
      </c>
      <c r="K2910" s="14">
        <f>VLOOKUP(A2910, [1]orders!A:J,10,FALSE)</f>
        <v>93635</v>
      </c>
      <c r="L2910" s="2" t="str">
        <f>IFERROR(VLOOKUP(C2910, [5]stores!A:B, 2, FALSE), "Unknown")</f>
        <v>Santa Cruz Bikes</v>
      </c>
      <c r="M2910" s="2" t="str">
        <f>VLOOKUP(D2910,[3]products!A:B,2,FALSE)</f>
        <v>Sun Bicycles Cruz 3 - 2017</v>
      </c>
      <c r="N2910" s="2" t="str">
        <f>VLOOKUP(D2910, [3]products!A:H, 8, FALSE)</f>
        <v>Sun Bicycles</v>
      </c>
      <c r="O2910" s="21">
        <f>VLOOKUP(A2910, [1]orders!A:D, 4, FALSE)</f>
        <v>42934</v>
      </c>
      <c r="P2910" s="2">
        <v>2</v>
      </c>
      <c r="Q2910" s="2">
        <v>449.99</v>
      </c>
      <c r="R2910" s="27">
        <v>0.05</v>
      </c>
      <c r="S2910" s="2">
        <f t="shared" si="45"/>
        <v>899.98</v>
      </c>
    </row>
    <row r="2911" spans="1:19" x14ac:dyDescent="0.3">
      <c r="A2911" s="2">
        <v>1012</v>
      </c>
      <c r="B2911" s="2">
        <v>1</v>
      </c>
      <c r="C2911" s="2">
        <f>VLOOKUP(A2911, [1]orders!A:G, 7, FALSE)</f>
        <v>2</v>
      </c>
      <c r="D2911" s="2">
        <v>8</v>
      </c>
      <c r="E2911" s="2">
        <f>VLOOKUP(C2911, [2]staffs!A:G,1,FALSE)</f>
        <v>2</v>
      </c>
      <c r="F2911" s="2" t="str">
        <f>VLOOKUP(E2911, [2]staffs!A:D,4,FALSE)</f>
        <v>mireya.copeland@bikes.shop</v>
      </c>
      <c r="G2911" s="2">
        <f>VLOOKUP(D2911, [3]products!$A:$D, 4, FALSE)</f>
        <v>6</v>
      </c>
      <c r="H2911" s="2" t="str">
        <f>VLOOKUP(G2911, [4]categories!A:B, 2, FALSE)</f>
        <v>Mountain Bikes</v>
      </c>
      <c r="I2911" s="14">
        <f>VLOOKUP(A2911, [1]orders!A:B,2,FALSE)</f>
        <v>620</v>
      </c>
      <c r="J2911" s="14" t="str">
        <f>VLOOKUP(A2911, [1]orders!A:I,9,FALSE)</f>
        <v>eric.hardin@gmail.com</v>
      </c>
      <c r="K2911" s="14">
        <f>VLOOKUP(A2911, [1]orders!A:J,10,FALSE)</f>
        <v>11432</v>
      </c>
      <c r="L2911" s="2" t="str">
        <f>IFERROR(VLOOKUP(C2911, [5]stores!A:B, 2, FALSE), "Unknown")</f>
        <v>Baldwin Bikes</v>
      </c>
      <c r="M2911" s="2" t="str">
        <f>VLOOKUP(D2911,[3]products!A:B,2,FALSE)</f>
        <v>Trek Remedy 29 Carbon Frameset - 2016</v>
      </c>
      <c r="N2911" s="2" t="str">
        <f>VLOOKUP(D2911, [3]products!A:H, 8, FALSE)</f>
        <v>Trek</v>
      </c>
      <c r="O2911" s="21">
        <f>VLOOKUP(A2911, [1]orders!A:D, 4, FALSE)</f>
        <v>42934</v>
      </c>
      <c r="P2911" s="2">
        <v>1</v>
      </c>
      <c r="Q2911" s="2">
        <v>1799.99</v>
      </c>
      <c r="R2911" s="27">
        <v>7.0000000000000007E-2</v>
      </c>
      <c r="S2911" s="2">
        <f t="shared" si="45"/>
        <v>1799.99</v>
      </c>
    </row>
    <row r="2912" spans="1:19" x14ac:dyDescent="0.3">
      <c r="A2912" s="2">
        <v>1012</v>
      </c>
      <c r="B2912" s="2">
        <v>2</v>
      </c>
      <c r="C2912" s="2">
        <f>VLOOKUP(A2912, [1]orders!A:G, 7, FALSE)</f>
        <v>2</v>
      </c>
      <c r="D2912" s="2">
        <v>64</v>
      </c>
      <c r="E2912" s="2">
        <f>VLOOKUP(C2912, [2]staffs!A:G,1,FALSE)</f>
        <v>2</v>
      </c>
      <c r="F2912" s="2" t="str">
        <f>VLOOKUP(E2912, [2]staffs!A:D,4,FALSE)</f>
        <v>mireya.copeland@bikes.shop</v>
      </c>
      <c r="G2912" s="2">
        <f>VLOOKUP(D2912, [3]products!$A:$D, 4, FALSE)</f>
        <v>3</v>
      </c>
      <c r="H2912" s="2" t="str">
        <f>VLOOKUP(G2912, [4]categories!A:B, 2, FALSE)</f>
        <v>Cruisers Bicycles</v>
      </c>
      <c r="I2912" s="14">
        <f>VLOOKUP(A2912, [1]orders!A:B,2,FALSE)</f>
        <v>620</v>
      </c>
      <c r="J2912" s="14" t="str">
        <f>VLOOKUP(A2912, [1]orders!A:I,9,FALSE)</f>
        <v>eric.hardin@gmail.com</v>
      </c>
      <c r="K2912" s="14">
        <f>VLOOKUP(A2912, [1]orders!A:J,10,FALSE)</f>
        <v>11432</v>
      </c>
      <c r="L2912" s="2" t="str">
        <f>IFERROR(VLOOKUP(C2912, [5]stores!A:B, 2, FALSE), "Unknown")</f>
        <v>Baldwin Bikes</v>
      </c>
      <c r="M2912" s="2" t="str">
        <f>VLOOKUP(D2912,[3]products!A:B,2,FALSE)</f>
        <v>Electra Townie Original 7D - 2017</v>
      </c>
      <c r="N2912" s="2" t="str">
        <f>VLOOKUP(D2912, [3]products!A:H, 8, FALSE)</f>
        <v>Electra</v>
      </c>
      <c r="O2912" s="21">
        <f>VLOOKUP(A2912, [1]orders!A:D, 4, FALSE)</f>
        <v>42934</v>
      </c>
      <c r="P2912" s="2">
        <v>1</v>
      </c>
      <c r="Q2912" s="2">
        <v>489.99</v>
      </c>
      <c r="R2912" s="27">
        <v>0.2</v>
      </c>
      <c r="S2912" s="2">
        <f t="shared" si="45"/>
        <v>489.99</v>
      </c>
    </row>
    <row r="2913" spans="1:19" x14ac:dyDescent="0.3">
      <c r="A2913" s="2">
        <v>1013</v>
      </c>
      <c r="B2913" s="2">
        <v>1</v>
      </c>
      <c r="C2913" s="2">
        <f>VLOOKUP(A2913, [1]orders!A:G, 7, FALSE)</f>
        <v>2</v>
      </c>
      <c r="D2913" s="2">
        <v>60</v>
      </c>
      <c r="E2913" s="2">
        <f>VLOOKUP(C2913, [2]staffs!A:G,1,FALSE)</f>
        <v>2</v>
      </c>
      <c r="F2913" s="2" t="str">
        <f>VLOOKUP(E2913, [2]staffs!A:D,4,FALSE)</f>
        <v>mireya.copeland@bikes.shop</v>
      </c>
      <c r="G2913" s="2">
        <f>VLOOKUP(D2913, [3]products!$A:$D, 4, FALSE)</f>
        <v>5</v>
      </c>
      <c r="H2913" s="2" t="str">
        <f>VLOOKUP(G2913, [4]categories!A:B, 2, FALSE)</f>
        <v>Electric Bikes</v>
      </c>
      <c r="I2913" s="14">
        <f>VLOOKUP(A2913, [1]orders!A:B,2,FALSE)</f>
        <v>174</v>
      </c>
      <c r="J2913" s="14" t="str">
        <f>VLOOKUP(A2913, [1]orders!A:I,9,FALSE)</f>
        <v>babara.ochoa@aol.com</v>
      </c>
      <c r="K2913" s="14">
        <f>VLOOKUP(A2913, [1]orders!A:J,10,FALSE)</f>
        <v>10583</v>
      </c>
      <c r="L2913" s="2" t="str">
        <f>IFERROR(VLOOKUP(C2913, [5]stores!A:B, 2, FALSE), "Unknown")</f>
        <v>Baldwin Bikes</v>
      </c>
      <c r="M2913" s="2" t="str">
        <f>VLOOKUP(D2913,[3]products!A:B,2,FALSE)</f>
        <v>Sun Bicycles ElectroLite - 2017</v>
      </c>
      <c r="N2913" s="2" t="str">
        <f>VLOOKUP(D2913, [3]products!A:H, 8, FALSE)</f>
        <v>Sun Bicycles</v>
      </c>
      <c r="O2913" s="21">
        <f>VLOOKUP(A2913, [1]orders!A:D, 4, FALSE)</f>
        <v>42935</v>
      </c>
      <c r="P2913" s="2">
        <v>2</v>
      </c>
      <c r="Q2913" s="2">
        <v>1559.99</v>
      </c>
      <c r="R2913" s="27">
        <v>0.05</v>
      </c>
      <c r="S2913" s="2">
        <f t="shared" si="45"/>
        <v>3119.98</v>
      </c>
    </row>
    <row r="2914" spans="1:19" x14ac:dyDescent="0.3">
      <c r="A2914" s="2">
        <v>1014</v>
      </c>
      <c r="B2914" s="2">
        <v>1</v>
      </c>
      <c r="C2914" s="2">
        <f>VLOOKUP(A2914, [1]orders!A:G, 7, FALSE)</f>
        <v>2</v>
      </c>
      <c r="D2914" s="2">
        <v>97</v>
      </c>
      <c r="E2914" s="2">
        <f>VLOOKUP(C2914, [2]staffs!A:G,1,FALSE)</f>
        <v>2</v>
      </c>
      <c r="F2914" s="2" t="str">
        <f>VLOOKUP(E2914, [2]staffs!A:D,4,FALSE)</f>
        <v>mireya.copeland@bikes.shop</v>
      </c>
      <c r="G2914" s="2">
        <f>VLOOKUP(D2914, [3]products!$A:$D, 4, FALSE)</f>
        <v>1</v>
      </c>
      <c r="H2914" s="2" t="str">
        <f>VLOOKUP(G2914, [4]categories!A:B, 2, FALSE)</f>
        <v>Children Bicycles</v>
      </c>
      <c r="I2914" s="14">
        <f>VLOOKUP(A2914, [1]orders!A:B,2,FALSE)</f>
        <v>748</v>
      </c>
      <c r="J2914" s="14" t="str">
        <f>VLOOKUP(A2914, [1]orders!A:I,9,FALSE)</f>
        <v>oliva.blackwell@hotmail.com</v>
      </c>
      <c r="K2914" s="14">
        <f>VLOOKUP(A2914, [1]orders!A:J,10,FALSE)</f>
        <v>11373</v>
      </c>
      <c r="L2914" s="2" t="str">
        <f>IFERROR(VLOOKUP(C2914, [5]stores!A:B, 2, FALSE), "Unknown")</f>
        <v>Baldwin Bikes</v>
      </c>
      <c r="M2914" s="2" t="str">
        <f>VLOOKUP(D2914,[3]products!A:B,2,FALSE)</f>
        <v>Electra Savannah 3i (20-inch) - Girl's - 2017</v>
      </c>
      <c r="N2914" s="2" t="str">
        <f>VLOOKUP(D2914, [3]products!A:H, 8, FALSE)</f>
        <v>Electra</v>
      </c>
      <c r="O2914" s="21">
        <f>VLOOKUP(A2914, [1]orders!A:D, 4, FALSE)</f>
        <v>42935</v>
      </c>
      <c r="P2914" s="2">
        <v>1</v>
      </c>
      <c r="Q2914" s="2">
        <v>349.99</v>
      </c>
      <c r="R2914" s="27">
        <v>0.2</v>
      </c>
      <c r="S2914" s="2">
        <f t="shared" si="45"/>
        <v>349.99</v>
      </c>
    </row>
    <row r="2915" spans="1:19" x14ac:dyDescent="0.3">
      <c r="A2915" s="2">
        <v>1014</v>
      </c>
      <c r="B2915" s="2">
        <v>2</v>
      </c>
      <c r="C2915" s="2">
        <f>VLOOKUP(A2915, [1]orders!A:G, 7, FALSE)</f>
        <v>2</v>
      </c>
      <c r="D2915" s="2">
        <v>45</v>
      </c>
      <c r="E2915" s="2">
        <f>VLOOKUP(C2915, [2]staffs!A:G,1,FALSE)</f>
        <v>2</v>
      </c>
      <c r="F2915" s="2" t="str">
        <f>VLOOKUP(E2915, [2]staffs!A:D,4,FALSE)</f>
        <v>mireya.copeland@bikes.shop</v>
      </c>
      <c r="G2915" s="2">
        <f>VLOOKUP(D2915, [3]products!$A:$D, 4, FALSE)</f>
        <v>6</v>
      </c>
      <c r="H2915" s="2" t="str">
        <f>VLOOKUP(G2915, [4]categories!A:B, 2, FALSE)</f>
        <v>Mountain Bikes</v>
      </c>
      <c r="I2915" s="14">
        <f>VLOOKUP(A2915, [1]orders!A:B,2,FALSE)</f>
        <v>748</v>
      </c>
      <c r="J2915" s="14" t="str">
        <f>VLOOKUP(A2915, [1]orders!A:I,9,FALSE)</f>
        <v>oliva.blackwell@hotmail.com</v>
      </c>
      <c r="K2915" s="14">
        <f>VLOOKUP(A2915, [1]orders!A:J,10,FALSE)</f>
        <v>11373</v>
      </c>
      <c r="L2915" s="2" t="str">
        <f>IFERROR(VLOOKUP(C2915, [5]stores!A:B, 2, FALSE), "Unknown")</f>
        <v>Baldwin Bikes</v>
      </c>
      <c r="M2915" s="2" t="str">
        <f>VLOOKUP(D2915,[3]products!A:B,2,FALSE)</f>
        <v>Haro SR 1.2 - 2017</v>
      </c>
      <c r="N2915" s="2" t="str">
        <f>VLOOKUP(D2915, [3]products!A:H, 8, FALSE)</f>
        <v>Haro</v>
      </c>
      <c r="O2915" s="21">
        <f>VLOOKUP(A2915, [1]orders!A:D, 4, FALSE)</f>
        <v>42935</v>
      </c>
      <c r="P2915" s="2">
        <v>2</v>
      </c>
      <c r="Q2915" s="2">
        <v>869.99</v>
      </c>
      <c r="R2915" s="27">
        <v>0.05</v>
      </c>
      <c r="S2915" s="2">
        <f t="shared" si="45"/>
        <v>1739.98</v>
      </c>
    </row>
    <row r="2916" spans="1:19" x14ac:dyDescent="0.3">
      <c r="A2916" s="2">
        <v>1014</v>
      </c>
      <c r="B2916" s="2">
        <v>3</v>
      </c>
      <c r="C2916" s="2">
        <f>VLOOKUP(A2916, [1]orders!A:G, 7, FALSE)</f>
        <v>2</v>
      </c>
      <c r="D2916" s="2">
        <v>81</v>
      </c>
      <c r="E2916" s="2">
        <f>VLOOKUP(C2916, [2]staffs!A:G,1,FALSE)</f>
        <v>2</v>
      </c>
      <c r="F2916" s="2" t="str">
        <f>VLOOKUP(E2916, [2]staffs!A:D,4,FALSE)</f>
        <v>mireya.copeland@bikes.shop</v>
      </c>
      <c r="G2916" s="2">
        <f>VLOOKUP(D2916, [3]products!$A:$D, 4, FALSE)</f>
        <v>3</v>
      </c>
      <c r="H2916" s="2" t="str">
        <f>VLOOKUP(G2916, [4]categories!A:B, 2, FALSE)</f>
        <v>Cruisers Bicycles</v>
      </c>
      <c r="I2916" s="14">
        <f>VLOOKUP(A2916, [1]orders!A:B,2,FALSE)</f>
        <v>748</v>
      </c>
      <c r="J2916" s="14" t="str">
        <f>VLOOKUP(A2916, [1]orders!A:I,9,FALSE)</f>
        <v>oliva.blackwell@hotmail.com</v>
      </c>
      <c r="K2916" s="14">
        <f>VLOOKUP(A2916, [1]orders!A:J,10,FALSE)</f>
        <v>11373</v>
      </c>
      <c r="L2916" s="2" t="str">
        <f>IFERROR(VLOOKUP(C2916, [5]stores!A:B, 2, FALSE), "Unknown")</f>
        <v>Baldwin Bikes</v>
      </c>
      <c r="M2916" s="2" t="str">
        <f>VLOOKUP(D2916,[3]products!A:B,2,FALSE)</f>
        <v>Electra Amsterdam Fashion 7i Ladies' - 2017</v>
      </c>
      <c r="N2916" s="2" t="str">
        <f>VLOOKUP(D2916, [3]products!A:H, 8, FALSE)</f>
        <v>Electra</v>
      </c>
      <c r="O2916" s="21">
        <f>VLOOKUP(A2916, [1]orders!A:D, 4, FALSE)</f>
        <v>42935</v>
      </c>
      <c r="P2916" s="2">
        <v>2</v>
      </c>
      <c r="Q2916" s="2">
        <v>1099.99</v>
      </c>
      <c r="R2916" s="27">
        <v>0.1</v>
      </c>
      <c r="S2916" s="2">
        <f t="shared" si="45"/>
        <v>2199.98</v>
      </c>
    </row>
    <row r="2917" spans="1:19" x14ac:dyDescent="0.3">
      <c r="A2917" s="2">
        <v>1014</v>
      </c>
      <c r="B2917" s="2">
        <v>4</v>
      </c>
      <c r="C2917" s="2">
        <f>VLOOKUP(A2917, [1]orders!A:G, 7, FALSE)</f>
        <v>2</v>
      </c>
      <c r="D2917" s="2">
        <v>59</v>
      </c>
      <c r="E2917" s="2">
        <f>VLOOKUP(C2917, [2]staffs!A:G,1,FALSE)</f>
        <v>2</v>
      </c>
      <c r="F2917" s="2" t="str">
        <f>VLOOKUP(E2917, [2]staffs!A:D,4,FALSE)</f>
        <v>mireya.copeland@bikes.shop</v>
      </c>
      <c r="G2917" s="2">
        <f>VLOOKUP(D2917, [3]products!$A:$D, 4, FALSE)</f>
        <v>7</v>
      </c>
      <c r="H2917" s="2" t="str">
        <f>VLOOKUP(G2917, [4]categories!A:B, 2, FALSE)</f>
        <v>Road Bikes</v>
      </c>
      <c r="I2917" s="14">
        <f>VLOOKUP(A2917, [1]orders!A:B,2,FALSE)</f>
        <v>748</v>
      </c>
      <c r="J2917" s="14" t="str">
        <f>VLOOKUP(A2917, [1]orders!A:I,9,FALSE)</f>
        <v>oliva.blackwell@hotmail.com</v>
      </c>
      <c r="K2917" s="14">
        <f>VLOOKUP(A2917, [1]orders!A:J,10,FALSE)</f>
        <v>11373</v>
      </c>
      <c r="L2917" s="2" t="str">
        <f>IFERROR(VLOOKUP(C2917, [5]stores!A:B, 2, FALSE), "Unknown")</f>
        <v>Baldwin Bikes</v>
      </c>
      <c r="M2917" s="2" t="str">
        <f>VLOOKUP(D2917,[3]products!A:B,2,FALSE)</f>
        <v>Trek Domane S 5 Disc - 2017</v>
      </c>
      <c r="N2917" s="2" t="str">
        <f>VLOOKUP(D2917, [3]products!A:H, 8, FALSE)</f>
        <v>Trek</v>
      </c>
      <c r="O2917" s="21">
        <f>VLOOKUP(A2917, [1]orders!A:D, 4, FALSE)</f>
        <v>42935</v>
      </c>
      <c r="P2917" s="2">
        <v>1</v>
      </c>
      <c r="Q2917" s="2">
        <v>2599.9899999999998</v>
      </c>
      <c r="R2917" s="27">
        <v>0.05</v>
      </c>
      <c r="S2917" s="2">
        <f t="shared" si="45"/>
        <v>2599.9899999999998</v>
      </c>
    </row>
    <row r="2918" spans="1:19" x14ac:dyDescent="0.3">
      <c r="A2918" s="2">
        <v>1015</v>
      </c>
      <c r="B2918" s="2">
        <v>1</v>
      </c>
      <c r="C2918" s="2">
        <f>VLOOKUP(A2918, [1]orders!A:G, 7, FALSE)</f>
        <v>2</v>
      </c>
      <c r="D2918" s="2">
        <v>6</v>
      </c>
      <c r="E2918" s="2">
        <f>VLOOKUP(C2918, [2]staffs!A:G,1,FALSE)</f>
        <v>2</v>
      </c>
      <c r="F2918" s="2" t="str">
        <f>VLOOKUP(E2918, [2]staffs!A:D,4,FALSE)</f>
        <v>mireya.copeland@bikes.shop</v>
      </c>
      <c r="G2918" s="2">
        <f>VLOOKUP(D2918, [3]products!$A:$D, 4, FALSE)</f>
        <v>6</v>
      </c>
      <c r="H2918" s="2" t="str">
        <f>VLOOKUP(G2918, [4]categories!A:B, 2, FALSE)</f>
        <v>Mountain Bikes</v>
      </c>
      <c r="I2918" s="14">
        <f>VLOOKUP(A2918, [1]orders!A:B,2,FALSE)</f>
        <v>799</v>
      </c>
      <c r="J2918" s="14" t="str">
        <f>VLOOKUP(A2918, [1]orders!A:I,9,FALSE)</f>
        <v>india.barron@msn.com</v>
      </c>
      <c r="K2918" s="14">
        <f>VLOOKUP(A2918, [1]orders!A:J,10,FALSE)</f>
        <v>11743</v>
      </c>
      <c r="L2918" s="2" t="str">
        <f>IFERROR(VLOOKUP(C2918, [5]stores!A:B, 2, FALSE), "Unknown")</f>
        <v>Baldwin Bikes</v>
      </c>
      <c r="M2918" s="2" t="str">
        <f>VLOOKUP(D2918,[3]products!A:B,2,FALSE)</f>
        <v>Surly Ice Cream Truck Frameset - 2016</v>
      </c>
      <c r="N2918" s="2" t="str">
        <f>VLOOKUP(D2918, [3]products!A:H, 8, FALSE)</f>
        <v>Surly</v>
      </c>
      <c r="O2918" s="21">
        <f>VLOOKUP(A2918, [1]orders!A:D, 4, FALSE)</f>
        <v>42935</v>
      </c>
      <c r="P2918" s="2">
        <v>2</v>
      </c>
      <c r="Q2918" s="2">
        <v>469.99</v>
      </c>
      <c r="R2918" s="27">
        <v>0.1</v>
      </c>
      <c r="S2918" s="2">
        <f t="shared" si="45"/>
        <v>939.98</v>
      </c>
    </row>
    <row r="2919" spans="1:19" x14ac:dyDescent="0.3">
      <c r="A2919" s="2">
        <v>1015</v>
      </c>
      <c r="B2919" s="2">
        <v>2</v>
      </c>
      <c r="C2919" s="2">
        <f>VLOOKUP(A2919, [1]orders!A:G, 7, FALSE)</f>
        <v>2</v>
      </c>
      <c r="D2919" s="2">
        <v>73</v>
      </c>
      <c r="E2919" s="2">
        <f>VLOOKUP(C2919, [2]staffs!A:G,1,FALSE)</f>
        <v>2</v>
      </c>
      <c r="F2919" s="2" t="str">
        <f>VLOOKUP(E2919, [2]staffs!A:D,4,FALSE)</f>
        <v>mireya.copeland@bikes.shop</v>
      </c>
      <c r="G2919" s="2">
        <f>VLOOKUP(D2919, [3]products!$A:$D, 4, FALSE)</f>
        <v>3</v>
      </c>
      <c r="H2919" s="2" t="str">
        <f>VLOOKUP(G2919, [4]categories!A:B, 2, FALSE)</f>
        <v>Cruisers Bicycles</v>
      </c>
      <c r="I2919" s="14">
        <f>VLOOKUP(A2919, [1]orders!A:B,2,FALSE)</f>
        <v>799</v>
      </c>
      <c r="J2919" s="14" t="str">
        <f>VLOOKUP(A2919, [1]orders!A:I,9,FALSE)</f>
        <v>india.barron@msn.com</v>
      </c>
      <c r="K2919" s="14">
        <f>VLOOKUP(A2919, [1]orders!A:J,10,FALSE)</f>
        <v>11743</v>
      </c>
      <c r="L2919" s="2" t="str">
        <f>IFERROR(VLOOKUP(C2919, [5]stores!A:B, 2, FALSE), "Unknown")</f>
        <v>Baldwin Bikes</v>
      </c>
      <c r="M2919" s="2" t="str">
        <f>VLOOKUP(D2919,[3]products!A:B,2,FALSE)</f>
        <v>Sun Bicycles Brickell Tandem 7 - 2017</v>
      </c>
      <c r="N2919" s="2" t="str">
        <f>VLOOKUP(D2919, [3]products!A:H, 8, FALSE)</f>
        <v>Sun Bicycles</v>
      </c>
      <c r="O2919" s="21">
        <f>VLOOKUP(A2919, [1]orders!A:D, 4, FALSE)</f>
        <v>42935</v>
      </c>
      <c r="P2919" s="2">
        <v>2</v>
      </c>
      <c r="Q2919" s="2">
        <v>749.99</v>
      </c>
      <c r="R2919" s="27">
        <v>0.2</v>
      </c>
      <c r="S2919" s="2">
        <f t="shared" si="45"/>
        <v>1499.98</v>
      </c>
    </row>
    <row r="2920" spans="1:19" x14ac:dyDescent="0.3">
      <c r="A2920" s="2">
        <v>1015</v>
      </c>
      <c r="B2920" s="2">
        <v>3</v>
      </c>
      <c r="C2920" s="2">
        <f>VLOOKUP(A2920, [1]orders!A:G, 7, FALSE)</f>
        <v>2</v>
      </c>
      <c r="D2920" s="2">
        <v>101</v>
      </c>
      <c r="E2920" s="2">
        <f>VLOOKUP(C2920, [2]staffs!A:G,1,FALSE)</f>
        <v>2</v>
      </c>
      <c r="F2920" s="2" t="str">
        <f>VLOOKUP(E2920, [2]staffs!A:D,4,FALSE)</f>
        <v>mireya.copeland@bikes.shop</v>
      </c>
      <c r="G2920" s="2">
        <f>VLOOKUP(D2920, [3]products!$A:$D, 4, FALSE)</f>
        <v>1</v>
      </c>
      <c r="H2920" s="2" t="str">
        <f>VLOOKUP(G2920, [4]categories!A:B, 2, FALSE)</f>
        <v>Children Bicycles</v>
      </c>
      <c r="I2920" s="14">
        <f>VLOOKUP(A2920, [1]orders!A:B,2,FALSE)</f>
        <v>799</v>
      </c>
      <c r="J2920" s="14" t="str">
        <f>VLOOKUP(A2920, [1]orders!A:I,9,FALSE)</f>
        <v>india.barron@msn.com</v>
      </c>
      <c r="K2920" s="14">
        <f>VLOOKUP(A2920, [1]orders!A:J,10,FALSE)</f>
        <v>11743</v>
      </c>
      <c r="L2920" s="2" t="str">
        <f>IFERROR(VLOOKUP(C2920, [5]stores!A:B, 2, FALSE), "Unknown")</f>
        <v>Baldwin Bikes</v>
      </c>
      <c r="M2920" s="2" t="str">
        <f>VLOOKUP(D2920,[3]products!A:B,2,FALSE)</f>
        <v>Electra Townie 7D (20-inch) - Boys' - 2017</v>
      </c>
      <c r="N2920" s="2" t="str">
        <f>VLOOKUP(D2920, [3]products!A:H, 8, FALSE)</f>
        <v>Electra</v>
      </c>
      <c r="O2920" s="21">
        <f>VLOOKUP(A2920, [1]orders!A:D, 4, FALSE)</f>
        <v>42935</v>
      </c>
      <c r="P2920" s="2">
        <v>2</v>
      </c>
      <c r="Q2920" s="2">
        <v>339.99</v>
      </c>
      <c r="R2920" s="27">
        <v>0.1</v>
      </c>
      <c r="S2920" s="2">
        <f t="shared" si="45"/>
        <v>679.98</v>
      </c>
    </row>
    <row r="2921" spans="1:19" x14ac:dyDescent="0.3">
      <c r="A2921" s="2">
        <v>1015</v>
      </c>
      <c r="B2921" s="2">
        <v>4</v>
      </c>
      <c r="C2921" s="2">
        <f>VLOOKUP(A2921, [1]orders!A:G, 7, FALSE)</f>
        <v>2</v>
      </c>
      <c r="D2921" s="2">
        <v>13</v>
      </c>
      <c r="E2921" s="2">
        <f>VLOOKUP(C2921, [2]staffs!A:G,1,FALSE)</f>
        <v>2</v>
      </c>
      <c r="F2921" s="2" t="str">
        <f>VLOOKUP(E2921, [2]staffs!A:D,4,FALSE)</f>
        <v>mireya.copeland@bikes.shop</v>
      </c>
      <c r="G2921" s="2">
        <f>VLOOKUP(D2921, [3]products!$A:$D, 4, FALSE)</f>
        <v>3</v>
      </c>
      <c r="H2921" s="2" t="str">
        <f>VLOOKUP(G2921, [4]categories!A:B, 2, FALSE)</f>
        <v>Cruisers Bicycles</v>
      </c>
      <c r="I2921" s="14">
        <f>VLOOKUP(A2921, [1]orders!A:B,2,FALSE)</f>
        <v>799</v>
      </c>
      <c r="J2921" s="14" t="str">
        <f>VLOOKUP(A2921, [1]orders!A:I,9,FALSE)</f>
        <v>india.barron@msn.com</v>
      </c>
      <c r="K2921" s="14">
        <f>VLOOKUP(A2921, [1]orders!A:J,10,FALSE)</f>
        <v>11743</v>
      </c>
      <c r="L2921" s="2" t="str">
        <f>IFERROR(VLOOKUP(C2921, [5]stores!A:B, 2, FALSE), "Unknown")</f>
        <v>Baldwin Bikes</v>
      </c>
      <c r="M2921" s="2" t="str">
        <f>VLOOKUP(D2921,[3]products!A:B,2,FALSE)</f>
        <v>Electra Cruiser 1 (24-Inch) - 2016</v>
      </c>
      <c r="N2921" s="2" t="str">
        <f>VLOOKUP(D2921, [3]products!A:H, 8, FALSE)</f>
        <v>Electra</v>
      </c>
      <c r="O2921" s="21">
        <f>VLOOKUP(A2921, [1]orders!A:D, 4, FALSE)</f>
        <v>42935</v>
      </c>
      <c r="P2921" s="2">
        <v>1</v>
      </c>
      <c r="Q2921" s="2">
        <v>269.99</v>
      </c>
      <c r="R2921" s="27">
        <v>0.2</v>
      </c>
      <c r="S2921" s="2">
        <f t="shared" si="45"/>
        <v>269.99</v>
      </c>
    </row>
    <row r="2922" spans="1:19" x14ac:dyDescent="0.3">
      <c r="A2922" s="2">
        <v>1016</v>
      </c>
      <c r="B2922" s="2">
        <v>1</v>
      </c>
      <c r="C2922" s="2">
        <f>VLOOKUP(A2922, [1]orders!A:G, 7, FALSE)</f>
        <v>3</v>
      </c>
      <c r="D2922" s="2">
        <v>76</v>
      </c>
      <c r="E2922" s="2">
        <f>VLOOKUP(C2922, [2]staffs!A:G,1,FALSE)</f>
        <v>3</v>
      </c>
      <c r="F2922" s="2" t="str">
        <f>VLOOKUP(E2922, [2]staffs!A:D,4,FALSE)</f>
        <v>genna.serrano@bikes.shop</v>
      </c>
      <c r="G2922" s="2">
        <f>VLOOKUP(D2922, [3]products!$A:$D, 4, FALSE)</f>
        <v>3</v>
      </c>
      <c r="H2922" s="2" t="str">
        <f>VLOOKUP(G2922, [4]categories!A:B, 2, FALSE)</f>
        <v>Cruisers Bicycles</v>
      </c>
      <c r="I2922" s="14">
        <f>VLOOKUP(A2922, [1]orders!A:B,2,FALSE)</f>
        <v>1417</v>
      </c>
      <c r="J2922" s="14" t="str">
        <f>VLOOKUP(A2922, [1]orders!A:I,9,FALSE)</f>
        <v>jasper.castro@aol.com</v>
      </c>
      <c r="K2922" s="14">
        <f>VLOOKUP(A2922, [1]orders!A:J,10,FALSE)</f>
        <v>75126</v>
      </c>
      <c r="L2922" s="2" t="str">
        <f>IFERROR(VLOOKUP(C2922, [5]stores!A:B, 2, FALSE), "Unknown")</f>
        <v>Rowlett Bikes</v>
      </c>
      <c r="M2922" s="2" t="str">
        <f>VLOOKUP(D2922,[3]products!A:B,2,FALSE)</f>
        <v>Electra Girl's Hawaii 1 16" - 2017</v>
      </c>
      <c r="N2922" s="2" t="str">
        <f>VLOOKUP(D2922, [3]products!A:H, 8, FALSE)</f>
        <v>Electra</v>
      </c>
      <c r="O2922" s="21">
        <f>VLOOKUP(A2922, [1]orders!A:D, 4, FALSE)</f>
        <v>42935</v>
      </c>
      <c r="P2922" s="2">
        <v>2</v>
      </c>
      <c r="Q2922" s="2">
        <v>299.99</v>
      </c>
      <c r="R2922" s="27">
        <v>7.0000000000000007E-2</v>
      </c>
      <c r="S2922" s="2">
        <f t="shared" si="45"/>
        <v>599.98</v>
      </c>
    </row>
    <row r="2923" spans="1:19" x14ac:dyDescent="0.3">
      <c r="A2923" s="2">
        <v>1017</v>
      </c>
      <c r="B2923" s="2">
        <v>1</v>
      </c>
      <c r="C2923" s="2">
        <f>VLOOKUP(A2923, [1]orders!A:G, 7, FALSE)</f>
        <v>2</v>
      </c>
      <c r="D2923" s="2">
        <v>89</v>
      </c>
      <c r="E2923" s="2">
        <f>VLOOKUP(C2923, [2]staffs!A:G,1,FALSE)</f>
        <v>2</v>
      </c>
      <c r="F2923" s="2" t="str">
        <f>VLOOKUP(E2923, [2]staffs!A:D,4,FALSE)</f>
        <v>mireya.copeland@bikes.shop</v>
      </c>
      <c r="G2923" s="2">
        <f>VLOOKUP(D2923, [3]products!$A:$D, 4, FALSE)</f>
        <v>1</v>
      </c>
      <c r="H2923" s="2" t="str">
        <f>VLOOKUP(G2923, [4]categories!A:B, 2, FALSE)</f>
        <v>Children Bicycles</v>
      </c>
      <c r="I2923" s="14">
        <f>VLOOKUP(A2923, [1]orders!A:B,2,FALSE)</f>
        <v>168</v>
      </c>
      <c r="J2923" s="14" t="str">
        <f>VLOOKUP(A2923, [1]orders!A:I,9,FALSE)</f>
        <v>nettie.mcdaniel@hotmail.com</v>
      </c>
      <c r="K2923" s="14">
        <f>VLOOKUP(A2923, [1]orders!A:J,10,FALSE)</f>
        <v>11420</v>
      </c>
      <c r="L2923" s="2" t="str">
        <f>IFERROR(VLOOKUP(C2923, [5]stores!A:B, 2, FALSE), "Unknown")</f>
        <v>Baldwin Bikes</v>
      </c>
      <c r="M2923" s="2" t="str">
        <f>VLOOKUP(D2923,[3]products!A:B,2,FALSE)</f>
        <v>Trek Precaliber 16 Boys - 2017</v>
      </c>
      <c r="N2923" s="2" t="str">
        <f>VLOOKUP(D2923, [3]products!A:H, 8, FALSE)</f>
        <v>Trek</v>
      </c>
      <c r="O2923" s="21">
        <f>VLOOKUP(A2923, [1]orders!A:D, 4, FALSE)</f>
        <v>42936</v>
      </c>
      <c r="P2923" s="2">
        <v>1</v>
      </c>
      <c r="Q2923" s="2">
        <v>209.99</v>
      </c>
      <c r="R2923" s="27">
        <v>7.0000000000000007E-2</v>
      </c>
      <c r="S2923" s="2">
        <f t="shared" si="45"/>
        <v>209.99</v>
      </c>
    </row>
    <row r="2924" spans="1:19" x14ac:dyDescent="0.3">
      <c r="A2924" s="2">
        <v>1017</v>
      </c>
      <c r="B2924" s="2">
        <v>2</v>
      </c>
      <c r="C2924" s="2">
        <f>VLOOKUP(A2924, [1]orders!A:G, 7, FALSE)</f>
        <v>2</v>
      </c>
      <c r="D2924" s="2">
        <v>82</v>
      </c>
      <c r="E2924" s="2">
        <f>VLOOKUP(C2924, [2]staffs!A:G,1,FALSE)</f>
        <v>2</v>
      </c>
      <c r="F2924" s="2" t="str">
        <f>VLOOKUP(E2924, [2]staffs!A:D,4,FALSE)</f>
        <v>mireya.copeland@bikes.shop</v>
      </c>
      <c r="G2924" s="2">
        <f>VLOOKUP(D2924, [3]products!$A:$D, 4, FALSE)</f>
        <v>3</v>
      </c>
      <c r="H2924" s="2" t="str">
        <f>VLOOKUP(G2924, [4]categories!A:B, 2, FALSE)</f>
        <v>Cruisers Bicycles</v>
      </c>
      <c r="I2924" s="14">
        <f>VLOOKUP(A2924, [1]orders!A:B,2,FALSE)</f>
        <v>168</v>
      </c>
      <c r="J2924" s="14" t="str">
        <f>VLOOKUP(A2924, [1]orders!A:I,9,FALSE)</f>
        <v>nettie.mcdaniel@hotmail.com</v>
      </c>
      <c r="K2924" s="14">
        <f>VLOOKUP(A2924, [1]orders!A:J,10,FALSE)</f>
        <v>11420</v>
      </c>
      <c r="L2924" s="2" t="str">
        <f>IFERROR(VLOOKUP(C2924, [5]stores!A:B, 2, FALSE), "Unknown")</f>
        <v>Baldwin Bikes</v>
      </c>
      <c r="M2924" s="2" t="str">
        <f>VLOOKUP(D2924,[3]products!A:B,2,FALSE)</f>
        <v>Electra Amsterdam Original 3i Ladies' - 2017</v>
      </c>
      <c r="N2924" s="2" t="str">
        <f>VLOOKUP(D2924, [3]products!A:H, 8, FALSE)</f>
        <v>Electra</v>
      </c>
      <c r="O2924" s="21">
        <f>VLOOKUP(A2924, [1]orders!A:D, 4, FALSE)</f>
        <v>42936</v>
      </c>
      <c r="P2924" s="2">
        <v>2</v>
      </c>
      <c r="Q2924" s="2">
        <v>659.99</v>
      </c>
      <c r="R2924" s="27">
        <v>0.2</v>
      </c>
      <c r="S2924" s="2">
        <f t="shared" si="45"/>
        <v>1319.98</v>
      </c>
    </row>
    <row r="2925" spans="1:19" x14ac:dyDescent="0.3">
      <c r="A2925" s="2">
        <v>1017</v>
      </c>
      <c r="B2925" s="2">
        <v>3</v>
      </c>
      <c r="C2925" s="2">
        <f>VLOOKUP(A2925, [1]orders!A:G, 7, FALSE)</f>
        <v>2</v>
      </c>
      <c r="D2925" s="2">
        <v>100</v>
      </c>
      <c r="E2925" s="2">
        <f>VLOOKUP(C2925, [2]staffs!A:G,1,FALSE)</f>
        <v>2</v>
      </c>
      <c r="F2925" s="2" t="str">
        <f>VLOOKUP(E2925, [2]staffs!A:D,4,FALSE)</f>
        <v>mireya.copeland@bikes.shop</v>
      </c>
      <c r="G2925" s="2">
        <f>VLOOKUP(D2925, [3]products!$A:$D, 4, FALSE)</f>
        <v>1</v>
      </c>
      <c r="H2925" s="2" t="str">
        <f>VLOOKUP(G2925, [4]categories!A:B, 2, FALSE)</f>
        <v>Children Bicycles</v>
      </c>
      <c r="I2925" s="14">
        <f>VLOOKUP(A2925, [1]orders!A:B,2,FALSE)</f>
        <v>168</v>
      </c>
      <c r="J2925" s="14" t="str">
        <f>VLOOKUP(A2925, [1]orders!A:I,9,FALSE)</f>
        <v>nettie.mcdaniel@hotmail.com</v>
      </c>
      <c r="K2925" s="14">
        <f>VLOOKUP(A2925, [1]orders!A:J,10,FALSE)</f>
        <v>11420</v>
      </c>
      <c r="L2925" s="2" t="str">
        <f>IFERROR(VLOOKUP(C2925, [5]stores!A:B, 2, FALSE), "Unknown")</f>
        <v>Baldwin Bikes</v>
      </c>
      <c r="M2925" s="2" t="str">
        <f>VLOOKUP(D2925,[3]products!A:B,2,FALSE)</f>
        <v>Electra Townie 3i EQ (20-inch) - Boys' - 2017</v>
      </c>
      <c r="N2925" s="2" t="str">
        <f>VLOOKUP(D2925, [3]products!A:H, 8, FALSE)</f>
        <v>Electra</v>
      </c>
      <c r="O2925" s="21">
        <f>VLOOKUP(A2925, [1]orders!A:D, 4, FALSE)</f>
        <v>42936</v>
      </c>
      <c r="P2925" s="2">
        <v>1</v>
      </c>
      <c r="Q2925" s="2">
        <v>489.99</v>
      </c>
      <c r="R2925" s="27">
        <v>0.2</v>
      </c>
      <c r="S2925" s="2">
        <f t="shared" si="45"/>
        <v>489.99</v>
      </c>
    </row>
    <row r="2926" spans="1:19" x14ac:dyDescent="0.3">
      <c r="A2926" s="2">
        <v>1017</v>
      </c>
      <c r="B2926" s="2">
        <v>4</v>
      </c>
      <c r="C2926" s="2">
        <f>VLOOKUP(A2926, [1]orders!A:G, 7, FALSE)</f>
        <v>2</v>
      </c>
      <c r="D2926" s="2">
        <v>18</v>
      </c>
      <c r="E2926" s="2">
        <f>VLOOKUP(C2926, [2]staffs!A:G,1,FALSE)</f>
        <v>2</v>
      </c>
      <c r="F2926" s="2" t="str">
        <f>VLOOKUP(E2926, [2]staffs!A:D,4,FALSE)</f>
        <v>mireya.copeland@bikes.shop</v>
      </c>
      <c r="G2926" s="2">
        <f>VLOOKUP(D2926, [3]products!$A:$D, 4, FALSE)</f>
        <v>3</v>
      </c>
      <c r="H2926" s="2" t="str">
        <f>VLOOKUP(G2926, [4]categories!A:B, 2, FALSE)</f>
        <v>Cruisers Bicycles</v>
      </c>
      <c r="I2926" s="14">
        <f>VLOOKUP(A2926, [1]orders!A:B,2,FALSE)</f>
        <v>168</v>
      </c>
      <c r="J2926" s="14" t="str">
        <f>VLOOKUP(A2926, [1]orders!A:I,9,FALSE)</f>
        <v>nettie.mcdaniel@hotmail.com</v>
      </c>
      <c r="K2926" s="14">
        <f>VLOOKUP(A2926, [1]orders!A:J,10,FALSE)</f>
        <v>11420</v>
      </c>
      <c r="L2926" s="2" t="str">
        <f>IFERROR(VLOOKUP(C2926, [5]stores!A:B, 2, FALSE), "Unknown")</f>
        <v>Baldwin Bikes</v>
      </c>
      <c r="M2926" s="2" t="str">
        <f>VLOOKUP(D2926,[3]products!A:B,2,FALSE)</f>
        <v>Pure Cycles Western 3-Speed - Women's - 2015/2016</v>
      </c>
      <c r="N2926" s="2" t="str">
        <f>VLOOKUP(D2926, [3]products!A:H, 8, FALSE)</f>
        <v>Pure Cycles</v>
      </c>
      <c r="O2926" s="21">
        <f>VLOOKUP(A2926, [1]orders!A:D, 4, FALSE)</f>
        <v>42936</v>
      </c>
      <c r="P2926" s="2">
        <v>2</v>
      </c>
      <c r="Q2926" s="2">
        <v>449</v>
      </c>
      <c r="R2926" s="27">
        <v>0.2</v>
      </c>
      <c r="S2926" s="2">
        <f t="shared" si="45"/>
        <v>898</v>
      </c>
    </row>
    <row r="2927" spans="1:19" x14ac:dyDescent="0.3">
      <c r="A2927" s="2">
        <v>1017</v>
      </c>
      <c r="B2927" s="2">
        <v>5</v>
      </c>
      <c r="C2927" s="2">
        <f>VLOOKUP(A2927, [1]orders!A:G, 7, FALSE)</f>
        <v>2</v>
      </c>
      <c r="D2927" s="2">
        <v>77</v>
      </c>
      <c r="E2927" s="2">
        <f>VLOOKUP(C2927, [2]staffs!A:G,1,FALSE)</f>
        <v>2</v>
      </c>
      <c r="F2927" s="2" t="str">
        <f>VLOOKUP(E2927, [2]staffs!A:D,4,FALSE)</f>
        <v>mireya.copeland@bikes.shop</v>
      </c>
      <c r="G2927" s="2">
        <f>VLOOKUP(D2927, [3]products!$A:$D, 4, FALSE)</f>
        <v>3</v>
      </c>
      <c r="H2927" s="2" t="str">
        <f>VLOOKUP(G2927, [4]categories!A:B, 2, FALSE)</f>
        <v>Cruisers Bicycles</v>
      </c>
      <c r="I2927" s="14">
        <f>VLOOKUP(A2927, [1]orders!A:B,2,FALSE)</f>
        <v>168</v>
      </c>
      <c r="J2927" s="14" t="str">
        <f>VLOOKUP(A2927, [1]orders!A:I,9,FALSE)</f>
        <v>nettie.mcdaniel@hotmail.com</v>
      </c>
      <c r="K2927" s="14">
        <f>VLOOKUP(A2927, [1]orders!A:J,10,FALSE)</f>
        <v>11420</v>
      </c>
      <c r="L2927" s="2" t="str">
        <f>IFERROR(VLOOKUP(C2927, [5]stores!A:B, 2, FALSE), "Unknown")</f>
        <v>Baldwin Bikes</v>
      </c>
      <c r="M2927" s="2" t="str">
        <f>VLOOKUP(D2927,[3]products!A:B,2,FALSE)</f>
        <v>Electra Glam Punk 3i Ladies' - 2017</v>
      </c>
      <c r="N2927" s="2" t="str">
        <f>VLOOKUP(D2927, [3]products!A:H, 8, FALSE)</f>
        <v>Electra</v>
      </c>
      <c r="O2927" s="21">
        <f>VLOOKUP(A2927, [1]orders!A:D, 4, FALSE)</f>
        <v>42936</v>
      </c>
      <c r="P2927" s="2">
        <v>2</v>
      </c>
      <c r="Q2927" s="2">
        <v>799.99</v>
      </c>
      <c r="R2927" s="27">
        <v>0.1</v>
      </c>
      <c r="S2927" s="2">
        <f t="shared" si="45"/>
        <v>1599.98</v>
      </c>
    </row>
    <row r="2928" spans="1:19" x14ac:dyDescent="0.3">
      <c r="A2928" s="2">
        <v>1018</v>
      </c>
      <c r="B2928" s="2">
        <v>1</v>
      </c>
      <c r="C2928" s="2">
        <f>VLOOKUP(A2928, [1]orders!A:G, 7, FALSE)</f>
        <v>2</v>
      </c>
      <c r="D2928" s="2">
        <v>76</v>
      </c>
      <c r="E2928" s="2">
        <f>VLOOKUP(C2928, [2]staffs!A:G,1,FALSE)</f>
        <v>2</v>
      </c>
      <c r="F2928" s="2" t="str">
        <f>VLOOKUP(E2928, [2]staffs!A:D,4,FALSE)</f>
        <v>mireya.copeland@bikes.shop</v>
      </c>
      <c r="G2928" s="2">
        <f>VLOOKUP(D2928, [3]products!$A:$D, 4, FALSE)</f>
        <v>3</v>
      </c>
      <c r="H2928" s="2" t="str">
        <f>VLOOKUP(G2928, [4]categories!A:B, 2, FALSE)</f>
        <v>Cruisers Bicycles</v>
      </c>
      <c r="I2928" s="14">
        <f>VLOOKUP(A2928, [1]orders!A:B,2,FALSE)</f>
        <v>290</v>
      </c>
      <c r="J2928" s="14" t="str">
        <f>VLOOKUP(A2928, [1]orders!A:I,9,FALSE)</f>
        <v>barry.buckner@gmail.com</v>
      </c>
      <c r="K2928" s="14">
        <f>VLOOKUP(A2928, [1]orders!A:J,10,FALSE)</f>
        <v>11720</v>
      </c>
      <c r="L2928" s="2" t="str">
        <f>IFERROR(VLOOKUP(C2928, [5]stores!A:B, 2, FALSE), "Unknown")</f>
        <v>Baldwin Bikes</v>
      </c>
      <c r="M2928" s="2" t="str">
        <f>VLOOKUP(D2928,[3]products!A:B,2,FALSE)</f>
        <v>Electra Girl's Hawaii 1 16" - 2017</v>
      </c>
      <c r="N2928" s="2" t="str">
        <f>VLOOKUP(D2928, [3]products!A:H, 8, FALSE)</f>
        <v>Electra</v>
      </c>
      <c r="O2928" s="21">
        <f>VLOOKUP(A2928, [1]orders!A:D, 4, FALSE)</f>
        <v>42938</v>
      </c>
      <c r="P2928" s="2">
        <v>2</v>
      </c>
      <c r="Q2928" s="2">
        <v>299.99</v>
      </c>
      <c r="R2928" s="27">
        <v>7.0000000000000007E-2</v>
      </c>
      <c r="S2928" s="2">
        <f t="shared" si="45"/>
        <v>599.98</v>
      </c>
    </row>
    <row r="2929" spans="1:19" x14ac:dyDescent="0.3">
      <c r="A2929" s="2">
        <v>1018</v>
      </c>
      <c r="B2929" s="2">
        <v>2</v>
      </c>
      <c r="C2929" s="2">
        <f>VLOOKUP(A2929, [1]orders!A:G, 7, FALSE)</f>
        <v>2</v>
      </c>
      <c r="D2929" s="2">
        <v>97</v>
      </c>
      <c r="E2929" s="2">
        <f>VLOOKUP(C2929, [2]staffs!A:G,1,FALSE)</f>
        <v>2</v>
      </c>
      <c r="F2929" s="2" t="str">
        <f>VLOOKUP(E2929, [2]staffs!A:D,4,FALSE)</f>
        <v>mireya.copeland@bikes.shop</v>
      </c>
      <c r="G2929" s="2">
        <f>VLOOKUP(D2929, [3]products!$A:$D, 4, FALSE)</f>
        <v>1</v>
      </c>
      <c r="H2929" s="2" t="str">
        <f>VLOOKUP(G2929, [4]categories!A:B, 2, FALSE)</f>
        <v>Children Bicycles</v>
      </c>
      <c r="I2929" s="14">
        <f>VLOOKUP(A2929, [1]orders!A:B,2,FALSE)</f>
        <v>290</v>
      </c>
      <c r="J2929" s="14" t="str">
        <f>VLOOKUP(A2929, [1]orders!A:I,9,FALSE)</f>
        <v>barry.buckner@gmail.com</v>
      </c>
      <c r="K2929" s="14">
        <f>VLOOKUP(A2929, [1]orders!A:J,10,FALSE)</f>
        <v>11720</v>
      </c>
      <c r="L2929" s="2" t="str">
        <f>IFERROR(VLOOKUP(C2929, [5]stores!A:B, 2, FALSE), "Unknown")</f>
        <v>Baldwin Bikes</v>
      </c>
      <c r="M2929" s="2" t="str">
        <f>VLOOKUP(D2929,[3]products!A:B,2,FALSE)</f>
        <v>Electra Savannah 3i (20-inch) - Girl's - 2017</v>
      </c>
      <c r="N2929" s="2" t="str">
        <f>VLOOKUP(D2929, [3]products!A:H, 8, FALSE)</f>
        <v>Electra</v>
      </c>
      <c r="O2929" s="21">
        <f>VLOOKUP(A2929, [1]orders!A:D, 4, FALSE)</f>
        <v>42938</v>
      </c>
      <c r="P2929" s="2">
        <v>2</v>
      </c>
      <c r="Q2929" s="2">
        <v>349.99</v>
      </c>
      <c r="R2929" s="27">
        <v>0.1</v>
      </c>
      <c r="S2929" s="2">
        <f t="shared" si="45"/>
        <v>699.98</v>
      </c>
    </row>
    <row r="2930" spans="1:19" x14ac:dyDescent="0.3">
      <c r="A2930" s="2">
        <v>1018</v>
      </c>
      <c r="B2930" s="2">
        <v>3</v>
      </c>
      <c r="C2930" s="2">
        <f>VLOOKUP(A2930, [1]orders!A:G, 7, FALSE)</f>
        <v>2</v>
      </c>
      <c r="D2930" s="2">
        <v>91</v>
      </c>
      <c r="E2930" s="2">
        <f>VLOOKUP(C2930, [2]staffs!A:G,1,FALSE)</f>
        <v>2</v>
      </c>
      <c r="F2930" s="2" t="str">
        <f>VLOOKUP(E2930, [2]staffs!A:D,4,FALSE)</f>
        <v>mireya.copeland@bikes.shop</v>
      </c>
      <c r="G2930" s="2">
        <f>VLOOKUP(D2930, [3]products!$A:$D, 4, FALSE)</f>
        <v>1</v>
      </c>
      <c r="H2930" s="2" t="str">
        <f>VLOOKUP(G2930, [4]categories!A:B, 2, FALSE)</f>
        <v>Children Bicycles</v>
      </c>
      <c r="I2930" s="14">
        <f>VLOOKUP(A2930, [1]orders!A:B,2,FALSE)</f>
        <v>290</v>
      </c>
      <c r="J2930" s="14" t="str">
        <f>VLOOKUP(A2930, [1]orders!A:I,9,FALSE)</f>
        <v>barry.buckner@gmail.com</v>
      </c>
      <c r="K2930" s="14">
        <f>VLOOKUP(A2930, [1]orders!A:J,10,FALSE)</f>
        <v>11720</v>
      </c>
      <c r="L2930" s="2" t="str">
        <f>IFERROR(VLOOKUP(C2930, [5]stores!A:B, 2, FALSE), "Unknown")</f>
        <v>Baldwin Bikes</v>
      </c>
      <c r="M2930" s="2" t="str">
        <f>VLOOKUP(D2930,[3]products!A:B,2,FALSE)</f>
        <v>Trek Precaliber 24 (21-Speed) - Girls - 2017</v>
      </c>
      <c r="N2930" s="2" t="str">
        <f>VLOOKUP(D2930, [3]products!A:H, 8, FALSE)</f>
        <v>Trek</v>
      </c>
      <c r="O2930" s="21">
        <f>VLOOKUP(A2930, [1]orders!A:D, 4, FALSE)</f>
        <v>42938</v>
      </c>
      <c r="P2930" s="2">
        <v>1</v>
      </c>
      <c r="Q2930" s="2">
        <v>349.99</v>
      </c>
      <c r="R2930" s="27">
        <v>0.2</v>
      </c>
      <c r="S2930" s="2">
        <f t="shared" si="45"/>
        <v>349.99</v>
      </c>
    </row>
    <row r="2931" spans="1:19" x14ac:dyDescent="0.3">
      <c r="A2931" s="2">
        <v>1019</v>
      </c>
      <c r="B2931" s="2">
        <v>1</v>
      </c>
      <c r="C2931" s="2">
        <f>VLOOKUP(A2931, [1]orders!A:G, 7, FALSE)</f>
        <v>2</v>
      </c>
      <c r="D2931" s="2">
        <v>30</v>
      </c>
      <c r="E2931" s="2">
        <f>VLOOKUP(C2931, [2]staffs!A:G,1,FALSE)</f>
        <v>2</v>
      </c>
      <c r="F2931" s="2" t="str">
        <f>VLOOKUP(E2931, [2]staffs!A:D,4,FALSE)</f>
        <v>mireya.copeland@bikes.shop</v>
      </c>
      <c r="G2931" s="2">
        <f>VLOOKUP(D2931, [3]products!$A:$D, 4, FALSE)</f>
        <v>6</v>
      </c>
      <c r="H2931" s="2" t="str">
        <f>VLOOKUP(G2931, [4]categories!A:B, 2, FALSE)</f>
        <v>Mountain Bikes</v>
      </c>
      <c r="I2931" s="14">
        <f>VLOOKUP(A2931, [1]orders!A:B,2,FALSE)</f>
        <v>408</v>
      </c>
      <c r="J2931" s="14" t="str">
        <f>VLOOKUP(A2931, [1]orders!A:I,9,FALSE)</f>
        <v>edra.fitzgerald@msn.com</v>
      </c>
      <c r="K2931" s="14">
        <f>VLOOKUP(A2931, [1]orders!A:J,10,FALSE)</f>
        <v>11722</v>
      </c>
      <c r="L2931" s="2" t="str">
        <f>IFERROR(VLOOKUP(C2931, [5]stores!A:B, 2, FALSE), "Unknown")</f>
        <v>Baldwin Bikes</v>
      </c>
      <c r="M2931" s="2" t="str">
        <f>VLOOKUP(D2931,[3]products!A:B,2,FALSE)</f>
        <v>Surly Ice Cream Truck Frameset - 2017</v>
      </c>
      <c r="N2931" s="2" t="str">
        <f>VLOOKUP(D2931, [3]products!A:H, 8, FALSE)</f>
        <v>Surly</v>
      </c>
      <c r="O2931" s="21">
        <f>VLOOKUP(A2931, [1]orders!A:D, 4, FALSE)</f>
        <v>42938</v>
      </c>
      <c r="P2931" s="2">
        <v>1</v>
      </c>
      <c r="Q2931" s="2">
        <v>999.99</v>
      </c>
      <c r="R2931" s="27">
        <v>0.1</v>
      </c>
      <c r="S2931" s="2">
        <f t="shared" si="45"/>
        <v>999.99</v>
      </c>
    </row>
    <row r="2932" spans="1:19" x14ac:dyDescent="0.3">
      <c r="A2932" s="2">
        <v>1019</v>
      </c>
      <c r="B2932" s="2">
        <v>2</v>
      </c>
      <c r="C2932" s="2">
        <f>VLOOKUP(A2932, [1]orders!A:G, 7, FALSE)</f>
        <v>2</v>
      </c>
      <c r="D2932" s="2">
        <v>52</v>
      </c>
      <c r="E2932" s="2">
        <f>VLOOKUP(C2932, [2]staffs!A:G,1,FALSE)</f>
        <v>2</v>
      </c>
      <c r="F2932" s="2" t="str">
        <f>VLOOKUP(E2932, [2]staffs!A:D,4,FALSE)</f>
        <v>mireya.copeland@bikes.shop</v>
      </c>
      <c r="G2932" s="2">
        <f>VLOOKUP(D2932, [3]products!$A:$D, 4, FALSE)</f>
        <v>7</v>
      </c>
      <c r="H2932" s="2" t="str">
        <f>VLOOKUP(G2932, [4]categories!A:B, 2, FALSE)</f>
        <v>Road Bikes</v>
      </c>
      <c r="I2932" s="14">
        <f>VLOOKUP(A2932, [1]orders!A:B,2,FALSE)</f>
        <v>408</v>
      </c>
      <c r="J2932" s="14" t="str">
        <f>VLOOKUP(A2932, [1]orders!A:I,9,FALSE)</f>
        <v>edra.fitzgerald@msn.com</v>
      </c>
      <c r="K2932" s="14">
        <f>VLOOKUP(A2932, [1]orders!A:J,10,FALSE)</f>
        <v>11722</v>
      </c>
      <c r="L2932" s="2" t="str">
        <f>IFERROR(VLOOKUP(C2932, [5]stores!A:B, 2, FALSE), "Unknown")</f>
        <v>Baldwin Bikes</v>
      </c>
      <c r="M2932" s="2" t="str">
        <f>VLOOKUP(D2932,[3]products!A:B,2,FALSE)</f>
        <v>Surly Steamroller - 2017</v>
      </c>
      <c r="N2932" s="2" t="str">
        <f>VLOOKUP(D2932, [3]products!A:H, 8, FALSE)</f>
        <v>Surly</v>
      </c>
      <c r="O2932" s="21">
        <f>VLOOKUP(A2932, [1]orders!A:D, 4, FALSE)</f>
        <v>42938</v>
      </c>
      <c r="P2932" s="2">
        <v>1</v>
      </c>
      <c r="Q2932" s="2">
        <v>875.99</v>
      </c>
      <c r="R2932" s="27">
        <v>0.2</v>
      </c>
      <c r="S2932" s="2">
        <f t="shared" si="45"/>
        <v>875.99</v>
      </c>
    </row>
    <row r="2933" spans="1:19" x14ac:dyDescent="0.3">
      <c r="A2933" s="2">
        <v>1019</v>
      </c>
      <c r="B2933" s="2">
        <v>3</v>
      </c>
      <c r="C2933" s="2">
        <f>VLOOKUP(A2933, [1]orders!A:G, 7, FALSE)</f>
        <v>2</v>
      </c>
      <c r="D2933" s="2">
        <v>37</v>
      </c>
      <c r="E2933" s="2">
        <f>VLOOKUP(C2933, [2]staffs!A:G,1,FALSE)</f>
        <v>2</v>
      </c>
      <c r="F2933" s="2" t="str">
        <f>VLOOKUP(E2933, [2]staffs!A:D,4,FALSE)</f>
        <v>mireya.copeland@bikes.shop</v>
      </c>
      <c r="G2933" s="2">
        <f>VLOOKUP(D2933, [3]products!$A:$D, 4, FALSE)</f>
        <v>6</v>
      </c>
      <c r="H2933" s="2" t="str">
        <f>VLOOKUP(G2933, [4]categories!A:B, 2, FALSE)</f>
        <v>Mountain Bikes</v>
      </c>
      <c r="I2933" s="14">
        <f>VLOOKUP(A2933, [1]orders!A:B,2,FALSE)</f>
        <v>408</v>
      </c>
      <c r="J2933" s="14" t="str">
        <f>VLOOKUP(A2933, [1]orders!A:I,9,FALSE)</f>
        <v>edra.fitzgerald@msn.com</v>
      </c>
      <c r="K2933" s="14">
        <f>VLOOKUP(A2933, [1]orders!A:J,10,FALSE)</f>
        <v>11722</v>
      </c>
      <c r="L2933" s="2" t="str">
        <f>IFERROR(VLOOKUP(C2933, [5]stores!A:B, 2, FALSE), "Unknown")</f>
        <v>Baldwin Bikes</v>
      </c>
      <c r="M2933" s="2" t="str">
        <f>VLOOKUP(D2933,[3]products!A:B,2,FALSE)</f>
        <v>Haro Flightline One ST - 2017</v>
      </c>
      <c r="N2933" s="2" t="str">
        <f>VLOOKUP(D2933, [3]products!A:H, 8, FALSE)</f>
        <v>Haro</v>
      </c>
      <c r="O2933" s="21">
        <f>VLOOKUP(A2933, [1]orders!A:D, 4, FALSE)</f>
        <v>42938</v>
      </c>
      <c r="P2933" s="2">
        <v>1</v>
      </c>
      <c r="Q2933" s="2">
        <v>379.99</v>
      </c>
      <c r="R2933" s="27">
        <v>0.05</v>
      </c>
      <c r="S2933" s="2">
        <f t="shared" si="45"/>
        <v>379.99</v>
      </c>
    </row>
    <row r="2934" spans="1:19" x14ac:dyDescent="0.3">
      <c r="A2934" s="2">
        <v>1019</v>
      </c>
      <c r="B2934" s="2">
        <v>4</v>
      </c>
      <c r="C2934" s="2">
        <f>VLOOKUP(A2934, [1]orders!A:G, 7, FALSE)</f>
        <v>2</v>
      </c>
      <c r="D2934" s="2">
        <v>93</v>
      </c>
      <c r="E2934" s="2">
        <f>VLOOKUP(C2934, [2]staffs!A:G,1,FALSE)</f>
        <v>2</v>
      </c>
      <c r="F2934" s="2" t="str">
        <f>VLOOKUP(E2934, [2]staffs!A:D,4,FALSE)</f>
        <v>mireya.copeland@bikes.shop</v>
      </c>
      <c r="G2934" s="2">
        <f>VLOOKUP(D2934, [3]products!$A:$D, 4, FALSE)</f>
        <v>1</v>
      </c>
      <c r="H2934" s="2" t="str">
        <f>VLOOKUP(G2934, [4]categories!A:B, 2, FALSE)</f>
        <v>Children Bicycles</v>
      </c>
      <c r="I2934" s="14">
        <f>VLOOKUP(A2934, [1]orders!A:B,2,FALSE)</f>
        <v>408</v>
      </c>
      <c r="J2934" s="14" t="str">
        <f>VLOOKUP(A2934, [1]orders!A:I,9,FALSE)</f>
        <v>edra.fitzgerald@msn.com</v>
      </c>
      <c r="K2934" s="14">
        <f>VLOOKUP(A2934, [1]orders!A:J,10,FALSE)</f>
        <v>11722</v>
      </c>
      <c r="L2934" s="2" t="str">
        <f>IFERROR(VLOOKUP(C2934, [5]stores!A:B, 2, FALSE), "Unknown")</f>
        <v>Baldwin Bikes</v>
      </c>
      <c r="M2934" s="2" t="str">
        <f>VLOOKUP(D2934,[3]products!A:B,2,FALSE)</f>
        <v>Haro Shredder 20 Girls - 2017</v>
      </c>
      <c r="N2934" s="2" t="str">
        <f>VLOOKUP(D2934, [3]products!A:H, 8, FALSE)</f>
        <v>Haro</v>
      </c>
      <c r="O2934" s="21">
        <f>VLOOKUP(A2934, [1]orders!A:D, 4, FALSE)</f>
        <v>42938</v>
      </c>
      <c r="P2934" s="2">
        <v>2</v>
      </c>
      <c r="Q2934" s="2">
        <v>209.99</v>
      </c>
      <c r="R2934" s="27">
        <v>0.2</v>
      </c>
      <c r="S2934" s="2">
        <f t="shared" si="45"/>
        <v>419.98</v>
      </c>
    </row>
    <row r="2935" spans="1:19" x14ac:dyDescent="0.3">
      <c r="A2935" s="2">
        <v>1020</v>
      </c>
      <c r="B2935" s="2">
        <v>1</v>
      </c>
      <c r="C2935" s="2">
        <f>VLOOKUP(A2935, [1]orders!A:G, 7, FALSE)</f>
        <v>2</v>
      </c>
      <c r="D2935" s="2">
        <v>20</v>
      </c>
      <c r="E2935" s="2">
        <f>VLOOKUP(C2935, [2]staffs!A:G,1,FALSE)</f>
        <v>2</v>
      </c>
      <c r="F2935" s="2" t="str">
        <f>VLOOKUP(E2935, [2]staffs!A:D,4,FALSE)</f>
        <v>mireya.copeland@bikes.shop</v>
      </c>
      <c r="G2935" s="2">
        <f>VLOOKUP(D2935, [3]products!$A:$D, 4, FALSE)</f>
        <v>3</v>
      </c>
      <c r="H2935" s="2" t="str">
        <f>VLOOKUP(G2935, [4]categories!A:B, 2, FALSE)</f>
        <v>Cruisers Bicycles</v>
      </c>
      <c r="I2935" s="14">
        <f>VLOOKUP(A2935, [1]orders!A:B,2,FALSE)</f>
        <v>16</v>
      </c>
      <c r="J2935" s="14" t="str">
        <f>VLOOKUP(A2935, [1]orders!A:I,9,FALSE)</f>
        <v>emmitt.sanchez@hotmail.com</v>
      </c>
      <c r="K2935" s="14">
        <f>VLOOKUP(A2935, [1]orders!A:J,10,FALSE)</f>
        <v>10002</v>
      </c>
      <c r="L2935" s="2" t="str">
        <f>IFERROR(VLOOKUP(C2935, [5]stores!A:B, 2, FALSE), "Unknown")</f>
        <v>Baldwin Bikes</v>
      </c>
      <c r="M2935" s="2" t="str">
        <f>VLOOKUP(D2935,[3]products!A:B,2,FALSE)</f>
        <v>Electra Townie Original 7D EQ - Women's - 2016</v>
      </c>
      <c r="N2935" s="2" t="str">
        <f>VLOOKUP(D2935, [3]products!A:H, 8, FALSE)</f>
        <v>Electra</v>
      </c>
      <c r="O2935" s="21">
        <f>VLOOKUP(A2935, [1]orders!A:D, 4, FALSE)</f>
        <v>42939</v>
      </c>
      <c r="P2935" s="2">
        <v>2</v>
      </c>
      <c r="Q2935" s="2">
        <v>599.99</v>
      </c>
      <c r="R2935" s="27">
        <v>0.05</v>
      </c>
      <c r="S2935" s="2">
        <f t="shared" si="45"/>
        <v>1199.98</v>
      </c>
    </row>
    <row r="2936" spans="1:19" x14ac:dyDescent="0.3">
      <c r="A2936" s="2">
        <v>1020</v>
      </c>
      <c r="B2936" s="2">
        <v>2</v>
      </c>
      <c r="C2936" s="2">
        <f>VLOOKUP(A2936, [1]orders!A:G, 7, FALSE)</f>
        <v>2</v>
      </c>
      <c r="D2936" s="2">
        <v>69</v>
      </c>
      <c r="E2936" s="2">
        <f>VLOOKUP(C2936, [2]staffs!A:G,1,FALSE)</f>
        <v>2</v>
      </c>
      <c r="F2936" s="2" t="str">
        <f>VLOOKUP(E2936, [2]staffs!A:D,4,FALSE)</f>
        <v>mireya.copeland@bikes.shop</v>
      </c>
      <c r="G2936" s="2">
        <f>VLOOKUP(D2936, [3]products!$A:$D, 4, FALSE)</f>
        <v>3</v>
      </c>
      <c r="H2936" s="2" t="str">
        <f>VLOOKUP(G2936, [4]categories!A:B, 2, FALSE)</f>
        <v>Cruisers Bicycles</v>
      </c>
      <c r="I2936" s="14">
        <f>VLOOKUP(A2936, [1]orders!A:B,2,FALSE)</f>
        <v>16</v>
      </c>
      <c r="J2936" s="14" t="str">
        <f>VLOOKUP(A2936, [1]orders!A:I,9,FALSE)</f>
        <v>emmitt.sanchez@hotmail.com</v>
      </c>
      <c r="K2936" s="14">
        <f>VLOOKUP(A2936, [1]orders!A:J,10,FALSE)</f>
        <v>10002</v>
      </c>
      <c r="L2936" s="2" t="str">
        <f>IFERROR(VLOOKUP(C2936, [5]stores!A:B, 2, FALSE), "Unknown")</f>
        <v>Baldwin Bikes</v>
      </c>
      <c r="M2936" s="2" t="str">
        <f>VLOOKUP(D2936,[3]products!A:B,2,FALSE)</f>
        <v>Sun Bicycles Cruz 7 - 2017</v>
      </c>
      <c r="N2936" s="2" t="str">
        <f>VLOOKUP(D2936, [3]products!A:H, 8, FALSE)</f>
        <v>Sun Bicycles</v>
      </c>
      <c r="O2936" s="21">
        <f>VLOOKUP(A2936, [1]orders!A:D, 4, FALSE)</f>
        <v>42939</v>
      </c>
      <c r="P2936" s="2">
        <v>2</v>
      </c>
      <c r="Q2936" s="2">
        <v>416.99</v>
      </c>
      <c r="R2936" s="27">
        <v>0.05</v>
      </c>
      <c r="S2936" s="2">
        <f t="shared" si="45"/>
        <v>833.98</v>
      </c>
    </row>
    <row r="2937" spans="1:19" x14ac:dyDescent="0.3">
      <c r="A2937" s="2">
        <v>1020</v>
      </c>
      <c r="B2937" s="2">
        <v>3</v>
      </c>
      <c r="C2937" s="2">
        <f>VLOOKUP(A2937, [1]orders!A:G, 7, FALSE)</f>
        <v>2</v>
      </c>
      <c r="D2937" s="2">
        <v>15</v>
      </c>
      <c r="E2937" s="2">
        <f>VLOOKUP(C2937, [2]staffs!A:G,1,FALSE)</f>
        <v>2</v>
      </c>
      <c r="F2937" s="2" t="str">
        <f>VLOOKUP(E2937, [2]staffs!A:D,4,FALSE)</f>
        <v>mireya.copeland@bikes.shop</v>
      </c>
      <c r="G2937" s="2">
        <f>VLOOKUP(D2937, [3]products!$A:$D, 4, FALSE)</f>
        <v>3</v>
      </c>
      <c r="H2937" s="2" t="str">
        <f>VLOOKUP(G2937, [4]categories!A:B, 2, FALSE)</f>
        <v>Cruisers Bicycles</v>
      </c>
      <c r="I2937" s="14">
        <f>VLOOKUP(A2937, [1]orders!A:B,2,FALSE)</f>
        <v>16</v>
      </c>
      <c r="J2937" s="14" t="str">
        <f>VLOOKUP(A2937, [1]orders!A:I,9,FALSE)</f>
        <v>emmitt.sanchez@hotmail.com</v>
      </c>
      <c r="K2937" s="14">
        <f>VLOOKUP(A2937, [1]orders!A:J,10,FALSE)</f>
        <v>10002</v>
      </c>
      <c r="L2937" s="2" t="str">
        <f>IFERROR(VLOOKUP(C2937, [5]stores!A:B, 2, FALSE), "Unknown")</f>
        <v>Baldwin Bikes</v>
      </c>
      <c r="M2937" s="2" t="str">
        <f>VLOOKUP(D2937,[3]products!A:B,2,FALSE)</f>
        <v>Electra Moto 1 - 2016</v>
      </c>
      <c r="N2937" s="2" t="str">
        <f>VLOOKUP(D2937, [3]products!A:H, 8, FALSE)</f>
        <v>Electra</v>
      </c>
      <c r="O2937" s="21">
        <f>VLOOKUP(A2937, [1]orders!A:D, 4, FALSE)</f>
        <v>42939</v>
      </c>
      <c r="P2937" s="2">
        <v>1</v>
      </c>
      <c r="Q2937" s="2">
        <v>529.99</v>
      </c>
      <c r="R2937" s="27">
        <v>7.0000000000000007E-2</v>
      </c>
      <c r="S2937" s="2">
        <f t="shared" si="45"/>
        <v>529.99</v>
      </c>
    </row>
    <row r="2938" spans="1:19" x14ac:dyDescent="0.3">
      <c r="A2938" s="2">
        <v>1020</v>
      </c>
      <c r="B2938" s="2">
        <v>4</v>
      </c>
      <c r="C2938" s="2">
        <f>VLOOKUP(A2938, [1]orders!A:G, 7, FALSE)</f>
        <v>2</v>
      </c>
      <c r="D2938" s="2">
        <v>57</v>
      </c>
      <c r="E2938" s="2">
        <f>VLOOKUP(C2938, [2]staffs!A:G,1,FALSE)</f>
        <v>2</v>
      </c>
      <c r="F2938" s="2" t="str">
        <f>VLOOKUP(E2938, [2]staffs!A:D,4,FALSE)</f>
        <v>mireya.copeland@bikes.shop</v>
      </c>
      <c r="G2938" s="2">
        <f>VLOOKUP(D2938, [3]products!$A:$D, 4, FALSE)</f>
        <v>7</v>
      </c>
      <c r="H2938" s="2" t="str">
        <f>VLOOKUP(G2938, [4]categories!A:B, 2, FALSE)</f>
        <v>Road Bikes</v>
      </c>
      <c r="I2938" s="14">
        <f>VLOOKUP(A2938, [1]orders!A:B,2,FALSE)</f>
        <v>16</v>
      </c>
      <c r="J2938" s="14" t="str">
        <f>VLOOKUP(A2938, [1]orders!A:I,9,FALSE)</f>
        <v>emmitt.sanchez@hotmail.com</v>
      </c>
      <c r="K2938" s="14">
        <f>VLOOKUP(A2938, [1]orders!A:J,10,FALSE)</f>
        <v>10002</v>
      </c>
      <c r="L2938" s="2" t="str">
        <f>IFERROR(VLOOKUP(C2938, [5]stores!A:B, 2, FALSE), "Unknown")</f>
        <v>Baldwin Bikes</v>
      </c>
      <c r="M2938" s="2" t="str">
        <f>VLOOKUP(D2938,[3]products!A:B,2,FALSE)</f>
        <v>Trek Emonda S 5 - 2017</v>
      </c>
      <c r="N2938" s="2" t="str">
        <f>VLOOKUP(D2938, [3]products!A:H, 8, FALSE)</f>
        <v>Trek</v>
      </c>
      <c r="O2938" s="21">
        <f>VLOOKUP(A2938, [1]orders!A:D, 4, FALSE)</f>
        <v>42939</v>
      </c>
      <c r="P2938" s="2">
        <v>2</v>
      </c>
      <c r="Q2938" s="2">
        <v>1999.99</v>
      </c>
      <c r="R2938" s="27">
        <v>0.1</v>
      </c>
      <c r="S2938" s="2">
        <f t="shared" si="45"/>
        <v>3999.98</v>
      </c>
    </row>
    <row r="2939" spans="1:19" x14ac:dyDescent="0.3">
      <c r="A2939" s="2">
        <v>1020</v>
      </c>
      <c r="B2939" s="2">
        <v>5</v>
      </c>
      <c r="C2939" s="2">
        <f>VLOOKUP(A2939, [1]orders!A:G, 7, FALSE)</f>
        <v>2</v>
      </c>
      <c r="D2939" s="2">
        <v>40</v>
      </c>
      <c r="E2939" s="2">
        <f>VLOOKUP(C2939, [2]staffs!A:G,1,FALSE)</f>
        <v>2</v>
      </c>
      <c r="F2939" s="2" t="str">
        <f>VLOOKUP(E2939, [2]staffs!A:D,4,FALSE)</f>
        <v>mireya.copeland@bikes.shop</v>
      </c>
      <c r="G2939" s="2">
        <f>VLOOKUP(D2939, [3]products!$A:$D, 4, FALSE)</f>
        <v>6</v>
      </c>
      <c r="H2939" s="2" t="str">
        <f>VLOOKUP(G2939, [4]categories!A:B, 2, FALSE)</f>
        <v>Mountain Bikes</v>
      </c>
      <c r="I2939" s="14">
        <f>VLOOKUP(A2939, [1]orders!A:B,2,FALSE)</f>
        <v>16</v>
      </c>
      <c r="J2939" s="14" t="str">
        <f>VLOOKUP(A2939, [1]orders!A:I,9,FALSE)</f>
        <v>emmitt.sanchez@hotmail.com</v>
      </c>
      <c r="K2939" s="14">
        <f>VLOOKUP(A2939, [1]orders!A:J,10,FALSE)</f>
        <v>10002</v>
      </c>
      <c r="L2939" s="2" t="str">
        <f>IFERROR(VLOOKUP(C2939, [5]stores!A:B, 2, FALSE), "Unknown")</f>
        <v>Baldwin Bikes</v>
      </c>
      <c r="M2939" s="2" t="str">
        <f>VLOOKUP(D2939,[3]products!A:B,2,FALSE)</f>
        <v>Trek Fuel EX 9.8 29 - 2017</v>
      </c>
      <c r="N2939" s="2" t="str">
        <f>VLOOKUP(D2939, [3]products!A:H, 8, FALSE)</f>
        <v>Trek</v>
      </c>
      <c r="O2939" s="21">
        <f>VLOOKUP(A2939, [1]orders!A:D, 4, FALSE)</f>
        <v>42939</v>
      </c>
      <c r="P2939" s="2">
        <v>2</v>
      </c>
      <c r="Q2939" s="2">
        <v>4999.99</v>
      </c>
      <c r="R2939" s="27">
        <v>0.05</v>
      </c>
      <c r="S2939" s="2">
        <f t="shared" si="45"/>
        <v>9999.98</v>
      </c>
    </row>
    <row r="2940" spans="1:19" x14ac:dyDescent="0.3">
      <c r="A2940" s="2">
        <v>1021</v>
      </c>
      <c r="B2940" s="2">
        <v>1</v>
      </c>
      <c r="C2940" s="2">
        <f>VLOOKUP(A2940, [1]orders!A:G, 7, FALSE)</f>
        <v>2</v>
      </c>
      <c r="D2940" s="2">
        <v>49</v>
      </c>
      <c r="E2940" s="2">
        <f>VLOOKUP(C2940, [2]staffs!A:G,1,FALSE)</f>
        <v>2</v>
      </c>
      <c r="F2940" s="2" t="str">
        <f>VLOOKUP(E2940, [2]staffs!A:D,4,FALSE)</f>
        <v>mireya.copeland@bikes.shop</v>
      </c>
      <c r="G2940" s="2">
        <f>VLOOKUP(D2940, [3]products!$A:$D, 4, FALSE)</f>
        <v>7</v>
      </c>
      <c r="H2940" s="2" t="str">
        <f>VLOOKUP(G2940, [4]categories!A:B, 2, FALSE)</f>
        <v>Road Bikes</v>
      </c>
      <c r="I2940" s="14">
        <f>VLOOKUP(A2940, [1]orders!A:B,2,FALSE)</f>
        <v>125</v>
      </c>
      <c r="J2940" s="14" t="str">
        <f>VLOOKUP(A2940, [1]orders!A:I,9,FALSE)</f>
        <v>herlinda.stone@msn.com</v>
      </c>
      <c r="K2940" s="14">
        <f>VLOOKUP(A2940, [1]orders!A:J,10,FALSE)</f>
        <v>14424</v>
      </c>
      <c r="L2940" s="2" t="str">
        <f>IFERROR(VLOOKUP(C2940, [5]stores!A:B, 2, FALSE), "Unknown")</f>
        <v>Baldwin Bikes</v>
      </c>
      <c r="M2940" s="2" t="str">
        <f>VLOOKUP(D2940,[3]products!A:B,2,FALSE)</f>
        <v>Trek Domane SL 6 - 2017</v>
      </c>
      <c r="N2940" s="2" t="str">
        <f>VLOOKUP(D2940, [3]products!A:H, 8, FALSE)</f>
        <v>Trek</v>
      </c>
      <c r="O2940" s="21">
        <f>VLOOKUP(A2940, [1]orders!A:D, 4, FALSE)</f>
        <v>42939</v>
      </c>
      <c r="P2940" s="2">
        <v>2</v>
      </c>
      <c r="Q2940" s="2">
        <v>3499.99</v>
      </c>
      <c r="R2940" s="27">
        <v>7.0000000000000007E-2</v>
      </c>
      <c r="S2940" s="2">
        <f t="shared" si="45"/>
        <v>6999.98</v>
      </c>
    </row>
    <row r="2941" spans="1:19" x14ac:dyDescent="0.3">
      <c r="A2941" s="2">
        <v>1021</v>
      </c>
      <c r="B2941" s="2">
        <v>2</v>
      </c>
      <c r="C2941" s="2">
        <f>VLOOKUP(A2941, [1]orders!A:G, 7, FALSE)</f>
        <v>2</v>
      </c>
      <c r="D2941" s="2">
        <v>23</v>
      </c>
      <c r="E2941" s="2">
        <f>VLOOKUP(C2941, [2]staffs!A:G,1,FALSE)</f>
        <v>2</v>
      </c>
      <c r="F2941" s="2" t="str">
        <f>VLOOKUP(E2941, [2]staffs!A:D,4,FALSE)</f>
        <v>mireya.copeland@bikes.shop</v>
      </c>
      <c r="G2941" s="2">
        <f>VLOOKUP(D2941, [3]products!$A:$D, 4, FALSE)</f>
        <v>1</v>
      </c>
      <c r="H2941" s="2" t="str">
        <f>VLOOKUP(G2941, [4]categories!A:B, 2, FALSE)</f>
        <v>Children Bicycles</v>
      </c>
      <c r="I2941" s="14">
        <f>VLOOKUP(A2941, [1]orders!A:B,2,FALSE)</f>
        <v>125</v>
      </c>
      <c r="J2941" s="14" t="str">
        <f>VLOOKUP(A2941, [1]orders!A:I,9,FALSE)</f>
        <v>herlinda.stone@msn.com</v>
      </c>
      <c r="K2941" s="14">
        <f>VLOOKUP(A2941, [1]orders!A:J,10,FALSE)</f>
        <v>14424</v>
      </c>
      <c r="L2941" s="2" t="str">
        <f>IFERROR(VLOOKUP(C2941, [5]stores!A:B, 2, FALSE), "Unknown")</f>
        <v>Baldwin Bikes</v>
      </c>
      <c r="M2941" s="2" t="str">
        <f>VLOOKUP(D2941,[3]products!A:B,2,FALSE)</f>
        <v>Electra Girl's Hawaii 1 (20-inch) - 2015/2016</v>
      </c>
      <c r="N2941" s="2" t="str">
        <f>VLOOKUP(D2941, [3]products!A:H, 8, FALSE)</f>
        <v>Electra</v>
      </c>
      <c r="O2941" s="21">
        <f>VLOOKUP(A2941, [1]orders!A:D, 4, FALSE)</f>
        <v>42939</v>
      </c>
      <c r="P2941" s="2">
        <v>2</v>
      </c>
      <c r="Q2941" s="2">
        <v>299.99</v>
      </c>
      <c r="R2941" s="27">
        <v>7.0000000000000007E-2</v>
      </c>
      <c r="S2941" s="2">
        <f t="shared" si="45"/>
        <v>599.98</v>
      </c>
    </row>
    <row r="2942" spans="1:19" x14ac:dyDescent="0.3">
      <c r="A2942" s="2">
        <v>1022</v>
      </c>
      <c r="B2942" s="2">
        <v>1</v>
      </c>
      <c r="C2942" s="2">
        <f>VLOOKUP(A2942, [1]orders!A:G, 7, FALSE)</f>
        <v>2</v>
      </c>
      <c r="D2942" s="2">
        <v>33</v>
      </c>
      <c r="E2942" s="2">
        <f>VLOOKUP(C2942, [2]staffs!A:G,1,FALSE)</f>
        <v>2</v>
      </c>
      <c r="F2942" s="2" t="str">
        <f>VLOOKUP(E2942, [2]staffs!A:D,4,FALSE)</f>
        <v>mireya.copeland@bikes.shop</v>
      </c>
      <c r="G2942" s="2">
        <f>VLOOKUP(D2942, [3]products!$A:$D, 4, FALSE)</f>
        <v>6</v>
      </c>
      <c r="H2942" s="2" t="str">
        <f>VLOOKUP(G2942, [4]categories!A:B, 2, FALSE)</f>
        <v>Mountain Bikes</v>
      </c>
      <c r="I2942" s="14">
        <f>VLOOKUP(A2942, [1]orders!A:B,2,FALSE)</f>
        <v>353</v>
      </c>
      <c r="J2942" s="14" t="str">
        <f>VLOOKUP(A2942, [1]orders!A:I,9,FALSE)</f>
        <v>tisa.whitney@yahoo.com</v>
      </c>
      <c r="K2942" s="14">
        <f>VLOOKUP(A2942, [1]orders!A:J,10,FALSE)</f>
        <v>10952</v>
      </c>
      <c r="L2942" s="2" t="str">
        <f>IFERROR(VLOOKUP(C2942, [5]stores!A:B, 2, FALSE), "Unknown")</f>
        <v>Baldwin Bikes</v>
      </c>
      <c r="M2942" s="2" t="str">
        <f>VLOOKUP(D2942,[3]products!A:B,2,FALSE)</f>
        <v>Surly Wednesday Frameset - 2017</v>
      </c>
      <c r="N2942" s="2" t="str">
        <f>VLOOKUP(D2942, [3]products!A:H, 8, FALSE)</f>
        <v>Surly</v>
      </c>
      <c r="O2942" s="21">
        <f>VLOOKUP(A2942, [1]orders!A:D, 4, FALSE)</f>
        <v>42939</v>
      </c>
      <c r="P2942" s="2">
        <v>1</v>
      </c>
      <c r="Q2942" s="2">
        <v>469.99</v>
      </c>
      <c r="R2942" s="27">
        <v>0.2</v>
      </c>
      <c r="S2942" s="2">
        <f t="shared" si="45"/>
        <v>469.99</v>
      </c>
    </row>
    <row r="2943" spans="1:19" x14ac:dyDescent="0.3">
      <c r="A2943" s="2">
        <v>1022</v>
      </c>
      <c r="B2943" s="2">
        <v>2</v>
      </c>
      <c r="C2943" s="2">
        <f>VLOOKUP(A2943, [1]orders!A:G, 7, FALSE)</f>
        <v>2</v>
      </c>
      <c r="D2943" s="2">
        <v>46</v>
      </c>
      <c r="E2943" s="2">
        <f>VLOOKUP(C2943, [2]staffs!A:G,1,FALSE)</f>
        <v>2</v>
      </c>
      <c r="F2943" s="2" t="str">
        <f>VLOOKUP(E2943, [2]staffs!A:D,4,FALSE)</f>
        <v>mireya.copeland@bikes.shop</v>
      </c>
      <c r="G2943" s="2">
        <f>VLOOKUP(D2943, [3]products!$A:$D, 4, FALSE)</f>
        <v>6</v>
      </c>
      <c r="H2943" s="2" t="str">
        <f>VLOOKUP(G2943, [4]categories!A:B, 2, FALSE)</f>
        <v>Mountain Bikes</v>
      </c>
      <c r="I2943" s="14">
        <f>VLOOKUP(A2943, [1]orders!A:B,2,FALSE)</f>
        <v>353</v>
      </c>
      <c r="J2943" s="14" t="str">
        <f>VLOOKUP(A2943, [1]orders!A:I,9,FALSE)</f>
        <v>tisa.whitney@yahoo.com</v>
      </c>
      <c r="K2943" s="14">
        <f>VLOOKUP(A2943, [1]orders!A:J,10,FALSE)</f>
        <v>10952</v>
      </c>
      <c r="L2943" s="2" t="str">
        <f>IFERROR(VLOOKUP(C2943, [5]stores!A:B, 2, FALSE), "Unknown")</f>
        <v>Baldwin Bikes</v>
      </c>
      <c r="M2943" s="2" t="str">
        <f>VLOOKUP(D2943,[3]products!A:B,2,FALSE)</f>
        <v>Haro SR 1.3 - 2017</v>
      </c>
      <c r="N2943" s="2" t="str">
        <f>VLOOKUP(D2943, [3]products!A:H, 8, FALSE)</f>
        <v>Haro</v>
      </c>
      <c r="O2943" s="21">
        <f>VLOOKUP(A2943, [1]orders!A:D, 4, FALSE)</f>
        <v>42939</v>
      </c>
      <c r="P2943" s="2">
        <v>1</v>
      </c>
      <c r="Q2943" s="2">
        <v>1409.99</v>
      </c>
      <c r="R2943" s="27">
        <v>0.1</v>
      </c>
      <c r="S2943" s="2">
        <f t="shared" si="45"/>
        <v>1409.99</v>
      </c>
    </row>
    <row r="2944" spans="1:19" x14ac:dyDescent="0.3">
      <c r="A2944" s="2">
        <v>1022</v>
      </c>
      <c r="B2944" s="2">
        <v>3</v>
      </c>
      <c r="C2944" s="2">
        <f>VLOOKUP(A2944, [1]orders!A:G, 7, FALSE)</f>
        <v>2</v>
      </c>
      <c r="D2944" s="2">
        <v>65</v>
      </c>
      <c r="E2944" s="2">
        <f>VLOOKUP(C2944, [2]staffs!A:G,1,FALSE)</f>
        <v>2</v>
      </c>
      <c r="F2944" s="2" t="str">
        <f>VLOOKUP(E2944, [2]staffs!A:D,4,FALSE)</f>
        <v>mireya.copeland@bikes.shop</v>
      </c>
      <c r="G2944" s="2">
        <f>VLOOKUP(D2944, [3]products!$A:$D, 4, FALSE)</f>
        <v>3</v>
      </c>
      <c r="H2944" s="2" t="str">
        <f>VLOOKUP(G2944, [4]categories!A:B, 2, FALSE)</f>
        <v>Cruisers Bicycles</v>
      </c>
      <c r="I2944" s="14">
        <f>VLOOKUP(A2944, [1]orders!A:B,2,FALSE)</f>
        <v>353</v>
      </c>
      <c r="J2944" s="14" t="str">
        <f>VLOOKUP(A2944, [1]orders!A:I,9,FALSE)</f>
        <v>tisa.whitney@yahoo.com</v>
      </c>
      <c r="K2944" s="14">
        <f>VLOOKUP(A2944, [1]orders!A:J,10,FALSE)</f>
        <v>10952</v>
      </c>
      <c r="L2944" s="2" t="str">
        <f>IFERROR(VLOOKUP(C2944, [5]stores!A:B, 2, FALSE), "Unknown")</f>
        <v>Baldwin Bikes</v>
      </c>
      <c r="M2944" s="2" t="str">
        <f>VLOOKUP(D2944,[3]products!A:B,2,FALSE)</f>
        <v>Sun Bicycles Lil Bolt Type-R - 2017</v>
      </c>
      <c r="N2944" s="2" t="str">
        <f>VLOOKUP(D2944, [3]products!A:H, 8, FALSE)</f>
        <v>Sun Bicycles</v>
      </c>
      <c r="O2944" s="21">
        <f>VLOOKUP(A2944, [1]orders!A:D, 4, FALSE)</f>
        <v>42939</v>
      </c>
      <c r="P2944" s="2">
        <v>1</v>
      </c>
      <c r="Q2944" s="2">
        <v>346.99</v>
      </c>
      <c r="R2944" s="27">
        <v>7.0000000000000007E-2</v>
      </c>
      <c r="S2944" s="2">
        <f t="shared" si="45"/>
        <v>346.99</v>
      </c>
    </row>
    <row r="2945" spans="1:19" x14ac:dyDescent="0.3">
      <c r="A2945" s="2">
        <v>1022</v>
      </c>
      <c r="B2945" s="2">
        <v>4</v>
      </c>
      <c r="C2945" s="2">
        <f>VLOOKUP(A2945, [1]orders!A:G, 7, FALSE)</f>
        <v>2</v>
      </c>
      <c r="D2945" s="2">
        <v>5</v>
      </c>
      <c r="E2945" s="2">
        <f>VLOOKUP(C2945, [2]staffs!A:G,1,FALSE)</f>
        <v>2</v>
      </c>
      <c r="F2945" s="2" t="str">
        <f>VLOOKUP(E2945, [2]staffs!A:D,4,FALSE)</f>
        <v>mireya.copeland@bikes.shop</v>
      </c>
      <c r="G2945" s="2">
        <f>VLOOKUP(D2945, [3]products!$A:$D, 4, FALSE)</f>
        <v>6</v>
      </c>
      <c r="H2945" s="2" t="str">
        <f>VLOOKUP(G2945, [4]categories!A:B, 2, FALSE)</f>
        <v>Mountain Bikes</v>
      </c>
      <c r="I2945" s="14">
        <f>VLOOKUP(A2945, [1]orders!A:B,2,FALSE)</f>
        <v>353</v>
      </c>
      <c r="J2945" s="14" t="str">
        <f>VLOOKUP(A2945, [1]orders!A:I,9,FALSE)</f>
        <v>tisa.whitney@yahoo.com</v>
      </c>
      <c r="K2945" s="14">
        <f>VLOOKUP(A2945, [1]orders!A:J,10,FALSE)</f>
        <v>10952</v>
      </c>
      <c r="L2945" s="2" t="str">
        <f>IFERROR(VLOOKUP(C2945, [5]stores!A:B, 2, FALSE), "Unknown")</f>
        <v>Baldwin Bikes</v>
      </c>
      <c r="M2945" s="2" t="str">
        <f>VLOOKUP(D2945,[3]products!A:B,2,FALSE)</f>
        <v>Heller Shagamaw Frame - 2016</v>
      </c>
      <c r="N2945" s="2" t="str">
        <f>VLOOKUP(D2945, [3]products!A:H, 8, FALSE)</f>
        <v>Heller</v>
      </c>
      <c r="O2945" s="21">
        <f>VLOOKUP(A2945, [1]orders!A:D, 4, FALSE)</f>
        <v>42939</v>
      </c>
      <c r="P2945" s="2">
        <v>1</v>
      </c>
      <c r="Q2945" s="2">
        <v>1320.99</v>
      </c>
      <c r="R2945" s="27">
        <v>7.0000000000000007E-2</v>
      </c>
      <c r="S2945" s="2">
        <f t="shared" si="45"/>
        <v>1320.99</v>
      </c>
    </row>
    <row r="2946" spans="1:19" x14ac:dyDescent="0.3">
      <c r="A2946" s="2">
        <v>1023</v>
      </c>
      <c r="B2946" s="2">
        <v>1</v>
      </c>
      <c r="C2946" s="2">
        <f>VLOOKUP(A2946, [1]orders!A:G, 7, FALSE)</f>
        <v>2</v>
      </c>
      <c r="D2946" s="2">
        <v>91</v>
      </c>
      <c r="E2946" s="2">
        <f>VLOOKUP(C2946, [2]staffs!A:G,1,FALSE)</f>
        <v>2</v>
      </c>
      <c r="F2946" s="2" t="str">
        <f>VLOOKUP(E2946, [2]staffs!A:D,4,FALSE)</f>
        <v>mireya.copeland@bikes.shop</v>
      </c>
      <c r="G2946" s="2">
        <f>VLOOKUP(D2946, [3]products!$A:$D, 4, FALSE)</f>
        <v>1</v>
      </c>
      <c r="H2946" s="2" t="str">
        <f>VLOOKUP(G2946, [4]categories!A:B, 2, FALSE)</f>
        <v>Children Bicycles</v>
      </c>
      <c r="I2946" s="14">
        <f>VLOOKUP(A2946, [1]orders!A:B,2,FALSE)</f>
        <v>356</v>
      </c>
      <c r="J2946" s="14" t="str">
        <f>VLOOKUP(A2946, [1]orders!A:I,9,FALSE)</f>
        <v>vashti.rosario@yahoo.com</v>
      </c>
      <c r="K2946" s="14">
        <f>VLOOKUP(A2946, [1]orders!A:J,10,FALSE)</f>
        <v>10451</v>
      </c>
      <c r="L2946" s="2" t="str">
        <f>IFERROR(VLOOKUP(C2946, [5]stores!A:B, 2, FALSE), "Unknown")</f>
        <v>Baldwin Bikes</v>
      </c>
      <c r="M2946" s="2" t="str">
        <f>VLOOKUP(D2946,[3]products!A:B,2,FALSE)</f>
        <v>Trek Precaliber 24 (21-Speed) - Girls - 2017</v>
      </c>
      <c r="N2946" s="2" t="str">
        <f>VLOOKUP(D2946, [3]products!A:H, 8, FALSE)</f>
        <v>Trek</v>
      </c>
      <c r="O2946" s="21">
        <f>VLOOKUP(A2946, [1]orders!A:D, 4, FALSE)</f>
        <v>42939</v>
      </c>
      <c r="P2946" s="2">
        <v>1</v>
      </c>
      <c r="Q2946" s="2">
        <v>349.99</v>
      </c>
      <c r="R2946" s="27">
        <v>7.0000000000000007E-2</v>
      </c>
      <c r="S2946" s="2">
        <f t="shared" si="45"/>
        <v>349.99</v>
      </c>
    </row>
    <row r="2947" spans="1:19" x14ac:dyDescent="0.3">
      <c r="A2947" s="2">
        <v>1023</v>
      </c>
      <c r="B2947" s="2">
        <v>2</v>
      </c>
      <c r="C2947" s="2">
        <f>VLOOKUP(A2947, [1]orders!A:G, 7, FALSE)</f>
        <v>2</v>
      </c>
      <c r="D2947" s="2">
        <v>43</v>
      </c>
      <c r="E2947" s="2">
        <f>VLOOKUP(C2947, [2]staffs!A:G,1,FALSE)</f>
        <v>2</v>
      </c>
      <c r="F2947" s="2" t="str">
        <f>VLOOKUP(E2947, [2]staffs!A:D,4,FALSE)</f>
        <v>mireya.copeland@bikes.shop</v>
      </c>
      <c r="G2947" s="2">
        <f>VLOOKUP(D2947, [3]products!$A:$D, 4, FALSE)</f>
        <v>6</v>
      </c>
      <c r="H2947" s="2" t="str">
        <f>VLOOKUP(G2947, [4]categories!A:B, 2, FALSE)</f>
        <v>Mountain Bikes</v>
      </c>
      <c r="I2947" s="14">
        <f>VLOOKUP(A2947, [1]orders!A:B,2,FALSE)</f>
        <v>356</v>
      </c>
      <c r="J2947" s="14" t="str">
        <f>VLOOKUP(A2947, [1]orders!A:I,9,FALSE)</f>
        <v>vashti.rosario@yahoo.com</v>
      </c>
      <c r="K2947" s="14">
        <f>VLOOKUP(A2947, [1]orders!A:J,10,FALSE)</f>
        <v>10451</v>
      </c>
      <c r="L2947" s="2" t="str">
        <f>IFERROR(VLOOKUP(C2947, [5]stores!A:B, 2, FALSE), "Unknown")</f>
        <v>Baldwin Bikes</v>
      </c>
      <c r="M2947" s="2" t="str">
        <f>VLOOKUP(D2947,[3]products!A:B,2,FALSE)</f>
        <v>Trek Fuel EX 9.8 27.5 Plus - 2017</v>
      </c>
      <c r="N2947" s="2" t="str">
        <f>VLOOKUP(D2947, [3]products!A:H, 8, FALSE)</f>
        <v>Trek</v>
      </c>
      <c r="O2947" s="21">
        <f>VLOOKUP(A2947, [1]orders!A:D, 4, FALSE)</f>
        <v>42939</v>
      </c>
      <c r="P2947" s="2">
        <v>2</v>
      </c>
      <c r="Q2947" s="2">
        <v>5299.99</v>
      </c>
      <c r="R2947" s="27">
        <v>0.1</v>
      </c>
      <c r="S2947" s="2">
        <f t="shared" ref="S2947:S3010" si="46">P2947*Q2947</f>
        <v>10599.98</v>
      </c>
    </row>
    <row r="2948" spans="1:19" x14ac:dyDescent="0.3">
      <c r="A2948" s="2">
        <v>1024</v>
      </c>
      <c r="B2948" s="2">
        <v>1</v>
      </c>
      <c r="C2948" s="2">
        <f>VLOOKUP(A2948, [1]orders!A:G, 7, FALSE)</f>
        <v>2</v>
      </c>
      <c r="D2948" s="2">
        <v>104</v>
      </c>
      <c r="E2948" s="2">
        <f>VLOOKUP(C2948, [2]staffs!A:G,1,FALSE)</f>
        <v>2</v>
      </c>
      <c r="F2948" s="2" t="str">
        <f>VLOOKUP(E2948, [2]staffs!A:D,4,FALSE)</f>
        <v>mireya.copeland@bikes.shop</v>
      </c>
      <c r="G2948" s="2">
        <f>VLOOKUP(D2948, [3]products!$A:$D, 4, FALSE)</f>
        <v>2</v>
      </c>
      <c r="H2948" s="2" t="str">
        <f>VLOOKUP(G2948, [4]categories!A:B, 2, FALSE)</f>
        <v>Comfort Bicycles</v>
      </c>
      <c r="I2948" s="14">
        <f>VLOOKUP(A2948, [1]orders!A:B,2,FALSE)</f>
        <v>837</v>
      </c>
      <c r="J2948" s="14" t="str">
        <f>VLOOKUP(A2948, [1]orders!A:I,9,FALSE)</f>
        <v>kellye.campbell@gmail.com</v>
      </c>
      <c r="K2948" s="14">
        <f>VLOOKUP(A2948, [1]orders!A:J,10,FALSE)</f>
        <v>13027</v>
      </c>
      <c r="L2948" s="2" t="str">
        <f>IFERROR(VLOOKUP(C2948, [5]stores!A:B, 2, FALSE), "Unknown")</f>
        <v>Baldwin Bikes</v>
      </c>
      <c r="M2948" s="2" t="str">
        <f>VLOOKUP(D2948,[3]products!A:B,2,FALSE)</f>
        <v>Sun Bicycles Streamway - 2017</v>
      </c>
      <c r="N2948" s="2" t="str">
        <f>VLOOKUP(D2948, [3]products!A:H, 8, FALSE)</f>
        <v>Sun Bicycles</v>
      </c>
      <c r="O2948" s="21">
        <f>VLOOKUP(A2948, [1]orders!A:D, 4, FALSE)</f>
        <v>42939</v>
      </c>
      <c r="P2948" s="2">
        <v>1</v>
      </c>
      <c r="Q2948" s="2">
        <v>481.99</v>
      </c>
      <c r="R2948" s="27">
        <v>0.2</v>
      </c>
      <c r="S2948" s="2">
        <f t="shared" si="46"/>
        <v>481.99</v>
      </c>
    </row>
    <row r="2949" spans="1:19" x14ac:dyDescent="0.3">
      <c r="A2949" s="2">
        <v>1024</v>
      </c>
      <c r="B2949" s="2">
        <v>2</v>
      </c>
      <c r="C2949" s="2">
        <f>VLOOKUP(A2949, [1]orders!A:G, 7, FALSE)</f>
        <v>2</v>
      </c>
      <c r="D2949" s="2">
        <v>28</v>
      </c>
      <c r="E2949" s="2">
        <f>VLOOKUP(C2949, [2]staffs!A:G,1,FALSE)</f>
        <v>2</v>
      </c>
      <c r="F2949" s="2" t="str">
        <f>VLOOKUP(E2949, [2]staffs!A:D,4,FALSE)</f>
        <v>mireya.copeland@bikes.shop</v>
      </c>
      <c r="G2949" s="2">
        <f>VLOOKUP(D2949, [3]products!$A:$D, 4, FALSE)</f>
        <v>6</v>
      </c>
      <c r="H2949" s="2" t="str">
        <f>VLOOKUP(G2949, [4]categories!A:B, 2, FALSE)</f>
        <v>Mountain Bikes</v>
      </c>
      <c r="I2949" s="14">
        <f>VLOOKUP(A2949, [1]orders!A:B,2,FALSE)</f>
        <v>837</v>
      </c>
      <c r="J2949" s="14" t="str">
        <f>VLOOKUP(A2949, [1]orders!A:I,9,FALSE)</f>
        <v>kellye.campbell@gmail.com</v>
      </c>
      <c r="K2949" s="14">
        <f>VLOOKUP(A2949, [1]orders!A:J,10,FALSE)</f>
        <v>13027</v>
      </c>
      <c r="L2949" s="2" t="str">
        <f>IFERROR(VLOOKUP(C2949, [5]stores!A:B, 2, FALSE), "Unknown")</f>
        <v>Baldwin Bikes</v>
      </c>
      <c r="M2949" s="2" t="str">
        <f>VLOOKUP(D2949,[3]products!A:B,2,FALSE)</f>
        <v>Surly Karate Monkey 27.5+ Frameset - 2017</v>
      </c>
      <c r="N2949" s="2" t="str">
        <f>VLOOKUP(D2949, [3]products!A:H, 8, FALSE)</f>
        <v>Surly</v>
      </c>
      <c r="O2949" s="21">
        <f>VLOOKUP(A2949, [1]orders!A:D, 4, FALSE)</f>
        <v>42939</v>
      </c>
      <c r="P2949" s="2">
        <v>2</v>
      </c>
      <c r="Q2949" s="2">
        <v>2499.9899999999998</v>
      </c>
      <c r="R2949" s="27">
        <v>0.05</v>
      </c>
      <c r="S2949" s="2">
        <f t="shared" si="46"/>
        <v>4999.9799999999996</v>
      </c>
    </row>
    <row r="2950" spans="1:19" x14ac:dyDescent="0.3">
      <c r="A2950" s="2">
        <v>1024</v>
      </c>
      <c r="B2950" s="2">
        <v>3</v>
      </c>
      <c r="C2950" s="2">
        <f>VLOOKUP(A2950, [1]orders!A:G, 7, FALSE)</f>
        <v>2</v>
      </c>
      <c r="D2950" s="2">
        <v>98</v>
      </c>
      <c r="E2950" s="2">
        <f>VLOOKUP(C2950, [2]staffs!A:G,1,FALSE)</f>
        <v>2</v>
      </c>
      <c r="F2950" s="2" t="str">
        <f>VLOOKUP(E2950, [2]staffs!A:D,4,FALSE)</f>
        <v>mireya.copeland@bikes.shop</v>
      </c>
      <c r="G2950" s="2">
        <f>VLOOKUP(D2950, [3]products!$A:$D, 4, FALSE)</f>
        <v>1</v>
      </c>
      <c r="H2950" s="2" t="str">
        <f>VLOOKUP(G2950, [4]categories!A:B, 2, FALSE)</f>
        <v>Children Bicycles</v>
      </c>
      <c r="I2950" s="14">
        <f>VLOOKUP(A2950, [1]orders!A:B,2,FALSE)</f>
        <v>837</v>
      </c>
      <c r="J2950" s="14" t="str">
        <f>VLOOKUP(A2950, [1]orders!A:I,9,FALSE)</f>
        <v>kellye.campbell@gmail.com</v>
      </c>
      <c r="K2950" s="14">
        <f>VLOOKUP(A2950, [1]orders!A:J,10,FALSE)</f>
        <v>13027</v>
      </c>
      <c r="L2950" s="2" t="str">
        <f>IFERROR(VLOOKUP(C2950, [5]stores!A:B, 2, FALSE), "Unknown")</f>
        <v>Baldwin Bikes</v>
      </c>
      <c r="M2950" s="2" t="str">
        <f>VLOOKUP(D2950,[3]products!A:B,2,FALSE)</f>
        <v>Electra Straight 8 3i (20-inch) - Boy's - 2017</v>
      </c>
      <c r="N2950" s="2" t="str">
        <f>VLOOKUP(D2950, [3]products!A:H, 8, FALSE)</f>
        <v>Electra</v>
      </c>
      <c r="O2950" s="21">
        <f>VLOOKUP(A2950, [1]orders!A:D, 4, FALSE)</f>
        <v>42939</v>
      </c>
      <c r="P2950" s="2">
        <v>2</v>
      </c>
      <c r="Q2950" s="2">
        <v>489.99</v>
      </c>
      <c r="R2950" s="27">
        <v>0.2</v>
      </c>
      <c r="S2950" s="2">
        <f t="shared" si="46"/>
        <v>979.98</v>
      </c>
    </row>
    <row r="2951" spans="1:19" x14ac:dyDescent="0.3">
      <c r="A2951" s="2">
        <v>1024</v>
      </c>
      <c r="B2951" s="2">
        <v>4</v>
      </c>
      <c r="C2951" s="2">
        <f>VLOOKUP(A2951, [1]orders!A:G, 7, FALSE)</f>
        <v>2</v>
      </c>
      <c r="D2951" s="2">
        <v>96</v>
      </c>
      <c r="E2951" s="2">
        <f>VLOOKUP(C2951, [2]staffs!A:G,1,FALSE)</f>
        <v>2</v>
      </c>
      <c r="F2951" s="2" t="str">
        <f>VLOOKUP(E2951, [2]staffs!A:D,4,FALSE)</f>
        <v>mireya.copeland@bikes.shop</v>
      </c>
      <c r="G2951" s="2">
        <f>VLOOKUP(D2951, [3]products!$A:$D, 4, FALSE)</f>
        <v>1</v>
      </c>
      <c r="H2951" s="2" t="str">
        <f>VLOOKUP(G2951, [4]categories!A:B, 2, FALSE)</f>
        <v>Children Bicycles</v>
      </c>
      <c r="I2951" s="14">
        <f>VLOOKUP(A2951, [1]orders!A:B,2,FALSE)</f>
        <v>837</v>
      </c>
      <c r="J2951" s="14" t="str">
        <f>VLOOKUP(A2951, [1]orders!A:I,9,FALSE)</f>
        <v>kellye.campbell@gmail.com</v>
      </c>
      <c r="K2951" s="14">
        <f>VLOOKUP(A2951, [1]orders!A:J,10,FALSE)</f>
        <v>13027</v>
      </c>
      <c r="L2951" s="2" t="str">
        <f>IFERROR(VLOOKUP(C2951, [5]stores!A:B, 2, FALSE), "Unknown")</f>
        <v>Baldwin Bikes</v>
      </c>
      <c r="M2951" s="2" t="str">
        <f>VLOOKUP(D2951,[3]products!A:B,2,FALSE)</f>
        <v>Electra Moto 3i (20-inch) - Boy's - 2017</v>
      </c>
      <c r="N2951" s="2" t="str">
        <f>VLOOKUP(D2951, [3]products!A:H, 8, FALSE)</f>
        <v>Electra</v>
      </c>
      <c r="O2951" s="21">
        <f>VLOOKUP(A2951, [1]orders!A:D, 4, FALSE)</f>
        <v>42939</v>
      </c>
      <c r="P2951" s="2">
        <v>2</v>
      </c>
      <c r="Q2951" s="2">
        <v>349.99</v>
      </c>
      <c r="R2951" s="27">
        <v>0.1</v>
      </c>
      <c r="S2951" s="2">
        <f t="shared" si="46"/>
        <v>699.98</v>
      </c>
    </row>
    <row r="2952" spans="1:19" x14ac:dyDescent="0.3">
      <c r="A2952" s="2">
        <v>1024</v>
      </c>
      <c r="B2952" s="2">
        <v>5</v>
      </c>
      <c r="C2952" s="2">
        <f>VLOOKUP(A2952, [1]orders!A:G, 7, FALSE)</f>
        <v>2</v>
      </c>
      <c r="D2952" s="2">
        <v>91</v>
      </c>
      <c r="E2952" s="2">
        <f>VLOOKUP(C2952, [2]staffs!A:G,1,FALSE)</f>
        <v>2</v>
      </c>
      <c r="F2952" s="2" t="str">
        <f>VLOOKUP(E2952, [2]staffs!A:D,4,FALSE)</f>
        <v>mireya.copeland@bikes.shop</v>
      </c>
      <c r="G2952" s="2">
        <f>VLOOKUP(D2952, [3]products!$A:$D, 4, FALSE)</f>
        <v>1</v>
      </c>
      <c r="H2952" s="2" t="str">
        <f>VLOOKUP(G2952, [4]categories!A:B, 2, FALSE)</f>
        <v>Children Bicycles</v>
      </c>
      <c r="I2952" s="14">
        <f>VLOOKUP(A2952, [1]orders!A:B,2,FALSE)</f>
        <v>837</v>
      </c>
      <c r="J2952" s="14" t="str">
        <f>VLOOKUP(A2952, [1]orders!A:I,9,FALSE)</f>
        <v>kellye.campbell@gmail.com</v>
      </c>
      <c r="K2952" s="14">
        <f>VLOOKUP(A2952, [1]orders!A:J,10,FALSE)</f>
        <v>13027</v>
      </c>
      <c r="L2952" s="2" t="str">
        <f>IFERROR(VLOOKUP(C2952, [5]stores!A:B, 2, FALSE), "Unknown")</f>
        <v>Baldwin Bikes</v>
      </c>
      <c r="M2952" s="2" t="str">
        <f>VLOOKUP(D2952,[3]products!A:B,2,FALSE)</f>
        <v>Trek Precaliber 24 (21-Speed) - Girls - 2017</v>
      </c>
      <c r="N2952" s="2" t="str">
        <f>VLOOKUP(D2952, [3]products!A:H, 8, FALSE)</f>
        <v>Trek</v>
      </c>
      <c r="O2952" s="21">
        <f>VLOOKUP(A2952, [1]orders!A:D, 4, FALSE)</f>
        <v>42939</v>
      </c>
      <c r="P2952" s="2">
        <v>1</v>
      </c>
      <c r="Q2952" s="2">
        <v>349.99</v>
      </c>
      <c r="R2952" s="27">
        <v>0.2</v>
      </c>
      <c r="S2952" s="2">
        <f t="shared" si="46"/>
        <v>349.99</v>
      </c>
    </row>
    <row r="2953" spans="1:19" x14ac:dyDescent="0.3">
      <c r="A2953" s="2">
        <v>1025</v>
      </c>
      <c r="B2953" s="2">
        <v>1</v>
      </c>
      <c r="C2953" s="2">
        <f>VLOOKUP(A2953, [1]orders!A:G, 7, FALSE)</f>
        <v>2</v>
      </c>
      <c r="D2953" s="2">
        <v>89</v>
      </c>
      <c r="E2953" s="2">
        <f>VLOOKUP(C2953, [2]staffs!A:G,1,FALSE)</f>
        <v>2</v>
      </c>
      <c r="F2953" s="2" t="str">
        <f>VLOOKUP(E2953, [2]staffs!A:D,4,FALSE)</f>
        <v>mireya.copeland@bikes.shop</v>
      </c>
      <c r="G2953" s="2">
        <f>VLOOKUP(D2953, [3]products!$A:$D, 4, FALSE)</f>
        <v>1</v>
      </c>
      <c r="H2953" s="2" t="str">
        <f>VLOOKUP(G2953, [4]categories!A:B, 2, FALSE)</f>
        <v>Children Bicycles</v>
      </c>
      <c r="I2953" s="14">
        <f>VLOOKUP(A2953, [1]orders!A:B,2,FALSE)</f>
        <v>1304</v>
      </c>
      <c r="J2953" s="14" t="str">
        <f>VLOOKUP(A2953, [1]orders!A:I,9,FALSE)</f>
        <v>tama.berg@hotmail.com</v>
      </c>
      <c r="K2953" s="14">
        <f>VLOOKUP(A2953, [1]orders!A:J,10,FALSE)</f>
        <v>11423</v>
      </c>
      <c r="L2953" s="2" t="str">
        <f>IFERROR(VLOOKUP(C2953, [5]stores!A:B, 2, FALSE), "Unknown")</f>
        <v>Baldwin Bikes</v>
      </c>
      <c r="M2953" s="2" t="str">
        <f>VLOOKUP(D2953,[3]products!A:B,2,FALSE)</f>
        <v>Trek Precaliber 16 Boys - 2017</v>
      </c>
      <c r="N2953" s="2" t="str">
        <f>VLOOKUP(D2953, [3]products!A:H, 8, FALSE)</f>
        <v>Trek</v>
      </c>
      <c r="O2953" s="21">
        <f>VLOOKUP(A2953, [1]orders!A:D, 4, FALSE)</f>
        <v>42939</v>
      </c>
      <c r="P2953" s="2">
        <v>1</v>
      </c>
      <c r="Q2953" s="2">
        <v>209.99</v>
      </c>
      <c r="R2953" s="27">
        <v>7.0000000000000007E-2</v>
      </c>
      <c r="S2953" s="2">
        <f t="shared" si="46"/>
        <v>209.99</v>
      </c>
    </row>
    <row r="2954" spans="1:19" x14ac:dyDescent="0.3">
      <c r="A2954" s="2">
        <v>1025</v>
      </c>
      <c r="B2954" s="2">
        <v>2</v>
      </c>
      <c r="C2954" s="2">
        <f>VLOOKUP(A2954, [1]orders!A:G, 7, FALSE)</f>
        <v>2</v>
      </c>
      <c r="D2954" s="2">
        <v>102</v>
      </c>
      <c r="E2954" s="2">
        <f>VLOOKUP(C2954, [2]staffs!A:G,1,FALSE)</f>
        <v>2</v>
      </c>
      <c r="F2954" s="2" t="str">
        <f>VLOOKUP(E2954, [2]staffs!A:D,4,FALSE)</f>
        <v>mireya.copeland@bikes.shop</v>
      </c>
      <c r="G2954" s="2">
        <f>VLOOKUP(D2954, [3]products!$A:$D, 4, FALSE)</f>
        <v>2</v>
      </c>
      <c r="H2954" s="2" t="str">
        <f>VLOOKUP(G2954, [4]categories!A:B, 2, FALSE)</f>
        <v>Comfort Bicycles</v>
      </c>
      <c r="I2954" s="14">
        <f>VLOOKUP(A2954, [1]orders!A:B,2,FALSE)</f>
        <v>1304</v>
      </c>
      <c r="J2954" s="14" t="str">
        <f>VLOOKUP(A2954, [1]orders!A:I,9,FALSE)</f>
        <v>tama.berg@hotmail.com</v>
      </c>
      <c r="K2954" s="14">
        <f>VLOOKUP(A2954, [1]orders!A:J,10,FALSE)</f>
        <v>11423</v>
      </c>
      <c r="L2954" s="2" t="str">
        <f>IFERROR(VLOOKUP(C2954, [5]stores!A:B, 2, FALSE), "Unknown")</f>
        <v>Baldwin Bikes</v>
      </c>
      <c r="M2954" s="2" t="str">
        <f>VLOOKUP(D2954,[3]products!A:B,2,FALSE)</f>
        <v>Electra Townie Original 7D - 2017</v>
      </c>
      <c r="N2954" s="2" t="str">
        <f>VLOOKUP(D2954, [3]products!A:H, 8, FALSE)</f>
        <v>Electra</v>
      </c>
      <c r="O2954" s="21">
        <f>VLOOKUP(A2954, [1]orders!A:D, 4, FALSE)</f>
        <v>42939</v>
      </c>
      <c r="P2954" s="2">
        <v>1</v>
      </c>
      <c r="Q2954" s="2">
        <v>489.99</v>
      </c>
      <c r="R2954" s="27">
        <v>0.1</v>
      </c>
      <c r="S2954" s="2">
        <f t="shared" si="46"/>
        <v>489.99</v>
      </c>
    </row>
    <row r="2955" spans="1:19" x14ac:dyDescent="0.3">
      <c r="A2955" s="2">
        <v>1025</v>
      </c>
      <c r="B2955" s="2">
        <v>3</v>
      </c>
      <c r="C2955" s="2">
        <f>VLOOKUP(A2955, [1]orders!A:G, 7, FALSE)</f>
        <v>2</v>
      </c>
      <c r="D2955" s="2">
        <v>39</v>
      </c>
      <c r="E2955" s="2">
        <f>VLOOKUP(C2955, [2]staffs!A:G,1,FALSE)</f>
        <v>2</v>
      </c>
      <c r="F2955" s="2" t="str">
        <f>VLOOKUP(E2955, [2]staffs!A:D,4,FALSE)</f>
        <v>mireya.copeland@bikes.shop</v>
      </c>
      <c r="G2955" s="2">
        <f>VLOOKUP(D2955, [3]products!$A:$D, 4, FALSE)</f>
        <v>6</v>
      </c>
      <c r="H2955" s="2" t="str">
        <f>VLOOKUP(G2955, [4]categories!A:B, 2, FALSE)</f>
        <v>Mountain Bikes</v>
      </c>
      <c r="I2955" s="14">
        <f>VLOOKUP(A2955, [1]orders!A:B,2,FALSE)</f>
        <v>1304</v>
      </c>
      <c r="J2955" s="14" t="str">
        <f>VLOOKUP(A2955, [1]orders!A:I,9,FALSE)</f>
        <v>tama.berg@hotmail.com</v>
      </c>
      <c r="K2955" s="14">
        <f>VLOOKUP(A2955, [1]orders!A:J,10,FALSE)</f>
        <v>11423</v>
      </c>
      <c r="L2955" s="2" t="str">
        <f>IFERROR(VLOOKUP(C2955, [5]stores!A:B, 2, FALSE), "Unknown")</f>
        <v>Baldwin Bikes</v>
      </c>
      <c r="M2955" s="2" t="str">
        <f>VLOOKUP(D2955,[3]products!A:B,2,FALSE)</f>
        <v>Trek Stache 5 - 2017</v>
      </c>
      <c r="N2955" s="2" t="str">
        <f>VLOOKUP(D2955, [3]products!A:H, 8, FALSE)</f>
        <v>Trek</v>
      </c>
      <c r="O2955" s="21">
        <f>VLOOKUP(A2955, [1]orders!A:D, 4, FALSE)</f>
        <v>42939</v>
      </c>
      <c r="P2955" s="2">
        <v>1</v>
      </c>
      <c r="Q2955" s="2">
        <v>1499.99</v>
      </c>
      <c r="R2955" s="27">
        <v>0.1</v>
      </c>
      <c r="S2955" s="2">
        <f t="shared" si="46"/>
        <v>1499.99</v>
      </c>
    </row>
    <row r="2956" spans="1:19" x14ac:dyDescent="0.3">
      <c r="A2956" s="2">
        <v>1025</v>
      </c>
      <c r="B2956" s="2">
        <v>4</v>
      </c>
      <c r="C2956" s="2">
        <f>VLOOKUP(A2956, [1]orders!A:G, 7, FALSE)</f>
        <v>2</v>
      </c>
      <c r="D2956" s="2">
        <v>15</v>
      </c>
      <c r="E2956" s="2">
        <f>VLOOKUP(C2956, [2]staffs!A:G,1,FALSE)</f>
        <v>2</v>
      </c>
      <c r="F2956" s="2" t="str">
        <f>VLOOKUP(E2956, [2]staffs!A:D,4,FALSE)</f>
        <v>mireya.copeland@bikes.shop</v>
      </c>
      <c r="G2956" s="2">
        <f>VLOOKUP(D2956, [3]products!$A:$D, 4, FALSE)</f>
        <v>3</v>
      </c>
      <c r="H2956" s="2" t="str">
        <f>VLOOKUP(G2956, [4]categories!A:B, 2, FALSE)</f>
        <v>Cruisers Bicycles</v>
      </c>
      <c r="I2956" s="14">
        <f>VLOOKUP(A2956, [1]orders!A:B,2,FALSE)</f>
        <v>1304</v>
      </c>
      <c r="J2956" s="14" t="str">
        <f>VLOOKUP(A2956, [1]orders!A:I,9,FALSE)</f>
        <v>tama.berg@hotmail.com</v>
      </c>
      <c r="K2956" s="14">
        <f>VLOOKUP(A2956, [1]orders!A:J,10,FALSE)</f>
        <v>11423</v>
      </c>
      <c r="L2956" s="2" t="str">
        <f>IFERROR(VLOOKUP(C2956, [5]stores!A:B, 2, FALSE), "Unknown")</f>
        <v>Baldwin Bikes</v>
      </c>
      <c r="M2956" s="2" t="str">
        <f>VLOOKUP(D2956,[3]products!A:B,2,FALSE)</f>
        <v>Electra Moto 1 - 2016</v>
      </c>
      <c r="N2956" s="2" t="str">
        <f>VLOOKUP(D2956, [3]products!A:H, 8, FALSE)</f>
        <v>Electra</v>
      </c>
      <c r="O2956" s="21">
        <f>VLOOKUP(A2956, [1]orders!A:D, 4, FALSE)</f>
        <v>42939</v>
      </c>
      <c r="P2956" s="2">
        <v>1</v>
      </c>
      <c r="Q2956" s="2">
        <v>529.99</v>
      </c>
      <c r="R2956" s="27">
        <v>0.05</v>
      </c>
      <c r="S2956" s="2">
        <f t="shared" si="46"/>
        <v>529.99</v>
      </c>
    </row>
    <row r="2957" spans="1:19" x14ac:dyDescent="0.3">
      <c r="A2957" s="2">
        <v>1025</v>
      </c>
      <c r="B2957" s="2">
        <v>5</v>
      </c>
      <c r="C2957" s="2">
        <f>VLOOKUP(A2957, [1]orders!A:G, 7, FALSE)</f>
        <v>2</v>
      </c>
      <c r="D2957" s="2">
        <v>66</v>
      </c>
      <c r="E2957" s="2">
        <f>VLOOKUP(C2957, [2]staffs!A:G,1,FALSE)</f>
        <v>2</v>
      </c>
      <c r="F2957" s="2" t="str">
        <f>VLOOKUP(E2957, [2]staffs!A:D,4,FALSE)</f>
        <v>mireya.copeland@bikes.shop</v>
      </c>
      <c r="G2957" s="2">
        <f>VLOOKUP(D2957, [3]products!$A:$D, 4, FALSE)</f>
        <v>3</v>
      </c>
      <c r="H2957" s="2" t="str">
        <f>VLOOKUP(G2957, [4]categories!A:B, 2, FALSE)</f>
        <v>Cruisers Bicycles</v>
      </c>
      <c r="I2957" s="14">
        <f>VLOOKUP(A2957, [1]orders!A:B,2,FALSE)</f>
        <v>1304</v>
      </c>
      <c r="J2957" s="14" t="str">
        <f>VLOOKUP(A2957, [1]orders!A:I,9,FALSE)</f>
        <v>tama.berg@hotmail.com</v>
      </c>
      <c r="K2957" s="14">
        <f>VLOOKUP(A2957, [1]orders!A:J,10,FALSE)</f>
        <v>11423</v>
      </c>
      <c r="L2957" s="2" t="str">
        <f>IFERROR(VLOOKUP(C2957, [5]stores!A:B, 2, FALSE), "Unknown")</f>
        <v>Baldwin Bikes</v>
      </c>
      <c r="M2957" s="2" t="str">
        <f>VLOOKUP(D2957,[3]products!A:B,2,FALSE)</f>
        <v>Sun Bicycles Revolutions 24 - 2017</v>
      </c>
      <c r="N2957" s="2" t="str">
        <f>VLOOKUP(D2957, [3]products!A:H, 8, FALSE)</f>
        <v>Sun Bicycles</v>
      </c>
      <c r="O2957" s="21">
        <f>VLOOKUP(A2957, [1]orders!A:D, 4, FALSE)</f>
        <v>42939</v>
      </c>
      <c r="P2957" s="2">
        <v>2</v>
      </c>
      <c r="Q2957" s="2">
        <v>250.99</v>
      </c>
      <c r="R2957" s="27">
        <v>0.05</v>
      </c>
      <c r="S2957" s="2">
        <f t="shared" si="46"/>
        <v>501.98</v>
      </c>
    </row>
    <row r="2958" spans="1:19" x14ac:dyDescent="0.3">
      <c r="A2958" s="2">
        <v>1026</v>
      </c>
      <c r="B2958" s="2">
        <v>1</v>
      </c>
      <c r="C2958" s="2">
        <f>VLOOKUP(A2958, [1]orders!A:G, 7, FALSE)</f>
        <v>1</v>
      </c>
      <c r="D2958" s="2">
        <v>7</v>
      </c>
      <c r="E2958" s="2">
        <f>VLOOKUP(C2958, [2]staffs!A:G,1,FALSE)</f>
        <v>1</v>
      </c>
      <c r="F2958" s="2" t="str">
        <f>VLOOKUP(E2958, [2]staffs!A:D,4,FALSE)</f>
        <v>fabiola.jackson@bikes.shop</v>
      </c>
      <c r="G2958" s="2">
        <f>VLOOKUP(D2958, [3]products!$A:$D, 4, FALSE)</f>
        <v>6</v>
      </c>
      <c r="H2958" s="2" t="str">
        <f>VLOOKUP(G2958, [4]categories!A:B, 2, FALSE)</f>
        <v>Mountain Bikes</v>
      </c>
      <c r="I2958" s="14">
        <f>VLOOKUP(A2958, [1]orders!A:B,2,FALSE)</f>
        <v>1370</v>
      </c>
      <c r="J2958" s="14" t="str">
        <f>VLOOKUP(A2958, [1]orders!A:I,9,FALSE)</f>
        <v>rona.rojas@gmail.com</v>
      </c>
      <c r="K2958" s="14">
        <f>VLOOKUP(A2958, [1]orders!A:J,10,FALSE)</f>
        <v>95127</v>
      </c>
      <c r="L2958" s="2" t="str">
        <f>IFERROR(VLOOKUP(C2958, [5]stores!A:B, 2, FALSE), "Unknown")</f>
        <v>Santa Cruz Bikes</v>
      </c>
      <c r="M2958" s="2" t="str">
        <f>VLOOKUP(D2958,[3]products!A:B,2,FALSE)</f>
        <v>Trek Slash 8 27.5 - 2016</v>
      </c>
      <c r="N2958" s="2" t="str">
        <f>VLOOKUP(D2958, [3]products!A:H, 8, FALSE)</f>
        <v>Trek</v>
      </c>
      <c r="O2958" s="21">
        <f>VLOOKUP(A2958, [1]orders!A:D, 4, FALSE)</f>
        <v>42942</v>
      </c>
      <c r="P2958" s="2">
        <v>2</v>
      </c>
      <c r="Q2958" s="2">
        <v>3999.99</v>
      </c>
      <c r="R2958" s="27">
        <v>7.0000000000000007E-2</v>
      </c>
      <c r="S2958" s="2">
        <f t="shared" si="46"/>
        <v>7999.98</v>
      </c>
    </row>
    <row r="2959" spans="1:19" x14ac:dyDescent="0.3">
      <c r="A2959" s="2">
        <v>1027</v>
      </c>
      <c r="B2959" s="2">
        <v>1</v>
      </c>
      <c r="C2959" s="2">
        <f>VLOOKUP(A2959, [1]orders!A:G, 7, FALSE)</f>
        <v>2</v>
      </c>
      <c r="D2959" s="2">
        <v>95</v>
      </c>
      <c r="E2959" s="2">
        <f>VLOOKUP(C2959, [2]staffs!A:G,1,FALSE)</f>
        <v>2</v>
      </c>
      <c r="F2959" s="2" t="str">
        <f>VLOOKUP(E2959, [2]staffs!A:D,4,FALSE)</f>
        <v>mireya.copeland@bikes.shop</v>
      </c>
      <c r="G2959" s="2">
        <f>VLOOKUP(D2959, [3]products!$A:$D, 4, FALSE)</f>
        <v>1</v>
      </c>
      <c r="H2959" s="2" t="str">
        <f>VLOOKUP(G2959, [4]categories!A:B, 2, FALSE)</f>
        <v>Children Bicycles</v>
      </c>
      <c r="I2959" s="14">
        <f>VLOOKUP(A2959, [1]orders!A:B,2,FALSE)</f>
        <v>588</v>
      </c>
      <c r="J2959" s="14" t="str">
        <f>VLOOKUP(A2959, [1]orders!A:I,9,FALSE)</f>
        <v>cherelle.key@msn.com</v>
      </c>
      <c r="K2959" s="14">
        <f>VLOOKUP(A2959, [1]orders!A:J,10,FALSE)</f>
        <v>11580</v>
      </c>
      <c r="L2959" s="2" t="str">
        <f>IFERROR(VLOOKUP(C2959, [5]stores!A:B, 2, FALSE), "Unknown")</f>
        <v>Baldwin Bikes</v>
      </c>
      <c r="M2959" s="2" t="str">
        <f>VLOOKUP(D2959,[3]products!A:B,2,FALSE)</f>
        <v>Electra Girl's Hawaii 1 16" - 2017</v>
      </c>
      <c r="N2959" s="2" t="str">
        <f>VLOOKUP(D2959, [3]products!A:H, 8, FALSE)</f>
        <v>Electra</v>
      </c>
      <c r="O2959" s="21">
        <f>VLOOKUP(A2959, [1]orders!A:D, 4, FALSE)</f>
        <v>42942</v>
      </c>
      <c r="P2959" s="2">
        <v>2</v>
      </c>
      <c r="Q2959" s="2">
        <v>299.99</v>
      </c>
      <c r="R2959" s="27">
        <v>0.1</v>
      </c>
      <c r="S2959" s="2">
        <f t="shared" si="46"/>
        <v>599.98</v>
      </c>
    </row>
    <row r="2960" spans="1:19" x14ac:dyDescent="0.3">
      <c r="A2960" s="2">
        <v>1027</v>
      </c>
      <c r="B2960" s="2">
        <v>2</v>
      </c>
      <c r="C2960" s="2">
        <f>VLOOKUP(A2960, [1]orders!A:G, 7, FALSE)</f>
        <v>2</v>
      </c>
      <c r="D2960" s="2">
        <v>14</v>
      </c>
      <c r="E2960" s="2">
        <f>VLOOKUP(C2960, [2]staffs!A:G,1,FALSE)</f>
        <v>2</v>
      </c>
      <c r="F2960" s="2" t="str">
        <f>VLOOKUP(E2960, [2]staffs!A:D,4,FALSE)</f>
        <v>mireya.copeland@bikes.shop</v>
      </c>
      <c r="G2960" s="2">
        <f>VLOOKUP(D2960, [3]products!$A:$D, 4, FALSE)</f>
        <v>3</v>
      </c>
      <c r="H2960" s="2" t="str">
        <f>VLOOKUP(G2960, [4]categories!A:B, 2, FALSE)</f>
        <v>Cruisers Bicycles</v>
      </c>
      <c r="I2960" s="14">
        <f>VLOOKUP(A2960, [1]orders!A:B,2,FALSE)</f>
        <v>588</v>
      </c>
      <c r="J2960" s="14" t="str">
        <f>VLOOKUP(A2960, [1]orders!A:I,9,FALSE)</f>
        <v>cherelle.key@msn.com</v>
      </c>
      <c r="K2960" s="14">
        <f>VLOOKUP(A2960, [1]orders!A:J,10,FALSE)</f>
        <v>11580</v>
      </c>
      <c r="L2960" s="2" t="str">
        <f>IFERROR(VLOOKUP(C2960, [5]stores!A:B, 2, FALSE), "Unknown")</f>
        <v>Baldwin Bikes</v>
      </c>
      <c r="M2960" s="2" t="str">
        <f>VLOOKUP(D2960,[3]products!A:B,2,FALSE)</f>
        <v>Electra Girl's Hawaii 1 (16-inch) - 2015/2016</v>
      </c>
      <c r="N2960" s="2" t="str">
        <f>VLOOKUP(D2960, [3]products!A:H, 8, FALSE)</f>
        <v>Electra</v>
      </c>
      <c r="O2960" s="21">
        <f>VLOOKUP(A2960, [1]orders!A:D, 4, FALSE)</f>
        <v>42942</v>
      </c>
      <c r="P2960" s="2">
        <v>2</v>
      </c>
      <c r="Q2960" s="2">
        <v>269.99</v>
      </c>
      <c r="R2960" s="27">
        <v>0.05</v>
      </c>
      <c r="S2960" s="2">
        <f t="shared" si="46"/>
        <v>539.98</v>
      </c>
    </row>
    <row r="2961" spans="1:19" x14ac:dyDescent="0.3">
      <c r="A2961" s="2">
        <v>1028</v>
      </c>
      <c r="B2961" s="2">
        <v>1</v>
      </c>
      <c r="C2961" s="2">
        <f>VLOOKUP(A2961, [1]orders!A:G, 7, FALSE)</f>
        <v>2</v>
      </c>
      <c r="D2961" s="2">
        <v>111</v>
      </c>
      <c r="E2961" s="2">
        <f>VLOOKUP(C2961, [2]staffs!A:G,1,FALSE)</f>
        <v>2</v>
      </c>
      <c r="F2961" s="2" t="str">
        <f>VLOOKUP(E2961, [2]staffs!A:D,4,FALSE)</f>
        <v>mireya.copeland@bikes.shop</v>
      </c>
      <c r="G2961" s="2">
        <f>VLOOKUP(D2961, [3]products!$A:$D, 4, FALSE)</f>
        <v>2</v>
      </c>
      <c r="H2961" s="2" t="str">
        <f>VLOOKUP(G2961, [4]categories!A:B, 2, FALSE)</f>
        <v>Comfort Bicycles</v>
      </c>
      <c r="I2961" s="14">
        <f>VLOOKUP(A2961, [1]orders!A:B,2,FALSE)</f>
        <v>1273</v>
      </c>
      <c r="J2961" s="14" t="str">
        <f>VLOOKUP(A2961, [1]orders!A:I,9,FALSE)</f>
        <v>cheree.hale@yahoo.com</v>
      </c>
      <c r="K2961" s="14">
        <f>VLOOKUP(A2961, [1]orders!A:J,10,FALSE)</f>
        <v>13126</v>
      </c>
      <c r="L2961" s="2" t="str">
        <f>IFERROR(VLOOKUP(C2961, [5]stores!A:B, 2, FALSE), "Unknown")</f>
        <v>Baldwin Bikes</v>
      </c>
      <c r="M2961" s="2" t="str">
        <f>VLOOKUP(D2961,[3]products!A:B,2,FALSE)</f>
        <v>Sun Bicycles Drifter 7 - Women's - 2017</v>
      </c>
      <c r="N2961" s="2" t="str">
        <f>VLOOKUP(D2961, [3]products!A:H, 8, FALSE)</f>
        <v>Sun Bicycles</v>
      </c>
      <c r="O2961" s="21">
        <f>VLOOKUP(A2961, [1]orders!A:D, 4, FALSE)</f>
        <v>42943</v>
      </c>
      <c r="P2961" s="2">
        <v>2</v>
      </c>
      <c r="Q2961" s="2">
        <v>470.99</v>
      </c>
      <c r="R2961" s="27">
        <v>0.1</v>
      </c>
      <c r="S2961" s="2">
        <f t="shared" si="46"/>
        <v>941.98</v>
      </c>
    </row>
    <row r="2962" spans="1:19" x14ac:dyDescent="0.3">
      <c r="A2962" s="2">
        <v>1028</v>
      </c>
      <c r="B2962" s="2">
        <v>2</v>
      </c>
      <c r="C2962" s="2">
        <f>VLOOKUP(A2962, [1]orders!A:G, 7, FALSE)</f>
        <v>2</v>
      </c>
      <c r="D2962" s="2">
        <v>10</v>
      </c>
      <c r="E2962" s="2">
        <f>VLOOKUP(C2962, [2]staffs!A:G,1,FALSE)</f>
        <v>2</v>
      </c>
      <c r="F2962" s="2" t="str">
        <f>VLOOKUP(E2962, [2]staffs!A:D,4,FALSE)</f>
        <v>mireya.copeland@bikes.shop</v>
      </c>
      <c r="G2962" s="2">
        <f>VLOOKUP(D2962, [3]products!$A:$D, 4, FALSE)</f>
        <v>4</v>
      </c>
      <c r="H2962" s="2" t="str">
        <f>VLOOKUP(G2962, [4]categories!A:B, 2, FALSE)</f>
        <v>Cyclocross Bicycles</v>
      </c>
      <c r="I2962" s="14">
        <f>VLOOKUP(A2962, [1]orders!A:B,2,FALSE)</f>
        <v>1273</v>
      </c>
      <c r="J2962" s="14" t="str">
        <f>VLOOKUP(A2962, [1]orders!A:I,9,FALSE)</f>
        <v>cheree.hale@yahoo.com</v>
      </c>
      <c r="K2962" s="14">
        <f>VLOOKUP(A2962, [1]orders!A:J,10,FALSE)</f>
        <v>13126</v>
      </c>
      <c r="L2962" s="2" t="str">
        <f>IFERROR(VLOOKUP(C2962, [5]stores!A:B, 2, FALSE), "Unknown")</f>
        <v>Baldwin Bikes</v>
      </c>
      <c r="M2962" s="2" t="str">
        <f>VLOOKUP(D2962,[3]products!A:B,2,FALSE)</f>
        <v>Surly Straggler - 2016</v>
      </c>
      <c r="N2962" s="2" t="str">
        <f>VLOOKUP(D2962, [3]products!A:H, 8, FALSE)</f>
        <v>Surly</v>
      </c>
      <c r="O2962" s="21">
        <f>VLOOKUP(A2962, [1]orders!A:D, 4, FALSE)</f>
        <v>42943</v>
      </c>
      <c r="P2962" s="2">
        <v>1</v>
      </c>
      <c r="Q2962" s="2">
        <v>1549</v>
      </c>
      <c r="R2962" s="27">
        <v>0.2</v>
      </c>
      <c r="S2962" s="2">
        <f t="shared" si="46"/>
        <v>1549</v>
      </c>
    </row>
    <row r="2963" spans="1:19" x14ac:dyDescent="0.3">
      <c r="A2963" s="2">
        <v>1028</v>
      </c>
      <c r="B2963" s="2">
        <v>3</v>
      </c>
      <c r="C2963" s="2">
        <f>VLOOKUP(A2963, [1]orders!A:G, 7, FALSE)</f>
        <v>2</v>
      </c>
      <c r="D2963" s="2">
        <v>41</v>
      </c>
      <c r="E2963" s="2">
        <f>VLOOKUP(C2963, [2]staffs!A:G,1,FALSE)</f>
        <v>2</v>
      </c>
      <c r="F2963" s="2" t="str">
        <f>VLOOKUP(E2963, [2]staffs!A:D,4,FALSE)</f>
        <v>mireya.copeland@bikes.shop</v>
      </c>
      <c r="G2963" s="2">
        <f>VLOOKUP(D2963, [3]products!$A:$D, 4, FALSE)</f>
        <v>6</v>
      </c>
      <c r="H2963" s="2" t="str">
        <f>VLOOKUP(G2963, [4]categories!A:B, 2, FALSE)</f>
        <v>Mountain Bikes</v>
      </c>
      <c r="I2963" s="14">
        <f>VLOOKUP(A2963, [1]orders!A:B,2,FALSE)</f>
        <v>1273</v>
      </c>
      <c r="J2963" s="14" t="str">
        <f>VLOOKUP(A2963, [1]orders!A:I,9,FALSE)</f>
        <v>cheree.hale@yahoo.com</v>
      </c>
      <c r="K2963" s="14">
        <f>VLOOKUP(A2963, [1]orders!A:J,10,FALSE)</f>
        <v>13126</v>
      </c>
      <c r="L2963" s="2" t="str">
        <f>IFERROR(VLOOKUP(C2963, [5]stores!A:B, 2, FALSE), "Unknown")</f>
        <v>Baldwin Bikes</v>
      </c>
      <c r="M2963" s="2" t="str">
        <f>VLOOKUP(D2963,[3]products!A:B,2,FALSE)</f>
        <v>Haro Shift R3 - 2017</v>
      </c>
      <c r="N2963" s="2" t="str">
        <f>VLOOKUP(D2963, [3]products!A:H, 8, FALSE)</f>
        <v>Haro</v>
      </c>
      <c r="O2963" s="21">
        <f>VLOOKUP(A2963, [1]orders!A:D, 4, FALSE)</f>
        <v>42943</v>
      </c>
      <c r="P2963" s="2">
        <v>1</v>
      </c>
      <c r="Q2963" s="2">
        <v>1469.99</v>
      </c>
      <c r="R2963" s="27">
        <v>0.2</v>
      </c>
      <c r="S2963" s="2">
        <f t="shared" si="46"/>
        <v>1469.99</v>
      </c>
    </row>
    <row r="2964" spans="1:19" x14ac:dyDescent="0.3">
      <c r="A2964" s="2">
        <v>1028</v>
      </c>
      <c r="B2964" s="2">
        <v>4</v>
      </c>
      <c r="C2964" s="2">
        <f>VLOOKUP(A2964, [1]orders!A:G, 7, FALSE)</f>
        <v>2</v>
      </c>
      <c r="D2964" s="2">
        <v>35</v>
      </c>
      <c r="E2964" s="2">
        <f>VLOOKUP(C2964, [2]staffs!A:G,1,FALSE)</f>
        <v>2</v>
      </c>
      <c r="F2964" s="2" t="str">
        <f>VLOOKUP(E2964, [2]staffs!A:D,4,FALSE)</f>
        <v>mireya.copeland@bikes.shop</v>
      </c>
      <c r="G2964" s="2">
        <f>VLOOKUP(D2964, [3]products!$A:$D, 4, FALSE)</f>
        <v>6</v>
      </c>
      <c r="H2964" s="2" t="str">
        <f>VLOOKUP(G2964, [4]categories!A:B, 2, FALSE)</f>
        <v>Mountain Bikes</v>
      </c>
      <c r="I2964" s="14">
        <f>VLOOKUP(A2964, [1]orders!A:B,2,FALSE)</f>
        <v>1273</v>
      </c>
      <c r="J2964" s="14" t="str">
        <f>VLOOKUP(A2964, [1]orders!A:I,9,FALSE)</f>
        <v>cheree.hale@yahoo.com</v>
      </c>
      <c r="K2964" s="14">
        <f>VLOOKUP(A2964, [1]orders!A:J,10,FALSE)</f>
        <v>13126</v>
      </c>
      <c r="L2964" s="2" t="str">
        <f>IFERROR(VLOOKUP(C2964, [5]stores!A:B, 2, FALSE), "Unknown")</f>
        <v>Baldwin Bikes</v>
      </c>
      <c r="M2964" s="2" t="str">
        <f>VLOOKUP(D2964,[3]products!A:B,2,FALSE)</f>
        <v>Sun Bicycles Spider 3i - 2017</v>
      </c>
      <c r="N2964" s="2" t="str">
        <f>VLOOKUP(D2964, [3]products!A:H, 8, FALSE)</f>
        <v>Sun Bicycles</v>
      </c>
      <c r="O2964" s="21">
        <f>VLOOKUP(A2964, [1]orders!A:D, 4, FALSE)</f>
        <v>42943</v>
      </c>
      <c r="P2964" s="2">
        <v>2</v>
      </c>
      <c r="Q2964" s="2">
        <v>832.99</v>
      </c>
      <c r="R2964" s="27">
        <v>0.1</v>
      </c>
      <c r="S2964" s="2">
        <f t="shared" si="46"/>
        <v>1665.98</v>
      </c>
    </row>
    <row r="2965" spans="1:19" x14ac:dyDescent="0.3">
      <c r="A2965" s="2">
        <v>1028</v>
      </c>
      <c r="B2965" s="2">
        <v>5</v>
      </c>
      <c r="C2965" s="2">
        <f>VLOOKUP(A2965, [1]orders!A:G, 7, FALSE)</f>
        <v>2</v>
      </c>
      <c r="D2965" s="2">
        <v>108</v>
      </c>
      <c r="E2965" s="2">
        <f>VLOOKUP(C2965, [2]staffs!A:G,1,FALSE)</f>
        <v>2</v>
      </c>
      <c r="F2965" s="2" t="str">
        <f>VLOOKUP(E2965, [2]staffs!A:D,4,FALSE)</f>
        <v>mireya.copeland@bikes.shop</v>
      </c>
      <c r="G2965" s="2">
        <f>VLOOKUP(D2965, [3]products!$A:$D, 4, FALSE)</f>
        <v>2</v>
      </c>
      <c r="H2965" s="2" t="str">
        <f>VLOOKUP(G2965, [4]categories!A:B, 2, FALSE)</f>
        <v>Comfort Bicycles</v>
      </c>
      <c r="I2965" s="14">
        <f>VLOOKUP(A2965, [1]orders!A:B,2,FALSE)</f>
        <v>1273</v>
      </c>
      <c r="J2965" s="14" t="str">
        <f>VLOOKUP(A2965, [1]orders!A:I,9,FALSE)</f>
        <v>cheree.hale@yahoo.com</v>
      </c>
      <c r="K2965" s="14">
        <f>VLOOKUP(A2965, [1]orders!A:J,10,FALSE)</f>
        <v>13126</v>
      </c>
      <c r="L2965" s="2" t="str">
        <f>IFERROR(VLOOKUP(C2965, [5]stores!A:B, 2, FALSE), "Unknown")</f>
        <v>Baldwin Bikes</v>
      </c>
      <c r="M2965" s="2" t="str">
        <f>VLOOKUP(D2965,[3]products!A:B,2,FALSE)</f>
        <v>Sun Bicycles Cruz 3 - Women's - 2017</v>
      </c>
      <c r="N2965" s="2" t="str">
        <f>VLOOKUP(D2965, [3]products!A:H, 8, FALSE)</f>
        <v>Sun Bicycles</v>
      </c>
      <c r="O2965" s="21">
        <f>VLOOKUP(A2965, [1]orders!A:D, 4, FALSE)</f>
        <v>42943</v>
      </c>
      <c r="P2965" s="2">
        <v>1</v>
      </c>
      <c r="Q2965" s="2">
        <v>449.99</v>
      </c>
      <c r="R2965" s="27">
        <v>0.2</v>
      </c>
      <c r="S2965" s="2">
        <f t="shared" si="46"/>
        <v>449.99</v>
      </c>
    </row>
    <row r="2966" spans="1:19" x14ac:dyDescent="0.3">
      <c r="A2966" s="2">
        <v>1029</v>
      </c>
      <c r="B2966" s="2">
        <v>1</v>
      </c>
      <c r="C2966" s="2">
        <f>VLOOKUP(A2966, [1]orders!A:G, 7, FALSE)</f>
        <v>1</v>
      </c>
      <c r="D2966" s="2">
        <v>20</v>
      </c>
      <c r="E2966" s="2">
        <f>VLOOKUP(C2966, [2]staffs!A:G,1,FALSE)</f>
        <v>1</v>
      </c>
      <c r="F2966" s="2" t="str">
        <f>VLOOKUP(E2966, [2]staffs!A:D,4,FALSE)</f>
        <v>fabiola.jackson@bikes.shop</v>
      </c>
      <c r="G2966" s="2">
        <f>VLOOKUP(D2966, [3]products!$A:$D, 4, FALSE)</f>
        <v>3</v>
      </c>
      <c r="H2966" s="2" t="str">
        <f>VLOOKUP(G2966, [4]categories!A:B, 2, FALSE)</f>
        <v>Cruisers Bicycles</v>
      </c>
      <c r="I2966" s="14">
        <f>VLOOKUP(A2966, [1]orders!A:B,2,FALSE)</f>
        <v>407</v>
      </c>
      <c r="J2966" s="14" t="str">
        <f>VLOOKUP(A2966, [1]orders!A:I,9,FALSE)</f>
        <v>dannette.guerrero@gmail.com</v>
      </c>
      <c r="K2966" s="14">
        <f>VLOOKUP(A2966, [1]orders!A:J,10,FALSE)</f>
        <v>94806</v>
      </c>
      <c r="L2966" s="2" t="str">
        <f>IFERROR(VLOOKUP(C2966, [5]stores!A:B, 2, FALSE), "Unknown")</f>
        <v>Santa Cruz Bikes</v>
      </c>
      <c r="M2966" s="2" t="str">
        <f>VLOOKUP(D2966,[3]products!A:B,2,FALSE)</f>
        <v>Electra Townie Original 7D EQ - Women's - 2016</v>
      </c>
      <c r="N2966" s="2" t="str">
        <f>VLOOKUP(D2966, [3]products!A:H, 8, FALSE)</f>
        <v>Electra</v>
      </c>
      <c r="O2966" s="21">
        <f>VLOOKUP(A2966, [1]orders!A:D, 4, FALSE)</f>
        <v>42945</v>
      </c>
      <c r="P2966" s="2">
        <v>1</v>
      </c>
      <c r="Q2966" s="2">
        <v>599.99</v>
      </c>
      <c r="R2966" s="27">
        <v>0.2</v>
      </c>
      <c r="S2966" s="2">
        <f t="shared" si="46"/>
        <v>599.99</v>
      </c>
    </row>
    <row r="2967" spans="1:19" x14ac:dyDescent="0.3">
      <c r="A2967" s="2">
        <v>1029</v>
      </c>
      <c r="B2967" s="2">
        <v>2</v>
      </c>
      <c r="C2967" s="2">
        <f>VLOOKUP(A2967, [1]orders!A:G, 7, FALSE)</f>
        <v>1</v>
      </c>
      <c r="D2967" s="2">
        <v>55</v>
      </c>
      <c r="E2967" s="2">
        <f>VLOOKUP(C2967, [2]staffs!A:G,1,FALSE)</f>
        <v>1</v>
      </c>
      <c r="F2967" s="2" t="str">
        <f>VLOOKUP(E2967, [2]staffs!A:D,4,FALSE)</f>
        <v>fabiola.jackson@bikes.shop</v>
      </c>
      <c r="G2967" s="2">
        <f>VLOOKUP(D2967, [3]products!$A:$D, 4, FALSE)</f>
        <v>7</v>
      </c>
      <c r="H2967" s="2" t="str">
        <f>VLOOKUP(G2967, [4]categories!A:B, 2, FALSE)</f>
        <v>Road Bikes</v>
      </c>
      <c r="I2967" s="14">
        <f>VLOOKUP(A2967, [1]orders!A:B,2,FALSE)</f>
        <v>407</v>
      </c>
      <c r="J2967" s="14" t="str">
        <f>VLOOKUP(A2967, [1]orders!A:I,9,FALSE)</f>
        <v>dannette.guerrero@gmail.com</v>
      </c>
      <c r="K2967" s="14">
        <f>VLOOKUP(A2967, [1]orders!A:J,10,FALSE)</f>
        <v>94806</v>
      </c>
      <c r="L2967" s="2" t="str">
        <f>IFERROR(VLOOKUP(C2967, [5]stores!A:B, 2, FALSE), "Unknown")</f>
        <v>Santa Cruz Bikes</v>
      </c>
      <c r="M2967" s="2" t="str">
        <f>VLOOKUP(D2967,[3]products!A:B,2,FALSE)</f>
        <v>Trek Domane S 6 - 2017</v>
      </c>
      <c r="N2967" s="2" t="str">
        <f>VLOOKUP(D2967, [3]products!A:H, 8, FALSE)</f>
        <v>Trek</v>
      </c>
      <c r="O2967" s="21">
        <f>VLOOKUP(A2967, [1]orders!A:D, 4, FALSE)</f>
        <v>42945</v>
      </c>
      <c r="P2967" s="2">
        <v>1</v>
      </c>
      <c r="Q2967" s="2">
        <v>2699.99</v>
      </c>
      <c r="R2967" s="27">
        <v>0.1</v>
      </c>
      <c r="S2967" s="2">
        <f t="shared" si="46"/>
        <v>2699.99</v>
      </c>
    </row>
    <row r="2968" spans="1:19" x14ac:dyDescent="0.3">
      <c r="A2968" s="2">
        <v>1029</v>
      </c>
      <c r="B2968" s="2">
        <v>3</v>
      </c>
      <c r="C2968" s="2">
        <f>VLOOKUP(A2968, [1]orders!A:G, 7, FALSE)</f>
        <v>1</v>
      </c>
      <c r="D2968" s="2">
        <v>40</v>
      </c>
      <c r="E2968" s="2">
        <f>VLOOKUP(C2968, [2]staffs!A:G,1,FALSE)</f>
        <v>1</v>
      </c>
      <c r="F2968" s="2" t="str">
        <f>VLOOKUP(E2968, [2]staffs!A:D,4,FALSE)</f>
        <v>fabiola.jackson@bikes.shop</v>
      </c>
      <c r="G2968" s="2">
        <f>VLOOKUP(D2968, [3]products!$A:$D, 4, FALSE)</f>
        <v>6</v>
      </c>
      <c r="H2968" s="2" t="str">
        <f>VLOOKUP(G2968, [4]categories!A:B, 2, FALSE)</f>
        <v>Mountain Bikes</v>
      </c>
      <c r="I2968" s="14">
        <f>VLOOKUP(A2968, [1]orders!A:B,2,FALSE)</f>
        <v>407</v>
      </c>
      <c r="J2968" s="14" t="str">
        <f>VLOOKUP(A2968, [1]orders!A:I,9,FALSE)</f>
        <v>dannette.guerrero@gmail.com</v>
      </c>
      <c r="K2968" s="14">
        <f>VLOOKUP(A2968, [1]orders!A:J,10,FALSE)</f>
        <v>94806</v>
      </c>
      <c r="L2968" s="2" t="str">
        <f>IFERROR(VLOOKUP(C2968, [5]stores!A:B, 2, FALSE), "Unknown")</f>
        <v>Santa Cruz Bikes</v>
      </c>
      <c r="M2968" s="2" t="str">
        <f>VLOOKUP(D2968,[3]products!A:B,2,FALSE)</f>
        <v>Trek Fuel EX 9.8 29 - 2017</v>
      </c>
      <c r="N2968" s="2" t="str">
        <f>VLOOKUP(D2968, [3]products!A:H, 8, FALSE)</f>
        <v>Trek</v>
      </c>
      <c r="O2968" s="21">
        <f>VLOOKUP(A2968, [1]orders!A:D, 4, FALSE)</f>
        <v>42945</v>
      </c>
      <c r="P2968" s="2">
        <v>1</v>
      </c>
      <c r="Q2968" s="2">
        <v>4999.99</v>
      </c>
      <c r="R2968" s="27">
        <v>0.2</v>
      </c>
      <c r="S2968" s="2">
        <f t="shared" si="46"/>
        <v>4999.99</v>
      </c>
    </row>
    <row r="2969" spans="1:19" x14ac:dyDescent="0.3">
      <c r="A2969" s="2">
        <v>1029</v>
      </c>
      <c r="B2969" s="2">
        <v>4</v>
      </c>
      <c r="C2969" s="2">
        <f>VLOOKUP(A2969, [1]orders!A:G, 7, FALSE)</f>
        <v>1</v>
      </c>
      <c r="D2969" s="2">
        <v>68</v>
      </c>
      <c r="E2969" s="2">
        <f>VLOOKUP(C2969, [2]staffs!A:G,1,FALSE)</f>
        <v>1</v>
      </c>
      <c r="F2969" s="2" t="str">
        <f>VLOOKUP(E2969, [2]staffs!A:D,4,FALSE)</f>
        <v>fabiola.jackson@bikes.shop</v>
      </c>
      <c r="G2969" s="2">
        <f>VLOOKUP(D2969, [3]products!$A:$D, 4, FALSE)</f>
        <v>3</v>
      </c>
      <c r="H2969" s="2" t="str">
        <f>VLOOKUP(G2969, [4]categories!A:B, 2, FALSE)</f>
        <v>Cruisers Bicycles</v>
      </c>
      <c r="I2969" s="14">
        <f>VLOOKUP(A2969, [1]orders!A:B,2,FALSE)</f>
        <v>407</v>
      </c>
      <c r="J2969" s="14" t="str">
        <f>VLOOKUP(A2969, [1]orders!A:I,9,FALSE)</f>
        <v>dannette.guerrero@gmail.com</v>
      </c>
      <c r="K2969" s="14">
        <f>VLOOKUP(A2969, [1]orders!A:J,10,FALSE)</f>
        <v>94806</v>
      </c>
      <c r="L2969" s="2" t="str">
        <f>IFERROR(VLOOKUP(C2969, [5]stores!A:B, 2, FALSE), "Unknown")</f>
        <v>Santa Cruz Bikes</v>
      </c>
      <c r="M2969" s="2" t="str">
        <f>VLOOKUP(D2969,[3]products!A:B,2,FALSE)</f>
        <v>Sun Bicycles Cruz 3 - 2017</v>
      </c>
      <c r="N2969" s="2" t="str">
        <f>VLOOKUP(D2969, [3]products!A:H, 8, FALSE)</f>
        <v>Sun Bicycles</v>
      </c>
      <c r="O2969" s="21">
        <f>VLOOKUP(A2969, [1]orders!A:D, 4, FALSE)</f>
        <v>42945</v>
      </c>
      <c r="P2969" s="2">
        <v>2</v>
      </c>
      <c r="Q2969" s="2">
        <v>449.99</v>
      </c>
      <c r="R2969" s="27">
        <v>0.1</v>
      </c>
      <c r="S2969" s="2">
        <f t="shared" si="46"/>
        <v>899.98</v>
      </c>
    </row>
    <row r="2970" spans="1:19" x14ac:dyDescent="0.3">
      <c r="A2970" s="2">
        <v>1030</v>
      </c>
      <c r="B2970" s="2">
        <v>1</v>
      </c>
      <c r="C2970" s="2">
        <f>VLOOKUP(A2970, [1]orders!A:G, 7, FALSE)</f>
        <v>2</v>
      </c>
      <c r="D2970" s="2">
        <v>27</v>
      </c>
      <c r="E2970" s="2">
        <f>VLOOKUP(C2970, [2]staffs!A:G,1,FALSE)</f>
        <v>2</v>
      </c>
      <c r="F2970" s="2" t="str">
        <f>VLOOKUP(E2970, [2]staffs!A:D,4,FALSE)</f>
        <v>mireya.copeland@bikes.shop</v>
      </c>
      <c r="G2970" s="2">
        <f>VLOOKUP(D2970, [3]products!$A:$D, 4, FALSE)</f>
        <v>6</v>
      </c>
      <c r="H2970" s="2" t="str">
        <f>VLOOKUP(G2970, [4]categories!A:B, 2, FALSE)</f>
        <v>Mountain Bikes</v>
      </c>
      <c r="I2970" s="14">
        <f>VLOOKUP(A2970, [1]orders!A:B,2,FALSE)</f>
        <v>161</v>
      </c>
      <c r="J2970" s="14" t="str">
        <f>VLOOKUP(A2970, [1]orders!A:I,9,FALSE)</f>
        <v>crystle.gilliam@yahoo.com</v>
      </c>
      <c r="K2970" s="14">
        <f>VLOOKUP(A2970, [1]orders!A:J,10,FALSE)</f>
        <v>11787</v>
      </c>
      <c r="L2970" s="2" t="str">
        <f>IFERROR(VLOOKUP(C2970, [5]stores!A:B, 2, FALSE), "Unknown")</f>
        <v>Baldwin Bikes</v>
      </c>
      <c r="M2970" s="2" t="str">
        <f>VLOOKUP(D2970,[3]products!A:B,2,FALSE)</f>
        <v>Surly Big Dummy Frameset - 2017</v>
      </c>
      <c r="N2970" s="2" t="str">
        <f>VLOOKUP(D2970, [3]products!A:H, 8, FALSE)</f>
        <v>Surly</v>
      </c>
      <c r="O2970" s="21">
        <f>VLOOKUP(A2970, [1]orders!A:D, 4, FALSE)</f>
        <v>42945</v>
      </c>
      <c r="P2970" s="2">
        <v>1</v>
      </c>
      <c r="Q2970" s="2">
        <v>999.99</v>
      </c>
      <c r="R2970" s="27">
        <v>0.05</v>
      </c>
      <c r="S2970" s="2">
        <f t="shared" si="46"/>
        <v>999.99</v>
      </c>
    </row>
    <row r="2971" spans="1:19" x14ac:dyDescent="0.3">
      <c r="A2971" s="2">
        <v>1030</v>
      </c>
      <c r="B2971" s="2">
        <v>2</v>
      </c>
      <c r="C2971" s="2">
        <f>VLOOKUP(A2971, [1]orders!A:G, 7, FALSE)</f>
        <v>2</v>
      </c>
      <c r="D2971" s="2">
        <v>10</v>
      </c>
      <c r="E2971" s="2">
        <f>VLOOKUP(C2971, [2]staffs!A:G,1,FALSE)</f>
        <v>2</v>
      </c>
      <c r="F2971" s="2" t="str">
        <f>VLOOKUP(E2971, [2]staffs!A:D,4,FALSE)</f>
        <v>mireya.copeland@bikes.shop</v>
      </c>
      <c r="G2971" s="2">
        <f>VLOOKUP(D2971, [3]products!$A:$D, 4, FALSE)</f>
        <v>4</v>
      </c>
      <c r="H2971" s="2" t="str">
        <f>VLOOKUP(G2971, [4]categories!A:B, 2, FALSE)</f>
        <v>Cyclocross Bicycles</v>
      </c>
      <c r="I2971" s="14">
        <f>VLOOKUP(A2971, [1]orders!A:B,2,FALSE)</f>
        <v>161</v>
      </c>
      <c r="J2971" s="14" t="str">
        <f>VLOOKUP(A2971, [1]orders!A:I,9,FALSE)</f>
        <v>crystle.gilliam@yahoo.com</v>
      </c>
      <c r="K2971" s="14">
        <f>VLOOKUP(A2971, [1]orders!A:J,10,FALSE)</f>
        <v>11787</v>
      </c>
      <c r="L2971" s="2" t="str">
        <f>IFERROR(VLOOKUP(C2971, [5]stores!A:B, 2, FALSE), "Unknown")</f>
        <v>Baldwin Bikes</v>
      </c>
      <c r="M2971" s="2" t="str">
        <f>VLOOKUP(D2971,[3]products!A:B,2,FALSE)</f>
        <v>Surly Straggler - 2016</v>
      </c>
      <c r="N2971" s="2" t="str">
        <f>VLOOKUP(D2971, [3]products!A:H, 8, FALSE)</f>
        <v>Surly</v>
      </c>
      <c r="O2971" s="21">
        <f>VLOOKUP(A2971, [1]orders!A:D, 4, FALSE)</f>
        <v>42945</v>
      </c>
      <c r="P2971" s="2">
        <v>2</v>
      </c>
      <c r="Q2971" s="2">
        <v>1549</v>
      </c>
      <c r="R2971" s="27">
        <v>0.1</v>
      </c>
      <c r="S2971" s="2">
        <f t="shared" si="46"/>
        <v>3098</v>
      </c>
    </row>
    <row r="2972" spans="1:19" x14ac:dyDescent="0.3">
      <c r="A2972" s="2">
        <v>1030</v>
      </c>
      <c r="B2972" s="2">
        <v>3</v>
      </c>
      <c r="C2972" s="2">
        <f>VLOOKUP(A2972, [1]orders!A:G, 7, FALSE)</f>
        <v>2</v>
      </c>
      <c r="D2972" s="2">
        <v>72</v>
      </c>
      <c r="E2972" s="2">
        <f>VLOOKUP(C2972, [2]staffs!A:G,1,FALSE)</f>
        <v>2</v>
      </c>
      <c r="F2972" s="2" t="str">
        <f>VLOOKUP(E2972, [2]staffs!A:D,4,FALSE)</f>
        <v>mireya.copeland@bikes.shop</v>
      </c>
      <c r="G2972" s="2">
        <f>VLOOKUP(D2972, [3]products!$A:$D, 4, FALSE)</f>
        <v>3</v>
      </c>
      <c r="H2972" s="2" t="str">
        <f>VLOOKUP(G2972, [4]categories!A:B, 2, FALSE)</f>
        <v>Cruisers Bicycles</v>
      </c>
      <c r="I2972" s="14">
        <f>VLOOKUP(A2972, [1]orders!A:B,2,FALSE)</f>
        <v>161</v>
      </c>
      <c r="J2972" s="14" t="str">
        <f>VLOOKUP(A2972, [1]orders!A:I,9,FALSE)</f>
        <v>crystle.gilliam@yahoo.com</v>
      </c>
      <c r="K2972" s="14">
        <f>VLOOKUP(A2972, [1]orders!A:J,10,FALSE)</f>
        <v>11787</v>
      </c>
      <c r="L2972" s="2" t="str">
        <f>IFERROR(VLOOKUP(C2972, [5]stores!A:B, 2, FALSE), "Unknown")</f>
        <v>Baldwin Bikes</v>
      </c>
      <c r="M2972" s="2" t="str">
        <f>VLOOKUP(D2972,[3]products!A:B,2,FALSE)</f>
        <v>Sun Bicycles Biscayne Tandem 7 - 2017</v>
      </c>
      <c r="N2972" s="2" t="str">
        <f>VLOOKUP(D2972, [3]products!A:H, 8, FALSE)</f>
        <v>Sun Bicycles</v>
      </c>
      <c r="O2972" s="21">
        <f>VLOOKUP(A2972, [1]orders!A:D, 4, FALSE)</f>
        <v>42945</v>
      </c>
      <c r="P2972" s="2">
        <v>1</v>
      </c>
      <c r="Q2972" s="2">
        <v>619.99</v>
      </c>
      <c r="R2972" s="27">
        <v>0.1</v>
      </c>
      <c r="S2972" s="2">
        <f t="shared" si="46"/>
        <v>619.99</v>
      </c>
    </row>
    <row r="2973" spans="1:19" x14ac:dyDescent="0.3">
      <c r="A2973" s="2">
        <v>1031</v>
      </c>
      <c r="B2973" s="2">
        <v>1</v>
      </c>
      <c r="C2973" s="2">
        <f>VLOOKUP(A2973, [1]orders!A:G, 7, FALSE)</f>
        <v>1</v>
      </c>
      <c r="D2973" s="2">
        <v>27</v>
      </c>
      <c r="E2973" s="2">
        <f>VLOOKUP(C2973, [2]staffs!A:G,1,FALSE)</f>
        <v>1</v>
      </c>
      <c r="F2973" s="2" t="str">
        <f>VLOOKUP(E2973, [2]staffs!A:D,4,FALSE)</f>
        <v>fabiola.jackson@bikes.shop</v>
      </c>
      <c r="G2973" s="2">
        <f>VLOOKUP(D2973, [3]products!$A:$D, 4, FALSE)</f>
        <v>6</v>
      </c>
      <c r="H2973" s="2" t="str">
        <f>VLOOKUP(G2973, [4]categories!A:B, 2, FALSE)</f>
        <v>Mountain Bikes</v>
      </c>
      <c r="I2973" s="14">
        <f>VLOOKUP(A2973, [1]orders!A:B,2,FALSE)</f>
        <v>1308</v>
      </c>
      <c r="J2973" s="14" t="str">
        <f>VLOOKUP(A2973, [1]orders!A:I,9,FALSE)</f>
        <v>shea.howell@msn.com</v>
      </c>
      <c r="K2973" s="14">
        <f>VLOOKUP(A2973, [1]orders!A:J,10,FALSE)</f>
        <v>91733</v>
      </c>
      <c r="L2973" s="2" t="str">
        <f>IFERROR(VLOOKUP(C2973, [5]stores!A:B, 2, FALSE), "Unknown")</f>
        <v>Santa Cruz Bikes</v>
      </c>
      <c r="M2973" s="2" t="str">
        <f>VLOOKUP(D2973,[3]products!A:B,2,FALSE)</f>
        <v>Surly Big Dummy Frameset - 2017</v>
      </c>
      <c r="N2973" s="2" t="str">
        <f>VLOOKUP(D2973, [3]products!A:H, 8, FALSE)</f>
        <v>Surly</v>
      </c>
      <c r="O2973" s="21">
        <f>VLOOKUP(A2973, [1]orders!A:D, 4, FALSE)</f>
        <v>42946</v>
      </c>
      <c r="P2973" s="2">
        <v>2</v>
      </c>
      <c r="Q2973" s="2">
        <v>999.99</v>
      </c>
      <c r="R2973" s="27">
        <v>0.2</v>
      </c>
      <c r="S2973" s="2">
        <f t="shared" si="46"/>
        <v>1999.98</v>
      </c>
    </row>
    <row r="2974" spans="1:19" x14ac:dyDescent="0.3">
      <c r="A2974" s="2">
        <v>1031</v>
      </c>
      <c r="B2974" s="2">
        <v>2</v>
      </c>
      <c r="C2974" s="2">
        <f>VLOOKUP(A2974, [1]orders!A:G, 7, FALSE)</f>
        <v>1</v>
      </c>
      <c r="D2974" s="2">
        <v>108</v>
      </c>
      <c r="E2974" s="2">
        <f>VLOOKUP(C2974, [2]staffs!A:G,1,FALSE)</f>
        <v>1</v>
      </c>
      <c r="F2974" s="2" t="str">
        <f>VLOOKUP(E2974, [2]staffs!A:D,4,FALSE)</f>
        <v>fabiola.jackson@bikes.shop</v>
      </c>
      <c r="G2974" s="2">
        <f>VLOOKUP(D2974, [3]products!$A:$D, 4, FALSE)</f>
        <v>2</v>
      </c>
      <c r="H2974" s="2" t="str">
        <f>VLOOKUP(G2974, [4]categories!A:B, 2, FALSE)</f>
        <v>Comfort Bicycles</v>
      </c>
      <c r="I2974" s="14">
        <f>VLOOKUP(A2974, [1]orders!A:B,2,FALSE)</f>
        <v>1308</v>
      </c>
      <c r="J2974" s="14" t="str">
        <f>VLOOKUP(A2974, [1]orders!A:I,9,FALSE)</f>
        <v>shea.howell@msn.com</v>
      </c>
      <c r="K2974" s="14">
        <f>VLOOKUP(A2974, [1]orders!A:J,10,FALSE)</f>
        <v>91733</v>
      </c>
      <c r="L2974" s="2" t="str">
        <f>IFERROR(VLOOKUP(C2974, [5]stores!A:B, 2, FALSE), "Unknown")</f>
        <v>Santa Cruz Bikes</v>
      </c>
      <c r="M2974" s="2" t="str">
        <f>VLOOKUP(D2974,[3]products!A:B,2,FALSE)</f>
        <v>Sun Bicycles Cruz 3 - Women's - 2017</v>
      </c>
      <c r="N2974" s="2" t="str">
        <f>VLOOKUP(D2974, [3]products!A:H, 8, FALSE)</f>
        <v>Sun Bicycles</v>
      </c>
      <c r="O2974" s="21">
        <f>VLOOKUP(A2974, [1]orders!A:D, 4, FALSE)</f>
        <v>42946</v>
      </c>
      <c r="P2974" s="2">
        <v>2</v>
      </c>
      <c r="Q2974" s="2">
        <v>449.99</v>
      </c>
      <c r="R2974" s="27">
        <v>0.2</v>
      </c>
      <c r="S2974" s="2">
        <f t="shared" si="46"/>
        <v>899.98</v>
      </c>
    </row>
    <row r="2975" spans="1:19" x14ac:dyDescent="0.3">
      <c r="A2975" s="2">
        <v>1032</v>
      </c>
      <c r="B2975" s="2">
        <v>1</v>
      </c>
      <c r="C2975" s="2">
        <f>VLOOKUP(A2975, [1]orders!A:G, 7, FALSE)</f>
        <v>2</v>
      </c>
      <c r="D2975" s="2">
        <v>60</v>
      </c>
      <c r="E2975" s="2">
        <f>VLOOKUP(C2975, [2]staffs!A:G,1,FALSE)</f>
        <v>2</v>
      </c>
      <c r="F2975" s="2" t="str">
        <f>VLOOKUP(E2975, [2]staffs!A:D,4,FALSE)</f>
        <v>mireya.copeland@bikes.shop</v>
      </c>
      <c r="G2975" s="2">
        <f>VLOOKUP(D2975, [3]products!$A:$D, 4, FALSE)</f>
        <v>5</v>
      </c>
      <c r="H2975" s="2" t="str">
        <f>VLOOKUP(G2975, [4]categories!A:B, 2, FALSE)</f>
        <v>Electric Bikes</v>
      </c>
      <c r="I2975" s="14">
        <f>VLOOKUP(A2975, [1]orders!A:B,2,FALSE)</f>
        <v>429</v>
      </c>
      <c r="J2975" s="14" t="str">
        <f>VLOOKUP(A2975, [1]orders!A:I,9,FALSE)</f>
        <v>emmett.casey@yahoo.com</v>
      </c>
      <c r="K2975" s="14">
        <f>VLOOKUP(A2975, [1]orders!A:J,10,FALSE)</f>
        <v>11580</v>
      </c>
      <c r="L2975" s="2" t="str">
        <f>IFERROR(VLOOKUP(C2975, [5]stores!A:B, 2, FALSE), "Unknown")</f>
        <v>Baldwin Bikes</v>
      </c>
      <c r="M2975" s="2" t="str">
        <f>VLOOKUP(D2975,[3]products!A:B,2,FALSE)</f>
        <v>Sun Bicycles ElectroLite - 2017</v>
      </c>
      <c r="N2975" s="2" t="str">
        <f>VLOOKUP(D2975, [3]products!A:H, 8, FALSE)</f>
        <v>Sun Bicycles</v>
      </c>
      <c r="O2975" s="21">
        <f>VLOOKUP(A2975, [1]orders!A:D, 4, FALSE)</f>
        <v>42946</v>
      </c>
      <c r="P2975" s="2">
        <v>2</v>
      </c>
      <c r="Q2975" s="2">
        <v>1559.99</v>
      </c>
      <c r="R2975" s="27">
        <v>0.1</v>
      </c>
      <c r="S2975" s="2">
        <f t="shared" si="46"/>
        <v>3119.98</v>
      </c>
    </row>
    <row r="2976" spans="1:19" x14ac:dyDescent="0.3">
      <c r="A2976" s="2">
        <v>1032</v>
      </c>
      <c r="B2976" s="2">
        <v>2</v>
      </c>
      <c r="C2976" s="2">
        <f>VLOOKUP(A2976, [1]orders!A:G, 7, FALSE)</f>
        <v>2</v>
      </c>
      <c r="D2976" s="2">
        <v>17</v>
      </c>
      <c r="E2976" s="2">
        <f>VLOOKUP(C2976, [2]staffs!A:G,1,FALSE)</f>
        <v>2</v>
      </c>
      <c r="F2976" s="2" t="str">
        <f>VLOOKUP(E2976, [2]staffs!A:D,4,FALSE)</f>
        <v>mireya.copeland@bikes.shop</v>
      </c>
      <c r="G2976" s="2">
        <f>VLOOKUP(D2976, [3]products!$A:$D, 4, FALSE)</f>
        <v>3</v>
      </c>
      <c r="H2976" s="2" t="str">
        <f>VLOOKUP(G2976, [4]categories!A:B, 2, FALSE)</f>
        <v>Cruisers Bicycles</v>
      </c>
      <c r="I2976" s="14">
        <f>VLOOKUP(A2976, [1]orders!A:B,2,FALSE)</f>
        <v>429</v>
      </c>
      <c r="J2976" s="14" t="str">
        <f>VLOOKUP(A2976, [1]orders!A:I,9,FALSE)</f>
        <v>emmett.casey@yahoo.com</v>
      </c>
      <c r="K2976" s="14">
        <f>VLOOKUP(A2976, [1]orders!A:J,10,FALSE)</f>
        <v>11580</v>
      </c>
      <c r="L2976" s="2" t="str">
        <f>IFERROR(VLOOKUP(C2976, [5]stores!A:B, 2, FALSE), "Unknown")</f>
        <v>Baldwin Bikes</v>
      </c>
      <c r="M2976" s="2" t="str">
        <f>VLOOKUP(D2976,[3]products!A:B,2,FALSE)</f>
        <v>Pure Cycles Vine 8-Speed - 2016</v>
      </c>
      <c r="N2976" s="2" t="str">
        <f>VLOOKUP(D2976, [3]products!A:H, 8, FALSE)</f>
        <v>Pure Cycles</v>
      </c>
      <c r="O2976" s="21">
        <f>VLOOKUP(A2976, [1]orders!A:D, 4, FALSE)</f>
        <v>42946</v>
      </c>
      <c r="P2976" s="2">
        <v>1</v>
      </c>
      <c r="Q2976" s="2">
        <v>429</v>
      </c>
      <c r="R2976" s="27">
        <v>0.1</v>
      </c>
      <c r="S2976" s="2">
        <f t="shared" si="46"/>
        <v>429</v>
      </c>
    </row>
    <row r="2977" spans="1:19" x14ac:dyDescent="0.3">
      <c r="A2977" s="2">
        <v>1033</v>
      </c>
      <c r="B2977" s="2">
        <v>1</v>
      </c>
      <c r="C2977" s="2">
        <f>VLOOKUP(A2977, [1]orders!A:G, 7, FALSE)</f>
        <v>2</v>
      </c>
      <c r="D2977" s="2">
        <v>26</v>
      </c>
      <c r="E2977" s="2">
        <f>VLOOKUP(C2977, [2]staffs!A:G,1,FALSE)</f>
        <v>2</v>
      </c>
      <c r="F2977" s="2" t="str">
        <f>VLOOKUP(E2977, [2]staffs!A:D,4,FALSE)</f>
        <v>mireya.copeland@bikes.shop</v>
      </c>
      <c r="G2977" s="2">
        <f>VLOOKUP(D2977, [3]products!$A:$D, 4, FALSE)</f>
        <v>2</v>
      </c>
      <c r="H2977" s="2" t="str">
        <f>VLOOKUP(G2977, [4]categories!A:B, 2, FALSE)</f>
        <v>Comfort Bicycles</v>
      </c>
      <c r="I2977" s="14">
        <f>VLOOKUP(A2977, [1]orders!A:B,2,FALSE)</f>
        <v>582</v>
      </c>
      <c r="J2977" s="14" t="str">
        <f>VLOOKUP(A2977, [1]orders!A:I,9,FALSE)</f>
        <v>soledad.moses@yahoo.com</v>
      </c>
      <c r="K2977" s="14">
        <f>VLOOKUP(A2977, [1]orders!A:J,10,FALSE)</f>
        <v>11372</v>
      </c>
      <c r="L2977" s="2" t="str">
        <f>IFERROR(VLOOKUP(C2977, [5]stores!A:B, 2, FALSE), "Unknown")</f>
        <v>Baldwin Bikes</v>
      </c>
      <c r="M2977" s="2" t="str">
        <f>VLOOKUP(D2977,[3]products!A:B,2,FALSE)</f>
        <v>Electra Townie Original 7D EQ - 2016</v>
      </c>
      <c r="N2977" s="2" t="str">
        <f>VLOOKUP(D2977, [3]products!A:H, 8, FALSE)</f>
        <v>Electra</v>
      </c>
      <c r="O2977" s="21">
        <f>VLOOKUP(A2977, [1]orders!A:D, 4, FALSE)</f>
        <v>42946</v>
      </c>
      <c r="P2977" s="2">
        <v>1</v>
      </c>
      <c r="Q2977" s="2">
        <v>599.99</v>
      </c>
      <c r="R2977" s="27">
        <v>7.0000000000000007E-2</v>
      </c>
      <c r="S2977" s="2">
        <f t="shared" si="46"/>
        <v>599.99</v>
      </c>
    </row>
    <row r="2978" spans="1:19" x14ac:dyDescent="0.3">
      <c r="A2978" s="2">
        <v>1033</v>
      </c>
      <c r="B2978" s="2">
        <v>2</v>
      </c>
      <c r="C2978" s="2">
        <f>VLOOKUP(A2978, [1]orders!A:G, 7, FALSE)</f>
        <v>2</v>
      </c>
      <c r="D2978" s="2">
        <v>109</v>
      </c>
      <c r="E2978" s="2">
        <f>VLOOKUP(C2978, [2]staffs!A:G,1,FALSE)</f>
        <v>2</v>
      </c>
      <c r="F2978" s="2" t="str">
        <f>VLOOKUP(E2978, [2]staffs!A:D,4,FALSE)</f>
        <v>mireya.copeland@bikes.shop</v>
      </c>
      <c r="G2978" s="2">
        <f>VLOOKUP(D2978, [3]products!$A:$D, 4, FALSE)</f>
        <v>2</v>
      </c>
      <c r="H2978" s="2" t="str">
        <f>VLOOKUP(G2978, [4]categories!A:B, 2, FALSE)</f>
        <v>Comfort Bicycles</v>
      </c>
      <c r="I2978" s="14">
        <f>VLOOKUP(A2978, [1]orders!A:B,2,FALSE)</f>
        <v>582</v>
      </c>
      <c r="J2978" s="14" t="str">
        <f>VLOOKUP(A2978, [1]orders!A:I,9,FALSE)</f>
        <v>soledad.moses@yahoo.com</v>
      </c>
      <c r="K2978" s="14">
        <f>VLOOKUP(A2978, [1]orders!A:J,10,FALSE)</f>
        <v>11372</v>
      </c>
      <c r="L2978" s="2" t="str">
        <f>IFERROR(VLOOKUP(C2978, [5]stores!A:B, 2, FALSE), "Unknown")</f>
        <v>Baldwin Bikes</v>
      </c>
      <c r="M2978" s="2" t="str">
        <f>VLOOKUP(D2978,[3]products!A:B,2,FALSE)</f>
        <v>Sun Bicycles Cruz 7 - Women's - 2017</v>
      </c>
      <c r="N2978" s="2" t="str">
        <f>VLOOKUP(D2978, [3]products!A:H, 8, FALSE)</f>
        <v>Sun Bicycles</v>
      </c>
      <c r="O2978" s="21">
        <f>VLOOKUP(A2978, [1]orders!A:D, 4, FALSE)</f>
        <v>42946</v>
      </c>
      <c r="P2978" s="2">
        <v>2</v>
      </c>
      <c r="Q2978" s="2">
        <v>416.99</v>
      </c>
      <c r="R2978" s="27">
        <v>0.1</v>
      </c>
      <c r="S2978" s="2">
        <f t="shared" si="46"/>
        <v>833.98</v>
      </c>
    </row>
    <row r="2979" spans="1:19" x14ac:dyDescent="0.3">
      <c r="A2979" s="2">
        <v>1033</v>
      </c>
      <c r="B2979" s="2">
        <v>3</v>
      </c>
      <c r="C2979" s="2">
        <f>VLOOKUP(A2979, [1]orders!A:G, 7, FALSE)</f>
        <v>2</v>
      </c>
      <c r="D2979" s="2">
        <v>27</v>
      </c>
      <c r="E2979" s="2">
        <f>VLOOKUP(C2979, [2]staffs!A:G,1,FALSE)</f>
        <v>2</v>
      </c>
      <c r="F2979" s="2" t="str">
        <f>VLOOKUP(E2979, [2]staffs!A:D,4,FALSE)</f>
        <v>mireya.copeland@bikes.shop</v>
      </c>
      <c r="G2979" s="2">
        <f>VLOOKUP(D2979, [3]products!$A:$D, 4, FALSE)</f>
        <v>6</v>
      </c>
      <c r="H2979" s="2" t="str">
        <f>VLOOKUP(G2979, [4]categories!A:B, 2, FALSE)</f>
        <v>Mountain Bikes</v>
      </c>
      <c r="I2979" s="14">
        <f>VLOOKUP(A2979, [1]orders!A:B,2,FALSE)</f>
        <v>582</v>
      </c>
      <c r="J2979" s="14" t="str">
        <f>VLOOKUP(A2979, [1]orders!A:I,9,FALSE)</f>
        <v>soledad.moses@yahoo.com</v>
      </c>
      <c r="K2979" s="14">
        <f>VLOOKUP(A2979, [1]orders!A:J,10,FALSE)</f>
        <v>11372</v>
      </c>
      <c r="L2979" s="2" t="str">
        <f>IFERROR(VLOOKUP(C2979, [5]stores!A:B, 2, FALSE), "Unknown")</f>
        <v>Baldwin Bikes</v>
      </c>
      <c r="M2979" s="2" t="str">
        <f>VLOOKUP(D2979,[3]products!A:B,2,FALSE)</f>
        <v>Surly Big Dummy Frameset - 2017</v>
      </c>
      <c r="N2979" s="2" t="str">
        <f>VLOOKUP(D2979, [3]products!A:H, 8, FALSE)</f>
        <v>Surly</v>
      </c>
      <c r="O2979" s="21">
        <f>VLOOKUP(A2979, [1]orders!A:D, 4, FALSE)</f>
        <v>42946</v>
      </c>
      <c r="P2979" s="2">
        <v>2</v>
      </c>
      <c r="Q2979" s="2">
        <v>999.99</v>
      </c>
      <c r="R2979" s="27">
        <v>7.0000000000000007E-2</v>
      </c>
      <c r="S2979" s="2">
        <f t="shared" si="46"/>
        <v>1999.98</v>
      </c>
    </row>
    <row r="2980" spans="1:19" x14ac:dyDescent="0.3">
      <c r="A2980" s="2">
        <v>1034</v>
      </c>
      <c r="B2980" s="2">
        <v>1</v>
      </c>
      <c r="C2980" s="2">
        <f>VLOOKUP(A2980, [1]orders!A:G, 7, FALSE)</f>
        <v>2</v>
      </c>
      <c r="D2980" s="2">
        <v>101</v>
      </c>
      <c r="E2980" s="2">
        <f>VLOOKUP(C2980, [2]staffs!A:G,1,FALSE)</f>
        <v>2</v>
      </c>
      <c r="F2980" s="2" t="str">
        <f>VLOOKUP(E2980, [2]staffs!A:D,4,FALSE)</f>
        <v>mireya.copeland@bikes.shop</v>
      </c>
      <c r="G2980" s="2">
        <f>VLOOKUP(D2980, [3]products!$A:$D, 4, FALSE)</f>
        <v>1</v>
      </c>
      <c r="H2980" s="2" t="str">
        <f>VLOOKUP(G2980, [4]categories!A:B, 2, FALSE)</f>
        <v>Children Bicycles</v>
      </c>
      <c r="I2980" s="14">
        <f>VLOOKUP(A2980, [1]orders!A:B,2,FALSE)</f>
        <v>895</v>
      </c>
      <c r="J2980" s="14" t="str">
        <f>VLOOKUP(A2980, [1]orders!A:I,9,FALSE)</f>
        <v>elaina.key@msn.com</v>
      </c>
      <c r="K2980" s="14">
        <f>VLOOKUP(A2980, [1]orders!A:J,10,FALSE)</f>
        <v>11803</v>
      </c>
      <c r="L2980" s="2" t="str">
        <f>IFERROR(VLOOKUP(C2980, [5]stores!A:B, 2, FALSE), "Unknown")</f>
        <v>Baldwin Bikes</v>
      </c>
      <c r="M2980" s="2" t="str">
        <f>VLOOKUP(D2980,[3]products!A:B,2,FALSE)</f>
        <v>Electra Townie 7D (20-inch) - Boys' - 2017</v>
      </c>
      <c r="N2980" s="2" t="str">
        <f>VLOOKUP(D2980, [3]products!A:H, 8, FALSE)</f>
        <v>Electra</v>
      </c>
      <c r="O2980" s="21">
        <f>VLOOKUP(A2980, [1]orders!A:D, 4, FALSE)</f>
        <v>42946</v>
      </c>
      <c r="P2980" s="2">
        <v>1</v>
      </c>
      <c r="Q2980" s="2">
        <v>339.99</v>
      </c>
      <c r="R2980" s="27">
        <v>0.1</v>
      </c>
      <c r="S2980" s="2">
        <f t="shared" si="46"/>
        <v>339.99</v>
      </c>
    </row>
    <row r="2981" spans="1:19" x14ac:dyDescent="0.3">
      <c r="A2981" s="2">
        <v>1034</v>
      </c>
      <c r="B2981" s="2">
        <v>2</v>
      </c>
      <c r="C2981" s="2">
        <f>VLOOKUP(A2981, [1]orders!A:G, 7, FALSE)</f>
        <v>2</v>
      </c>
      <c r="D2981" s="2">
        <v>8</v>
      </c>
      <c r="E2981" s="2">
        <f>VLOOKUP(C2981, [2]staffs!A:G,1,FALSE)</f>
        <v>2</v>
      </c>
      <c r="F2981" s="2" t="str">
        <f>VLOOKUP(E2981, [2]staffs!A:D,4,FALSE)</f>
        <v>mireya.copeland@bikes.shop</v>
      </c>
      <c r="G2981" s="2">
        <f>VLOOKUP(D2981, [3]products!$A:$D, 4, FALSE)</f>
        <v>6</v>
      </c>
      <c r="H2981" s="2" t="str">
        <f>VLOOKUP(G2981, [4]categories!A:B, 2, FALSE)</f>
        <v>Mountain Bikes</v>
      </c>
      <c r="I2981" s="14">
        <f>VLOOKUP(A2981, [1]orders!A:B,2,FALSE)</f>
        <v>895</v>
      </c>
      <c r="J2981" s="14" t="str">
        <f>VLOOKUP(A2981, [1]orders!A:I,9,FALSE)</f>
        <v>elaina.key@msn.com</v>
      </c>
      <c r="K2981" s="14">
        <f>VLOOKUP(A2981, [1]orders!A:J,10,FALSE)</f>
        <v>11803</v>
      </c>
      <c r="L2981" s="2" t="str">
        <f>IFERROR(VLOOKUP(C2981, [5]stores!A:B, 2, FALSE), "Unknown")</f>
        <v>Baldwin Bikes</v>
      </c>
      <c r="M2981" s="2" t="str">
        <f>VLOOKUP(D2981,[3]products!A:B,2,FALSE)</f>
        <v>Trek Remedy 29 Carbon Frameset - 2016</v>
      </c>
      <c r="N2981" s="2" t="str">
        <f>VLOOKUP(D2981, [3]products!A:H, 8, FALSE)</f>
        <v>Trek</v>
      </c>
      <c r="O2981" s="21">
        <f>VLOOKUP(A2981, [1]orders!A:D, 4, FALSE)</f>
        <v>42946</v>
      </c>
      <c r="P2981" s="2">
        <v>2</v>
      </c>
      <c r="Q2981" s="2">
        <v>1799.99</v>
      </c>
      <c r="R2981" s="27">
        <v>0.1</v>
      </c>
      <c r="S2981" s="2">
        <f t="shared" si="46"/>
        <v>3599.98</v>
      </c>
    </row>
    <row r="2982" spans="1:19" x14ac:dyDescent="0.3">
      <c r="A2982" s="2">
        <v>1034</v>
      </c>
      <c r="B2982" s="2">
        <v>3</v>
      </c>
      <c r="C2982" s="2">
        <f>VLOOKUP(A2982, [1]orders!A:G, 7, FALSE)</f>
        <v>2</v>
      </c>
      <c r="D2982" s="2">
        <v>11</v>
      </c>
      <c r="E2982" s="2">
        <f>VLOOKUP(C2982, [2]staffs!A:G,1,FALSE)</f>
        <v>2</v>
      </c>
      <c r="F2982" s="2" t="str">
        <f>VLOOKUP(E2982, [2]staffs!A:D,4,FALSE)</f>
        <v>mireya.copeland@bikes.shop</v>
      </c>
      <c r="G2982" s="2">
        <f>VLOOKUP(D2982, [3]products!$A:$D, 4, FALSE)</f>
        <v>4</v>
      </c>
      <c r="H2982" s="2" t="str">
        <f>VLOOKUP(G2982, [4]categories!A:B, 2, FALSE)</f>
        <v>Cyclocross Bicycles</v>
      </c>
      <c r="I2982" s="14">
        <f>VLOOKUP(A2982, [1]orders!A:B,2,FALSE)</f>
        <v>895</v>
      </c>
      <c r="J2982" s="14" t="str">
        <f>VLOOKUP(A2982, [1]orders!A:I,9,FALSE)</f>
        <v>elaina.key@msn.com</v>
      </c>
      <c r="K2982" s="14">
        <f>VLOOKUP(A2982, [1]orders!A:J,10,FALSE)</f>
        <v>11803</v>
      </c>
      <c r="L2982" s="2" t="str">
        <f>IFERROR(VLOOKUP(C2982, [5]stores!A:B, 2, FALSE), "Unknown")</f>
        <v>Baldwin Bikes</v>
      </c>
      <c r="M2982" s="2" t="str">
        <f>VLOOKUP(D2982,[3]products!A:B,2,FALSE)</f>
        <v>Surly Straggler 650b - 2016</v>
      </c>
      <c r="N2982" s="2" t="str">
        <f>VLOOKUP(D2982, [3]products!A:H, 8, FALSE)</f>
        <v>Surly</v>
      </c>
      <c r="O2982" s="21">
        <f>VLOOKUP(A2982, [1]orders!A:D, 4, FALSE)</f>
        <v>42946</v>
      </c>
      <c r="P2982" s="2">
        <v>2</v>
      </c>
      <c r="Q2982" s="2">
        <v>1680.99</v>
      </c>
      <c r="R2982" s="27">
        <v>7.0000000000000007E-2</v>
      </c>
      <c r="S2982" s="2">
        <f t="shared" si="46"/>
        <v>3361.98</v>
      </c>
    </row>
    <row r="2983" spans="1:19" x14ac:dyDescent="0.3">
      <c r="A2983" s="2">
        <v>1034</v>
      </c>
      <c r="B2983" s="2">
        <v>4</v>
      </c>
      <c r="C2983" s="2">
        <f>VLOOKUP(A2983, [1]orders!A:G, 7, FALSE)</f>
        <v>2</v>
      </c>
      <c r="D2983" s="2">
        <v>21</v>
      </c>
      <c r="E2983" s="2">
        <f>VLOOKUP(C2983, [2]staffs!A:G,1,FALSE)</f>
        <v>2</v>
      </c>
      <c r="F2983" s="2" t="str">
        <f>VLOOKUP(E2983, [2]staffs!A:D,4,FALSE)</f>
        <v>mireya.copeland@bikes.shop</v>
      </c>
      <c r="G2983" s="2">
        <f>VLOOKUP(D2983, [3]products!$A:$D, 4, FALSE)</f>
        <v>1</v>
      </c>
      <c r="H2983" s="2" t="str">
        <f>VLOOKUP(G2983, [4]categories!A:B, 2, FALSE)</f>
        <v>Children Bicycles</v>
      </c>
      <c r="I2983" s="14">
        <f>VLOOKUP(A2983, [1]orders!A:B,2,FALSE)</f>
        <v>895</v>
      </c>
      <c r="J2983" s="14" t="str">
        <f>VLOOKUP(A2983, [1]orders!A:I,9,FALSE)</f>
        <v>elaina.key@msn.com</v>
      </c>
      <c r="K2983" s="14">
        <f>VLOOKUP(A2983, [1]orders!A:J,10,FALSE)</f>
        <v>11803</v>
      </c>
      <c r="L2983" s="2" t="str">
        <f>IFERROR(VLOOKUP(C2983, [5]stores!A:B, 2, FALSE), "Unknown")</f>
        <v>Baldwin Bikes</v>
      </c>
      <c r="M2983" s="2" t="str">
        <f>VLOOKUP(D2983,[3]products!A:B,2,FALSE)</f>
        <v>Electra Cruiser 1 (24-Inch) - 2016</v>
      </c>
      <c r="N2983" s="2" t="str">
        <f>VLOOKUP(D2983, [3]products!A:H, 8, FALSE)</f>
        <v>Electra</v>
      </c>
      <c r="O2983" s="21">
        <f>VLOOKUP(A2983, [1]orders!A:D, 4, FALSE)</f>
        <v>42946</v>
      </c>
      <c r="P2983" s="2">
        <v>1</v>
      </c>
      <c r="Q2983" s="2">
        <v>269.99</v>
      </c>
      <c r="R2983" s="27">
        <v>0.05</v>
      </c>
      <c r="S2983" s="2">
        <f t="shared" si="46"/>
        <v>269.99</v>
      </c>
    </row>
    <row r="2984" spans="1:19" x14ac:dyDescent="0.3">
      <c r="A2984" s="2">
        <v>1035</v>
      </c>
      <c r="B2984" s="2">
        <v>1</v>
      </c>
      <c r="C2984" s="2">
        <f>VLOOKUP(A2984, [1]orders!A:G, 7, FALSE)</f>
        <v>2</v>
      </c>
      <c r="D2984" s="2">
        <v>96</v>
      </c>
      <c r="E2984" s="2">
        <f>VLOOKUP(C2984, [2]staffs!A:G,1,FALSE)</f>
        <v>2</v>
      </c>
      <c r="F2984" s="2" t="str">
        <f>VLOOKUP(E2984, [2]staffs!A:D,4,FALSE)</f>
        <v>mireya.copeland@bikes.shop</v>
      </c>
      <c r="G2984" s="2">
        <f>VLOOKUP(D2984, [3]products!$A:$D, 4, FALSE)</f>
        <v>1</v>
      </c>
      <c r="H2984" s="2" t="str">
        <f>VLOOKUP(G2984, [4]categories!A:B, 2, FALSE)</f>
        <v>Children Bicycles</v>
      </c>
      <c r="I2984" s="14">
        <f>VLOOKUP(A2984, [1]orders!A:B,2,FALSE)</f>
        <v>1283</v>
      </c>
      <c r="J2984" s="14" t="str">
        <f>VLOOKUP(A2984, [1]orders!A:I,9,FALSE)</f>
        <v>mica.barry@yahoo.com</v>
      </c>
      <c r="K2984" s="14">
        <f>VLOOKUP(A2984, [1]orders!A:J,10,FALSE)</f>
        <v>12533</v>
      </c>
      <c r="L2984" s="2" t="str">
        <f>IFERROR(VLOOKUP(C2984, [5]stores!A:B, 2, FALSE), "Unknown")</f>
        <v>Baldwin Bikes</v>
      </c>
      <c r="M2984" s="2" t="str">
        <f>VLOOKUP(D2984,[3]products!A:B,2,FALSE)</f>
        <v>Electra Moto 3i (20-inch) - Boy's - 2017</v>
      </c>
      <c r="N2984" s="2" t="str">
        <f>VLOOKUP(D2984, [3]products!A:H, 8, FALSE)</f>
        <v>Electra</v>
      </c>
      <c r="O2984" s="21">
        <f>VLOOKUP(A2984, [1]orders!A:D, 4, FALSE)</f>
        <v>42946</v>
      </c>
      <c r="P2984" s="2">
        <v>1</v>
      </c>
      <c r="Q2984" s="2">
        <v>349.99</v>
      </c>
      <c r="R2984" s="27">
        <v>0.2</v>
      </c>
      <c r="S2984" s="2">
        <f t="shared" si="46"/>
        <v>349.99</v>
      </c>
    </row>
    <row r="2985" spans="1:19" x14ac:dyDescent="0.3">
      <c r="A2985" s="2">
        <v>1036</v>
      </c>
      <c r="B2985" s="2">
        <v>1</v>
      </c>
      <c r="C2985" s="2">
        <f>VLOOKUP(A2985, [1]orders!A:G, 7, FALSE)</f>
        <v>2</v>
      </c>
      <c r="D2985" s="2">
        <v>55</v>
      </c>
      <c r="E2985" s="2">
        <f>VLOOKUP(C2985, [2]staffs!A:G,1,FALSE)</f>
        <v>2</v>
      </c>
      <c r="F2985" s="2" t="str">
        <f>VLOOKUP(E2985, [2]staffs!A:D,4,FALSE)</f>
        <v>mireya.copeland@bikes.shop</v>
      </c>
      <c r="G2985" s="2">
        <f>VLOOKUP(D2985, [3]products!$A:$D, 4, FALSE)</f>
        <v>7</v>
      </c>
      <c r="H2985" s="2" t="str">
        <f>VLOOKUP(G2985, [4]categories!A:B, 2, FALSE)</f>
        <v>Road Bikes</v>
      </c>
      <c r="I2985" s="14">
        <f>VLOOKUP(A2985, [1]orders!A:B,2,FALSE)</f>
        <v>1442</v>
      </c>
      <c r="J2985" s="14" t="str">
        <f>VLOOKUP(A2985, [1]orders!A:I,9,FALSE)</f>
        <v>cassie.cline@gmail.com</v>
      </c>
      <c r="K2985" s="14">
        <f>VLOOKUP(A2985, [1]orders!A:J,10,FALSE)</f>
        <v>11201</v>
      </c>
      <c r="L2985" s="2" t="str">
        <f>IFERROR(VLOOKUP(C2985, [5]stores!A:B, 2, FALSE), "Unknown")</f>
        <v>Baldwin Bikes</v>
      </c>
      <c r="M2985" s="2" t="str">
        <f>VLOOKUP(D2985,[3]products!A:B,2,FALSE)</f>
        <v>Trek Domane S 6 - 2017</v>
      </c>
      <c r="N2985" s="2" t="str">
        <f>VLOOKUP(D2985, [3]products!A:H, 8, FALSE)</f>
        <v>Trek</v>
      </c>
      <c r="O2985" s="21">
        <f>VLOOKUP(A2985, [1]orders!A:D, 4, FALSE)</f>
        <v>42946</v>
      </c>
      <c r="P2985" s="2">
        <v>2</v>
      </c>
      <c r="Q2985" s="2">
        <v>2699.99</v>
      </c>
      <c r="R2985" s="27">
        <v>0.1</v>
      </c>
      <c r="S2985" s="2">
        <f t="shared" si="46"/>
        <v>5399.98</v>
      </c>
    </row>
    <row r="2986" spans="1:19" x14ac:dyDescent="0.3">
      <c r="A2986" s="2">
        <v>1036</v>
      </c>
      <c r="B2986" s="2">
        <v>2</v>
      </c>
      <c r="C2986" s="2">
        <f>VLOOKUP(A2986, [1]orders!A:G, 7, FALSE)</f>
        <v>2</v>
      </c>
      <c r="D2986" s="2">
        <v>76</v>
      </c>
      <c r="E2986" s="2">
        <f>VLOOKUP(C2986, [2]staffs!A:G,1,FALSE)</f>
        <v>2</v>
      </c>
      <c r="F2986" s="2" t="str">
        <f>VLOOKUP(E2986, [2]staffs!A:D,4,FALSE)</f>
        <v>mireya.copeland@bikes.shop</v>
      </c>
      <c r="G2986" s="2">
        <f>VLOOKUP(D2986, [3]products!$A:$D, 4, FALSE)</f>
        <v>3</v>
      </c>
      <c r="H2986" s="2" t="str">
        <f>VLOOKUP(G2986, [4]categories!A:B, 2, FALSE)</f>
        <v>Cruisers Bicycles</v>
      </c>
      <c r="I2986" s="14">
        <f>VLOOKUP(A2986, [1]orders!A:B,2,FALSE)</f>
        <v>1442</v>
      </c>
      <c r="J2986" s="14" t="str">
        <f>VLOOKUP(A2986, [1]orders!A:I,9,FALSE)</f>
        <v>cassie.cline@gmail.com</v>
      </c>
      <c r="K2986" s="14">
        <f>VLOOKUP(A2986, [1]orders!A:J,10,FALSE)</f>
        <v>11201</v>
      </c>
      <c r="L2986" s="2" t="str">
        <f>IFERROR(VLOOKUP(C2986, [5]stores!A:B, 2, FALSE), "Unknown")</f>
        <v>Baldwin Bikes</v>
      </c>
      <c r="M2986" s="2" t="str">
        <f>VLOOKUP(D2986,[3]products!A:B,2,FALSE)</f>
        <v>Electra Girl's Hawaii 1 16" - 2017</v>
      </c>
      <c r="N2986" s="2" t="str">
        <f>VLOOKUP(D2986, [3]products!A:H, 8, FALSE)</f>
        <v>Electra</v>
      </c>
      <c r="O2986" s="21">
        <f>VLOOKUP(A2986, [1]orders!A:D, 4, FALSE)</f>
        <v>42946</v>
      </c>
      <c r="P2986" s="2">
        <v>1</v>
      </c>
      <c r="Q2986" s="2">
        <v>299.99</v>
      </c>
      <c r="R2986" s="27">
        <v>7.0000000000000007E-2</v>
      </c>
      <c r="S2986" s="2">
        <f t="shared" si="46"/>
        <v>299.99</v>
      </c>
    </row>
    <row r="2987" spans="1:19" x14ac:dyDescent="0.3">
      <c r="A2987" s="2">
        <v>1036</v>
      </c>
      <c r="B2987" s="2">
        <v>3</v>
      </c>
      <c r="C2987" s="2">
        <f>VLOOKUP(A2987, [1]orders!A:G, 7, FALSE)</f>
        <v>2</v>
      </c>
      <c r="D2987" s="2">
        <v>18</v>
      </c>
      <c r="E2987" s="2">
        <f>VLOOKUP(C2987, [2]staffs!A:G,1,FALSE)</f>
        <v>2</v>
      </c>
      <c r="F2987" s="2" t="str">
        <f>VLOOKUP(E2987, [2]staffs!A:D,4,FALSE)</f>
        <v>mireya.copeland@bikes.shop</v>
      </c>
      <c r="G2987" s="2">
        <f>VLOOKUP(D2987, [3]products!$A:$D, 4, FALSE)</f>
        <v>3</v>
      </c>
      <c r="H2987" s="2" t="str">
        <f>VLOOKUP(G2987, [4]categories!A:B, 2, FALSE)</f>
        <v>Cruisers Bicycles</v>
      </c>
      <c r="I2987" s="14">
        <f>VLOOKUP(A2987, [1]orders!A:B,2,FALSE)</f>
        <v>1442</v>
      </c>
      <c r="J2987" s="14" t="str">
        <f>VLOOKUP(A2987, [1]orders!A:I,9,FALSE)</f>
        <v>cassie.cline@gmail.com</v>
      </c>
      <c r="K2987" s="14">
        <f>VLOOKUP(A2987, [1]orders!A:J,10,FALSE)</f>
        <v>11201</v>
      </c>
      <c r="L2987" s="2" t="str">
        <f>IFERROR(VLOOKUP(C2987, [5]stores!A:B, 2, FALSE), "Unknown")</f>
        <v>Baldwin Bikes</v>
      </c>
      <c r="M2987" s="2" t="str">
        <f>VLOOKUP(D2987,[3]products!A:B,2,FALSE)</f>
        <v>Pure Cycles Western 3-Speed - Women's - 2015/2016</v>
      </c>
      <c r="N2987" s="2" t="str">
        <f>VLOOKUP(D2987, [3]products!A:H, 8, FALSE)</f>
        <v>Pure Cycles</v>
      </c>
      <c r="O2987" s="21">
        <f>VLOOKUP(A2987, [1]orders!A:D, 4, FALSE)</f>
        <v>42946</v>
      </c>
      <c r="P2987" s="2">
        <v>2</v>
      </c>
      <c r="Q2987" s="2">
        <v>449</v>
      </c>
      <c r="R2987" s="27">
        <v>0.05</v>
      </c>
      <c r="S2987" s="2">
        <f t="shared" si="46"/>
        <v>898</v>
      </c>
    </row>
    <row r="2988" spans="1:19" x14ac:dyDescent="0.3">
      <c r="A2988" s="2">
        <v>1036</v>
      </c>
      <c r="B2988" s="2">
        <v>4</v>
      </c>
      <c r="C2988" s="2">
        <f>VLOOKUP(A2988, [1]orders!A:G, 7, FALSE)</f>
        <v>2</v>
      </c>
      <c r="D2988" s="2">
        <v>65</v>
      </c>
      <c r="E2988" s="2">
        <f>VLOOKUP(C2988, [2]staffs!A:G,1,FALSE)</f>
        <v>2</v>
      </c>
      <c r="F2988" s="2" t="str">
        <f>VLOOKUP(E2988, [2]staffs!A:D,4,FALSE)</f>
        <v>mireya.copeland@bikes.shop</v>
      </c>
      <c r="G2988" s="2">
        <f>VLOOKUP(D2988, [3]products!$A:$D, 4, FALSE)</f>
        <v>3</v>
      </c>
      <c r="H2988" s="2" t="str">
        <f>VLOOKUP(G2988, [4]categories!A:B, 2, FALSE)</f>
        <v>Cruisers Bicycles</v>
      </c>
      <c r="I2988" s="14">
        <f>VLOOKUP(A2988, [1]orders!A:B,2,FALSE)</f>
        <v>1442</v>
      </c>
      <c r="J2988" s="14" t="str">
        <f>VLOOKUP(A2988, [1]orders!A:I,9,FALSE)</f>
        <v>cassie.cline@gmail.com</v>
      </c>
      <c r="K2988" s="14">
        <f>VLOOKUP(A2988, [1]orders!A:J,10,FALSE)</f>
        <v>11201</v>
      </c>
      <c r="L2988" s="2" t="str">
        <f>IFERROR(VLOOKUP(C2988, [5]stores!A:B, 2, FALSE), "Unknown")</f>
        <v>Baldwin Bikes</v>
      </c>
      <c r="M2988" s="2" t="str">
        <f>VLOOKUP(D2988,[3]products!A:B,2,FALSE)</f>
        <v>Sun Bicycles Lil Bolt Type-R - 2017</v>
      </c>
      <c r="N2988" s="2" t="str">
        <f>VLOOKUP(D2988, [3]products!A:H, 8, FALSE)</f>
        <v>Sun Bicycles</v>
      </c>
      <c r="O2988" s="21">
        <f>VLOOKUP(A2988, [1]orders!A:D, 4, FALSE)</f>
        <v>42946</v>
      </c>
      <c r="P2988" s="2">
        <v>2</v>
      </c>
      <c r="Q2988" s="2">
        <v>346.99</v>
      </c>
      <c r="R2988" s="27">
        <v>0.2</v>
      </c>
      <c r="S2988" s="2">
        <f t="shared" si="46"/>
        <v>693.98</v>
      </c>
    </row>
    <row r="2989" spans="1:19" x14ac:dyDescent="0.3">
      <c r="A2989" s="2">
        <v>1036</v>
      </c>
      <c r="B2989" s="2">
        <v>5</v>
      </c>
      <c r="C2989" s="2">
        <f>VLOOKUP(A2989, [1]orders!A:G, 7, FALSE)</f>
        <v>2</v>
      </c>
      <c r="D2989" s="2">
        <v>12</v>
      </c>
      <c r="E2989" s="2">
        <f>VLOOKUP(C2989, [2]staffs!A:G,1,FALSE)</f>
        <v>2</v>
      </c>
      <c r="F2989" s="2" t="str">
        <f>VLOOKUP(E2989, [2]staffs!A:D,4,FALSE)</f>
        <v>mireya.copeland@bikes.shop</v>
      </c>
      <c r="G2989" s="2">
        <f>VLOOKUP(D2989, [3]products!$A:$D, 4, FALSE)</f>
        <v>3</v>
      </c>
      <c r="H2989" s="2" t="str">
        <f>VLOOKUP(G2989, [4]categories!A:B, 2, FALSE)</f>
        <v>Cruisers Bicycles</v>
      </c>
      <c r="I2989" s="14">
        <f>VLOOKUP(A2989, [1]orders!A:B,2,FALSE)</f>
        <v>1442</v>
      </c>
      <c r="J2989" s="14" t="str">
        <f>VLOOKUP(A2989, [1]orders!A:I,9,FALSE)</f>
        <v>cassie.cline@gmail.com</v>
      </c>
      <c r="K2989" s="14">
        <f>VLOOKUP(A2989, [1]orders!A:J,10,FALSE)</f>
        <v>11201</v>
      </c>
      <c r="L2989" s="2" t="str">
        <f>IFERROR(VLOOKUP(C2989, [5]stores!A:B, 2, FALSE), "Unknown")</f>
        <v>Baldwin Bikes</v>
      </c>
      <c r="M2989" s="2" t="str">
        <f>VLOOKUP(D2989,[3]products!A:B,2,FALSE)</f>
        <v>Electra Townie Original 21D - 2016</v>
      </c>
      <c r="N2989" s="2" t="str">
        <f>VLOOKUP(D2989, [3]products!A:H, 8, FALSE)</f>
        <v>Electra</v>
      </c>
      <c r="O2989" s="21">
        <f>VLOOKUP(A2989, [1]orders!A:D, 4, FALSE)</f>
        <v>42946</v>
      </c>
      <c r="P2989" s="2">
        <v>1</v>
      </c>
      <c r="Q2989" s="2">
        <v>549.99</v>
      </c>
      <c r="R2989" s="27">
        <v>0.2</v>
      </c>
      <c r="S2989" s="2">
        <f t="shared" si="46"/>
        <v>549.99</v>
      </c>
    </row>
    <row r="2990" spans="1:19" x14ac:dyDescent="0.3">
      <c r="A2990" s="2">
        <v>1037</v>
      </c>
      <c r="B2990" s="2">
        <v>1</v>
      </c>
      <c r="C2990" s="2">
        <f>VLOOKUP(A2990, [1]orders!A:G, 7, FALSE)</f>
        <v>2</v>
      </c>
      <c r="D2990" s="2">
        <v>74</v>
      </c>
      <c r="E2990" s="2">
        <f>VLOOKUP(C2990, [2]staffs!A:G,1,FALSE)</f>
        <v>2</v>
      </c>
      <c r="F2990" s="2" t="str">
        <f>VLOOKUP(E2990, [2]staffs!A:D,4,FALSE)</f>
        <v>mireya.copeland@bikes.shop</v>
      </c>
      <c r="G2990" s="2">
        <f>VLOOKUP(D2990, [3]products!$A:$D, 4, FALSE)</f>
        <v>3</v>
      </c>
      <c r="H2990" s="2" t="str">
        <f>VLOOKUP(G2990, [4]categories!A:B, 2, FALSE)</f>
        <v>Cruisers Bicycles</v>
      </c>
      <c r="I2990" s="14">
        <f>VLOOKUP(A2990, [1]orders!A:B,2,FALSE)</f>
        <v>1229</v>
      </c>
      <c r="J2990" s="14" t="str">
        <f>VLOOKUP(A2990, [1]orders!A:I,9,FALSE)</f>
        <v>carina.lynch@gmail.com</v>
      </c>
      <c r="K2990" s="14">
        <f>VLOOKUP(A2990, [1]orders!A:J,10,FALSE)</f>
        <v>12590</v>
      </c>
      <c r="L2990" s="2" t="str">
        <f>IFERROR(VLOOKUP(C2990, [5]stores!A:B, 2, FALSE), "Unknown")</f>
        <v>Baldwin Bikes</v>
      </c>
      <c r="M2990" s="2" t="str">
        <f>VLOOKUP(D2990,[3]products!A:B,2,FALSE)</f>
        <v>Electra Cruiser Lux 1 - 2017</v>
      </c>
      <c r="N2990" s="2" t="str">
        <f>VLOOKUP(D2990, [3]products!A:H, 8, FALSE)</f>
        <v>Electra</v>
      </c>
      <c r="O2990" s="21">
        <f>VLOOKUP(A2990, [1]orders!A:D, 4, FALSE)</f>
        <v>42947</v>
      </c>
      <c r="P2990" s="2">
        <v>2</v>
      </c>
      <c r="Q2990" s="2">
        <v>439.99</v>
      </c>
      <c r="R2990" s="27">
        <v>7.0000000000000007E-2</v>
      </c>
      <c r="S2990" s="2">
        <f t="shared" si="46"/>
        <v>879.98</v>
      </c>
    </row>
    <row r="2991" spans="1:19" x14ac:dyDescent="0.3">
      <c r="A2991" s="2">
        <v>1037</v>
      </c>
      <c r="B2991" s="2">
        <v>2</v>
      </c>
      <c r="C2991" s="2">
        <f>VLOOKUP(A2991, [1]orders!A:G, 7, FALSE)</f>
        <v>2</v>
      </c>
      <c r="D2991" s="2">
        <v>3</v>
      </c>
      <c r="E2991" s="2">
        <f>VLOOKUP(C2991, [2]staffs!A:G,1,FALSE)</f>
        <v>2</v>
      </c>
      <c r="F2991" s="2" t="str">
        <f>VLOOKUP(E2991, [2]staffs!A:D,4,FALSE)</f>
        <v>mireya.copeland@bikes.shop</v>
      </c>
      <c r="G2991" s="2">
        <f>VLOOKUP(D2991, [3]products!$A:$D, 4, FALSE)</f>
        <v>6</v>
      </c>
      <c r="H2991" s="2" t="str">
        <f>VLOOKUP(G2991, [4]categories!A:B, 2, FALSE)</f>
        <v>Mountain Bikes</v>
      </c>
      <c r="I2991" s="14">
        <f>VLOOKUP(A2991, [1]orders!A:B,2,FALSE)</f>
        <v>1229</v>
      </c>
      <c r="J2991" s="14" t="str">
        <f>VLOOKUP(A2991, [1]orders!A:I,9,FALSE)</f>
        <v>carina.lynch@gmail.com</v>
      </c>
      <c r="K2991" s="14">
        <f>VLOOKUP(A2991, [1]orders!A:J,10,FALSE)</f>
        <v>12590</v>
      </c>
      <c r="L2991" s="2" t="str">
        <f>IFERROR(VLOOKUP(C2991, [5]stores!A:B, 2, FALSE), "Unknown")</f>
        <v>Baldwin Bikes</v>
      </c>
      <c r="M2991" s="2" t="str">
        <f>VLOOKUP(D2991,[3]products!A:B,2,FALSE)</f>
        <v>Surly Wednesday Frameset - 2016</v>
      </c>
      <c r="N2991" s="2" t="str">
        <f>VLOOKUP(D2991, [3]products!A:H, 8, FALSE)</f>
        <v>Surly</v>
      </c>
      <c r="O2991" s="21">
        <f>VLOOKUP(A2991, [1]orders!A:D, 4, FALSE)</f>
        <v>42947</v>
      </c>
      <c r="P2991" s="2">
        <v>1</v>
      </c>
      <c r="Q2991" s="2">
        <v>999.99</v>
      </c>
      <c r="R2991" s="27">
        <v>7.0000000000000007E-2</v>
      </c>
      <c r="S2991" s="2">
        <f t="shared" si="46"/>
        <v>999.99</v>
      </c>
    </row>
    <row r="2992" spans="1:19" x14ac:dyDescent="0.3">
      <c r="A2992" s="2">
        <v>1037</v>
      </c>
      <c r="B2992" s="2">
        <v>3</v>
      </c>
      <c r="C2992" s="2">
        <f>VLOOKUP(A2992, [1]orders!A:G, 7, FALSE)</f>
        <v>2</v>
      </c>
      <c r="D2992" s="2">
        <v>65</v>
      </c>
      <c r="E2992" s="2">
        <f>VLOOKUP(C2992, [2]staffs!A:G,1,FALSE)</f>
        <v>2</v>
      </c>
      <c r="F2992" s="2" t="str">
        <f>VLOOKUP(E2992, [2]staffs!A:D,4,FALSE)</f>
        <v>mireya.copeland@bikes.shop</v>
      </c>
      <c r="G2992" s="2">
        <f>VLOOKUP(D2992, [3]products!$A:$D, 4, FALSE)</f>
        <v>3</v>
      </c>
      <c r="H2992" s="2" t="str">
        <f>VLOOKUP(G2992, [4]categories!A:B, 2, FALSE)</f>
        <v>Cruisers Bicycles</v>
      </c>
      <c r="I2992" s="14">
        <f>VLOOKUP(A2992, [1]orders!A:B,2,FALSE)</f>
        <v>1229</v>
      </c>
      <c r="J2992" s="14" t="str">
        <f>VLOOKUP(A2992, [1]orders!A:I,9,FALSE)</f>
        <v>carina.lynch@gmail.com</v>
      </c>
      <c r="K2992" s="14">
        <f>VLOOKUP(A2992, [1]orders!A:J,10,FALSE)</f>
        <v>12590</v>
      </c>
      <c r="L2992" s="2" t="str">
        <f>IFERROR(VLOOKUP(C2992, [5]stores!A:B, 2, FALSE), "Unknown")</f>
        <v>Baldwin Bikes</v>
      </c>
      <c r="M2992" s="2" t="str">
        <f>VLOOKUP(D2992,[3]products!A:B,2,FALSE)</f>
        <v>Sun Bicycles Lil Bolt Type-R - 2017</v>
      </c>
      <c r="N2992" s="2" t="str">
        <f>VLOOKUP(D2992, [3]products!A:H, 8, FALSE)</f>
        <v>Sun Bicycles</v>
      </c>
      <c r="O2992" s="21">
        <f>VLOOKUP(A2992, [1]orders!A:D, 4, FALSE)</f>
        <v>42947</v>
      </c>
      <c r="P2992" s="2">
        <v>2</v>
      </c>
      <c r="Q2992" s="2">
        <v>346.99</v>
      </c>
      <c r="R2992" s="27">
        <v>0.2</v>
      </c>
      <c r="S2992" s="2">
        <f t="shared" si="46"/>
        <v>693.98</v>
      </c>
    </row>
    <row r="2993" spans="1:19" x14ac:dyDescent="0.3">
      <c r="A2993" s="2">
        <v>1037</v>
      </c>
      <c r="B2993" s="2">
        <v>4</v>
      </c>
      <c r="C2993" s="2">
        <f>VLOOKUP(A2993, [1]orders!A:G, 7, FALSE)</f>
        <v>2</v>
      </c>
      <c r="D2993" s="2">
        <v>92</v>
      </c>
      <c r="E2993" s="2">
        <f>VLOOKUP(C2993, [2]staffs!A:G,1,FALSE)</f>
        <v>2</v>
      </c>
      <c r="F2993" s="2" t="str">
        <f>VLOOKUP(E2993, [2]staffs!A:D,4,FALSE)</f>
        <v>mireya.copeland@bikes.shop</v>
      </c>
      <c r="G2993" s="2">
        <f>VLOOKUP(D2993, [3]products!$A:$D, 4, FALSE)</f>
        <v>1</v>
      </c>
      <c r="H2993" s="2" t="str">
        <f>VLOOKUP(G2993, [4]categories!A:B, 2, FALSE)</f>
        <v>Children Bicycles</v>
      </c>
      <c r="I2993" s="14">
        <f>VLOOKUP(A2993, [1]orders!A:B,2,FALSE)</f>
        <v>1229</v>
      </c>
      <c r="J2993" s="14" t="str">
        <f>VLOOKUP(A2993, [1]orders!A:I,9,FALSE)</f>
        <v>carina.lynch@gmail.com</v>
      </c>
      <c r="K2993" s="14">
        <f>VLOOKUP(A2993, [1]orders!A:J,10,FALSE)</f>
        <v>12590</v>
      </c>
      <c r="L2993" s="2" t="str">
        <f>IFERROR(VLOOKUP(C2993, [5]stores!A:B, 2, FALSE), "Unknown")</f>
        <v>Baldwin Bikes</v>
      </c>
      <c r="M2993" s="2" t="str">
        <f>VLOOKUP(D2993,[3]products!A:B,2,FALSE)</f>
        <v>Haro Shredder 20 - 2017</v>
      </c>
      <c r="N2993" s="2" t="str">
        <f>VLOOKUP(D2993, [3]products!A:H, 8, FALSE)</f>
        <v>Haro</v>
      </c>
      <c r="O2993" s="21">
        <f>VLOOKUP(A2993, [1]orders!A:D, 4, FALSE)</f>
        <v>42947</v>
      </c>
      <c r="P2993" s="2">
        <v>1</v>
      </c>
      <c r="Q2993" s="2">
        <v>209.99</v>
      </c>
      <c r="R2993" s="27">
        <v>7.0000000000000007E-2</v>
      </c>
      <c r="S2993" s="2">
        <f t="shared" si="46"/>
        <v>209.99</v>
      </c>
    </row>
    <row r="2994" spans="1:19" x14ac:dyDescent="0.3">
      <c r="A2994" s="2">
        <v>1037</v>
      </c>
      <c r="B2994" s="2">
        <v>5</v>
      </c>
      <c r="C2994" s="2">
        <f>VLOOKUP(A2994, [1]orders!A:G, 7, FALSE)</f>
        <v>2</v>
      </c>
      <c r="D2994" s="2">
        <v>84</v>
      </c>
      <c r="E2994" s="2">
        <f>VLOOKUP(C2994, [2]staffs!A:G,1,FALSE)</f>
        <v>2</v>
      </c>
      <c r="F2994" s="2" t="str">
        <f>VLOOKUP(E2994, [2]staffs!A:D,4,FALSE)</f>
        <v>mireya.copeland@bikes.shop</v>
      </c>
      <c r="G2994" s="2">
        <f>VLOOKUP(D2994, [3]products!$A:$D, 4, FALSE)</f>
        <v>1</v>
      </c>
      <c r="H2994" s="2" t="str">
        <f>VLOOKUP(G2994, [4]categories!A:B, 2, FALSE)</f>
        <v>Children Bicycles</v>
      </c>
      <c r="I2994" s="14">
        <f>VLOOKUP(A2994, [1]orders!A:B,2,FALSE)</f>
        <v>1229</v>
      </c>
      <c r="J2994" s="14" t="str">
        <f>VLOOKUP(A2994, [1]orders!A:I,9,FALSE)</f>
        <v>carina.lynch@gmail.com</v>
      </c>
      <c r="K2994" s="14">
        <f>VLOOKUP(A2994, [1]orders!A:J,10,FALSE)</f>
        <v>12590</v>
      </c>
      <c r="L2994" s="2" t="str">
        <f>IFERROR(VLOOKUP(C2994, [5]stores!A:B, 2, FALSE), "Unknown")</f>
        <v>Baldwin Bikes</v>
      </c>
      <c r="M2994" s="2" t="str">
        <f>VLOOKUP(D2994,[3]products!A:B,2,FALSE)</f>
        <v>Sun Bicycles Lil Kitt'n - 2017</v>
      </c>
      <c r="N2994" s="2" t="str">
        <f>VLOOKUP(D2994, [3]products!A:H, 8, FALSE)</f>
        <v>Sun Bicycles</v>
      </c>
      <c r="O2994" s="21">
        <f>VLOOKUP(A2994, [1]orders!A:D, 4, FALSE)</f>
        <v>42947</v>
      </c>
      <c r="P2994" s="2">
        <v>2</v>
      </c>
      <c r="Q2994" s="2">
        <v>109.99</v>
      </c>
      <c r="R2994" s="27">
        <v>0.05</v>
      </c>
      <c r="S2994" s="2">
        <f t="shared" si="46"/>
        <v>219.98</v>
      </c>
    </row>
    <row r="2995" spans="1:19" x14ac:dyDescent="0.3">
      <c r="A2995" s="2">
        <v>1038</v>
      </c>
      <c r="B2995" s="2">
        <v>1</v>
      </c>
      <c r="C2995" s="2">
        <f>VLOOKUP(A2995, [1]orders!A:G, 7, FALSE)</f>
        <v>2</v>
      </c>
      <c r="D2995" s="2">
        <v>83</v>
      </c>
      <c r="E2995" s="2">
        <f>VLOOKUP(C2995, [2]staffs!A:G,1,FALSE)</f>
        <v>2</v>
      </c>
      <c r="F2995" s="2" t="str">
        <f>VLOOKUP(E2995, [2]staffs!A:D,4,FALSE)</f>
        <v>mireya.copeland@bikes.shop</v>
      </c>
      <c r="G2995" s="2">
        <f>VLOOKUP(D2995, [3]products!$A:$D, 4, FALSE)</f>
        <v>1</v>
      </c>
      <c r="H2995" s="2" t="str">
        <f>VLOOKUP(G2995, [4]categories!A:B, 2, FALSE)</f>
        <v>Children Bicycles</v>
      </c>
      <c r="I2995" s="14">
        <f>VLOOKUP(A2995, [1]orders!A:B,2,FALSE)</f>
        <v>1281</v>
      </c>
      <c r="J2995" s="14" t="str">
        <f>VLOOKUP(A2995, [1]orders!A:I,9,FALSE)</f>
        <v>marlen.dawson@msn.com</v>
      </c>
      <c r="K2995" s="14">
        <f>VLOOKUP(A2995, [1]orders!A:J,10,FALSE)</f>
        <v>11377</v>
      </c>
      <c r="L2995" s="2" t="str">
        <f>IFERROR(VLOOKUP(C2995, [5]stores!A:B, 2, FALSE), "Unknown")</f>
        <v>Baldwin Bikes</v>
      </c>
      <c r="M2995" s="2" t="str">
        <f>VLOOKUP(D2995,[3]products!A:B,2,FALSE)</f>
        <v>Trek Boy's Kickster - 2015/2017</v>
      </c>
      <c r="N2995" s="2" t="str">
        <f>VLOOKUP(D2995, [3]products!A:H, 8, FALSE)</f>
        <v>Trek</v>
      </c>
      <c r="O2995" s="21">
        <f>VLOOKUP(A2995, [1]orders!A:D, 4, FALSE)</f>
        <v>42947</v>
      </c>
      <c r="P2995" s="2">
        <v>1</v>
      </c>
      <c r="Q2995" s="2">
        <v>149.99</v>
      </c>
      <c r="R2995" s="27">
        <v>0.05</v>
      </c>
      <c r="S2995" s="2">
        <f t="shared" si="46"/>
        <v>149.99</v>
      </c>
    </row>
    <row r="2996" spans="1:19" x14ac:dyDescent="0.3">
      <c r="A2996" s="2">
        <v>1038</v>
      </c>
      <c r="B2996" s="2">
        <v>2</v>
      </c>
      <c r="C2996" s="2">
        <f>VLOOKUP(A2996, [1]orders!A:G, 7, FALSE)</f>
        <v>2</v>
      </c>
      <c r="D2996" s="2">
        <v>9</v>
      </c>
      <c r="E2996" s="2">
        <f>VLOOKUP(C2996, [2]staffs!A:G,1,FALSE)</f>
        <v>2</v>
      </c>
      <c r="F2996" s="2" t="str">
        <f>VLOOKUP(E2996, [2]staffs!A:D,4,FALSE)</f>
        <v>mireya.copeland@bikes.shop</v>
      </c>
      <c r="G2996" s="2">
        <f>VLOOKUP(D2996, [3]products!$A:$D, 4, FALSE)</f>
        <v>5</v>
      </c>
      <c r="H2996" s="2" t="str">
        <f>VLOOKUP(G2996, [4]categories!A:B, 2, FALSE)</f>
        <v>Electric Bikes</v>
      </c>
      <c r="I2996" s="14">
        <f>VLOOKUP(A2996, [1]orders!A:B,2,FALSE)</f>
        <v>1281</v>
      </c>
      <c r="J2996" s="14" t="str">
        <f>VLOOKUP(A2996, [1]orders!A:I,9,FALSE)</f>
        <v>marlen.dawson@msn.com</v>
      </c>
      <c r="K2996" s="14">
        <f>VLOOKUP(A2996, [1]orders!A:J,10,FALSE)</f>
        <v>11377</v>
      </c>
      <c r="L2996" s="2" t="str">
        <f>IFERROR(VLOOKUP(C2996, [5]stores!A:B, 2, FALSE), "Unknown")</f>
        <v>Baldwin Bikes</v>
      </c>
      <c r="M2996" s="2" t="str">
        <f>VLOOKUP(D2996,[3]products!A:B,2,FALSE)</f>
        <v>Trek Conduit+ - 2016</v>
      </c>
      <c r="N2996" s="2" t="str">
        <f>VLOOKUP(D2996, [3]products!A:H, 8, FALSE)</f>
        <v>Trek</v>
      </c>
      <c r="O2996" s="21">
        <f>VLOOKUP(A2996, [1]orders!A:D, 4, FALSE)</f>
        <v>42947</v>
      </c>
      <c r="P2996" s="2">
        <v>1</v>
      </c>
      <c r="Q2996" s="2">
        <v>2999.99</v>
      </c>
      <c r="R2996" s="27">
        <v>7.0000000000000007E-2</v>
      </c>
      <c r="S2996" s="2">
        <f t="shared" si="46"/>
        <v>2999.99</v>
      </c>
    </row>
    <row r="2997" spans="1:19" x14ac:dyDescent="0.3">
      <c r="A2997" s="2">
        <v>1039</v>
      </c>
      <c r="B2997" s="2">
        <v>1</v>
      </c>
      <c r="C2997" s="2">
        <f>VLOOKUP(A2997, [1]orders!A:G, 7, FALSE)</f>
        <v>2</v>
      </c>
      <c r="D2997" s="2">
        <v>18</v>
      </c>
      <c r="E2997" s="2">
        <f>VLOOKUP(C2997, [2]staffs!A:G,1,FALSE)</f>
        <v>2</v>
      </c>
      <c r="F2997" s="2" t="str">
        <f>VLOOKUP(E2997, [2]staffs!A:D,4,FALSE)</f>
        <v>mireya.copeland@bikes.shop</v>
      </c>
      <c r="G2997" s="2">
        <f>VLOOKUP(D2997, [3]products!$A:$D, 4, FALSE)</f>
        <v>3</v>
      </c>
      <c r="H2997" s="2" t="str">
        <f>VLOOKUP(G2997, [4]categories!A:B, 2, FALSE)</f>
        <v>Cruisers Bicycles</v>
      </c>
      <c r="I2997" s="14">
        <f>VLOOKUP(A2997, [1]orders!A:B,2,FALSE)</f>
        <v>1077</v>
      </c>
      <c r="J2997" s="14" t="str">
        <f>VLOOKUP(A2997, [1]orders!A:I,9,FALSE)</f>
        <v>heather.perry@gmail.com</v>
      </c>
      <c r="K2997" s="14">
        <f>VLOOKUP(A2997, [1]orders!A:J,10,FALSE)</f>
        <v>11104</v>
      </c>
      <c r="L2997" s="2" t="str">
        <f>IFERROR(VLOOKUP(C2997, [5]stores!A:B, 2, FALSE), "Unknown")</f>
        <v>Baldwin Bikes</v>
      </c>
      <c r="M2997" s="2" t="str">
        <f>VLOOKUP(D2997,[3]products!A:B,2,FALSE)</f>
        <v>Pure Cycles Western 3-Speed - Women's - 2015/2016</v>
      </c>
      <c r="N2997" s="2" t="str">
        <f>VLOOKUP(D2997, [3]products!A:H, 8, FALSE)</f>
        <v>Pure Cycles</v>
      </c>
      <c r="O2997" s="21">
        <f>VLOOKUP(A2997, [1]orders!A:D, 4, FALSE)</f>
        <v>42949</v>
      </c>
      <c r="P2997" s="2">
        <v>2</v>
      </c>
      <c r="Q2997" s="2">
        <v>449</v>
      </c>
      <c r="R2997" s="27">
        <v>0.2</v>
      </c>
      <c r="S2997" s="2">
        <f t="shared" si="46"/>
        <v>898</v>
      </c>
    </row>
    <row r="2998" spans="1:19" x14ac:dyDescent="0.3">
      <c r="A2998" s="2">
        <v>1040</v>
      </c>
      <c r="B2998" s="2">
        <v>1</v>
      </c>
      <c r="C2998" s="2">
        <f>VLOOKUP(A2998, [1]orders!A:G, 7, FALSE)</f>
        <v>1</v>
      </c>
      <c r="D2998" s="2">
        <v>97</v>
      </c>
      <c r="E2998" s="2">
        <f>VLOOKUP(C2998, [2]staffs!A:G,1,FALSE)</f>
        <v>1</v>
      </c>
      <c r="F2998" s="2" t="str">
        <f>VLOOKUP(E2998, [2]staffs!A:D,4,FALSE)</f>
        <v>fabiola.jackson@bikes.shop</v>
      </c>
      <c r="G2998" s="2">
        <f>VLOOKUP(D2998, [3]products!$A:$D, 4, FALSE)</f>
        <v>1</v>
      </c>
      <c r="H2998" s="2" t="str">
        <f>VLOOKUP(G2998, [4]categories!A:B, 2, FALSE)</f>
        <v>Children Bicycles</v>
      </c>
      <c r="I2998" s="14">
        <f>VLOOKUP(A2998, [1]orders!A:B,2,FALSE)</f>
        <v>1225</v>
      </c>
      <c r="J2998" s="14" t="str">
        <f>VLOOKUP(A2998, [1]orders!A:I,9,FALSE)</f>
        <v>mellisa.griffin@msn.com</v>
      </c>
      <c r="K2998" s="14">
        <f>VLOOKUP(A2998, [1]orders!A:J,10,FALSE)</f>
        <v>93635</v>
      </c>
      <c r="L2998" s="2" t="str">
        <f>IFERROR(VLOOKUP(C2998, [5]stores!A:B, 2, FALSE), "Unknown")</f>
        <v>Santa Cruz Bikes</v>
      </c>
      <c r="M2998" s="2" t="str">
        <f>VLOOKUP(D2998,[3]products!A:B,2,FALSE)</f>
        <v>Electra Savannah 3i (20-inch) - Girl's - 2017</v>
      </c>
      <c r="N2998" s="2" t="str">
        <f>VLOOKUP(D2998, [3]products!A:H, 8, FALSE)</f>
        <v>Electra</v>
      </c>
      <c r="O2998" s="21">
        <f>VLOOKUP(A2998, [1]orders!A:D, 4, FALSE)</f>
        <v>42951</v>
      </c>
      <c r="P2998" s="2">
        <v>1</v>
      </c>
      <c r="Q2998" s="2">
        <v>349.99</v>
      </c>
      <c r="R2998" s="27">
        <v>0.1</v>
      </c>
      <c r="S2998" s="2">
        <f t="shared" si="46"/>
        <v>349.99</v>
      </c>
    </row>
    <row r="2999" spans="1:19" x14ac:dyDescent="0.3">
      <c r="A2999" s="2">
        <v>1040</v>
      </c>
      <c r="B2999" s="2">
        <v>2</v>
      </c>
      <c r="C2999" s="2">
        <f>VLOOKUP(A2999, [1]orders!A:G, 7, FALSE)</f>
        <v>1</v>
      </c>
      <c r="D2999" s="2">
        <v>28</v>
      </c>
      <c r="E2999" s="2">
        <f>VLOOKUP(C2999, [2]staffs!A:G,1,FALSE)</f>
        <v>1</v>
      </c>
      <c r="F2999" s="2" t="str">
        <f>VLOOKUP(E2999, [2]staffs!A:D,4,FALSE)</f>
        <v>fabiola.jackson@bikes.shop</v>
      </c>
      <c r="G2999" s="2">
        <f>VLOOKUP(D2999, [3]products!$A:$D, 4, FALSE)</f>
        <v>6</v>
      </c>
      <c r="H2999" s="2" t="str">
        <f>VLOOKUP(G2999, [4]categories!A:B, 2, FALSE)</f>
        <v>Mountain Bikes</v>
      </c>
      <c r="I2999" s="14">
        <f>VLOOKUP(A2999, [1]orders!A:B,2,FALSE)</f>
        <v>1225</v>
      </c>
      <c r="J2999" s="14" t="str">
        <f>VLOOKUP(A2999, [1]orders!A:I,9,FALSE)</f>
        <v>mellisa.griffin@msn.com</v>
      </c>
      <c r="K2999" s="14">
        <f>VLOOKUP(A2999, [1]orders!A:J,10,FALSE)</f>
        <v>93635</v>
      </c>
      <c r="L2999" s="2" t="str">
        <f>IFERROR(VLOOKUP(C2999, [5]stores!A:B, 2, FALSE), "Unknown")</f>
        <v>Santa Cruz Bikes</v>
      </c>
      <c r="M2999" s="2" t="str">
        <f>VLOOKUP(D2999,[3]products!A:B,2,FALSE)</f>
        <v>Surly Karate Monkey 27.5+ Frameset - 2017</v>
      </c>
      <c r="N2999" s="2" t="str">
        <f>VLOOKUP(D2999, [3]products!A:H, 8, FALSE)</f>
        <v>Surly</v>
      </c>
      <c r="O2999" s="21">
        <f>VLOOKUP(A2999, [1]orders!A:D, 4, FALSE)</f>
        <v>42951</v>
      </c>
      <c r="P2999" s="2">
        <v>2</v>
      </c>
      <c r="Q2999" s="2">
        <v>2499.9899999999998</v>
      </c>
      <c r="R2999" s="27">
        <v>0.2</v>
      </c>
      <c r="S2999" s="2">
        <f t="shared" si="46"/>
        <v>4999.9799999999996</v>
      </c>
    </row>
    <row r="3000" spans="1:19" x14ac:dyDescent="0.3">
      <c r="A3000" s="2">
        <v>1040</v>
      </c>
      <c r="B3000" s="2">
        <v>3</v>
      </c>
      <c r="C3000" s="2">
        <f>VLOOKUP(A3000, [1]orders!A:G, 7, FALSE)</f>
        <v>1</v>
      </c>
      <c r="D3000" s="2">
        <v>64</v>
      </c>
      <c r="E3000" s="2">
        <f>VLOOKUP(C3000, [2]staffs!A:G,1,FALSE)</f>
        <v>1</v>
      </c>
      <c r="F3000" s="2" t="str">
        <f>VLOOKUP(E3000, [2]staffs!A:D,4,FALSE)</f>
        <v>fabiola.jackson@bikes.shop</v>
      </c>
      <c r="G3000" s="2">
        <f>VLOOKUP(D3000, [3]products!$A:$D, 4, FALSE)</f>
        <v>3</v>
      </c>
      <c r="H3000" s="2" t="str">
        <f>VLOOKUP(G3000, [4]categories!A:B, 2, FALSE)</f>
        <v>Cruisers Bicycles</v>
      </c>
      <c r="I3000" s="14">
        <f>VLOOKUP(A3000, [1]orders!A:B,2,FALSE)</f>
        <v>1225</v>
      </c>
      <c r="J3000" s="14" t="str">
        <f>VLOOKUP(A3000, [1]orders!A:I,9,FALSE)</f>
        <v>mellisa.griffin@msn.com</v>
      </c>
      <c r="K3000" s="14">
        <f>VLOOKUP(A3000, [1]orders!A:J,10,FALSE)</f>
        <v>93635</v>
      </c>
      <c r="L3000" s="2" t="str">
        <f>IFERROR(VLOOKUP(C3000, [5]stores!A:B, 2, FALSE), "Unknown")</f>
        <v>Santa Cruz Bikes</v>
      </c>
      <c r="M3000" s="2" t="str">
        <f>VLOOKUP(D3000,[3]products!A:B,2,FALSE)</f>
        <v>Electra Townie Original 7D - 2017</v>
      </c>
      <c r="N3000" s="2" t="str">
        <f>VLOOKUP(D3000, [3]products!A:H, 8, FALSE)</f>
        <v>Electra</v>
      </c>
      <c r="O3000" s="21">
        <f>VLOOKUP(A3000, [1]orders!A:D, 4, FALSE)</f>
        <v>42951</v>
      </c>
      <c r="P3000" s="2">
        <v>1</v>
      </c>
      <c r="Q3000" s="2">
        <v>489.99</v>
      </c>
      <c r="R3000" s="27">
        <v>7.0000000000000007E-2</v>
      </c>
      <c r="S3000" s="2">
        <f t="shared" si="46"/>
        <v>489.99</v>
      </c>
    </row>
    <row r="3001" spans="1:19" x14ac:dyDescent="0.3">
      <c r="A3001" s="2">
        <v>1040</v>
      </c>
      <c r="B3001" s="2">
        <v>4</v>
      </c>
      <c r="C3001" s="2">
        <f>VLOOKUP(A3001, [1]orders!A:G, 7, FALSE)</f>
        <v>1</v>
      </c>
      <c r="D3001" s="2">
        <v>27</v>
      </c>
      <c r="E3001" s="2">
        <f>VLOOKUP(C3001, [2]staffs!A:G,1,FALSE)</f>
        <v>1</v>
      </c>
      <c r="F3001" s="2" t="str">
        <f>VLOOKUP(E3001, [2]staffs!A:D,4,FALSE)</f>
        <v>fabiola.jackson@bikes.shop</v>
      </c>
      <c r="G3001" s="2">
        <f>VLOOKUP(D3001, [3]products!$A:$D, 4, FALSE)</f>
        <v>6</v>
      </c>
      <c r="H3001" s="2" t="str">
        <f>VLOOKUP(G3001, [4]categories!A:B, 2, FALSE)</f>
        <v>Mountain Bikes</v>
      </c>
      <c r="I3001" s="14">
        <f>VLOOKUP(A3001, [1]orders!A:B,2,FALSE)</f>
        <v>1225</v>
      </c>
      <c r="J3001" s="14" t="str">
        <f>VLOOKUP(A3001, [1]orders!A:I,9,FALSE)</f>
        <v>mellisa.griffin@msn.com</v>
      </c>
      <c r="K3001" s="14">
        <f>VLOOKUP(A3001, [1]orders!A:J,10,FALSE)</f>
        <v>93635</v>
      </c>
      <c r="L3001" s="2" t="str">
        <f>IFERROR(VLOOKUP(C3001, [5]stores!A:B, 2, FALSE), "Unknown")</f>
        <v>Santa Cruz Bikes</v>
      </c>
      <c r="M3001" s="2" t="str">
        <f>VLOOKUP(D3001,[3]products!A:B,2,FALSE)</f>
        <v>Surly Big Dummy Frameset - 2017</v>
      </c>
      <c r="N3001" s="2" t="str">
        <f>VLOOKUP(D3001, [3]products!A:H, 8, FALSE)</f>
        <v>Surly</v>
      </c>
      <c r="O3001" s="21">
        <f>VLOOKUP(A3001, [1]orders!A:D, 4, FALSE)</f>
        <v>42951</v>
      </c>
      <c r="P3001" s="2">
        <v>2</v>
      </c>
      <c r="Q3001" s="2">
        <v>999.99</v>
      </c>
      <c r="R3001" s="27">
        <v>7.0000000000000007E-2</v>
      </c>
      <c r="S3001" s="2">
        <f t="shared" si="46"/>
        <v>1999.98</v>
      </c>
    </row>
    <row r="3002" spans="1:19" x14ac:dyDescent="0.3">
      <c r="A3002" s="2">
        <v>1040</v>
      </c>
      <c r="B3002" s="2">
        <v>5</v>
      </c>
      <c r="C3002" s="2">
        <f>VLOOKUP(A3002, [1]orders!A:G, 7, FALSE)</f>
        <v>1</v>
      </c>
      <c r="D3002" s="2">
        <v>8</v>
      </c>
      <c r="E3002" s="2">
        <f>VLOOKUP(C3002, [2]staffs!A:G,1,FALSE)</f>
        <v>1</v>
      </c>
      <c r="F3002" s="2" t="str">
        <f>VLOOKUP(E3002, [2]staffs!A:D,4,FALSE)</f>
        <v>fabiola.jackson@bikes.shop</v>
      </c>
      <c r="G3002" s="2">
        <f>VLOOKUP(D3002, [3]products!$A:$D, 4, FALSE)</f>
        <v>6</v>
      </c>
      <c r="H3002" s="2" t="str">
        <f>VLOOKUP(G3002, [4]categories!A:B, 2, FALSE)</f>
        <v>Mountain Bikes</v>
      </c>
      <c r="I3002" s="14">
        <f>VLOOKUP(A3002, [1]orders!A:B,2,FALSE)</f>
        <v>1225</v>
      </c>
      <c r="J3002" s="14" t="str">
        <f>VLOOKUP(A3002, [1]orders!A:I,9,FALSE)</f>
        <v>mellisa.griffin@msn.com</v>
      </c>
      <c r="K3002" s="14">
        <f>VLOOKUP(A3002, [1]orders!A:J,10,FALSE)</f>
        <v>93635</v>
      </c>
      <c r="L3002" s="2" t="str">
        <f>IFERROR(VLOOKUP(C3002, [5]stores!A:B, 2, FALSE), "Unknown")</f>
        <v>Santa Cruz Bikes</v>
      </c>
      <c r="M3002" s="2" t="str">
        <f>VLOOKUP(D3002,[3]products!A:B,2,FALSE)</f>
        <v>Trek Remedy 29 Carbon Frameset - 2016</v>
      </c>
      <c r="N3002" s="2" t="str">
        <f>VLOOKUP(D3002, [3]products!A:H, 8, FALSE)</f>
        <v>Trek</v>
      </c>
      <c r="O3002" s="21">
        <f>VLOOKUP(A3002, [1]orders!A:D, 4, FALSE)</f>
        <v>42951</v>
      </c>
      <c r="P3002" s="2">
        <v>2</v>
      </c>
      <c r="Q3002" s="2">
        <v>1799.99</v>
      </c>
      <c r="R3002" s="27">
        <v>0.05</v>
      </c>
      <c r="S3002" s="2">
        <f t="shared" si="46"/>
        <v>3599.98</v>
      </c>
    </row>
    <row r="3003" spans="1:19" x14ac:dyDescent="0.3">
      <c r="A3003" s="2">
        <v>1041</v>
      </c>
      <c r="B3003" s="2">
        <v>1</v>
      </c>
      <c r="C3003" s="2">
        <f>VLOOKUP(A3003, [1]orders!A:G, 7, FALSE)</f>
        <v>2</v>
      </c>
      <c r="D3003" s="2">
        <v>89</v>
      </c>
      <c r="E3003" s="2">
        <f>VLOOKUP(C3003, [2]staffs!A:G,1,FALSE)</f>
        <v>2</v>
      </c>
      <c r="F3003" s="2" t="str">
        <f>VLOOKUP(E3003, [2]staffs!A:D,4,FALSE)</f>
        <v>mireya.copeland@bikes.shop</v>
      </c>
      <c r="G3003" s="2">
        <f>VLOOKUP(D3003, [3]products!$A:$D, 4, FALSE)</f>
        <v>1</v>
      </c>
      <c r="H3003" s="2" t="str">
        <f>VLOOKUP(G3003, [4]categories!A:B, 2, FALSE)</f>
        <v>Children Bicycles</v>
      </c>
      <c r="I3003" s="14">
        <f>VLOOKUP(A3003, [1]orders!A:B,2,FALSE)</f>
        <v>70</v>
      </c>
      <c r="J3003" s="14" t="str">
        <f>VLOOKUP(A3003, [1]orders!A:I,9,FALSE)</f>
        <v>tomasa.carson@aol.com</v>
      </c>
      <c r="K3003" s="14">
        <f>VLOOKUP(A3003, [1]orders!A:J,10,FALSE)</f>
        <v>11369</v>
      </c>
      <c r="L3003" s="2" t="str">
        <f>IFERROR(VLOOKUP(C3003, [5]stores!A:B, 2, FALSE), "Unknown")</f>
        <v>Baldwin Bikes</v>
      </c>
      <c r="M3003" s="2" t="str">
        <f>VLOOKUP(D3003,[3]products!A:B,2,FALSE)</f>
        <v>Trek Precaliber 16 Boys - 2017</v>
      </c>
      <c r="N3003" s="2" t="str">
        <f>VLOOKUP(D3003, [3]products!A:H, 8, FALSE)</f>
        <v>Trek</v>
      </c>
      <c r="O3003" s="21">
        <f>VLOOKUP(A3003, [1]orders!A:D, 4, FALSE)</f>
        <v>42951</v>
      </c>
      <c r="P3003" s="2">
        <v>1</v>
      </c>
      <c r="Q3003" s="2">
        <v>209.99</v>
      </c>
      <c r="R3003" s="27">
        <v>0.1</v>
      </c>
      <c r="S3003" s="2">
        <f t="shared" si="46"/>
        <v>209.99</v>
      </c>
    </row>
    <row r="3004" spans="1:19" x14ac:dyDescent="0.3">
      <c r="A3004" s="2">
        <v>1041</v>
      </c>
      <c r="B3004" s="2">
        <v>2</v>
      </c>
      <c r="C3004" s="2">
        <f>VLOOKUP(A3004, [1]orders!A:G, 7, FALSE)</f>
        <v>2</v>
      </c>
      <c r="D3004" s="2">
        <v>61</v>
      </c>
      <c r="E3004" s="2">
        <f>VLOOKUP(C3004, [2]staffs!A:G,1,FALSE)</f>
        <v>2</v>
      </c>
      <c r="F3004" s="2" t="str">
        <f>VLOOKUP(E3004, [2]staffs!A:D,4,FALSE)</f>
        <v>mireya.copeland@bikes.shop</v>
      </c>
      <c r="G3004" s="2">
        <f>VLOOKUP(D3004, [3]products!$A:$D, 4, FALSE)</f>
        <v>5</v>
      </c>
      <c r="H3004" s="2" t="str">
        <f>VLOOKUP(G3004, [4]categories!A:B, 2, FALSE)</f>
        <v>Electric Bikes</v>
      </c>
      <c r="I3004" s="14">
        <f>VLOOKUP(A3004, [1]orders!A:B,2,FALSE)</f>
        <v>70</v>
      </c>
      <c r="J3004" s="14" t="str">
        <f>VLOOKUP(A3004, [1]orders!A:I,9,FALSE)</f>
        <v>tomasa.carson@aol.com</v>
      </c>
      <c r="K3004" s="14">
        <f>VLOOKUP(A3004, [1]orders!A:J,10,FALSE)</f>
        <v>11369</v>
      </c>
      <c r="L3004" s="2" t="str">
        <f>IFERROR(VLOOKUP(C3004, [5]stores!A:B, 2, FALSE), "Unknown")</f>
        <v>Baldwin Bikes</v>
      </c>
      <c r="M3004" s="2" t="str">
        <f>VLOOKUP(D3004,[3]products!A:B,2,FALSE)</f>
        <v>Trek Powerfly 8 FS Plus - 2017</v>
      </c>
      <c r="N3004" s="2" t="str">
        <f>VLOOKUP(D3004, [3]products!A:H, 8, FALSE)</f>
        <v>Trek</v>
      </c>
      <c r="O3004" s="21">
        <f>VLOOKUP(A3004, [1]orders!A:D, 4, FALSE)</f>
        <v>42951</v>
      </c>
      <c r="P3004" s="2">
        <v>2</v>
      </c>
      <c r="Q3004" s="2">
        <v>4999.99</v>
      </c>
      <c r="R3004" s="27">
        <v>7.0000000000000007E-2</v>
      </c>
      <c r="S3004" s="2">
        <f t="shared" si="46"/>
        <v>9999.98</v>
      </c>
    </row>
    <row r="3005" spans="1:19" x14ac:dyDescent="0.3">
      <c r="A3005" s="2">
        <v>1041</v>
      </c>
      <c r="B3005" s="2">
        <v>3</v>
      </c>
      <c r="C3005" s="2">
        <f>VLOOKUP(A3005, [1]orders!A:G, 7, FALSE)</f>
        <v>2</v>
      </c>
      <c r="D3005" s="2">
        <v>94</v>
      </c>
      <c r="E3005" s="2">
        <f>VLOOKUP(C3005, [2]staffs!A:G,1,FALSE)</f>
        <v>2</v>
      </c>
      <c r="F3005" s="2" t="str">
        <f>VLOOKUP(E3005, [2]staffs!A:D,4,FALSE)</f>
        <v>mireya.copeland@bikes.shop</v>
      </c>
      <c r="G3005" s="2">
        <f>VLOOKUP(D3005, [3]products!$A:$D, 4, FALSE)</f>
        <v>1</v>
      </c>
      <c r="H3005" s="2" t="str">
        <f>VLOOKUP(G3005, [4]categories!A:B, 2, FALSE)</f>
        <v>Children Bicycles</v>
      </c>
      <c r="I3005" s="14">
        <f>VLOOKUP(A3005, [1]orders!A:B,2,FALSE)</f>
        <v>70</v>
      </c>
      <c r="J3005" s="14" t="str">
        <f>VLOOKUP(A3005, [1]orders!A:I,9,FALSE)</f>
        <v>tomasa.carson@aol.com</v>
      </c>
      <c r="K3005" s="14">
        <f>VLOOKUP(A3005, [1]orders!A:J,10,FALSE)</f>
        <v>11369</v>
      </c>
      <c r="L3005" s="2" t="str">
        <f>IFERROR(VLOOKUP(C3005, [5]stores!A:B, 2, FALSE), "Unknown")</f>
        <v>Baldwin Bikes</v>
      </c>
      <c r="M3005" s="2" t="str">
        <f>VLOOKUP(D3005,[3]products!A:B,2,FALSE)</f>
        <v>Haro Shredder Pro 20 - 2017</v>
      </c>
      <c r="N3005" s="2" t="str">
        <f>VLOOKUP(D3005, [3]products!A:H, 8, FALSE)</f>
        <v>Haro</v>
      </c>
      <c r="O3005" s="21">
        <f>VLOOKUP(A3005, [1]orders!A:D, 4, FALSE)</f>
        <v>42951</v>
      </c>
      <c r="P3005" s="2">
        <v>2</v>
      </c>
      <c r="Q3005" s="2">
        <v>249.99</v>
      </c>
      <c r="R3005" s="27">
        <v>0.1</v>
      </c>
      <c r="S3005" s="2">
        <f t="shared" si="46"/>
        <v>499.98</v>
      </c>
    </row>
    <row r="3006" spans="1:19" x14ac:dyDescent="0.3">
      <c r="A3006" s="2">
        <v>1042</v>
      </c>
      <c r="B3006" s="2">
        <v>1</v>
      </c>
      <c r="C3006" s="2">
        <f>VLOOKUP(A3006, [1]orders!A:G, 7, FALSE)</f>
        <v>2</v>
      </c>
      <c r="D3006" s="2">
        <v>23</v>
      </c>
      <c r="E3006" s="2">
        <f>VLOOKUP(C3006, [2]staffs!A:G,1,FALSE)</f>
        <v>2</v>
      </c>
      <c r="F3006" s="2" t="str">
        <f>VLOOKUP(E3006, [2]staffs!A:D,4,FALSE)</f>
        <v>mireya.copeland@bikes.shop</v>
      </c>
      <c r="G3006" s="2">
        <f>VLOOKUP(D3006, [3]products!$A:$D, 4, FALSE)</f>
        <v>1</v>
      </c>
      <c r="H3006" s="2" t="str">
        <f>VLOOKUP(G3006, [4]categories!A:B, 2, FALSE)</f>
        <v>Children Bicycles</v>
      </c>
      <c r="I3006" s="14">
        <f>VLOOKUP(A3006, [1]orders!A:B,2,FALSE)</f>
        <v>539</v>
      </c>
      <c r="J3006" s="14" t="str">
        <f>VLOOKUP(A3006, [1]orders!A:I,9,FALSE)</f>
        <v>jamika.acevedo@yahoo.com</v>
      </c>
      <c r="K3006" s="14">
        <f>VLOOKUP(A3006, [1]orders!A:J,10,FALSE)</f>
        <v>11417</v>
      </c>
      <c r="L3006" s="2" t="str">
        <f>IFERROR(VLOOKUP(C3006, [5]stores!A:B, 2, FALSE), "Unknown")</f>
        <v>Baldwin Bikes</v>
      </c>
      <c r="M3006" s="2" t="str">
        <f>VLOOKUP(D3006,[3]products!A:B,2,FALSE)</f>
        <v>Electra Girl's Hawaii 1 (20-inch) - 2015/2016</v>
      </c>
      <c r="N3006" s="2" t="str">
        <f>VLOOKUP(D3006, [3]products!A:H, 8, FALSE)</f>
        <v>Electra</v>
      </c>
      <c r="O3006" s="21">
        <f>VLOOKUP(A3006, [1]orders!A:D, 4, FALSE)</f>
        <v>42953</v>
      </c>
      <c r="P3006" s="2">
        <v>1</v>
      </c>
      <c r="Q3006" s="2">
        <v>299.99</v>
      </c>
      <c r="R3006" s="27">
        <v>0.1</v>
      </c>
      <c r="S3006" s="2">
        <f t="shared" si="46"/>
        <v>299.99</v>
      </c>
    </row>
    <row r="3007" spans="1:19" x14ac:dyDescent="0.3">
      <c r="A3007" s="2">
        <v>1043</v>
      </c>
      <c r="B3007" s="2">
        <v>1</v>
      </c>
      <c r="C3007" s="2">
        <f>VLOOKUP(A3007, [1]orders!A:G, 7, FALSE)</f>
        <v>2</v>
      </c>
      <c r="D3007" s="2">
        <v>55</v>
      </c>
      <c r="E3007" s="2">
        <f>VLOOKUP(C3007, [2]staffs!A:G,1,FALSE)</f>
        <v>2</v>
      </c>
      <c r="F3007" s="2" t="str">
        <f>VLOOKUP(E3007, [2]staffs!A:D,4,FALSE)</f>
        <v>mireya.copeland@bikes.shop</v>
      </c>
      <c r="G3007" s="2">
        <f>VLOOKUP(D3007, [3]products!$A:$D, 4, FALSE)</f>
        <v>7</v>
      </c>
      <c r="H3007" s="2" t="str">
        <f>VLOOKUP(G3007, [4]categories!A:B, 2, FALSE)</f>
        <v>Road Bikes</v>
      </c>
      <c r="I3007" s="14">
        <f>VLOOKUP(A3007, [1]orders!A:B,2,FALSE)</f>
        <v>1235</v>
      </c>
      <c r="J3007" s="14" t="str">
        <f>VLOOKUP(A3007, [1]orders!A:I,9,FALSE)</f>
        <v>georgina.gonzales@yahoo.com</v>
      </c>
      <c r="K3007" s="14">
        <f>VLOOKUP(A3007, [1]orders!A:J,10,FALSE)</f>
        <v>13760</v>
      </c>
      <c r="L3007" s="2" t="str">
        <f>IFERROR(VLOOKUP(C3007, [5]stores!A:B, 2, FALSE), "Unknown")</f>
        <v>Baldwin Bikes</v>
      </c>
      <c r="M3007" s="2" t="str">
        <f>VLOOKUP(D3007,[3]products!A:B,2,FALSE)</f>
        <v>Trek Domane S 6 - 2017</v>
      </c>
      <c r="N3007" s="2" t="str">
        <f>VLOOKUP(D3007, [3]products!A:H, 8, FALSE)</f>
        <v>Trek</v>
      </c>
      <c r="O3007" s="21">
        <f>VLOOKUP(A3007, [1]orders!A:D, 4, FALSE)</f>
        <v>42953</v>
      </c>
      <c r="P3007" s="2">
        <v>2</v>
      </c>
      <c r="Q3007" s="2">
        <v>2699.99</v>
      </c>
      <c r="R3007" s="27">
        <v>0.1</v>
      </c>
      <c r="S3007" s="2">
        <f t="shared" si="46"/>
        <v>5399.98</v>
      </c>
    </row>
    <row r="3008" spans="1:19" x14ac:dyDescent="0.3">
      <c r="A3008" s="2">
        <v>1043</v>
      </c>
      <c r="B3008" s="2">
        <v>2</v>
      </c>
      <c r="C3008" s="2">
        <f>VLOOKUP(A3008, [1]orders!A:G, 7, FALSE)</f>
        <v>2</v>
      </c>
      <c r="D3008" s="2">
        <v>20</v>
      </c>
      <c r="E3008" s="2">
        <f>VLOOKUP(C3008, [2]staffs!A:G,1,FALSE)</f>
        <v>2</v>
      </c>
      <c r="F3008" s="2" t="str">
        <f>VLOOKUP(E3008, [2]staffs!A:D,4,FALSE)</f>
        <v>mireya.copeland@bikes.shop</v>
      </c>
      <c r="G3008" s="2">
        <f>VLOOKUP(D3008, [3]products!$A:$D, 4, FALSE)</f>
        <v>3</v>
      </c>
      <c r="H3008" s="2" t="str">
        <f>VLOOKUP(G3008, [4]categories!A:B, 2, FALSE)</f>
        <v>Cruisers Bicycles</v>
      </c>
      <c r="I3008" s="14">
        <f>VLOOKUP(A3008, [1]orders!A:B,2,FALSE)</f>
        <v>1235</v>
      </c>
      <c r="J3008" s="14" t="str">
        <f>VLOOKUP(A3008, [1]orders!A:I,9,FALSE)</f>
        <v>georgina.gonzales@yahoo.com</v>
      </c>
      <c r="K3008" s="14">
        <f>VLOOKUP(A3008, [1]orders!A:J,10,FALSE)</f>
        <v>13760</v>
      </c>
      <c r="L3008" s="2" t="str">
        <f>IFERROR(VLOOKUP(C3008, [5]stores!A:B, 2, FALSE), "Unknown")</f>
        <v>Baldwin Bikes</v>
      </c>
      <c r="M3008" s="2" t="str">
        <f>VLOOKUP(D3008,[3]products!A:B,2,FALSE)</f>
        <v>Electra Townie Original 7D EQ - Women's - 2016</v>
      </c>
      <c r="N3008" s="2" t="str">
        <f>VLOOKUP(D3008, [3]products!A:H, 8, FALSE)</f>
        <v>Electra</v>
      </c>
      <c r="O3008" s="21">
        <f>VLOOKUP(A3008, [1]orders!A:D, 4, FALSE)</f>
        <v>42953</v>
      </c>
      <c r="P3008" s="2">
        <v>1</v>
      </c>
      <c r="Q3008" s="2">
        <v>599.99</v>
      </c>
      <c r="R3008" s="27">
        <v>7.0000000000000007E-2</v>
      </c>
      <c r="S3008" s="2">
        <f t="shared" si="46"/>
        <v>599.99</v>
      </c>
    </row>
    <row r="3009" spans="1:19" x14ac:dyDescent="0.3">
      <c r="A3009" s="2">
        <v>1044</v>
      </c>
      <c r="B3009" s="2">
        <v>1</v>
      </c>
      <c r="C3009" s="2">
        <f>VLOOKUP(A3009, [1]orders!A:G, 7, FALSE)</f>
        <v>2</v>
      </c>
      <c r="D3009" s="2">
        <v>97</v>
      </c>
      <c r="E3009" s="2">
        <f>VLOOKUP(C3009, [2]staffs!A:G,1,FALSE)</f>
        <v>2</v>
      </c>
      <c r="F3009" s="2" t="str">
        <f>VLOOKUP(E3009, [2]staffs!A:D,4,FALSE)</f>
        <v>mireya.copeland@bikes.shop</v>
      </c>
      <c r="G3009" s="2">
        <f>VLOOKUP(D3009, [3]products!$A:$D, 4, FALSE)</f>
        <v>1</v>
      </c>
      <c r="H3009" s="2" t="str">
        <f>VLOOKUP(G3009, [4]categories!A:B, 2, FALSE)</f>
        <v>Children Bicycles</v>
      </c>
      <c r="I3009" s="14">
        <f>VLOOKUP(A3009, [1]orders!A:B,2,FALSE)</f>
        <v>1270</v>
      </c>
      <c r="J3009" s="14" t="str">
        <f>VLOOKUP(A3009, [1]orders!A:I,9,FALSE)</f>
        <v>ciera.webb@yahoo.com</v>
      </c>
      <c r="K3009" s="14">
        <f>VLOOKUP(A3009, [1]orders!A:J,10,FALSE)</f>
        <v>14127</v>
      </c>
      <c r="L3009" s="2" t="str">
        <f>IFERROR(VLOOKUP(C3009, [5]stores!A:B, 2, FALSE), "Unknown")</f>
        <v>Baldwin Bikes</v>
      </c>
      <c r="M3009" s="2" t="str">
        <f>VLOOKUP(D3009,[3]products!A:B,2,FALSE)</f>
        <v>Electra Savannah 3i (20-inch) - Girl's - 2017</v>
      </c>
      <c r="N3009" s="2" t="str">
        <f>VLOOKUP(D3009, [3]products!A:H, 8, FALSE)</f>
        <v>Electra</v>
      </c>
      <c r="O3009" s="21">
        <f>VLOOKUP(A3009, [1]orders!A:D, 4, FALSE)</f>
        <v>42954</v>
      </c>
      <c r="P3009" s="2">
        <v>2</v>
      </c>
      <c r="Q3009" s="2">
        <v>349.99</v>
      </c>
      <c r="R3009" s="27">
        <v>0.1</v>
      </c>
      <c r="S3009" s="2">
        <f t="shared" si="46"/>
        <v>699.98</v>
      </c>
    </row>
    <row r="3010" spans="1:19" x14ac:dyDescent="0.3">
      <c r="A3010" s="2">
        <v>1045</v>
      </c>
      <c r="B3010" s="2">
        <v>1</v>
      </c>
      <c r="C3010" s="2">
        <f>VLOOKUP(A3010, [1]orders!A:G, 7, FALSE)</f>
        <v>3</v>
      </c>
      <c r="D3010" s="2">
        <v>28</v>
      </c>
      <c r="E3010" s="2">
        <f>VLOOKUP(C3010, [2]staffs!A:G,1,FALSE)</f>
        <v>3</v>
      </c>
      <c r="F3010" s="2" t="str">
        <f>VLOOKUP(E3010, [2]staffs!A:D,4,FALSE)</f>
        <v>genna.serrano@bikes.shop</v>
      </c>
      <c r="G3010" s="2">
        <f>VLOOKUP(D3010, [3]products!$A:$D, 4, FALSE)</f>
        <v>6</v>
      </c>
      <c r="H3010" s="2" t="str">
        <f>VLOOKUP(G3010, [4]categories!A:B, 2, FALSE)</f>
        <v>Mountain Bikes</v>
      </c>
      <c r="I3010" s="14">
        <f>VLOOKUP(A3010, [1]orders!A:B,2,FALSE)</f>
        <v>185</v>
      </c>
      <c r="J3010" s="14" t="str">
        <f>VLOOKUP(A3010, [1]orders!A:I,9,FALSE)</f>
        <v>morton.lee@yahoo.com</v>
      </c>
      <c r="K3010" s="14">
        <f>VLOOKUP(A3010, [1]orders!A:J,10,FALSE)</f>
        <v>76901</v>
      </c>
      <c r="L3010" s="2" t="str">
        <f>IFERROR(VLOOKUP(C3010, [5]stores!A:B, 2, FALSE), "Unknown")</f>
        <v>Rowlett Bikes</v>
      </c>
      <c r="M3010" s="2" t="str">
        <f>VLOOKUP(D3010,[3]products!A:B,2,FALSE)</f>
        <v>Surly Karate Monkey 27.5+ Frameset - 2017</v>
      </c>
      <c r="N3010" s="2" t="str">
        <f>VLOOKUP(D3010, [3]products!A:H, 8, FALSE)</f>
        <v>Surly</v>
      </c>
      <c r="O3010" s="21">
        <f>VLOOKUP(A3010, [1]orders!A:D, 4, FALSE)</f>
        <v>42954</v>
      </c>
      <c r="P3010" s="2">
        <v>1</v>
      </c>
      <c r="Q3010" s="2">
        <v>2499.9899999999998</v>
      </c>
      <c r="R3010" s="27">
        <v>0.05</v>
      </c>
      <c r="S3010" s="2">
        <f t="shared" si="46"/>
        <v>2499.9899999999998</v>
      </c>
    </row>
    <row r="3011" spans="1:19" x14ac:dyDescent="0.3">
      <c r="A3011" s="2">
        <v>1045</v>
      </c>
      <c r="B3011" s="2">
        <v>2</v>
      </c>
      <c r="C3011" s="2">
        <f>VLOOKUP(A3011, [1]orders!A:G, 7, FALSE)</f>
        <v>3</v>
      </c>
      <c r="D3011" s="2">
        <v>104</v>
      </c>
      <c r="E3011" s="2">
        <f>VLOOKUP(C3011, [2]staffs!A:G,1,FALSE)</f>
        <v>3</v>
      </c>
      <c r="F3011" s="2" t="str">
        <f>VLOOKUP(E3011, [2]staffs!A:D,4,FALSE)</f>
        <v>genna.serrano@bikes.shop</v>
      </c>
      <c r="G3011" s="2">
        <f>VLOOKUP(D3011, [3]products!$A:$D, 4, FALSE)</f>
        <v>2</v>
      </c>
      <c r="H3011" s="2" t="str">
        <f>VLOOKUP(G3011, [4]categories!A:B, 2, FALSE)</f>
        <v>Comfort Bicycles</v>
      </c>
      <c r="I3011" s="14">
        <f>VLOOKUP(A3011, [1]orders!A:B,2,FALSE)</f>
        <v>185</v>
      </c>
      <c r="J3011" s="14" t="str">
        <f>VLOOKUP(A3011, [1]orders!A:I,9,FALSE)</f>
        <v>morton.lee@yahoo.com</v>
      </c>
      <c r="K3011" s="14">
        <f>VLOOKUP(A3011, [1]orders!A:J,10,FALSE)</f>
        <v>76901</v>
      </c>
      <c r="L3011" s="2" t="str">
        <f>IFERROR(VLOOKUP(C3011, [5]stores!A:B, 2, FALSE), "Unknown")</f>
        <v>Rowlett Bikes</v>
      </c>
      <c r="M3011" s="2" t="str">
        <f>VLOOKUP(D3011,[3]products!A:B,2,FALSE)</f>
        <v>Sun Bicycles Streamway - 2017</v>
      </c>
      <c r="N3011" s="2" t="str">
        <f>VLOOKUP(D3011, [3]products!A:H, 8, FALSE)</f>
        <v>Sun Bicycles</v>
      </c>
      <c r="O3011" s="21">
        <f>VLOOKUP(A3011, [1]orders!A:D, 4, FALSE)</f>
        <v>42954</v>
      </c>
      <c r="P3011" s="2">
        <v>2</v>
      </c>
      <c r="Q3011" s="2">
        <v>481.99</v>
      </c>
      <c r="R3011" s="27">
        <v>0.05</v>
      </c>
      <c r="S3011" s="2">
        <f t="shared" ref="S3011:S3074" si="47">P3011*Q3011</f>
        <v>963.98</v>
      </c>
    </row>
    <row r="3012" spans="1:19" x14ac:dyDescent="0.3">
      <c r="A3012" s="2">
        <v>1046</v>
      </c>
      <c r="B3012" s="2">
        <v>1</v>
      </c>
      <c r="C3012" s="2">
        <f>VLOOKUP(A3012, [1]orders!A:G, 7, FALSE)</f>
        <v>3</v>
      </c>
      <c r="D3012" s="2">
        <v>60</v>
      </c>
      <c r="E3012" s="2">
        <f>VLOOKUP(C3012, [2]staffs!A:G,1,FALSE)</f>
        <v>3</v>
      </c>
      <c r="F3012" s="2" t="str">
        <f>VLOOKUP(E3012, [2]staffs!A:D,4,FALSE)</f>
        <v>genna.serrano@bikes.shop</v>
      </c>
      <c r="G3012" s="2">
        <f>VLOOKUP(D3012, [3]products!$A:$D, 4, FALSE)</f>
        <v>5</v>
      </c>
      <c r="H3012" s="2" t="str">
        <f>VLOOKUP(G3012, [4]categories!A:B, 2, FALSE)</f>
        <v>Electric Bikes</v>
      </c>
      <c r="I3012" s="14">
        <f>VLOOKUP(A3012, [1]orders!A:B,2,FALSE)</f>
        <v>1134</v>
      </c>
      <c r="J3012" s="14" t="str">
        <f>VLOOKUP(A3012, [1]orders!A:I,9,FALSE)</f>
        <v>sherril.alvarado@hotmail.com</v>
      </c>
      <c r="K3012" s="14">
        <f>VLOOKUP(A3012, [1]orders!A:J,10,FALSE)</f>
        <v>75115</v>
      </c>
      <c r="L3012" s="2" t="str">
        <f>IFERROR(VLOOKUP(C3012, [5]stores!A:B, 2, FALSE), "Unknown")</f>
        <v>Rowlett Bikes</v>
      </c>
      <c r="M3012" s="2" t="str">
        <f>VLOOKUP(D3012,[3]products!A:B,2,FALSE)</f>
        <v>Sun Bicycles ElectroLite - 2017</v>
      </c>
      <c r="N3012" s="2" t="str">
        <f>VLOOKUP(D3012, [3]products!A:H, 8, FALSE)</f>
        <v>Sun Bicycles</v>
      </c>
      <c r="O3012" s="21">
        <f>VLOOKUP(A3012, [1]orders!A:D, 4, FALSE)</f>
        <v>42954</v>
      </c>
      <c r="P3012" s="2">
        <v>1</v>
      </c>
      <c r="Q3012" s="2">
        <v>1559.99</v>
      </c>
      <c r="R3012" s="27">
        <v>7.0000000000000007E-2</v>
      </c>
      <c r="S3012" s="2">
        <f t="shared" si="47"/>
        <v>1559.99</v>
      </c>
    </row>
    <row r="3013" spans="1:19" x14ac:dyDescent="0.3">
      <c r="A3013" s="2">
        <v>1046</v>
      </c>
      <c r="B3013" s="2">
        <v>2</v>
      </c>
      <c r="C3013" s="2">
        <f>VLOOKUP(A3013, [1]orders!A:G, 7, FALSE)</f>
        <v>3</v>
      </c>
      <c r="D3013" s="2">
        <v>79</v>
      </c>
      <c r="E3013" s="2">
        <f>VLOOKUP(C3013, [2]staffs!A:G,1,FALSE)</f>
        <v>3</v>
      </c>
      <c r="F3013" s="2" t="str">
        <f>VLOOKUP(E3013, [2]staffs!A:D,4,FALSE)</f>
        <v>genna.serrano@bikes.shop</v>
      </c>
      <c r="G3013" s="2">
        <f>VLOOKUP(D3013, [3]products!$A:$D, 4, FALSE)</f>
        <v>3</v>
      </c>
      <c r="H3013" s="2" t="str">
        <f>VLOOKUP(G3013, [4]categories!A:B, 2, FALSE)</f>
        <v>Cruisers Bicycles</v>
      </c>
      <c r="I3013" s="14">
        <f>VLOOKUP(A3013, [1]orders!A:B,2,FALSE)</f>
        <v>1134</v>
      </c>
      <c r="J3013" s="14" t="str">
        <f>VLOOKUP(A3013, [1]orders!A:I,9,FALSE)</f>
        <v>sherril.alvarado@hotmail.com</v>
      </c>
      <c r="K3013" s="14">
        <f>VLOOKUP(A3013, [1]orders!A:J,10,FALSE)</f>
        <v>75115</v>
      </c>
      <c r="L3013" s="2" t="str">
        <f>IFERROR(VLOOKUP(C3013, [5]stores!A:B, 2, FALSE), "Unknown")</f>
        <v>Rowlett Bikes</v>
      </c>
      <c r="M3013" s="2" t="str">
        <f>VLOOKUP(D3013,[3]products!A:B,2,FALSE)</f>
        <v>Sun Bicycles Boardwalk (24-inch Wheels) - 2017</v>
      </c>
      <c r="N3013" s="2" t="str">
        <f>VLOOKUP(D3013, [3]products!A:H, 8, FALSE)</f>
        <v>Sun Bicycles</v>
      </c>
      <c r="O3013" s="21">
        <f>VLOOKUP(A3013, [1]orders!A:D, 4, FALSE)</f>
        <v>42954</v>
      </c>
      <c r="P3013" s="2">
        <v>1</v>
      </c>
      <c r="Q3013" s="2">
        <v>402.99</v>
      </c>
      <c r="R3013" s="27">
        <v>7.0000000000000007E-2</v>
      </c>
      <c r="S3013" s="2">
        <f t="shared" si="47"/>
        <v>402.99</v>
      </c>
    </row>
    <row r="3014" spans="1:19" x14ac:dyDescent="0.3">
      <c r="A3014" s="2">
        <v>1046</v>
      </c>
      <c r="B3014" s="2">
        <v>3</v>
      </c>
      <c r="C3014" s="2">
        <f>VLOOKUP(A3014, [1]orders!A:G, 7, FALSE)</f>
        <v>3</v>
      </c>
      <c r="D3014" s="2">
        <v>32</v>
      </c>
      <c r="E3014" s="2">
        <f>VLOOKUP(C3014, [2]staffs!A:G,1,FALSE)</f>
        <v>3</v>
      </c>
      <c r="F3014" s="2" t="str">
        <f>VLOOKUP(E3014, [2]staffs!A:D,4,FALSE)</f>
        <v>genna.serrano@bikes.shop</v>
      </c>
      <c r="G3014" s="2">
        <f>VLOOKUP(D3014, [3]products!$A:$D, 4, FALSE)</f>
        <v>6</v>
      </c>
      <c r="H3014" s="2" t="str">
        <f>VLOOKUP(G3014, [4]categories!A:B, 2, FALSE)</f>
        <v>Mountain Bikes</v>
      </c>
      <c r="I3014" s="14">
        <f>VLOOKUP(A3014, [1]orders!A:B,2,FALSE)</f>
        <v>1134</v>
      </c>
      <c r="J3014" s="14" t="str">
        <f>VLOOKUP(A3014, [1]orders!A:I,9,FALSE)</f>
        <v>sherril.alvarado@hotmail.com</v>
      </c>
      <c r="K3014" s="14">
        <f>VLOOKUP(A3014, [1]orders!A:J,10,FALSE)</f>
        <v>75115</v>
      </c>
      <c r="L3014" s="2" t="str">
        <f>IFERROR(VLOOKUP(C3014, [5]stores!A:B, 2, FALSE), "Unknown")</f>
        <v>Rowlett Bikes</v>
      </c>
      <c r="M3014" s="2" t="str">
        <f>VLOOKUP(D3014,[3]products!A:B,2,FALSE)</f>
        <v>Trek Farley Alloy Frameset - 2017</v>
      </c>
      <c r="N3014" s="2" t="str">
        <f>VLOOKUP(D3014, [3]products!A:H, 8, FALSE)</f>
        <v>Trek</v>
      </c>
      <c r="O3014" s="21">
        <f>VLOOKUP(A3014, [1]orders!A:D, 4, FALSE)</f>
        <v>42954</v>
      </c>
      <c r="P3014" s="2">
        <v>1</v>
      </c>
      <c r="Q3014" s="2">
        <v>469.99</v>
      </c>
      <c r="R3014" s="27">
        <v>7.0000000000000007E-2</v>
      </c>
      <c r="S3014" s="2">
        <f t="shared" si="47"/>
        <v>469.99</v>
      </c>
    </row>
    <row r="3015" spans="1:19" x14ac:dyDescent="0.3">
      <c r="A3015" s="2">
        <v>1046</v>
      </c>
      <c r="B3015" s="2">
        <v>4</v>
      </c>
      <c r="C3015" s="2">
        <f>VLOOKUP(A3015, [1]orders!A:G, 7, FALSE)</f>
        <v>3</v>
      </c>
      <c r="D3015" s="2">
        <v>41</v>
      </c>
      <c r="E3015" s="2">
        <f>VLOOKUP(C3015, [2]staffs!A:G,1,FALSE)</f>
        <v>3</v>
      </c>
      <c r="F3015" s="2" t="str">
        <f>VLOOKUP(E3015, [2]staffs!A:D,4,FALSE)</f>
        <v>genna.serrano@bikes.shop</v>
      </c>
      <c r="G3015" s="2">
        <f>VLOOKUP(D3015, [3]products!$A:$D, 4, FALSE)</f>
        <v>6</v>
      </c>
      <c r="H3015" s="2" t="str">
        <f>VLOOKUP(G3015, [4]categories!A:B, 2, FALSE)</f>
        <v>Mountain Bikes</v>
      </c>
      <c r="I3015" s="14">
        <f>VLOOKUP(A3015, [1]orders!A:B,2,FALSE)</f>
        <v>1134</v>
      </c>
      <c r="J3015" s="14" t="str">
        <f>VLOOKUP(A3015, [1]orders!A:I,9,FALSE)</f>
        <v>sherril.alvarado@hotmail.com</v>
      </c>
      <c r="K3015" s="14">
        <f>VLOOKUP(A3015, [1]orders!A:J,10,FALSE)</f>
        <v>75115</v>
      </c>
      <c r="L3015" s="2" t="str">
        <f>IFERROR(VLOOKUP(C3015, [5]stores!A:B, 2, FALSE), "Unknown")</f>
        <v>Rowlett Bikes</v>
      </c>
      <c r="M3015" s="2" t="str">
        <f>VLOOKUP(D3015,[3]products!A:B,2,FALSE)</f>
        <v>Haro Shift R3 - 2017</v>
      </c>
      <c r="N3015" s="2" t="str">
        <f>VLOOKUP(D3015, [3]products!A:H, 8, FALSE)</f>
        <v>Haro</v>
      </c>
      <c r="O3015" s="21">
        <f>VLOOKUP(A3015, [1]orders!A:D, 4, FALSE)</f>
        <v>42954</v>
      </c>
      <c r="P3015" s="2">
        <v>2</v>
      </c>
      <c r="Q3015" s="2">
        <v>1469.99</v>
      </c>
      <c r="R3015" s="27">
        <v>0.1</v>
      </c>
      <c r="S3015" s="2">
        <f t="shared" si="47"/>
        <v>2939.98</v>
      </c>
    </row>
    <row r="3016" spans="1:19" x14ac:dyDescent="0.3">
      <c r="A3016" s="2">
        <v>1046</v>
      </c>
      <c r="B3016" s="2">
        <v>5</v>
      </c>
      <c r="C3016" s="2">
        <f>VLOOKUP(A3016, [1]orders!A:G, 7, FALSE)</f>
        <v>3</v>
      </c>
      <c r="D3016" s="2">
        <v>17</v>
      </c>
      <c r="E3016" s="2">
        <f>VLOOKUP(C3016, [2]staffs!A:G,1,FALSE)</f>
        <v>3</v>
      </c>
      <c r="F3016" s="2" t="str">
        <f>VLOOKUP(E3016, [2]staffs!A:D,4,FALSE)</f>
        <v>genna.serrano@bikes.shop</v>
      </c>
      <c r="G3016" s="2">
        <f>VLOOKUP(D3016, [3]products!$A:$D, 4, FALSE)</f>
        <v>3</v>
      </c>
      <c r="H3016" s="2" t="str">
        <f>VLOOKUP(G3016, [4]categories!A:B, 2, FALSE)</f>
        <v>Cruisers Bicycles</v>
      </c>
      <c r="I3016" s="14">
        <f>VLOOKUP(A3016, [1]orders!A:B,2,FALSE)</f>
        <v>1134</v>
      </c>
      <c r="J3016" s="14" t="str">
        <f>VLOOKUP(A3016, [1]orders!A:I,9,FALSE)</f>
        <v>sherril.alvarado@hotmail.com</v>
      </c>
      <c r="K3016" s="14">
        <f>VLOOKUP(A3016, [1]orders!A:J,10,FALSE)</f>
        <v>75115</v>
      </c>
      <c r="L3016" s="2" t="str">
        <f>IFERROR(VLOOKUP(C3016, [5]stores!A:B, 2, FALSE), "Unknown")</f>
        <v>Rowlett Bikes</v>
      </c>
      <c r="M3016" s="2" t="str">
        <f>VLOOKUP(D3016,[3]products!A:B,2,FALSE)</f>
        <v>Pure Cycles Vine 8-Speed - 2016</v>
      </c>
      <c r="N3016" s="2" t="str">
        <f>VLOOKUP(D3016, [3]products!A:H, 8, FALSE)</f>
        <v>Pure Cycles</v>
      </c>
      <c r="O3016" s="21">
        <f>VLOOKUP(A3016, [1]orders!A:D, 4, FALSE)</f>
        <v>42954</v>
      </c>
      <c r="P3016" s="2">
        <v>2</v>
      </c>
      <c r="Q3016" s="2">
        <v>429</v>
      </c>
      <c r="R3016" s="27">
        <v>0.05</v>
      </c>
      <c r="S3016" s="2">
        <f t="shared" si="47"/>
        <v>858</v>
      </c>
    </row>
    <row r="3017" spans="1:19" x14ac:dyDescent="0.3">
      <c r="A3017" s="2">
        <v>1047</v>
      </c>
      <c r="B3017" s="2">
        <v>1</v>
      </c>
      <c r="C3017" s="2">
        <f>VLOOKUP(A3017, [1]orders!A:G, 7, FALSE)</f>
        <v>3</v>
      </c>
      <c r="D3017" s="2">
        <v>28</v>
      </c>
      <c r="E3017" s="2">
        <f>VLOOKUP(C3017, [2]staffs!A:G,1,FALSE)</f>
        <v>3</v>
      </c>
      <c r="F3017" s="2" t="str">
        <f>VLOOKUP(E3017, [2]staffs!A:D,4,FALSE)</f>
        <v>genna.serrano@bikes.shop</v>
      </c>
      <c r="G3017" s="2">
        <f>VLOOKUP(D3017, [3]products!$A:$D, 4, FALSE)</f>
        <v>6</v>
      </c>
      <c r="H3017" s="2" t="str">
        <f>VLOOKUP(G3017, [4]categories!A:B, 2, FALSE)</f>
        <v>Mountain Bikes</v>
      </c>
      <c r="I3017" s="14">
        <f>VLOOKUP(A3017, [1]orders!A:B,2,FALSE)</f>
        <v>116</v>
      </c>
      <c r="J3017" s="14" t="str">
        <f>VLOOKUP(A3017, [1]orders!A:I,9,FALSE)</f>
        <v>merlene.vinson@gmail.com</v>
      </c>
      <c r="K3017" s="14">
        <f>VLOOKUP(A3017, [1]orders!A:J,10,FALSE)</f>
        <v>76039</v>
      </c>
      <c r="L3017" s="2" t="str">
        <f>IFERROR(VLOOKUP(C3017, [5]stores!A:B, 2, FALSE), "Unknown")</f>
        <v>Rowlett Bikes</v>
      </c>
      <c r="M3017" s="2" t="str">
        <f>VLOOKUP(D3017,[3]products!A:B,2,FALSE)</f>
        <v>Surly Karate Monkey 27.5+ Frameset - 2017</v>
      </c>
      <c r="N3017" s="2" t="str">
        <f>VLOOKUP(D3017, [3]products!A:H, 8, FALSE)</f>
        <v>Surly</v>
      </c>
      <c r="O3017" s="21">
        <f>VLOOKUP(A3017, [1]orders!A:D, 4, FALSE)</f>
        <v>42955</v>
      </c>
      <c r="P3017" s="2">
        <v>2</v>
      </c>
      <c r="Q3017" s="2">
        <v>2499.9899999999998</v>
      </c>
      <c r="R3017" s="27">
        <v>0.1</v>
      </c>
      <c r="S3017" s="2">
        <f t="shared" si="47"/>
        <v>4999.9799999999996</v>
      </c>
    </row>
    <row r="3018" spans="1:19" x14ac:dyDescent="0.3">
      <c r="A3018" s="2">
        <v>1047</v>
      </c>
      <c r="B3018" s="2">
        <v>2</v>
      </c>
      <c r="C3018" s="2">
        <f>VLOOKUP(A3018, [1]orders!A:G, 7, FALSE)</f>
        <v>3</v>
      </c>
      <c r="D3018" s="2">
        <v>78</v>
      </c>
      <c r="E3018" s="2">
        <f>VLOOKUP(C3018, [2]staffs!A:G,1,FALSE)</f>
        <v>3</v>
      </c>
      <c r="F3018" s="2" t="str">
        <f>VLOOKUP(E3018, [2]staffs!A:D,4,FALSE)</f>
        <v>genna.serrano@bikes.shop</v>
      </c>
      <c r="G3018" s="2">
        <f>VLOOKUP(D3018, [3]products!$A:$D, 4, FALSE)</f>
        <v>3</v>
      </c>
      <c r="H3018" s="2" t="str">
        <f>VLOOKUP(G3018, [4]categories!A:B, 2, FALSE)</f>
        <v>Cruisers Bicycles</v>
      </c>
      <c r="I3018" s="14">
        <f>VLOOKUP(A3018, [1]orders!A:B,2,FALSE)</f>
        <v>116</v>
      </c>
      <c r="J3018" s="14" t="str">
        <f>VLOOKUP(A3018, [1]orders!A:I,9,FALSE)</f>
        <v>merlene.vinson@gmail.com</v>
      </c>
      <c r="K3018" s="14">
        <f>VLOOKUP(A3018, [1]orders!A:J,10,FALSE)</f>
        <v>76039</v>
      </c>
      <c r="L3018" s="2" t="str">
        <f>IFERROR(VLOOKUP(C3018, [5]stores!A:B, 2, FALSE), "Unknown")</f>
        <v>Rowlett Bikes</v>
      </c>
      <c r="M3018" s="2" t="str">
        <f>VLOOKUP(D3018,[3]products!A:B,2,FALSE)</f>
        <v>Sun Bicycles Biscayne Tandem CB - 2017</v>
      </c>
      <c r="N3018" s="2" t="str">
        <f>VLOOKUP(D3018, [3]products!A:H, 8, FALSE)</f>
        <v>Sun Bicycles</v>
      </c>
      <c r="O3018" s="21">
        <f>VLOOKUP(A3018, [1]orders!A:D, 4, FALSE)</f>
        <v>42955</v>
      </c>
      <c r="P3018" s="2">
        <v>1</v>
      </c>
      <c r="Q3018" s="2">
        <v>647.99</v>
      </c>
      <c r="R3018" s="27">
        <v>0.2</v>
      </c>
      <c r="S3018" s="2">
        <f t="shared" si="47"/>
        <v>647.99</v>
      </c>
    </row>
    <row r="3019" spans="1:19" x14ac:dyDescent="0.3">
      <c r="A3019" s="2">
        <v>1047</v>
      </c>
      <c r="B3019" s="2">
        <v>3</v>
      </c>
      <c r="C3019" s="2">
        <f>VLOOKUP(A3019, [1]orders!A:G, 7, FALSE)</f>
        <v>3</v>
      </c>
      <c r="D3019" s="2">
        <v>35</v>
      </c>
      <c r="E3019" s="2">
        <f>VLOOKUP(C3019, [2]staffs!A:G,1,FALSE)</f>
        <v>3</v>
      </c>
      <c r="F3019" s="2" t="str">
        <f>VLOOKUP(E3019, [2]staffs!A:D,4,FALSE)</f>
        <v>genna.serrano@bikes.shop</v>
      </c>
      <c r="G3019" s="2">
        <f>VLOOKUP(D3019, [3]products!$A:$D, 4, FALSE)</f>
        <v>6</v>
      </c>
      <c r="H3019" s="2" t="str">
        <f>VLOOKUP(G3019, [4]categories!A:B, 2, FALSE)</f>
        <v>Mountain Bikes</v>
      </c>
      <c r="I3019" s="14">
        <f>VLOOKUP(A3019, [1]orders!A:B,2,FALSE)</f>
        <v>116</v>
      </c>
      <c r="J3019" s="14" t="str">
        <f>VLOOKUP(A3019, [1]orders!A:I,9,FALSE)</f>
        <v>merlene.vinson@gmail.com</v>
      </c>
      <c r="K3019" s="14">
        <f>VLOOKUP(A3019, [1]orders!A:J,10,FALSE)</f>
        <v>76039</v>
      </c>
      <c r="L3019" s="2" t="str">
        <f>IFERROR(VLOOKUP(C3019, [5]stores!A:B, 2, FALSE), "Unknown")</f>
        <v>Rowlett Bikes</v>
      </c>
      <c r="M3019" s="2" t="str">
        <f>VLOOKUP(D3019,[3]products!A:B,2,FALSE)</f>
        <v>Sun Bicycles Spider 3i - 2017</v>
      </c>
      <c r="N3019" s="2" t="str">
        <f>VLOOKUP(D3019, [3]products!A:H, 8, FALSE)</f>
        <v>Sun Bicycles</v>
      </c>
      <c r="O3019" s="21">
        <f>VLOOKUP(A3019, [1]orders!A:D, 4, FALSE)</f>
        <v>42955</v>
      </c>
      <c r="P3019" s="2">
        <v>1</v>
      </c>
      <c r="Q3019" s="2">
        <v>832.99</v>
      </c>
      <c r="R3019" s="27">
        <v>0.05</v>
      </c>
      <c r="S3019" s="2">
        <f t="shared" si="47"/>
        <v>832.99</v>
      </c>
    </row>
    <row r="3020" spans="1:19" x14ac:dyDescent="0.3">
      <c r="A3020" s="2">
        <v>1047</v>
      </c>
      <c r="B3020" s="2">
        <v>4</v>
      </c>
      <c r="C3020" s="2">
        <f>VLOOKUP(A3020, [1]orders!A:G, 7, FALSE)</f>
        <v>3</v>
      </c>
      <c r="D3020" s="2">
        <v>49</v>
      </c>
      <c r="E3020" s="2">
        <f>VLOOKUP(C3020, [2]staffs!A:G,1,FALSE)</f>
        <v>3</v>
      </c>
      <c r="F3020" s="2" t="str">
        <f>VLOOKUP(E3020, [2]staffs!A:D,4,FALSE)</f>
        <v>genna.serrano@bikes.shop</v>
      </c>
      <c r="G3020" s="2">
        <f>VLOOKUP(D3020, [3]products!$A:$D, 4, FALSE)</f>
        <v>7</v>
      </c>
      <c r="H3020" s="2" t="str">
        <f>VLOOKUP(G3020, [4]categories!A:B, 2, FALSE)</f>
        <v>Road Bikes</v>
      </c>
      <c r="I3020" s="14">
        <f>VLOOKUP(A3020, [1]orders!A:B,2,FALSE)</f>
        <v>116</v>
      </c>
      <c r="J3020" s="14" t="str">
        <f>VLOOKUP(A3020, [1]orders!A:I,9,FALSE)</f>
        <v>merlene.vinson@gmail.com</v>
      </c>
      <c r="K3020" s="14">
        <f>VLOOKUP(A3020, [1]orders!A:J,10,FALSE)</f>
        <v>76039</v>
      </c>
      <c r="L3020" s="2" t="str">
        <f>IFERROR(VLOOKUP(C3020, [5]stores!A:B, 2, FALSE), "Unknown")</f>
        <v>Rowlett Bikes</v>
      </c>
      <c r="M3020" s="2" t="str">
        <f>VLOOKUP(D3020,[3]products!A:B,2,FALSE)</f>
        <v>Trek Domane SL 6 - 2017</v>
      </c>
      <c r="N3020" s="2" t="str">
        <f>VLOOKUP(D3020, [3]products!A:H, 8, FALSE)</f>
        <v>Trek</v>
      </c>
      <c r="O3020" s="21">
        <f>VLOOKUP(A3020, [1]orders!A:D, 4, FALSE)</f>
        <v>42955</v>
      </c>
      <c r="P3020" s="2">
        <v>1</v>
      </c>
      <c r="Q3020" s="2">
        <v>3499.99</v>
      </c>
      <c r="R3020" s="27">
        <v>0.05</v>
      </c>
      <c r="S3020" s="2">
        <f t="shared" si="47"/>
        <v>3499.99</v>
      </c>
    </row>
    <row r="3021" spans="1:19" x14ac:dyDescent="0.3">
      <c r="A3021" s="2">
        <v>1048</v>
      </c>
      <c r="B3021" s="2">
        <v>1</v>
      </c>
      <c r="C3021" s="2">
        <f>VLOOKUP(A3021, [1]orders!A:G, 7, FALSE)</f>
        <v>2</v>
      </c>
      <c r="D3021" s="2">
        <v>3</v>
      </c>
      <c r="E3021" s="2">
        <f>VLOOKUP(C3021, [2]staffs!A:G,1,FALSE)</f>
        <v>2</v>
      </c>
      <c r="F3021" s="2" t="str">
        <f>VLOOKUP(E3021, [2]staffs!A:D,4,FALSE)</f>
        <v>mireya.copeland@bikes.shop</v>
      </c>
      <c r="G3021" s="2">
        <f>VLOOKUP(D3021, [3]products!$A:$D, 4, FALSE)</f>
        <v>6</v>
      </c>
      <c r="H3021" s="2" t="str">
        <f>VLOOKUP(G3021, [4]categories!A:B, 2, FALSE)</f>
        <v>Mountain Bikes</v>
      </c>
      <c r="I3021" s="14">
        <f>VLOOKUP(A3021, [1]orders!A:B,2,FALSE)</f>
        <v>777</v>
      </c>
      <c r="J3021" s="14" t="str">
        <f>VLOOKUP(A3021, [1]orders!A:I,9,FALSE)</f>
        <v>ilda.roberson@aol.com</v>
      </c>
      <c r="K3021" s="14">
        <f>VLOOKUP(A3021, [1]orders!A:J,10,FALSE)</f>
        <v>12401</v>
      </c>
      <c r="L3021" s="2" t="str">
        <f>IFERROR(VLOOKUP(C3021, [5]stores!A:B, 2, FALSE), "Unknown")</f>
        <v>Baldwin Bikes</v>
      </c>
      <c r="M3021" s="2" t="str">
        <f>VLOOKUP(D3021,[3]products!A:B,2,FALSE)</f>
        <v>Surly Wednesday Frameset - 2016</v>
      </c>
      <c r="N3021" s="2" t="str">
        <f>VLOOKUP(D3021, [3]products!A:H, 8, FALSE)</f>
        <v>Surly</v>
      </c>
      <c r="O3021" s="21">
        <f>VLOOKUP(A3021, [1]orders!A:D, 4, FALSE)</f>
        <v>42955</v>
      </c>
      <c r="P3021" s="2">
        <v>2</v>
      </c>
      <c r="Q3021" s="2">
        <v>999.99</v>
      </c>
      <c r="R3021" s="27">
        <v>0.1</v>
      </c>
      <c r="S3021" s="2">
        <f t="shared" si="47"/>
        <v>1999.98</v>
      </c>
    </row>
    <row r="3022" spans="1:19" x14ac:dyDescent="0.3">
      <c r="A3022" s="2">
        <v>1048</v>
      </c>
      <c r="B3022" s="2">
        <v>2</v>
      </c>
      <c r="C3022" s="2">
        <f>VLOOKUP(A3022, [1]orders!A:G, 7, FALSE)</f>
        <v>2</v>
      </c>
      <c r="D3022" s="2">
        <v>37</v>
      </c>
      <c r="E3022" s="2">
        <f>VLOOKUP(C3022, [2]staffs!A:G,1,FALSE)</f>
        <v>2</v>
      </c>
      <c r="F3022" s="2" t="str">
        <f>VLOOKUP(E3022, [2]staffs!A:D,4,FALSE)</f>
        <v>mireya.copeland@bikes.shop</v>
      </c>
      <c r="G3022" s="2">
        <f>VLOOKUP(D3022, [3]products!$A:$D, 4, FALSE)</f>
        <v>6</v>
      </c>
      <c r="H3022" s="2" t="str">
        <f>VLOOKUP(G3022, [4]categories!A:B, 2, FALSE)</f>
        <v>Mountain Bikes</v>
      </c>
      <c r="I3022" s="14">
        <f>VLOOKUP(A3022, [1]orders!A:B,2,FALSE)</f>
        <v>777</v>
      </c>
      <c r="J3022" s="14" t="str">
        <f>VLOOKUP(A3022, [1]orders!A:I,9,FALSE)</f>
        <v>ilda.roberson@aol.com</v>
      </c>
      <c r="K3022" s="14">
        <f>VLOOKUP(A3022, [1]orders!A:J,10,FALSE)</f>
        <v>12401</v>
      </c>
      <c r="L3022" s="2" t="str">
        <f>IFERROR(VLOOKUP(C3022, [5]stores!A:B, 2, FALSE), "Unknown")</f>
        <v>Baldwin Bikes</v>
      </c>
      <c r="M3022" s="2" t="str">
        <f>VLOOKUP(D3022,[3]products!A:B,2,FALSE)</f>
        <v>Haro Flightline One ST - 2017</v>
      </c>
      <c r="N3022" s="2" t="str">
        <f>VLOOKUP(D3022, [3]products!A:H, 8, FALSE)</f>
        <v>Haro</v>
      </c>
      <c r="O3022" s="21">
        <f>VLOOKUP(A3022, [1]orders!A:D, 4, FALSE)</f>
        <v>42955</v>
      </c>
      <c r="P3022" s="2">
        <v>1</v>
      </c>
      <c r="Q3022" s="2">
        <v>379.99</v>
      </c>
      <c r="R3022" s="27">
        <v>0.1</v>
      </c>
      <c r="S3022" s="2">
        <f t="shared" si="47"/>
        <v>379.99</v>
      </c>
    </row>
    <row r="3023" spans="1:19" x14ac:dyDescent="0.3">
      <c r="A3023" s="2">
        <v>1048</v>
      </c>
      <c r="B3023" s="2">
        <v>3</v>
      </c>
      <c r="C3023" s="2">
        <f>VLOOKUP(A3023, [1]orders!A:G, 7, FALSE)</f>
        <v>2</v>
      </c>
      <c r="D3023" s="2">
        <v>94</v>
      </c>
      <c r="E3023" s="2">
        <f>VLOOKUP(C3023, [2]staffs!A:G,1,FALSE)</f>
        <v>2</v>
      </c>
      <c r="F3023" s="2" t="str">
        <f>VLOOKUP(E3023, [2]staffs!A:D,4,FALSE)</f>
        <v>mireya.copeland@bikes.shop</v>
      </c>
      <c r="G3023" s="2">
        <f>VLOOKUP(D3023, [3]products!$A:$D, 4, FALSE)</f>
        <v>1</v>
      </c>
      <c r="H3023" s="2" t="str">
        <f>VLOOKUP(G3023, [4]categories!A:B, 2, FALSE)</f>
        <v>Children Bicycles</v>
      </c>
      <c r="I3023" s="14">
        <f>VLOOKUP(A3023, [1]orders!A:B,2,FALSE)</f>
        <v>777</v>
      </c>
      <c r="J3023" s="14" t="str">
        <f>VLOOKUP(A3023, [1]orders!A:I,9,FALSE)</f>
        <v>ilda.roberson@aol.com</v>
      </c>
      <c r="K3023" s="14">
        <f>VLOOKUP(A3023, [1]orders!A:J,10,FALSE)</f>
        <v>12401</v>
      </c>
      <c r="L3023" s="2" t="str">
        <f>IFERROR(VLOOKUP(C3023, [5]stores!A:B, 2, FALSE), "Unknown")</f>
        <v>Baldwin Bikes</v>
      </c>
      <c r="M3023" s="2" t="str">
        <f>VLOOKUP(D3023,[3]products!A:B,2,FALSE)</f>
        <v>Haro Shredder Pro 20 - 2017</v>
      </c>
      <c r="N3023" s="2" t="str">
        <f>VLOOKUP(D3023, [3]products!A:H, 8, FALSE)</f>
        <v>Haro</v>
      </c>
      <c r="O3023" s="21">
        <f>VLOOKUP(A3023, [1]orders!A:D, 4, FALSE)</f>
        <v>42955</v>
      </c>
      <c r="P3023" s="2">
        <v>1</v>
      </c>
      <c r="Q3023" s="2">
        <v>249.99</v>
      </c>
      <c r="R3023" s="27">
        <v>0.05</v>
      </c>
      <c r="S3023" s="2">
        <f t="shared" si="47"/>
        <v>249.99</v>
      </c>
    </row>
    <row r="3024" spans="1:19" x14ac:dyDescent="0.3">
      <c r="A3024" s="2">
        <v>1049</v>
      </c>
      <c r="B3024" s="2">
        <v>1</v>
      </c>
      <c r="C3024" s="2">
        <f>VLOOKUP(A3024, [1]orders!A:G, 7, FALSE)</f>
        <v>1</v>
      </c>
      <c r="D3024" s="2">
        <v>9</v>
      </c>
      <c r="E3024" s="2">
        <f>VLOOKUP(C3024, [2]staffs!A:G,1,FALSE)</f>
        <v>1</v>
      </c>
      <c r="F3024" s="2" t="str">
        <f>VLOOKUP(E3024, [2]staffs!A:D,4,FALSE)</f>
        <v>fabiola.jackson@bikes.shop</v>
      </c>
      <c r="G3024" s="2">
        <f>VLOOKUP(D3024, [3]products!$A:$D, 4, FALSE)</f>
        <v>5</v>
      </c>
      <c r="H3024" s="2" t="str">
        <f>VLOOKUP(G3024, [4]categories!A:B, 2, FALSE)</f>
        <v>Electric Bikes</v>
      </c>
      <c r="I3024" s="14">
        <f>VLOOKUP(A3024, [1]orders!A:B,2,FALSE)</f>
        <v>194</v>
      </c>
      <c r="J3024" s="14" t="str">
        <f>VLOOKUP(A3024, [1]orders!A:I,9,FALSE)</f>
        <v>dorine.roberson@msn.com</v>
      </c>
      <c r="K3024" s="14">
        <f>VLOOKUP(A3024, [1]orders!A:J,10,FALSE)</f>
        <v>95060</v>
      </c>
      <c r="L3024" s="2" t="str">
        <f>IFERROR(VLOOKUP(C3024, [5]stores!A:B, 2, FALSE), "Unknown")</f>
        <v>Santa Cruz Bikes</v>
      </c>
      <c r="M3024" s="2" t="str">
        <f>VLOOKUP(D3024,[3]products!A:B,2,FALSE)</f>
        <v>Trek Conduit+ - 2016</v>
      </c>
      <c r="N3024" s="2" t="str">
        <f>VLOOKUP(D3024, [3]products!A:H, 8, FALSE)</f>
        <v>Trek</v>
      </c>
      <c r="O3024" s="21">
        <f>VLOOKUP(A3024, [1]orders!A:D, 4, FALSE)</f>
        <v>42956</v>
      </c>
      <c r="P3024" s="2">
        <v>1</v>
      </c>
      <c r="Q3024" s="2">
        <v>2999.99</v>
      </c>
      <c r="R3024" s="27">
        <v>0.1</v>
      </c>
      <c r="S3024" s="2">
        <f t="shared" si="47"/>
        <v>2999.99</v>
      </c>
    </row>
    <row r="3025" spans="1:19" x14ac:dyDescent="0.3">
      <c r="A3025" s="2">
        <v>1049</v>
      </c>
      <c r="B3025" s="2">
        <v>2</v>
      </c>
      <c r="C3025" s="2">
        <f>VLOOKUP(A3025, [1]orders!A:G, 7, FALSE)</f>
        <v>1</v>
      </c>
      <c r="D3025" s="2">
        <v>36</v>
      </c>
      <c r="E3025" s="2">
        <f>VLOOKUP(C3025, [2]staffs!A:G,1,FALSE)</f>
        <v>1</v>
      </c>
      <c r="F3025" s="2" t="str">
        <f>VLOOKUP(E3025, [2]staffs!A:D,4,FALSE)</f>
        <v>fabiola.jackson@bikes.shop</v>
      </c>
      <c r="G3025" s="2">
        <f>VLOOKUP(D3025, [3]products!$A:$D, 4, FALSE)</f>
        <v>6</v>
      </c>
      <c r="H3025" s="2" t="str">
        <f>VLOOKUP(G3025, [4]categories!A:B, 2, FALSE)</f>
        <v>Mountain Bikes</v>
      </c>
      <c r="I3025" s="14">
        <f>VLOOKUP(A3025, [1]orders!A:B,2,FALSE)</f>
        <v>194</v>
      </c>
      <c r="J3025" s="14" t="str">
        <f>VLOOKUP(A3025, [1]orders!A:I,9,FALSE)</f>
        <v>dorine.roberson@msn.com</v>
      </c>
      <c r="K3025" s="14">
        <f>VLOOKUP(A3025, [1]orders!A:J,10,FALSE)</f>
        <v>95060</v>
      </c>
      <c r="L3025" s="2" t="str">
        <f>IFERROR(VLOOKUP(C3025, [5]stores!A:B, 2, FALSE), "Unknown")</f>
        <v>Santa Cruz Bikes</v>
      </c>
      <c r="M3025" s="2" t="str">
        <f>VLOOKUP(D3025,[3]products!A:B,2,FALSE)</f>
        <v>Surly Troll Frameset - 2017</v>
      </c>
      <c r="N3025" s="2" t="str">
        <f>VLOOKUP(D3025, [3]products!A:H, 8, FALSE)</f>
        <v>Surly</v>
      </c>
      <c r="O3025" s="21">
        <f>VLOOKUP(A3025, [1]orders!A:D, 4, FALSE)</f>
        <v>42956</v>
      </c>
      <c r="P3025" s="2">
        <v>2</v>
      </c>
      <c r="Q3025" s="2">
        <v>832.99</v>
      </c>
      <c r="R3025" s="27">
        <v>0.05</v>
      </c>
      <c r="S3025" s="2">
        <f t="shared" si="47"/>
        <v>1665.98</v>
      </c>
    </row>
    <row r="3026" spans="1:19" x14ac:dyDescent="0.3">
      <c r="A3026" s="2">
        <v>1049</v>
      </c>
      <c r="B3026" s="2">
        <v>3</v>
      </c>
      <c r="C3026" s="2">
        <f>VLOOKUP(A3026, [1]orders!A:G, 7, FALSE)</f>
        <v>1</v>
      </c>
      <c r="D3026" s="2">
        <v>3</v>
      </c>
      <c r="E3026" s="2">
        <f>VLOOKUP(C3026, [2]staffs!A:G,1,FALSE)</f>
        <v>1</v>
      </c>
      <c r="F3026" s="2" t="str">
        <f>VLOOKUP(E3026, [2]staffs!A:D,4,FALSE)</f>
        <v>fabiola.jackson@bikes.shop</v>
      </c>
      <c r="G3026" s="2">
        <f>VLOOKUP(D3026, [3]products!$A:$D, 4, FALSE)</f>
        <v>6</v>
      </c>
      <c r="H3026" s="2" t="str">
        <f>VLOOKUP(G3026, [4]categories!A:B, 2, FALSE)</f>
        <v>Mountain Bikes</v>
      </c>
      <c r="I3026" s="14">
        <f>VLOOKUP(A3026, [1]orders!A:B,2,FALSE)</f>
        <v>194</v>
      </c>
      <c r="J3026" s="14" t="str">
        <f>VLOOKUP(A3026, [1]orders!A:I,9,FALSE)</f>
        <v>dorine.roberson@msn.com</v>
      </c>
      <c r="K3026" s="14">
        <f>VLOOKUP(A3026, [1]orders!A:J,10,FALSE)</f>
        <v>95060</v>
      </c>
      <c r="L3026" s="2" t="str">
        <f>IFERROR(VLOOKUP(C3026, [5]stores!A:B, 2, FALSE), "Unknown")</f>
        <v>Santa Cruz Bikes</v>
      </c>
      <c r="M3026" s="2" t="str">
        <f>VLOOKUP(D3026,[3]products!A:B,2,FALSE)</f>
        <v>Surly Wednesday Frameset - 2016</v>
      </c>
      <c r="N3026" s="2" t="str">
        <f>VLOOKUP(D3026, [3]products!A:H, 8, FALSE)</f>
        <v>Surly</v>
      </c>
      <c r="O3026" s="21">
        <f>VLOOKUP(A3026, [1]orders!A:D, 4, FALSE)</f>
        <v>42956</v>
      </c>
      <c r="P3026" s="2">
        <v>1</v>
      </c>
      <c r="Q3026" s="2">
        <v>999.99</v>
      </c>
      <c r="R3026" s="27">
        <v>0.1</v>
      </c>
      <c r="S3026" s="2">
        <f t="shared" si="47"/>
        <v>999.99</v>
      </c>
    </row>
    <row r="3027" spans="1:19" x14ac:dyDescent="0.3">
      <c r="A3027" s="2">
        <v>1049</v>
      </c>
      <c r="B3027" s="2">
        <v>4</v>
      </c>
      <c r="C3027" s="2">
        <f>VLOOKUP(A3027, [1]orders!A:G, 7, FALSE)</f>
        <v>1</v>
      </c>
      <c r="D3027" s="2">
        <v>26</v>
      </c>
      <c r="E3027" s="2">
        <f>VLOOKUP(C3027, [2]staffs!A:G,1,FALSE)</f>
        <v>1</v>
      </c>
      <c r="F3027" s="2" t="str">
        <f>VLOOKUP(E3027, [2]staffs!A:D,4,FALSE)</f>
        <v>fabiola.jackson@bikes.shop</v>
      </c>
      <c r="G3027" s="2">
        <f>VLOOKUP(D3027, [3]products!$A:$D, 4, FALSE)</f>
        <v>2</v>
      </c>
      <c r="H3027" s="2" t="str">
        <f>VLOOKUP(G3027, [4]categories!A:B, 2, FALSE)</f>
        <v>Comfort Bicycles</v>
      </c>
      <c r="I3027" s="14">
        <f>VLOOKUP(A3027, [1]orders!A:B,2,FALSE)</f>
        <v>194</v>
      </c>
      <c r="J3027" s="14" t="str">
        <f>VLOOKUP(A3027, [1]orders!A:I,9,FALSE)</f>
        <v>dorine.roberson@msn.com</v>
      </c>
      <c r="K3027" s="14">
        <f>VLOOKUP(A3027, [1]orders!A:J,10,FALSE)</f>
        <v>95060</v>
      </c>
      <c r="L3027" s="2" t="str">
        <f>IFERROR(VLOOKUP(C3027, [5]stores!A:B, 2, FALSE), "Unknown")</f>
        <v>Santa Cruz Bikes</v>
      </c>
      <c r="M3027" s="2" t="str">
        <f>VLOOKUP(D3027,[3]products!A:B,2,FALSE)</f>
        <v>Electra Townie Original 7D EQ - 2016</v>
      </c>
      <c r="N3027" s="2" t="str">
        <f>VLOOKUP(D3027, [3]products!A:H, 8, FALSE)</f>
        <v>Electra</v>
      </c>
      <c r="O3027" s="21">
        <f>VLOOKUP(A3027, [1]orders!A:D, 4, FALSE)</f>
        <v>42956</v>
      </c>
      <c r="P3027" s="2">
        <v>1</v>
      </c>
      <c r="Q3027" s="2">
        <v>599.99</v>
      </c>
      <c r="R3027" s="27">
        <v>7.0000000000000007E-2</v>
      </c>
      <c r="S3027" s="2">
        <f t="shared" si="47"/>
        <v>599.99</v>
      </c>
    </row>
    <row r="3028" spans="1:19" x14ac:dyDescent="0.3">
      <c r="A3028" s="2">
        <v>1049</v>
      </c>
      <c r="B3028" s="2">
        <v>5</v>
      </c>
      <c r="C3028" s="2">
        <f>VLOOKUP(A3028, [1]orders!A:G, 7, FALSE)</f>
        <v>1</v>
      </c>
      <c r="D3028" s="2">
        <v>10</v>
      </c>
      <c r="E3028" s="2">
        <f>VLOOKUP(C3028, [2]staffs!A:G,1,FALSE)</f>
        <v>1</v>
      </c>
      <c r="F3028" s="2" t="str">
        <f>VLOOKUP(E3028, [2]staffs!A:D,4,FALSE)</f>
        <v>fabiola.jackson@bikes.shop</v>
      </c>
      <c r="G3028" s="2">
        <f>VLOOKUP(D3028, [3]products!$A:$D, 4, FALSE)</f>
        <v>4</v>
      </c>
      <c r="H3028" s="2" t="str">
        <f>VLOOKUP(G3028, [4]categories!A:B, 2, FALSE)</f>
        <v>Cyclocross Bicycles</v>
      </c>
      <c r="I3028" s="14">
        <f>VLOOKUP(A3028, [1]orders!A:B,2,FALSE)</f>
        <v>194</v>
      </c>
      <c r="J3028" s="14" t="str">
        <f>VLOOKUP(A3028, [1]orders!A:I,9,FALSE)</f>
        <v>dorine.roberson@msn.com</v>
      </c>
      <c r="K3028" s="14">
        <f>VLOOKUP(A3028, [1]orders!A:J,10,FALSE)</f>
        <v>95060</v>
      </c>
      <c r="L3028" s="2" t="str">
        <f>IFERROR(VLOOKUP(C3028, [5]stores!A:B, 2, FALSE), "Unknown")</f>
        <v>Santa Cruz Bikes</v>
      </c>
      <c r="M3028" s="2" t="str">
        <f>VLOOKUP(D3028,[3]products!A:B,2,FALSE)</f>
        <v>Surly Straggler - 2016</v>
      </c>
      <c r="N3028" s="2" t="str">
        <f>VLOOKUP(D3028, [3]products!A:H, 8, FALSE)</f>
        <v>Surly</v>
      </c>
      <c r="O3028" s="21">
        <f>VLOOKUP(A3028, [1]orders!A:D, 4, FALSE)</f>
        <v>42956</v>
      </c>
      <c r="P3028" s="2">
        <v>2</v>
      </c>
      <c r="Q3028" s="2">
        <v>1549</v>
      </c>
      <c r="R3028" s="27">
        <v>0.05</v>
      </c>
      <c r="S3028" s="2">
        <f t="shared" si="47"/>
        <v>3098</v>
      </c>
    </row>
    <row r="3029" spans="1:19" x14ac:dyDescent="0.3">
      <c r="A3029" s="2">
        <v>1050</v>
      </c>
      <c r="B3029" s="2">
        <v>1</v>
      </c>
      <c r="C3029" s="2">
        <f>VLOOKUP(A3029, [1]orders!A:G, 7, FALSE)</f>
        <v>1</v>
      </c>
      <c r="D3029" s="2">
        <v>96</v>
      </c>
      <c r="E3029" s="2">
        <f>VLOOKUP(C3029, [2]staffs!A:G,1,FALSE)</f>
        <v>1</v>
      </c>
      <c r="F3029" s="2" t="str">
        <f>VLOOKUP(E3029, [2]staffs!A:D,4,FALSE)</f>
        <v>fabiola.jackson@bikes.shop</v>
      </c>
      <c r="G3029" s="2">
        <f>VLOOKUP(D3029, [3]products!$A:$D, 4, FALSE)</f>
        <v>1</v>
      </c>
      <c r="H3029" s="2" t="str">
        <f>VLOOKUP(G3029, [4]categories!A:B, 2, FALSE)</f>
        <v>Children Bicycles</v>
      </c>
      <c r="I3029" s="14">
        <f>VLOOKUP(A3029, [1]orders!A:B,2,FALSE)</f>
        <v>239</v>
      </c>
      <c r="J3029" s="14" t="str">
        <f>VLOOKUP(A3029, [1]orders!A:I,9,FALSE)</f>
        <v>felice.guzman@hotmail.com</v>
      </c>
      <c r="K3029" s="14">
        <f>VLOOKUP(A3029, [1]orders!A:J,10,FALSE)</f>
        <v>91387</v>
      </c>
      <c r="L3029" s="2" t="str">
        <f>IFERROR(VLOOKUP(C3029, [5]stores!A:B, 2, FALSE), "Unknown")</f>
        <v>Santa Cruz Bikes</v>
      </c>
      <c r="M3029" s="2" t="str">
        <f>VLOOKUP(D3029,[3]products!A:B,2,FALSE)</f>
        <v>Electra Moto 3i (20-inch) - Boy's - 2017</v>
      </c>
      <c r="N3029" s="2" t="str">
        <f>VLOOKUP(D3029, [3]products!A:H, 8, FALSE)</f>
        <v>Electra</v>
      </c>
      <c r="O3029" s="21">
        <f>VLOOKUP(A3029, [1]orders!A:D, 4, FALSE)</f>
        <v>42956</v>
      </c>
      <c r="P3029" s="2">
        <v>2</v>
      </c>
      <c r="Q3029" s="2">
        <v>349.99</v>
      </c>
      <c r="R3029" s="27">
        <v>7.0000000000000007E-2</v>
      </c>
      <c r="S3029" s="2">
        <f t="shared" si="47"/>
        <v>699.98</v>
      </c>
    </row>
    <row r="3030" spans="1:19" x14ac:dyDescent="0.3">
      <c r="A3030" s="2">
        <v>1050</v>
      </c>
      <c r="B3030" s="2">
        <v>2</v>
      </c>
      <c r="C3030" s="2">
        <f>VLOOKUP(A3030, [1]orders!A:G, 7, FALSE)</f>
        <v>1</v>
      </c>
      <c r="D3030" s="2">
        <v>99</v>
      </c>
      <c r="E3030" s="2">
        <f>VLOOKUP(C3030, [2]staffs!A:G,1,FALSE)</f>
        <v>1</v>
      </c>
      <c r="F3030" s="2" t="str">
        <f>VLOOKUP(E3030, [2]staffs!A:D,4,FALSE)</f>
        <v>fabiola.jackson@bikes.shop</v>
      </c>
      <c r="G3030" s="2">
        <f>VLOOKUP(D3030, [3]products!$A:$D, 4, FALSE)</f>
        <v>1</v>
      </c>
      <c r="H3030" s="2" t="str">
        <f>VLOOKUP(G3030, [4]categories!A:B, 2, FALSE)</f>
        <v>Children Bicycles</v>
      </c>
      <c r="I3030" s="14">
        <f>VLOOKUP(A3030, [1]orders!A:B,2,FALSE)</f>
        <v>239</v>
      </c>
      <c r="J3030" s="14" t="str">
        <f>VLOOKUP(A3030, [1]orders!A:I,9,FALSE)</f>
        <v>felice.guzman@hotmail.com</v>
      </c>
      <c r="K3030" s="14">
        <f>VLOOKUP(A3030, [1]orders!A:J,10,FALSE)</f>
        <v>91387</v>
      </c>
      <c r="L3030" s="2" t="str">
        <f>IFERROR(VLOOKUP(C3030, [5]stores!A:B, 2, FALSE), "Unknown")</f>
        <v>Santa Cruz Bikes</v>
      </c>
      <c r="M3030" s="2" t="str">
        <f>VLOOKUP(D3030,[3]products!A:B,2,FALSE)</f>
        <v>Electra Sugar Skulls 1 (20-inch) - Girl's - 2017</v>
      </c>
      <c r="N3030" s="2" t="str">
        <f>VLOOKUP(D3030, [3]products!A:H, 8, FALSE)</f>
        <v>Electra</v>
      </c>
      <c r="O3030" s="21">
        <f>VLOOKUP(A3030, [1]orders!A:D, 4, FALSE)</f>
        <v>42956</v>
      </c>
      <c r="P3030" s="2">
        <v>2</v>
      </c>
      <c r="Q3030" s="2">
        <v>299.99</v>
      </c>
      <c r="R3030" s="27">
        <v>0.1</v>
      </c>
      <c r="S3030" s="2">
        <f t="shared" si="47"/>
        <v>599.98</v>
      </c>
    </row>
    <row r="3031" spans="1:19" x14ac:dyDescent="0.3">
      <c r="A3031" s="2">
        <v>1050</v>
      </c>
      <c r="B3031" s="2">
        <v>3</v>
      </c>
      <c r="C3031" s="2">
        <f>VLOOKUP(A3031, [1]orders!A:G, 7, FALSE)</f>
        <v>1</v>
      </c>
      <c r="D3031" s="2">
        <v>45</v>
      </c>
      <c r="E3031" s="2">
        <f>VLOOKUP(C3031, [2]staffs!A:G,1,FALSE)</f>
        <v>1</v>
      </c>
      <c r="F3031" s="2" t="str">
        <f>VLOOKUP(E3031, [2]staffs!A:D,4,FALSE)</f>
        <v>fabiola.jackson@bikes.shop</v>
      </c>
      <c r="G3031" s="2">
        <f>VLOOKUP(D3031, [3]products!$A:$D, 4, FALSE)</f>
        <v>6</v>
      </c>
      <c r="H3031" s="2" t="str">
        <f>VLOOKUP(G3031, [4]categories!A:B, 2, FALSE)</f>
        <v>Mountain Bikes</v>
      </c>
      <c r="I3031" s="14">
        <f>VLOOKUP(A3031, [1]orders!A:B,2,FALSE)</f>
        <v>239</v>
      </c>
      <c r="J3031" s="14" t="str">
        <f>VLOOKUP(A3031, [1]orders!A:I,9,FALSE)</f>
        <v>felice.guzman@hotmail.com</v>
      </c>
      <c r="K3031" s="14">
        <f>VLOOKUP(A3031, [1]orders!A:J,10,FALSE)</f>
        <v>91387</v>
      </c>
      <c r="L3031" s="2" t="str">
        <f>IFERROR(VLOOKUP(C3031, [5]stores!A:B, 2, FALSE), "Unknown")</f>
        <v>Santa Cruz Bikes</v>
      </c>
      <c r="M3031" s="2" t="str">
        <f>VLOOKUP(D3031,[3]products!A:B,2,FALSE)</f>
        <v>Haro SR 1.2 - 2017</v>
      </c>
      <c r="N3031" s="2" t="str">
        <f>VLOOKUP(D3031, [3]products!A:H, 8, FALSE)</f>
        <v>Haro</v>
      </c>
      <c r="O3031" s="21">
        <f>VLOOKUP(A3031, [1]orders!A:D, 4, FALSE)</f>
        <v>42956</v>
      </c>
      <c r="P3031" s="2">
        <v>2</v>
      </c>
      <c r="Q3031" s="2">
        <v>869.99</v>
      </c>
      <c r="R3031" s="27">
        <v>0.2</v>
      </c>
      <c r="S3031" s="2">
        <f t="shared" si="47"/>
        <v>1739.98</v>
      </c>
    </row>
    <row r="3032" spans="1:19" x14ac:dyDescent="0.3">
      <c r="A3032" s="2">
        <v>1050</v>
      </c>
      <c r="B3032" s="2">
        <v>4</v>
      </c>
      <c r="C3032" s="2">
        <f>VLOOKUP(A3032, [1]orders!A:G, 7, FALSE)</f>
        <v>1</v>
      </c>
      <c r="D3032" s="2">
        <v>14</v>
      </c>
      <c r="E3032" s="2">
        <f>VLOOKUP(C3032, [2]staffs!A:G,1,FALSE)</f>
        <v>1</v>
      </c>
      <c r="F3032" s="2" t="str">
        <f>VLOOKUP(E3032, [2]staffs!A:D,4,FALSE)</f>
        <v>fabiola.jackson@bikes.shop</v>
      </c>
      <c r="G3032" s="2">
        <f>VLOOKUP(D3032, [3]products!$A:$D, 4, FALSE)</f>
        <v>3</v>
      </c>
      <c r="H3032" s="2" t="str">
        <f>VLOOKUP(G3032, [4]categories!A:B, 2, FALSE)</f>
        <v>Cruisers Bicycles</v>
      </c>
      <c r="I3032" s="14">
        <f>VLOOKUP(A3032, [1]orders!A:B,2,FALSE)</f>
        <v>239</v>
      </c>
      <c r="J3032" s="14" t="str">
        <f>VLOOKUP(A3032, [1]orders!A:I,9,FALSE)</f>
        <v>felice.guzman@hotmail.com</v>
      </c>
      <c r="K3032" s="14">
        <f>VLOOKUP(A3032, [1]orders!A:J,10,FALSE)</f>
        <v>91387</v>
      </c>
      <c r="L3032" s="2" t="str">
        <f>IFERROR(VLOOKUP(C3032, [5]stores!A:B, 2, FALSE), "Unknown")</f>
        <v>Santa Cruz Bikes</v>
      </c>
      <c r="M3032" s="2" t="str">
        <f>VLOOKUP(D3032,[3]products!A:B,2,FALSE)</f>
        <v>Electra Girl's Hawaii 1 (16-inch) - 2015/2016</v>
      </c>
      <c r="N3032" s="2" t="str">
        <f>VLOOKUP(D3032, [3]products!A:H, 8, FALSE)</f>
        <v>Electra</v>
      </c>
      <c r="O3032" s="21">
        <f>VLOOKUP(A3032, [1]orders!A:D, 4, FALSE)</f>
        <v>42956</v>
      </c>
      <c r="P3032" s="2">
        <v>2</v>
      </c>
      <c r="Q3032" s="2">
        <v>269.99</v>
      </c>
      <c r="R3032" s="27">
        <v>0.2</v>
      </c>
      <c r="S3032" s="2">
        <f t="shared" si="47"/>
        <v>539.98</v>
      </c>
    </row>
    <row r="3033" spans="1:19" x14ac:dyDescent="0.3">
      <c r="A3033" s="2">
        <v>1051</v>
      </c>
      <c r="B3033" s="2">
        <v>1</v>
      </c>
      <c r="C3033" s="2">
        <f>VLOOKUP(A3033, [1]orders!A:G, 7, FALSE)</f>
        <v>2</v>
      </c>
      <c r="D3033" s="2">
        <v>46</v>
      </c>
      <c r="E3033" s="2">
        <f>VLOOKUP(C3033, [2]staffs!A:G,1,FALSE)</f>
        <v>2</v>
      </c>
      <c r="F3033" s="2" t="str">
        <f>VLOOKUP(E3033, [2]staffs!A:D,4,FALSE)</f>
        <v>mireya.copeland@bikes.shop</v>
      </c>
      <c r="G3033" s="2">
        <f>VLOOKUP(D3033, [3]products!$A:$D, 4, FALSE)</f>
        <v>6</v>
      </c>
      <c r="H3033" s="2" t="str">
        <f>VLOOKUP(G3033, [4]categories!A:B, 2, FALSE)</f>
        <v>Mountain Bikes</v>
      </c>
      <c r="I3033" s="14">
        <f>VLOOKUP(A3033, [1]orders!A:B,2,FALSE)</f>
        <v>209</v>
      </c>
      <c r="J3033" s="14" t="str">
        <f>VLOOKUP(A3033, [1]orders!A:I,9,FALSE)</f>
        <v>jutta.everett@gmail.com</v>
      </c>
      <c r="K3033" s="14">
        <f>VLOOKUP(A3033, [1]orders!A:J,10,FALSE)</f>
        <v>11784</v>
      </c>
      <c r="L3033" s="2" t="str">
        <f>IFERROR(VLOOKUP(C3033, [5]stores!A:B, 2, FALSE), "Unknown")</f>
        <v>Baldwin Bikes</v>
      </c>
      <c r="M3033" s="2" t="str">
        <f>VLOOKUP(D3033,[3]products!A:B,2,FALSE)</f>
        <v>Haro SR 1.3 - 2017</v>
      </c>
      <c r="N3033" s="2" t="str">
        <f>VLOOKUP(D3033, [3]products!A:H, 8, FALSE)</f>
        <v>Haro</v>
      </c>
      <c r="O3033" s="21">
        <f>VLOOKUP(A3033, [1]orders!A:D, 4, FALSE)</f>
        <v>42957</v>
      </c>
      <c r="P3033" s="2">
        <v>1</v>
      </c>
      <c r="Q3033" s="2">
        <v>1409.99</v>
      </c>
      <c r="R3033" s="27">
        <v>0.2</v>
      </c>
      <c r="S3033" s="2">
        <f t="shared" si="47"/>
        <v>1409.99</v>
      </c>
    </row>
    <row r="3034" spans="1:19" x14ac:dyDescent="0.3">
      <c r="A3034" s="2">
        <v>1052</v>
      </c>
      <c r="B3034" s="2">
        <v>1</v>
      </c>
      <c r="C3034" s="2">
        <f>VLOOKUP(A3034, [1]orders!A:G, 7, FALSE)</f>
        <v>2</v>
      </c>
      <c r="D3034" s="2">
        <v>7</v>
      </c>
      <c r="E3034" s="2">
        <f>VLOOKUP(C3034, [2]staffs!A:G,1,FALSE)</f>
        <v>2</v>
      </c>
      <c r="F3034" s="2" t="str">
        <f>VLOOKUP(E3034, [2]staffs!A:D,4,FALSE)</f>
        <v>mireya.copeland@bikes.shop</v>
      </c>
      <c r="G3034" s="2">
        <f>VLOOKUP(D3034, [3]products!$A:$D, 4, FALSE)</f>
        <v>6</v>
      </c>
      <c r="H3034" s="2" t="str">
        <f>VLOOKUP(G3034, [4]categories!A:B, 2, FALSE)</f>
        <v>Mountain Bikes</v>
      </c>
      <c r="I3034" s="14">
        <f>VLOOKUP(A3034, [1]orders!A:B,2,FALSE)</f>
        <v>460</v>
      </c>
      <c r="J3034" s="14" t="str">
        <f>VLOOKUP(A3034, [1]orders!A:I,9,FALSE)</f>
        <v>romelia.myers@msn.com</v>
      </c>
      <c r="K3034" s="14">
        <f>VLOOKUP(A3034, [1]orders!A:J,10,FALSE)</f>
        <v>11530</v>
      </c>
      <c r="L3034" s="2" t="str">
        <f>IFERROR(VLOOKUP(C3034, [5]stores!A:B, 2, FALSE), "Unknown")</f>
        <v>Baldwin Bikes</v>
      </c>
      <c r="M3034" s="2" t="str">
        <f>VLOOKUP(D3034,[3]products!A:B,2,FALSE)</f>
        <v>Trek Slash 8 27.5 - 2016</v>
      </c>
      <c r="N3034" s="2" t="str">
        <f>VLOOKUP(D3034, [3]products!A:H, 8, FALSE)</f>
        <v>Trek</v>
      </c>
      <c r="O3034" s="21">
        <f>VLOOKUP(A3034, [1]orders!A:D, 4, FALSE)</f>
        <v>42957</v>
      </c>
      <c r="P3034" s="2">
        <v>1</v>
      </c>
      <c r="Q3034" s="2">
        <v>3999.99</v>
      </c>
      <c r="R3034" s="27">
        <v>0.05</v>
      </c>
      <c r="S3034" s="2">
        <f t="shared" si="47"/>
        <v>3999.99</v>
      </c>
    </row>
    <row r="3035" spans="1:19" x14ac:dyDescent="0.3">
      <c r="A3035" s="2">
        <v>1052</v>
      </c>
      <c r="B3035" s="2">
        <v>2</v>
      </c>
      <c r="C3035" s="2">
        <f>VLOOKUP(A3035, [1]orders!A:G, 7, FALSE)</f>
        <v>2</v>
      </c>
      <c r="D3035" s="2">
        <v>103</v>
      </c>
      <c r="E3035" s="2">
        <f>VLOOKUP(C3035, [2]staffs!A:G,1,FALSE)</f>
        <v>2</v>
      </c>
      <c r="F3035" s="2" t="str">
        <f>VLOOKUP(E3035, [2]staffs!A:D,4,FALSE)</f>
        <v>mireya.copeland@bikes.shop</v>
      </c>
      <c r="G3035" s="2">
        <f>VLOOKUP(D3035, [3]products!$A:$D, 4, FALSE)</f>
        <v>2</v>
      </c>
      <c r="H3035" s="2" t="str">
        <f>VLOOKUP(G3035, [4]categories!A:B, 2, FALSE)</f>
        <v>Comfort Bicycles</v>
      </c>
      <c r="I3035" s="14">
        <f>VLOOKUP(A3035, [1]orders!A:B,2,FALSE)</f>
        <v>460</v>
      </c>
      <c r="J3035" s="14" t="str">
        <f>VLOOKUP(A3035, [1]orders!A:I,9,FALSE)</f>
        <v>romelia.myers@msn.com</v>
      </c>
      <c r="K3035" s="14">
        <f>VLOOKUP(A3035, [1]orders!A:J,10,FALSE)</f>
        <v>11530</v>
      </c>
      <c r="L3035" s="2" t="str">
        <f>IFERROR(VLOOKUP(C3035, [5]stores!A:B, 2, FALSE), "Unknown")</f>
        <v>Baldwin Bikes</v>
      </c>
      <c r="M3035" s="2" t="str">
        <f>VLOOKUP(D3035,[3]products!A:B,2,FALSE)</f>
        <v>Sun Bicycles Streamway 3 - 2017</v>
      </c>
      <c r="N3035" s="2" t="str">
        <f>VLOOKUP(D3035, [3]products!A:H, 8, FALSE)</f>
        <v>Sun Bicycles</v>
      </c>
      <c r="O3035" s="21">
        <f>VLOOKUP(A3035, [1]orders!A:D, 4, FALSE)</f>
        <v>42957</v>
      </c>
      <c r="P3035" s="2">
        <v>1</v>
      </c>
      <c r="Q3035" s="2">
        <v>551.99</v>
      </c>
      <c r="R3035" s="27">
        <v>0.05</v>
      </c>
      <c r="S3035" s="2">
        <f t="shared" si="47"/>
        <v>551.99</v>
      </c>
    </row>
    <row r="3036" spans="1:19" x14ac:dyDescent="0.3">
      <c r="A3036" s="2">
        <v>1052</v>
      </c>
      <c r="B3036" s="2">
        <v>3</v>
      </c>
      <c r="C3036" s="2">
        <f>VLOOKUP(A3036, [1]orders!A:G, 7, FALSE)</f>
        <v>2</v>
      </c>
      <c r="D3036" s="2">
        <v>26</v>
      </c>
      <c r="E3036" s="2">
        <f>VLOOKUP(C3036, [2]staffs!A:G,1,FALSE)</f>
        <v>2</v>
      </c>
      <c r="F3036" s="2" t="str">
        <f>VLOOKUP(E3036, [2]staffs!A:D,4,FALSE)</f>
        <v>mireya.copeland@bikes.shop</v>
      </c>
      <c r="G3036" s="2">
        <f>VLOOKUP(D3036, [3]products!$A:$D, 4, FALSE)</f>
        <v>2</v>
      </c>
      <c r="H3036" s="2" t="str">
        <f>VLOOKUP(G3036, [4]categories!A:B, 2, FALSE)</f>
        <v>Comfort Bicycles</v>
      </c>
      <c r="I3036" s="14">
        <f>VLOOKUP(A3036, [1]orders!A:B,2,FALSE)</f>
        <v>460</v>
      </c>
      <c r="J3036" s="14" t="str">
        <f>VLOOKUP(A3036, [1]orders!A:I,9,FALSE)</f>
        <v>romelia.myers@msn.com</v>
      </c>
      <c r="K3036" s="14">
        <f>VLOOKUP(A3036, [1]orders!A:J,10,FALSE)</f>
        <v>11530</v>
      </c>
      <c r="L3036" s="2" t="str">
        <f>IFERROR(VLOOKUP(C3036, [5]stores!A:B, 2, FALSE), "Unknown")</f>
        <v>Baldwin Bikes</v>
      </c>
      <c r="M3036" s="2" t="str">
        <f>VLOOKUP(D3036,[3]products!A:B,2,FALSE)</f>
        <v>Electra Townie Original 7D EQ - 2016</v>
      </c>
      <c r="N3036" s="2" t="str">
        <f>VLOOKUP(D3036, [3]products!A:H, 8, FALSE)</f>
        <v>Electra</v>
      </c>
      <c r="O3036" s="21">
        <f>VLOOKUP(A3036, [1]orders!A:D, 4, FALSE)</f>
        <v>42957</v>
      </c>
      <c r="P3036" s="2">
        <v>2</v>
      </c>
      <c r="Q3036" s="2">
        <v>599.99</v>
      </c>
      <c r="R3036" s="27">
        <v>7.0000000000000007E-2</v>
      </c>
      <c r="S3036" s="2">
        <f t="shared" si="47"/>
        <v>1199.98</v>
      </c>
    </row>
    <row r="3037" spans="1:19" x14ac:dyDescent="0.3">
      <c r="A3037" s="2">
        <v>1053</v>
      </c>
      <c r="B3037" s="2">
        <v>1</v>
      </c>
      <c r="C3037" s="2">
        <f>VLOOKUP(A3037, [1]orders!A:G, 7, FALSE)</f>
        <v>2</v>
      </c>
      <c r="D3037" s="2">
        <v>49</v>
      </c>
      <c r="E3037" s="2">
        <f>VLOOKUP(C3037, [2]staffs!A:G,1,FALSE)</f>
        <v>2</v>
      </c>
      <c r="F3037" s="2" t="str">
        <f>VLOOKUP(E3037, [2]staffs!A:D,4,FALSE)</f>
        <v>mireya.copeland@bikes.shop</v>
      </c>
      <c r="G3037" s="2">
        <f>VLOOKUP(D3037, [3]products!$A:$D, 4, FALSE)</f>
        <v>7</v>
      </c>
      <c r="H3037" s="2" t="str">
        <f>VLOOKUP(G3037, [4]categories!A:B, 2, FALSE)</f>
        <v>Road Bikes</v>
      </c>
      <c r="I3037" s="14">
        <f>VLOOKUP(A3037, [1]orders!A:B,2,FALSE)</f>
        <v>1439</v>
      </c>
      <c r="J3037" s="14" t="str">
        <f>VLOOKUP(A3037, [1]orders!A:I,9,FALSE)</f>
        <v>florrie.little@yahoo.com</v>
      </c>
      <c r="K3037" s="14">
        <f>VLOOKUP(A3037, [1]orders!A:J,10,FALSE)</f>
        <v>10801</v>
      </c>
      <c r="L3037" s="2" t="str">
        <f>IFERROR(VLOOKUP(C3037, [5]stores!A:B, 2, FALSE), "Unknown")</f>
        <v>Baldwin Bikes</v>
      </c>
      <c r="M3037" s="2" t="str">
        <f>VLOOKUP(D3037,[3]products!A:B,2,FALSE)</f>
        <v>Trek Domane SL 6 - 2017</v>
      </c>
      <c r="N3037" s="2" t="str">
        <f>VLOOKUP(D3037, [3]products!A:H, 8, FALSE)</f>
        <v>Trek</v>
      </c>
      <c r="O3037" s="21">
        <f>VLOOKUP(A3037, [1]orders!A:D, 4, FALSE)</f>
        <v>42957</v>
      </c>
      <c r="P3037" s="2">
        <v>2</v>
      </c>
      <c r="Q3037" s="2">
        <v>3499.99</v>
      </c>
      <c r="R3037" s="27">
        <v>0.05</v>
      </c>
      <c r="S3037" s="2">
        <f t="shared" si="47"/>
        <v>6999.98</v>
      </c>
    </row>
    <row r="3038" spans="1:19" x14ac:dyDescent="0.3">
      <c r="A3038" s="2">
        <v>1053</v>
      </c>
      <c r="B3038" s="2">
        <v>2</v>
      </c>
      <c r="C3038" s="2">
        <f>VLOOKUP(A3038, [1]orders!A:G, 7, FALSE)</f>
        <v>2</v>
      </c>
      <c r="D3038" s="2">
        <v>26</v>
      </c>
      <c r="E3038" s="2">
        <f>VLOOKUP(C3038, [2]staffs!A:G,1,FALSE)</f>
        <v>2</v>
      </c>
      <c r="F3038" s="2" t="str">
        <f>VLOOKUP(E3038, [2]staffs!A:D,4,FALSE)</f>
        <v>mireya.copeland@bikes.shop</v>
      </c>
      <c r="G3038" s="2">
        <f>VLOOKUP(D3038, [3]products!$A:$D, 4, FALSE)</f>
        <v>2</v>
      </c>
      <c r="H3038" s="2" t="str">
        <f>VLOOKUP(G3038, [4]categories!A:B, 2, FALSE)</f>
        <v>Comfort Bicycles</v>
      </c>
      <c r="I3038" s="14">
        <f>VLOOKUP(A3038, [1]orders!A:B,2,FALSE)</f>
        <v>1439</v>
      </c>
      <c r="J3038" s="14" t="str">
        <f>VLOOKUP(A3038, [1]orders!A:I,9,FALSE)</f>
        <v>florrie.little@yahoo.com</v>
      </c>
      <c r="K3038" s="14">
        <f>VLOOKUP(A3038, [1]orders!A:J,10,FALSE)</f>
        <v>10801</v>
      </c>
      <c r="L3038" s="2" t="str">
        <f>IFERROR(VLOOKUP(C3038, [5]stores!A:B, 2, FALSE), "Unknown")</f>
        <v>Baldwin Bikes</v>
      </c>
      <c r="M3038" s="2" t="str">
        <f>VLOOKUP(D3038,[3]products!A:B,2,FALSE)</f>
        <v>Electra Townie Original 7D EQ - 2016</v>
      </c>
      <c r="N3038" s="2" t="str">
        <f>VLOOKUP(D3038, [3]products!A:H, 8, FALSE)</f>
        <v>Electra</v>
      </c>
      <c r="O3038" s="21">
        <f>VLOOKUP(A3038, [1]orders!A:D, 4, FALSE)</f>
        <v>42957</v>
      </c>
      <c r="P3038" s="2">
        <v>2</v>
      </c>
      <c r="Q3038" s="2">
        <v>599.99</v>
      </c>
      <c r="R3038" s="27">
        <v>0.2</v>
      </c>
      <c r="S3038" s="2">
        <f t="shared" si="47"/>
        <v>1199.98</v>
      </c>
    </row>
    <row r="3039" spans="1:19" x14ac:dyDescent="0.3">
      <c r="A3039" s="2">
        <v>1053</v>
      </c>
      <c r="B3039" s="2">
        <v>3</v>
      </c>
      <c r="C3039" s="2">
        <f>VLOOKUP(A3039, [1]orders!A:G, 7, FALSE)</f>
        <v>2</v>
      </c>
      <c r="D3039" s="2">
        <v>23</v>
      </c>
      <c r="E3039" s="2">
        <f>VLOOKUP(C3039, [2]staffs!A:G,1,FALSE)</f>
        <v>2</v>
      </c>
      <c r="F3039" s="2" t="str">
        <f>VLOOKUP(E3039, [2]staffs!A:D,4,FALSE)</f>
        <v>mireya.copeland@bikes.shop</v>
      </c>
      <c r="G3039" s="2">
        <f>VLOOKUP(D3039, [3]products!$A:$D, 4, FALSE)</f>
        <v>1</v>
      </c>
      <c r="H3039" s="2" t="str">
        <f>VLOOKUP(G3039, [4]categories!A:B, 2, FALSE)</f>
        <v>Children Bicycles</v>
      </c>
      <c r="I3039" s="14">
        <f>VLOOKUP(A3039, [1]orders!A:B,2,FALSE)</f>
        <v>1439</v>
      </c>
      <c r="J3039" s="14" t="str">
        <f>VLOOKUP(A3039, [1]orders!A:I,9,FALSE)</f>
        <v>florrie.little@yahoo.com</v>
      </c>
      <c r="K3039" s="14">
        <f>VLOOKUP(A3039, [1]orders!A:J,10,FALSE)</f>
        <v>10801</v>
      </c>
      <c r="L3039" s="2" t="str">
        <f>IFERROR(VLOOKUP(C3039, [5]stores!A:B, 2, FALSE), "Unknown")</f>
        <v>Baldwin Bikes</v>
      </c>
      <c r="M3039" s="2" t="str">
        <f>VLOOKUP(D3039,[3]products!A:B,2,FALSE)</f>
        <v>Electra Girl's Hawaii 1 (20-inch) - 2015/2016</v>
      </c>
      <c r="N3039" s="2" t="str">
        <f>VLOOKUP(D3039, [3]products!A:H, 8, FALSE)</f>
        <v>Electra</v>
      </c>
      <c r="O3039" s="21">
        <f>VLOOKUP(A3039, [1]orders!A:D, 4, FALSE)</f>
        <v>42957</v>
      </c>
      <c r="P3039" s="2">
        <v>2</v>
      </c>
      <c r="Q3039" s="2">
        <v>299.99</v>
      </c>
      <c r="R3039" s="27">
        <v>0.2</v>
      </c>
      <c r="S3039" s="2">
        <f t="shared" si="47"/>
        <v>599.98</v>
      </c>
    </row>
    <row r="3040" spans="1:19" x14ac:dyDescent="0.3">
      <c r="A3040" s="2">
        <v>1053</v>
      </c>
      <c r="B3040" s="2">
        <v>4</v>
      </c>
      <c r="C3040" s="2">
        <f>VLOOKUP(A3040, [1]orders!A:G, 7, FALSE)</f>
        <v>2</v>
      </c>
      <c r="D3040" s="2">
        <v>68</v>
      </c>
      <c r="E3040" s="2">
        <f>VLOOKUP(C3040, [2]staffs!A:G,1,FALSE)</f>
        <v>2</v>
      </c>
      <c r="F3040" s="2" t="str">
        <f>VLOOKUP(E3040, [2]staffs!A:D,4,FALSE)</f>
        <v>mireya.copeland@bikes.shop</v>
      </c>
      <c r="G3040" s="2">
        <f>VLOOKUP(D3040, [3]products!$A:$D, 4, FALSE)</f>
        <v>3</v>
      </c>
      <c r="H3040" s="2" t="str">
        <f>VLOOKUP(G3040, [4]categories!A:B, 2, FALSE)</f>
        <v>Cruisers Bicycles</v>
      </c>
      <c r="I3040" s="14">
        <f>VLOOKUP(A3040, [1]orders!A:B,2,FALSE)</f>
        <v>1439</v>
      </c>
      <c r="J3040" s="14" t="str">
        <f>VLOOKUP(A3040, [1]orders!A:I,9,FALSE)</f>
        <v>florrie.little@yahoo.com</v>
      </c>
      <c r="K3040" s="14">
        <f>VLOOKUP(A3040, [1]orders!A:J,10,FALSE)</f>
        <v>10801</v>
      </c>
      <c r="L3040" s="2" t="str">
        <f>IFERROR(VLOOKUP(C3040, [5]stores!A:B, 2, FALSE), "Unknown")</f>
        <v>Baldwin Bikes</v>
      </c>
      <c r="M3040" s="2" t="str">
        <f>VLOOKUP(D3040,[3]products!A:B,2,FALSE)</f>
        <v>Sun Bicycles Cruz 3 - 2017</v>
      </c>
      <c r="N3040" s="2" t="str">
        <f>VLOOKUP(D3040, [3]products!A:H, 8, FALSE)</f>
        <v>Sun Bicycles</v>
      </c>
      <c r="O3040" s="21">
        <f>VLOOKUP(A3040, [1]orders!A:D, 4, FALSE)</f>
        <v>42957</v>
      </c>
      <c r="P3040" s="2">
        <v>1</v>
      </c>
      <c r="Q3040" s="2">
        <v>449.99</v>
      </c>
      <c r="R3040" s="27">
        <v>0.1</v>
      </c>
      <c r="S3040" s="2">
        <f t="shared" si="47"/>
        <v>449.99</v>
      </c>
    </row>
    <row r="3041" spans="1:19" x14ac:dyDescent="0.3">
      <c r="A3041" s="2">
        <v>1053</v>
      </c>
      <c r="B3041" s="2">
        <v>5</v>
      </c>
      <c r="C3041" s="2">
        <f>VLOOKUP(A3041, [1]orders!A:G, 7, FALSE)</f>
        <v>2</v>
      </c>
      <c r="D3041" s="2">
        <v>73</v>
      </c>
      <c r="E3041" s="2">
        <f>VLOOKUP(C3041, [2]staffs!A:G,1,FALSE)</f>
        <v>2</v>
      </c>
      <c r="F3041" s="2" t="str">
        <f>VLOOKUP(E3041, [2]staffs!A:D,4,FALSE)</f>
        <v>mireya.copeland@bikes.shop</v>
      </c>
      <c r="G3041" s="2">
        <f>VLOOKUP(D3041, [3]products!$A:$D, 4, FALSE)</f>
        <v>3</v>
      </c>
      <c r="H3041" s="2" t="str">
        <f>VLOOKUP(G3041, [4]categories!A:B, 2, FALSE)</f>
        <v>Cruisers Bicycles</v>
      </c>
      <c r="I3041" s="14">
        <f>VLOOKUP(A3041, [1]orders!A:B,2,FALSE)</f>
        <v>1439</v>
      </c>
      <c r="J3041" s="14" t="str">
        <f>VLOOKUP(A3041, [1]orders!A:I,9,FALSE)</f>
        <v>florrie.little@yahoo.com</v>
      </c>
      <c r="K3041" s="14">
        <f>VLOOKUP(A3041, [1]orders!A:J,10,FALSE)</f>
        <v>10801</v>
      </c>
      <c r="L3041" s="2" t="str">
        <f>IFERROR(VLOOKUP(C3041, [5]stores!A:B, 2, FALSE), "Unknown")</f>
        <v>Baldwin Bikes</v>
      </c>
      <c r="M3041" s="2" t="str">
        <f>VLOOKUP(D3041,[3]products!A:B,2,FALSE)</f>
        <v>Sun Bicycles Brickell Tandem 7 - 2017</v>
      </c>
      <c r="N3041" s="2" t="str">
        <f>VLOOKUP(D3041, [3]products!A:H, 8, FALSE)</f>
        <v>Sun Bicycles</v>
      </c>
      <c r="O3041" s="21">
        <f>VLOOKUP(A3041, [1]orders!A:D, 4, FALSE)</f>
        <v>42957</v>
      </c>
      <c r="P3041" s="2">
        <v>2</v>
      </c>
      <c r="Q3041" s="2">
        <v>749.99</v>
      </c>
      <c r="R3041" s="27">
        <v>0.05</v>
      </c>
      <c r="S3041" s="2">
        <f t="shared" si="47"/>
        <v>1499.98</v>
      </c>
    </row>
    <row r="3042" spans="1:19" x14ac:dyDescent="0.3">
      <c r="A3042" s="2">
        <v>1054</v>
      </c>
      <c r="B3042" s="2">
        <v>1</v>
      </c>
      <c r="C3042" s="2">
        <f>VLOOKUP(A3042, [1]orders!A:G, 7, FALSE)</f>
        <v>2</v>
      </c>
      <c r="D3042" s="2">
        <v>36</v>
      </c>
      <c r="E3042" s="2">
        <f>VLOOKUP(C3042, [2]staffs!A:G,1,FALSE)</f>
        <v>2</v>
      </c>
      <c r="F3042" s="2" t="str">
        <f>VLOOKUP(E3042, [2]staffs!A:D,4,FALSE)</f>
        <v>mireya.copeland@bikes.shop</v>
      </c>
      <c r="G3042" s="2">
        <f>VLOOKUP(D3042, [3]products!$A:$D, 4, FALSE)</f>
        <v>6</v>
      </c>
      <c r="H3042" s="2" t="str">
        <f>VLOOKUP(G3042, [4]categories!A:B, 2, FALSE)</f>
        <v>Mountain Bikes</v>
      </c>
      <c r="I3042" s="14">
        <f>VLOOKUP(A3042, [1]orders!A:B,2,FALSE)</f>
        <v>189</v>
      </c>
      <c r="J3042" s="14" t="str">
        <f>VLOOKUP(A3042, [1]orders!A:I,9,FALSE)</f>
        <v>damian.dawson@hotmail.com</v>
      </c>
      <c r="K3042" s="14">
        <f>VLOOKUP(A3042, [1]orders!A:J,10,FALSE)</f>
        <v>13090</v>
      </c>
      <c r="L3042" s="2" t="str">
        <f>IFERROR(VLOOKUP(C3042, [5]stores!A:B, 2, FALSE), "Unknown")</f>
        <v>Baldwin Bikes</v>
      </c>
      <c r="M3042" s="2" t="str">
        <f>VLOOKUP(D3042,[3]products!A:B,2,FALSE)</f>
        <v>Surly Troll Frameset - 2017</v>
      </c>
      <c r="N3042" s="2" t="str">
        <f>VLOOKUP(D3042, [3]products!A:H, 8, FALSE)</f>
        <v>Surly</v>
      </c>
      <c r="O3042" s="21">
        <f>VLOOKUP(A3042, [1]orders!A:D, 4, FALSE)</f>
        <v>42958</v>
      </c>
      <c r="P3042" s="2">
        <v>2</v>
      </c>
      <c r="Q3042" s="2">
        <v>832.99</v>
      </c>
      <c r="R3042" s="27">
        <v>0.1</v>
      </c>
      <c r="S3042" s="2">
        <f t="shared" si="47"/>
        <v>1665.98</v>
      </c>
    </row>
    <row r="3043" spans="1:19" x14ac:dyDescent="0.3">
      <c r="A3043" s="2">
        <v>1054</v>
      </c>
      <c r="B3043" s="2">
        <v>2</v>
      </c>
      <c r="C3043" s="2">
        <f>VLOOKUP(A3043, [1]orders!A:G, 7, FALSE)</f>
        <v>2</v>
      </c>
      <c r="D3043" s="2">
        <v>16</v>
      </c>
      <c r="E3043" s="2">
        <f>VLOOKUP(C3043, [2]staffs!A:G,1,FALSE)</f>
        <v>2</v>
      </c>
      <c r="F3043" s="2" t="str">
        <f>VLOOKUP(E3043, [2]staffs!A:D,4,FALSE)</f>
        <v>mireya.copeland@bikes.shop</v>
      </c>
      <c r="G3043" s="2">
        <f>VLOOKUP(D3043, [3]products!$A:$D, 4, FALSE)</f>
        <v>3</v>
      </c>
      <c r="H3043" s="2" t="str">
        <f>VLOOKUP(G3043, [4]categories!A:B, 2, FALSE)</f>
        <v>Cruisers Bicycles</v>
      </c>
      <c r="I3043" s="14">
        <f>VLOOKUP(A3043, [1]orders!A:B,2,FALSE)</f>
        <v>189</v>
      </c>
      <c r="J3043" s="14" t="str">
        <f>VLOOKUP(A3043, [1]orders!A:I,9,FALSE)</f>
        <v>damian.dawson@hotmail.com</v>
      </c>
      <c r="K3043" s="14">
        <f>VLOOKUP(A3043, [1]orders!A:J,10,FALSE)</f>
        <v>13090</v>
      </c>
      <c r="L3043" s="2" t="str">
        <f>IFERROR(VLOOKUP(C3043, [5]stores!A:B, 2, FALSE), "Unknown")</f>
        <v>Baldwin Bikes</v>
      </c>
      <c r="M3043" s="2" t="str">
        <f>VLOOKUP(D3043,[3]products!A:B,2,FALSE)</f>
        <v>Electra Townie Original 7D EQ - 2016</v>
      </c>
      <c r="N3043" s="2" t="str">
        <f>VLOOKUP(D3043, [3]products!A:H, 8, FALSE)</f>
        <v>Electra</v>
      </c>
      <c r="O3043" s="21">
        <f>VLOOKUP(A3043, [1]orders!A:D, 4, FALSE)</f>
        <v>42958</v>
      </c>
      <c r="P3043" s="2">
        <v>1</v>
      </c>
      <c r="Q3043" s="2">
        <v>599.99</v>
      </c>
      <c r="R3043" s="27">
        <v>0.05</v>
      </c>
      <c r="S3043" s="2">
        <f t="shared" si="47"/>
        <v>599.99</v>
      </c>
    </row>
    <row r="3044" spans="1:19" x14ac:dyDescent="0.3">
      <c r="A3044" s="2">
        <v>1055</v>
      </c>
      <c r="B3044" s="2">
        <v>1</v>
      </c>
      <c r="C3044" s="2">
        <f>VLOOKUP(A3044, [1]orders!A:G, 7, FALSE)</f>
        <v>2</v>
      </c>
      <c r="D3044" s="2">
        <v>43</v>
      </c>
      <c r="E3044" s="2">
        <f>VLOOKUP(C3044, [2]staffs!A:G,1,FALSE)</f>
        <v>2</v>
      </c>
      <c r="F3044" s="2" t="str">
        <f>VLOOKUP(E3044, [2]staffs!A:D,4,FALSE)</f>
        <v>mireya.copeland@bikes.shop</v>
      </c>
      <c r="G3044" s="2">
        <f>VLOOKUP(D3044, [3]products!$A:$D, 4, FALSE)</f>
        <v>6</v>
      </c>
      <c r="H3044" s="2" t="str">
        <f>VLOOKUP(G3044, [4]categories!A:B, 2, FALSE)</f>
        <v>Mountain Bikes</v>
      </c>
      <c r="I3044" s="14">
        <f>VLOOKUP(A3044, [1]orders!A:B,2,FALSE)</f>
        <v>140</v>
      </c>
      <c r="J3044" s="14" t="str">
        <f>VLOOKUP(A3044, [1]orders!A:I,9,FALSE)</f>
        <v>cleopatra.tate@aol.com</v>
      </c>
      <c r="K3044" s="14">
        <f>VLOOKUP(A3044, [1]orders!A:J,10,FALSE)</f>
        <v>11369</v>
      </c>
      <c r="L3044" s="2" t="str">
        <f>IFERROR(VLOOKUP(C3044, [5]stores!A:B, 2, FALSE), "Unknown")</f>
        <v>Baldwin Bikes</v>
      </c>
      <c r="M3044" s="2" t="str">
        <f>VLOOKUP(D3044,[3]products!A:B,2,FALSE)</f>
        <v>Trek Fuel EX 9.8 27.5 Plus - 2017</v>
      </c>
      <c r="N3044" s="2" t="str">
        <f>VLOOKUP(D3044, [3]products!A:H, 8, FALSE)</f>
        <v>Trek</v>
      </c>
      <c r="O3044" s="21">
        <f>VLOOKUP(A3044, [1]orders!A:D, 4, FALSE)</f>
        <v>42959</v>
      </c>
      <c r="P3044" s="2">
        <v>2</v>
      </c>
      <c r="Q3044" s="2">
        <v>5299.99</v>
      </c>
      <c r="R3044" s="27">
        <v>7.0000000000000007E-2</v>
      </c>
      <c r="S3044" s="2">
        <f t="shared" si="47"/>
        <v>10599.98</v>
      </c>
    </row>
    <row r="3045" spans="1:19" x14ac:dyDescent="0.3">
      <c r="A3045" s="2">
        <v>1055</v>
      </c>
      <c r="B3045" s="2">
        <v>2</v>
      </c>
      <c r="C3045" s="2">
        <f>VLOOKUP(A3045, [1]orders!A:G, 7, FALSE)</f>
        <v>2</v>
      </c>
      <c r="D3045" s="2">
        <v>101</v>
      </c>
      <c r="E3045" s="2">
        <f>VLOOKUP(C3045, [2]staffs!A:G,1,FALSE)</f>
        <v>2</v>
      </c>
      <c r="F3045" s="2" t="str">
        <f>VLOOKUP(E3045, [2]staffs!A:D,4,FALSE)</f>
        <v>mireya.copeland@bikes.shop</v>
      </c>
      <c r="G3045" s="2">
        <f>VLOOKUP(D3045, [3]products!$A:$D, 4, FALSE)</f>
        <v>1</v>
      </c>
      <c r="H3045" s="2" t="str">
        <f>VLOOKUP(G3045, [4]categories!A:B, 2, FALSE)</f>
        <v>Children Bicycles</v>
      </c>
      <c r="I3045" s="14">
        <f>VLOOKUP(A3045, [1]orders!A:B,2,FALSE)</f>
        <v>140</v>
      </c>
      <c r="J3045" s="14" t="str">
        <f>VLOOKUP(A3045, [1]orders!A:I,9,FALSE)</f>
        <v>cleopatra.tate@aol.com</v>
      </c>
      <c r="K3045" s="14">
        <f>VLOOKUP(A3045, [1]orders!A:J,10,FALSE)</f>
        <v>11369</v>
      </c>
      <c r="L3045" s="2" t="str">
        <f>IFERROR(VLOOKUP(C3045, [5]stores!A:B, 2, FALSE), "Unknown")</f>
        <v>Baldwin Bikes</v>
      </c>
      <c r="M3045" s="2" t="str">
        <f>VLOOKUP(D3045,[3]products!A:B,2,FALSE)</f>
        <v>Electra Townie 7D (20-inch) - Boys' - 2017</v>
      </c>
      <c r="N3045" s="2" t="str">
        <f>VLOOKUP(D3045, [3]products!A:H, 8, FALSE)</f>
        <v>Electra</v>
      </c>
      <c r="O3045" s="21">
        <f>VLOOKUP(A3045, [1]orders!A:D, 4, FALSE)</f>
        <v>42959</v>
      </c>
      <c r="P3045" s="2">
        <v>2</v>
      </c>
      <c r="Q3045" s="2">
        <v>339.99</v>
      </c>
      <c r="R3045" s="27">
        <v>0.2</v>
      </c>
      <c r="S3045" s="2">
        <f t="shared" si="47"/>
        <v>679.98</v>
      </c>
    </row>
    <row r="3046" spans="1:19" x14ac:dyDescent="0.3">
      <c r="A3046" s="2">
        <v>1055</v>
      </c>
      <c r="B3046" s="2">
        <v>3</v>
      </c>
      <c r="C3046" s="2">
        <f>VLOOKUP(A3046, [1]orders!A:G, 7, FALSE)</f>
        <v>2</v>
      </c>
      <c r="D3046" s="2">
        <v>12</v>
      </c>
      <c r="E3046" s="2">
        <f>VLOOKUP(C3046, [2]staffs!A:G,1,FALSE)</f>
        <v>2</v>
      </c>
      <c r="F3046" s="2" t="str">
        <f>VLOOKUP(E3046, [2]staffs!A:D,4,FALSE)</f>
        <v>mireya.copeland@bikes.shop</v>
      </c>
      <c r="G3046" s="2">
        <f>VLOOKUP(D3046, [3]products!$A:$D, 4, FALSE)</f>
        <v>3</v>
      </c>
      <c r="H3046" s="2" t="str">
        <f>VLOOKUP(G3046, [4]categories!A:B, 2, FALSE)</f>
        <v>Cruisers Bicycles</v>
      </c>
      <c r="I3046" s="14">
        <f>VLOOKUP(A3046, [1]orders!A:B,2,FALSE)</f>
        <v>140</v>
      </c>
      <c r="J3046" s="14" t="str">
        <f>VLOOKUP(A3046, [1]orders!A:I,9,FALSE)</f>
        <v>cleopatra.tate@aol.com</v>
      </c>
      <c r="K3046" s="14">
        <f>VLOOKUP(A3046, [1]orders!A:J,10,FALSE)</f>
        <v>11369</v>
      </c>
      <c r="L3046" s="2" t="str">
        <f>IFERROR(VLOOKUP(C3046, [5]stores!A:B, 2, FALSE), "Unknown")</f>
        <v>Baldwin Bikes</v>
      </c>
      <c r="M3046" s="2" t="str">
        <f>VLOOKUP(D3046,[3]products!A:B,2,FALSE)</f>
        <v>Electra Townie Original 21D - 2016</v>
      </c>
      <c r="N3046" s="2" t="str">
        <f>VLOOKUP(D3046, [3]products!A:H, 8, FALSE)</f>
        <v>Electra</v>
      </c>
      <c r="O3046" s="21">
        <f>VLOOKUP(A3046, [1]orders!A:D, 4, FALSE)</f>
        <v>42959</v>
      </c>
      <c r="P3046" s="2">
        <v>2</v>
      </c>
      <c r="Q3046" s="2">
        <v>549.99</v>
      </c>
      <c r="R3046" s="27">
        <v>0.1</v>
      </c>
      <c r="S3046" s="2">
        <f t="shared" si="47"/>
        <v>1099.98</v>
      </c>
    </row>
    <row r="3047" spans="1:19" x14ac:dyDescent="0.3">
      <c r="A3047" s="2">
        <v>1055</v>
      </c>
      <c r="B3047" s="2">
        <v>4</v>
      </c>
      <c r="C3047" s="2">
        <f>VLOOKUP(A3047, [1]orders!A:G, 7, FALSE)</f>
        <v>2</v>
      </c>
      <c r="D3047" s="2">
        <v>83</v>
      </c>
      <c r="E3047" s="2">
        <f>VLOOKUP(C3047, [2]staffs!A:G,1,FALSE)</f>
        <v>2</v>
      </c>
      <c r="F3047" s="2" t="str">
        <f>VLOOKUP(E3047, [2]staffs!A:D,4,FALSE)</f>
        <v>mireya.copeland@bikes.shop</v>
      </c>
      <c r="G3047" s="2">
        <f>VLOOKUP(D3047, [3]products!$A:$D, 4, FALSE)</f>
        <v>1</v>
      </c>
      <c r="H3047" s="2" t="str">
        <f>VLOOKUP(G3047, [4]categories!A:B, 2, FALSE)</f>
        <v>Children Bicycles</v>
      </c>
      <c r="I3047" s="14">
        <f>VLOOKUP(A3047, [1]orders!A:B,2,FALSE)</f>
        <v>140</v>
      </c>
      <c r="J3047" s="14" t="str">
        <f>VLOOKUP(A3047, [1]orders!A:I,9,FALSE)</f>
        <v>cleopatra.tate@aol.com</v>
      </c>
      <c r="K3047" s="14">
        <f>VLOOKUP(A3047, [1]orders!A:J,10,FALSE)</f>
        <v>11369</v>
      </c>
      <c r="L3047" s="2" t="str">
        <f>IFERROR(VLOOKUP(C3047, [5]stores!A:B, 2, FALSE), "Unknown")</f>
        <v>Baldwin Bikes</v>
      </c>
      <c r="M3047" s="2" t="str">
        <f>VLOOKUP(D3047,[3]products!A:B,2,FALSE)</f>
        <v>Trek Boy's Kickster - 2015/2017</v>
      </c>
      <c r="N3047" s="2" t="str">
        <f>VLOOKUP(D3047, [3]products!A:H, 8, FALSE)</f>
        <v>Trek</v>
      </c>
      <c r="O3047" s="21">
        <f>VLOOKUP(A3047, [1]orders!A:D, 4, FALSE)</f>
        <v>42959</v>
      </c>
      <c r="P3047" s="2">
        <v>2</v>
      </c>
      <c r="Q3047" s="2">
        <v>149.99</v>
      </c>
      <c r="R3047" s="27">
        <v>0.1</v>
      </c>
      <c r="S3047" s="2">
        <f t="shared" si="47"/>
        <v>299.98</v>
      </c>
    </row>
    <row r="3048" spans="1:19" x14ac:dyDescent="0.3">
      <c r="A3048" s="2">
        <v>1055</v>
      </c>
      <c r="B3048" s="2">
        <v>5</v>
      </c>
      <c r="C3048" s="2">
        <f>VLOOKUP(A3048, [1]orders!A:G, 7, FALSE)</f>
        <v>2</v>
      </c>
      <c r="D3048" s="2">
        <v>60</v>
      </c>
      <c r="E3048" s="2">
        <f>VLOOKUP(C3048, [2]staffs!A:G,1,FALSE)</f>
        <v>2</v>
      </c>
      <c r="F3048" s="2" t="str">
        <f>VLOOKUP(E3048, [2]staffs!A:D,4,FALSE)</f>
        <v>mireya.copeland@bikes.shop</v>
      </c>
      <c r="G3048" s="2">
        <f>VLOOKUP(D3048, [3]products!$A:$D, 4, FALSE)</f>
        <v>5</v>
      </c>
      <c r="H3048" s="2" t="str">
        <f>VLOOKUP(G3048, [4]categories!A:B, 2, FALSE)</f>
        <v>Electric Bikes</v>
      </c>
      <c r="I3048" s="14">
        <f>VLOOKUP(A3048, [1]orders!A:B,2,FALSE)</f>
        <v>140</v>
      </c>
      <c r="J3048" s="14" t="str">
        <f>VLOOKUP(A3048, [1]orders!A:I,9,FALSE)</f>
        <v>cleopatra.tate@aol.com</v>
      </c>
      <c r="K3048" s="14">
        <f>VLOOKUP(A3048, [1]orders!A:J,10,FALSE)</f>
        <v>11369</v>
      </c>
      <c r="L3048" s="2" t="str">
        <f>IFERROR(VLOOKUP(C3048, [5]stores!A:B, 2, FALSE), "Unknown")</f>
        <v>Baldwin Bikes</v>
      </c>
      <c r="M3048" s="2" t="str">
        <f>VLOOKUP(D3048,[3]products!A:B,2,FALSE)</f>
        <v>Sun Bicycles ElectroLite - 2017</v>
      </c>
      <c r="N3048" s="2" t="str">
        <f>VLOOKUP(D3048, [3]products!A:H, 8, FALSE)</f>
        <v>Sun Bicycles</v>
      </c>
      <c r="O3048" s="21">
        <f>VLOOKUP(A3048, [1]orders!A:D, 4, FALSE)</f>
        <v>42959</v>
      </c>
      <c r="P3048" s="2">
        <v>1</v>
      </c>
      <c r="Q3048" s="2">
        <v>1559.99</v>
      </c>
      <c r="R3048" s="27">
        <v>0.2</v>
      </c>
      <c r="S3048" s="2">
        <f t="shared" si="47"/>
        <v>1559.99</v>
      </c>
    </row>
    <row r="3049" spans="1:19" x14ac:dyDescent="0.3">
      <c r="A3049" s="2">
        <v>1056</v>
      </c>
      <c r="B3049" s="2">
        <v>1</v>
      </c>
      <c r="C3049" s="2">
        <f>VLOOKUP(A3049, [1]orders!A:G, 7, FALSE)</f>
        <v>2</v>
      </c>
      <c r="D3049" s="2">
        <v>3</v>
      </c>
      <c r="E3049" s="2">
        <f>VLOOKUP(C3049, [2]staffs!A:G,1,FALSE)</f>
        <v>2</v>
      </c>
      <c r="F3049" s="2" t="str">
        <f>VLOOKUP(E3049, [2]staffs!A:D,4,FALSE)</f>
        <v>mireya.copeland@bikes.shop</v>
      </c>
      <c r="G3049" s="2">
        <f>VLOOKUP(D3049, [3]products!$A:$D, 4, FALSE)</f>
        <v>6</v>
      </c>
      <c r="H3049" s="2" t="str">
        <f>VLOOKUP(G3049, [4]categories!A:B, 2, FALSE)</f>
        <v>Mountain Bikes</v>
      </c>
      <c r="I3049" s="14">
        <f>VLOOKUP(A3049, [1]orders!A:B,2,FALSE)</f>
        <v>325</v>
      </c>
      <c r="J3049" s="14" t="str">
        <f>VLOOKUP(A3049, [1]orders!A:I,9,FALSE)</f>
        <v>berna.moore@hotmail.com</v>
      </c>
      <c r="K3049" s="14">
        <f>VLOOKUP(A3049, [1]orders!A:J,10,FALSE)</f>
        <v>10451</v>
      </c>
      <c r="L3049" s="2" t="str">
        <f>IFERROR(VLOOKUP(C3049, [5]stores!A:B, 2, FALSE), "Unknown")</f>
        <v>Baldwin Bikes</v>
      </c>
      <c r="M3049" s="2" t="str">
        <f>VLOOKUP(D3049,[3]products!A:B,2,FALSE)</f>
        <v>Surly Wednesday Frameset - 2016</v>
      </c>
      <c r="N3049" s="2" t="str">
        <f>VLOOKUP(D3049, [3]products!A:H, 8, FALSE)</f>
        <v>Surly</v>
      </c>
      <c r="O3049" s="21">
        <f>VLOOKUP(A3049, [1]orders!A:D, 4, FALSE)</f>
        <v>42959</v>
      </c>
      <c r="P3049" s="2">
        <v>1</v>
      </c>
      <c r="Q3049" s="2">
        <v>999.99</v>
      </c>
      <c r="R3049" s="27">
        <v>0.05</v>
      </c>
      <c r="S3049" s="2">
        <f t="shared" si="47"/>
        <v>999.99</v>
      </c>
    </row>
    <row r="3050" spans="1:19" x14ac:dyDescent="0.3">
      <c r="A3050" s="2">
        <v>1057</v>
      </c>
      <c r="B3050" s="2">
        <v>1</v>
      </c>
      <c r="C3050" s="2">
        <f>VLOOKUP(A3050, [1]orders!A:G, 7, FALSE)</f>
        <v>2</v>
      </c>
      <c r="D3050" s="2">
        <v>105</v>
      </c>
      <c r="E3050" s="2">
        <f>VLOOKUP(C3050, [2]staffs!A:G,1,FALSE)</f>
        <v>2</v>
      </c>
      <c r="F3050" s="2" t="str">
        <f>VLOOKUP(E3050, [2]staffs!A:D,4,FALSE)</f>
        <v>mireya.copeland@bikes.shop</v>
      </c>
      <c r="G3050" s="2">
        <f>VLOOKUP(D3050, [3]products!$A:$D, 4, FALSE)</f>
        <v>2</v>
      </c>
      <c r="H3050" s="2" t="str">
        <f>VLOOKUP(G3050, [4]categories!A:B, 2, FALSE)</f>
        <v>Comfort Bicycles</v>
      </c>
      <c r="I3050" s="14">
        <f>VLOOKUP(A3050, [1]orders!A:B,2,FALSE)</f>
        <v>456</v>
      </c>
      <c r="J3050" s="14" t="str">
        <f>VLOOKUP(A3050, [1]orders!A:I,9,FALSE)</f>
        <v>serina.hensley@yahoo.com</v>
      </c>
      <c r="K3050" s="14">
        <f>VLOOKUP(A3050, [1]orders!A:J,10,FALSE)</f>
        <v>11432</v>
      </c>
      <c r="L3050" s="2" t="str">
        <f>IFERROR(VLOOKUP(C3050, [5]stores!A:B, 2, FALSE), "Unknown")</f>
        <v>Baldwin Bikes</v>
      </c>
      <c r="M3050" s="2" t="str">
        <f>VLOOKUP(D3050,[3]products!A:B,2,FALSE)</f>
        <v>Sun Bicycles Streamway 7 - 2017</v>
      </c>
      <c r="N3050" s="2" t="str">
        <f>VLOOKUP(D3050, [3]products!A:H, 8, FALSE)</f>
        <v>Sun Bicycles</v>
      </c>
      <c r="O3050" s="21">
        <f>VLOOKUP(A3050, [1]orders!A:D, 4, FALSE)</f>
        <v>42959</v>
      </c>
      <c r="P3050" s="2">
        <v>1</v>
      </c>
      <c r="Q3050" s="2">
        <v>533.99</v>
      </c>
      <c r="R3050" s="27">
        <v>0.2</v>
      </c>
      <c r="S3050" s="2">
        <f t="shared" si="47"/>
        <v>533.99</v>
      </c>
    </row>
    <row r="3051" spans="1:19" x14ac:dyDescent="0.3">
      <c r="A3051" s="2">
        <v>1057</v>
      </c>
      <c r="B3051" s="2">
        <v>2</v>
      </c>
      <c r="C3051" s="2">
        <f>VLOOKUP(A3051, [1]orders!A:G, 7, FALSE)</f>
        <v>2</v>
      </c>
      <c r="D3051" s="2">
        <v>97</v>
      </c>
      <c r="E3051" s="2">
        <f>VLOOKUP(C3051, [2]staffs!A:G,1,FALSE)</f>
        <v>2</v>
      </c>
      <c r="F3051" s="2" t="str">
        <f>VLOOKUP(E3051, [2]staffs!A:D,4,FALSE)</f>
        <v>mireya.copeland@bikes.shop</v>
      </c>
      <c r="G3051" s="2">
        <f>VLOOKUP(D3051, [3]products!$A:$D, 4, FALSE)</f>
        <v>1</v>
      </c>
      <c r="H3051" s="2" t="str">
        <f>VLOOKUP(G3051, [4]categories!A:B, 2, FALSE)</f>
        <v>Children Bicycles</v>
      </c>
      <c r="I3051" s="14">
        <f>VLOOKUP(A3051, [1]orders!A:B,2,FALSE)</f>
        <v>456</v>
      </c>
      <c r="J3051" s="14" t="str">
        <f>VLOOKUP(A3051, [1]orders!A:I,9,FALSE)</f>
        <v>serina.hensley@yahoo.com</v>
      </c>
      <c r="K3051" s="14">
        <f>VLOOKUP(A3051, [1]orders!A:J,10,FALSE)</f>
        <v>11432</v>
      </c>
      <c r="L3051" s="2" t="str">
        <f>IFERROR(VLOOKUP(C3051, [5]stores!A:B, 2, FALSE), "Unknown")</f>
        <v>Baldwin Bikes</v>
      </c>
      <c r="M3051" s="2" t="str">
        <f>VLOOKUP(D3051,[3]products!A:B,2,FALSE)</f>
        <v>Electra Savannah 3i (20-inch) - Girl's - 2017</v>
      </c>
      <c r="N3051" s="2" t="str">
        <f>VLOOKUP(D3051, [3]products!A:H, 8, FALSE)</f>
        <v>Electra</v>
      </c>
      <c r="O3051" s="21">
        <f>VLOOKUP(A3051, [1]orders!A:D, 4, FALSE)</f>
        <v>42959</v>
      </c>
      <c r="P3051" s="2">
        <v>1</v>
      </c>
      <c r="Q3051" s="2">
        <v>349.99</v>
      </c>
      <c r="R3051" s="27">
        <v>0.05</v>
      </c>
      <c r="S3051" s="2">
        <f t="shared" si="47"/>
        <v>349.99</v>
      </c>
    </row>
    <row r="3052" spans="1:19" x14ac:dyDescent="0.3">
      <c r="A3052" s="2">
        <v>1057</v>
      </c>
      <c r="B3052" s="2">
        <v>3</v>
      </c>
      <c r="C3052" s="2">
        <f>VLOOKUP(A3052, [1]orders!A:G, 7, FALSE)</f>
        <v>2</v>
      </c>
      <c r="D3052" s="2">
        <v>98</v>
      </c>
      <c r="E3052" s="2">
        <f>VLOOKUP(C3052, [2]staffs!A:G,1,FALSE)</f>
        <v>2</v>
      </c>
      <c r="F3052" s="2" t="str">
        <f>VLOOKUP(E3052, [2]staffs!A:D,4,FALSE)</f>
        <v>mireya.copeland@bikes.shop</v>
      </c>
      <c r="G3052" s="2">
        <f>VLOOKUP(D3052, [3]products!$A:$D, 4, FALSE)</f>
        <v>1</v>
      </c>
      <c r="H3052" s="2" t="str">
        <f>VLOOKUP(G3052, [4]categories!A:B, 2, FALSE)</f>
        <v>Children Bicycles</v>
      </c>
      <c r="I3052" s="14">
        <f>VLOOKUP(A3052, [1]orders!A:B,2,FALSE)</f>
        <v>456</v>
      </c>
      <c r="J3052" s="14" t="str">
        <f>VLOOKUP(A3052, [1]orders!A:I,9,FALSE)</f>
        <v>serina.hensley@yahoo.com</v>
      </c>
      <c r="K3052" s="14">
        <f>VLOOKUP(A3052, [1]orders!A:J,10,FALSE)</f>
        <v>11432</v>
      </c>
      <c r="L3052" s="2" t="str">
        <f>IFERROR(VLOOKUP(C3052, [5]stores!A:B, 2, FALSE), "Unknown")</f>
        <v>Baldwin Bikes</v>
      </c>
      <c r="M3052" s="2" t="str">
        <f>VLOOKUP(D3052,[3]products!A:B,2,FALSE)</f>
        <v>Electra Straight 8 3i (20-inch) - Boy's - 2017</v>
      </c>
      <c r="N3052" s="2" t="str">
        <f>VLOOKUP(D3052, [3]products!A:H, 8, FALSE)</f>
        <v>Electra</v>
      </c>
      <c r="O3052" s="21">
        <f>VLOOKUP(A3052, [1]orders!A:D, 4, FALSE)</f>
        <v>42959</v>
      </c>
      <c r="P3052" s="2">
        <v>2</v>
      </c>
      <c r="Q3052" s="2">
        <v>489.99</v>
      </c>
      <c r="R3052" s="27">
        <v>0.05</v>
      </c>
      <c r="S3052" s="2">
        <f t="shared" si="47"/>
        <v>979.98</v>
      </c>
    </row>
    <row r="3053" spans="1:19" x14ac:dyDescent="0.3">
      <c r="A3053" s="2">
        <v>1058</v>
      </c>
      <c r="B3053" s="2">
        <v>1</v>
      </c>
      <c r="C3053" s="2">
        <f>VLOOKUP(A3053, [1]orders!A:G, 7, FALSE)</f>
        <v>2</v>
      </c>
      <c r="D3053" s="2">
        <v>43</v>
      </c>
      <c r="E3053" s="2">
        <f>VLOOKUP(C3053, [2]staffs!A:G,1,FALSE)</f>
        <v>2</v>
      </c>
      <c r="F3053" s="2" t="str">
        <f>VLOOKUP(E3053, [2]staffs!A:D,4,FALSE)</f>
        <v>mireya.copeland@bikes.shop</v>
      </c>
      <c r="G3053" s="2">
        <f>VLOOKUP(D3053, [3]products!$A:$D, 4, FALSE)</f>
        <v>6</v>
      </c>
      <c r="H3053" s="2" t="str">
        <f>VLOOKUP(G3053, [4]categories!A:B, 2, FALSE)</f>
        <v>Mountain Bikes</v>
      </c>
      <c r="I3053" s="14">
        <f>VLOOKUP(A3053, [1]orders!A:B,2,FALSE)</f>
        <v>782</v>
      </c>
      <c r="J3053" s="14" t="str">
        <f>VLOOKUP(A3053, [1]orders!A:I,9,FALSE)</f>
        <v>ricki.bullock@hotmail.com</v>
      </c>
      <c r="K3053" s="14">
        <f>VLOOKUP(A3053, [1]orders!A:J,10,FALSE)</f>
        <v>11377</v>
      </c>
      <c r="L3053" s="2" t="str">
        <f>IFERROR(VLOOKUP(C3053, [5]stores!A:B, 2, FALSE), "Unknown")</f>
        <v>Baldwin Bikes</v>
      </c>
      <c r="M3053" s="2" t="str">
        <f>VLOOKUP(D3053,[3]products!A:B,2,FALSE)</f>
        <v>Trek Fuel EX 9.8 27.5 Plus - 2017</v>
      </c>
      <c r="N3053" s="2" t="str">
        <f>VLOOKUP(D3053, [3]products!A:H, 8, FALSE)</f>
        <v>Trek</v>
      </c>
      <c r="O3053" s="21">
        <f>VLOOKUP(A3053, [1]orders!A:D, 4, FALSE)</f>
        <v>42960</v>
      </c>
      <c r="P3053" s="2">
        <v>1</v>
      </c>
      <c r="Q3053" s="2">
        <v>5299.99</v>
      </c>
      <c r="R3053" s="27">
        <v>0.1</v>
      </c>
      <c r="S3053" s="2">
        <f t="shared" si="47"/>
        <v>5299.99</v>
      </c>
    </row>
    <row r="3054" spans="1:19" x14ac:dyDescent="0.3">
      <c r="A3054" s="2">
        <v>1058</v>
      </c>
      <c r="B3054" s="2">
        <v>2</v>
      </c>
      <c r="C3054" s="2">
        <f>VLOOKUP(A3054, [1]orders!A:G, 7, FALSE)</f>
        <v>2</v>
      </c>
      <c r="D3054" s="2">
        <v>29</v>
      </c>
      <c r="E3054" s="2">
        <f>VLOOKUP(C3054, [2]staffs!A:G,1,FALSE)</f>
        <v>2</v>
      </c>
      <c r="F3054" s="2" t="str">
        <f>VLOOKUP(E3054, [2]staffs!A:D,4,FALSE)</f>
        <v>mireya.copeland@bikes.shop</v>
      </c>
      <c r="G3054" s="2">
        <f>VLOOKUP(D3054, [3]products!$A:$D, 4, FALSE)</f>
        <v>6</v>
      </c>
      <c r="H3054" s="2" t="str">
        <f>VLOOKUP(G3054, [4]categories!A:B, 2, FALSE)</f>
        <v>Mountain Bikes</v>
      </c>
      <c r="I3054" s="14">
        <f>VLOOKUP(A3054, [1]orders!A:B,2,FALSE)</f>
        <v>782</v>
      </c>
      <c r="J3054" s="14" t="str">
        <f>VLOOKUP(A3054, [1]orders!A:I,9,FALSE)</f>
        <v>ricki.bullock@hotmail.com</v>
      </c>
      <c r="K3054" s="14">
        <f>VLOOKUP(A3054, [1]orders!A:J,10,FALSE)</f>
        <v>11377</v>
      </c>
      <c r="L3054" s="2" t="str">
        <f>IFERROR(VLOOKUP(C3054, [5]stores!A:B, 2, FALSE), "Unknown")</f>
        <v>Baldwin Bikes</v>
      </c>
      <c r="M3054" s="2" t="str">
        <f>VLOOKUP(D3054,[3]products!A:B,2,FALSE)</f>
        <v>Trek X-Caliber 8 - 2017</v>
      </c>
      <c r="N3054" s="2" t="str">
        <f>VLOOKUP(D3054, [3]products!A:H, 8, FALSE)</f>
        <v>Trek</v>
      </c>
      <c r="O3054" s="21">
        <f>VLOOKUP(A3054, [1]orders!A:D, 4, FALSE)</f>
        <v>42960</v>
      </c>
      <c r="P3054" s="2">
        <v>2</v>
      </c>
      <c r="Q3054" s="2">
        <v>999.99</v>
      </c>
      <c r="R3054" s="27">
        <v>0.05</v>
      </c>
      <c r="S3054" s="2">
        <f t="shared" si="47"/>
        <v>1999.98</v>
      </c>
    </row>
    <row r="3055" spans="1:19" x14ac:dyDescent="0.3">
      <c r="A3055" s="2">
        <v>1058</v>
      </c>
      <c r="B3055" s="2">
        <v>3</v>
      </c>
      <c r="C3055" s="2">
        <f>VLOOKUP(A3055, [1]orders!A:G, 7, FALSE)</f>
        <v>2</v>
      </c>
      <c r="D3055" s="2">
        <v>103</v>
      </c>
      <c r="E3055" s="2">
        <f>VLOOKUP(C3055, [2]staffs!A:G,1,FALSE)</f>
        <v>2</v>
      </c>
      <c r="F3055" s="2" t="str">
        <f>VLOOKUP(E3055, [2]staffs!A:D,4,FALSE)</f>
        <v>mireya.copeland@bikes.shop</v>
      </c>
      <c r="G3055" s="2">
        <f>VLOOKUP(D3055, [3]products!$A:$D, 4, FALSE)</f>
        <v>2</v>
      </c>
      <c r="H3055" s="2" t="str">
        <f>VLOOKUP(G3055, [4]categories!A:B, 2, FALSE)</f>
        <v>Comfort Bicycles</v>
      </c>
      <c r="I3055" s="14">
        <f>VLOOKUP(A3055, [1]orders!A:B,2,FALSE)</f>
        <v>782</v>
      </c>
      <c r="J3055" s="14" t="str">
        <f>VLOOKUP(A3055, [1]orders!A:I,9,FALSE)</f>
        <v>ricki.bullock@hotmail.com</v>
      </c>
      <c r="K3055" s="14">
        <f>VLOOKUP(A3055, [1]orders!A:J,10,FALSE)</f>
        <v>11377</v>
      </c>
      <c r="L3055" s="2" t="str">
        <f>IFERROR(VLOOKUP(C3055, [5]stores!A:B, 2, FALSE), "Unknown")</f>
        <v>Baldwin Bikes</v>
      </c>
      <c r="M3055" s="2" t="str">
        <f>VLOOKUP(D3055,[3]products!A:B,2,FALSE)</f>
        <v>Sun Bicycles Streamway 3 - 2017</v>
      </c>
      <c r="N3055" s="2" t="str">
        <f>VLOOKUP(D3055, [3]products!A:H, 8, FALSE)</f>
        <v>Sun Bicycles</v>
      </c>
      <c r="O3055" s="21">
        <f>VLOOKUP(A3055, [1]orders!A:D, 4, FALSE)</f>
        <v>42960</v>
      </c>
      <c r="P3055" s="2">
        <v>1</v>
      </c>
      <c r="Q3055" s="2">
        <v>551.99</v>
      </c>
      <c r="R3055" s="27">
        <v>7.0000000000000007E-2</v>
      </c>
      <c r="S3055" s="2">
        <f t="shared" si="47"/>
        <v>551.99</v>
      </c>
    </row>
    <row r="3056" spans="1:19" x14ac:dyDescent="0.3">
      <c r="A3056" s="2">
        <v>1059</v>
      </c>
      <c r="B3056" s="2">
        <v>1</v>
      </c>
      <c r="C3056" s="2">
        <f>VLOOKUP(A3056, [1]orders!A:G, 7, FALSE)</f>
        <v>2</v>
      </c>
      <c r="D3056" s="2">
        <v>46</v>
      </c>
      <c r="E3056" s="2">
        <f>VLOOKUP(C3056, [2]staffs!A:G,1,FALSE)</f>
        <v>2</v>
      </c>
      <c r="F3056" s="2" t="str">
        <f>VLOOKUP(E3056, [2]staffs!A:D,4,FALSE)</f>
        <v>mireya.copeland@bikes.shop</v>
      </c>
      <c r="G3056" s="2">
        <f>VLOOKUP(D3056, [3]products!$A:$D, 4, FALSE)</f>
        <v>6</v>
      </c>
      <c r="H3056" s="2" t="str">
        <f>VLOOKUP(G3056, [4]categories!A:B, 2, FALSE)</f>
        <v>Mountain Bikes</v>
      </c>
      <c r="I3056" s="14">
        <f>VLOOKUP(A3056, [1]orders!A:B,2,FALSE)</f>
        <v>6</v>
      </c>
      <c r="J3056" s="14" t="str">
        <f>VLOOKUP(A3056, [1]orders!A:I,9,FALSE)</f>
        <v>lyndsey.bean@hotmail.com</v>
      </c>
      <c r="K3056" s="14">
        <f>VLOOKUP(A3056, [1]orders!A:J,10,FALSE)</f>
        <v>14450</v>
      </c>
      <c r="L3056" s="2" t="str">
        <f>IFERROR(VLOOKUP(C3056, [5]stores!A:B, 2, FALSE), "Unknown")</f>
        <v>Baldwin Bikes</v>
      </c>
      <c r="M3056" s="2" t="str">
        <f>VLOOKUP(D3056,[3]products!A:B,2,FALSE)</f>
        <v>Haro SR 1.3 - 2017</v>
      </c>
      <c r="N3056" s="2" t="str">
        <f>VLOOKUP(D3056, [3]products!A:H, 8, FALSE)</f>
        <v>Haro</v>
      </c>
      <c r="O3056" s="21">
        <f>VLOOKUP(A3056, [1]orders!A:D, 4, FALSE)</f>
        <v>42961</v>
      </c>
      <c r="P3056" s="2">
        <v>2</v>
      </c>
      <c r="Q3056" s="2">
        <v>1409.99</v>
      </c>
      <c r="R3056" s="27">
        <v>0.05</v>
      </c>
      <c r="S3056" s="2">
        <f t="shared" si="47"/>
        <v>2819.98</v>
      </c>
    </row>
    <row r="3057" spans="1:19" x14ac:dyDescent="0.3">
      <c r="A3057" s="2">
        <v>1059</v>
      </c>
      <c r="B3057" s="2">
        <v>2</v>
      </c>
      <c r="C3057" s="2">
        <f>VLOOKUP(A3057, [1]orders!A:G, 7, FALSE)</f>
        <v>2</v>
      </c>
      <c r="D3057" s="2">
        <v>7</v>
      </c>
      <c r="E3057" s="2">
        <f>VLOOKUP(C3057, [2]staffs!A:G,1,FALSE)</f>
        <v>2</v>
      </c>
      <c r="F3057" s="2" t="str">
        <f>VLOOKUP(E3057, [2]staffs!A:D,4,FALSE)</f>
        <v>mireya.copeland@bikes.shop</v>
      </c>
      <c r="G3057" s="2">
        <f>VLOOKUP(D3057, [3]products!$A:$D, 4, FALSE)</f>
        <v>6</v>
      </c>
      <c r="H3057" s="2" t="str">
        <f>VLOOKUP(G3057, [4]categories!A:B, 2, FALSE)</f>
        <v>Mountain Bikes</v>
      </c>
      <c r="I3057" s="14">
        <f>VLOOKUP(A3057, [1]orders!A:B,2,FALSE)</f>
        <v>6</v>
      </c>
      <c r="J3057" s="14" t="str">
        <f>VLOOKUP(A3057, [1]orders!A:I,9,FALSE)</f>
        <v>lyndsey.bean@hotmail.com</v>
      </c>
      <c r="K3057" s="14">
        <f>VLOOKUP(A3057, [1]orders!A:J,10,FALSE)</f>
        <v>14450</v>
      </c>
      <c r="L3057" s="2" t="str">
        <f>IFERROR(VLOOKUP(C3057, [5]stores!A:B, 2, FALSE), "Unknown")</f>
        <v>Baldwin Bikes</v>
      </c>
      <c r="M3057" s="2" t="str">
        <f>VLOOKUP(D3057,[3]products!A:B,2,FALSE)</f>
        <v>Trek Slash 8 27.5 - 2016</v>
      </c>
      <c r="N3057" s="2" t="str">
        <f>VLOOKUP(D3057, [3]products!A:H, 8, FALSE)</f>
        <v>Trek</v>
      </c>
      <c r="O3057" s="21">
        <f>VLOOKUP(A3057, [1]orders!A:D, 4, FALSE)</f>
        <v>42961</v>
      </c>
      <c r="P3057" s="2">
        <v>1</v>
      </c>
      <c r="Q3057" s="2">
        <v>3999.99</v>
      </c>
      <c r="R3057" s="27">
        <v>0.1</v>
      </c>
      <c r="S3057" s="2">
        <f t="shared" si="47"/>
        <v>3999.99</v>
      </c>
    </row>
    <row r="3058" spans="1:19" x14ac:dyDescent="0.3">
      <c r="A3058" s="2">
        <v>1059</v>
      </c>
      <c r="B3058" s="2">
        <v>3</v>
      </c>
      <c r="C3058" s="2">
        <f>VLOOKUP(A3058, [1]orders!A:G, 7, FALSE)</f>
        <v>2</v>
      </c>
      <c r="D3058" s="2">
        <v>13</v>
      </c>
      <c r="E3058" s="2">
        <f>VLOOKUP(C3058, [2]staffs!A:G,1,FALSE)</f>
        <v>2</v>
      </c>
      <c r="F3058" s="2" t="str">
        <f>VLOOKUP(E3058, [2]staffs!A:D,4,FALSE)</f>
        <v>mireya.copeland@bikes.shop</v>
      </c>
      <c r="G3058" s="2">
        <f>VLOOKUP(D3058, [3]products!$A:$D, 4, FALSE)</f>
        <v>3</v>
      </c>
      <c r="H3058" s="2" t="str">
        <f>VLOOKUP(G3058, [4]categories!A:B, 2, FALSE)</f>
        <v>Cruisers Bicycles</v>
      </c>
      <c r="I3058" s="14">
        <f>VLOOKUP(A3058, [1]orders!A:B,2,FALSE)</f>
        <v>6</v>
      </c>
      <c r="J3058" s="14" t="str">
        <f>VLOOKUP(A3058, [1]orders!A:I,9,FALSE)</f>
        <v>lyndsey.bean@hotmail.com</v>
      </c>
      <c r="K3058" s="14">
        <f>VLOOKUP(A3058, [1]orders!A:J,10,FALSE)</f>
        <v>14450</v>
      </c>
      <c r="L3058" s="2" t="str">
        <f>IFERROR(VLOOKUP(C3058, [5]stores!A:B, 2, FALSE), "Unknown")</f>
        <v>Baldwin Bikes</v>
      </c>
      <c r="M3058" s="2" t="str">
        <f>VLOOKUP(D3058,[3]products!A:B,2,FALSE)</f>
        <v>Electra Cruiser 1 (24-Inch) - 2016</v>
      </c>
      <c r="N3058" s="2" t="str">
        <f>VLOOKUP(D3058, [3]products!A:H, 8, FALSE)</f>
        <v>Electra</v>
      </c>
      <c r="O3058" s="21">
        <f>VLOOKUP(A3058, [1]orders!A:D, 4, FALSE)</f>
        <v>42961</v>
      </c>
      <c r="P3058" s="2">
        <v>1</v>
      </c>
      <c r="Q3058" s="2">
        <v>269.99</v>
      </c>
      <c r="R3058" s="27">
        <v>7.0000000000000007E-2</v>
      </c>
      <c r="S3058" s="2">
        <f t="shared" si="47"/>
        <v>269.99</v>
      </c>
    </row>
    <row r="3059" spans="1:19" x14ac:dyDescent="0.3">
      <c r="A3059" s="2">
        <v>1060</v>
      </c>
      <c r="B3059" s="2">
        <v>1</v>
      </c>
      <c r="C3059" s="2">
        <f>VLOOKUP(A3059, [1]orders!A:G, 7, FALSE)</f>
        <v>2</v>
      </c>
      <c r="D3059" s="2">
        <v>7</v>
      </c>
      <c r="E3059" s="2">
        <f>VLOOKUP(C3059, [2]staffs!A:G,1,FALSE)</f>
        <v>2</v>
      </c>
      <c r="F3059" s="2" t="str">
        <f>VLOOKUP(E3059, [2]staffs!A:D,4,FALSE)</f>
        <v>mireya.copeland@bikes.shop</v>
      </c>
      <c r="G3059" s="2">
        <f>VLOOKUP(D3059, [3]products!$A:$D, 4, FALSE)</f>
        <v>6</v>
      </c>
      <c r="H3059" s="2" t="str">
        <f>VLOOKUP(G3059, [4]categories!A:B, 2, FALSE)</f>
        <v>Mountain Bikes</v>
      </c>
      <c r="I3059" s="14">
        <f>VLOOKUP(A3059, [1]orders!A:B,2,FALSE)</f>
        <v>182</v>
      </c>
      <c r="J3059" s="14" t="str">
        <f>VLOOKUP(A3059, [1]orders!A:I,9,FALSE)</f>
        <v>jenniffer.bullock@msn.com</v>
      </c>
      <c r="K3059" s="14">
        <f>VLOOKUP(A3059, [1]orders!A:J,10,FALSE)</f>
        <v>11706</v>
      </c>
      <c r="L3059" s="2" t="str">
        <f>IFERROR(VLOOKUP(C3059, [5]stores!A:B, 2, FALSE), "Unknown")</f>
        <v>Baldwin Bikes</v>
      </c>
      <c r="M3059" s="2" t="str">
        <f>VLOOKUP(D3059,[3]products!A:B,2,FALSE)</f>
        <v>Trek Slash 8 27.5 - 2016</v>
      </c>
      <c r="N3059" s="2" t="str">
        <f>VLOOKUP(D3059, [3]products!A:H, 8, FALSE)</f>
        <v>Trek</v>
      </c>
      <c r="O3059" s="21">
        <f>VLOOKUP(A3059, [1]orders!A:D, 4, FALSE)</f>
        <v>42962</v>
      </c>
      <c r="P3059" s="2">
        <v>1</v>
      </c>
      <c r="Q3059" s="2">
        <v>3999.99</v>
      </c>
      <c r="R3059" s="27">
        <v>7.0000000000000007E-2</v>
      </c>
      <c r="S3059" s="2">
        <f t="shared" si="47"/>
        <v>3999.99</v>
      </c>
    </row>
    <row r="3060" spans="1:19" x14ac:dyDescent="0.3">
      <c r="A3060" s="2">
        <v>1060</v>
      </c>
      <c r="B3060" s="2">
        <v>2</v>
      </c>
      <c r="C3060" s="2">
        <f>VLOOKUP(A3060, [1]orders!A:G, 7, FALSE)</f>
        <v>2</v>
      </c>
      <c r="D3060" s="2">
        <v>11</v>
      </c>
      <c r="E3060" s="2">
        <f>VLOOKUP(C3060, [2]staffs!A:G,1,FALSE)</f>
        <v>2</v>
      </c>
      <c r="F3060" s="2" t="str">
        <f>VLOOKUP(E3060, [2]staffs!A:D,4,FALSE)</f>
        <v>mireya.copeland@bikes.shop</v>
      </c>
      <c r="G3060" s="2">
        <f>VLOOKUP(D3060, [3]products!$A:$D, 4, FALSE)</f>
        <v>4</v>
      </c>
      <c r="H3060" s="2" t="str">
        <f>VLOOKUP(G3060, [4]categories!A:B, 2, FALSE)</f>
        <v>Cyclocross Bicycles</v>
      </c>
      <c r="I3060" s="14">
        <f>VLOOKUP(A3060, [1]orders!A:B,2,FALSE)</f>
        <v>182</v>
      </c>
      <c r="J3060" s="14" t="str">
        <f>VLOOKUP(A3060, [1]orders!A:I,9,FALSE)</f>
        <v>jenniffer.bullock@msn.com</v>
      </c>
      <c r="K3060" s="14">
        <f>VLOOKUP(A3060, [1]orders!A:J,10,FALSE)</f>
        <v>11706</v>
      </c>
      <c r="L3060" s="2" t="str">
        <f>IFERROR(VLOOKUP(C3060, [5]stores!A:B, 2, FALSE), "Unknown")</f>
        <v>Baldwin Bikes</v>
      </c>
      <c r="M3060" s="2" t="str">
        <f>VLOOKUP(D3060,[3]products!A:B,2,FALSE)</f>
        <v>Surly Straggler 650b - 2016</v>
      </c>
      <c r="N3060" s="2" t="str">
        <f>VLOOKUP(D3060, [3]products!A:H, 8, FALSE)</f>
        <v>Surly</v>
      </c>
      <c r="O3060" s="21">
        <f>VLOOKUP(A3060, [1]orders!A:D, 4, FALSE)</f>
        <v>42962</v>
      </c>
      <c r="P3060" s="2">
        <v>2</v>
      </c>
      <c r="Q3060" s="2">
        <v>1680.99</v>
      </c>
      <c r="R3060" s="27">
        <v>7.0000000000000007E-2</v>
      </c>
      <c r="S3060" s="2">
        <f t="shared" si="47"/>
        <v>3361.98</v>
      </c>
    </row>
    <row r="3061" spans="1:19" x14ac:dyDescent="0.3">
      <c r="A3061" s="2">
        <v>1060</v>
      </c>
      <c r="B3061" s="2">
        <v>3</v>
      </c>
      <c r="C3061" s="2">
        <f>VLOOKUP(A3061, [1]orders!A:G, 7, FALSE)</f>
        <v>2</v>
      </c>
      <c r="D3061" s="2">
        <v>61</v>
      </c>
      <c r="E3061" s="2">
        <f>VLOOKUP(C3061, [2]staffs!A:G,1,FALSE)</f>
        <v>2</v>
      </c>
      <c r="F3061" s="2" t="str">
        <f>VLOOKUP(E3061, [2]staffs!A:D,4,FALSE)</f>
        <v>mireya.copeland@bikes.shop</v>
      </c>
      <c r="G3061" s="2">
        <f>VLOOKUP(D3061, [3]products!$A:$D, 4, FALSE)</f>
        <v>5</v>
      </c>
      <c r="H3061" s="2" t="str">
        <f>VLOOKUP(G3061, [4]categories!A:B, 2, FALSE)</f>
        <v>Electric Bikes</v>
      </c>
      <c r="I3061" s="14">
        <f>VLOOKUP(A3061, [1]orders!A:B,2,FALSE)</f>
        <v>182</v>
      </c>
      <c r="J3061" s="14" t="str">
        <f>VLOOKUP(A3061, [1]orders!A:I,9,FALSE)</f>
        <v>jenniffer.bullock@msn.com</v>
      </c>
      <c r="K3061" s="14">
        <f>VLOOKUP(A3061, [1]orders!A:J,10,FALSE)</f>
        <v>11706</v>
      </c>
      <c r="L3061" s="2" t="str">
        <f>IFERROR(VLOOKUP(C3061, [5]stores!A:B, 2, FALSE), "Unknown")</f>
        <v>Baldwin Bikes</v>
      </c>
      <c r="M3061" s="2" t="str">
        <f>VLOOKUP(D3061,[3]products!A:B,2,FALSE)</f>
        <v>Trek Powerfly 8 FS Plus - 2017</v>
      </c>
      <c r="N3061" s="2" t="str">
        <f>VLOOKUP(D3061, [3]products!A:H, 8, FALSE)</f>
        <v>Trek</v>
      </c>
      <c r="O3061" s="21">
        <f>VLOOKUP(A3061, [1]orders!A:D, 4, FALSE)</f>
        <v>42962</v>
      </c>
      <c r="P3061" s="2">
        <v>2</v>
      </c>
      <c r="Q3061" s="2">
        <v>4999.99</v>
      </c>
      <c r="R3061" s="27">
        <v>0.1</v>
      </c>
      <c r="S3061" s="2">
        <f t="shared" si="47"/>
        <v>9999.98</v>
      </c>
    </row>
    <row r="3062" spans="1:19" x14ac:dyDescent="0.3">
      <c r="A3062" s="2">
        <v>1060</v>
      </c>
      <c r="B3062" s="2">
        <v>4</v>
      </c>
      <c r="C3062" s="2">
        <f>VLOOKUP(A3062, [1]orders!A:G, 7, FALSE)</f>
        <v>2</v>
      </c>
      <c r="D3062" s="2">
        <v>30</v>
      </c>
      <c r="E3062" s="2">
        <f>VLOOKUP(C3062, [2]staffs!A:G,1,FALSE)</f>
        <v>2</v>
      </c>
      <c r="F3062" s="2" t="str">
        <f>VLOOKUP(E3062, [2]staffs!A:D,4,FALSE)</f>
        <v>mireya.copeland@bikes.shop</v>
      </c>
      <c r="G3062" s="2">
        <f>VLOOKUP(D3062, [3]products!$A:$D, 4, FALSE)</f>
        <v>6</v>
      </c>
      <c r="H3062" s="2" t="str">
        <f>VLOOKUP(G3062, [4]categories!A:B, 2, FALSE)</f>
        <v>Mountain Bikes</v>
      </c>
      <c r="I3062" s="14">
        <f>VLOOKUP(A3062, [1]orders!A:B,2,FALSE)</f>
        <v>182</v>
      </c>
      <c r="J3062" s="14" t="str">
        <f>VLOOKUP(A3062, [1]orders!A:I,9,FALSE)</f>
        <v>jenniffer.bullock@msn.com</v>
      </c>
      <c r="K3062" s="14">
        <f>VLOOKUP(A3062, [1]orders!A:J,10,FALSE)</f>
        <v>11706</v>
      </c>
      <c r="L3062" s="2" t="str">
        <f>IFERROR(VLOOKUP(C3062, [5]stores!A:B, 2, FALSE), "Unknown")</f>
        <v>Baldwin Bikes</v>
      </c>
      <c r="M3062" s="2" t="str">
        <f>VLOOKUP(D3062,[3]products!A:B,2,FALSE)</f>
        <v>Surly Ice Cream Truck Frameset - 2017</v>
      </c>
      <c r="N3062" s="2" t="str">
        <f>VLOOKUP(D3062, [3]products!A:H, 8, FALSE)</f>
        <v>Surly</v>
      </c>
      <c r="O3062" s="21">
        <f>VLOOKUP(A3062, [1]orders!A:D, 4, FALSE)</f>
        <v>42962</v>
      </c>
      <c r="P3062" s="2">
        <v>2</v>
      </c>
      <c r="Q3062" s="2">
        <v>999.99</v>
      </c>
      <c r="R3062" s="27">
        <v>0.05</v>
      </c>
      <c r="S3062" s="2">
        <f t="shared" si="47"/>
        <v>1999.98</v>
      </c>
    </row>
    <row r="3063" spans="1:19" x14ac:dyDescent="0.3">
      <c r="A3063" s="2">
        <v>1061</v>
      </c>
      <c r="B3063" s="2">
        <v>1</v>
      </c>
      <c r="C3063" s="2">
        <f>VLOOKUP(A3063, [1]orders!A:G, 7, FALSE)</f>
        <v>2</v>
      </c>
      <c r="D3063" s="2">
        <v>14</v>
      </c>
      <c r="E3063" s="2">
        <f>VLOOKUP(C3063, [2]staffs!A:G,1,FALSE)</f>
        <v>2</v>
      </c>
      <c r="F3063" s="2" t="str">
        <f>VLOOKUP(E3063, [2]staffs!A:D,4,FALSE)</f>
        <v>mireya.copeland@bikes.shop</v>
      </c>
      <c r="G3063" s="2">
        <f>VLOOKUP(D3063, [3]products!$A:$D, 4, FALSE)</f>
        <v>3</v>
      </c>
      <c r="H3063" s="2" t="str">
        <f>VLOOKUP(G3063, [4]categories!A:B, 2, FALSE)</f>
        <v>Cruisers Bicycles</v>
      </c>
      <c r="I3063" s="14">
        <f>VLOOKUP(A3063, [1]orders!A:B,2,FALSE)</f>
        <v>655</v>
      </c>
      <c r="J3063" s="14" t="str">
        <f>VLOOKUP(A3063, [1]orders!A:I,9,FALSE)</f>
        <v>marylyn.browning@msn.com</v>
      </c>
      <c r="K3063" s="14">
        <f>VLOOKUP(A3063, [1]orders!A:J,10,FALSE)</f>
        <v>10583</v>
      </c>
      <c r="L3063" s="2" t="str">
        <f>IFERROR(VLOOKUP(C3063, [5]stores!A:B, 2, FALSE), "Unknown")</f>
        <v>Baldwin Bikes</v>
      </c>
      <c r="M3063" s="2" t="str">
        <f>VLOOKUP(D3063,[3]products!A:B,2,FALSE)</f>
        <v>Electra Girl's Hawaii 1 (16-inch) - 2015/2016</v>
      </c>
      <c r="N3063" s="2" t="str">
        <f>VLOOKUP(D3063, [3]products!A:H, 8, FALSE)</f>
        <v>Electra</v>
      </c>
      <c r="O3063" s="21">
        <f>VLOOKUP(A3063, [1]orders!A:D, 4, FALSE)</f>
        <v>42962</v>
      </c>
      <c r="P3063" s="2">
        <v>1</v>
      </c>
      <c r="Q3063" s="2">
        <v>269.99</v>
      </c>
      <c r="R3063" s="27">
        <v>7.0000000000000007E-2</v>
      </c>
      <c r="S3063" s="2">
        <f t="shared" si="47"/>
        <v>269.99</v>
      </c>
    </row>
    <row r="3064" spans="1:19" x14ac:dyDescent="0.3">
      <c r="A3064" s="2">
        <v>1061</v>
      </c>
      <c r="B3064" s="2">
        <v>2</v>
      </c>
      <c r="C3064" s="2">
        <f>VLOOKUP(A3064, [1]orders!A:G, 7, FALSE)</f>
        <v>2</v>
      </c>
      <c r="D3064" s="2">
        <v>19</v>
      </c>
      <c r="E3064" s="2">
        <f>VLOOKUP(C3064, [2]staffs!A:G,1,FALSE)</f>
        <v>2</v>
      </c>
      <c r="F3064" s="2" t="str">
        <f>VLOOKUP(E3064, [2]staffs!A:D,4,FALSE)</f>
        <v>mireya.copeland@bikes.shop</v>
      </c>
      <c r="G3064" s="2">
        <f>VLOOKUP(D3064, [3]products!$A:$D, 4, FALSE)</f>
        <v>3</v>
      </c>
      <c r="H3064" s="2" t="str">
        <f>VLOOKUP(G3064, [4]categories!A:B, 2, FALSE)</f>
        <v>Cruisers Bicycles</v>
      </c>
      <c r="I3064" s="14">
        <f>VLOOKUP(A3064, [1]orders!A:B,2,FALSE)</f>
        <v>655</v>
      </c>
      <c r="J3064" s="14" t="str">
        <f>VLOOKUP(A3064, [1]orders!A:I,9,FALSE)</f>
        <v>marylyn.browning@msn.com</v>
      </c>
      <c r="K3064" s="14">
        <f>VLOOKUP(A3064, [1]orders!A:J,10,FALSE)</f>
        <v>10583</v>
      </c>
      <c r="L3064" s="2" t="str">
        <f>IFERROR(VLOOKUP(C3064, [5]stores!A:B, 2, FALSE), "Unknown")</f>
        <v>Baldwin Bikes</v>
      </c>
      <c r="M3064" s="2" t="str">
        <f>VLOOKUP(D3064,[3]products!A:B,2,FALSE)</f>
        <v>Pure Cycles William 3-Speed - 2016</v>
      </c>
      <c r="N3064" s="2" t="str">
        <f>VLOOKUP(D3064, [3]products!A:H, 8, FALSE)</f>
        <v>Pure Cycles</v>
      </c>
      <c r="O3064" s="21">
        <f>VLOOKUP(A3064, [1]orders!A:D, 4, FALSE)</f>
        <v>42962</v>
      </c>
      <c r="P3064" s="2">
        <v>1</v>
      </c>
      <c r="Q3064" s="2">
        <v>449</v>
      </c>
      <c r="R3064" s="27">
        <v>0.1</v>
      </c>
      <c r="S3064" s="2">
        <f t="shared" si="47"/>
        <v>449</v>
      </c>
    </row>
    <row r="3065" spans="1:19" x14ac:dyDescent="0.3">
      <c r="A3065" s="2">
        <v>1062</v>
      </c>
      <c r="B3065" s="2">
        <v>1</v>
      </c>
      <c r="C3065" s="2">
        <f>VLOOKUP(A3065, [1]orders!A:G, 7, FALSE)</f>
        <v>2</v>
      </c>
      <c r="D3065" s="2">
        <v>13</v>
      </c>
      <c r="E3065" s="2">
        <f>VLOOKUP(C3065, [2]staffs!A:G,1,FALSE)</f>
        <v>2</v>
      </c>
      <c r="F3065" s="2" t="str">
        <f>VLOOKUP(E3065, [2]staffs!A:D,4,FALSE)</f>
        <v>mireya.copeland@bikes.shop</v>
      </c>
      <c r="G3065" s="2">
        <f>VLOOKUP(D3065, [3]products!$A:$D, 4, FALSE)</f>
        <v>3</v>
      </c>
      <c r="H3065" s="2" t="str">
        <f>VLOOKUP(G3065, [4]categories!A:B, 2, FALSE)</f>
        <v>Cruisers Bicycles</v>
      </c>
      <c r="I3065" s="14">
        <f>VLOOKUP(A3065, [1]orders!A:B,2,FALSE)</f>
        <v>1210</v>
      </c>
      <c r="J3065" s="14" t="str">
        <f>VLOOKUP(A3065, [1]orders!A:I,9,FALSE)</f>
        <v>shawnna.frank@hotmail.com</v>
      </c>
      <c r="K3065" s="14">
        <f>VLOOKUP(A3065, [1]orders!A:J,10,FALSE)</f>
        <v>11377</v>
      </c>
      <c r="L3065" s="2" t="str">
        <f>IFERROR(VLOOKUP(C3065, [5]stores!A:B, 2, FALSE), "Unknown")</f>
        <v>Baldwin Bikes</v>
      </c>
      <c r="M3065" s="2" t="str">
        <f>VLOOKUP(D3065,[3]products!A:B,2,FALSE)</f>
        <v>Electra Cruiser 1 (24-Inch) - 2016</v>
      </c>
      <c r="N3065" s="2" t="str">
        <f>VLOOKUP(D3065, [3]products!A:H, 8, FALSE)</f>
        <v>Electra</v>
      </c>
      <c r="O3065" s="21">
        <f>VLOOKUP(A3065, [1]orders!A:D, 4, FALSE)</f>
        <v>42962</v>
      </c>
      <c r="P3065" s="2">
        <v>1</v>
      </c>
      <c r="Q3065" s="2">
        <v>269.99</v>
      </c>
      <c r="R3065" s="27">
        <v>0.05</v>
      </c>
      <c r="S3065" s="2">
        <f t="shared" si="47"/>
        <v>269.99</v>
      </c>
    </row>
    <row r="3066" spans="1:19" x14ac:dyDescent="0.3">
      <c r="A3066" s="2">
        <v>1062</v>
      </c>
      <c r="B3066" s="2">
        <v>2</v>
      </c>
      <c r="C3066" s="2">
        <f>VLOOKUP(A3066, [1]orders!A:G, 7, FALSE)</f>
        <v>2</v>
      </c>
      <c r="D3066" s="2">
        <v>111</v>
      </c>
      <c r="E3066" s="2">
        <f>VLOOKUP(C3066, [2]staffs!A:G,1,FALSE)</f>
        <v>2</v>
      </c>
      <c r="F3066" s="2" t="str">
        <f>VLOOKUP(E3066, [2]staffs!A:D,4,FALSE)</f>
        <v>mireya.copeland@bikes.shop</v>
      </c>
      <c r="G3066" s="2">
        <f>VLOOKUP(D3066, [3]products!$A:$D, 4, FALSE)</f>
        <v>2</v>
      </c>
      <c r="H3066" s="2" t="str">
        <f>VLOOKUP(G3066, [4]categories!A:B, 2, FALSE)</f>
        <v>Comfort Bicycles</v>
      </c>
      <c r="I3066" s="14">
        <f>VLOOKUP(A3066, [1]orders!A:B,2,FALSE)</f>
        <v>1210</v>
      </c>
      <c r="J3066" s="14" t="str">
        <f>VLOOKUP(A3066, [1]orders!A:I,9,FALSE)</f>
        <v>shawnna.frank@hotmail.com</v>
      </c>
      <c r="K3066" s="14">
        <f>VLOOKUP(A3066, [1]orders!A:J,10,FALSE)</f>
        <v>11377</v>
      </c>
      <c r="L3066" s="2" t="str">
        <f>IFERROR(VLOOKUP(C3066, [5]stores!A:B, 2, FALSE), "Unknown")</f>
        <v>Baldwin Bikes</v>
      </c>
      <c r="M3066" s="2" t="str">
        <f>VLOOKUP(D3066,[3]products!A:B,2,FALSE)</f>
        <v>Sun Bicycles Drifter 7 - Women's - 2017</v>
      </c>
      <c r="N3066" s="2" t="str">
        <f>VLOOKUP(D3066, [3]products!A:H, 8, FALSE)</f>
        <v>Sun Bicycles</v>
      </c>
      <c r="O3066" s="21">
        <f>VLOOKUP(A3066, [1]orders!A:D, 4, FALSE)</f>
        <v>42962</v>
      </c>
      <c r="P3066" s="2">
        <v>2</v>
      </c>
      <c r="Q3066" s="2">
        <v>470.99</v>
      </c>
      <c r="R3066" s="27">
        <v>0.2</v>
      </c>
      <c r="S3066" s="2">
        <f t="shared" si="47"/>
        <v>941.98</v>
      </c>
    </row>
    <row r="3067" spans="1:19" x14ac:dyDescent="0.3">
      <c r="A3067" s="2">
        <v>1062</v>
      </c>
      <c r="B3067" s="2">
        <v>3</v>
      </c>
      <c r="C3067" s="2">
        <f>VLOOKUP(A3067, [1]orders!A:G, 7, FALSE)</f>
        <v>2</v>
      </c>
      <c r="D3067" s="2">
        <v>5</v>
      </c>
      <c r="E3067" s="2">
        <f>VLOOKUP(C3067, [2]staffs!A:G,1,FALSE)</f>
        <v>2</v>
      </c>
      <c r="F3067" s="2" t="str">
        <f>VLOOKUP(E3067, [2]staffs!A:D,4,FALSE)</f>
        <v>mireya.copeland@bikes.shop</v>
      </c>
      <c r="G3067" s="2">
        <f>VLOOKUP(D3067, [3]products!$A:$D, 4, FALSE)</f>
        <v>6</v>
      </c>
      <c r="H3067" s="2" t="str">
        <f>VLOOKUP(G3067, [4]categories!A:B, 2, FALSE)</f>
        <v>Mountain Bikes</v>
      </c>
      <c r="I3067" s="14">
        <f>VLOOKUP(A3067, [1]orders!A:B,2,FALSE)</f>
        <v>1210</v>
      </c>
      <c r="J3067" s="14" t="str">
        <f>VLOOKUP(A3067, [1]orders!A:I,9,FALSE)</f>
        <v>shawnna.frank@hotmail.com</v>
      </c>
      <c r="K3067" s="14">
        <f>VLOOKUP(A3067, [1]orders!A:J,10,FALSE)</f>
        <v>11377</v>
      </c>
      <c r="L3067" s="2" t="str">
        <f>IFERROR(VLOOKUP(C3067, [5]stores!A:B, 2, FALSE), "Unknown")</f>
        <v>Baldwin Bikes</v>
      </c>
      <c r="M3067" s="2" t="str">
        <f>VLOOKUP(D3067,[3]products!A:B,2,FALSE)</f>
        <v>Heller Shagamaw Frame - 2016</v>
      </c>
      <c r="N3067" s="2" t="str">
        <f>VLOOKUP(D3067, [3]products!A:H, 8, FALSE)</f>
        <v>Heller</v>
      </c>
      <c r="O3067" s="21">
        <f>VLOOKUP(A3067, [1]orders!A:D, 4, FALSE)</f>
        <v>42962</v>
      </c>
      <c r="P3067" s="2">
        <v>1</v>
      </c>
      <c r="Q3067" s="2">
        <v>1320.99</v>
      </c>
      <c r="R3067" s="27">
        <v>0.05</v>
      </c>
      <c r="S3067" s="2">
        <f t="shared" si="47"/>
        <v>1320.99</v>
      </c>
    </row>
    <row r="3068" spans="1:19" x14ac:dyDescent="0.3">
      <c r="A3068" s="2">
        <v>1062</v>
      </c>
      <c r="B3068" s="2">
        <v>4</v>
      </c>
      <c r="C3068" s="2">
        <f>VLOOKUP(A3068, [1]orders!A:G, 7, FALSE)</f>
        <v>2</v>
      </c>
      <c r="D3068" s="2">
        <v>12</v>
      </c>
      <c r="E3068" s="2">
        <f>VLOOKUP(C3068, [2]staffs!A:G,1,FALSE)</f>
        <v>2</v>
      </c>
      <c r="F3068" s="2" t="str">
        <f>VLOOKUP(E3068, [2]staffs!A:D,4,FALSE)</f>
        <v>mireya.copeland@bikes.shop</v>
      </c>
      <c r="G3068" s="2">
        <f>VLOOKUP(D3068, [3]products!$A:$D, 4, FALSE)</f>
        <v>3</v>
      </c>
      <c r="H3068" s="2" t="str">
        <f>VLOOKUP(G3068, [4]categories!A:B, 2, FALSE)</f>
        <v>Cruisers Bicycles</v>
      </c>
      <c r="I3068" s="14">
        <f>VLOOKUP(A3068, [1]orders!A:B,2,FALSE)</f>
        <v>1210</v>
      </c>
      <c r="J3068" s="14" t="str">
        <f>VLOOKUP(A3068, [1]orders!A:I,9,FALSE)</f>
        <v>shawnna.frank@hotmail.com</v>
      </c>
      <c r="K3068" s="14">
        <f>VLOOKUP(A3068, [1]orders!A:J,10,FALSE)</f>
        <v>11377</v>
      </c>
      <c r="L3068" s="2" t="str">
        <f>IFERROR(VLOOKUP(C3068, [5]stores!A:B, 2, FALSE), "Unknown")</f>
        <v>Baldwin Bikes</v>
      </c>
      <c r="M3068" s="2" t="str">
        <f>VLOOKUP(D3068,[3]products!A:B,2,FALSE)</f>
        <v>Electra Townie Original 21D - 2016</v>
      </c>
      <c r="N3068" s="2" t="str">
        <f>VLOOKUP(D3068, [3]products!A:H, 8, FALSE)</f>
        <v>Electra</v>
      </c>
      <c r="O3068" s="21">
        <f>VLOOKUP(A3068, [1]orders!A:D, 4, FALSE)</f>
        <v>42962</v>
      </c>
      <c r="P3068" s="2">
        <v>1</v>
      </c>
      <c r="Q3068" s="2">
        <v>549.99</v>
      </c>
      <c r="R3068" s="27">
        <v>0.2</v>
      </c>
      <c r="S3068" s="2">
        <f t="shared" si="47"/>
        <v>549.99</v>
      </c>
    </row>
    <row r="3069" spans="1:19" x14ac:dyDescent="0.3">
      <c r="A3069" s="2">
        <v>1063</v>
      </c>
      <c r="B3069" s="2">
        <v>1</v>
      </c>
      <c r="C3069" s="2">
        <f>VLOOKUP(A3069, [1]orders!A:G, 7, FALSE)</f>
        <v>3</v>
      </c>
      <c r="D3069" s="2">
        <v>33</v>
      </c>
      <c r="E3069" s="2">
        <f>VLOOKUP(C3069, [2]staffs!A:G,1,FALSE)</f>
        <v>3</v>
      </c>
      <c r="F3069" s="2" t="str">
        <f>VLOOKUP(E3069, [2]staffs!A:D,4,FALSE)</f>
        <v>genna.serrano@bikes.shop</v>
      </c>
      <c r="G3069" s="2">
        <f>VLOOKUP(D3069, [3]products!$A:$D, 4, FALSE)</f>
        <v>6</v>
      </c>
      <c r="H3069" s="2" t="str">
        <f>VLOOKUP(G3069, [4]categories!A:B, 2, FALSE)</f>
        <v>Mountain Bikes</v>
      </c>
      <c r="I3069" s="14">
        <f>VLOOKUP(A3069, [1]orders!A:B,2,FALSE)</f>
        <v>198</v>
      </c>
      <c r="J3069" s="14" t="str">
        <f>VLOOKUP(A3069, [1]orders!A:I,9,FALSE)</f>
        <v>luis.tyler@gmail.com</v>
      </c>
      <c r="K3069" s="14">
        <f>VLOOKUP(A3069, [1]orders!A:J,10,FALSE)</f>
        <v>79106</v>
      </c>
      <c r="L3069" s="2" t="str">
        <f>IFERROR(VLOOKUP(C3069, [5]stores!A:B, 2, FALSE), "Unknown")</f>
        <v>Rowlett Bikes</v>
      </c>
      <c r="M3069" s="2" t="str">
        <f>VLOOKUP(D3069,[3]products!A:B,2,FALSE)</f>
        <v>Surly Wednesday Frameset - 2017</v>
      </c>
      <c r="N3069" s="2" t="str">
        <f>VLOOKUP(D3069, [3]products!A:H, 8, FALSE)</f>
        <v>Surly</v>
      </c>
      <c r="O3069" s="21">
        <f>VLOOKUP(A3069, [1]orders!A:D, 4, FALSE)</f>
        <v>42963</v>
      </c>
      <c r="P3069" s="2">
        <v>2</v>
      </c>
      <c r="Q3069" s="2">
        <v>469.99</v>
      </c>
      <c r="R3069" s="27">
        <v>0.1</v>
      </c>
      <c r="S3069" s="2">
        <f t="shared" si="47"/>
        <v>939.98</v>
      </c>
    </row>
    <row r="3070" spans="1:19" x14ac:dyDescent="0.3">
      <c r="A3070" s="2">
        <v>1063</v>
      </c>
      <c r="B3070" s="2">
        <v>2</v>
      </c>
      <c r="C3070" s="2">
        <f>VLOOKUP(A3070, [1]orders!A:G, 7, FALSE)</f>
        <v>3</v>
      </c>
      <c r="D3070" s="2">
        <v>100</v>
      </c>
      <c r="E3070" s="2">
        <f>VLOOKUP(C3070, [2]staffs!A:G,1,FALSE)</f>
        <v>3</v>
      </c>
      <c r="F3070" s="2" t="str">
        <f>VLOOKUP(E3070, [2]staffs!A:D,4,FALSE)</f>
        <v>genna.serrano@bikes.shop</v>
      </c>
      <c r="G3070" s="2">
        <f>VLOOKUP(D3070, [3]products!$A:$D, 4, FALSE)</f>
        <v>1</v>
      </c>
      <c r="H3070" s="2" t="str">
        <f>VLOOKUP(G3070, [4]categories!A:B, 2, FALSE)</f>
        <v>Children Bicycles</v>
      </c>
      <c r="I3070" s="14">
        <f>VLOOKUP(A3070, [1]orders!A:B,2,FALSE)</f>
        <v>198</v>
      </c>
      <c r="J3070" s="14" t="str">
        <f>VLOOKUP(A3070, [1]orders!A:I,9,FALSE)</f>
        <v>luis.tyler@gmail.com</v>
      </c>
      <c r="K3070" s="14">
        <f>VLOOKUP(A3070, [1]orders!A:J,10,FALSE)</f>
        <v>79106</v>
      </c>
      <c r="L3070" s="2" t="str">
        <f>IFERROR(VLOOKUP(C3070, [5]stores!A:B, 2, FALSE), "Unknown")</f>
        <v>Rowlett Bikes</v>
      </c>
      <c r="M3070" s="2" t="str">
        <f>VLOOKUP(D3070,[3]products!A:B,2,FALSE)</f>
        <v>Electra Townie 3i EQ (20-inch) - Boys' - 2017</v>
      </c>
      <c r="N3070" s="2" t="str">
        <f>VLOOKUP(D3070, [3]products!A:H, 8, FALSE)</f>
        <v>Electra</v>
      </c>
      <c r="O3070" s="21">
        <f>VLOOKUP(A3070, [1]orders!A:D, 4, FALSE)</f>
        <v>42963</v>
      </c>
      <c r="P3070" s="2">
        <v>2</v>
      </c>
      <c r="Q3070" s="2">
        <v>489.99</v>
      </c>
      <c r="R3070" s="27">
        <v>7.0000000000000007E-2</v>
      </c>
      <c r="S3070" s="2">
        <f t="shared" si="47"/>
        <v>979.98</v>
      </c>
    </row>
    <row r="3071" spans="1:19" x14ac:dyDescent="0.3">
      <c r="A3071" s="2">
        <v>1063</v>
      </c>
      <c r="B3071" s="2">
        <v>3</v>
      </c>
      <c r="C3071" s="2">
        <f>VLOOKUP(A3071, [1]orders!A:G, 7, FALSE)</f>
        <v>3</v>
      </c>
      <c r="D3071" s="2">
        <v>72</v>
      </c>
      <c r="E3071" s="2">
        <f>VLOOKUP(C3071, [2]staffs!A:G,1,FALSE)</f>
        <v>3</v>
      </c>
      <c r="F3071" s="2" t="str">
        <f>VLOOKUP(E3071, [2]staffs!A:D,4,FALSE)</f>
        <v>genna.serrano@bikes.shop</v>
      </c>
      <c r="G3071" s="2">
        <f>VLOOKUP(D3071, [3]products!$A:$D, 4, FALSE)</f>
        <v>3</v>
      </c>
      <c r="H3071" s="2" t="str">
        <f>VLOOKUP(G3071, [4]categories!A:B, 2, FALSE)</f>
        <v>Cruisers Bicycles</v>
      </c>
      <c r="I3071" s="14">
        <f>VLOOKUP(A3071, [1]orders!A:B,2,FALSE)</f>
        <v>198</v>
      </c>
      <c r="J3071" s="14" t="str">
        <f>VLOOKUP(A3071, [1]orders!A:I,9,FALSE)</f>
        <v>luis.tyler@gmail.com</v>
      </c>
      <c r="K3071" s="14">
        <f>VLOOKUP(A3071, [1]orders!A:J,10,FALSE)</f>
        <v>79106</v>
      </c>
      <c r="L3071" s="2" t="str">
        <f>IFERROR(VLOOKUP(C3071, [5]stores!A:B, 2, FALSE), "Unknown")</f>
        <v>Rowlett Bikes</v>
      </c>
      <c r="M3071" s="2" t="str">
        <f>VLOOKUP(D3071,[3]products!A:B,2,FALSE)</f>
        <v>Sun Bicycles Biscayne Tandem 7 - 2017</v>
      </c>
      <c r="N3071" s="2" t="str">
        <f>VLOOKUP(D3071, [3]products!A:H, 8, FALSE)</f>
        <v>Sun Bicycles</v>
      </c>
      <c r="O3071" s="21">
        <f>VLOOKUP(A3071, [1]orders!A:D, 4, FALSE)</f>
        <v>42963</v>
      </c>
      <c r="P3071" s="2">
        <v>2</v>
      </c>
      <c r="Q3071" s="2">
        <v>619.99</v>
      </c>
      <c r="R3071" s="27">
        <v>0.2</v>
      </c>
      <c r="S3071" s="2">
        <f t="shared" si="47"/>
        <v>1239.98</v>
      </c>
    </row>
    <row r="3072" spans="1:19" x14ac:dyDescent="0.3">
      <c r="A3072" s="2">
        <v>1064</v>
      </c>
      <c r="B3072" s="2">
        <v>1</v>
      </c>
      <c r="C3072" s="2">
        <f>VLOOKUP(A3072, [1]orders!A:G, 7, FALSE)</f>
        <v>3</v>
      </c>
      <c r="D3072" s="2">
        <v>18</v>
      </c>
      <c r="E3072" s="2">
        <f>VLOOKUP(C3072, [2]staffs!A:G,1,FALSE)</f>
        <v>3</v>
      </c>
      <c r="F3072" s="2" t="str">
        <f>VLOOKUP(E3072, [2]staffs!A:D,4,FALSE)</f>
        <v>genna.serrano@bikes.shop</v>
      </c>
      <c r="G3072" s="2">
        <f>VLOOKUP(D3072, [3]products!$A:$D, 4, FALSE)</f>
        <v>3</v>
      </c>
      <c r="H3072" s="2" t="str">
        <f>VLOOKUP(G3072, [4]categories!A:B, 2, FALSE)</f>
        <v>Cruisers Bicycles</v>
      </c>
      <c r="I3072" s="14">
        <f>VLOOKUP(A3072, [1]orders!A:B,2,FALSE)</f>
        <v>898</v>
      </c>
      <c r="J3072" s="14" t="str">
        <f>VLOOKUP(A3072, [1]orders!A:I,9,FALSE)</f>
        <v>crysta.velez@yahoo.com</v>
      </c>
      <c r="K3072" s="14">
        <f>VLOOKUP(A3072, [1]orders!A:J,10,FALSE)</f>
        <v>77016</v>
      </c>
      <c r="L3072" s="2" t="str">
        <f>IFERROR(VLOOKUP(C3072, [5]stores!A:B, 2, FALSE), "Unknown")</f>
        <v>Rowlett Bikes</v>
      </c>
      <c r="M3072" s="2" t="str">
        <f>VLOOKUP(D3072,[3]products!A:B,2,FALSE)</f>
        <v>Pure Cycles Western 3-Speed - Women's - 2015/2016</v>
      </c>
      <c r="N3072" s="2" t="str">
        <f>VLOOKUP(D3072, [3]products!A:H, 8, FALSE)</f>
        <v>Pure Cycles</v>
      </c>
      <c r="O3072" s="21">
        <f>VLOOKUP(A3072, [1]orders!A:D, 4, FALSE)</f>
        <v>42963</v>
      </c>
      <c r="P3072" s="2">
        <v>1</v>
      </c>
      <c r="Q3072" s="2">
        <v>449</v>
      </c>
      <c r="R3072" s="27">
        <v>7.0000000000000007E-2</v>
      </c>
      <c r="S3072" s="2">
        <f t="shared" si="47"/>
        <v>449</v>
      </c>
    </row>
    <row r="3073" spans="1:19" x14ac:dyDescent="0.3">
      <c r="A3073" s="2">
        <v>1064</v>
      </c>
      <c r="B3073" s="2">
        <v>2</v>
      </c>
      <c r="C3073" s="2">
        <f>VLOOKUP(A3073, [1]orders!A:G, 7, FALSE)</f>
        <v>3</v>
      </c>
      <c r="D3073" s="2">
        <v>49</v>
      </c>
      <c r="E3073" s="2">
        <f>VLOOKUP(C3073, [2]staffs!A:G,1,FALSE)</f>
        <v>3</v>
      </c>
      <c r="F3073" s="2" t="str">
        <f>VLOOKUP(E3073, [2]staffs!A:D,4,FALSE)</f>
        <v>genna.serrano@bikes.shop</v>
      </c>
      <c r="G3073" s="2">
        <f>VLOOKUP(D3073, [3]products!$A:$D, 4, FALSE)</f>
        <v>7</v>
      </c>
      <c r="H3073" s="2" t="str">
        <f>VLOOKUP(G3073, [4]categories!A:B, 2, FALSE)</f>
        <v>Road Bikes</v>
      </c>
      <c r="I3073" s="14">
        <f>VLOOKUP(A3073, [1]orders!A:B,2,FALSE)</f>
        <v>898</v>
      </c>
      <c r="J3073" s="14" t="str">
        <f>VLOOKUP(A3073, [1]orders!A:I,9,FALSE)</f>
        <v>crysta.velez@yahoo.com</v>
      </c>
      <c r="K3073" s="14">
        <f>VLOOKUP(A3073, [1]orders!A:J,10,FALSE)</f>
        <v>77016</v>
      </c>
      <c r="L3073" s="2" t="str">
        <f>IFERROR(VLOOKUP(C3073, [5]stores!A:B, 2, FALSE), "Unknown")</f>
        <v>Rowlett Bikes</v>
      </c>
      <c r="M3073" s="2" t="str">
        <f>VLOOKUP(D3073,[3]products!A:B,2,FALSE)</f>
        <v>Trek Domane SL 6 - 2017</v>
      </c>
      <c r="N3073" s="2" t="str">
        <f>VLOOKUP(D3073, [3]products!A:H, 8, FALSE)</f>
        <v>Trek</v>
      </c>
      <c r="O3073" s="21">
        <f>VLOOKUP(A3073, [1]orders!A:D, 4, FALSE)</f>
        <v>42963</v>
      </c>
      <c r="P3073" s="2">
        <v>1</v>
      </c>
      <c r="Q3073" s="2">
        <v>3499.99</v>
      </c>
      <c r="R3073" s="27">
        <v>0.1</v>
      </c>
      <c r="S3073" s="2">
        <f t="shared" si="47"/>
        <v>3499.99</v>
      </c>
    </row>
    <row r="3074" spans="1:19" x14ac:dyDescent="0.3">
      <c r="A3074" s="2">
        <v>1065</v>
      </c>
      <c r="B3074" s="2">
        <v>1</v>
      </c>
      <c r="C3074" s="2">
        <f>VLOOKUP(A3074, [1]orders!A:G, 7, FALSE)</f>
        <v>2</v>
      </c>
      <c r="D3074" s="2">
        <v>48</v>
      </c>
      <c r="E3074" s="2">
        <f>VLOOKUP(C3074, [2]staffs!A:G,1,FALSE)</f>
        <v>2</v>
      </c>
      <c r="F3074" s="2" t="str">
        <f>VLOOKUP(E3074, [2]staffs!A:D,4,FALSE)</f>
        <v>mireya.copeland@bikes.shop</v>
      </c>
      <c r="G3074" s="2">
        <f>VLOOKUP(D3074, [3]products!$A:$D, 4, FALSE)</f>
        <v>7</v>
      </c>
      <c r="H3074" s="2" t="str">
        <f>VLOOKUP(G3074, [4]categories!A:B, 2, FALSE)</f>
        <v>Road Bikes</v>
      </c>
      <c r="I3074" s="14">
        <f>VLOOKUP(A3074, [1]orders!A:B,2,FALSE)</f>
        <v>25</v>
      </c>
      <c r="J3074" s="14" t="str">
        <f>VLOOKUP(A3074, [1]orders!A:I,9,FALSE)</f>
        <v>regenia.vaughan@gmail.com</v>
      </c>
      <c r="K3074" s="14">
        <f>VLOOKUP(A3074, [1]orders!A:J,10,FALSE)</f>
        <v>10541</v>
      </c>
      <c r="L3074" s="2" t="str">
        <f>IFERROR(VLOOKUP(C3074, [5]stores!A:B, 2, FALSE), "Unknown")</f>
        <v>Baldwin Bikes</v>
      </c>
      <c r="M3074" s="2" t="str">
        <f>VLOOKUP(D3074,[3]products!A:B,2,FALSE)</f>
        <v>Trek Emonda S 4 - 2017</v>
      </c>
      <c r="N3074" s="2" t="str">
        <f>VLOOKUP(D3074, [3]products!A:H, 8, FALSE)</f>
        <v>Trek</v>
      </c>
      <c r="O3074" s="21">
        <f>VLOOKUP(A3074, [1]orders!A:D, 4, FALSE)</f>
        <v>42964</v>
      </c>
      <c r="P3074" s="2">
        <v>2</v>
      </c>
      <c r="Q3074" s="2">
        <v>1499.99</v>
      </c>
      <c r="R3074" s="27">
        <v>7.0000000000000007E-2</v>
      </c>
      <c r="S3074" s="2">
        <f t="shared" si="47"/>
        <v>2999.98</v>
      </c>
    </row>
    <row r="3075" spans="1:19" x14ac:dyDescent="0.3">
      <c r="A3075" s="2">
        <v>1065</v>
      </c>
      <c r="B3075" s="2">
        <v>2</v>
      </c>
      <c r="C3075" s="2">
        <f>VLOOKUP(A3075, [1]orders!A:G, 7, FALSE)</f>
        <v>2</v>
      </c>
      <c r="D3075" s="2">
        <v>103</v>
      </c>
      <c r="E3075" s="2">
        <f>VLOOKUP(C3075, [2]staffs!A:G,1,FALSE)</f>
        <v>2</v>
      </c>
      <c r="F3075" s="2" t="str">
        <f>VLOOKUP(E3075, [2]staffs!A:D,4,FALSE)</f>
        <v>mireya.copeland@bikes.shop</v>
      </c>
      <c r="G3075" s="2">
        <f>VLOOKUP(D3075, [3]products!$A:$D, 4, FALSE)</f>
        <v>2</v>
      </c>
      <c r="H3075" s="2" t="str">
        <f>VLOOKUP(G3075, [4]categories!A:B, 2, FALSE)</f>
        <v>Comfort Bicycles</v>
      </c>
      <c r="I3075" s="14">
        <f>VLOOKUP(A3075, [1]orders!A:B,2,FALSE)</f>
        <v>25</v>
      </c>
      <c r="J3075" s="14" t="str">
        <f>VLOOKUP(A3075, [1]orders!A:I,9,FALSE)</f>
        <v>regenia.vaughan@gmail.com</v>
      </c>
      <c r="K3075" s="14">
        <f>VLOOKUP(A3075, [1]orders!A:J,10,FALSE)</f>
        <v>10541</v>
      </c>
      <c r="L3075" s="2" t="str">
        <f>IFERROR(VLOOKUP(C3075, [5]stores!A:B, 2, FALSE), "Unknown")</f>
        <v>Baldwin Bikes</v>
      </c>
      <c r="M3075" s="2" t="str">
        <f>VLOOKUP(D3075,[3]products!A:B,2,FALSE)</f>
        <v>Sun Bicycles Streamway 3 - 2017</v>
      </c>
      <c r="N3075" s="2" t="str">
        <f>VLOOKUP(D3075, [3]products!A:H, 8, FALSE)</f>
        <v>Sun Bicycles</v>
      </c>
      <c r="O3075" s="21">
        <f>VLOOKUP(A3075, [1]orders!A:D, 4, FALSE)</f>
        <v>42964</v>
      </c>
      <c r="P3075" s="2">
        <v>2</v>
      </c>
      <c r="Q3075" s="2">
        <v>551.99</v>
      </c>
      <c r="R3075" s="27">
        <v>0.05</v>
      </c>
      <c r="S3075" s="2">
        <f t="shared" ref="S3075:S3138" si="48">P3075*Q3075</f>
        <v>1103.98</v>
      </c>
    </row>
    <row r="3076" spans="1:19" x14ac:dyDescent="0.3">
      <c r="A3076" s="2">
        <v>1065</v>
      </c>
      <c r="B3076" s="2">
        <v>3</v>
      </c>
      <c r="C3076" s="2">
        <f>VLOOKUP(A3076, [1]orders!A:G, 7, FALSE)</f>
        <v>2</v>
      </c>
      <c r="D3076" s="2">
        <v>63</v>
      </c>
      <c r="E3076" s="2">
        <f>VLOOKUP(C3076, [2]staffs!A:G,1,FALSE)</f>
        <v>2</v>
      </c>
      <c r="F3076" s="2" t="str">
        <f>VLOOKUP(E3076, [2]staffs!A:D,4,FALSE)</f>
        <v>mireya.copeland@bikes.shop</v>
      </c>
      <c r="G3076" s="2">
        <f>VLOOKUP(D3076, [3]products!$A:$D, 4, FALSE)</f>
        <v>4</v>
      </c>
      <c r="H3076" s="2" t="str">
        <f>VLOOKUP(G3076, [4]categories!A:B, 2, FALSE)</f>
        <v>Cyclocross Bicycles</v>
      </c>
      <c r="I3076" s="14">
        <f>VLOOKUP(A3076, [1]orders!A:B,2,FALSE)</f>
        <v>25</v>
      </c>
      <c r="J3076" s="14" t="str">
        <f>VLOOKUP(A3076, [1]orders!A:I,9,FALSE)</f>
        <v>regenia.vaughan@gmail.com</v>
      </c>
      <c r="K3076" s="14">
        <f>VLOOKUP(A3076, [1]orders!A:J,10,FALSE)</f>
        <v>10541</v>
      </c>
      <c r="L3076" s="2" t="str">
        <f>IFERROR(VLOOKUP(C3076, [5]stores!A:B, 2, FALSE), "Unknown")</f>
        <v>Baldwin Bikes</v>
      </c>
      <c r="M3076" s="2" t="str">
        <f>VLOOKUP(D3076,[3]products!A:B,2,FALSE)</f>
        <v>Trek Boone Race Shop Limited - 2017</v>
      </c>
      <c r="N3076" s="2" t="str">
        <f>VLOOKUP(D3076, [3]products!A:H, 8, FALSE)</f>
        <v>Trek</v>
      </c>
      <c r="O3076" s="21">
        <f>VLOOKUP(A3076, [1]orders!A:D, 4, FALSE)</f>
        <v>42964</v>
      </c>
      <c r="P3076" s="2">
        <v>1</v>
      </c>
      <c r="Q3076" s="2">
        <v>3499.99</v>
      </c>
      <c r="R3076" s="27">
        <v>7.0000000000000007E-2</v>
      </c>
      <c r="S3076" s="2">
        <f t="shared" si="48"/>
        <v>3499.99</v>
      </c>
    </row>
    <row r="3077" spans="1:19" x14ac:dyDescent="0.3">
      <c r="A3077" s="2">
        <v>1066</v>
      </c>
      <c r="B3077" s="2">
        <v>1</v>
      </c>
      <c r="C3077" s="2">
        <f>VLOOKUP(A3077, [1]orders!A:G, 7, FALSE)</f>
        <v>2</v>
      </c>
      <c r="D3077" s="2">
        <v>15</v>
      </c>
      <c r="E3077" s="2">
        <f>VLOOKUP(C3077, [2]staffs!A:G,1,FALSE)</f>
        <v>2</v>
      </c>
      <c r="F3077" s="2" t="str">
        <f>VLOOKUP(E3077, [2]staffs!A:D,4,FALSE)</f>
        <v>mireya.copeland@bikes.shop</v>
      </c>
      <c r="G3077" s="2">
        <f>VLOOKUP(D3077, [3]products!$A:$D, 4, FALSE)</f>
        <v>3</v>
      </c>
      <c r="H3077" s="2" t="str">
        <f>VLOOKUP(G3077, [4]categories!A:B, 2, FALSE)</f>
        <v>Cruisers Bicycles</v>
      </c>
      <c r="I3077" s="14">
        <f>VLOOKUP(A3077, [1]orders!A:B,2,FALSE)</f>
        <v>106</v>
      </c>
      <c r="J3077" s="14" t="str">
        <f>VLOOKUP(A3077, [1]orders!A:I,9,FALSE)</f>
        <v>raul.melendez@hotmail.com</v>
      </c>
      <c r="K3077" s="14">
        <f>VLOOKUP(A3077, [1]orders!A:J,10,FALSE)</f>
        <v>11373</v>
      </c>
      <c r="L3077" s="2" t="str">
        <f>IFERROR(VLOOKUP(C3077, [5]stores!A:B, 2, FALSE), "Unknown")</f>
        <v>Baldwin Bikes</v>
      </c>
      <c r="M3077" s="2" t="str">
        <f>VLOOKUP(D3077,[3]products!A:B,2,FALSE)</f>
        <v>Electra Moto 1 - 2016</v>
      </c>
      <c r="N3077" s="2" t="str">
        <f>VLOOKUP(D3077, [3]products!A:H, 8, FALSE)</f>
        <v>Electra</v>
      </c>
      <c r="O3077" s="21">
        <f>VLOOKUP(A3077, [1]orders!A:D, 4, FALSE)</f>
        <v>42964</v>
      </c>
      <c r="P3077" s="2">
        <v>2</v>
      </c>
      <c r="Q3077" s="2">
        <v>529.99</v>
      </c>
      <c r="R3077" s="27">
        <v>0.05</v>
      </c>
      <c r="S3077" s="2">
        <f t="shared" si="48"/>
        <v>1059.98</v>
      </c>
    </row>
    <row r="3078" spans="1:19" x14ac:dyDescent="0.3">
      <c r="A3078" s="2">
        <v>1066</v>
      </c>
      <c r="B3078" s="2">
        <v>2</v>
      </c>
      <c r="C3078" s="2">
        <f>VLOOKUP(A3078, [1]orders!A:G, 7, FALSE)</f>
        <v>2</v>
      </c>
      <c r="D3078" s="2">
        <v>46</v>
      </c>
      <c r="E3078" s="2">
        <f>VLOOKUP(C3078, [2]staffs!A:G,1,FALSE)</f>
        <v>2</v>
      </c>
      <c r="F3078" s="2" t="str">
        <f>VLOOKUP(E3078, [2]staffs!A:D,4,FALSE)</f>
        <v>mireya.copeland@bikes.shop</v>
      </c>
      <c r="G3078" s="2">
        <f>VLOOKUP(D3078, [3]products!$A:$D, 4, FALSE)</f>
        <v>6</v>
      </c>
      <c r="H3078" s="2" t="str">
        <f>VLOOKUP(G3078, [4]categories!A:B, 2, FALSE)</f>
        <v>Mountain Bikes</v>
      </c>
      <c r="I3078" s="14">
        <f>VLOOKUP(A3078, [1]orders!A:B,2,FALSE)</f>
        <v>106</v>
      </c>
      <c r="J3078" s="14" t="str">
        <f>VLOOKUP(A3078, [1]orders!A:I,9,FALSE)</f>
        <v>raul.melendez@hotmail.com</v>
      </c>
      <c r="K3078" s="14">
        <f>VLOOKUP(A3078, [1]orders!A:J,10,FALSE)</f>
        <v>11373</v>
      </c>
      <c r="L3078" s="2" t="str">
        <f>IFERROR(VLOOKUP(C3078, [5]stores!A:B, 2, FALSE), "Unknown")</f>
        <v>Baldwin Bikes</v>
      </c>
      <c r="M3078" s="2" t="str">
        <f>VLOOKUP(D3078,[3]products!A:B,2,FALSE)</f>
        <v>Haro SR 1.3 - 2017</v>
      </c>
      <c r="N3078" s="2" t="str">
        <f>VLOOKUP(D3078, [3]products!A:H, 8, FALSE)</f>
        <v>Haro</v>
      </c>
      <c r="O3078" s="21">
        <f>VLOOKUP(A3078, [1]orders!A:D, 4, FALSE)</f>
        <v>42964</v>
      </c>
      <c r="P3078" s="2">
        <v>1</v>
      </c>
      <c r="Q3078" s="2">
        <v>1409.99</v>
      </c>
      <c r="R3078" s="27">
        <v>0.1</v>
      </c>
      <c r="S3078" s="2">
        <f t="shared" si="48"/>
        <v>1409.99</v>
      </c>
    </row>
    <row r="3079" spans="1:19" x14ac:dyDescent="0.3">
      <c r="A3079" s="2">
        <v>1066</v>
      </c>
      <c r="B3079" s="2">
        <v>3</v>
      </c>
      <c r="C3079" s="2">
        <f>VLOOKUP(A3079, [1]orders!A:G, 7, FALSE)</f>
        <v>2</v>
      </c>
      <c r="D3079" s="2">
        <v>12</v>
      </c>
      <c r="E3079" s="2">
        <f>VLOOKUP(C3079, [2]staffs!A:G,1,FALSE)</f>
        <v>2</v>
      </c>
      <c r="F3079" s="2" t="str">
        <f>VLOOKUP(E3079, [2]staffs!A:D,4,FALSE)</f>
        <v>mireya.copeland@bikes.shop</v>
      </c>
      <c r="G3079" s="2">
        <f>VLOOKUP(D3079, [3]products!$A:$D, 4, FALSE)</f>
        <v>3</v>
      </c>
      <c r="H3079" s="2" t="str">
        <f>VLOOKUP(G3079, [4]categories!A:B, 2, FALSE)</f>
        <v>Cruisers Bicycles</v>
      </c>
      <c r="I3079" s="14">
        <f>VLOOKUP(A3079, [1]orders!A:B,2,FALSE)</f>
        <v>106</v>
      </c>
      <c r="J3079" s="14" t="str">
        <f>VLOOKUP(A3079, [1]orders!A:I,9,FALSE)</f>
        <v>raul.melendez@hotmail.com</v>
      </c>
      <c r="K3079" s="14">
        <f>VLOOKUP(A3079, [1]orders!A:J,10,FALSE)</f>
        <v>11373</v>
      </c>
      <c r="L3079" s="2" t="str">
        <f>IFERROR(VLOOKUP(C3079, [5]stores!A:B, 2, FALSE), "Unknown")</f>
        <v>Baldwin Bikes</v>
      </c>
      <c r="M3079" s="2" t="str">
        <f>VLOOKUP(D3079,[3]products!A:B,2,FALSE)</f>
        <v>Electra Townie Original 21D - 2016</v>
      </c>
      <c r="N3079" s="2" t="str">
        <f>VLOOKUP(D3079, [3]products!A:H, 8, FALSE)</f>
        <v>Electra</v>
      </c>
      <c r="O3079" s="21">
        <f>VLOOKUP(A3079, [1]orders!A:D, 4, FALSE)</f>
        <v>42964</v>
      </c>
      <c r="P3079" s="2">
        <v>1</v>
      </c>
      <c r="Q3079" s="2">
        <v>549.99</v>
      </c>
      <c r="R3079" s="27">
        <v>0.1</v>
      </c>
      <c r="S3079" s="2">
        <f t="shared" si="48"/>
        <v>549.99</v>
      </c>
    </row>
    <row r="3080" spans="1:19" x14ac:dyDescent="0.3">
      <c r="A3080" s="2">
        <v>1067</v>
      </c>
      <c r="B3080" s="2">
        <v>1</v>
      </c>
      <c r="C3080" s="2">
        <f>VLOOKUP(A3080, [1]orders!A:G, 7, FALSE)</f>
        <v>2</v>
      </c>
      <c r="D3080" s="2">
        <v>74</v>
      </c>
      <c r="E3080" s="2">
        <f>VLOOKUP(C3080, [2]staffs!A:G,1,FALSE)</f>
        <v>2</v>
      </c>
      <c r="F3080" s="2" t="str">
        <f>VLOOKUP(E3080, [2]staffs!A:D,4,FALSE)</f>
        <v>mireya.copeland@bikes.shop</v>
      </c>
      <c r="G3080" s="2">
        <f>VLOOKUP(D3080, [3]products!$A:$D, 4, FALSE)</f>
        <v>3</v>
      </c>
      <c r="H3080" s="2" t="str">
        <f>VLOOKUP(G3080, [4]categories!A:B, 2, FALSE)</f>
        <v>Cruisers Bicycles</v>
      </c>
      <c r="I3080" s="14">
        <f>VLOOKUP(A3080, [1]orders!A:B,2,FALSE)</f>
        <v>225</v>
      </c>
      <c r="J3080" s="14" t="str">
        <f>VLOOKUP(A3080, [1]orders!A:I,9,FALSE)</f>
        <v>barbera.riggs@aol.com</v>
      </c>
      <c r="K3080" s="14">
        <f>VLOOKUP(A3080, [1]orders!A:J,10,FALSE)</f>
        <v>11803</v>
      </c>
      <c r="L3080" s="2" t="str">
        <f>IFERROR(VLOOKUP(C3080, [5]stores!A:B, 2, FALSE), "Unknown")</f>
        <v>Baldwin Bikes</v>
      </c>
      <c r="M3080" s="2" t="str">
        <f>VLOOKUP(D3080,[3]products!A:B,2,FALSE)</f>
        <v>Electra Cruiser Lux 1 - 2017</v>
      </c>
      <c r="N3080" s="2" t="str">
        <f>VLOOKUP(D3080, [3]products!A:H, 8, FALSE)</f>
        <v>Electra</v>
      </c>
      <c r="O3080" s="21">
        <f>VLOOKUP(A3080, [1]orders!A:D, 4, FALSE)</f>
        <v>42964</v>
      </c>
      <c r="P3080" s="2">
        <v>2</v>
      </c>
      <c r="Q3080" s="2">
        <v>439.99</v>
      </c>
      <c r="R3080" s="27">
        <v>7.0000000000000007E-2</v>
      </c>
      <c r="S3080" s="2">
        <f t="shared" si="48"/>
        <v>879.98</v>
      </c>
    </row>
    <row r="3081" spans="1:19" x14ac:dyDescent="0.3">
      <c r="A3081" s="2">
        <v>1067</v>
      </c>
      <c r="B3081" s="2">
        <v>2</v>
      </c>
      <c r="C3081" s="2">
        <f>VLOOKUP(A3081, [1]orders!A:G, 7, FALSE)</f>
        <v>2</v>
      </c>
      <c r="D3081" s="2">
        <v>9</v>
      </c>
      <c r="E3081" s="2">
        <f>VLOOKUP(C3081, [2]staffs!A:G,1,FALSE)</f>
        <v>2</v>
      </c>
      <c r="F3081" s="2" t="str">
        <f>VLOOKUP(E3081, [2]staffs!A:D,4,FALSE)</f>
        <v>mireya.copeland@bikes.shop</v>
      </c>
      <c r="G3081" s="2">
        <f>VLOOKUP(D3081, [3]products!$A:$D, 4, FALSE)</f>
        <v>5</v>
      </c>
      <c r="H3081" s="2" t="str">
        <f>VLOOKUP(G3081, [4]categories!A:B, 2, FALSE)</f>
        <v>Electric Bikes</v>
      </c>
      <c r="I3081" s="14">
        <f>VLOOKUP(A3081, [1]orders!A:B,2,FALSE)</f>
        <v>225</v>
      </c>
      <c r="J3081" s="14" t="str">
        <f>VLOOKUP(A3081, [1]orders!A:I,9,FALSE)</f>
        <v>barbera.riggs@aol.com</v>
      </c>
      <c r="K3081" s="14">
        <f>VLOOKUP(A3081, [1]orders!A:J,10,FALSE)</f>
        <v>11803</v>
      </c>
      <c r="L3081" s="2" t="str">
        <f>IFERROR(VLOOKUP(C3081, [5]stores!A:B, 2, FALSE), "Unknown")</f>
        <v>Baldwin Bikes</v>
      </c>
      <c r="M3081" s="2" t="str">
        <f>VLOOKUP(D3081,[3]products!A:B,2,FALSE)</f>
        <v>Trek Conduit+ - 2016</v>
      </c>
      <c r="N3081" s="2" t="str">
        <f>VLOOKUP(D3081, [3]products!A:H, 8, FALSE)</f>
        <v>Trek</v>
      </c>
      <c r="O3081" s="21">
        <f>VLOOKUP(A3081, [1]orders!A:D, 4, FALSE)</f>
        <v>42964</v>
      </c>
      <c r="P3081" s="2">
        <v>2</v>
      </c>
      <c r="Q3081" s="2">
        <v>2999.99</v>
      </c>
      <c r="R3081" s="27">
        <v>0.2</v>
      </c>
      <c r="S3081" s="2">
        <f t="shared" si="48"/>
        <v>5999.98</v>
      </c>
    </row>
    <row r="3082" spans="1:19" x14ac:dyDescent="0.3">
      <c r="A3082" s="2">
        <v>1067</v>
      </c>
      <c r="B3082" s="2">
        <v>3</v>
      </c>
      <c r="C3082" s="2">
        <f>VLOOKUP(A3082, [1]orders!A:G, 7, FALSE)</f>
        <v>2</v>
      </c>
      <c r="D3082" s="2">
        <v>72</v>
      </c>
      <c r="E3082" s="2">
        <f>VLOOKUP(C3082, [2]staffs!A:G,1,FALSE)</f>
        <v>2</v>
      </c>
      <c r="F3082" s="2" t="str">
        <f>VLOOKUP(E3082, [2]staffs!A:D,4,FALSE)</f>
        <v>mireya.copeland@bikes.shop</v>
      </c>
      <c r="G3082" s="2">
        <f>VLOOKUP(D3082, [3]products!$A:$D, 4, FALSE)</f>
        <v>3</v>
      </c>
      <c r="H3082" s="2" t="str">
        <f>VLOOKUP(G3082, [4]categories!A:B, 2, FALSE)</f>
        <v>Cruisers Bicycles</v>
      </c>
      <c r="I3082" s="14">
        <f>VLOOKUP(A3082, [1]orders!A:B,2,FALSE)</f>
        <v>225</v>
      </c>
      <c r="J3082" s="14" t="str">
        <f>VLOOKUP(A3082, [1]orders!A:I,9,FALSE)</f>
        <v>barbera.riggs@aol.com</v>
      </c>
      <c r="K3082" s="14">
        <f>VLOOKUP(A3082, [1]orders!A:J,10,FALSE)</f>
        <v>11803</v>
      </c>
      <c r="L3082" s="2" t="str">
        <f>IFERROR(VLOOKUP(C3082, [5]stores!A:B, 2, FALSE), "Unknown")</f>
        <v>Baldwin Bikes</v>
      </c>
      <c r="M3082" s="2" t="str">
        <f>VLOOKUP(D3082,[3]products!A:B,2,FALSE)</f>
        <v>Sun Bicycles Biscayne Tandem 7 - 2017</v>
      </c>
      <c r="N3082" s="2" t="str">
        <f>VLOOKUP(D3082, [3]products!A:H, 8, FALSE)</f>
        <v>Sun Bicycles</v>
      </c>
      <c r="O3082" s="21">
        <f>VLOOKUP(A3082, [1]orders!A:D, 4, FALSE)</f>
        <v>42964</v>
      </c>
      <c r="P3082" s="2">
        <v>2</v>
      </c>
      <c r="Q3082" s="2">
        <v>619.99</v>
      </c>
      <c r="R3082" s="27">
        <v>0.1</v>
      </c>
      <c r="S3082" s="2">
        <f t="shared" si="48"/>
        <v>1239.98</v>
      </c>
    </row>
    <row r="3083" spans="1:19" x14ac:dyDescent="0.3">
      <c r="A3083" s="2">
        <v>1067</v>
      </c>
      <c r="B3083" s="2">
        <v>4</v>
      </c>
      <c r="C3083" s="2">
        <f>VLOOKUP(A3083, [1]orders!A:G, 7, FALSE)</f>
        <v>2</v>
      </c>
      <c r="D3083" s="2">
        <v>6</v>
      </c>
      <c r="E3083" s="2">
        <f>VLOOKUP(C3083, [2]staffs!A:G,1,FALSE)</f>
        <v>2</v>
      </c>
      <c r="F3083" s="2" t="str">
        <f>VLOOKUP(E3083, [2]staffs!A:D,4,FALSE)</f>
        <v>mireya.copeland@bikes.shop</v>
      </c>
      <c r="G3083" s="2">
        <f>VLOOKUP(D3083, [3]products!$A:$D, 4, FALSE)</f>
        <v>6</v>
      </c>
      <c r="H3083" s="2" t="str">
        <f>VLOOKUP(G3083, [4]categories!A:B, 2, FALSE)</f>
        <v>Mountain Bikes</v>
      </c>
      <c r="I3083" s="14">
        <f>VLOOKUP(A3083, [1]orders!A:B,2,FALSE)</f>
        <v>225</v>
      </c>
      <c r="J3083" s="14" t="str">
        <f>VLOOKUP(A3083, [1]orders!A:I,9,FALSE)</f>
        <v>barbera.riggs@aol.com</v>
      </c>
      <c r="K3083" s="14">
        <f>VLOOKUP(A3083, [1]orders!A:J,10,FALSE)</f>
        <v>11803</v>
      </c>
      <c r="L3083" s="2" t="str">
        <f>IFERROR(VLOOKUP(C3083, [5]stores!A:B, 2, FALSE), "Unknown")</f>
        <v>Baldwin Bikes</v>
      </c>
      <c r="M3083" s="2" t="str">
        <f>VLOOKUP(D3083,[3]products!A:B,2,FALSE)</f>
        <v>Surly Ice Cream Truck Frameset - 2016</v>
      </c>
      <c r="N3083" s="2" t="str">
        <f>VLOOKUP(D3083, [3]products!A:H, 8, FALSE)</f>
        <v>Surly</v>
      </c>
      <c r="O3083" s="21">
        <f>VLOOKUP(A3083, [1]orders!A:D, 4, FALSE)</f>
        <v>42964</v>
      </c>
      <c r="P3083" s="2">
        <v>2</v>
      </c>
      <c r="Q3083" s="2">
        <v>469.99</v>
      </c>
      <c r="R3083" s="27">
        <v>0.2</v>
      </c>
      <c r="S3083" s="2">
        <f t="shared" si="48"/>
        <v>939.98</v>
      </c>
    </row>
    <row r="3084" spans="1:19" x14ac:dyDescent="0.3">
      <c r="A3084" s="2">
        <v>1068</v>
      </c>
      <c r="B3084" s="2">
        <v>1</v>
      </c>
      <c r="C3084" s="2">
        <f>VLOOKUP(A3084, [1]orders!A:G, 7, FALSE)</f>
        <v>2</v>
      </c>
      <c r="D3084" s="2">
        <v>87</v>
      </c>
      <c r="E3084" s="2">
        <f>VLOOKUP(C3084, [2]staffs!A:G,1,FALSE)</f>
        <v>2</v>
      </c>
      <c r="F3084" s="2" t="str">
        <f>VLOOKUP(E3084, [2]staffs!A:D,4,FALSE)</f>
        <v>mireya.copeland@bikes.shop</v>
      </c>
      <c r="G3084" s="2">
        <f>VLOOKUP(D3084, [3]products!$A:$D, 4, FALSE)</f>
        <v>1</v>
      </c>
      <c r="H3084" s="2" t="str">
        <f>VLOOKUP(G3084, [4]categories!A:B, 2, FALSE)</f>
        <v>Children Bicycles</v>
      </c>
      <c r="I3084" s="14">
        <f>VLOOKUP(A3084, [1]orders!A:B,2,FALSE)</f>
        <v>453</v>
      </c>
      <c r="J3084" s="14" t="str">
        <f>VLOOKUP(A3084, [1]orders!A:I,9,FALSE)</f>
        <v>courtney.wyatt@gmail.com</v>
      </c>
      <c r="K3084" s="14">
        <f>VLOOKUP(A3084, [1]orders!A:J,10,FALSE)</f>
        <v>11530</v>
      </c>
      <c r="L3084" s="2" t="str">
        <f>IFERROR(VLOOKUP(C3084, [5]stores!A:B, 2, FALSE), "Unknown")</f>
        <v>Baldwin Bikes</v>
      </c>
      <c r="M3084" s="2" t="str">
        <f>VLOOKUP(D3084,[3]products!A:B,2,FALSE)</f>
        <v>Trek Precaliber 12 Boys - 2017</v>
      </c>
      <c r="N3084" s="2" t="str">
        <f>VLOOKUP(D3084, [3]products!A:H, 8, FALSE)</f>
        <v>Trek</v>
      </c>
      <c r="O3084" s="21">
        <f>VLOOKUP(A3084, [1]orders!A:D, 4, FALSE)</f>
        <v>42964</v>
      </c>
      <c r="P3084" s="2">
        <v>2</v>
      </c>
      <c r="Q3084" s="2">
        <v>189.99</v>
      </c>
      <c r="R3084" s="27">
        <v>0.2</v>
      </c>
      <c r="S3084" s="2">
        <f t="shared" si="48"/>
        <v>379.98</v>
      </c>
    </row>
    <row r="3085" spans="1:19" x14ac:dyDescent="0.3">
      <c r="A3085" s="2">
        <v>1068</v>
      </c>
      <c r="B3085" s="2">
        <v>2</v>
      </c>
      <c r="C3085" s="2">
        <f>VLOOKUP(A3085, [1]orders!A:G, 7, FALSE)</f>
        <v>2</v>
      </c>
      <c r="D3085" s="2">
        <v>82</v>
      </c>
      <c r="E3085" s="2">
        <f>VLOOKUP(C3085, [2]staffs!A:G,1,FALSE)</f>
        <v>2</v>
      </c>
      <c r="F3085" s="2" t="str">
        <f>VLOOKUP(E3085, [2]staffs!A:D,4,FALSE)</f>
        <v>mireya.copeland@bikes.shop</v>
      </c>
      <c r="G3085" s="2">
        <f>VLOOKUP(D3085, [3]products!$A:$D, 4, FALSE)</f>
        <v>3</v>
      </c>
      <c r="H3085" s="2" t="str">
        <f>VLOOKUP(G3085, [4]categories!A:B, 2, FALSE)</f>
        <v>Cruisers Bicycles</v>
      </c>
      <c r="I3085" s="14">
        <f>VLOOKUP(A3085, [1]orders!A:B,2,FALSE)</f>
        <v>453</v>
      </c>
      <c r="J3085" s="14" t="str">
        <f>VLOOKUP(A3085, [1]orders!A:I,9,FALSE)</f>
        <v>courtney.wyatt@gmail.com</v>
      </c>
      <c r="K3085" s="14">
        <f>VLOOKUP(A3085, [1]orders!A:J,10,FALSE)</f>
        <v>11530</v>
      </c>
      <c r="L3085" s="2" t="str">
        <f>IFERROR(VLOOKUP(C3085, [5]stores!A:B, 2, FALSE), "Unknown")</f>
        <v>Baldwin Bikes</v>
      </c>
      <c r="M3085" s="2" t="str">
        <f>VLOOKUP(D3085,[3]products!A:B,2,FALSE)</f>
        <v>Electra Amsterdam Original 3i Ladies' - 2017</v>
      </c>
      <c r="N3085" s="2" t="str">
        <f>VLOOKUP(D3085, [3]products!A:H, 8, FALSE)</f>
        <v>Electra</v>
      </c>
      <c r="O3085" s="21">
        <f>VLOOKUP(A3085, [1]orders!A:D, 4, FALSE)</f>
        <v>42964</v>
      </c>
      <c r="P3085" s="2">
        <v>1</v>
      </c>
      <c r="Q3085" s="2">
        <v>659.99</v>
      </c>
      <c r="R3085" s="27">
        <v>0.2</v>
      </c>
      <c r="S3085" s="2">
        <f t="shared" si="48"/>
        <v>659.99</v>
      </c>
    </row>
    <row r="3086" spans="1:19" x14ac:dyDescent="0.3">
      <c r="A3086" s="2">
        <v>1068</v>
      </c>
      <c r="B3086" s="2">
        <v>3</v>
      </c>
      <c r="C3086" s="2">
        <f>VLOOKUP(A3086, [1]orders!A:G, 7, FALSE)</f>
        <v>2</v>
      </c>
      <c r="D3086" s="2">
        <v>49</v>
      </c>
      <c r="E3086" s="2">
        <f>VLOOKUP(C3086, [2]staffs!A:G,1,FALSE)</f>
        <v>2</v>
      </c>
      <c r="F3086" s="2" t="str">
        <f>VLOOKUP(E3086, [2]staffs!A:D,4,FALSE)</f>
        <v>mireya.copeland@bikes.shop</v>
      </c>
      <c r="G3086" s="2">
        <f>VLOOKUP(D3086, [3]products!$A:$D, 4, FALSE)</f>
        <v>7</v>
      </c>
      <c r="H3086" s="2" t="str">
        <f>VLOOKUP(G3086, [4]categories!A:B, 2, FALSE)</f>
        <v>Road Bikes</v>
      </c>
      <c r="I3086" s="14">
        <f>VLOOKUP(A3086, [1]orders!A:B,2,FALSE)</f>
        <v>453</v>
      </c>
      <c r="J3086" s="14" t="str">
        <f>VLOOKUP(A3086, [1]orders!A:I,9,FALSE)</f>
        <v>courtney.wyatt@gmail.com</v>
      </c>
      <c r="K3086" s="14">
        <f>VLOOKUP(A3086, [1]orders!A:J,10,FALSE)</f>
        <v>11530</v>
      </c>
      <c r="L3086" s="2" t="str">
        <f>IFERROR(VLOOKUP(C3086, [5]stores!A:B, 2, FALSE), "Unknown")</f>
        <v>Baldwin Bikes</v>
      </c>
      <c r="M3086" s="2" t="str">
        <f>VLOOKUP(D3086,[3]products!A:B,2,FALSE)</f>
        <v>Trek Domane SL 6 - 2017</v>
      </c>
      <c r="N3086" s="2" t="str">
        <f>VLOOKUP(D3086, [3]products!A:H, 8, FALSE)</f>
        <v>Trek</v>
      </c>
      <c r="O3086" s="21">
        <f>VLOOKUP(A3086, [1]orders!A:D, 4, FALSE)</f>
        <v>42964</v>
      </c>
      <c r="P3086" s="2">
        <v>2</v>
      </c>
      <c r="Q3086" s="2">
        <v>3499.99</v>
      </c>
      <c r="R3086" s="27">
        <v>0.2</v>
      </c>
      <c r="S3086" s="2">
        <f t="shared" si="48"/>
        <v>6999.98</v>
      </c>
    </row>
    <row r="3087" spans="1:19" x14ac:dyDescent="0.3">
      <c r="A3087" s="2">
        <v>1068</v>
      </c>
      <c r="B3087" s="2">
        <v>4</v>
      </c>
      <c r="C3087" s="2">
        <f>VLOOKUP(A3087, [1]orders!A:G, 7, FALSE)</f>
        <v>2</v>
      </c>
      <c r="D3087" s="2">
        <v>45</v>
      </c>
      <c r="E3087" s="2">
        <f>VLOOKUP(C3087, [2]staffs!A:G,1,FALSE)</f>
        <v>2</v>
      </c>
      <c r="F3087" s="2" t="str">
        <f>VLOOKUP(E3087, [2]staffs!A:D,4,FALSE)</f>
        <v>mireya.copeland@bikes.shop</v>
      </c>
      <c r="G3087" s="2">
        <f>VLOOKUP(D3087, [3]products!$A:$D, 4, FALSE)</f>
        <v>6</v>
      </c>
      <c r="H3087" s="2" t="str">
        <f>VLOOKUP(G3087, [4]categories!A:B, 2, FALSE)</f>
        <v>Mountain Bikes</v>
      </c>
      <c r="I3087" s="14">
        <f>VLOOKUP(A3087, [1]orders!A:B,2,FALSE)</f>
        <v>453</v>
      </c>
      <c r="J3087" s="14" t="str">
        <f>VLOOKUP(A3087, [1]orders!A:I,9,FALSE)</f>
        <v>courtney.wyatt@gmail.com</v>
      </c>
      <c r="K3087" s="14">
        <f>VLOOKUP(A3087, [1]orders!A:J,10,FALSE)</f>
        <v>11530</v>
      </c>
      <c r="L3087" s="2" t="str">
        <f>IFERROR(VLOOKUP(C3087, [5]stores!A:B, 2, FALSE), "Unknown")</f>
        <v>Baldwin Bikes</v>
      </c>
      <c r="M3087" s="2" t="str">
        <f>VLOOKUP(D3087,[3]products!A:B,2,FALSE)</f>
        <v>Haro SR 1.2 - 2017</v>
      </c>
      <c r="N3087" s="2" t="str">
        <f>VLOOKUP(D3087, [3]products!A:H, 8, FALSE)</f>
        <v>Haro</v>
      </c>
      <c r="O3087" s="21">
        <f>VLOOKUP(A3087, [1]orders!A:D, 4, FALSE)</f>
        <v>42964</v>
      </c>
      <c r="P3087" s="2">
        <v>2</v>
      </c>
      <c r="Q3087" s="2">
        <v>869.99</v>
      </c>
      <c r="R3087" s="27">
        <v>0.2</v>
      </c>
      <c r="S3087" s="2">
        <f t="shared" si="48"/>
        <v>1739.98</v>
      </c>
    </row>
    <row r="3088" spans="1:19" x14ac:dyDescent="0.3">
      <c r="A3088" s="2">
        <v>1069</v>
      </c>
      <c r="B3088" s="2">
        <v>1</v>
      </c>
      <c r="C3088" s="2">
        <f>VLOOKUP(A3088, [1]orders!A:G, 7, FALSE)</f>
        <v>2</v>
      </c>
      <c r="D3088" s="2">
        <v>109</v>
      </c>
      <c r="E3088" s="2">
        <f>VLOOKUP(C3088, [2]staffs!A:G,1,FALSE)</f>
        <v>2</v>
      </c>
      <c r="F3088" s="2" t="str">
        <f>VLOOKUP(E3088, [2]staffs!A:D,4,FALSE)</f>
        <v>mireya.copeland@bikes.shop</v>
      </c>
      <c r="G3088" s="2">
        <f>VLOOKUP(D3088, [3]products!$A:$D, 4, FALSE)</f>
        <v>2</v>
      </c>
      <c r="H3088" s="2" t="str">
        <f>VLOOKUP(G3088, [4]categories!A:B, 2, FALSE)</f>
        <v>Comfort Bicycles</v>
      </c>
      <c r="I3088" s="14">
        <f>VLOOKUP(A3088, [1]orders!A:B,2,FALSE)</f>
        <v>493</v>
      </c>
      <c r="J3088" s="14" t="str">
        <f>VLOOKUP(A3088, [1]orders!A:I,9,FALSE)</f>
        <v>lise.alvarado@gmail.com</v>
      </c>
      <c r="K3088" s="14">
        <f>VLOOKUP(A3088, [1]orders!A:J,10,FALSE)</f>
        <v>14075</v>
      </c>
      <c r="L3088" s="2" t="str">
        <f>IFERROR(VLOOKUP(C3088, [5]stores!A:B, 2, FALSE), "Unknown")</f>
        <v>Baldwin Bikes</v>
      </c>
      <c r="M3088" s="2" t="str">
        <f>VLOOKUP(D3088,[3]products!A:B,2,FALSE)</f>
        <v>Sun Bicycles Cruz 7 - Women's - 2017</v>
      </c>
      <c r="N3088" s="2" t="str">
        <f>VLOOKUP(D3088, [3]products!A:H, 8, FALSE)</f>
        <v>Sun Bicycles</v>
      </c>
      <c r="O3088" s="21">
        <f>VLOOKUP(A3088, [1]orders!A:D, 4, FALSE)</f>
        <v>42964</v>
      </c>
      <c r="P3088" s="2">
        <v>1</v>
      </c>
      <c r="Q3088" s="2">
        <v>416.99</v>
      </c>
      <c r="R3088" s="27">
        <v>7.0000000000000007E-2</v>
      </c>
      <c r="S3088" s="2">
        <f t="shared" si="48"/>
        <v>416.99</v>
      </c>
    </row>
    <row r="3089" spans="1:19" x14ac:dyDescent="0.3">
      <c r="A3089" s="2">
        <v>1069</v>
      </c>
      <c r="B3089" s="2">
        <v>2</v>
      </c>
      <c r="C3089" s="2">
        <f>VLOOKUP(A3089, [1]orders!A:G, 7, FALSE)</f>
        <v>2</v>
      </c>
      <c r="D3089" s="2">
        <v>93</v>
      </c>
      <c r="E3089" s="2">
        <f>VLOOKUP(C3089, [2]staffs!A:G,1,FALSE)</f>
        <v>2</v>
      </c>
      <c r="F3089" s="2" t="str">
        <f>VLOOKUP(E3089, [2]staffs!A:D,4,FALSE)</f>
        <v>mireya.copeland@bikes.shop</v>
      </c>
      <c r="G3089" s="2">
        <f>VLOOKUP(D3089, [3]products!$A:$D, 4, FALSE)</f>
        <v>1</v>
      </c>
      <c r="H3089" s="2" t="str">
        <f>VLOOKUP(G3089, [4]categories!A:B, 2, FALSE)</f>
        <v>Children Bicycles</v>
      </c>
      <c r="I3089" s="14">
        <f>VLOOKUP(A3089, [1]orders!A:B,2,FALSE)</f>
        <v>493</v>
      </c>
      <c r="J3089" s="14" t="str">
        <f>VLOOKUP(A3089, [1]orders!A:I,9,FALSE)</f>
        <v>lise.alvarado@gmail.com</v>
      </c>
      <c r="K3089" s="14">
        <f>VLOOKUP(A3089, [1]orders!A:J,10,FALSE)</f>
        <v>14075</v>
      </c>
      <c r="L3089" s="2" t="str">
        <f>IFERROR(VLOOKUP(C3089, [5]stores!A:B, 2, FALSE), "Unknown")</f>
        <v>Baldwin Bikes</v>
      </c>
      <c r="M3089" s="2" t="str">
        <f>VLOOKUP(D3089,[3]products!A:B,2,FALSE)</f>
        <v>Haro Shredder 20 Girls - 2017</v>
      </c>
      <c r="N3089" s="2" t="str">
        <f>VLOOKUP(D3089, [3]products!A:H, 8, FALSE)</f>
        <v>Haro</v>
      </c>
      <c r="O3089" s="21">
        <f>VLOOKUP(A3089, [1]orders!A:D, 4, FALSE)</f>
        <v>42964</v>
      </c>
      <c r="P3089" s="2">
        <v>1</v>
      </c>
      <c r="Q3089" s="2">
        <v>209.99</v>
      </c>
      <c r="R3089" s="27">
        <v>0.1</v>
      </c>
      <c r="S3089" s="2">
        <f t="shared" si="48"/>
        <v>209.99</v>
      </c>
    </row>
    <row r="3090" spans="1:19" x14ac:dyDescent="0.3">
      <c r="A3090" s="2">
        <v>1070</v>
      </c>
      <c r="B3090" s="2">
        <v>1</v>
      </c>
      <c r="C3090" s="2">
        <f>VLOOKUP(A3090, [1]orders!A:G, 7, FALSE)</f>
        <v>2</v>
      </c>
      <c r="D3090" s="2">
        <v>110</v>
      </c>
      <c r="E3090" s="2">
        <f>VLOOKUP(C3090, [2]staffs!A:G,1,FALSE)</f>
        <v>2</v>
      </c>
      <c r="F3090" s="2" t="str">
        <f>VLOOKUP(E3090, [2]staffs!A:D,4,FALSE)</f>
        <v>mireya.copeland@bikes.shop</v>
      </c>
      <c r="G3090" s="2">
        <f>VLOOKUP(D3090, [3]products!$A:$D, 4, FALSE)</f>
        <v>2</v>
      </c>
      <c r="H3090" s="2" t="str">
        <f>VLOOKUP(G3090, [4]categories!A:B, 2, FALSE)</f>
        <v>Comfort Bicycles</v>
      </c>
      <c r="I3090" s="14">
        <f>VLOOKUP(A3090, [1]orders!A:B,2,FALSE)</f>
        <v>596</v>
      </c>
      <c r="J3090" s="14" t="str">
        <f>VLOOKUP(A3090, [1]orders!A:I,9,FALSE)</f>
        <v>emelda.dickerson@aol.com</v>
      </c>
      <c r="K3090" s="14">
        <f>VLOOKUP(A3090, [1]orders!A:J,10,FALSE)</f>
        <v>14075</v>
      </c>
      <c r="L3090" s="2" t="str">
        <f>IFERROR(VLOOKUP(C3090, [5]stores!A:B, 2, FALSE), "Unknown")</f>
        <v>Baldwin Bikes</v>
      </c>
      <c r="M3090" s="2" t="str">
        <f>VLOOKUP(D3090,[3]products!A:B,2,FALSE)</f>
        <v>Sun Bicycles Drifter 7 - 2017</v>
      </c>
      <c r="N3090" s="2" t="str">
        <f>VLOOKUP(D3090, [3]products!A:H, 8, FALSE)</f>
        <v>Sun Bicycles</v>
      </c>
      <c r="O3090" s="21">
        <f>VLOOKUP(A3090, [1]orders!A:D, 4, FALSE)</f>
        <v>42964</v>
      </c>
      <c r="P3090" s="2">
        <v>1</v>
      </c>
      <c r="Q3090" s="2">
        <v>470.99</v>
      </c>
      <c r="R3090" s="27">
        <v>0.2</v>
      </c>
      <c r="S3090" s="2">
        <f t="shared" si="48"/>
        <v>470.99</v>
      </c>
    </row>
    <row r="3091" spans="1:19" x14ac:dyDescent="0.3">
      <c r="A3091" s="2">
        <v>1070</v>
      </c>
      <c r="B3091" s="2">
        <v>2</v>
      </c>
      <c r="C3091" s="2">
        <f>VLOOKUP(A3091, [1]orders!A:G, 7, FALSE)</f>
        <v>2</v>
      </c>
      <c r="D3091" s="2">
        <v>18</v>
      </c>
      <c r="E3091" s="2">
        <f>VLOOKUP(C3091, [2]staffs!A:G,1,FALSE)</f>
        <v>2</v>
      </c>
      <c r="F3091" s="2" t="str">
        <f>VLOOKUP(E3091, [2]staffs!A:D,4,FALSE)</f>
        <v>mireya.copeland@bikes.shop</v>
      </c>
      <c r="G3091" s="2">
        <f>VLOOKUP(D3091, [3]products!$A:$D, 4, FALSE)</f>
        <v>3</v>
      </c>
      <c r="H3091" s="2" t="str">
        <f>VLOOKUP(G3091, [4]categories!A:B, 2, FALSE)</f>
        <v>Cruisers Bicycles</v>
      </c>
      <c r="I3091" s="14">
        <f>VLOOKUP(A3091, [1]orders!A:B,2,FALSE)</f>
        <v>596</v>
      </c>
      <c r="J3091" s="14" t="str">
        <f>VLOOKUP(A3091, [1]orders!A:I,9,FALSE)</f>
        <v>emelda.dickerson@aol.com</v>
      </c>
      <c r="K3091" s="14">
        <f>VLOOKUP(A3091, [1]orders!A:J,10,FALSE)</f>
        <v>14075</v>
      </c>
      <c r="L3091" s="2" t="str">
        <f>IFERROR(VLOOKUP(C3091, [5]stores!A:B, 2, FALSE), "Unknown")</f>
        <v>Baldwin Bikes</v>
      </c>
      <c r="M3091" s="2" t="str">
        <f>VLOOKUP(D3091,[3]products!A:B,2,FALSE)</f>
        <v>Pure Cycles Western 3-Speed - Women's - 2015/2016</v>
      </c>
      <c r="N3091" s="2" t="str">
        <f>VLOOKUP(D3091, [3]products!A:H, 8, FALSE)</f>
        <v>Pure Cycles</v>
      </c>
      <c r="O3091" s="21">
        <f>VLOOKUP(A3091, [1]orders!A:D, 4, FALSE)</f>
        <v>42964</v>
      </c>
      <c r="P3091" s="2">
        <v>2</v>
      </c>
      <c r="Q3091" s="2">
        <v>449</v>
      </c>
      <c r="R3091" s="27">
        <v>0.1</v>
      </c>
      <c r="S3091" s="2">
        <f t="shared" si="48"/>
        <v>898</v>
      </c>
    </row>
    <row r="3092" spans="1:19" x14ac:dyDescent="0.3">
      <c r="A3092" s="2">
        <v>1070</v>
      </c>
      <c r="B3092" s="2">
        <v>3</v>
      </c>
      <c r="C3092" s="2">
        <f>VLOOKUP(A3092, [1]orders!A:G, 7, FALSE)</f>
        <v>2</v>
      </c>
      <c r="D3092" s="2">
        <v>94</v>
      </c>
      <c r="E3092" s="2">
        <f>VLOOKUP(C3092, [2]staffs!A:G,1,FALSE)</f>
        <v>2</v>
      </c>
      <c r="F3092" s="2" t="str">
        <f>VLOOKUP(E3092, [2]staffs!A:D,4,FALSE)</f>
        <v>mireya.copeland@bikes.shop</v>
      </c>
      <c r="G3092" s="2">
        <f>VLOOKUP(D3092, [3]products!$A:$D, 4, FALSE)</f>
        <v>1</v>
      </c>
      <c r="H3092" s="2" t="str">
        <f>VLOOKUP(G3092, [4]categories!A:B, 2, FALSE)</f>
        <v>Children Bicycles</v>
      </c>
      <c r="I3092" s="14">
        <f>VLOOKUP(A3092, [1]orders!A:B,2,FALSE)</f>
        <v>596</v>
      </c>
      <c r="J3092" s="14" t="str">
        <f>VLOOKUP(A3092, [1]orders!A:I,9,FALSE)</f>
        <v>emelda.dickerson@aol.com</v>
      </c>
      <c r="K3092" s="14">
        <f>VLOOKUP(A3092, [1]orders!A:J,10,FALSE)</f>
        <v>14075</v>
      </c>
      <c r="L3092" s="2" t="str">
        <f>IFERROR(VLOOKUP(C3092, [5]stores!A:B, 2, FALSE), "Unknown")</f>
        <v>Baldwin Bikes</v>
      </c>
      <c r="M3092" s="2" t="str">
        <f>VLOOKUP(D3092,[3]products!A:B,2,FALSE)</f>
        <v>Haro Shredder Pro 20 - 2017</v>
      </c>
      <c r="N3092" s="2" t="str">
        <f>VLOOKUP(D3092, [3]products!A:H, 8, FALSE)</f>
        <v>Haro</v>
      </c>
      <c r="O3092" s="21">
        <f>VLOOKUP(A3092, [1]orders!A:D, 4, FALSE)</f>
        <v>42964</v>
      </c>
      <c r="P3092" s="2">
        <v>1</v>
      </c>
      <c r="Q3092" s="2">
        <v>249.99</v>
      </c>
      <c r="R3092" s="27">
        <v>0.05</v>
      </c>
      <c r="S3092" s="2">
        <f t="shared" si="48"/>
        <v>249.99</v>
      </c>
    </row>
    <row r="3093" spans="1:19" x14ac:dyDescent="0.3">
      <c r="A3093" s="2">
        <v>1071</v>
      </c>
      <c r="B3093" s="2">
        <v>1</v>
      </c>
      <c r="C3093" s="2">
        <f>VLOOKUP(A3093, [1]orders!A:G, 7, FALSE)</f>
        <v>3</v>
      </c>
      <c r="D3093" s="2">
        <v>25</v>
      </c>
      <c r="E3093" s="2">
        <f>VLOOKUP(C3093, [2]staffs!A:G,1,FALSE)</f>
        <v>3</v>
      </c>
      <c r="F3093" s="2" t="str">
        <f>VLOOKUP(E3093, [2]staffs!A:D,4,FALSE)</f>
        <v>genna.serrano@bikes.shop</v>
      </c>
      <c r="G3093" s="2">
        <f>VLOOKUP(D3093, [3]products!$A:$D, 4, FALSE)</f>
        <v>2</v>
      </c>
      <c r="H3093" s="2" t="str">
        <f>VLOOKUP(G3093, [4]categories!A:B, 2, FALSE)</f>
        <v>Comfort Bicycles</v>
      </c>
      <c r="I3093" s="14">
        <f>VLOOKUP(A3093, [1]orders!A:B,2,FALSE)</f>
        <v>602</v>
      </c>
      <c r="J3093" s="14" t="str">
        <f>VLOOKUP(A3093, [1]orders!A:I,9,FALSE)</f>
        <v>delaine.estes@yahoo.com</v>
      </c>
      <c r="K3093" s="14">
        <f>VLOOKUP(A3093, [1]orders!A:J,10,FALSE)</f>
        <v>79106</v>
      </c>
      <c r="L3093" s="2" t="str">
        <f>IFERROR(VLOOKUP(C3093, [5]stores!A:B, 2, FALSE), "Unknown")</f>
        <v>Rowlett Bikes</v>
      </c>
      <c r="M3093" s="2" t="str">
        <f>VLOOKUP(D3093,[3]products!A:B,2,FALSE)</f>
        <v>Electra Townie Original 7D - 2015/2016</v>
      </c>
      <c r="N3093" s="2" t="str">
        <f>VLOOKUP(D3093, [3]products!A:H, 8, FALSE)</f>
        <v>Electra</v>
      </c>
      <c r="O3093" s="21">
        <f>VLOOKUP(A3093, [1]orders!A:D, 4, FALSE)</f>
        <v>42964</v>
      </c>
      <c r="P3093" s="2">
        <v>2</v>
      </c>
      <c r="Q3093" s="2">
        <v>499.99</v>
      </c>
      <c r="R3093" s="27">
        <v>0.2</v>
      </c>
      <c r="S3093" s="2">
        <f t="shared" si="48"/>
        <v>999.98</v>
      </c>
    </row>
    <row r="3094" spans="1:19" x14ac:dyDescent="0.3">
      <c r="A3094" s="2">
        <v>1072</v>
      </c>
      <c r="B3094" s="2">
        <v>1</v>
      </c>
      <c r="C3094" s="2">
        <f>VLOOKUP(A3094, [1]orders!A:G, 7, FALSE)</f>
        <v>1</v>
      </c>
      <c r="D3094" s="2">
        <v>83</v>
      </c>
      <c r="E3094" s="2">
        <f>VLOOKUP(C3094, [2]staffs!A:G,1,FALSE)</f>
        <v>1</v>
      </c>
      <c r="F3094" s="2" t="str">
        <f>VLOOKUP(E3094, [2]staffs!A:D,4,FALSE)</f>
        <v>fabiola.jackson@bikes.shop</v>
      </c>
      <c r="G3094" s="2">
        <f>VLOOKUP(D3094, [3]products!$A:$D, 4, FALSE)</f>
        <v>1</v>
      </c>
      <c r="H3094" s="2" t="str">
        <f>VLOOKUP(G3094, [4]categories!A:B, 2, FALSE)</f>
        <v>Children Bicycles</v>
      </c>
      <c r="I3094" s="14">
        <f>VLOOKUP(A3094, [1]orders!A:B,2,FALSE)</f>
        <v>47</v>
      </c>
      <c r="J3094" s="14" t="str">
        <f>VLOOKUP(A3094, [1]orders!A:I,9,FALSE)</f>
        <v>bridgette.guerra@hotmail.com</v>
      </c>
      <c r="K3094" s="14">
        <f>VLOOKUP(A3094, [1]orders!A:J,10,FALSE)</f>
        <v>94580</v>
      </c>
      <c r="L3094" s="2" t="str">
        <f>IFERROR(VLOOKUP(C3094, [5]stores!A:B, 2, FALSE), "Unknown")</f>
        <v>Santa Cruz Bikes</v>
      </c>
      <c r="M3094" s="2" t="str">
        <f>VLOOKUP(D3094,[3]products!A:B,2,FALSE)</f>
        <v>Trek Boy's Kickster - 2015/2017</v>
      </c>
      <c r="N3094" s="2" t="str">
        <f>VLOOKUP(D3094, [3]products!A:H, 8, FALSE)</f>
        <v>Trek</v>
      </c>
      <c r="O3094" s="21">
        <f>VLOOKUP(A3094, [1]orders!A:D, 4, FALSE)</f>
        <v>42965</v>
      </c>
      <c r="P3094" s="2">
        <v>1</v>
      </c>
      <c r="Q3094" s="2">
        <v>149.99</v>
      </c>
      <c r="R3094" s="27">
        <v>0.2</v>
      </c>
      <c r="S3094" s="2">
        <f t="shared" si="48"/>
        <v>149.99</v>
      </c>
    </row>
    <row r="3095" spans="1:19" x14ac:dyDescent="0.3">
      <c r="A3095" s="2">
        <v>1072</v>
      </c>
      <c r="B3095" s="2">
        <v>2</v>
      </c>
      <c r="C3095" s="2">
        <f>VLOOKUP(A3095, [1]orders!A:G, 7, FALSE)</f>
        <v>1</v>
      </c>
      <c r="D3095" s="2">
        <v>89</v>
      </c>
      <c r="E3095" s="2">
        <f>VLOOKUP(C3095, [2]staffs!A:G,1,FALSE)</f>
        <v>1</v>
      </c>
      <c r="F3095" s="2" t="str">
        <f>VLOOKUP(E3095, [2]staffs!A:D,4,FALSE)</f>
        <v>fabiola.jackson@bikes.shop</v>
      </c>
      <c r="G3095" s="2">
        <f>VLOOKUP(D3095, [3]products!$A:$D, 4, FALSE)</f>
        <v>1</v>
      </c>
      <c r="H3095" s="2" t="str">
        <f>VLOOKUP(G3095, [4]categories!A:B, 2, FALSE)</f>
        <v>Children Bicycles</v>
      </c>
      <c r="I3095" s="14">
        <f>VLOOKUP(A3095, [1]orders!A:B,2,FALSE)</f>
        <v>47</v>
      </c>
      <c r="J3095" s="14" t="str">
        <f>VLOOKUP(A3095, [1]orders!A:I,9,FALSE)</f>
        <v>bridgette.guerra@hotmail.com</v>
      </c>
      <c r="K3095" s="14">
        <f>VLOOKUP(A3095, [1]orders!A:J,10,FALSE)</f>
        <v>94580</v>
      </c>
      <c r="L3095" s="2" t="str">
        <f>IFERROR(VLOOKUP(C3095, [5]stores!A:B, 2, FALSE), "Unknown")</f>
        <v>Santa Cruz Bikes</v>
      </c>
      <c r="M3095" s="2" t="str">
        <f>VLOOKUP(D3095,[3]products!A:B,2,FALSE)</f>
        <v>Trek Precaliber 16 Boys - 2017</v>
      </c>
      <c r="N3095" s="2" t="str">
        <f>VLOOKUP(D3095, [3]products!A:H, 8, FALSE)</f>
        <v>Trek</v>
      </c>
      <c r="O3095" s="21">
        <f>VLOOKUP(A3095, [1]orders!A:D, 4, FALSE)</f>
        <v>42965</v>
      </c>
      <c r="P3095" s="2">
        <v>2</v>
      </c>
      <c r="Q3095" s="2">
        <v>209.99</v>
      </c>
      <c r="R3095" s="27">
        <v>7.0000000000000007E-2</v>
      </c>
      <c r="S3095" s="2">
        <f t="shared" si="48"/>
        <v>419.98</v>
      </c>
    </row>
    <row r="3096" spans="1:19" x14ac:dyDescent="0.3">
      <c r="A3096" s="2">
        <v>1072</v>
      </c>
      <c r="B3096" s="2">
        <v>3</v>
      </c>
      <c r="C3096" s="2">
        <f>VLOOKUP(A3096, [1]orders!A:G, 7, FALSE)</f>
        <v>1</v>
      </c>
      <c r="D3096" s="2">
        <v>36</v>
      </c>
      <c r="E3096" s="2">
        <f>VLOOKUP(C3096, [2]staffs!A:G,1,FALSE)</f>
        <v>1</v>
      </c>
      <c r="F3096" s="2" t="str">
        <f>VLOOKUP(E3096, [2]staffs!A:D,4,FALSE)</f>
        <v>fabiola.jackson@bikes.shop</v>
      </c>
      <c r="G3096" s="2">
        <f>VLOOKUP(D3096, [3]products!$A:$D, 4, FALSE)</f>
        <v>6</v>
      </c>
      <c r="H3096" s="2" t="str">
        <f>VLOOKUP(G3096, [4]categories!A:B, 2, FALSE)</f>
        <v>Mountain Bikes</v>
      </c>
      <c r="I3096" s="14">
        <f>VLOOKUP(A3096, [1]orders!A:B,2,FALSE)</f>
        <v>47</v>
      </c>
      <c r="J3096" s="14" t="str">
        <f>VLOOKUP(A3096, [1]orders!A:I,9,FALSE)</f>
        <v>bridgette.guerra@hotmail.com</v>
      </c>
      <c r="K3096" s="14">
        <f>VLOOKUP(A3096, [1]orders!A:J,10,FALSE)</f>
        <v>94580</v>
      </c>
      <c r="L3096" s="2" t="str">
        <f>IFERROR(VLOOKUP(C3096, [5]stores!A:B, 2, FALSE), "Unknown")</f>
        <v>Santa Cruz Bikes</v>
      </c>
      <c r="M3096" s="2" t="str">
        <f>VLOOKUP(D3096,[3]products!A:B,2,FALSE)</f>
        <v>Surly Troll Frameset - 2017</v>
      </c>
      <c r="N3096" s="2" t="str">
        <f>VLOOKUP(D3096, [3]products!A:H, 8, FALSE)</f>
        <v>Surly</v>
      </c>
      <c r="O3096" s="21">
        <f>VLOOKUP(A3096, [1]orders!A:D, 4, FALSE)</f>
        <v>42965</v>
      </c>
      <c r="P3096" s="2">
        <v>2</v>
      </c>
      <c r="Q3096" s="2">
        <v>832.99</v>
      </c>
      <c r="R3096" s="27">
        <v>7.0000000000000007E-2</v>
      </c>
      <c r="S3096" s="2">
        <f t="shared" si="48"/>
        <v>1665.98</v>
      </c>
    </row>
    <row r="3097" spans="1:19" x14ac:dyDescent="0.3">
      <c r="A3097" s="2">
        <v>1073</v>
      </c>
      <c r="B3097" s="2">
        <v>1</v>
      </c>
      <c r="C3097" s="2">
        <f>VLOOKUP(A3097, [1]orders!A:G, 7, FALSE)</f>
        <v>2</v>
      </c>
      <c r="D3097" s="2">
        <v>81</v>
      </c>
      <c r="E3097" s="2">
        <f>VLOOKUP(C3097, [2]staffs!A:G,1,FALSE)</f>
        <v>2</v>
      </c>
      <c r="F3097" s="2" t="str">
        <f>VLOOKUP(E3097, [2]staffs!A:D,4,FALSE)</f>
        <v>mireya.copeland@bikes.shop</v>
      </c>
      <c r="G3097" s="2">
        <f>VLOOKUP(D3097, [3]products!$A:$D, 4, FALSE)</f>
        <v>3</v>
      </c>
      <c r="H3097" s="2" t="str">
        <f>VLOOKUP(G3097, [4]categories!A:B, 2, FALSE)</f>
        <v>Cruisers Bicycles</v>
      </c>
      <c r="I3097" s="14">
        <f>VLOOKUP(A3097, [1]orders!A:B,2,FALSE)</f>
        <v>911</v>
      </c>
      <c r="J3097" s="14" t="str">
        <f>VLOOKUP(A3097, [1]orders!A:I,9,FALSE)</f>
        <v>nikita.roy@aol.com</v>
      </c>
      <c r="K3097" s="14">
        <f>VLOOKUP(A3097, [1]orders!A:J,10,FALSE)</f>
        <v>14534</v>
      </c>
      <c r="L3097" s="2" t="str">
        <f>IFERROR(VLOOKUP(C3097, [5]stores!A:B, 2, FALSE), "Unknown")</f>
        <v>Baldwin Bikes</v>
      </c>
      <c r="M3097" s="2" t="str">
        <f>VLOOKUP(D3097,[3]products!A:B,2,FALSE)</f>
        <v>Electra Amsterdam Fashion 7i Ladies' - 2017</v>
      </c>
      <c r="N3097" s="2" t="str">
        <f>VLOOKUP(D3097, [3]products!A:H, 8, FALSE)</f>
        <v>Electra</v>
      </c>
      <c r="O3097" s="21">
        <f>VLOOKUP(A3097, [1]orders!A:D, 4, FALSE)</f>
        <v>42965</v>
      </c>
      <c r="P3097" s="2">
        <v>1</v>
      </c>
      <c r="Q3097" s="2">
        <v>1099.99</v>
      </c>
      <c r="R3097" s="27">
        <v>0.2</v>
      </c>
      <c r="S3097" s="2">
        <f t="shared" si="48"/>
        <v>1099.99</v>
      </c>
    </row>
    <row r="3098" spans="1:19" x14ac:dyDescent="0.3">
      <c r="A3098" s="2">
        <v>1073</v>
      </c>
      <c r="B3098" s="2">
        <v>2</v>
      </c>
      <c r="C3098" s="2">
        <f>VLOOKUP(A3098, [1]orders!A:G, 7, FALSE)</f>
        <v>2</v>
      </c>
      <c r="D3098" s="2">
        <v>13</v>
      </c>
      <c r="E3098" s="2">
        <f>VLOOKUP(C3098, [2]staffs!A:G,1,FALSE)</f>
        <v>2</v>
      </c>
      <c r="F3098" s="2" t="str">
        <f>VLOOKUP(E3098, [2]staffs!A:D,4,FALSE)</f>
        <v>mireya.copeland@bikes.shop</v>
      </c>
      <c r="G3098" s="2">
        <f>VLOOKUP(D3098, [3]products!$A:$D, 4, FALSE)</f>
        <v>3</v>
      </c>
      <c r="H3098" s="2" t="str">
        <f>VLOOKUP(G3098, [4]categories!A:B, 2, FALSE)</f>
        <v>Cruisers Bicycles</v>
      </c>
      <c r="I3098" s="14">
        <f>VLOOKUP(A3098, [1]orders!A:B,2,FALSE)</f>
        <v>911</v>
      </c>
      <c r="J3098" s="14" t="str">
        <f>VLOOKUP(A3098, [1]orders!A:I,9,FALSE)</f>
        <v>nikita.roy@aol.com</v>
      </c>
      <c r="K3098" s="14">
        <f>VLOOKUP(A3098, [1]orders!A:J,10,FALSE)</f>
        <v>14534</v>
      </c>
      <c r="L3098" s="2" t="str">
        <f>IFERROR(VLOOKUP(C3098, [5]stores!A:B, 2, FALSE), "Unknown")</f>
        <v>Baldwin Bikes</v>
      </c>
      <c r="M3098" s="2" t="str">
        <f>VLOOKUP(D3098,[3]products!A:B,2,FALSE)</f>
        <v>Electra Cruiser 1 (24-Inch) - 2016</v>
      </c>
      <c r="N3098" s="2" t="str">
        <f>VLOOKUP(D3098, [3]products!A:H, 8, FALSE)</f>
        <v>Electra</v>
      </c>
      <c r="O3098" s="21">
        <f>VLOOKUP(A3098, [1]orders!A:D, 4, FALSE)</f>
        <v>42965</v>
      </c>
      <c r="P3098" s="2">
        <v>1</v>
      </c>
      <c r="Q3098" s="2">
        <v>269.99</v>
      </c>
      <c r="R3098" s="27">
        <v>7.0000000000000007E-2</v>
      </c>
      <c r="S3098" s="2">
        <f t="shared" si="48"/>
        <v>269.99</v>
      </c>
    </row>
    <row r="3099" spans="1:19" x14ac:dyDescent="0.3">
      <c r="A3099" s="2">
        <v>1073</v>
      </c>
      <c r="B3099" s="2">
        <v>3</v>
      </c>
      <c r="C3099" s="2">
        <f>VLOOKUP(A3099, [1]orders!A:G, 7, FALSE)</f>
        <v>2</v>
      </c>
      <c r="D3099" s="2">
        <v>20</v>
      </c>
      <c r="E3099" s="2">
        <f>VLOOKUP(C3099, [2]staffs!A:G,1,FALSE)</f>
        <v>2</v>
      </c>
      <c r="F3099" s="2" t="str">
        <f>VLOOKUP(E3099, [2]staffs!A:D,4,FALSE)</f>
        <v>mireya.copeland@bikes.shop</v>
      </c>
      <c r="G3099" s="2">
        <f>VLOOKUP(D3099, [3]products!$A:$D, 4, FALSE)</f>
        <v>3</v>
      </c>
      <c r="H3099" s="2" t="str">
        <f>VLOOKUP(G3099, [4]categories!A:B, 2, FALSE)</f>
        <v>Cruisers Bicycles</v>
      </c>
      <c r="I3099" s="14">
        <f>VLOOKUP(A3099, [1]orders!A:B,2,FALSE)</f>
        <v>911</v>
      </c>
      <c r="J3099" s="14" t="str">
        <f>VLOOKUP(A3099, [1]orders!A:I,9,FALSE)</f>
        <v>nikita.roy@aol.com</v>
      </c>
      <c r="K3099" s="14">
        <f>VLOOKUP(A3099, [1]orders!A:J,10,FALSE)</f>
        <v>14534</v>
      </c>
      <c r="L3099" s="2" t="str">
        <f>IFERROR(VLOOKUP(C3099, [5]stores!A:B, 2, FALSE), "Unknown")</f>
        <v>Baldwin Bikes</v>
      </c>
      <c r="M3099" s="2" t="str">
        <f>VLOOKUP(D3099,[3]products!A:B,2,FALSE)</f>
        <v>Electra Townie Original 7D EQ - Women's - 2016</v>
      </c>
      <c r="N3099" s="2" t="str">
        <f>VLOOKUP(D3099, [3]products!A:H, 8, FALSE)</f>
        <v>Electra</v>
      </c>
      <c r="O3099" s="21">
        <f>VLOOKUP(A3099, [1]orders!A:D, 4, FALSE)</f>
        <v>42965</v>
      </c>
      <c r="P3099" s="2">
        <v>1</v>
      </c>
      <c r="Q3099" s="2">
        <v>599.99</v>
      </c>
      <c r="R3099" s="27">
        <v>0.2</v>
      </c>
      <c r="S3099" s="2">
        <f t="shared" si="48"/>
        <v>599.99</v>
      </c>
    </row>
    <row r="3100" spans="1:19" x14ac:dyDescent="0.3">
      <c r="A3100" s="2">
        <v>1074</v>
      </c>
      <c r="B3100" s="2">
        <v>1</v>
      </c>
      <c r="C3100" s="2">
        <f>VLOOKUP(A3100, [1]orders!A:G, 7, FALSE)</f>
        <v>2</v>
      </c>
      <c r="D3100" s="2">
        <v>59</v>
      </c>
      <c r="E3100" s="2">
        <f>VLOOKUP(C3100, [2]staffs!A:G,1,FALSE)</f>
        <v>2</v>
      </c>
      <c r="F3100" s="2" t="str">
        <f>VLOOKUP(E3100, [2]staffs!A:D,4,FALSE)</f>
        <v>mireya.copeland@bikes.shop</v>
      </c>
      <c r="G3100" s="2">
        <f>VLOOKUP(D3100, [3]products!$A:$D, 4, FALSE)</f>
        <v>7</v>
      </c>
      <c r="H3100" s="2" t="str">
        <f>VLOOKUP(G3100, [4]categories!A:B, 2, FALSE)</f>
        <v>Road Bikes</v>
      </c>
      <c r="I3100" s="14">
        <f>VLOOKUP(A3100, [1]orders!A:B,2,FALSE)</f>
        <v>11</v>
      </c>
      <c r="J3100" s="14" t="str">
        <f>VLOOKUP(A3100, [1]orders!A:I,9,FALSE)</f>
        <v>deshawn.mendoza@yahoo.com</v>
      </c>
      <c r="K3100" s="14">
        <f>VLOOKUP(A3100, [1]orders!A:J,10,FALSE)</f>
        <v>10952</v>
      </c>
      <c r="L3100" s="2" t="str">
        <f>IFERROR(VLOOKUP(C3100, [5]stores!A:B, 2, FALSE), "Unknown")</f>
        <v>Baldwin Bikes</v>
      </c>
      <c r="M3100" s="2" t="str">
        <f>VLOOKUP(D3100,[3]products!A:B,2,FALSE)</f>
        <v>Trek Domane S 5 Disc - 2017</v>
      </c>
      <c r="N3100" s="2" t="str">
        <f>VLOOKUP(D3100, [3]products!A:H, 8, FALSE)</f>
        <v>Trek</v>
      </c>
      <c r="O3100" s="21">
        <f>VLOOKUP(A3100, [1]orders!A:D, 4, FALSE)</f>
        <v>42966</v>
      </c>
      <c r="P3100" s="2">
        <v>1</v>
      </c>
      <c r="Q3100" s="2">
        <v>2599.9899999999998</v>
      </c>
      <c r="R3100" s="27">
        <v>0.1</v>
      </c>
      <c r="S3100" s="2">
        <f t="shared" si="48"/>
        <v>2599.9899999999998</v>
      </c>
    </row>
    <row r="3101" spans="1:19" x14ac:dyDescent="0.3">
      <c r="A3101" s="2">
        <v>1074</v>
      </c>
      <c r="B3101" s="2">
        <v>2</v>
      </c>
      <c r="C3101" s="2">
        <f>VLOOKUP(A3101, [1]orders!A:G, 7, FALSE)</f>
        <v>2</v>
      </c>
      <c r="D3101" s="2">
        <v>87</v>
      </c>
      <c r="E3101" s="2">
        <f>VLOOKUP(C3101, [2]staffs!A:G,1,FALSE)</f>
        <v>2</v>
      </c>
      <c r="F3101" s="2" t="str">
        <f>VLOOKUP(E3101, [2]staffs!A:D,4,FALSE)</f>
        <v>mireya.copeland@bikes.shop</v>
      </c>
      <c r="G3101" s="2">
        <f>VLOOKUP(D3101, [3]products!$A:$D, 4, FALSE)</f>
        <v>1</v>
      </c>
      <c r="H3101" s="2" t="str">
        <f>VLOOKUP(G3101, [4]categories!A:B, 2, FALSE)</f>
        <v>Children Bicycles</v>
      </c>
      <c r="I3101" s="14">
        <f>VLOOKUP(A3101, [1]orders!A:B,2,FALSE)</f>
        <v>11</v>
      </c>
      <c r="J3101" s="14" t="str">
        <f>VLOOKUP(A3101, [1]orders!A:I,9,FALSE)</f>
        <v>deshawn.mendoza@yahoo.com</v>
      </c>
      <c r="K3101" s="14">
        <f>VLOOKUP(A3101, [1]orders!A:J,10,FALSE)</f>
        <v>10952</v>
      </c>
      <c r="L3101" s="2" t="str">
        <f>IFERROR(VLOOKUP(C3101, [5]stores!A:B, 2, FALSE), "Unknown")</f>
        <v>Baldwin Bikes</v>
      </c>
      <c r="M3101" s="2" t="str">
        <f>VLOOKUP(D3101,[3]products!A:B,2,FALSE)</f>
        <v>Trek Precaliber 12 Boys - 2017</v>
      </c>
      <c r="N3101" s="2" t="str">
        <f>VLOOKUP(D3101, [3]products!A:H, 8, FALSE)</f>
        <v>Trek</v>
      </c>
      <c r="O3101" s="21">
        <f>VLOOKUP(A3101, [1]orders!A:D, 4, FALSE)</f>
        <v>42966</v>
      </c>
      <c r="P3101" s="2">
        <v>1</v>
      </c>
      <c r="Q3101" s="2">
        <v>189.99</v>
      </c>
      <c r="R3101" s="27">
        <v>7.0000000000000007E-2</v>
      </c>
      <c r="S3101" s="2">
        <f t="shared" si="48"/>
        <v>189.99</v>
      </c>
    </row>
    <row r="3102" spans="1:19" x14ac:dyDescent="0.3">
      <c r="A3102" s="2">
        <v>1074</v>
      </c>
      <c r="B3102" s="2">
        <v>3</v>
      </c>
      <c r="C3102" s="2">
        <f>VLOOKUP(A3102, [1]orders!A:G, 7, FALSE)</f>
        <v>2</v>
      </c>
      <c r="D3102" s="2">
        <v>89</v>
      </c>
      <c r="E3102" s="2">
        <f>VLOOKUP(C3102, [2]staffs!A:G,1,FALSE)</f>
        <v>2</v>
      </c>
      <c r="F3102" s="2" t="str">
        <f>VLOOKUP(E3102, [2]staffs!A:D,4,FALSE)</f>
        <v>mireya.copeland@bikes.shop</v>
      </c>
      <c r="G3102" s="2">
        <f>VLOOKUP(D3102, [3]products!$A:$D, 4, FALSE)</f>
        <v>1</v>
      </c>
      <c r="H3102" s="2" t="str">
        <f>VLOOKUP(G3102, [4]categories!A:B, 2, FALSE)</f>
        <v>Children Bicycles</v>
      </c>
      <c r="I3102" s="14">
        <f>VLOOKUP(A3102, [1]orders!A:B,2,FALSE)</f>
        <v>11</v>
      </c>
      <c r="J3102" s="14" t="str">
        <f>VLOOKUP(A3102, [1]orders!A:I,9,FALSE)</f>
        <v>deshawn.mendoza@yahoo.com</v>
      </c>
      <c r="K3102" s="14">
        <f>VLOOKUP(A3102, [1]orders!A:J,10,FALSE)</f>
        <v>10952</v>
      </c>
      <c r="L3102" s="2" t="str">
        <f>IFERROR(VLOOKUP(C3102, [5]stores!A:B, 2, FALSE), "Unknown")</f>
        <v>Baldwin Bikes</v>
      </c>
      <c r="M3102" s="2" t="str">
        <f>VLOOKUP(D3102,[3]products!A:B,2,FALSE)</f>
        <v>Trek Precaliber 16 Boys - 2017</v>
      </c>
      <c r="N3102" s="2" t="str">
        <f>VLOOKUP(D3102, [3]products!A:H, 8, FALSE)</f>
        <v>Trek</v>
      </c>
      <c r="O3102" s="21">
        <f>VLOOKUP(A3102, [1]orders!A:D, 4, FALSE)</f>
        <v>42966</v>
      </c>
      <c r="P3102" s="2">
        <v>2</v>
      </c>
      <c r="Q3102" s="2">
        <v>209.99</v>
      </c>
      <c r="R3102" s="27">
        <v>0.1</v>
      </c>
      <c r="S3102" s="2">
        <f t="shared" si="48"/>
        <v>419.98</v>
      </c>
    </row>
    <row r="3103" spans="1:19" x14ac:dyDescent="0.3">
      <c r="A3103" s="2">
        <v>1075</v>
      </c>
      <c r="B3103" s="2">
        <v>1</v>
      </c>
      <c r="C3103" s="2">
        <f>VLOOKUP(A3103, [1]orders!A:G, 7, FALSE)</f>
        <v>1</v>
      </c>
      <c r="D3103" s="2">
        <v>48</v>
      </c>
      <c r="E3103" s="2">
        <f>VLOOKUP(C3103, [2]staffs!A:G,1,FALSE)</f>
        <v>1</v>
      </c>
      <c r="F3103" s="2" t="str">
        <f>VLOOKUP(E3103, [2]staffs!A:D,4,FALSE)</f>
        <v>fabiola.jackson@bikes.shop</v>
      </c>
      <c r="G3103" s="2">
        <f>VLOOKUP(D3103, [3]products!$A:$D, 4, FALSE)</f>
        <v>7</v>
      </c>
      <c r="H3103" s="2" t="str">
        <f>VLOOKUP(G3103, [4]categories!A:B, 2, FALSE)</f>
        <v>Road Bikes</v>
      </c>
      <c r="I3103" s="14">
        <f>VLOOKUP(A3103, [1]orders!A:B,2,FALSE)</f>
        <v>1003</v>
      </c>
      <c r="J3103" s="14" t="str">
        <f>VLOOKUP(A3103, [1]orders!A:I,9,FALSE)</f>
        <v>sharell.ross@msn.com</v>
      </c>
      <c r="K3103" s="14">
        <f>VLOOKUP(A3103, [1]orders!A:J,10,FALSE)</f>
        <v>92083</v>
      </c>
      <c r="L3103" s="2" t="str">
        <f>IFERROR(VLOOKUP(C3103, [5]stores!A:B, 2, FALSE), "Unknown")</f>
        <v>Santa Cruz Bikes</v>
      </c>
      <c r="M3103" s="2" t="str">
        <f>VLOOKUP(D3103,[3]products!A:B,2,FALSE)</f>
        <v>Trek Emonda S 4 - 2017</v>
      </c>
      <c r="N3103" s="2" t="str">
        <f>VLOOKUP(D3103, [3]products!A:H, 8, FALSE)</f>
        <v>Trek</v>
      </c>
      <c r="O3103" s="21">
        <f>VLOOKUP(A3103, [1]orders!A:D, 4, FALSE)</f>
        <v>42966</v>
      </c>
      <c r="P3103" s="2">
        <v>2</v>
      </c>
      <c r="Q3103" s="2">
        <v>1499.99</v>
      </c>
      <c r="R3103" s="27">
        <v>0.1</v>
      </c>
      <c r="S3103" s="2">
        <f t="shared" si="48"/>
        <v>2999.98</v>
      </c>
    </row>
    <row r="3104" spans="1:19" x14ac:dyDescent="0.3">
      <c r="A3104" s="2">
        <v>1075</v>
      </c>
      <c r="B3104" s="2">
        <v>2</v>
      </c>
      <c r="C3104" s="2">
        <f>VLOOKUP(A3104, [1]orders!A:G, 7, FALSE)</f>
        <v>1</v>
      </c>
      <c r="D3104" s="2">
        <v>111</v>
      </c>
      <c r="E3104" s="2">
        <f>VLOOKUP(C3104, [2]staffs!A:G,1,FALSE)</f>
        <v>1</v>
      </c>
      <c r="F3104" s="2" t="str">
        <f>VLOOKUP(E3104, [2]staffs!A:D,4,FALSE)</f>
        <v>fabiola.jackson@bikes.shop</v>
      </c>
      <c r="G3104" s="2">
        <f>VLOOKUP(D3104, [3]products!$A:$D, 4, FALSE)</f>
        <v>2</v>
      </c>
      <c r="H3104" s="2" t="str">
        <f>VLOOKUP(G3104, [4]categories!A:B, 2, FALSE)</f>
        <v>Comfort Bicycles</v>
      </c>
      <c r="I3104" s="14">
        <f>VLOOKUP(A3104, [1]orders!A:B,2,FALSE)</f>
        <v>1003</v>
      </c>
      <c r="J3104" s="14" t="str">
        <f>VLOOKUP(A3104, [1]orders!A:I,9,FALSE)</f>
        <v>sharell.ross@msn.com</v>
      </c>
      <c r="K3104" s="14">
        <f>VLOOKUP(A3104, [1]orders!A:J,10,FALSE)</f>
        <v>92083</v>
      </c>
      <c r="L3104" s="2" t="str">
        <f>IFERROR(VLOOKUP(C3104, [5]stores!A:B, 2, FALSE), "Unknown")</f>
        <v>Santa Cruz Bikes</v>
      </c>
      <c r="M3104" s="2" t="str">
        <f>VLOOKUP(D3104,[3]products!A:B,2,FALSE)</f>
        <v>Sun Bicycles Drifter 7 - Women's - 2017</v>
      </c>
      <c r="N3104" s="2" t="str">
        <f>VLOOKUP(D3104, [3]products!A:H, 8, FALSE)</f>
        <v>Sun Bicycles</v>
      </c>
      <c r="O3104" s="21">
        <f>VLOOKUP(A3104, [1]orders!A:D, 4, FALSE)</f>
        <v>42966</v>
      </c>
      <c r="P3104" s="2">
        <v>2</v>
      </c>
      <c r="Q3104" s="2">
        <v>470.99</v>
      </c>
      <c r="R3104" s="27">
        <v>0.05</v>
      </c>
      <c r="S3104" s="2">
        <f t="shared" si="48"/>
        <v>941.98</v>
      </c>
    </row>
    <row r="3105" spans="1:19" x14ac:dyDescent="0.3">
      <c r="A3105" s="2">
        <v>1076</v>
      </c>
      <c r="B3105" s="2">
        <v>1</v>
      </c>
      <c r="C3105" s="2">
        <f>VLOOKUP(A3105, [1]orders!A:G, 7, FALSE)</f>
        <v>2</v>
      </c>
      <c r="D3105" s="2">
        <v>95</v>
      </c>
      <c r="E3105" s="2">
        <f>VLOOKUP(C3105, [2]staffs!A:G,1,FALSE)</f>
        <v>2</v>
      </c>
      <c r="F3105" s="2" t="str">
        <f>VLOOKUP(E3105, [2]staffs!A:D,4,FALSE)</f>
        <v>mireya.copeland@bikes.shop</v>
      </c>
      <c r="G3105" s="2">
        <f>VLOOKUP(D3105, [3]products!$A:$D, 4, FALSE)</f>
        <v>1</v>
      </c>
      <c r="H3105" s="2" t="str">
        <f>VLOOKUP(G3105, [4]categories!A:B, 2, FALSE)</f>
        <v>Children Bicycles</v>
      </c>
      <c r="I3105" s="14">
        <f>VLOOKUP(A3105, [1]orders!A:B,2,FALSE)</f>
        <v>42</v>
      </c>
      <c r="J3105" s="14" t="str">
        <f>VLOOKUP(A3105, [1]orders!A:I,9,FALSE)</f>
        <v>tangela.quinn@aol.com</v>
      </c>
      <c r="K3105" s="14">
        <f>VLOOKUP(A3105, [1]orders!A:J,10,FALSE)</f>
        <v>11418</v>
      </c>
      <c r="L3105" s="2" t="str">
        <f>IFERROR(VLOOKUP(C3105, [5]stores!A:B, 2, FALSE), "Unknown")</f>
        <v>Baldwin Bikes</v>
      </c>
      <c r="M3105" s="2" t="str">
        <f>VLOOKUP(D3105,[3]products!A:B,2,FALSE)</f>
        <v>Electra Girl's Hawaii 1 16" - 2017</v>
      </c>
      <c r="N3105" s="2" t="str">
        <f>VLOOKUP(D3105, [3]products!A:H, 8, FALSE)</f>
        <v>Electra</v>
      </c>
      <c r="O3105" s="21">
        <f>VLOOKUP(A3105, [1]orders!A:D, 4, FALSE)</f>
        <v>42966</v>
      </c>
      <c r="P3105" s="2">
        <v>1</v>
      </c>
      <c r="Q3105" s="2">
        <v>299.99</v>
      </c>
      <c r="R3105" s="27">
        <v>0.1</v>
      </c>
      <c r="S3105" s="2">
        <f t="shared" si="48"/>
        <v>299.99</v>
      </c>
    </row>
    <row r="3106" spans="1:19" x14ac:dyDescent="0.3">
      <c r="A3106" s="2">
        <v>1076</v>
      </c>
      <c r="B3106" s="2">
        <v>2</v>
      </c>
      <c r="C3106" s="2">
        <f>VLOOKUP(A3106, [1]orders!A:G, 7, FALSE)</f>
        <v>2</v>
      </c>
      <c r="D3106" s="2">
        <v>102</v>
      </c>
      <c r="E3106" s="2">
        <f>VLOOKUP(C3106, [2]staffs!A:G,1,FALSE)</f>
        <v>2</v>
      </c>
      <c r="F3106" s="2" t="str">
        <f>VLOOKUP(E3106, [2]staffs!A:D,4,FALSE)</f>
        <v>mireya.copeland@bikes.shop</v>
      </c>
      <c r="G3106" s="2">
        <f>VLOOKUP(D3106, [3]products!$A:$D, 4, FALSE)</f>
        <v>2</v>
      </c>
      <c r="H3106" s="2" t="str">
        <f>VLOOKUP(G3106, [4]categories!A:B, 2, FALSE)</f>
        <v>Comfort Bicycles</v>
      </c>
      <c r="I3106" s="14">
        <f>VLOOKUP(A3106, [1]orders!A:B,2,FALSE)</f>
        <v>42</v>
      </c>
      <c r="J3106" s="14" t="str">
        <f>VLOOKUP(A3106, [1]orders!A:I,9,FALSE)</f>
        <v>tangela.quinn@aol.com</v>
      </c>
      <c r="K3106" s="14">
        <f>VLOOKUP(A3106, [1]orders!A:J,10,FALSE)</f>
        <v>11418</v>
      </c>
      <c r="L3106" s="2" t="str">
        <f>IFERROR(VLOOKUP(C3106, [5]stores!A:B, 2, FALSE), "Unknown")</f>
        <v>Baldwin Bikes</v>
      </c>
      <c r="M3106" s="2" t="str">
        <f>VLOOKUP(D3106,[3]products!A:B,2,FALSE)</f>
        <v>Electra Townie Original 7D - 2017</v>
      </c>
      <c r="N3106" s="2" t="str">
        <f>VLOOKUP(D3106, [3]products!A:H, 8, FALSE)</f>
        <v>Electra</v>
      </c>
      <c r="O3106" s="21">
        <f>VLOOKUP(A3106, [1]orders!A:D, 4, FALSE)</f>
        <v>42966</v>
      </c>
      <c r="P3106" s="2">
        <v>1</v>
      </c>
      <c r="Q3106" s="2">
        <v>489.99</v>
      </c>
      <c r="R3106" s="27">
        <v>7.0000000000000007E-2</v>
      </c>
      <c r="S3106" s="2">
        <f t="shared" si="48"/>
        <v>489.99</v>
      </c>
    </row>
    <row r="3107" spans="1:19" x14ac:dyDescent="0.3">
      <c r="A3107" s="2">
        <v>1076</v>
      </c>
      <c r="B3107" s="2">
        <v>3</v>
      </c>
      <c r="C3107" s="2">
        <f>VLOOKUP(A3107, [1]orders!A:G, 7, FALSE)</f>
        <v>2</v>
      </c>
      <c r="D3107" s="2">
        <v>73</v>
      </c>
      <c r="E3107" s="2">
        <f>VLOOKUP(C3107, [2]staffs!A:G,1,FALSE)</f>
        <v>2</v>
      </c>
      <c r="F3107" s="2" t="str">
        <f>VLOOKUP(E3107, [2]staffs!A:D,4,FALSE)</f>
        <v>mireya.copeland@bikes.shop</v>
      </c>
      <c r="G3107" s="2">
        <f>VLOOKUP(D3107, [3]products!$A:$D, 4, FALSE)</f>
        <v>3</v>
      </c>
      <c r="H3107" s="2" t="str">
        <f>VLOOKUP(G3107, [4]categories!A:B, 2, FALSE)</f>
        <v>Cruisers Bicycles</v>
      </c>
      <c r="I3107" s="14">
        <f>VLOOKUP(A3107, [1]orders!A:B,2,FALSE)</f>
        <v>42</v>
      </c>
      <c r="J3107" s="14" t="str">
        <f>VLOOKUP(A3107, [1]orders!A:I,9,FALSE)</f>
        <v>tangela.quinn@aol.com</v>
      </c>
      <c r="K3107" s="14">
        <f>VLOOKUP(A3107, [1]orders!A:J,10,FALSE)</f>
        <v>11418</v>
      </c>
      <c r="L3107" s="2" t="str">
        <f>IFERROR(VLOOKUP(C3107, [5]stores!A:B, 2, FALSE), "Unknown")</f>
        <v>Baldwin Bikes</v>
      </c>
      <c r="M3107" s="2" t="str">
        <f>VLOOKUP(D3107,[3]products!A:B,2,FALSE)</f>
        <v>Sun Bicycles Brickell Tandem 7 - 2017</v>
      </c>
      <c r="N3107" s="2" t="str">
        <f>VLOOKUP(D3107, [3]products!A:H, 8, FALSE)</f>
        <v>Sun Bicycles</v>
      </c>
      <c r="O3107" s="21">
        <f>VLOOKUP(A3107, [1]orders!A:D, 4, FALSE)</f>
        <v>42966</v>
      </c>
      <c r="P3107" s="2">
        <v>2</v>
      </c>
      <c r="Q3107" s="2">
        <v>749.99</v>
      </c>
      <c r="R3107" s="27">
        <v>7.0000000000000007E-2</v>
      </c>
      <c r="S3107" s="2">
        <f t="shared" si="48"/>
        <v>1499.98</v>
      </c>
    </row>
    <row r="3108" spans="1:19" x14ac:dyDescent="0.3">
      <c r="A3108" s="2">
        <v>1077</v>
      </c>
      <c r="B3108" s="2">
        <v>1</v>
      </c>
      <c r="C3108" s="2">
        <f>VLOOKUP(A3108, [1]orders!A:G, 7, FALSE)</f>
        <v>2</v>
      </c>
      <c r="D3108" s="2">
        <v>60</v>
      </c>
      <c r="E3108" s="2">
        <f>VLOOKUP(C3108, [2]staffs!A:G,1,FALSE)</f>
        <v>2</v>
      </c>
      <c r="F3108" s="2" t="str">
        <f>VLOOKUP(E3108, [2]staffs!A:D,4,FALSE)</f>
        <v>mireya.copeland@bikes.shop</v>
      </c>
      <c r="G3108" s="2">
        <f>VLOOKUP(D3108, [3]products!$A:$D, 4, FALSE)</f>
        <v>5</v>
      </c>
      <c r="H3108" s="2" t="str">
        <f>VLOOKUP(G3108, [4]categories!A:B, 2, FALSE)</f>
        <v>Electric Bikes</v>
      </c>
      <c r="I3108" s="14">
        <f>VLOOKUP(A3108, [1]orders!A:B,2,FALSE)</f>
        <v>412</v>
      </c>
      <c r="J3108" s="14" t="str">
        <f>VLOOKUP(A3108, [1]orders!A:I,9,FALSE)</f>
        <v>dexter.roberts@gmail.com</v>
      </c>
      <c r="K3108" s="14">
        <f>VLOOKUP(A3108, [1]orders!A:J,10,FALSE)</f>
        <v>11104</v>
      </c>
      <c r="L3108" s="2" t="str">
        <f>IFERROR(VLOOKUP(C3108, [5]stores!A:B, 2, FALSE), "Unknown")</f>
        <v>Baldwin Bikes</v>
      </c>
      <c r="M3108" s="2" t="str">
        <f>VLOOKUP(D3108,[3]products!A:B,2,FALSE)</f>
        <v>Sun Bicycles ElectroLite - 2017</v>
      </c>
      <c r="N3108" s="2" t="str">
        <f>VLOOKUP(D3108, [3]products!A:H, 8, FALSE)</f>
        <v>Sun Bicycles</v>
      </c>
      <c r="O3108" s="21">
        <f>VLOOKUP(A3108, [1]orders!A:D, 4, FALSE)</f>
        <v>42966</v>
      </c>
      <c r="P3108" s="2">
        <v>2</v>
      </c>
      <c r="Q3108" s="2">
        <v>1559.99</v>
      </c>
      <c r="R3108" s="27">
        <v>0.05</v>
      </c>
      <c r="S3108" s="2">
        <f t="shared" si="48"/>
        <v>3119.98</v>
      </c>
    </row>
    <row r="3109" spans="1:19" x14ac:dyDescent="0.3">
      <c r="A3109" s="2">
        <v>1078</v>
      </c>
      <c r="B3109" s="2">
        <v>1</v>
      </c>
      <c r="C3109" s="2">
        <f>VLOOKUP(A3109, [1]orders!A:G, 7, FALSE)</f>
        <v>2</v>
      </c>
      <c r="D3109" s="2">
        <v>76</v>
      </c>
      <c r="E3109" s="2">
        <f>VLOOKUP(C3109, [2]staffs!A:G,1,FALSE)</f>
        <v>2</v>
      </c>
      <c r="F3109" s="2" t="str">
        <f>VLOOKUP(E3109, [2]staffs!A:D,4,FALSE)</f>
        <v>mireya.copeland@bikes.shop</v>
      </c>
      <c r="G3109" s="2">
        <f>VLOOKUP(D3109, [3]products!$A:$D, 4, FALSE)</f>
        <v>3</v>
      </c>
      <c r="H3109" s="2" t="str">
        <f>VLOOKUP(G3109, [4]categories!A:B, 2, FALSE)</f>
        <v>Cruisers Bicycles</v>
      </c>
      <c r="I3109" s="14">
        <f>VLOOKUP(A3109, [1]orders!A:B,2,FALSE)</f>
        <v>793</v>
      </c>
      <c r="J3109" s="14" t="str">
        <f>VLOOKUP(A3109, [1]orders!A:I,9,FALSE)</f>
        <v>chantay.maynard@gmail.com</v>
      </c>
      <c r="K3109" s="14">
        <f>VLOOKUP(A3109, [1]orders!A:J,10,FALSE)</f>
        <v>11373</v>
      </c>
      <c r="L3109" s="2" t="str">
        <f>IFERROR(VLOOKUP(C3109, [5]stores!A:B, 2, FALSE), "Unknown")</f>
        <v>Baldwin Bikes</v>
      </c>
      <c r="M3109" s="2" t="str">
        <f>VLOOKUP(D3109,[3]products!A:B,2,FALSE)</f>
        <v>Electra Girl's Hawaii 1 16" - 2017</v>
      </c>
      <c r="N3109" s="2" t="str">
        <f>VLOOKUP(D3109, [3]products!A:H, 8, FALSE)</f>
        <v>Electra</v>
      </c>
      <c r="O3109" s="21">
        <f>VLOOKUP(A3109, [1]orders!A:D, 4, FALSE)</f>
        <v>42966</v>
      </c>
      <c r="P3109" s="2">
        <v>2</v>
      </c>
      <c r="Q3109" s="2">
        <v>299.99</v>
      </c>
      <c r="R3109" s="27">
        <v>7.0000000000000007E-2</v>
      </c>
      <c r="S3109" s="2">
        <f t="shared" si="48"/>
        <v>599.98</v>
      </c>
    </row>
    <row r="3110" spans="1:19" x14ac:dyDescent="0.3">
      <c r="A3110" s="2">
        <v>1078</v>
      </c>
      <c r="B3110" s="2">
        <v>2</v>
      </c>
      <c r="C3110" s="2">
        <f>VLOOKUP(A3110, [1]orders!A:G, 7, FALSE)</f>
        <v>2</v>
      </c>
      <c r="D3110" s="2">
        <v>60</v>
      </c>
      <c r="E3110" s="2">
        <f>VLOOKUP(C3110, [2]staffs!A:G,1,FALSE)</f>
        <v>2</v>
      </c>
      <c r="F3110" s="2" t="str">
        <f>VLOOKUP(E3110, [2]staffs!A:D,4,FALSE)</f>
        <v>mireya.copeland@bikes.shop</v>
      </c>
      <c r="G3110" s="2">
        <f>VLOOKUP(D3110, [3]products!$A:$D, 4, FALSE)</f>
        <v>5</v>
      </c>
      <c r="H3110" s="2" t="str">
        <f>VLOOKUP(G3110, [4]categories!A:B, 2, FALSE)</f>
        <v>Electric Bikes</v>
      </c>
      <c r="I3110" s="14">
        <f>VLOOKUP(A3110, [1]orders!A:B,2,FALSE)</f>
        <v>793</v>
      </c>
      <c r="J3110" s="14" t="str">
        <f>VLOOKUP(A3110, [1]orders!A:I,9,FALSE)</f>
        <v>chantay.maynard@gmail.com</v>
      </c>
      <c r="K3110" s="14">
        <f>VLOOKUP(A3110, [1]orders!A:J,10,FALSE)</f>
        <v>11373</v>
      </c>
      <c r="L3110" s="2" t="str">
        <f>IFERROR(VLOOKUP(C3110, [5]stores!A:B, 2, FALSE), "Unknown")</f>
        <v>Baldwin Bikes</v>
      </c>
      <c r="M3110" s="2" t="str">
        <f>VLOOKUP(D3110,[3]products!A:B,2,FALSE)</f>
        <v>Sun Bicycles ElectroLite - 2017</v>
      </c>
      <c r="N3110" s="2" t="str">
        <f>VLOOKUP(D3110, [3]products!A:H, 8, FALSE)</f>
        <v>Sun Bicycles</v>
      </c>
      <c r="O3110" s="21">
        <f>VLOOKUP(A3110, [1]orders!A:D, 4, FALSE)</f>
        <v>42966</v>
      </c>
      <c r="P3110" s="2">
        <v>2</v>
      </c>
      <c r="Q3110" s="2">
        <v>1559.99</v>
      </c>
      <c r="R3110" s="27">
        <v>0.2</v>
      </c>
      <c r="S3110" s="2">
        <f t="shared" si="48"/>
        <v>3119.98</v>
      </c>
    </row>
    <row r="3111" spans="1:19" x14ac:dyDescent="0.3">
      <c r="A3111" s="2">
        <v>1078</v>
      </c>
      <c r="B3111" s="2">
        <v>3</v>
      </c>
      <c r="C3111" s="2">
        <f>VLOOKUP(A3111, [1]orders!A:G, 7, FALSE)</f>
        <v>2</v>
      </c>
      <c r="D3111" s="2">
        <v>15</v>
      </c>
      <c r="E3111" s="2">
        <f>VLOOKUP(C3111, [2]staffs!A:G,1,FALSE)</f>
        <v>2</v>
      </c>
      <c r="F3111" s="2" t="str">
        <f>VLOOKUP(E3111, [2]staffs!A:D,4,FALSE)</f>
        <v>mireya.copeland@bikes.shop</v>
      </c>
      <c r="G3111" s="2">
        <f>VLOOKUP(D3111, [3]products!$A:$D, 4, FALSE)</f>
        <v>3</v>
      </c>
      <c r="H3111" s="2" t="str">
        <f>VLOOKUP(G3111, [4]categories!A:B, 2, FALSE)</f>
        <v>Cruisers Bicycles</v>
      </c>
      <c r="I3111" s="14">
        <f>VLOOKUP(A3111, [1]orders!A:B,2,FALSE)</f>
        <v>793</v>
      </c>
      <c r="J3111" s="14" t="str">
        <f>VLOOKUP(A3111, [1]orders!A:I,9,FALSE)</f>
        <v>chantay.maynard@gmail.com</v>
      </c>
      <c r="K3111" s="14">
        <f>VLOOKUP(A3111, [1]orders!A:J,10,FALSE)</f>
        <v>11373</v>
      </c>
      <c r="L3111" s="2" t="str">
        <f>IFERROR(VLOOKUP(C3111, [5]stores!A:B, 2, FALSE), "Unknown")</f>
        <v>Baldwin Bikes</v>
      </c>
      <c r="M3111" s="2" t="str">
        <f>VLOOKUP(D3111,[3]products!A:B,2,FALSE)</f>
        <v>Electra Moto 1 - 2016</v>
      </c>
      <c r="N3111" s="2" t="str">
        <f>VLOOKUP(D3111, [3]products!A:H, 8, FALSE)</f>
        <v>Electra</v>
      </c>
      <c r="O3111" s="21">
        <f>VLOOKUP(A3111, [1]orders!A:D, 4, FALSE)</f>
        <v>42966</v>
      </c>
      <c r="P3111" s="2">
        <v>1</v>
      </c>
      <c r="Q3111" s="2">
        <v>529.99</v>
      </c>
      <c r="R3111" s="27">
        <v>7.0000000000000007E-2</v>
      </c>
      <c r="S3111" s="2">
        <f t="shared" si="48"/>
        <v>529.99</v>
      </c>
    </row>
    <row r="3112" spans="1:19" x14ac:dyDescent="0.3">
      <c r="A3112" s="2">
        <v>1078</v>
      </c>
      <c r="B3112" s="2">
        <v>4</v>
      </c>
      <c r="C3112" s="2">
        <f>VLOOKUP(A3112, [1]orders!A:G, 7, FALSE)</f>
        <v>2</v>
      </c>
      <c r="D3112" s="2">
        <v>10</v>
      </c>
      <c r="E3112" s="2">
        <f>VLOOKUP(C3112, [2]staffs!A:G,1,FALSE)</f>
        <v>2</v>
      </c>
      <c r="F3112" s="2" t="str">
        <f>VLOOKUP(E3112, [2]staffs!A:D,4,FALSE)</f>
        <v>mireya.copeland@bikes.shop</v>
      </c>
      <c r="G3112" s="2">
        <f>VLOOKUP(D3112, [3]products!$A:$D, 4, FALSE)</f>
        <v>4</v>
      </c>
      <c r="H3112" s="2" t="str">
        <f>VLOOKUP(G3112, [4]categories!A:B, 2, FALSE)</f>
        <v>Cyclocross Bicycles</v>
      </c>
      <c r="I3112" s="14">
        <f>VLOOKUP(A3112, [1]orders!A:B,2,FALSE)</f>
        <v>793</v>
      </c>
      <c r="J3112" s="14" t="str">
        <f>VLOOKUP(A3112, [1]orders!A:I,9,FALSE)</f>
        <v>chantay.maynard@gmail.com</v>
      </c>
      <c r="K3112" s="14">
        <f>VLOOKUP(A3112, [1]orders!A:J,10,FALSE)</f>
        <v>11373</v>
      </c>
      <c r="L3112" s="2" t="str">
        <f>IFERROR(VLOOKUP(C3112, [5]stores!A:B, 2, FALSE), "Unknown")</f>
        <v>Baldwin Bikes</v>
      </c>
      <c r="M3112" s="2" t="str">
        <f>VLOOKUP(D3112,[3]products!A:B,2,FALSE)</f>
        <v>Surly Straggler - 2016</v>
      </c>
      <c r="N3112" s="2" t="str">
        <f>VLOOKUP(D3112, [3]products!A:H, 8, FALSE)</f>
        <v>Surly</v>
      </c>
      <c r="O3112" s="21">
        <f>VLOOKUP(A3112, [1]orders!A:D, 4, FALSE)</f>
        <v>42966</v>
      </c>
      <c r="P3112" s="2">
        <v>2</v>
      </c>
      <c r="Q3112" s="2">
        <v>1549</v>
      </c>
      <c r="R3112" s="27">
        <v>0.1</v>
      </c>
      <c r="S3112" s="2">
        <f t="shared" si="48"/>
        <v>3098</v>
      </c>
    </row>
    <row r="3113" spans="1:19" x14ac:dyDescent="0.3">
      <c r="A3113" s="2">
        <v>1078</v>
      </c>
      <c r="B3113" s="2">
        <v>5</v>
      </c>
      <c r="C3113" s="2">
        <f>VLOOKUP(A3113, [1]orders!A:G, 7, FALSE)</f>
        <v>2</v>
      </c>
      <c r="D3113" s="2">
        <v>72</v>
      </c>
      <c r="E3113" s="2">
        <f>VLOOKUP(C3113, [2]staffs!A:G,1,FALSE)</f>
        <v>2</v>
      </c>
      <c r="F3113" s="2" t="str">
        <f>VLOOKUP(E3113, [2]staffs!A:D,4,FALSE)</f>
        <v>mireya.copeland@bikes.shop</v>
      </c>
      <c r="G3113" s="2">
        <f>VLOOKUP(D3113, [3]products!$A:$D, 4, FALSE)</f>
        <v>3</v>
      </c>
      <c r="H3113" s="2" t="str">
        <f>VLOOKUP(G3113, [4]categories!A:B, 2, FALSE)</f>
        <v>Cruisers Bicycles</v>
      </c>
      <c r="I3113" s="14">
        <f>VLOOKUP(A3113, [1]orders!A:B,2,FALSE)</f>
        <v>793</v>
      </c>
      <c r="J3113" s="14" t="str">
        <f>VLOOKUP(A3113, [1]orders!A:I,9,FALSE)</f>
        <v>chantay.maynard@gmail.com</v>
      </c>
      <c r="K3113" s="14">
        <f>VLOOKUP(A3113, [1]orders!A:J,10,FALSE)</f>
        <v>11373</v>
      </c>
      <c r="L3113" s="2" t="str">
        <f>IFERROR(VLOOKUP(C3113, [5]stores!A:B, 2, FALSE), "Unknown")</f>
        <v>Baldwin Bikes</v>
      </c>
      <c r="M3113" s="2" t="str">
        <f>VLOOKUP(D3113,[3]products!A:B,2,FALSE)</f>
        <v>Sun Bicycles Biscayne Tandem 7 - 2017</v>
      </c>
      <c r="N3113" s="2" t="str">
        <f>VLOOKUP(D3113, [3]products!A:H, 8, FALSE)</f>
        <v>Sun Bicycles</v>
      </c>
      <c r="O3113" s="21">
        <f>VLOOKUP(A3113, [1]orders!A:D, 4, FALSE)</f>
        <v>42966</v>
      </c>
      <c r="P3113" s="2">
        <v>2</v>
      </c>
      <c r="Q3113" s="2">
        <v>619.99</v>
      </c>
      <c r="R3113" s="27">
        <v>0.2</v>
      </c>
      <c r="S3113" s="2">
        <f t="shared" si="48"/>
        <v>1239.98</v>
      </c>
    </row>
    <row r="3114" spans="1:19" x14ac:dyDescent="0.3">
      <c r="A3114" s="2">
        <v>1079</v>
      </c>
      <c r="B3114" s="2">
        <v>1</v>
      </c>
      <c r="C3114" s="2">
        <f>VLOOKUP(A3114, [1]orders!A:G, 7, FALSE)</f>
        <v>2</v>
      </c>
      <c r="D3114" s="2">
        <v>70</v>
      </c>
      <c r="E3114" s="2">
        <f>VLOOKUP(C3114, [2]staffs!A:G,1,FALSE)</f>
        <v>2</v>
      </c>
      <c r="F3114" s="2" t="str">
        <f>VLOOKUP(E3114, [2]staffs!A:D,4,FALSE)</f>
        <v>mireya.copeland@bikes.shop</v>
      </c>
      <c r="G3114" s="2">
        <f>VLOOKUP(D3114, [3]products!$A:$D, 4, FALSE)</f>
        <v>3</v>
      </c>
      <c r="H3114" s="2" t="str">
        <f>VLOOKUP(G3114, [4]categories!A:B, 2, FALSE)</f>
        <v>Cruisers Bicycles</v>
      </c>
      <c r="I3114" s="14">
        <f>VLOOKUP(A3114, [1]orders!A:B,2,FALSE)</f>
        <v>812</v>
      </c>
      <c r="J3114" s="14" t="str">
        <f>VLOOKUP(A3114, [1]orders!A:I,9,FALSE)</f>
        <v>martha.burgess@msn.com</v>
      </c>
      <c r="K3114" s="14">
        <f>VLOOKUP(A3114, [1]orders!A:J,10,FALSE)</f>
        <v>11421</v>
      </c>
      <c r="L3114" s="2" t="str">
        <f>IFERROR(VLOOKUP(C3114, [5]stores!A:B, 2, FALSE), "Unknown")</f>
        <v>Baldwin Bikes</v>
      </c>
      <c r="M3114" s="2" t="str">
        <f>VLOOKUP(D3114,[3]products!A:B,2,FALSE)</f>
        <v>Electra Amsterdam Original 3i - 2015/2017</v>
      </c>
      <c r="N3114" s="2" t="str">
        <f>VLOOKUP(D3114, [3]products!A:H, 8, FALSE)</f>
        <v>Electra</v>
      </c>
      <c r="O3114" s="21">
        <f>VLOOKUP(A3114, [1]orders!A:D, 4, FALSE)</f>
        <v>42966</v>
      </c>
      <c r="P3114" s="2">
        <v>2</v>
      </c>
      <c r="Q3114" s="2">
        <v>659.99</v>
      </c>
      <c r="R3114" s="27">
        <v>7.0000000000000007E-2</v>
      </c>
      <c r="S3114" s="2">
        <f t="shared" si="48"/>
        <v>1319.98</v>
      </c>
    </row>
    <row r="3115" spans="1:19" x14ac:dyDescent="0.3">
      <c r="A3115" s="2">
        <v>1080</v>
      </c>
      <c r="B3115" s="2">
        <v>1</v>
      </c>
      <c r="C3115" s="2">
        <f>VLOOKUP(A3115, [1]orders!A:G, 7, FALSE)</f>
        <v>2</v>
      </c>
      <c r="D3115" s="2">
        <v>31</v>
      </c>
      <c r="E3115" s="2">
        <f>VLOOKUP(C3115, [2]staffs!A:G,1,FALSE)</f>
        <v>2</v>
      </c>
      <c r="F3115" s="2" t="str">
        <f>VLOOKUP(E3115, [2]staffs!A:D,4,FALSE)</f>
        <v>mireya.copeland@bikes.shop</v>
      </c>
      <c r="G3115" s="2">
        <f>VLOOKUP(D3115, [3]products!$A:$D, 4, FALSE)</f>
        <v>6</v>
      </c>
      <c r="H3115" s="2" t="str">
        <f>VLOOKUP(G3115, [4]categories!A:B, 2, FALSE)</f>
        <v>Mountain Bikes</v>
      </c>
      <c r="I3115" s="14">
        <f>VLOOKUP(A3115, [1]orders!A:B,2,FALSE)</f>
        <v>1086</v>
      </c>
      <c r="J3115" s="14" t="str">
        <f>VLOOKUP(A3115, [1]orders!A:I,9,FALSE)</f>
        <v>cori.schwartz@msn.com</v>
      </c>
      <c r="K3115" s="14">
        <f>VLOOKUP(A3115, [1]orders!A:J,10,FALSE)</f>
        <v>11432</v>
      </c>
      <c r="L3115" s="2" t="str">
        <f>IFERROR(VLOOKUP(C3115, [5]stores!A:B, 2, FALSE), "Unknown")</f>
        <v>Baldwin Bikes</v>
      </c>
      <c r="M3115" s="2" t="str">
        <f>VLOOKUP(D3115,[3]products!A:B,2,FALSE)</f>
        <v>Surly Wednesday - 2017</v>
      </c>
      <c r="N3115" s="2" t="str">
        <f>VLOOKUP(D3115, [3]products!A:H, 8, FALSE)</f>
        <v>Surly</v>
      </c>
      <c r="O3115" s="21">
        <f>VLOOKUP(A3115, [1]orders!A:D, 4, FALSE)</f>
        <v>42966</v>
      </c>
      <c r="P3115" s="2">
        <v>1</v>
      </c>
      <c r="Q3115" s="2">
        <v>1632.99</v>
      </c>
      <c r="R3115" s="27">
        <v>0.2</v>
      </c>
      <c r="S3115" s="2">
        <f t="shared" si="48"/>
        <v>1632.99</v>
      </c>
    </row>
    <row r="3116" spans="1:19" x14ac:dyDescent="0.3">
      <c r="A3116" s="2">
        <v>1080</v>
      </c>
      <c r="B3116" s="2">
        <v>2</v>
      </c>
      <c r="C3116" s="2">
        <f>VLOOKUP(A3116, [1]orders!A:G, 7, FALSE)</f>
        <v>2</v>
      </c>
      <c r="D3116" s="2">
        <v>40</v>
      </c>
      <c r="E3116" s="2">
        <f>VLOOKUP(C3116, [2]staffs!A:G,1,FALSE)</f>
        <v>2</v>
      </c>
      <c r="F3116" s="2" t="str">
        <f>VLOOKUP(E3116, [2]staffs!A:D,4,FALSE)</f>
        <v>mireya.copeland@bikes.shop</v>
      </c>
      <c r="G3116" s="2">
        <f>VLOOKUP(D3116, [3]products!$A:$D, 4, FALSE)</f>
        <v>6</v>
      </c>
      <c r="H3116" s="2" t="str">
        <f>VLOOKUP(G3116, [4]categories!A:B, 2, FALSE)</f>
        <v>Mountain Bikes</v>
      </c>
      <c r="I3116" s="14">
        <f>VLOOKUP(A3116, [1]orders!A:B,2,FALSE)</f>
        <v>1086</v>
      </c>
      <c r="J3116" s="14" t="str">
        <f>VLOOKUP(A3116, [1]orders!A:I,9,FALSE)</f>
        <v>cori.schwartz@msn.com</v>
      </c>
      <c r="K3116" s="14">
        <f>VLOOKUP(A3116, [1]orders!A:J,10,FALSE)</f>
        <v>11432</v>
      </c>
      <c r="L3116" s="2" t="str">
        <f>IFERROR(VLOOKUP(C3116, [5]stores!A:B, 2, FALSE), "Unknown")</f>
        <v>Baldwin Bikes</v>
      </c>
      <c r="M3116" s="2" t="str">
        <f>VLOOKUP(D3116,[3]products!A:B,2,FALSE)</f>
        <v>Trek Fuel EX 9.8 29 - 2017</v>
      </c>
      <c r="N3116" s="2" t="str">
        <f>VLOOKUP(D3116, [3]products!A:H, 8, FALSE)</f>
        <v>Trek</v>
      </c>
      <c r="O3116" s="21">
        <f>VLOOKUP(A3116, [1]orders!A:D, 4, FALSE)</f>
        <v>42966</v>
      </c>
      <c r="P3116" s="2">
        <v>1</v>
      </c>
      <c r="Q3116" s="2">
        <v>4999.99</v>
      </c>
      <c r="R3116" s="27">
        <v>0.1</v>
      </c>
      <c r="S3116" s="2">
        <f t="shared" si="48"/>
        <v>4999.99</v>
      </c>
    </row>
    <row r="3117" spans="1:19" x14ac:dyDescent="0.3">
      <c r="A3117" s="2">
        <v>1080</v>
      </c>
      <c r="B3117" s="2">
        <v>3</v>
      </c>
      <c r="C3117" s="2">
        <f>VLOOKUP(A3117, [1]orders!A:G, 7, FALSE)</f>
        <v>2</v>
      </c>
      <c r="D3117" s="2">
        <v>50</v>
      </c>
      <c r="E3117" s="2">
        <f>VLOOKUP(C3117, [2]staffs!A:G,1,FALSE)</f>
        <v>2</v>
      </c>
      <c r="F3117" s="2" t="str">
        <f>VLOOKUP(E3117, [2]staffs!A:D,4,FALSE)</f>
        <v>mireya.copeland@bikes.shop</v>
      </c>
      <c r="G3117" s="2">
        <f>VLOOKUP(D3117, [3]products!$A:$D, 4, FALSE)</f>
        <v>7</v>
      </c>
      <c r="H3117" s="2" t="str">
        <f>VLOOKUP(G3117, [4]categories!A:B, 2, FALSE)</f>
        <v>Road Bikes</v>
      </c>
      <c r="I3117" s="14">
        <f>VLOOKUP(A3117, [1]orders!A:B,2,FALSE)</f>
        <v>1086</v>
      </c>
      <c r="J3117" s="14" t="str">
        <f>VLOOKUP(A3117, [1]orders!A:I,9,FALSE)</f>
        <v>cori.schwartz@msn.com</v>
      </c>
      <c r="K3117" s="14">
        <f>VLOOKUP(A3117, [1]orders!A:J,10,FALSE)</f>
        <v>11432</v>
      </c>
      <c r="L3117" s="2" t="str">
        <f>IFERROR(VLOOKUP(C3117, [5]stores!A:B, 2, FALSE), "Unknown")</f>
        <v>Baldwin Bikes</v>
      </c>
      <c r="M3117" s="2" t="str">
        <f>VLOOKUP(D3117,[3]products!A:B,2,FALSE)</f>
        <v>Trek Silque SLR 7 Women's - 2017</v>
      </c>
      <c r="N3117" s="2" t="str">
        <f>VLOOKUP(D3117, [3]products!A:H, 8, FALSE)</f>
        <v>Trek</v>
      </c>
      <c r="O3117" s="21">
        <f>VLOOKUP(A3117, [1]orders!A:D, 4, FALSE)</f>
        <v>42966</v>
      </c>
      <c r="P3117" s="2">
        <v>1</v>
      </c>
      <c r="Q3117" s="2">
        <v>5999.99</v>
      </c>
      <c r="R3117" s="27">
        <v>0.05</v>
      </c>
      <c r="S3117" s="2">
        <f t="shared" si="48"/>
        <v>5999.99</v>
      </c>
    </row>
    <row r="3118" spans="1:19" x14ac:dyDescent="0.3">
      <c r="A3118" s="2">
        <v>1080</v>
      </c>
      <c r="B3118" s="2">
        <v>4</v>
      </c>
      <c r="C3118" s="2">
        <f>VLOOKUP(A3118, [1]orders!A:G, 7, FALSE)</f>
        <v>2</v>
      </c>
      <c r="D3118" s="2">
        <v>32</v>
      </c>
      <c r="E3118" s="2">
        <f>VLOOKUP(C3118, [2]staffs!A:G,1,FALSE)</f>
        <v>2</v>
      </c>
      <c r="F3118" s="2" t="str">
        <f>VLOOKUP(E3118, [2]staffs!A:D,4,FALSE)</f>
        <v>mireya.copeland@bikes.shop</v>
      </c>
      <c r="G3118" s="2">
        <f>VLOOKUP(D3118, [3]products!$A:$D, 4, FALSE)</f>
        <v>6</v>
      </c>
      <c r="H3118" s="2" t="str">
        <f>VLOOKUP(G3118, [4]categories!A:B, 2, FALSE)</f>
        <v>Mountain Bikes</v>
      </c>
      <c r="I3118" s="14">
        <f>VLOOKUP(A3118, [1]orders!A:B,2,FALSE)</f>
        <v>1086</v>
      </c>
      <c r="J3118" s="14" t="str">
        <f>VLOOKUP(A3118, [1]orders!A:I,9,FALSE)</f>
        <v>cori.schwartz@msn.com</v>
      </c>
      <c r="K3118" s="14">
        <f>VLOOKUP(A3118, [1]orders!A:J,10,FALSE)</f>
        <v>11432</v>
      </c>
      <c r="L3118" s="2" t="str">
        <f>IFERROR(VLOOKUP(C3118, [5]stores!A:B, 2, FALSE), "Unknown")</f>
        <v>Baldwin Bikes</v>
      </c>
      <c r="M3118" s="2" t="str">
        <f>VLOOKUP(D3118,[3]products!A:B,2,FALSE)</f>
        <v>Trek Farley Alloy Frameset - 2017</v>
      </c>
      <c r="N3118" s="2" t="str">
        <f>VLOOKUP(D3118, [3]products!A:H, 8, FALSE)</f>
        <v>Trek</v>
      </c>
      <c r="O3118" s="21">
        <f>VLOOKUP(A3118, [1]orders!A:D, 4, FALSE)</f>
        <v>42966</v>
      </c>
      <c r="P3118" s="2">
        <v>2</v>
      </c>
      <c r="Q3118" s="2">
        <v>469.99</v>
      </c>
      <c r="R3118" s="27">
        <v>0.2</v>
      </c>
      <c r="S3118" s="2">
        <f t="shared" si="48"/>
        <v>939.98</v>
      </c>
    </row>
    <row r="3119" spans="1:19" x14ac:dyDescent="0.3">
      <c r="A3119" s="2">
        <v>1080</v>
      </c>
      <c r="B3119" s="2">
        <v>5</v>
      </c>
      <c r="C3119" s="2">
        <f>VLOOKUP(A3119, [1]orders!A:G, 7, FALSE)</f>
        <v>2</v>
      </c>
      <c r="D3119" s="2">
        <v>86</v>
      </c>
      <c r="E3119" s="2">
        <f>VLOOKUP(C3119, [2]staffs!A:G,1,FALSE)</f>
        <v>2</v>
      </c>
      <c r="F3119" s="2" t="str">
        <f>VLOOKUP(E3119, [2]staffs!A:D,4,FALSE)</f>
        <v>mireya.copeland@bikes.shop</v>
      </c>
      <c r="G3119" s="2">
        <f>VLOOKUP(D3119, [3]products!$A:$D, 4, FALSE)</f>
        <v>1</v>
      </c>
      <c r="H3119" s="2" t="str">
        <f>VLOOKUP(G3119, [4]categories!A:B, 2, FALSE)</f>
        <v>Children Bicycles</v>
      </c>
      <c r="I3119" s="14">
        <f>VLOOKUP(A3119, [1]orders!A:B,2,FALSE)</f>
        <v>1086</v>
      </c>
      <c r="J3119" s="14" t="str">
        <f>VLOOKUP(A3119, [1]orders!A:I,9,FALSE)</f>
        <v>cori.schwartz@msn.com</v>
      </c>
      <c r="K3119" s="14">
        <f>VLOOKUP(A3119, [1]orders!A:J,10,FALSE)</f>
        <v>11432</v>
      </c>
      <c r="L3119" s="2" t="str">
        <f>IFERROR(VLOOKUP(C3119, [5]stores!A:B, 2, FALSE), "Unknown")</f>
        <v>Baldwin Bikes</v>
      </c>
      <c r="M3119" s="2" t="str">
        <f>VLOOKUP(D3119,[3]products!A:B,2,FALSE)</f>
        <v>Trek Girl's Kickster - 2017</v>
      </c>
      <c r="N3119" s="2" t="str">
        <f>VLOOKUP(D3119, [3]products!A:H, 8, FALSE)</f>
        <v>Trek</v>
      </c>
      <c r="O3119" s="21">
        <f>VLOOKUP(A3119, [1]orders!A:D, 4, FALSE)</f>
        <v>42966</v>
      </c>
      <c r="P3119" s="2">
        <v>1</v>
      </c>
      <c r="Q3119" s="2">
        <v>149.99</v>
      </c>
      <c r="R3119" s="27">
        <v>0.05</v>
      </c>
      <c r="S3119" s="2">
        <f t="shared" si="48"/>
        <v>149.99</v>
      </c>
    </row>
    <row r="3120" spans="1:19" x14ac:dyDescent="0.3">
      <c r="A3120" s="2">
        <v>1081</v>
      </c>
      <c r="B3120" s="2">
        <v>1</v>
      </c>
      <c r="C3120" s="2">
        <f>VLOOKUP(A3120, [1]orders!A:G, 7, FALSE)</f>
        <v>2</v>
      </c>
      <c r="D3120" s="2">
        <v>52</v>
      </c>
      <c r="E3120" s="2">
        <f>VLOOKUP(C3120, [2]staffs!A:G,1,FALSE)</f>
        <v>2</v>
      </c>
      <c r="F3120" s="2" t="str">
        <f>VLOOKUP(E3120, [2]staffs!A:D,4,FALSE)</f>
        <v>mireya.copeland@bikes.shop</v>
      </c>
      <c r="G3120" s="2">
        <f>VLOOKUP(D3120, [3]products!$A:$D, 4, FALSE)</f>
        <v>7</v>
      </c>
      <c r="H3120" s="2" t="str">
        <f>VLOOKUP(G3120, [4]categories!A:B, 2, FALSE)</f>
        <v>Road Bikes</v>
      </c>
      <c r="I3120" s="14">
        <f>VLOOKUP(A3120, [1]orders!A:B,2,FALSE)</f>
        <v>1106</v>
      </c>
      <c r="J3120" s="14" t="str">
        <f>VLOOKUP(A3120, [1]orders!A:I,9,FALSE)</f>
        <v>jerri.henry@msn.com</v>
      </c>
      <c r="K3120" s="14">
        <f>VLOOKUP(A3120, [1]orders!A:J,10,FALSE)</f>
        <v>10977</v>
      </c>
      <c r="L3120" s="2" t="str">
        <f>IFERROR(VLOOKUP(C3120, [5]stores!A:B, 2, FALSE), "Unknown")</f>
        <v>Baldwin Bikes</v>
      </c>
      <c r="M3120" s="2" t="str">
        <f>VLOOKUP(D3120,[3]products!A:B,2,FALSE)</f>
        <v>Surly Steamroller - 2017</v>
      </c>
      <c r="N3120" s="2" t="str">
        <f>VLOOKUP(D3120, [3]products!A:H, 8, FALSE)</f>
        <v>Surly</v>
      </c>
      <c r="O3120" s="21">
        <f>VLOOKUP(A3120, [1]orders!A:D, 4, FALSE)</f>
        <v>42966</v>
      </c>
      <c r="P3120" s="2">
        <v>2</v>
      </c>
      <c r="Q3120" s="2">
        <v>875.99</v>
      </c>
      <c r="R3120" s="27">
        <v>0.1</v>
      </c>
      <c r="S3120" s="2">
        <f t="shared" si="48"/>
        <v>1751.98</v>
      </c>
    </row>
    <row r="3121" spans="1:19" x14ac:dyDescent="0.3">
      <c r="A3121" s="2">
        <v>1082</v>
      </c>
      <c r="B3121" s="2">
        <v>1</v>
      </c>
      <c r="C3121" s="2">
        <f>VLOOKUP(A3121, [1]orders!A:G, 7, FALSE)</f>
        <v>2</v>
      </c>
      <c r="D3121" s="2">
        <v>29</v>
      </c>
      <c r="E3121" s="2">
        <f>VLOOKUP(C3121, [2]staffs!A:G,1,FALSE)</f>
        <v>2</v>
      </c>
      <c r="F3121" s="2" t="str">
        <f>VLOOKUP(E3121, [2]staffs!A:D,4,FALSE)</f>
        <v>mireya.copeland@bikes.shop</v>
      </c>
      <c r="G3121" s="2">
        <f>VLOOKUP(D3121, [3]products!$A:$D, 4, FALSE)</f>
        <v>6</v>
      </c>
      <c r="H3121" s="2" t="str">
        <f>VLOOKUP(G3121, [4]categories!A:B, 2, FALSE)</f>
        <v>Mountain Bikes</v>
      </c>
      <c r="I3121" s="14">
        <f>VLOOKUP(A3121, [1]orders!A:B,2,FALSE)</f>
        <v>1327</v>
      </c>
      <c r="J3121" s="14" t="str">
        <f>VLOOKUP(A3121, [1]orders!A:I,9,FALSE)</f>
        <v>consuela.romero@hotmail.com</v>
      </c>
      <c r="K3121" s="14">
        <f>VLOOKUP(A3121, [1]orders!A:J,10,FALSE)</f>
        <v>10950</v>
      </c>
      <c r="L3121" s="2" t="str">
        <f>IFERROR(VLOOKUP(C3121, [5]stores!A:B, 2, FALSE), "Unknown")</f>
        <v>Baldwin Bikes</v>
      </c>
      <c r="M3121" s="2" t="str">
        <f>VLOOKUP(D3121,[3]products!A:B,2,FALSE)</f>
        <v>Trek X-Caliber 8 - 2017</v>
      </c>
      <c r="N3121" s="2" t="str">
        <f>VLOOKUP(D3121, [3]products!A:H, 8, FALSE)</f>
        <v>Trek</v>
      </c>
      <c r="O3121" s="21">
        <f>VLOOKUP(A3121, [1]orders!A:D, 4, FALSE)</f>
        <v>42967</v>
      </c>
      <c r="P3121" s="2">
        <v>2</v>
      </c>
      <c r="Q3121" s="2">
        <v>999.99</v>
      </c>
      <c r="R3121" s="27">
        <v>0.2</v>
      </c>
      <c r="S3121" s="2">
        <f t="shared" si="48"/>
        <v>1999.98</v>
      </c>
    </row>
    <row r="3122" spans="1:19" x14ac:dyDescent="0.3">
      <c r="A3122" s="2">
        <v>1083</v>
      </c>
      <c r="B3122" s="2">
        <v>1</v>
      </c>
      <c r="C3122" s="2">
        <f>VLOOKUP(A3122, [1]orders!A:G, 7, FALSE)</f>
        <v>2</v>
      </c>
      <c r="D3122" s="2">
        <v>65</v>
      </c>
      <c r="E3122" s="2">
        <f>VLOOKUP(C3122, [2]staffs!A:G,1,FALSE)</f>
        <v>2</v>
      </c>
      <c r="F3122" s="2" t="str">
        <f>VLOOKUP(E3122, [2]staffs!A:D,4,FALSE)</f>
        <v>mireya.copeland@bikes.shop</v>
      </c>
      <c r="G3122" s="2">
        <f>VLOOKUP(D3122, [3]products!$A:$D, 4, FALSE)</f>
        <v>3</v>
      </c>
      <c r="H3122" s="2" t="str">
        <f>VLOOKUP(G3122, [4]categories!A:B, 2, FALSE)</f>
        <v>Cruisers Bicycles</v>
      </c>
      <c r="I3122" s="14">
        <f>VLOOKUP(A3122, [1]orders!A:B,2,FALSE)</f>
        <v>1372</v>
      </c>
      <c r="J3122" s="14" t="str">
        <f>VLOOKUP(A3122, [1]orders!A:I,9,FALSE)</f>
        <v>renna.williams@hotmail.com</v>
      </c>
      <c r="K3122" s="14">
        <f>VLOOKUP(A3122, [1]orders!A:J,10,FALSE)</f>
        <v>11420</v>
      </c>
      <c r="L3122" s="2" t="str">
        <f>IFERROR(VLOOKUP(C3122, [5]stores!A:B, 2, FALSE), "Unknown")</f>
        <v>Baldwin Bikes</v>
      </c>
      <c r="M3122" s="2" t="str">
        <f>VLOOKUP(D3122,[3]products!A:B,2,FALSE)</f>
        <v>Sun Bicycles Lil Bolt Type-R - 2017</v>
      </c>
      <c r="N3122" s="2" t="str">
        <f>VLOOKUP(D3122, [3]products!A:H, 8, FALSE)</f>
        <v>Sun Bicycles</v>
      </c>
      <c r="O3122" s="21">
        <f>VLOOKUP(A3122, [1]orders!A:D, 4, FALSE)</f>
        <v>42967</v>
      </c>
      <c r="P3122" s="2">
        <v>2</v>
      </c>
      <c r="Q3122" s="2">
        <v>346.99</v>
      </c>
      <c r="R3122" s="27">
        <v>0.2</v>
      </c>
      <c r="S3122" s="2">
        <f t="shared" si="48"/>
        <v>693.98</v>
      </c>
    </row>
    <row r="3123" spans="1:19" x14ac:dyDescent="0.3">
      <c r="A3123" s="2">
        <v>1083</v>
      </c>
      <c r="B3123" s="2">
        <v>2</v>
      </c>
      <c r="C3123" s="2">
        <f>VLOOKUP(A3123, [1]orders!A:G, 7, FALSE)</f>
        <v>2</v>
      </c>
      <c r="D3123" s="2">
        <v>77</v>
      </c>
      <c r="E3123" s="2">
        <f>VLOOKUP(C3123, [2]staffs!A:G,1,FALSE)</f>
        <v>2</v>
      </c>
      <c r="F3123" s="2" t="str">
        <f>VLOOKUP(E3123, [2]staffs!A:D,4,FALSE)</f>
        <v>mireya.copeland@bikes.shop</v>
      </c>
      <c r="G3123" s="2">
        <f>VLOOKUP(D3123, [3]products!$A:$D, 4, FALSE)</f>
        <v>3</v>
      </c>
      <c r="H3123" s="2" t="str">
        <f>VLOOKUP(G3123, [4]categories!A:B, 2, FALSE)</f>
        <v>Cruisers Bicycles</v>
      </c>
      <c r="I3123" s="14">
        <f>VLOOKUP(A3123, [1]orders!A:B,2,FALSE)</f>
        <v>1372</v>
      </c>
      <c r="J3123" s="14" t="str">
        <f>VLOOKUP(A3123, [1]orders!A:I,9,FALSE)</f>
        <v>renna.williams@hotmail.com</v>
      </c>
      <c r="K3123" s="14">
        <f>VLOOKUP(A3123, [1]orders!A:J,10,FALSE)</f>
        <v>11420</v>
      </c>
      <c r="L3123" s="2" t="str">
        <f>IFERROR(VLOOKUP(C3123, [5]stores!A:B, 2, FALSE), "Unknown")</f>
        <v>Baldwin Bikes</v>
      </c>
      <c r="M3123" s="2" t="str">
        <f>VLOOKUP(D3123,[3]products!A:B,2,FALSE)</f>
        <v>Electra Glam Punk 3i Ladies' - 2017</v>
      </c>
      <c r="N3123" s="2" t="str">
        <f>VLOOKUP(D3123, [3]products!A:H, 8, FALSE)</f>
        <v>Electra</v>
      </c>
      <c r="O3123" s="21">
        <f>VLOOKUP(A3123, [1]orders!A:D, 4, FALSE)</f>
        <v>42967</v>
      </c>
      <c r="P3123" s="2">
        <v>2</v>
      </c>
      <c r="Q3123" s="2">
        <v>799.99</v>
      </c>
      <c r="R3123" s="27">
        <v>0.1</v>
      </c>
      <c r="S3123" s="2">
        <f t="shared" si="48"/>
        <v>1599.98</v>
      </c>
    </row>
    <row r="3124" spans="1:19" x14ac:dyDescent="0.3">
      <c r="A3124" s="2">
        <v>1083</v>
      </c>
      <c r="B3124" s="2">
        <v>3</v>
      </c>
      <c r="C3124" s="2">
        <f>VLOOKUP(A3124, [1]orders!A:G, 7, FALSE)</f>
        <v>2</v>
      </c>
      <c r="D3124" s="2">
        <v>61</v>
      </c>
      <c r="E3124" s="2">
        <f>VLOOKUP(C3124, [2]staffs!A:G,1,FALSE)</f>
        <v>2</v>
      </c>
      <c r="F3124" s="2" t="str">
        <f>VLOOKUP(E3124, [2]staffs!A:D,4,FALSE)</f>
        <v>mireya.copeland@bikes.shop</v>
      </c>
      <c r="G3124" s="2">
        <f>VLOOKUP(D3124, [3]products!$A:$D, 4, FALSE)</f>
        <v>5</v>
      </c>
      <c r="H3124" s="2" t="str">
        <f>VLOOKUP(G3124, [4]categories!A:B, 2, FALSE)</f>
        <v>Electric Bikes</v>
      </c>
      <c r="I3124" s="14">
        <f>VLOOKUP(A3124, [1]orders!A:B,2,FALSE)</f>
        <v>1372</v>
      </c>
      <c r="J3124" s="14" t="str">
        <f>VLOOKUP(A3124, [1]orders!A:I,9,FALSE)</f>
        <v>renna.williams@hotmail.com</v>
      </c>
      <c r="K3124" s="14">
        <f>VLOOKUP(A3124, [1]orders!A:J,10,FALSE)</f>
        <v>11420</v>
      </c>
      <c r="L3124" s="2" t="str">
        <f>IFERROR(VLOOKUP(C3124, [5]stores!A:B, 2, FALSE), "Unknown")</f>
        <v>Baldwin Bikes</v>
      </c>
      <c r="M3124" s="2" t="str">
        <f>VLOOKUP(D3124,[3]products!A:B,2,FALSE)</f>
        <v>Trek Powerfly 8 FS Plus - 2017</v>
      </c>
      <c r="N3124" s="2" t="str">
        <f>VLOOKUP(D3124, [3]products!A:H, 8, FALSE)</f>
        <v>Trek</v>
      </c>
      <c r="O3124" s="21">
        <f>VLOOKUP(A3124, [1]orders!A:D, 4, FALSE)</f>
        <v>42967</v>
      </c>
      <c r="P3124" s="2">
        <v>1</v>
      </c>
      <c r="Q3124" s="2">
        <v>4999.99</v>
      </c>
      <c r="R3124" s="27">
        <v>7.0000000000000007E-2</v>
      </c>
      <c r="S3124" s="2">
        <f t="shared" si="48"/>
        <v>4999.99</v>
      </c>
    </row>
    <row r="3125" spans="1:19" x14ac:dyDescent="0.3">
      <c r="A3125" s="2">
        <v>1083</v>
      </c>
      <c r="B3125" s="2">
        <v>4</v>
      </c>
      <c r="C3125" s="2">
        <f>VLOOKUP(A3125, [1]orders!A:G, 7, FALSE)</f>
        <v>2</v>
      </c>
      <c r="D3125" s="2">
        <v>33</v>
      </c>
      <c r="E3125" s="2">
        <f>VLOOKUP(C3125, [2]staffs!A:G,1,FALSE)</f>
        <v>2</v>
      </c>
      <c r="F3125" s="2" t="str">
        <f>VLOOKUP(E3125, [2]staffs!A:D,4,FALSE)</f>
        <v>mireya.copeland@bikes.shop</v>
      </c>
      <c r="G3125" s="2">
        <f>VLOOKUP(D3125, [3]products!$A:$D, 4, FALSE)</f>
        <v>6</v>
      </c>
      <c r="H3125" s="2" t="str">
        <f>VLOOKUP(G3125, [4]categories!A:B, 2, FALSE)</f>
        <v>Mountain Bikes</v>
      </c>
      <c r="I3125" s="14">
        <f>VLOOKUP(A3125, [1]orders!A:B,2,FALSE)</f>
        <v>1372</v>
      </c>
      <c r="J3125" s="14" t="str">
        <f>VLOOKUP(A3125, [1]orders!A:I,9,FALSE)</f>
        <v>renna.williams@hotmail.com</v>
      </c>
      <c r="K3125" s="14">
        <f>VLOOKUP(A3125, [1]orders!A:J,10,FALSE)</f>
        <v>11420</v>
      </c>
      <c r="L3125" s="2" t="str">
        <f>IFERROR(VLOOKUP(C3125, [5]stores!A:B, 2, FALSE), "Unknown")</f>
        <v>Baldwin Bikes</v>
      </c>
      <c r="M3125" s="2" t="str">
        <f>VLOOKUP(D3125,[3]products!A:B,2,FALSE)</f>
        <v>Surly Wednesday Frameset - 2017</v>
      </c>
      <c r="N3125" s="2" t="str">
        <f>VLOOKUP(D3125, [3]products!A:H, 8, FALSE)</f>
        <v>Surly</v>
      </c>
      <c r="O3125" s="21">
        <f>VLOOKUP(A3125, [1]orders!A:D, 4, FALSE)</f>
        <v>42967</v>
      </c>
      <c r="P3125" s="2">
        <v>1</v>
      </c>
      <c r="Q3125" s="2">
        <v>469.99</v>
      </c>
      <c r="R3125" s="27">
        <v>0.2</v>
      </c>
      <c r="S3125" s="2">
        <f t="shared" si="48"/>
        <v>469.99</v>
      </c>
    </row>
    <row r="3126" spans="1:19" x14ac:dyDescent="0.3">
      <c r="A3126" s="2">
        <v>1084</v>
      </c>
      <c r="B3126" s="2">
        <v>1</v>
      </c>
      <c r="C3126" s="2">
        <f>VLOOKUP(A3126, [1]orders!A:G, 7, FALSE)</f>
        <v>1</v>
      </c>
      <c r="D3126" s="2">
        <v>30</v>
      </c>
      <c r="E3126" s="2">
        <f>VLOOKUP(C3126, [2]staffs!A:G,1,FALSE)</f>
        <v>1</v>
      </c>
      <c r="F3126" s="2" t="str">
        <f>VLOOKUP(E3126, [2]staffs!A:D,4,FALSE)</f>
        <v>fabiola.jackson@bikes.shop</v>
      </c>
      <c r="G3126" s="2">
        <f>VLOOKUP(D3126, [3]products!$A:$D, 4, FALSE)</f>
        <v>6</v>
      </c>
      <c r="H3126" s="2" t="str">
        <f>VLOOKUP(G3126, [4]categories!A:B, 2, FALSE)</f>
        <v>Mountain Bikes</v>
      </c>
      <c r="I3126" s="14">
        <f>VLOOKUP(A3126, [1]orders!A:B,2,FALSE)</f>
        <v>2</v>
      </c>
      <c r="J3126" s="14" t="str">
        <f>VLOOKUP(A3126, [1]orders!A:I,9,FALSE)</f>
        <v>kasha.todd@yahoo.com</v>
      </c>
      <c r="K3126" s="14">
        <f>VLOOKUP(A3126, [1]orders!A:J,10,FALSE)</f>
        <v>95008</v>
      </c>
      <c r="L3126" s="2" t="str">
        <f>IFERROR(VLOOKUP(C3126, [5]stores!A:B, 2, FALSE), "Unknown")</f>
        <v>Santa Cruz Bikes</v>
      </c>
      <c r="M3126" s="2" t="str">
        <f>VLOOKUP(D3126,[3]products!A:B,2,FALSE)</f>
        <v>Surly Ice Cream Truck Frameset - 2017</v>
      </c>
      <c r="N3126" s="2" t="str">
        <f>VLOOKUP(D3126, [3]products!A:H, 8, FALSE)</f>
        <v>Surly</v>
      </c>
      <c r="O3126" s="21">
        <f>VLOOKUP(A3126, [1]orders!A:D, 4, FALSE)</f>
        <v>42968</v>
      </c>
      <c r="P3126" s="2">
        <v>1</v>
      </c>
      <c r="Q3126" s="2">
        <v>999.99</v>
      </c>
      <c r="R3126" s="27">
        <v>0.05</v>
      </c>
      <c r="S3126" s="2">
        <f t="shared" si="48"/>
        <v>999.99</v>
      </c>
    </row>
    <row r="3127" spans="1:19" x14ac:dyDescent="0.3">
      <c r="A3127" s="2">
        <v>1084</v>
      </c>
      <c r="B3127" s="2">
        <v>2</v>
      </c>
      <c r="C3127" s="2">
        <f>VLOOKUP(A3127, [1]orders!A:G, 7, FALSE)</f>
        <v>1</v>
      </c>
      <c r="D3127" s="2">
        <v>70</v>
      </c>
      <c r="E3127" s="2">
        <f>VLOOKUP(C3127, [2]staffs!A:G,1,FALSE)</f>
        <v>1</v>
      </c>
      <c r="F3127" s="2" t="str">
        <f>VLOOKUP(E3127, [2]staffs!A:D,4,FALSE)</f>
        <v>fabiola.jackson@bikes.shop</v>
      </c>
      <c r="G3127" s="2">
        <f>VLOOKUP(D3127, [3]products!$A:$D, 4, FALSE)</f>
        <v>3</v>
      </c>
      <c r="H3127" s="2" t="str">
        <f>VLOOKUP(G3127, [4]categories!A:B, 2, FALSE)</f>
        <v>Cruisers Bicycles</v>
      </c>
      <c r="I3127" s="14">
        <f>VLOOKUP(A3127, [1]orders!A:B,2,FALSE)</f>
        <v>2</v>
      </c>
      <c r="J3127" s="14" t="str">
        <f>VLOOKUP(A3127, [1]orders!A:I,9,FALSE)</f>
        <v>kasha.todd@yahoo.com</v>
      </c>
      <c r="K3127" s="14">
        <f>VLOOKUP(A3127, [1]orders!A:J,10,FALSE)</f>
        <v>95008</v>
      </c>
      <c r="L3127" s="2" t="str">
        <f>IFERROR(VLOOKUP(C3127, [5]stores!A:B, 2, FALSE), "Unknown")</f>
        <v>Santa Cruz Bikes</v>
      </c>
      <c r="M3127" s="2" t="str">
        <f>VLOOKUP(D3127,[3]products!A:B,2,FALSE)</f>
        <v>Electra Amsterdam Original 3i - 2015/2017</v>
      </c>
      <c r="N3127" s="2" t="str">
        <f>VLOOKUP(D3127, [3]products!A:H, 8, FALSE)</f>
        <v>Electra</v>
      </c>
      <c r="O3127" s="21">
        <f>VLOOKUP(A3127, [1]orders!A:D, 4, FALSE)</f>
        <v>42968</v>
      </c>
      <c r="P3127" s="2">
        <v>1</v>
      </c>
      <c r="Q3127" s="2">
        <v>659.99</v>
      </c>
      <c r="R3127" s="27">
        <v>0.05</v>
      </c>
      <c r="S3127" s="2">
        <f t="shared" si="48"/>
        <v>659.99</v>
      </c>
    </row>
    <row r="3128" spans="1:19" x14ac:dyDescent="0.3">
      <c r="A3128" s="2">
        <v>1084</v>
      </c>
      <c r="B3128" s="2">
        <v>3</v>
      </c>
      <c r="C3128" s="2">
        <f>VLOOKUP(A3128, [1]orders!A:G, 7, FALSE)</f>
        <v>1</v>
      </c>
      <c r="D3128" s="2">
        <v>98</v>
      </c>
      <c r="E3128" s="2">
        <f>VLOOKUP(C3128, [2]staffs!A:G,1,FALSE)</f>
        <v>1</v>
      </c>
      <c r="F3128" s="2" t="str">
        <f>VLOOKUP(E3128, [2]staffs!A:D,4,FALSE)</f>
        <v>fabiola.jackson@bikes.shop</v>
      </c>
      <c r="G3128" s="2">
        <f>VLOOKUP(D3128, [3]products!$A:$D, 4, FALSE)</f>
        <v>1</v>
      </c>
      <c r="H3128" s="2" t="str">
        <f>VLOOKUP(G3128, [4]categories!A:B, 2, FALSE)</f>
        <v>Children Bicycles</v>
      </c>
      <c r="I3128" s="14">
        <f>VLOOKUP(A3128, [1]orders!A:B,2,FALSE)</f>
        <v>2</v>
      </c>
      <c r="J3128" s="14" t="str">
        <f>VLOOKUP(A3128, [1]orders!A:I,9,FALSE)</f>
        <v>kasha.todd@yahoo.com</v>
      </c>
      <c r="K3128" s="14">
        <f>VLOOKUP(A3128, [1]orders!A:J,10,FALSE)</f>
        <v>95008</v>
      </c>
      <c r="L3128" s="2" t="str">
        <f>IFERROR(VLOOKUP(C3128, [5]stores!A:B, 2, FALSE), "Unknown")</f>
        <v>Santa Cruz Bikes</v>
      </c>
      <c r="M3128" s="2" t="str">
        <f>VLOOKUP(D3128,[3]products!A:B,2,FALSE)</f>
        <v>Electra Straight 8 3i (20-inch) - Boy's - 2017</v>
      </c>
      <c r="N3128" s="2" t="str">
        <f>VLOOKUP(D3128, [3]products!A:H, 8, FALSE)</f>
        <v>Electra</v>
      </c>
      <c r="O3128" s="21">
        <f>VLOOKUP(A3128, [1]orders!A:D, 4, FALSE)</f>
        <v>42968</v>
      </c>
      <c r="P3128" s="2">
        <v>2</v>
      </c>
      <c r="Q3128" s="2">
        <v>489.99</v>
      </c>
      <c r="R3128" s="27">
        <v>0.2</v>
      </c>
      <c r="S3128" s="2">
        <f t="shared" si="48"/>
        <v>979.98</v>
      </c>
    </row>
    <row r="3129" spans="1:19" x14ac:dyDescent="0.3">
      <c r="A3129" s="2">
        <v>1084</v>
      </c>
      <c r="B3129" s="2">
        <v>4</v>
      </c>
      <c r="C3129" s="2">
        <f>VLOOKUP(A3129, [1]orders!A:G, 7, FALSE)</f>
        <v>1</v>
      </c>
      <c r="D3129" s="2">
        <v>65</v>
      </c>
      <c r="E3129" s="2">
        <f>VLOOKUP(C3129, [2]staffs!A:G,1,FALSE)</f>
        <v>1</v>
      </c>
      <c r="F3129" s="2" t="str">
        <f>VLOOKUP(E3129, [2]staffs!A:D,4,FALSE)</f>
        <v>fabiola.jackson@bikes.shop</v>
      </c>
      <c r="G3129" s="2">
        <f>VLOOKUP(D3129, [3]products!$A:$D, 4, FALSE)</f>
        <v>3</v>
      </c>
      <c r="H3129" s="2" t="str">
        <f>VLOOKUP(G3129, [4]categories!A:B, 2, FALSE)</f>
        <v>Cruisers Bicycles</v>
      </c>
      <c r="I3129" s="14">
        <f>VLOOKUP(A3129, [1]orders!A:B,2,FALSE)</f>
        <v>2</v>
      </c>
      <c r="J3129" s="14" t="str">
        <f>VLOOKUP(A3129, [1]orders!A:I,9,FALSE)</f>
        <v>kasha.todd@yahoo.com</v>
      </c>
      <c r="K3129" s="14">
        <f>VLOOKUP(A3129, [1]orders!A:J,10,FALSE)</f>
        <v>95008</v>
      </c>
      <c r="L3129" s="2" t="str">
        <f>IFERROR(VLOOKUP(C3129, [5]stores!A:B, 2, FALSE), "Unknown")</f>
        <v>Santa Cruz Bikes</v>
      </c>
      <c r="M3129" s="2" t="str">
        <f>VLOOKUP(D3129,[3]products!A:B,2,FALSE)</f>
        <v>Sun Bicycles Lil Bolt Type-R - 2017</v>
      </c>
      <c r="N3129" s="2" t="str">
        <f>VLOOKUP(D3129, [3]products!A:H, 8, FALSE)</f>
        <v>Sun Bicycles</v>
      </c>
      <c r="O3129" s="21">
        <f>VLOOKUP(A3129, [1]orders!A:D, 4, FALSE)</f>
        <v>42968</v>
      </c>
      <c r="P3129" s="2">
        <v>2</v>
      </c>
      <c r="Q3129" s="2">
        <v>346.99</v>
      </c>
      <c r="R3129" s="27">
        <v>7.0000000000000007E-2</v>
      </c>
      <c r="S3129" s="2">
        <f t="shared" si="48"/>
        <v>693.98</v>
      </c>
    </row>
    <row r="3130" spans="1:19" x14ac:dyDescent="0.3">
      <c r="A3130" s="2">
        <v>1084</v>
      </c>
      <c r="B3130" s="2">
        <v>5</v>
      </c>
      <c r="C3130" s="2">
        <f>VLOOKUP(A3130, [1]orders!A:G, 7, FALSE)</f>
        <v>1</v>
      </c>
      <c r="D3130" s="2">
        <v>60</v>
      </c>
      <c r="E3130" s="2">
        <f>VLOOKUP(C3130, [2]staffs!A:G,1,FALSE)</f>
        <v>1</v>
      </c>
      <c r="F3130" s="2" t="str">
        <f>VLOOKUP(E3130, [2]staffs!A:D,4,FALSE)</f>
        <v>fabiola.jackson@bikes.shop</v>
      </c>
      <c r="G3130" s="2">
        <f>VLOOKUP(D3130, [3]products!$A:$D, 4, FALSE)</f>
        <v>5</v>
      </c>
      <c r="H3130" s="2" t="str">
        <f>VLOOKUP(G3130, [4]categories!A:B, 2, FALSE)</f>
        <v>Electric Bikes</v>
      </c>
      <c r="I3130" s="14">
        <f>VLOOKUP(A3130, [1]orders!A:B,2,FALSE)</f>
        <v>2</v>
      </c>
      <c r="J3130" s="14" t="str">
        <f>VLOOKUP(A3130, [1]orders!A:I,9,FALSE)</f>
        <v>kasha.todd@yahoo.com</v>
      </c>
      <c r="K3130" s="14">
        <f>VLOOKUP(A3130, [1]orders!A:J,10,FALSE)</f>
        <v>95008</v>
      </c>
      <c r="L3130" s="2" t="str">
        <f>IFERROR(VLOOKUP(C3130, [5]stores!A:B, 2, FALSE), "Unknown")</f>
        <v>Santa Cruz Bikes</v>
      </c>
      <c r="M3130" s="2" t="str">
        <f>VLOOKUP(D3130,[3]products!A:B,2,FALSE)</f>
        <v>Sun Bicycles ElectroLite - 2017</v>
      </c>
      <c r="N3130" s="2" t="str">
        <f>VLOOKUP(D3130, [3]products!A:H, 8, FALSE)</f>
        <v>Sun Bicycles</v>
      </c>
      <c r="O3130" s="21">
        <f>VLOOKUP(A3130, [1]orders!A:D, 4, FALSE)</f>
        <v>42968</v>
      </c>
      <c r="P3130" s="2">
        <v>1</v>
      </c>
      <c r="Q3130" s="2">
        <v>1559.99</v>
      </c>
      <c r="R3130" s="27">
        <v>0.1</v>
      </c>
      <c r="S3130" s="2">
        <f t="shared" si="48"/>
        <v>1559.99</v>
      </c>
    </row>
    <row r="3131" spans="1:19" x14ac:dyDescent="0.3">
      <c r="A3131" s="2">
        <v>1085</v>
      </c>
      <c r="B3131" s="2">
        <v>1</v>
      </c>
      <c r="C3131" s="2">
        <f>VLOOKUP(A3131, [1]orders!A:G, 7, FALSE)</f>
        <v>1</v>
      </c>
      <c r="D3131" s="2">
        <v>66</v>
      </c>
      <c r="E3131" s="2">
        <f>VLOOKUP(C3131, [2]staffs!A:G,1,FALSE)</f>
        <v>1</v>
      </c>
      <c r="F3131" s="2" t="str">
        <f>VLOOKUP(E3131, [2]staffs!A:D,4,FALSE)</f>
        <v>fabiola.jackson@bikes.shop</v>
      </c>
      <c r="G3131" s="2">
        <f>VLOOKUP(D3131, [3]products!$A:$D, 4, FALSE)</f>
        <v>3</v>
      </c>
      <c r="H3131" s="2" t="str">
        <f>VLOOKUP(G3131, [4]categories!A:B, 2, FALSE)</f>
        <v>Cruisers Bicycles</v>
      </c>
      <c r="I3131" s="14">
        <f>VLOOKUP(A3131, [1]orders!A:B,2,FALSE)</f>
        <v>305</v>
      </c>
      <c r="J3131" s="14" t="str">
        <f>VLOOKUP(A3131, [1]orders!A:I,9,FALSE)</f>
        <v>hope.cotton@aol.com</v>
      </c>
      <c r="K3131" s="14">
        <f>VLOOKUP(A3131, [1]orders!A:J,10,FALSE)</f>
        <v>90278</v>
      </c>
      <c r="L3131" s="2" t="str">
        <f>IFERROR(VLOOKUP(C3131, [5]stores!A:B, 2, FALSE), "Unknown")</f>
        <v>Santa Cruz Bikes</v>
      </c>
      <c r="M3131" s="2" t="str">
        <f>VLOOKUP(D3131,[3]products!A:B,2,FALSE)</f>
        <v>Sun Bicycles Revolutions 24 - 2017</v>
      </c>
      <c r="N3131" s="2" t="str">
        <f>VLOOKUP(D3131, [3]products!A:H, 8, FALSE)</f>
        <v>Sun Bicycles</v>
      </c>
      <c r="O3131" s="21">
        <f>VLOOKUP(A3131, [1]orders!A:D, 4, FALSE)</f>
        <v>42968</v>
      </c>
      <c r="P3131" s="2">
        <v>2</v>
      </c>
      <c r="Q3131" s="2">
        <v>250.99</v>
      </c>
      <c r="R3131" s="27">
        <v>0.2</v>
      </c>
      <c r="S3131" s="2">
        <f t="shared" si="48"/>
        <v>501.98</v>
      </c>
    </row>
    <row r="3132" spans="1:19" x14ac:dyDescent="0.3">
      <c r="A3132" s="2">
        <v>1085</v>
      </c>
      <c r="B3132" s="2">
        <v>2</v>
      </c>
      <c r="C3132" s="2">
        <f>VLOOKUP(A3132, [1]orders!A:G, 7, FALSE)</f>
        <v>1</v>
      </c>
      <c r="D3132" s="2">
        <v>64</v>
      </c>
      <c r="E3132" s="2">
        <f>VLOOKUP(C3132, [2]staffs!A:G,1,FALSE)</f>
        <v>1</v>
      </c>
      <c r="F3132" s="2" t="str">
        <f>VLOOKUP(E3132, [2]staffs!A:D,4,FALSE)</f>
        <v>fabiola.jackson@bikes.shop</v>
      </c>
      <c r="G3132" s="2">
        <f>VLOOKUP(D3132, [3]products!$A:$D, 4, FALSE)</f>
        <v>3</v>
      </c>
      <c r="H3132" s="2" t="str">
        <f>VLOOKUP(G3132, [4]categories!A:B, 2, FALSE)</f>
        <v>Cruisers Bicycles</v>
      </c>
      <c r="I3132" s="14">
        <f>VLOOKUP(A3132, [1]orders!A:B,2,FALSE)</f>
        <v>305</v>
      </c>
      <c r="J3132" s="14" t="str">
        <f>VLOOKUP(A3132, [1]orders!A:I,9,FALSE)</f>
        <v>hope.cotton@aol.com</v>
      </c>
      <c r="K3132" s="14">
        <f>VLOOKUP(A3132, [1]orders!A:J,10,FALSE)</f>
        <v>90278</v>
      </c>
      <c r="L3132" s="2" t="str">
        <f>IFERROR(VLOOKUP(C3132, [5]stores!A:B, 2, FALSE), "Unknown")</f>
        <v>Santa Cruz Bikes</v>
      </c>
      <c r="M3132" s="2" t="str">
        <f>VLOOKUP(D3132,[3]products!A:B,2,FALSE)</f>
        <v>Electra Townie Original 7D - 2017</v>
      </c>
      <c r="N3132" s="2" t="str">
        <f>VLOOKUP(D3132, [3]products!A:H, 8, FALSE)</f>
        <v>Electra</v>
      </c>
      <c r="O3132" s="21">
        <f>VLOOKUP(A3132, [1]orders!A:D, 4, FALSE)</f>
        <v>42968</v>
      </c>
      <c r="P3132" s="2">
        <v>1</v>
      </c>
      <c r="Q3132" s="2">
        <v>489.99</v>
      </c>
      <c r="R3132" s="27">
        <v>0.1</v>
      </c>
      <c r="S3132" s="2">
        <f t="shared" si="48"/>
        <v>489.99</v>
      </c>
    </row>
    <row r="3133" spans="1:19" x14ac:dyDescent="0.3">
      <c r="A3133" s="2">
        <v>1085</v>
      </c>
      <c r="B3133" s="2">
        <v>3</v>
      </c>
      <c r="C3133" s="2">
        <f>VLOOKUP(A3133, [1]orders!A:G, 7, FALSE)</f>
        <v>1</v>
      </c>
      <c r="D3133" s="2">
        <v>74</v>
      </c>
      <c r="E3133" s="2">
        <f>VLOOKUP(C3133, [2]staffs!A:G,1,FALSE)</f>
        <v>1</v>
      </c>
      <c r="F3133" s="2" t="str">
        <f>VLOOKUP(E3133, [2]staffs!A:D,4,FALSE)</f>
        <v>fabiola.jackson@bikes.shop</v>
      </c>
      <c r="G3133" s="2">
        <f>VLOOKUP(D3133, [3]products!$A:$D, 4, FALSE)</f>
        <v>3</v>
      </c>
      <c r="H3133" s="2" t="str">
        <f>VLOOKUP(G3133, [4]categories!A:B, 2, FALSE)</f>
        <v>Cruisers Bicycles</v>
      </c>
      <c r="I3133" s="14">
        <f>VLOOKUP(A3133, [1]orders!A:B,2,FALSE)</f>
        <v>305</v>
      </c>
      <c r="J3133" s="14" t="str">
        <f>VLOOKUP(A3133, [1]orders!A:I,9,FALSE)</f>
        <v>hope.cotton@aol.com</v>
      </c>
      <c r="K3133" s="14">
        <f>VLOOKUP(A3133, [1]orders!A:J,10,FALSE)</f>
        <v>90278</v>
      </c>
      <c r="L3133" s="2" t="str">
        <f>IFERROR(VLOOKUP(C3133, [5]stores!A:B, 2, FALSE), "Unknown")</f>
        <v>Santa Cruz Bikes</v>
      </c>
      <c r="M3133" s="2" t="str">
        <f>VLOOKUP(D3133,[3]products!A:B,2,FALSE)</f>
        <v>Electra Cruiser Lux 1 - 2017</v>
      </c>
      <c r="N3133" s="2" t="str">
        <f>VLOOKUP(D3133, [3]products!A:H, 8, FALSE)</f>
        <v>Electra</v>
      </c>
      <c r="O3133" s="21">
        <f>VLOOKUP(A3133, [1]orders!A:D, 4, FALSE)</f>
        <v>42968</v>
      </c>
      <c r="P3133" s="2">
        <v>1</v>
      </c>
      <c r="Q3133" s="2">
        <v>439.99</v>
      </c>
      <c r="R3133" s="27">
        <v>0.1</v>
      </c>
      <c r="S3133" s="2">
        <f t="shared" si="48"/>
        <v>439.99</v>
      </c>
    </row>
    <row r="3134" spans="1:19" x14ac:dyDescent="0.3">
      <c r="A3134" s="2">
        <v>1086</v>
      </c>
      <c r="B3134" s="2">
        <v>1</v>
      </c>
      <c r="C3134" s="2">
        <f>VLOOKUP(A3134, [1]orders!A:G, 7, FALSE)</f>
        <v>2</v>
      </c>
      <c r="D3134" s="2">
        <v>108</v>
      </c>
      <c r="E3134" s="2">
        <f>VLOOKUP(C3134, [2]staffs!A:G,1,FALSE)</f>
        <v>2</v>
      </c>
      <c r="F3134" s="2" t="str">
        <f>VLOOKUP(E3134, [2]staffs!A:D,4,FALSE)</f>
        <v>mireya.copeland@bikes.shop</v>
      </c>
      <c r="G3134" s="2">
        <f>VLOOKUP(D3134, [3]products!$A:$D, 4, FALSE)</f>
        <v>2</v>
      </c>
      <c r="H3134" s="2" t="str">
        <f>VLOOKUP(G3134, [4]categories!A:B, 2, FALSE)</f>
        <v>Comfort Bicycles</v>
      </c>
      <c r="I3134" s="14">
        <f>VLOOKUP(A3134, [1]orders!A:B,2,FALSE)</f>
        <v>220</v>
      </c>
      <c r="J3134" s="14" t="str">
        <f>VLOOKUP(A3134, [1]orders!A:I,9,FALSE)</f>
        <v>lucio.sherman@gmail.com</v>
      </c>
      <c r="K3134" s="14">
        <f>VLOOKUP(A3134, [1]orders!A:J,10,FALSE)</f>
        <v>11787</v>
      </c>
      <c r="L3134" s="2" t="str">
        <f>IFERROR(VLOOKUP(C3134, [5]stores!A:B, 2, FALSE), "Unknown")</f>
        <v>Baldwin Bikes</v>
      </c>
      <c r="M3134" s="2" t="str">
        <f>VLOOKUP(D3134,[3]products!A:B,2,FALSE)</f>
        <v>Sun Bicycles Cruz 3 - Women's - 2017</v>
      </c>
      <c r="N3134" s="2" t="str">
        <f>VLOOKUP(D3134, [3]products!A:H, 8, FALSE)</f>
        <v>Sun Bicycles</v>
      </c>
      <c r="O3134" s="21">
        <f>VLOOKUP(A3134, [1]orders!A:D, 4, FALSE)</f>
        <v>42968</v>
      </c>
      <c r="P3134" s="2">
        <v>1</v>
      </c>
      <c r="Q3134" s="2">
        <v>449.99</v>
      </c>
      <c r="R3134" s="27">
        <v>7.0000000000000007E-2</v>
      </c>
      <c r="S3134" s="2">
        <f t="shared" si="48"/>
        <v>449.99</v>
      </c>
    </row>
    <row r="3135" spans="1:19" x14ac:dyDescent="0.3">
      <c r="A3135" s="2">
        <v>1086</v>
      </c>
      <c r="B3135" s="2">
        <v>2</v>
      </c>
      <c r="C3135" s="2">
        <f>VLOOKUP(A3135, [1]orders!A:G, 7, FALSE)</f>
        <v>2</v>
      </c>
      <c r="D3135" s="2">
        <v>67</v>
      </c>
      <c r="E3135" s="2">
        <f>VLOOKUP(C3135, [2]staffs!A:G,1,FALSE)</f>
        <v>2</v>
      </c>
      <c r="F3135" s="2" t="str">
        <f>VLOOKUP(E3135, [2]staffs!A:D,4,FALSE)</f>
        <v>mireya.copeland@bikes.shop</v>
      </c>
      <c r="G3135" s="2">
        <f>VLOOKUP(D3135, [3]products!$A:$D, 4, FALSE)</f>
        <v>3</v>
      </c>
      <c r="H3135" s="2" t="str">
        <f>VLOOKUP(G3135, [4]categories!A:B, 2, FALSE)</f>
        <v>Cruisers Bicycles</v>
      </c>
      <c r="I3135" s="14">
        <f>VLOOKUP(A3135, [1]orders!A:B,2,FALSE)</f>
        <v>220</v>
      </c>
      <c r="J3135" s="14" t="str">
        <f>VLOOKUP(A3135, [1]orders!A:I,9,FALSE)</f>
        <v>lucio.sherman@gmail.com</v>
      </c>
      <c r="K3135" s="14">
        <f>VLOOKUP(A3135, [1]orders!A:J,10,FALSE)</f>
        <v>11787</v>
      </c>
      <c r="L3135" s="2" t="str">
        <f>IFERROR(VLOOKUP(C3135, [5]stores!A:B, 2, FALSE), "Unknown")</f>
        <v>Baldwin Bikes</v>
      </c>
      <c r="M3135" s="2" t="str">
        <f>VLOOKUP(D3135,[3]products!A:B,2,FALSE)</f>
        <v>Sun Bicycles Revolutions 24 - Girl's - 2017</v>
      </c>
      <c r="N3135" s="2" t="str">
        <f>VLOOKUP(D3135, [3]products!A:H, 8, FALSE)</f>
        <v>Sun Bicycles</v>
      </c>
      <c r="O3135" s="21">
        <f>VLOOKUP(A3135, [1]orders!A:D, 4, FALSE)</f>
        <v>42968</v>
      </c>
      <c r="P3135" s="2">
        <v>1</v>
      </c>
      <c r="Q3135" s="2">
        <v>250.99</v>
      </c>
      <c r="R3135" s="27">
        <v>0.1</v>
      </c>
      <c r="S3135" s="2">
        <f t="shared" si="48"/>
        <v>250.99</v>
      </c>
    </row>
    <row r="3136" spans="1:19" x14ac:dyDescent="0.3">
      <c r="A3136" s="2">
        <v>1086</v>
      </c>
      <c r="B3136" s="2">
        <v>3</v>
      </c>
      <c r="C3136" s="2">
        <f>VLOOKUP(A3136, [1]orders!A:G, 7, FALSE)</f>
        <v>2</v>
      </c>
      <c r="D3136" s="2">
        <v>81</v>
      </c>
      <c r="E3136" s="2">
        <f>VLOOKUP(C3136, [2]staffs!A:G,1,FALSE)</f>
        <v>2</v>
      </c>
      <c r="F3136" s="2" t="str">
        <f>VLOOKUP(E3136, [2]staffs!A:D,4,FALSE)</f>
        <v>mireya.copeland@bikes.shop</v>
      </c>
      <c r="G3136" s="2">
        <f>VLOOKUP(D3136, [3]products!$A:$D, 4, FALSE)</f>
        <v>3</v>
      </c>
      <c r="H3136" s="2" t="str">
        <f>VLOOKUP(G3136, [4]categories!A:B, 2, FALSE)</f>
        <v>Cruisers Bicycles</v>
      </c>
      <c r="I3136" s="14">
        <f>VLOOKUP(A3136, [1]orders!A:B,2,FALSE)</f>
        <v>220</v>
      </c>
      <c r="J3136" s="14" t="str">
        <f>VLOOKUP(A3136, [1]orders!A:I,9,FALSE)</f>
        <v>lucio.sherman@gmail.com</v>
      </c>
      <c r="K3136" s="14">
        <f>VLOOKUP(A3136, [1]orders!A:J,10,FALSE)</f>
        <v>11787</v>
      </c>
      <c r="L3136" s="2" t="str">
        <f>IFERROR(VLOOKUP(C3136, [5]stores!A:B, 2, FALSE), "Unknown")</f>
        <v>Baldwin Bikes</v>
      </c>
      <c r="M3136" s="2" t="str">
        <f>VLOOKUP(D3136,[3]products!A:B,2,FALSE)</f>
        <v>Electra Amsterdam Fashion 7i Ladies' - 2017</v>
      </c>
      <c r="N3136" s="2" t="str">
        <f>VLOOKUP(D3136, [3]products!A:H, 8, FALSE)</f>
        <v>Electra</v>
      </c>
      <c r="O3136" s="21">
        <f>VLOOKUP(A3136, [1]orders!A:D, 4, FALSE)</f>
        <v>42968</v>
      </c>
      <c r="P3136" s="2">
        <v>2</v>
      </c>
      <c r="Q3136" s="2">
        <v>1099.99</v>
      </c>
      <c r="R3136" s="27">
        <v>0.05</v>
      </c>
      <c r="S3136" s="2">
        <f t="shared" si="48"/>
        <v>2199.98</v>
      </c>
    </row>
    <row r="3137" spans="1:19" x14ac:dyDescent="0.3">
      <c r="A3137" s="2">
        <v>1086</v>
      </c>
      <c r="B3137" s="2">
        <v>4</v>
      </c>
      <c r="C3137" s="2">
        <f>VLOOKUP(A3137, [1]orders!A:G, 7, FALSE)</f>
        <v>2</v>
      </c>
      <c r="D3137" s="2">
        <v>10</v>
      </c>
      <c r="E3137" s="2">
        <f>VLOOKUP(C3137, [2]staffs!A:G,1,FALSE)</f>
        <v>2</v>
      </c>
      <c r="F3137" s="2" t="str">
        <f>VLOOKUP(E3137, [2]staffs!A:D,4,FALSE)</f>
        <v>mireya.copeland@bikes.shop</v>
      </c>
      <c r="G3137" s="2">
        <f>VLOOKUP(D3137, [3]products!$A:$D, 4, FALSE)</f>
        <v>4</v>
      </c>
      <c r="H3137" s="2" t="str">
        <f>VLOOKUP(G3137, [4]categories!A:B, 2, FALSE)</f>
        <v>Cyclocross Bicycles</v>
      </c>
      <c r="I3137" s="14">
        <f>VLOOKUP(A3137, [1]orders!A:B,2,FALSE)</f>
        <v>220</v>
      </c>
      <c r="J3137" s="14" t="str">
        <f>VLOOKUP(A3137, [1]orders!A:I,9,FALSE)</f>
        <v>lucio.sherman@gmail.com</v>
      </c>
      <c r="K3137" s="14">
        <f>VLOOKUP(A3137, [1]orders!A:J,10,FALSE)</f>
        <v>11787</v>
      </c>
      <c r="L3137" s="2" t="str">
        <f>IFERROR(VLOOKUP(C3137, [5]stores!A:B, 2, FALSE), "Unknown")</f>
        <v>Baldwin Bikes</v>
      </c>
      <c r="M3137" s="2" t="str">
        <f>VLOOKUP(D3137,[3]products!A:B,2,FALSE)</f>
        <v>Surly Straggler - 2016</v>
      </c>
      <c r="N3137" s="2" t="str">
        <f>VLOOKUP(D3137, [3]products!A:H, 8, FALSE)</f>
        <v>Surly</v>
      </c>
      <c r="O3137" s="21">
        <f>VLOOKUP(A3137, [1]orders!A:D, 4, FALSE)</f>
        <v>42968</v>
      </c>
      <c r="P3137" s="2">
        <v>2</v>
      </c>
      <c r="Q3137" s="2">
        <v>1549</v>
      </c>
      <c r="R3137" s="27">
        <v>7.0000000000000007E-2</v>
      </c>
      <c r="S3137" s="2">
        <f t="shared" si="48"/>
        <v>3098</v>
      </c>
    </row>
    <row r="3138" spans="1:19" x14ac:dyDescent="0.3">
      <c r="A3138" s="2">
        <v>1086</v>
      </c>
      <c r="B3138" s="2">
        <v>5</v>
      </c>
      <c r="C3138" s="2">
        <f>VLOOKUP(A3138, [1]orders!A:G, 7, FALSE)</f>
        <v>2</v>
      </c>
      <c r="D3138" s="2">
        <v>5</v>
      </c>
      <c r="E3138" s="2">
        <f>VLOOKUP(C3138, [2]staffs!A:G,1,FALSE)</f>
        <v>2</v>
      </c>
      <c r="F3138" s="2" t="str">
        <f>VLOOKUP(E3138, [2]staffs!A:D,4,FALSE)</f>
        <v>mireya.copeland@bikes.shop</v>
      </c>
      <c r="G3138" s="2">
        <f>VLOOKUP(D3138, [3]products!$A:$D, 4, FALSE)</f>
        <v>6</v>
      </c>
      <c r="H3138" s="2" t="str">
        <f>VLOOKUP(G3138, [4]categories!A:B, 2, FALSE)</f>
        <v>Mountain Bikes</v>
      </c>
      <c r="I3138" s="14">
        <f>VLOOKUP(A3138, [1]orders!A:B,2,FALSE)</f>
        <v>220</v>
      </c>
      <c r="J3138" s="14" t="str">
        <f>VLOOKUP(A3138, [1]orders!A:I,9,FALSE)</f>
        <v>lucio.sherman@gmail.com</v>
      </c>
      <c r="K3138" s="14">
        <f>VLOOKUP(A3138, [1]orders!A:J,10,FALSE)</f>
        <v>11787</v>
      </c>
      <c r="L3138" s="2" t="str">
        <f>IFERROR(VLOOKUP(C3138, [5]stores!A:B, 2, FALSE), "Unknown")</f>
        <v>Baldwin Bikes</v>
      </c>
      <c r="M3138" s="2" t="str">
        <f>VLOOKUP(D3138,[3]products!A:B,2,FALSE)</f>
        <v>Heller Shagamaw Frame - 2016</v>
      </c>
      <c r="N3138" s="2" t="str">
        <f>VLOOKUP(D3138, [3]products!A:H, 8, FALSE)</f>
        <v>Heller</v>
      </c>
      <c r="O3138" s="21">
        <f>VLOOKUP(A3138, [1]orders!A:D, 4, FALSE)</f>
        <v>42968</v>
      </c>
      <c r="P3138" s="2">
        <v>1</v>
      </c>
      <c r="Q3138" s="2">
        <v>1320.99</v>
      </c>
      <c r="R3138" s="27">
        <v>0.2</v>
      </c>
      <c r="S3138" s="2">
        <f t="shared" si="48"/>
        <v>1320.99</v>
      </c>
    </row>
    <row r="3139" spans="1:19" x14ac:dyDescent="0.3">
      <c r="A3139" s="2">
        <v>1087</v>
      </c>
      <c r="B3139" s="2">
        <v>1</v>
      </c>
      <c r="C3139" s="2">
        <f>VLOOKUP(A3139, [1]orders!A:G, 7, FALSE)</f>
        <v>3</v>
      </c>
      <c r="D3139" s="2">
        <v>15</v>
      </c>
      <c r="E3139" s="2">
        <f>VLOOKUP(C3139, [2]staffs!A:G,1,FALSE)</f>
        <v>3</v>
      </c>
      <c r="F3139" s="2" t="str">
        <f>VLOOKUP(E3139, [2]staffs!A:D,4,FALSE)</f>
        <v>genna.serrano@bikes.shop</v>
      </c>
      <c r="G3139" s="2">
        <f>VLOOKUP(D3139, [3]products!$A:$D, 4, FALSE)</f>
        <v>3</v>
      </c>
      <c r="H3139" s="2" t="str">
        <f>VLOOKUP(G3139, [4]categories!A:B, 2, FALSE)</f>
        <v>Cruisers Bicycles</v>
      </c>
      <c r="I3139" s="14">
        <f>VLOOKUP(A3139, [1]orders!A:B,2,FALSE)</f>
        <v>675</v>
      </c>
      <c r="J3139" s="14" t="str">
        <f>VLOOKUP(A3139, [1]orders!A:I,9,FALSE)</f>
        <v>kermit.bowman@gmail.com</v>
      </c>
      <c r="K3139" s="14">
        <f>VLOOKUP(A3139, [1]orders!A:J,10,FALSE)</f>
        <v>79930</v>
      </c>
      <c r="L3139" s="2" t="str">
        <f>IFERROR(VLOOKUP(C3139, [5]stores!A:B, 2, FALSE), "Unknown")</f>
        <v>Rowlett Bikes</v>
      </c>
      <c r="M3139" s="2" t="str">
        <f>VLOOKUP(D3139,[3]products!A:B,2,FALSE)</f>
        <v>Electra Moto 1 - 2016</v>
      </c>
      <c r="N3139" s="2" t="str">
        <f>VLOOKUP(D3139, [3]products!A:H, 8, FALSE)</f>
        <v>Electra</v>
      </c>
      <c r="O3139" s="21">
        <f>VLOOKUP(A3139, [1]orders!A:D, 4, FALSE)</f>
        <v>42969</v>
      </c>
      <c r="P3139" s="2">
        <v>1</v>
      </c>
      <c r="Q3139" s="2">
        <v>529.99</v>
      </c>
      <c r="R3139" s="27">
        <v>7.0000000000000007E-2</v>
      </c>
      <c r="S3139" s="2">
        <f t="shared" ref="S3139:S3202" si="49">P3139*Q3139</f>
        <v>529.99</v>
      </c>
    </row>
    <row r="3140" spans="1:19" x14ac:dyDescent="0.3">
      <c r="A3140" s="2">
        <v>1087</v>
      </c>
      <c r="B3140" s="2">
        <v>2</v>
      </c>
      <c r="C3140" s="2">
        <f>VLOOKUP(A3140, [1]orders!A:G, 7, FALSE)</f>
        <v>3</v>
      </c>
      <c r="D3140" s="2">
        <v>102</v>
      </c>
      <c r="E3140" s="2">
        <f>VLOOKUP(C3140, [2]staffs!A:G,1,FALSE)</f>
        <v>3</v>
      </c>
      <c r="F3140" s="2" t="str">
        <f>VLOOKUP(E3140, [2]staffs!A:D,4,FALSE)</f>
        <v>genna.serrano@bikes.shop</v>
      </c>
      <c r="G3140" s="2">
        <f>VLOOKUP(D3140, [3]products!$A:$D, 4, FALSE)</f>
        <v>2</v>
      </c>
      <c r="H3140" s="2" t="str">
        <f>VLOOKUP(G3140, [4]categories!A:B, 2, FALSE)</f>
        <v>Comfort Bicycles</v>
      </c>
      <c r="I3140" s="14">
        <f>VLOOKUP(A3140, [1]orders!A:B,2,FALSE)</f>
        <v>675</v>
      </c>
      <c r="J3140" s="14" t="str">
        <f>VLOOKUP(A3140, [1]orders!A:I,9,FALSE)</f>
        <v>kermit.bowman@gmail.com</v>
      </c>
      <c r="K3140" s="14">
        <f>VLOOKUP(A3140, [1]orders!A:J,10,FALSE)</f>
        <v>79930</v>
      </c>
      <c r="L3140" s="2" t="str">
        <f>IFERROR(VLOOKUP(C3140, [5]stores!A:B, 2, FALSE), "Unknown")</f>
        <v>Rowlett Bikes</v>
      </c>
      <c r="M3140" s="2" t="str">
        <f>VLOOKUP(D3140,[3]products!A:B,2,FALSE)</f>
        <v>Electra Townie Original 7D - 2017</v>
      </c>
      <c r="N3140" s="2" t="str">
        <f>VLOOKUP(D3140, [3]products!A:H, 8, FALSE)</f>
        <v>Electra</v>
      </c>
      <c r="O3140" s="21">
        <f>VLOOKUP(A3140, [1]orders!A:D, 4, FALSE)</f>
        <v>42969</v>
      </c>
      <c r="P3140" s="2">
        <v>2</v>
      </c>
      <c r="Q3140" s="2">
        <v>489.99</v>
      </c>
      <c r="R3140" s="27">
        <v>7.0000000000000007E-2</v>
      </c>
      <c r="S3140" s="2">
        <f t="shared" si="49"/>
        <v>979.98</v>
      </c>
    </row>
    <row r="3141" spans="1:19" x14ac:dyDescent="0.3">
      <c r="A3141" s="2">
        <v>1087</v>
      </c>
      <c r="B3141" s="2">
        <v>3</v>
      </c>
      <c r="C3141" s="2">
        <f>VLOOKUP(A3141, [1]orders!A:G, 7, FALSE)</f>
        <v>3</v>
      </c>
      <c r="D3141" s="2">
        <v>59</v>
      </c>
      <c r="E3141" s="2">
        <f>VLOOKUP(C3141, [2]staffs!A:G,1,FALSE)</f>
        <v>3</v>
      </c>
      <c r="F3141" s="2" t="str">
        <f>VLOOKUP(E3141, [2]staffs!A:D,4,FALSE)</f>
        <v>genna.serrano@bikes.shop</v>
      </c>
      <c r="G3141" s="2">
        <f>VLOOKUP(D3141, [3]products!$A:$D, 4, FALSE)</f>
        <v>7</v>
      </c>
      <c r="H3141" s="2" t="str">
        <f>VLOOKUP(G3141, [4]categories!A:B, 2, FALSE)</f>
        <v>Road Bikes</v>
      </c>
      <c r="I3141" s="14">
        <f>VLOOKUP(A3141, [1]orders!A:B,2,FALSE)</f>
        <v>675</v>
      </c>
      <c r="J3141" s="14" t="str">
        <f>VLOOKUP(A3141, [1]orders!A:I,9,FALSE)</f>
        <v>kermit.bowman@gmail.com</v>
      </c>
      <c r="K3141" s="14">
        <f>VLOOKUP(A3141, [1]orders!A:J,10,FALSE)</f>
        <v>79930</v>
      </c>
      <c r="L3141" s="2" t="str">
        <f>IFERROR(VLOOKUP(C3141, [5]stores!A:B, 2, FALSE), "Unknown")</f>
        <v>Rowlett Bikes</v>
      </c>
      <c r="M3141" s="2" t="str">
        <f>VLOOKUP(D3141,[3]products!A:B,2,FALSE)</f>
        <v>Trek Domane S 5 Disc - 2017</v>
      </c>
      <c r="N3141" s="2" t="str">
        <f>VLOOKUP(D3141, [3]products!A:H, 8, FALSE)</f>
        <v>Trek</v>
      </c>
      <c r="O3141" s="21">
        <f>VLOOKUP(A3141, [1]orders!A:D, 4, FALSE)</f>
        <v>42969</v>
      </c>
      <c r="P3141" s="2">
        <v>2</v>
      </c>
      <c r="Q3141" s="2">
        <v>2599.9899999999998</v>
      </c>
      <c r="R3141" s="27">
        <v>0.1</v>
      </c>
      <c r="S3141" s="2">
        <f t="shared" si="49"/>
        <v>5199.9799999999996</v>
      </c>
    </row>
    <row r="3142" spans="1:19" x14ac:dyDescent="0.3">
      <c r="A3142" s="2">
        <v>1087</v>
      </c>
      <c r="B3142" s="2">
        <v>4</v>
      </c>
      <c r="C3142" s="2">
        <f>VLOOKUP(A3142, [1]orders!A:G, 7, FALSE)</f>
        <v>3</v>
      </c>
      <c r="D3142" s="2">
        <v>13</v>
      </c>
      <c r="E3142" s="2">
        <f>VLOOKUP(C3142, [2]staffs!A:G,1,FALSE)</f>
        <v>3</v>
      </c>
      <c r="F3142" s="2" t="str">
        <f>VLOOKUP(E3142, [2]staffs!A:D,4,FALSE)</f>
        <v>genna.serrano@bikes.shop</v>
      </c>
      <c r="G3142" s="2">
        <f>VLOOKUP(D3142, [3]products!$A:$D, 4, FALSE)</f>
        <v>3</v>
      </c>
      <c r="H3142" s="2" t="str">
        <f>VLOOKUP(G3142, [4]categories!A:B, 2, FALSE)</f>
        <v>Cruisers Bicycles</v>
      </c>
      <c r="I3142" s="14">
        <f>VLOOKUP(A3142, [1]orders!A:B,2,FALSE)</f>
        <v>675</v>
      </c>
      <c r="J3142" s="14" t="str">
        <f>VLOOKUP(A3142, [1]orders!A:I,9,FALSE)</f>
        <v>kermit.bowman@gmail.com</v>
      </c>
      <c r="K3142" s="14">
        <f>VLOOKUP(A3142, [1]orders!A:J,10,FALSE)</f>
        <v>79930</v>
      </c>
      <c r="L3142" s="2" t="str">
        <f>IFERROR(VLOOKUP(C3142, [5]stores!A:B, 2, FALSE), "Unknown")</f>
        <v>Rowlett Bikes</v>
      </c>
      <c r="M3142" s="2" t="str">
        <f>VLOOKUP(D3142,[3]products!A:B,2,FALSE)</f>
        <v>Electra Cruiser 1 (24-Inch) - 2016</v>
      </c>
      <c r="N3142" s="2" t="str">
        <f>VLOOKUP(D3142, [3]products!A:H, 8, FALSE)</f>
        <v>Electra</v>
      </c>
      <c r="O3142" s="21">
        <f>VLOOKUP(A3142, [1]orders!A:D, 4, FALSE)</f>
        <v>42969</v>
      </c>
      <c r="P3142" s="2">
        <v>2</v>
      </c>
      <c r="Q3142" s="2">
        <v>269.99</v>
      </c>
      <c r="R3142" s="27">
        <v>7.0000000000000007E-2</v>
      </c>
      <c r="S3142" s="2">
        <f t="shared" si="49"/>
        <v>539.98</v>
      </c>
    </row>
    <row r="3143" spans="1:19" x14ac:dyDescent="0.3">
      <c r="A3143" s="2">
        <v>1087</v>
      </c>
      <c r="B3143" s="2">
        <v>5</v>
      </c>
      <c r="C3143" s="2">
        <f>VLOOKUP(A3143, [1]orders!A:G, 7, FALSE)</f>
        <v>3</v>
      </c>
      <c r="D3143" s="2">
        <v>109</v>
      </c>
      <c r="E3143" s="2">
        <f>VLOOKUP(C3143, [2]staffs!A:G,1,FALSE)</f>
        <v>3</v>
      </c>
      <c r="F3143" s="2" t="str">
        <f>VLOOKUP(E3143, [2]staffs!A:D,4,FALSE)</f>
        <v>genna.serrano@bikes.shop</v>
      </c>
      <c r="G3143" s="2">
        <f>VLOOKUP(D3143, [3]products!$A:$D, 4, FALSE)</f>
        <v>2</v>
      </c>
      <c r="H3143" s="2" t="str">
        <f>VLOOKUP(G3143, [4]categories!A:B, 2, FALSE)</f>
        <v>Comfort Bicycles</v>
      </c>
      <c r="I3143" s="14">
        <f>VLOOKUP(A3143, [1]orders!A:B,2,FALSE)</f>
        <v>675</v>
      </c>
      <c r="J3143" s="14" t="str">
        <f>VLOOKUP(A3143, [1]orders!A:I,9,FALSE)</f>
        <v>kermit.bowman@gmail.com</v>
      </c>
      <c r="K3143" s="14">
        <f>VLOOKUP(A3143, [1]orders!A:J,10,FALSE)</f>
        <v>79930</v>
      </c>
      <c r="L3143" s="2" t="str">
        <f>IFERROR(VLOOKUP(C3143, [5]stores!A:B, 2, FALSE), "Unknown")</f>
        <v>Rowlett Bikes</v>
      </c>
      <c r="M3143" s="2" t="str">
        <f>VLOOKUP(D3143,[3]products!A:B,2,FALSE)</f>
        <v>Sun Bicycles Cruz 7 - Women's - 2017</v>
      </c>
      <c r="N3143" s="2" t="str">
        <f>VLOOKUP(D3143, [3]products!A:H, 8, FALSE)</f>
        <v>Sun Bicycles</v>
      </c>
      <c r="O3143" s="21">
        <f>VLOOKUP(A3143, [1]orders!A:D, 4, FALSE)</f>
        <v>42969</v>
      </c>
      <c r="P3143" s="2">
        <v>2</v>
      </c>
      <c r="Q3143" s="2">
        <v>416.99</v>
      </c>
      <c r="R3143" s="27">
        <v>0.2</v>
      </c>
      <c r="S3143" s="2">
        <f t="shared" si="49"/>
        <v>833.98</v>
      </c>
    </row>
    <row r="3144" spans="1:19" x14ac:dyDescent="0.3">
      <c r="A3144" s="2">
        <v>1088</v>
      </c>
      <c r="B3144" s="2">
        <v>1</v>
      </c>
      <c r="C3144" s="2">
        <f>VLOOKUP(A3144, [1]orders!A:G, 7, FALSE)</f>
        <v>3</v>
      </c>
      <c r="D3144" s="2">
        <v>64</v>
      </c>
      <c r="E3144" s="2">
        <f>VLOOKUP(C3144, [2]staffs!A:G,1,FALSE)</f>
        <v>3</v>
      </c>
      <c r="F3144" s="2" t="str">
        <f>VLOOKUP(E3144, [2]staffs!A:D,4,FALSE)</f>
        <v>genna.serrano@bikes.shop</v>
      </c>
      <c r="G3144" s="2">
        <f>VLOOKUP(D3144, [3]products!$A:$D, 4, FALSE)</f>
        <v>3</v>
      </c>
      <c r="H3144" s="2" t="str">
        <f>VLOOKUP(G3144, [4]categories!A:B, 2, FALSE)</f>
        <v>Cruisers Bicycles</v>
      </c>
      <c r="I3144" s="14">
        <f>VLOOKUP(A3144, [1]orders!A:B,2,FALSE)</f>
        <v>1160</v>
      </c>
      <c r="J3144" s="14" t="str">
        <f>VLOOKUP(A3144, [1]orders!A:I,9,FALSE)</f>
        <v>efren.whitfield@gmail.com</v>
      </c>
      <c r="K3144" s="14">
        <f>VLOOKUP(A3144, [1]orders!A:J,10,FALSE)</f>
        <v>76039</v>
      </c>
      <c r="L3144" s="2" t="str">
        <f>IFERROR(VLOOKUP(C3144, [5]stores!A:B, 2, FALSE), "Unknown")</f>
        <v>Rowlett Bikes</v>
      </c>
      <c r="M3144" s="2" t="str">
        <f>VLOOKUP(D3144,[3]products!A:B,2,FALSE)</f>
        <v>Electra Townie Original 7D - 2017</v>
      </c>
      <c r="N3144" s="2" t="str">
        <f>VLOOKUP(D3144, [3]products!A:H, 8, FALSE)</f>
        <v>Electra</v>
      </c>
      <c r="O3144" s="21">
        <f>VLOOKUP(A3144, [1]orders!A:D, 4, FALSE)</f>
        <v>42969</v>
      </c>
      <c r="P3144" s="2">
        <v>1</v>
      </c>
      <c r="Q3144" s="2">
        <v>489.99</v>
      </c>
      <c r="R3144" s="27">
        <v>0.1</v>
      </c>
      <c r="S3144" s="2">
        <f t="shared" si="49"/>
        <v>489.99</v>
      </c>
    </row>
    <row r="3145" spans="1:19" x14ac:dyDescent="0.3">
      <c r="A3145" s="2">
        <v>1088</v>
      </c>
      <c r="B3145" s="2">
        <v>2</v>
      </c>
      <c r="C3145" s="2">
        <f>VLOOKUP(A3145, [1]orders!A:G, 7, FALSE)</f>
        <v>3</v>
      </c>
      <c r="D3145" s="2">
        <v>30</v>
      </c>
      <c r="E3145" s="2">
        <f>VLOOKUP(C3145, [2]staffs!A:G,1,FALSE)</f>
        <v>3</v>
      </c>
      <c r="F3145" s="2" t="str">
        <f>VLOOKUP(E3145, [2]staffs!A:D,4,FALSE)</f>
        <v>genna.serrano@bikes.shop</v>
      </c>
      <c r="G3145" s="2">
        <f>VLOOKUP(D3145, [3]products!$A:$D, 4, FALSE)</f>
        <v>6</v>
      </c>
      <c r="H3145" s="2" t="str">
        <f>VLOOKUP(G3145, [4]categories!A:B, 2, FALSE)</f>
        <v>Mountain Bikes</v>
      </c>
      <c r="I3145" s="14">
        <f>VLOOKUP(A3145, [1]orders!A:B,2,FALSE)</f>
        <v>1160</v>
      </c>
      <c r="J3145" s="14" t="str">
        <f>VLOOKUP(A3145, [1]orders!A:I,9,FALSE)</f>
        <v>efren.whitfield@gmail.com</v>
      </c>
      <c r="K3145" s="14">
        <f>VLOOKUP(A3145, [1]orders!A:J,10,FALSE)</f>
        <v>76039</v>
      </c>
      <c r="L3145" s="2" t="str">
        <f>IFERROR(VLOOKUP(C3145, [5]stores!A:B, 2, FALSE), "Unknown")</f>
        <v>Rowlett Bikes</v>
      </c>
      <c r="M3145" s="2" t="str">
        <f>VLOOKUP(D3145,[3]products!A:B,2,FALSE)</f>
        <v>Surly Ice Cream Truck Frameset - 2017</v>
      </c>
      <c r="N3145" s="2" t="str">
        <f>VLOOKUP(D3145, [3]products!A:H, 8, FALSE)</f>
        <v>Surly</v>
      </c>
      <c r="O3145" s="21">
        <f>VLOOKUP(A3145, [1]orders!A:D, 4, FALSE)</f>
        <v>42969</v>
      </c>
      <c r="P3145" s="2">
        <v>1</v>
      </c>
      <c r="Q3145" s="2">
        <v>999.99</v>
      </c>
      <c r="R3145" s="27">
        <v>0.1</v>
      </c>
      <c r="S3145" s="2">
        <f t="shared" si="49"/>
        <v>999.99</v>
      </c>
    </row>
    <row r="3146" spans="1:19" x14ac:dyDescent="0.3">
      <c r="A3146" s="2">
        <v>1088</v>
      </c>
      <c r="B3146" s="2">
        <v>3</v>
      </c>
      <c r="C3146" s="2">
        <f>VLOOKUP(A3146, [1]orders!A:G, 7, FALSE)</f>
        <v>3</v>
      </c>
      <c r="D3146" s="2">
        <v>33</v>
      </c>
      <c r="E3146" s="2">
        <f>VLOOKUP(C3146, [2]staffs!A:G,1,FALSE)</f>
        <v>3</v>
      </c>
      <c r="F3146" s="2" t="str">
        <f>VLOOKUP(E3146, [2]staffs!A:D,4,FALSE)</f>
        <v>genna.serrano@bikes.shop</v>
      </c>
      <c r="G3146" s="2">
        <f>VLOOKUP(D3146, [3]products!$A:$D, 4, FALSE)</f>
        <v>6</v>
      </c>
      <c r="H3146" s="2" t="str">
        <f>VLOOKUP(G3146, [4]categories!A:B, 2, FALSE)</f>
        <v>Mountain Bikes</v>
      </c>
      <c r="I3146" s="14">
        <f>VLOOKUP(A3146, [1]orders!A:B,2,FALSE)</f>
        <v>1160</v>
      </c>
      <c r="J3146" s="14" t="str">
        <f>VLOOKUP(A3146, [1]orders!A:I,9,FALSE)</f>
        <v>efren.whitfield@gmail.com</v>
      </c>
      <c r="K3146" s="14">
        <f>VLOOKUP(A3146, [1]orders!A:J,10,FALSE)</f>
        <v>76039</v>
      </c>
      <c r="L3146" s="2" t="str">
        <f>IFERROR(VLOOKUP(C3146, [5]stores!A:B, 2, FALSE), "Unknown")</f>
        <v>Rowlett Bikes</v>
      </c>
      <c r="M3146" s="2" t="str">
        <f>VLOOKUP(D3146,[3]products!A:B,2,FALSE)</f>
        <v>Surly Wednesday Frameset - 2017</v>
      </c>
      <c r="N3146" s="2" t="str">
        <f>VLOOKUP(D3146, [3]products!A:H, 8, FALSE)</f>
        <v>Surly</v>
      </c>
      <c r="O3146" s="21">
        <f>VLOOKUP(A3146, [1]orders!A:D, 4, FALSE)</f>
        <v>42969</v>
      </c>
      <c r="P3146" s="2">
        <v>1</v>
      </c>
      <c r="Q3146" s="2">
        <v>469.99</v>
      </c>
      <c r="R3146" s="27">
        <v>7.0000000000000007E-2</v>
      </c>
      <c r="S3146" s="2">
        <f t="shared" si="49"/>
        <v>469.99</v>
      </c>
    </row>
    <row r="3147" spans="1:19" x14ac:dyDescent="0.3">
      <c r="A3147" s="2">
        <v>1088</v>
      </c>
      <c r="B3147" s="2">
        <v>4</v>
      </c>
      <c r="C3147" s="2">
        <f>VLOOKUP(A3147, [1]orders!A:G, 7, FALSE)</f>
        <v>3</v>
      </c>
      <c r="D3147" s="2">
        <v>36</v>
      </c>
      <c r="E3147" s="2">
        <f>VLOOKUP(C3147, [2]staffs!A:G,1,FALSE)</f>
        <v>3</v>
      </c>
      <c r="F3147" s="2" t="str">
        <f>VLOOKUP(E3147, [2]staffs!A:D,4,FALSE)</f>
        <v>genna.serrano@bikes.shop</v>
      </c>
      <c r="G3147" s="2">
        <f>VLOOKUP(D3147, [3]products!$A:$D, 4, FALSE)</f>
        <v>6</v>
      </c>
      <c r="H3147" s="2" t="str">
        <f>VLOOKUP(G3147, [4]categories!A:B, 2, FALSE)</f>
        <v>Mountain Bikes</v>
      </c>
      <c r="I3147" s="14">
        <f>VLOOKUP(A3147, [1]orders!A:B,2,FALSE)</f>
        <v>1160</v>
      </c>
      <c r="J3147" s="14" t="str">
        <f>VLOOKUP(A3147, [1]orders!A:I,9,FALSE)</f>
        <v>efren.whitfield@gmail.com</v>
      </c>
      <c r="K3147" s="14">
        <f>VLOOKUP(A3147, [1]orders!A:J,10,FALSE)</f>
        <v>76039</v>
      </c>
      <c r="L3147" s="2" t="str">
        <f>IFERROR(VLOOKUP(C3147, [5]stores!A:B, 2, FALSE), "Unknown")</f>
        <v>Rowlett Bikes</v>
      </c>
      <c r="M3147" s="2" t="str">
        <f>VLOOKUP(D3147,[3]products!A:B,2,FALSE)</f>
        <v>Surly Troll Frameset - 2017</v>
      </c>
      <c r="N3147" s="2" t="str">
        <f>VLOOKUP(D3147, [3]products!A:H, 8, FALSE)</f>
        <v>Surly</v>
      </c>
      <c r="O3147" s="21">
        <f>VLOOKUP(A3147, [1]orders!A:D, 4, FALSE)</f>
        <v>42969</v>
      </c>
      <c r="P3147" s="2">
        <v>2</v>
      </c>
      <c r="Q3147" s="2">
        <v>832.99</v>
      </c>
      <c r="R3147" s="27">
        <v>0.2</v>
      </c>
      <c r="S3147" s="2">
        <f t="shared" si="49"/>
        <v>1665.98</v>
      </c>
    </row>
    <row r="3148" spans="1:19" x14ac:dyDescent="0.3">
      <c r="A3148" s="2">
        <v>1089</v>
      </c>
      <c r="B3148" s="2">
        <v>1</v>
      </c>
      <c r="C3148" s="2">
        <f>VLOOKUP(A3148, [1]orders!A:G, 7, FALSE)</f>
        <v>1</v>
      </c>
      <c r="D3148" s="2">
        <v>70</v>
      </c>
      <c r="E3148" s="2">
        <f>VLOOKUP(C3148, [2]staffs!A:G,1,FALSE)</f>
        <v>1</v>
      </c>
      <c r="F3148" s="2" t="str">
        <f>VLOOKUP(E3148, [2]staffs!A:D,4,FALSE)</f>
        <v>fabiola.jackson@bikes.shop</v>
      </c>
      <c r="G3148" s="2">
        <f>VLOOKUP(D3148, [3]products!$A:$D, 4, FALSE)</f>
        <v>3</v>
      </c>
      <c r="H3148" s="2" t="str">
        <f>VLOOKUP(G3148, [4]categories!A:B, 2, FALSE)</f>
        <v>Cruisers Bicycles</v>
      </c>
      <c r="I3148" s="14">
        <f>VLOOKUP(A3148, [1]orders!A:B,2,FALSE)</f>
        <v>46</v>
      </c>
      <c r="J3148" s="14" t="str">
        <f>VLOOKUP(A3148, [1]orders!A:I,9,FALSE)</f>
        <v>monika.berg@gmail.com</v>
      </c>
      <c r="K3148" s="14">
        <f>VLOOKUP(A3148, [1]orders!A:J,10,FALSE)</f>
        <v>91316</v>
      </c>
      <c r="L3148" s="2" t="str">
        <f>IFERROR(VLOOKUP(C3148, [5]stores!A:B, 2, FALSE), "Unknown")</f>
        <v>Santa Cruz Bikes</v>
      </c>
      <c r="M3148" s="2" t="str">
        <f>VLOOKUP(D3148,[3]products!A:B,2,FALSE)</f>
        <v>Electra Amsterdam Original 3i - 2015/2017</v>
      </c>
      <c r="N3148" s="2" t="str">
        <f>VLOOKUP(D3148, [3]products!A:H, 8, FALSE)</f>
        <v>Electra</v>
      </c>
      <c r="O3148" s="21">
        <f>VLOOKUP(A3148, [1]orders!A:D, 4, FALSE)</f>
        <v>42970</v>
      </c>
      <c r="P3148" s="2">
        <v>2</v>
      </c>
      <c r="Q3148" s="2">
        <v>659.99</v>
      </c>
      <c r="R3148" s="27">
        <v>7.0000000000000007E-2</v>
      </c>
      <c r="S3148" s="2">
        <f t="shared" si="49"/>
        <v>1319.98</v>
      </c>
    </row>
    <row r="3149" spans="1:19" x14ac:dyDescent="0.3">
      <c r="A3149" s="2">
        <v>1089</v>
      </c>
      <c r="B3149" s="2">
        <v>2</v>
      </c>
      <c r="C3149" s="2">
        <f>VLOOKUP(A3149, [1]orders!A:G, 7, FALSE)</f>
        <v>1</v>
      </c>
      <c r="D3149" s="2">
        <v>30</v>
      </c>
      <c r="E3149" s="2">
        <f>VLOOKUP(C3149, [2]staffs!A:G,1,FALSE)</f>
        <v>1</v>
      </c>
      <c r="F3149" s="2" t="str">
        <f>VLOOKUP(E3149, [2]staffs!A:D,4,FALSE)</f>
        <v>fabiola.jackson@bikes.shop</v>
      </c>
      <c r="G3149" s="2">
        <f>VLOOKUP(D3149, [3]products!$A:$D, 4, FALSE)</f>
        <v>6</v>
      </c>
      <c r="H3149" s="2" t="str">
        <f>VLOOKUP(G3149, [4]categories!A:B, 2, FALSE)</f>
        <v>Mountain Bikes</v>
      </c>
      <c r="I3149" s="14">
        <f>VLOOKUP(A3149, [1]orders!A:B,2,FALSE)</f>
        <v>46</v>
      </c>
      <c r="J3149" s="14" t="str">
        <f>VLOOKUP(A3149, [1]orders!A:I,9,FALSE)</f>
        <v>monika.berg@gmail.com</v>
      </c>
      <c r="K3149" s="14">
        <f>VLOOKUP(A3149, [1]orders!A:J,10,FALSE)</f>
        <v>91316</v>
      </c>
      <c r="L3149" s="2" t="str">
        <f>IFERROR(VLOOKUP(C3149, [5]stores!A:B, 2, FALSE), "Unknown")</f>
        <v>Santa Cruz Bikes</v>
      </c>
      <c r="M3149" s="2" t="str">
        <f>VLOOKUP(D3149,[3]products!A:B,2,FALSE)</f>
        <v>Surly Ice Cream Truck Frameset - 2017</v>
      </c>
      <c r="N3149" s="2" t="str">
        <f>VLOOKUP(D3149, [3]products!A:H, 8, FALSE)</f>
        <v>Surly</v>
      </c>
      <c r="O3149" s="21">
        <f>VLOOKUP(A3149, [1]orders!A:D, 4, FALSE)</f>
        <v>42970</v>
      </c>
      <c r="P3149" s="2">
        <v>2</v>
      </c>
      <c r="Q3149" s="2">
        <v>999.99</v>
      </c>
      <c r="R3149" s="27">
        <v>0.05</v>
      </c>
      <c r="S3149" s="2">
        <f t="shared" si="49"/>
        <v>1999.98</v>
      </c>
    </row>
    <row r="3150" spans="1:19" x14ac:dyDescent="0.3">
      <c r="A3150" s="2">
        <v>1090</v>
      </c>
      <c r="B3150" s="2">
        <v>1</v>
      </c>
      <c r="C3150" s="2">
        <f>VLOOKUP(A3150, [1]orders!A:G, 7, FALSE)</f>
        <v>1</v>
      </c>
      <c r="D3150" s="2">
        <v>74</v>
      </c>
      <c r="E3150" s="2">
        <f>VLOOKUP(C3150, [2]staffs!A:G,1,FALSE)</f>
        <v>1</v>
      </c>
      <c r="F3150" s="2" t="str">
        <f>VLOOKUP(E3150, [2]staffs!A:D,4,FALSE)</f>
        <v>fabiola.jackson@bikes.shop</v>
      </c>
      <c r="G3150" s="2">
        <f>VLOOKUP(D3150, [3]products!$A:$D, 4, FALSE)</f>
        <v>3</v>
      </c>
      <c r="H3150" s="2" t="str">
        <f>VLOOKUP(G3150, [4]categories!A:B, 2, FALSE)</f>
        <v>Cruisers Bicycles</v>
      </c>
      <c r="I3150" s="14">
        <f>VLOOKUP(A3150, [1]orders!A:B,2,FALSE)</f>
        <v>1427</v>
      </c>
      <c r="J3150" s="14" t="str">
        <f>VLOOKUP(A3150, [1]orders!A:I,9,FALSE)</f>
        <v>mikel.wilkerson@msn.com</v>
      </c>
      <c r="K3150" s="14">
        <f>VLOOKUP(A3150, [1]orders!A:J,10,FALSE)</f>
        <v>95301</v>
      </c>
      <c r="L3150" s="2" t="str">
        <f>IFERROR(VLOOKUP(C3150, [5]stores!A:B, 2, FALSE), "Unknown")</f>
        <v>Santa Cruz Bikes</v>
      </c>
      <c r="M3150" s="2" t="str">
        <f>VLOOKUP(D3150,[3]products!A:B,2,FALSE)</f>
        <v>Electra Cruiser Lux 1 - 2017</v>
      </c>
      <c r="N3150" s="2" t="str">
        <f>VLOOKUP(D3150, [3]products!A:H, 8, FALSE)</f>
        <v>Electra</v>
      </c>
      <c r="O3150" s="21">
        <f>VLOOKUP(A3150, [1]orders!A:D, 4, FALSE)</f>
        <v>42971</v>
      </c>
      <c r="P3150" s="2">
        <v>1</v>
      </c>
      <c r="Q3150" s="2">
        <v>439.99</v>
      </c>
      <c r="R3150" s="27">
        <v>0.2</v>
      </c>
      <c r="S3150" s="2">
        <f t="shared" si="49"/>
        <v>439.99</v>
      </c>
    </row>
    <row r="3151" spans="1:19" x14ac:dyDescent="0.3">
      <c r="A3151" s="2">
        <v>1091</v>
      </c>
      <c r="B3151" s="2">
        <v>1</v>
      </c>
      <c r="C3151" s="2">
        <f>VLOOKUP(A3151, [1]orders!A:G, 7, FALSE)</f>
        <v>2</v>
      </c>
      <c r="D3151" s="2">
        <v>97</v>
      </c>
      <c r="E3151" s="2">
        <f>VLOOKUP(C3151, [2]staffs!A:G,1,FALSE)</f>
        <v>2</v>
      </c>
      <c r="F3151" s="2" t="str">
        <f>VLOOKUP(E3151, [2]staffs!A:D,4,FALSE)</f>
        <v>mireya.copeland@bikes.shop</v>
      </c>
      <c r="G3151" s="2">
        <f>VLOOKUP(D3151, [3]products!$A:$D, 4, FALSE)</f>
        <v>1</v>
      </c>
      <c r="H3151" s="2" t="str">
        <f>VLOOKUP(G3151, [4]categories!A:B, 2, FALSE)</f>
        <v>Children Bicycles</v>
      </c>
      <c r="I3151" s="14">
        <f>VLOOKUP(A3151, [1]orders!A:B,2,FALSE)</f>
        <v>1260</v>
      </c>
      <c r="J3151" s="14" t="str">
        <f>VLOOKUP(A3151, [1]orders!A:I,9,FALSE)</f>
        <v>phuong.wolf@yahoo.com</v>
      </c>
      <c r="K3151" s="14">
        <f>VLOOKUP(A3151, [1]orders!A:J,10,FALSE)</f>
        <v>12302</v>
      </c>
      <c r="L3151" s="2" t="str">
        <f>IFERROR(VLOOKUP(C3151, [5]stores!A:B, 2, FALSE), "Unknown")</f>
        <v>Baldwin Bikes</v>
      </c>
      <c r="M3151" s="2" t="str">
        <f>VLOOKUP(D3151,[3]products!A:B,2,FALSE)</f>
        <v>Electra Savannah 3i (20-inch) - Girl's - 2017</v>
      </c>
      <c r="N3151" s="2" t="str">
        <f>VLOOKUP(D3151, [3]products!A:H, 8, FALSE)</f>
        <v>Electra</v>
      </c>
      <c r="O3151" s="21">
        <f>VLOOKUP(A3151, [1]orders!A:D, 4, FALSE)</f>
        <v>42971</v>
      </c>
      <c r="P3151" s="2">
        <v>1</v>
      </c>
      <c r="Q3151" s="2">
        <v>349.99</v>
      </c>
      <c r="R3151" s="27">
        <v>0.05</v>
      </c>
      <c r="S3151" s="2">
        <f t="shared" si="49"/>
        <v>349.99</v>
      </c>
    </row>
    <row r="3152" spans="1:19" x14ac:dyDescent="0.3">
      <c r="A3152" s="2">
        <v>1091</v>
      </c>
      <c r="B3152" s="2">
        <v>2</v>
      </c>
      <c r="C3152" s="2">
        <f>VLOOKUP(A3152, [1]orders!A:G, 7, FALSE)</f>
        <v>2</v>
      </c>
      <c r="D3152" s="2">
        <v>56</v>
      </c>
      <c r="E3152" s="2">
        <f>VLOOKUP(C3152, [2]staffs!A:G,1,FALSE)</f>
        <v>2</v>
      </c>
      <c r="F3152" s="2" t="str">
        <f>VLOOKUP(E3152, [2]staffs!A:D,4,FALSE)</f>
        <v>mireya.copeland@bikes.shop</v>
      </c>
      <c r="G3152" s="2">
        <f>VLOOKUP(D3152, [3]products!$A:$D, 4, FALSE)</f>
        <v>7</v>
      </c>
      <c r="H3152" s="2" t="str">
        <f>VLOOKUP(G3152, [4]categories!A:B, 2, FALSE)</f>
        <v>Road Bikes</v>
      </c>
      <c r="I3152" s="14">
        <f>VLOOKUP(A3152, [1]orders!A:B,2,FALSE)</f>
        <v>1260</v>
      </c>
      <c r="J3152" s="14" t="str">
        <f>VLOOKUP(A3152, [1]orders!A:I,9,FALSE)</f>
        <v>phuong.wolf@yahoo.com</v>
      </c>
      <c r="K3152" s="14">
        <f>VLOOKUP(A3152, [1]orders!A:J,10,FALSE)</f>
        <v>12302</v>
      </c>
      <c r="L3152" s="2" t="str">
        <f>IFERROR(VLOOKUP(C3152, [5]stores!A:B, 2, FALSE), "Unknown")</f>
        <v>Baldwin Bikes</v>
      </c>
      <c r="M3152" s="2" t="str">
        <f>VLOOKUP(D3152,[3]products!A:B,2,FALSE)</f>
        <v>Trek Domane SLR 6 Disc - 2017</v>
      </c>
      <c r="N3152" s="2" t="str">
        <f>VLOOKUP(D3152, [3]products!A:H, 8, FALSE)</f>
        <v>Trek</v>
      </c>
      <c r="O3152" s="21">
        <f>VLOOKUP(A3152, [1]orders!A:D, 4, FALSE)</f>
        <v>42971</v>
      </c>
      <c r="P3152" s="2">
        <v>1</v>
      </c>
      <c r="Q3152" s="2">
        <v>5499.99</v>
      </c>
      <c r="R3152" s="27">
        <v>0.1</v>
      </c>
      <c r="S3152" s="2">
        <f t="shared" si="49"/>
        <v>5499.99</v>
      </c>
    </row>
    <row r="3153" spans="1:19" x14ac:dyDescent="0.3">
      <c r="A3153" s="2">
        <v>1091</v>
      </c>
      <c r="B3153" s="2">
        <v>3</v>
      </c>
      <c r="C3153" s="2">
        <f>VLOOKUP(A3153, [1]orders!A:G, 7, FALSE)</f>
        <v>2</v>
      </c>
      <c r="D3153" s="2">
        <v>19</v>
      </c>
      <c r="E3153" s="2">
        <f>VLOOKUP(C3153, [2]staffs!A:G,1,FALSE)</f>
        <v>2</v>
      </c>
      <c r="F3153" s="2" t="str">
        <f>VLOOKUP(E3153, [2]staffs!A:D,4,FALSE)</f>
        <v>mireya.copeland@bikes.shop</v>
      </c>
      <c r="G3153" s="2">
        <f>VLOOKUP(D3153, [3]products!$A:$D, 4, FALSE)</f>
        <v>3</v>
      </c>
      <c r="H3153" s="2" t="str">
        <f>VLOOKUP(G3153, [4]categories!A:B, 2, FALSE)</f>
        <v>Cruisers Bicycles</v>
      </c>
      <c r="I3153" s="14">
        <f>VLOOKUP(A3153, [1]orders!A:B,2,FALSE)</f>
        <v>1260</v>
      </c>
      <c r="J3153" s="14" t="str">
        <f>VLOOKUP(A3153, [1]orders!A:I,9,FALSE)</f>
        <v>phuong.wolf@yahoo.com</v>
      </c>
      <c r="K3153" s="14">
        <f>VLOOKUP(A3153, [1]orders!A:J,10,FALSE)</f>
        <v>12302</v>
      </c>
      <c r="L3153" s="2" t="str">
        <f>IFERROR(VLOOKUP(C3153, [5]stores!A:B, 2, FALSE), "Unknown")</f>
        <v>Baldwin Bikes</v>
      </c>
      <c r="M3153" s="2" t="str">
        <f>VLOOKUP(D3153,[3]products!A:B,2,FALSE)</f>
        <v>Pure Cycles William 3-Speed - 2016</v>
      </c>
      <c r="N3153" s="2" t="str">
        <f>VLOOKUP(D3153, [3]products!A:H, 8, FALSE)</f>
        <v>Pure Cycles</v>
      </c>
      <c r="O3153" s="21">
        <f>VLOOKUP(A3153, [1]orders!A:D, 4, FALSE)</f>
        <v>42971</v>
      </c>
      <c r="P3153" s="2">
        <v>1</v>
      </c>
      <c r="Q3153" s="2">
        <v>449</v>
      </c>
      <c r="R3153" s="27">
        <v>0.1</v>
      </c>
      <c r="S3153" s="2">
        <f t="shared" si="49"/>
        <v>449</v>
      </c>
    </row>
    <row r="3154" spans="1:19" x14ac:dyDescent="0.3">
      <c r="A3154" s="2">
        <v>1092</v>
      </c>
      <c r="B3154" s="2">
        <v>1</v>
      </c>
      <c r="C3154" s="2">
        <f>VLOOKUP(A3154, [1]orders!A:G, 7, FALSE)</f>
        <v>1</v>
      </c>
      <c r="D3154" s="2">
        <v>34</v>
      </c>
      <c r="E3154" s="2">
        <f>VLOOKUP(C3154, [2]staffs!A:G,1,FALSE)</f>
        <v>1</v>
      </c>
      <c r="F3154" s="2" t="str">
        <f>VLOOKUP(E3154, [2]staffs!A:D,4,FALSE)</f>
        <v>fabiola.jackson@bikes.shop</v>
      </c>
      <c r="G3154" s="2">
        <f>VLOOKUP(D3154, [3]products!$A:$D, 4, FALSE)</f>
        <v>6</v>
      </c>
      <c r="H3154" s="2" t="str">
        <f>VLOOKUP(G3154, [4]categories!A:B, 2, FALSE)</f>
        <v>Mountain Bikes</v>
      </c>
      <c r="I3154" s="14">
        <f>VLOOKUP(A3154, [1]orders!A:B,2,FALSE)</f>
        <v>40</v>
      </c>
      <c r="J3154" s="14" t="str">
        <f>VLOOKUP(A3154, [1]orders!A:I,9,FALSE)</f>
        <v>ronna.butler@gmail.com</v>
      </c>
      <c r="K3154" s="14">
        <f>VLOOKUP(A3154, [1]orders!A:J,10,FALSE)</f>
        <v>91316</v>
      </c>
      <c r="L3154" s="2" t="str">
        <f>IFERROR(VLOOKUP(C3154, [5]stores!A:B, 2, FALSE), "Unknown")</f>
        <v>Santa Cruz Bikes</v>
      </c>
      <c r="M3154" s="2" t="str">
        <f>VLOOKUP(D3154,[3]products!A:B,2,FALSE)</f>
        <v>Trek Session DH 27.5 Carbon Frameset - 2017</v>
      </c>
      <c r="N3154" s="2" t="str">
        <f>VLOOKUP(D3154, [3]products!A:H, 8, FALSE)</f>
        <v>Trek</v>
      </c>
      <c r="O3154" s="21">
        <f>VLOOKUP(A3154, [1]orders!A:D, 4, FALSE)</f>
        <v>42972</v>
      </c>
      <c r="P3154" s="2">
        <v>1</v>
      </c>
      <c r="Q3154" s="2">
        <v>469.99</v>
      </c>
      <c r="R3154" s="27">
        <v>0.05</v>
      </c>
      <c r="S3154" s="2">
        <f t="shared" si="49"/>
        <v>469.99</v>
      </c>
    </row>
    <row r="3155" spans="1:19" x14ac:dyDescent="0.3">
      <c r="A3155" s="2">
        <v>1092</v>
      </c>
      <c r="B3155" s="2">
        <v>2</v>
      </c>
      <c r="C3155" s="2">
        <f>VLOOKUP(A3155, [1]orders!A:G, 7, FALSE)</f>
        <v>1</v>
      </c>
      <c r="D3155" s="2">
        <v>30</v>
      </c>
      <c r="E3155" s="2">
        <f>VLOOKUP(C3155, [2]staffs!A:G,1,FALSE)</f>
        <v>1</v>
      </c>
      <c r="F3155" s="2" t="str">
        <f>VLOOKUP(E3155, [2]staffs!A:D,4,FALSE)</f>
        <v>fabiola.jackson@bikes.shop</v>
      </c>
      <c r="G3155" s="2">
        <f>VLOOKUP(D3155, [3]products!$A:$D, 4, FALSE)</f>
        <v>6</v>
      </c>
      <c r="H3155" s="2" t="str">
        <f>VLOOKUP(G3155, [4]categories!A:B, 2, FALSE)</f>
        <v>Mountain Bikes</v>
      </c>
      <c r="I3155" s="14">
        <f>VLOOKUP(A3155, [1]orders!A:B,2,FALSE)</f>
        <v>40</v>
      </c>
      <c r="J3155" s="14" t="str">
        <f>VLOOKUP(A3155, [1]orders!A:I,9,FALSE)</f>
        <v>ronna.butler@gmail.com</v>
      </c>
      <c r="K3155" s="14">
        <f>VLOOKUP(A3155, [1]orders!A:J,10,FALSE)</f>
        <v>91316</v>
      </c>
      <c r="L3155" s="2" t="str">
        <f>IFERROR(VLOOKUP(C3155, [5]stores!A:B, 2, FALSE), "Unknown")</f>
        <v>Santa Cruz Bikes</v>
      </c>
      <c r="M3155" s="2" t="str">
        <f>VLOOKUP(D3155,[3]products!A:B,2,FALSE)</f>
        <v>Surly Ice Cream Truck Frameset - 2017</v>
      </c>
      <c r="N3155" s="2" t="str">
        <f>VLOOKUP(D3155, [3]products!A:H, 8, FALSE)</f>
        <v>Surly</v>
      </c>
      <c r="O3155" s="21">
        <f>VLOOKUP(A3155, [1]orders!A:D, 4, FALSE)</f>
        <v>42972</v>
      </c>
      <c r="P3155" s="2">
        <v>2</v>
      </c>
      <c r="Q3155" s="2">
        <v>999.99</v>
      </c>
      <c r="R3155" s="27">
        <v>7.0000000000000007E-2</v>
      </c>
      <c r="S3155" s="2">
        <f t="shared" si="49"/>
        <v>1999.98</v>
      </c>
    </row>
    <row r="3156" spans="1:19" x14ac:dyDescent="0.3">
      <c r="A3156" s="2">
        <v>1092</v>
      </c>
      <c r="B3156" s="2">
        <v>3</v>
      </c>
      <c r="C3156" s="2">
        <f>VLOOKUP(A3156, [1]orders!A:G, 7, FALSE)</f>
        <v>1</v>
      </c>
      <c r="D3156" s="2">
        <v>2</v>
      </c>
      <c r="E3156" s="2">
        <f>VLOOKUP(C3156, [2]staffs!A:G,1,FALSE)</f>
        <v>1</v>
      </c>
      <c r="F3156" s="2" t="str">
        <f>VLOOKUP(E3156, [2]staffs!A:D,4,FALSE)</f>
        <v>fabiola.jackson@bikes.shop</v>
      </c>
      <c r="G3156" s="2">
        <f>VLOOKUP(D3156, [3]products!$A:$D, 4, FALSE)</f>
        <v>6</v>
      </c>
      <c r="H3156" s="2" t="str">
        <f>VLOOKUP(G3156, [4]categories!A:B, 2, FALSE)</f>
        <v>Mountain Bikes</v>
      </c>
      <c r="I3156" s="14">
        <f>VLOOKUP(A3156, [1]orders!A:B,2,FALSE)</f>
        <v>40</v>
      </c>
      <c r="J3156" s="14" t="str">
        <f>VLOOKUP(A3156, [1]orders!A:I,9,FALSE)</f>
        <v>ronna.butler@gmail.com</v>
      </c>
      <c r="K3156" s="14">
        <f>VLOOKUP(A3156, [1]orders!A:J,10,FALSE)</f>
        <v>91316</v>
      </c>
      <c r="L3156" s="2" t="str">
        <f>IFERROR(VLOOKUP(C3156, [5]stores!A:B, 2, FALSE), "Unknown")</f>
        <v>Santa Cruz Bikes</v>
      </c>
      <c r="M3156" s="2" t="str">
        <f>VLOOKUP(D3156,[3]products!A:B,2,FALSE)</f>
        <v>Ritchey Timberwolf Frameset - 2016</v>
      </c>
      <c r="N3156" s="2" t="str">
        <f>VLOOKUP(D3156, [3]products!A:H, 8, FALSE)</f>
        <v>Ritchey</v>
      </c>
      <c r="O3156" s="21">
        <f>VLOOKUP(A3156, [1]orders!A:D, 4, FALSE)</f>
        <v>42972</v>
      </c>
      <c r="P3156" s="2">
        <v>2</v>
      </c>
      <c r="Q3156" s="2">
        <v>749.99</v>
      </c>
      <c r="R3156" s="27">
        <v>0.1</v>
      </c>
      <c r="S3156" s="2">
        <f t="shared" si="49"/>
        <v>1499.98</v>
      </c>
    </row>
    <row r="3157" spans="1:19" x14ac:dyDescent="0.3">
      <c r="A3157" s="2">
        <v>1092</v>
      </c>
      <c r="B3157" s="2">
        <v>4</v>
      </c>
      <c r="C3157" s="2">
        <f>VLOOKUP(A3157, [1]orders!A:G, 7, FALSE)</f>
        <v>1</v>
      </c>
      <c r="D3157" s="2">
        <v>18</v>
      </c>
      <c r="E3157" s="2">
        <f>VLOOKUP(C3157, [2]staffs!A:G,1,FALSE)</f>
        <v>1</v>
      </c>
      <c r="F3157" s="2" t="str">
        <f>VLOOKUP(E3157, [2]staffs!A:D,4,FALSE)</f>
        <v>fabiola.jackson@bikes.shop</v>
      </c>
      <c r="G3157" s="2">
        <f>VLOOKUP(D3157, [3]products!$A:$D, 4, FALSE)</f>
        <v>3</v>
      </c>
      <c r="H3157" s="2" t="str">
        <f>VLOOKUP(G3157, [4]categories!A:B, 2, FALSE)</f>
        <v>Cruisers Bicycles</v>
      </c>
      <c r="I3157" s="14">
        <f>VLOOKUP(A3157, [1]orders!A:B,2,FALSE)</f>
        <v>40</v>
      </c>
      <c r="J3157" s="14" t="str">
        <f>VLOOKUP(A3157, [1]orders!A:I,9,FALSE)</f>
        <v>ronna.butler@gmail.com</v>
      </c>
      <c r="K3157" s="14">
        <f>VLOOKUP(A3157, [1]orders!A:J,10,FALSE)</f>
        <v>91316</v>
      </c>
      <c r="L3157" s="2" t="str">
        <f>IFERROR(VLOOKUP(C3157, [5]stores!A:B, 2, FALSE), "Unknown")</f>
        <v>Santa Cruz Bikes</v>
      </c>
      <c r="M3157" s="2" t="str">
        <f>VLOOKUP(D3157,[3]products!A:B,2,FALSE)</f>
        <v>Pure Cycles Western 3-Speed - Women's - 2015/2016</v>
      </c>
      <c r="N3157" s="2" t="str">
        <f>VLOOKUP(D3157, [3]products!A:H, 8, FALSE)</f>
        <v>Pure Cycles</v>
      </c>
      <c r="O3157" s="21">
        <f>VLOOKUP(A3157, [1]orders!A:D, 4, FALSE)</f>
        <v>42972</v>
      </c>
      <c r="P3157" s="2">
        <v>1</v>
      </c>
      <c r="Q3157" s="2">
        <v>449</v>
      </c>
      <c r="R3157" s="27">
        <v>0.2</v>
      </c>
      <c r="S3157" s="2">
        <f t="shared" si="49"/>
        <v>449</v>
      </c>
    </row>
    <row r="3158" spans="1:19" x14ac:dyDescent="0.3">
      <c r="A3158" s="2">
        <v>1093</v>
      </c>
      <c r="B3158" s="2">
        <v>1</v>
      </c>
      <c r="C3158" s="2">
        <f>VLOOKUP(A3158, [1]orders!A:G, 7, FALSE)</f>
        <v>1</v>
      </c>
      <c r="D3158" s="2">
        <v>45</v>
      </c>
      <c r="E3158" s="2">
        <f>VLOOKUP(C3158, [2]staffs!A:G,1,FALSE)</f>
        <v>1</v>
      </c>
      <c r="F3158" s="2" t="str">
        <f>VLOOKUP(E3158, [2]staffs!A:D,4,FALSE)</f>
        <v>fabiola.jackson@bikes.shop</v>
      </c>
      <c r="G3158" s="2">
        <f>VLOOKUP(D3158, [3]products!$A:$D, 4, FALSE)</f>
        <v>6</v>
      </c>
      <c r="H3158" s="2" t="str">
        <f>VLOOKUP(G3158, [4]categories!A:B, 2, FALSE)</f>
        <v>Mountain Bikes</v>
      </c>
      <c r="I3158" s="14">
        <f>VLOOKUP(A3158, [1]orders!A:B,2,FALSE)</f>
        <v>326</v>
      </c>
      <c r="J3158" s="14" t="str">
        <f>VLOOKUP(A3158, [1]orders!A:I,9,FALSE)</f>
        <v>shiela.calderon@msn.com</v>
      </c>
      <c r="K3158" s="14">
        <f>VLOOKUP(A3158, [1]orders!A:J,10,FALSE)</f>
        <v>95677</v>
      </c>
      <c r="L3158" s="2" t="str">
        <f>IFERROR(VLOOKUP(C3158, [5]stores!A:B, 2, FALSE), "Unknown")</f>
        <v>Santa Cruz Bikes</v>
      </c>
      <c r="M3158" s="2" t="str">
        <f>VLOOKUP(D3158,[3]products!A:B,2,FALSE)</f>
        <v>Haro SR 1.2 - 2017</v>
      </c>
      <c r="N3158" s="2" t="str">
        <f>VLOOKUP(D3158, [3]products!A:H, 8, FALSE)</f>
        <v>Haro</v>
      </c>
      <c r="O3158" s="21">
        <f>VLOOKUP(A3158, [1]orders!A:D, 4, FALSE)</f>
        <v>42972</v>
      </c>
      <c r="P3158" s="2">
        <v>2</v>
      </c>
      <c r="Q3158" s="2">
        <v>869.99</v>
      </c>
      <c r="R3158" s="27">
        <v>7.0000000000000007E-2</v>
      </c>
      <c r="S3158" s="2">
        <f t="shared" si="49"/>
        <v>1739.98</v>
      </c>
    </row>
    <row r="3159" spans="1:19" x14ac:dyDescent="0.3">
      <c r="A3159" s="2">
        <v>1093</v>
      </c>
      <c r="B3159" s="2">
        <v>2</v>
      </c>
      <c r="C3159" s="2">
        <f>VLOOKUP(A3159, [1]orders!A:G, 7, FALSE)</f>
        <v>1</v>
      </c>
      <c r="D3159" s="2">
        <v>17</v>
      </c>
      <c r="E3159" s="2">
        <f>VLOOKUP(C3159, [2]staffs!A:G,1,FALSE)</f>
        <v>1</v>
      </c>
      <c r="F3159" s="2" t="str">
        <f>VLOOKUP(E3159, [2]staffs!A:D,4,FALSE)</f>
        <v>fabiola.jackson@bikes.shop</v>
      </c>
      <c r="G3159" s="2">
        <f>VLOOKUP(D3159, [3]products!$A:$D, 4, FALSE)</f>
        <v>3</v>
      </c>
      <c r="H3159" s="2" t="str">
        <f>VLOOKUP(G3159, [4]categories!A:B, 2, FALSE)</f>
        <v>Cruisers Bicycles</v>
      </c>
      <c r="I3159" s="14">
        <f>VLOOKUP(A3159, [1]orders!A:B,2,FALSE)</f>
        <v>326</v>
      </c>
      <c r="J3159" s="14" t="str">
        <f>VLOOKUP(A3159, [1]orders!A:I,9,FALSE)</f>
        <v>shiela.calderon@msn.com</v>
      </c>
      <c r="K3159" s="14">
        <f>VLOOKUP(A3159, [1]orders!A:J,10,FALSE)</f>
        <v>95677</v>
      </c>
      <c r="L3159" s="2" t="str">
        <f>IFERROR(VLOOKUP(C3159, [5]stores!A:B, 2, FALSE), "Unknown")</f>
        <v>Santa Cruz Bikes</v>
      </c>
      <c r="M3159" s="2" t="str">
        <f>VLOOKUP(D3159,[3]products!A:B,2,FALSE)</f>
        <v>Pure Cycles Vine 8-Speed - 2016</v>
      </c>
      <c r="N3159" s="2" t="str">
        <f>VLOOKUP(D3159, [3]products!A:H, 8, FALSE)</f>
        <v>Pure Cycles</v>
      </c>
      <c r="O3159" s="21">
        <f>VLOOKUP(A3159, [1]orders!A:D, 4, FALSE)</f>
        <v>42972</v>
      </c>
      <c r="P3159" s="2">
        <v>2</v>
      </c>
      <c r="Q3159" s="2">
        <v>429</v>
      </c>
      <c r="R3159" s="27">
        <v>0.1</v>
      </c>
      <c r="S3159" s="2">
        <f t="shared" si="49"/>
        <v>858</v>
      </c>
    </row>
    <row r="3160" spans="1:19" x14ac:dyDescent="0.3">
      <c r="A3160" s="2">
        <v>1093</v>
      </c>
      <c r="B3160" s="2">
        <v>3</v>
      </c>
      <c r="C3160" s="2">
        <f>VLOOKUP(A3160, [1]orders!A:G, 7, FALSE)</f>
        <v>1</v>
      </c>
      <c r="D3160" s="2">
        <v>90</v>
      </c>
      <c r="E3160" s="2">
        <f>VLOOKUP(C3160, [2]staffs!A:G,1,FALSE)</f>
        <v>1</v>
      </c>
      <c r="F3160" s="2" t="str">
        <f>VLOOKUP(E3160, [2]staffs!A:D,4,FALSE)</f>
        <v>fabiola.jackson@bikes.shop</v>
      </c>
      <c r="G3160" s="2">
        <f>VLOOKUP(D3160, [3]products!$A:$D, 4, FALSE)</f>
        <v>1</v>
      </c>
      <c r="H3160" s="2" t="str">
        <f>VLOOKUP(G3160, [4]categories!A:B, 2, FALSE)</f>
        <v>Children Bicycles</v>
      </c>
      <c r="I3160" s="14">
        <f>VLOOKUP(A3160, [1]orders!A:B,2,FALSE)</f>
        <v>326</v>
      </c>
      <c r="J3160" s="14" t="str">
        <f>VLOOKUP(A3160, [1]orders!A:I,9,FALSE)</f>
        <v>shiela.calderon@msn.com</v>
      </c>
      <c r="K3160" s="14">
        <f>VLOOKUP(A3160, [1]orders!A:J,10,FALSE)</f>
        <v>95677</v>
      </c>
      <c r="L3160" s="2" t="str">
        <f>IFERROR(VLOOKUP(C3160, [5]stores!A:B, 2, FALSE), "Unknown")</f>
        <v>Santa Cruz Bikes</v>
      </c>
      <c r="M3160" s="2" t="str">
        <f>VLOOKUP(D3160,[3]products!A:B,2,FALSE)</f>
        <v>Trek Precaliber 16 Girls - 2017</v>
      </c>
      <c r="N3160" s="2" t="str">
        <f>VLOOKUP(D3160, [3]products!A:H, 8, FALSE)</f>
        <v>Trek</v>
      </c>
      <c r="O3160" s="21">
        <f>VLOOKUP(A3160, [1]orders!A:D, 4, FALSE)</f>
        <v>42972</v>
      </c>
      <c r="P3160" s="2">
        <v>2</v>
      </c>
      <c r="Q3160" s="2">
        <v>209.99</v>
      </c>
      <c r="R3160" s="27">
        <v>0.1</v>
      </c>
      <c r="S3160" s="2">
        <f t="shared" si="49"/>
        <v>419.98</v>
      </c>
    </row>
    <row r="3161" spans="1:19" x14ac:dyDescent="0.3">
      <c r="A3161" s="2">
        <v>1094</v>
      </c>
      <c r="B3161" s="2">
        <v>1</v>
      </c>
      <c r="C3161" s="2">
        <f>VLOOKUP(A3161, [1]orders!A:G, 7, FALSE)</f>
        <v>2</v>
      </c>
      <c r="D3161" s="2">
        <v>71</v>
      </c>
      <c r="E3161" s="2">
        <f>VLOOKUP(C3161, [2]staffs!A:G,1,FALSE)</f>
        <v>2</v>
      </c>
      <c r="F3161" s="2" t="str">
        <f>VLOOKUP(E3161, [2]staffs!A:D,4,FALSE)</f>
        <v>mireya.copeland@bikes.shop</v>
      </c>
      <c r="G3161" s="2">
        <f>VLOOKUP(D3161, [3]products!$A:$D, 4, FALSE)</f>
        <v>3</v>
      </c>
      <c r="H3161" s="2" t="str">
        <f>VLOOKUP(G3161, [4]categories!A:B, 2, FALSE)</f>
        <v>Cruisers Bicycles</v>
      </c>
      <c r="I3161" s="14">
        <f>VLOOKUP(A3161, [1]orders!A:B,2,FALSE)</f>
        <v>828</v>
      </c>
      <c r="J3161" s="14" t="str">
        <f>VLOOKUP(A3161, [1]orders!A:I,9,FALSE)</f>
        <v>renato.morton@msn.com</v>
      </c>
      <c r="K3161" s="14">
        <f>VLOOKUP(A3161, [1]orders!A:J,10,FALSE)</f>
        <v>10550</v>
      </c>
      <c r="L3161" s="2" t="str">
        <f>IFERROR(VLOOKUP(C3161, [5]stores!A:B, 2, FALSE), "Unknown")</f>
        <v>Baldwin Bikes</v>
      </c>
      <c r="M3161" s="2" t="str">
        <f>VLOOKUP(D3161,[3]products!A:B,2,FALSE)</f>
        <v>Sun Bicycles Atlas X-Type - 2017</v>
      </c>
      <c r="N3161" s="2" t="str">
        <f>VLOOKUP(D3161, [3]products!A:H, 8, FALSE)</f>
        <v>Sun Bicycles</v>
      </c>
      <c r="O3161" s="21">
        <f>VLOOKUP(A3161, [1]orders!A:D, 4, FALSE)</f>
        <v>42972</v>
      </c>
      <c r="P3161" s="2">
        <v>1</v>
      </c>
      <c r="Q3161" s="2">
        <v>416.99</v>
      </c>
      <c r="R3161" s="27">
        <v>0.1</v>
      </c>
      <c r="S3161" s="2">
        <f t="shared" si="49"/>
        <v>416.99</v>
      </c>
    </row>
    <row r="3162" spans="1:19" x14ac:dyDescent="0.3">
      <c r="A3162" s="2">
        <v>1094</v>
      </c>
      <c r="B3162" s="2">
        <v>2</v>
      </c>
      <c r="C3162" s="2">
        <f>VLOOKUP(A3162, [1]orders!A:G, 7, FALSE)</f>
        <v>2</v>
      </c>
      <c r="D3162" s="2">
        <v>11</v>
      </c>
      <c r="E3162" s="2">
        <f>VLOOKUP(C3162, [2]staffs!A:G,1,FALSE)</f>
        <v>2</v>
      </c>
      <c r="F3162" s="2" t="str">
        <f>VLOOKUP(E3162, [2]staffs!A:D,4,FALSE)</f>
        <v>mireya.copeland@bikes.shop</v>
      </c>
      <c r="G3162" s="2">
        <f>VLOOKUP(D3162, [3]products!$A:$D, 4, FALSE)</f>
        <v>4</v>
      </c>
      <c r="H3162" s="2" t="str">
        <f>VLOOKUP(G3162, [4]categories!A:B, 2, FALSE)</f>
        <v>Cyclocross Bicycles</v>
      </c>
      <c r="I3162" s="14">
        <f>VLOOKUP(A3162, [1]orders!A:B,2,FALSE)</f>
        <v>828</v>
      </c>
      <c r="J3162" s="14" t="str">
        <f>VLOOKUP(A3162, [1]orders!A:I,9,FALSE)</f>
        <v>renato.morton@msn.com</v>
      </c>
      <c r="K3162" s="14">
        <f>VLOOKUP(A3162, [1]orders!A:J,10,FALSE)</f>
        <v>10550</v>
      </c>
      <c r="L3162" s="2" t="str">
        <f>IFERROR(VLOOKUP(C3162, [5]stores!A:B, 2, FALSE), "Unknown")</f>
        <v>Baldwin Bikes</v>
      </c>
      <c r="M3162" s="2" t="str">
        <f>VLOOKUP(D3162,[3]products!A:B,2,FALSE)</f>
        <v>Surly Straggler 650b - 2016</v>
      </c>
      <c r="N3162" s="2" t="str">
        <f>VLOOKUP(D3162, [3]products!A:H, 8, FALSE)</f>
        <v>Surly</v>
      </c>
      <c r="O3162" s="21">
        <f>VLOOKUP(A3162, [1]orders!A:D, 4, FALSE)</f>
        <v>42972</v>
      </c>
      <c r="P3162" s="2">
        <v>1</v>
      </c>
      <c r="Q3162" s="2">
        <v>1680.99</v>
      </c>
      <c r="R3162" s="27">
        <v>0.1</v>
      </c>
      <c r="S3162" s="2">
        <f t="shared" si="49"/>
        <v>1680.99</v>
      </c>
    </row>
    <row r="3163" spans="1:19" x14ac:dyDescent="0.3">
      <c r="A3163" s="2">
        <v>1094</v>
      </c>
      <c r="B3163" s="2">
        <v>3</v>
      </c>
      <c r="C3163" s="2">
        <f>VLOOKUP(A3163, [1]orders!A:G, 7, FALSE)</f>
        <v>2</v>
      </c>
      <c r="D3163" s="2">
        <v>24</v>
      </c>
      <c r="E3163" s="2">
        <f>VLOOKUP(C3163, [2]staffs!A:G,1,FALSE)</f>
        <v>2</v>
      </c>
      <c r="F3163" s="2" t="str">
        <f>VLOOKUP(E3163, [2]staffs!A:D,4,FALSE)</f>
        <v>mireya.copeland@bikes.shop</v>
      </c>
      <c r="G3163" s="2">
        <f>VLOOKUP(D3163, [3]products!$A:$D, 4, FALSE)</f>
        <v>2</v>
      </c>
      <c r="H3163" s="2" t="str">
        <f>VLOOKUP(G3163, [4]categories!A:B, 2, FALSE)</f>
        <v>Comfort Bicycles</v>
      </c>
      <c r="I3163" s="14">
        <f>VLOOKUP(A3163, [1]orders!A:B,2,FALSE)</f>
        <v>828</v>
      </c>
      <c r="J3163" s="14" t="str">
        <f>VLOOKUP(A3163, [1]orders!A:I,9,FALSE)</f>
        <v>renato.morton@msn.com</v>
      </c>
      <c r="K3163" s="14">
        <f>VLOOKUP(A3163, [1]orders!A:J,10,FALSE)</f>
        <v>10550</v>
      </c>
      <c r="L3163" s="2" t="str">
        <f>IFERROR(VLOOKUP(C3163, [5]stores!A:B, 2, FALSE), "Unknown")</f>
        <v>Baldwin Bikes</v>
      </c>
      <c r="M3163" s="2" t="str">
        <f>VLOOKUP(D3163,[3]products!A:B,2,FALSE)</f>
        <v>Electra Townie Original 21D - 2016</v>
      </c>
      <c r="N3163" s="2" t="str">
        <f>VLOOKUP(D3163, [3]products!A:H, 8, FALSE)</f>
        <v>Electra</v>
      </c>
      <c r="O3163" s="21">
        <f>VLOOKUP(A3163, [1]orders!A:D, 4, FALSE)</f>
        <v>42972</v>
      </c>
      <c r="P3163" s="2">
        <v>1</v>
      </c>
      <c r="Q3163" s="2">
        <v>549.99</v>
      </c>
      <c r="R3163" s="27">
        <v>0.1</v>
      </c>
      <c r="S3163" s="2">
        <f t="shared" si="49"/>
        <v>549.99</v>
      </c>
    </row>
    <row r="3164" spans="1:19" x14ac:dyDescent="0.3">
      <c r="A3164" s="2">
        <v>1094</v>
      </c>
      <c r="B3164" s="2">
        <v>4</v>
      </c>
      <c r="C3164" s="2">
        <f>VLOOKUP(A3164, [1]orders!A:G, 7, FALSE)</f>
        <v>2</v>
      </c>
      <c r="D3164" s="2">
        <v>107</v>
      </c>
      <c r="E3164" s="2">
        <f>VLOOKUP(C3164, [2]staffs!A:G,1,FALSE)</f>
        <v>2</v>
      </c>
      <c r="F3164" s="2" t="str">
        <f>VLOOKUP(E3164, [2]staffs!A:D,4,FALSE)</f>
        <v>mireya.copeland@bikes.shop</v>
      </c>
      <c r="G3164" s="2">
        <f>VLOOKUP(D3164, [3]products!$A:$D, 4, FALSE)</f>
        <v>2</v>
      </c>
      <c r="H3164" s="2" t="str">
        <f>VLOOKUP(G3164, [4]categories!A:B, 2, FALSE)</f>
        <v>Comfort Bicycles</v>
      </c>
      <c r="I3164" s="14">
        <f>VLOOKUP(A3164, [1]orders!A:B,2,FALSE)</f>
        <v>828</v>
      </c>
      <c r="J3164" s="14" t="str">
        <f>VLOOKUP(A3164, [1]orders!A:I,9,FALSE)</f>
        <v>renato.morton@msn.com</v>
      </c>
      <c r="K3164" s="14">
        <f>VLOOKUP(A3164, [1]orders!A:J,10,FALSE)</f>
        <v>10550</v>
      </c>
      <c r="L3164" s="2" t="str">
        <f>IFERROR(VLOOKUP(C3164, [5]stores!A:B, 2, FALSE), "Unknown")</f>
        <v>Baldwin Bikes</v>
      </c>
      <c r="M3164" s="2" t="str">
        <f>VLOOKUP(D3164,[3]products!A:B,2,FALSE)</f>
        <v>Sun Bicycles Cruz 7 - 2017</v>
      </c>
      <c r="N3164" s="2" t="str">
        <f>VLOOKUP(D3164, [3]products!A:H, 8, FALSE)</f>
        <v>Sun Bicycles</v>
      </c>
      <c r="O3164" s="21">
        <f>VLOOKUP(A3164, [1]orders!A:D, 4, FALSE)</f>
        <v>42972</v>
      </c>
      <c r="P3164" s="2">
        <v>1</v>
      </c>
      <c r="Q3164" s="2">
        <v>416.99</v>
      </c>
      <c r="R3164" s="27">
        <v>0.2</v>
      </c>
      <c r="S3164" s="2">
        <f t="shared" si="49"/>
        <v>416.99</v>
      </c>
    </row>
    <row r="3165" spans="1:19" x14ac:dyDescent="0.3">
      <c r="A3165" s="2">
        <v>1095</v>
      </c>
      <c r="B3165" s="2">
        <v>1</v>
      </c>
      <c r="C3165" s="2">
        <f>VLOOKUP(A3165, [1]orders!A:G, 7, FALSE)</f>
        <v>3</v>
      </c>
      <c r="D3165" s="2">
        <v>78</v>
      </c>
      <c r="E3165" s="2">
        <f>VLOOKUP(C3165, [2]staffs!A:G,1,FALSE)</f>
        <v>3</v>
      </c>
      <c r="F3165" s="2" t="str">
        <f>VLOOKUP(E3165, [2]staffs!A:D,4,FALSE)</f>
        <v>genna.serrano@bikes.shop</v>
      </c>
      <c r="G3165" s="2">
        <f>VLOOKUP(D3165, [3]products!$A:$D, 4, FALSE)</f>
        <v>3</v>
      </c>
      <c r="H3165" s="2" t="str">
        <f>VLOOKUP(G3165, [4]categories!A:B, 2, FALSE)</f>
        <v>Cruisers Bicycles</v>
      </c>
      <c r="I3165" s="14">
        <f>VLOOKUP(A3165, [1]orders!A:B,2,FALSE)</f>
        <v>1382</v>
      </c>
      <c r="J3165" s="14" t="str">
        <f>VLOOKUP(A3165, [1]orders!A:I,9,FALSE)</f>
        <v>wynona.douglas@msn.com</v>
      </c>
      <c r="K3165" s="14">
        <f>VLOOKUP(A3165, [1]orders!A:J,10,FALSE)</f>
        <v>78552</v>
      </c>
      <c r="L3165" s="2" t="str">
        <f>IFERROR(VLOOKUP(C3165, [5]stores!A:B, 2, FALSE), "Unknown")</f>
        <v>Rowlett Bikes</v>
      </c>
      <c r="M3165" s="2" t="str">
        <f>VLOOKUP(D3165,[3]products!A:B,2,FALSE)</f>
        <v>Sun Bicycles Biscayne Tandem CB - 2017</v>
      </c>
      <c r="N3165" s="2" t="str">
        <f>VLOOKUP(D3165, [3]products!A:H, 8, FALSE)</f>
        <v>Sun Bicycles</v>
      </c>
      <c r="O3165" s="21">
        <f>VLOOKUP(A3165, [1]orders!A:D, 4, FALSE)</f>
        <v>42973</v>
      </c>
      <c r="P3165" s="2">
        <v>2</v>
      </c>
      <c r="Q3165" s="2">
        <v>647.99</v>
      </c>
      <c r="R3165" s="27">
        <v>0.05</v>
      </c>
      <c r="S3165" s="2">
        <f t="shared" si="49"/>
        <v>1295.98</v>
      </c>
    </row>
    <row r="3166" spans="1:19" x14ac:dyDescent="0.3">
      <c r="A3166" s="2">
        <v>1095</v>
      </c>
      <c r="B3166" s="2">
        <v>2</v>
      </c>
      <c r="C3166" s="2">
        <f>VLOOKUP(A3166, [1]orders!A:G, 7, FALSE)</f>
        <v>3</v>
      </c>
      <c r="D3166" s="2">
        <v>3</v>
      </c>
      <c r="E3166" s="2">
        <f>VLOOKUP(C3166, [2]staffs!A:G,1,FALSE)</f>
        <v>3</v>
      </c>
      <c r="F3166" s="2" t="str">
        <f>VLOOKUP(E3166, [2]staffs!A:D,4,FALSE)</f>
        <v>genna.serrano@bikes.shop</v>
      </c>
      <c r="G3166" s="2">
        <f>VLOOKUP(D3166, [3]products!$A:$D, 4, FALSE)</f>
        <v>6</v>
      </c>
      <c r="H3166" s="2" t="str">
        <f>VLOOKUP(G3166, [4]categories!A:B, 2, FALSE)</f>
        <v>Mountain Bikes</v>
      </c>
      <c r="I3166" s="14">
        <f>VLOOKUP(A3166, [1]orders!A:B,2,FALSE)</f>
        <v>1382</v>
      </c>
      <c r="J3166" s="14" t="str">
        <f>VLOOKUP(A3166, [1]orders!A:I,9,FALSE)</f>
        <v>wynona.douglas@msn.com</v>
      </c>
      <c r="K3166" s="14">
        <f>VLOOKUP(A3166, [1]orders!A:J,10,FALSE)</f>
        <v>78552</v>
      </c>
      <c r="L3166" s="2" t="str">
        <f>IFERROR(VLOOKUP(C3166, [5]stores!A:B, 2, FALSE), "Unknown")</f>
        <v>Rowlett Bikes</v>
      </c>
      <c r="M3166" s="2" t="str">
        <f>VLOOKUP(D3166,[3]products!A:B,2,FALSE)</f>
        <v>Surly Wednesday Frameset - 2016</v>
      </c>
      <c r="N3166" s="2" t="str">
        <f>VLOOKUP(D3166, [3]products!A:H, 8, FALSE)</f>
        <v>Surly</v>
      </c>
      <c r="O3166" s="21">
        <f>VLOOKUP(A3166, [1]orders!A:D, 4, FALSE)</f>
        <v>42973</v>
      </c>
      <c r="P3166" s="2">
        <v>2</v>
      </c>
      <c r="Q3166" s="2">
        <v>999.99</v>
      </c>
      <c r="R3166" s="27">
        <v>0.2</v>
      </c>
      <c r="S3166" s="2">
        <f t="shared" si="49"/>
        <v>1999.98</v>
      </c>
    </row>
    <row r="3167" spans="1:19" x14ac:dyDescent="0.3">
      <c r="A3167" s="2">
        <v>1095</v>
      </c>
      <c r="B3167" s="2">
        <v>3</v>
      </c>
      <c r="C3167" s="2">
        <f>VLOOKUP(A3167, [1]orders!A:G, 7, FALSE)</f>
        <v>3</v>
      </c>
      <c r="D3167" s="2">
        <v>15</v>
      </c>
      <c r="E3167" s="2">
        <f>VLOOKUP(C3167, [2]staffs!A:G,1,FALSE)</f>
        <v>3</v>
      </c>
      <c r="F3167" s="2" t="str">
        <f>VLOOKUP(E3167, [2]staffs!A:D,4,FALSE)</f>
        <v>genna.serrano@bikes.shop</v>
      </c>
      <c r="G3167" s="2">
        <f>VLOOKUP(D3167, [3]products!$A:$D, 4, FALSE)</f>
        <v>3</v>
      </c>
      <c r="H3167" s="2" t="str">
        <f>VLOOKUP(G3167, [4]categories!A:B, 2, FALSE)</f>
        <v>Cruisers Bicycles</v>
      </c>
      <c r="I3167" s="14">
        <f>VLOOKUP(A3167, [1]orders!A:B,2,FALSE)</f>
        <v>1382</v>
      </c>
      <c r="J3167" s="14" t="str">
        <f>VLOOKUP(A3167, [1]orders!A:I,9,FALSE)</f>
        <v>wynona.douglas@msn.com</v>
      </c>
      <c r="K3167" s="14">
        <f>VLOOKUP(A3167, [1]orders!A:J,10,FALSE)</f>
        <v>78552</v>
      </c>
      <c r="L3167" s="2" t="str">
        <f>IFERROR(VLOOKUP(C3167, [5]stores!A:B, 2, FALSE), "Unknown")</f>
        <v>Rowlett Bikes</v>
      </c>
      <c r="M3167" s="2" t="str">
        <f>VLOOKUP(D3167,[3]products!A:B,2,FALSE)</f>
        <v>Electra Moto 1 - 2016</v>
      </c>
      <c r="N3167" s="2" t="str">
        <f>VLOOKUP(D3167, [3]products!A:H, 8, FALSE)</f>
        <v>Electra</v>
      </c>
      <c r="O3167" s="21">
        <f>VLOOKUP(A3167, [1]orders!A:D, 4, FALSE)</f>
        <v>42973</v>
      </c>
      <c r="P3167" s="2">
        <v>2</v>
      </c>
      <c r="Q3167" s="2">
        <v>529.99</v>
      </c>
      <c r="R3167" s="27">
        <v>0.1</v>
      </c>
      <c r="S3167" s="2">
        <f t="shared" si="49"/>
        <v>1059.98</v>
      </c>
    </row>
    <row r="3168" spans="1:19" x14ac:dyDescent="0.3">
      <c r="A3168" s="2">
        <v>1095</v>
      </c>
      <c r="B3168" s="2">
        <v>4</v>
      </c>
      <c r="C3168" s="2">
        <f>VLOOKUP(A3168, [1]orders!A:G, 7, FALSE)</f>
        <v>3</v>
      </c>
      <c r="D3168" s="2">
        <v>31</v>
      </c>
      <c r="E3168" s="2">
        <f>VLOOKUP(C3168, [2]staffs!A:G,1,FALSE)</f>
        <v>3</v>
      </c>
      <c r="F3168" s="2" t="str">
        <f>VLOOKUP(E3168, [2]staffs!A:D,4,FALSE)</f>
        <v>genna.serrano@bikes.shop</v>
      </c>
      <c r="G3168" s="2">
        <f>VLOOKUP(D3168, [3]products!$A:$D, 4, FALSE)</f>
        <v>6</v>
      </c>
      <c r="H3168" s="2" t="str">
        <f>VLOOKUP(G3168, [4]categories!A:B, 2, FALSE)</f>
        <v>Mountain Bikes</v>
      </c>
      <c r="I3168" s="14">
        <f>VLOOKUP(A3168, [1]orders!A:B,2,FALSE)</f>
        <v>1382</v>
      </c>
      <c r="J3168" s="14" t="str">
        <f>VLOOKUP(A3168, [1]orders!A:I,9,FALSE)</f>
        <v>wynona.douglas@msn.com</v>
      </c>
      <c r="K3168" s="14">
        <f>VLOOKUP(A3168, [1]orders!A:J,10,FALSE)</f>
        <v>78552</v>
      </c>
      <c r="L3168" s="2" t="str">
        <f>IFERROR(VLOOKUP(C3168, [5]stores!A:B, 2, FALSE), "Unknown")</f>
        <v>Rowlett Bikes</v>
      </c>
      <c r="M3168" s="2" t="str">
        <f>VLOOKUP(D3168,[3]products!A:B,2,FALSE)</f>
        <v>Surly Wednesday - 2017</v>
      </c>
      <c r="N3168" s="2" t="str">
        <f>VLOOKUP(D3168, [3]products!A:H, 8, FALSE)</f>
        <v>Surly</v>
      </c>
      <c r="O3168" s="21">
        <f>VLOOKUP(A3168, [1]orders!A:D, 4, FALSE)</f>
        <v>42973</v>
      </c>
      <c r="P3168" s="2">
        <v>1</v>
      </c>
      <c r="Q3168" s="2">
        <v>1632.99</v>
      </c>
      <c r="R3168" s="27">
        <v>0.2</v>
      </c>
      <c r="S3168" s="2">
        <f t="shared" si="49"/>
        <v>1632.99</v>
      </c>
    </row>
    <row r="3169" spans="1:19" x14ac:dyDescent="0.3">
      <c r="A3169" s="2">
        <v>1095</v>
      </c>
      <c r="B3169" s="2">
        <v>5</v>
      </c>
      <c r="C3169" s="2">
        <f>VLOOKUP(A3169, [1]orders!A:G, 7, FALSE)</f>
        <v>3</v>
      </c>
      <c r="D3169" s="2">
        <v>50</v>
      </c>
      <c r="E3169" s="2">
        <f>VLOOKUP(C3169, [2]staffs!A:G,1,FALSE)</f>
        <v>3</v>
      </c>
      <c r="F3169" s="2" t="str">
        <f>VLOOKUP(E3169, [2]staffs!A:D,4,FALSE)</f>
        <v>genna.serrano@bikes.shop</v>
      </c>
      <c r="G3169" s="2">
        <f>VLOOKUP(D3169, [3]products!$A:$D, 4, FALSE)</f>
        <v>7</v>
      </c>
      <c r="H3169" s="2" t="str">
        <f>VLOOKUP(G3169, [4]categories!A:B, 2, FALSE)</f>
        <v>Road Bikes</v>
      </c>
      <c r="I3169" s="14">
        <f>VLOOKUP(A3169, [1]orders!A:B,2,FALSE)</f>
        <v>1382</v>
      </c>
      <c r="J3169" s="14" t="str">
        <f>VLOOKUP(A3169, [1]orders!A:I,9,FALSE)</f>
        <v>wynona.douglas@msn.com</v>
      </c>
      <c r="K3169" s="14">
        <f>VLOOKUP(A3169, [1]orders!A:J,10,FALSE)</f>
        <v>78552</v>
      </c>
      <c r="L3169" s="2" t="str">
        <f>IFERROR(VLOOKUP(C3169, [5]stores!A:B, 2, FALSE), "Unknown")</f>
        <v>Rowlett Bikes</v>
      </c>
      <c r="M3169" s="2" t="str">
        <f>VLOOKUP(D3169,[3]products!A:B,2,FALSE)</f>
        <v>Trek Silque SLR 7 Women's - 2017</v>
      </c>
      <c r="N3169" s="2" t="str">
        <f>VLOOKUP(D3169, [3]products!A:H, 8, FALSE)</f>
        <v>Trek</v>
      </c>
      <c r="O3169" s="21">
        <f>VLOOKUP(A3169, [1]orders!A:D, 4, FALSE)</f>
        <v>42973</v>
      </c>
      <c r="P3169" s="2">
        <v>2</v>
      </c>
      <c r="Q3169" s="2">
        <v>5999.99</v>
      </c>
      <c r="R3169" s="27">
        <v>0.05</v>
      </c>
      <c r="S3169" s="2">
        <f t="shared" si="49"/>
        <v>11999.98</v>
      </c>
    </row>
    <row r="3170" spans="1:19" x14ac:dyDescent="0.3">
      <c r="A3170" s="2">
        <v>1096</v>
      </c>
      <c r="B3170" s="2">
        <v>1</v>
      </c>
      <c r="C3170" s="2">
        <f>VLOOKUP(A3170, [1]orders!A:G, 7, FALSE)</f>
        <v>1</v>
      </c>
      <c r="D3170" s="2">
        <v>11</v>
      </c>
      <c r="E3170" s="2">
        <f>VLOOKUP(C3170, [2]staffs!A:G,1,FALSE)</f>
        <v>1</v>
      </c>
      <c r="F3170" s="2" t="str">
        <f>VLOOKUP(E3170, [2]staffs!A:D,4,FALSE)</f>
        <v>fabiola.jackson@bikes.shop</v>
      </c>
      <c r="G3170" s="2">
        <f>VLOOKUP(D3170, [3]products!$A:$D, 4, FALSE)</f>
        <v>4</v>
      </c>
      <c r="H3170" s="2" t="str">
        <f>VLOOKUP(G3170, [4]categories!A:B, 2, FALSE)</f>
        <v>Cyclocross Bicycles</v>
      </c>
      <c r="I3170" s="14">
        <f>VLOOKUP(A3170, [1]orders!A:B,2,FALSE)</f>
        <v>589</v>
      </c>
      <c r="J3170" s="14" t="str">
        <f>VLOOKUP(A3170, [1]orders!A:I,9,FALSE)</f>
        <v>jeffry.church@msn.com</v>
      </c>
      <c r="K3170" s="14">
        <f>VLOOKUP(A3170, [1]orders!A:J,10,FALSE)</f>
        <v>94566</v>
      </c>
      <c r="L3170" s="2" t="str">
        <f>IFERROR(VLOOKUP(C3170, [5]stores!A:B, 2, FALSE), "Unknown")</f>
        <v>Santa Cruz Bikes</v>
      </c>
      <c r="M3170" s="2" t="str">
        <f>VLOOKUP(D3170,[3]products!A:B,2,FALSE)</f>
        <v>Surly Straggler 650b - 2016</v>
      </c>
      <c r="N3170" s="2" t="str">
        <f>VLOOKUP(D3170, [3]products!A:H, 8, FALSE)</f>
        <v>Surly</v>
      </c>
      <c r="O3170" s="21">
        <f>VLOOKUP(A3170, [1]orders!A:D, 4, FALSE)</f>
        <v>42974</v>
      </c>
      <c r="P3170" s="2">
        <v>1</v>
      </c>
      <c r="Q3170" s="2">
        <v>1680.99</v>
      </c>
      <c r="R3170" s="27">
        <v>0.1</v>
      </c>
      <c r="S3170" s="2">
        <f t="shared" si="49"/>
        <v>1680.99</v>
      </c>
    </row>
    <row r="3171" spans="1:19" x14ac:dyDescent="0.3">
      <c r="A3171" s="2">
        <v>1097</v>
      </c>
      <c r="B3171" s="2">
        <v>1</v>
      </c>
      <c r="C3171" s="2">
        <f>VLOOKUP(A3171, [1]orders!A:G, 7, FALSE)</f>
        <v>2</v>
      </c>
      <c r="D3171" s="2">
        <v>99</v>
      </c>
      <c r="E3171" s="2">
        <f>VLOOKUP(C3171, [2]staffs!A:G,1,FALSE)</f>
        <v>2</v>
      </c>
      <c r="F3171" s="2" t="str">
        <f>VLOOKUP(E3171, [2]staffs!A:D,4,FALSE)</f>
        <v>mireya.copeland@bikes.shop</v>
      </c>
      <c r="G3171" s="2">
        <f>VLOOKUP(D3171, [3]products!$A:$D, 4, FALSE)</f>
        <v>1</v>
      </c>
      <c r="H3171" s="2" t="str">
        <f>VLOOKUP(G3171, [4]categories!A:B, 2, FALSE)</f>
        <v>Children Bicycles</v>
      </c>
      <c r="I3171" s="14">
        <f>VLOOKUP(A3171, [1]orders!A:B,2,FALSE)</f>
        <v>1311</v>
      </c>
      <c r="J3171" s="14" t="str">
        <f>VLOOKUP(A3171, [1]orders!A:I,9,FALSE)</f>
        <v>whitley.cannon@msn.com</v>
      </c>
      <c r="K3171" s="14">
        <f>VLOOKUP(A3171, [1]orders!A:J,10,FALSE)</f>
        <v>11727</v>
      </c>
      <c r="L3171" s="2" t="str">
        <f>IFERROR(VLOOKUP(C3171, [5]stores!A:B, 2, FALSE), "Unknown")</f>
        <v>Baldwin Bikes</v>
      </c>
      <c r="M3171" s="2" t="str">
        <f>VLOOKUP(D3171,[3]products!A:B,2,FALSE)</f>
        <v>Electra Sugar Skulls 1 (20-inch) - Girl's - 2017</v>
      </c>
      <c r="N3171" s="2" t="str">
        <f>VLOOKUP(D3171, [3]products!A:H, 8, FALSE)</f>
        <v>Electra</v>
      </c>
      <c r="O3171" s="21">
        <f>VLOOKUP(A3171, [1]orders!A:D, 4, FALSE)</f>
        <v>42974</v>
      </c>
      <c r="P3171" s="2">
        <v>1</v>
      </c>
      <c r="Q3171" s="2">
        <v>299.99</v>
      </c>
      <c r="R3171" s="27">
        <v>0.05</v>
      </c>
      <c r="S3171" s="2">
        <f t="shared" si="49"/>
        <v>299.99</v>
      </c>
    </row>
    <row r="3172" spans="1:19" x14ac:dyDescent="0.3">
      <c r="A3172" s="2">
        <v>1097</v>
      </c>
      <c r="B3172" s="2">
        <v>2</v>
      </c>
      <c r="C3172" s="2">
        <f>VLOOKUP(A3172, [1]orders!A:G, 7, FALSE)</f>
        <v>2</v>
      </c>
      <c r="D3172" s="2">
        <v>106</v>
      </c>
      <c r="E3172" s="2">
        <f>VLOOKUP(C3172, [2]staffs!A:G,1,FALSE)</f>
        <v>2</v>
      </c>
      <c r="F3172" s="2" t="str">
        <f>VLOOKUP(E3172, [2]staffs!A:D,4,FALSE)</f>
        <v>mireya.copeland@bikes.shop</v>
      </c>
      <c r="G3172" s="2">
        <f>VLOOKUP(D3172, [3]products!$A:$D, 4, FALSE)</f>
        <v>2</v>
      </c>
      <c r="H3172" s="2" t="str">
        <f>VLOOKUP(G3172, [4]categories!A:B, 2, FALSE)</f>
        <v>Comfort Bicycles</v>
      </c>
      <c r="I3172" s="14">
        <f>VLOOKUP(A3172, [1]orders!A:B,2,FALSE)</f>
        <v>1311</v>
      </c>
      <c r="J3172" s="14" t="str">
        <f>VLOOKUP(A3172, [1]orders!A:I,9,FALSE)</f>
        <v>whitley.cannon@msn.com</v>
      </c>
      <c r="K3172" s="14">
        <f>VLOOKUP(A3172, [1]orders!A:J,10,FALSE)</f>
        <v>11727</v>
      </c>
      <c r="L3172" s="2" t="str">
        <f>IFERROR(VLOOKUP(C3172, [5]stores!A:B, 2, FALSE), "Unknown")</f>
        <v>Baldwin Bikes</v>
      </c>
      <c r="M3172" s="2" t="str">
        <f>VLOOKUP(D3172,[3]products!A:B,2,FALSE)</f>
        <v>Sun Bicycles Cruz 3 - 2017</v>
      </c>
      <c r="N3172" s="2" t="str">
        <f>VLOOKUP(D3172, [3]products!A:H, 8, FALSE)</f>
        <v>Sun Bicycles</v>
      </c>
      <c r="O3172" s="21">
        <f>VLOOKUP(A3172, [1]orders!A:D, 4, FALSE)</f>
        <v>42974</v>
      </c>
      <c r="P3172" s="2">
        <v>2</v>
      </c>
      <c r="Q3172" s="2">
        <v>449.99</v>
      </c>
      <c r="R3172" s="27">
        <v>7.0000000000000007E-2</v>
      </c>
      <c r="S3172" s="2">
        <f t="shared" si="49"/>
        <v>899.98</v>
      </c>
    </row>
    <row r="3173" spans="1:19" x14ac:dyDescent="0.3">
      <c r="A3173" s="2">
        <v>1097</v>
      </c>
      <c r="B3173" s="2">
        <v>3</v>
      </c>
      <c r="C3173" s="2">
        <f>VLOOKUP(A3173, [1]orders!A:G, 7, FALSE)</f>
        <v>2</v>
      </c>
      <c r="D3173" s="2">
        <v>98</v>
      </c>
      <c r="E3173" s="2">
        <f>VLOOKUP(C3173, [2]staffs!A:G,1,FALSE)</f>
        <v>2</v>
      </c>
      <c r="F3173" s="2" t="str">
        <f>VLOOKUP(E3173, [2]staffs!A:D,4,FALSE)</f>
        <v>mireya.copeland@bikes.shop</v>
      </c>
      <c r="G3173" s="2">
        <f>VLOOKUP(D3173, [3]products!$A:$D, 4, FALSE)</f>
        <v>1</v>
      </c>
      <c r="H3173" s="2" t="str">
        <f>VLOOKUP(G3173, [4]categories!A:B, 2, FALSE)</f>
        <v>Children Bicycles</v>
      </c>
      <c r="I3173" s="14">
        <f>VLOOKUP(A3173, [1]orders!A:B,2,FALSE)</f>
        <v>1311</v>
      </c>
      <c r="J3173" s="14" t="str">
        <f>VLOOKUP(A3173, [1]orders!A:I,9,FALSE)</f>
        <v>whitley.cannon@msn.com</v>
      </c>
      <c r="K3173" s="14">
        <f>VLOOKUP(A3173, [1]orders!A:J,10,FALSE)</f>
        <v>11727</v>
      </c>
      <c r="L3173" s="2" t="str">
        <f>IFERROR(VLOOKUP(C3173, [5]stores!A:B, 2, FALSE), "Unknown")</f>
        <v>Baldwin Bikes</v>
      </c>
      <c r="M3173" s="2" t="str">
        <f>VLOOKUP(D3173,[3]products!A:B,2,FALSE)</f>
        <v>Electra Straight 8 3i (20-inch) - Boy's - 2017</v>
      </c>
      <c r="N3173" s="2" t="str">
        <f>VLOOKUP(D3173, [3]products!A:H, 8, FALSE)</f>
        <v>Electra</v>
      </c>
      <c r="O3173" s="21">
        <f>VLOOKUP(A3173, [1]orders!A:D, 4, FALSE)</f>
        <v>42974</v>
      </c>
      <c r="P3173" s="2">
        <v>2</v>
      </c>
      <c r="Q3173" s="2">
        <v>489.99</v>
      </c>
      <c r="R3173" s="27">
        <v>7.0000000000000007E-2</v>
      </c>
      <c r="S3173" s="2">
        <f t="shared" si="49"/>
        <v>979.98</v>
      </c>
    </row>
    <row r="3174" spans="1:19" x14ac:dyDescent="0.3">
      <c r="A3174" s="2">
        <v>1097</v>
      </c>
      <c r="B3174" s="2">
        <v>4</v>
      </c>
      <c r="C3174" s="2">
        <f>VLOOKUP(A3174, [1]orders!A:G, 7, FALSE)</f>
        <v>2</v>
      </c>
      <c r="D3174" s="2">
        <v>19</v>
      </c>
      <c r="E3174" s="2">
        <f>VLOOKUP(C3174, [2]staffs!A:G,1,FALSE)</f>
        <v>2</v>
      </c>
      <c r="F3174" s="2" t="str">
        <f>VLOOKUP(E3174, [2]staffs!A:D,4,FALSE)</f>
        <v>mireya.copeland@bikes.shop</v>
      </c>
      <c r="G3174" s="2">
        <f>VLOOKUP(D3174, [3]products!$A:$D, 4, FALSE)</f>
        <v>3</v>
      </c>
      <c r="H3174" s="2" t="str">
        <f>VLOOKUP(G3174, [4]categories!A:B, 2, FALSE)</f>
        <v>Cruisers Bicycles</v>
      </c>
      <c r="I3174" s="14">
        <f>VLOOKUP(A3174, [1]orders!A:B,2,FALSE)</f>
        <v>1311</v>
      </c>
      <c r="J3174" s="14" t="str">
        <f>VLOOKUP(A3174, [1]orders!A:I,9,FALSE)</f>
        <v>whitley.cannon@msn.com</v>
      </c>
      <c r="K3174" s="14">
        <f>VLOOKUP(A3174, [1]orders!A:J,10,FALSE)</f>
        <v>11727</v>
      </c>
      <c r="L3174" s="2" t="str">
        <f>IFERROR(VLOOKUP(C3174, [5]stores!A:B, 2, FALSE), "Unknown")</f>
        <v>Baldwin Bikes</v>
      </c>
      <c r="M3174" s="2" t="str">
        <f>VLOOKUP(D3174,[3]products!A:B,2,FALSE)</f>
        <v>Pure Cycles William 3-Speed - 2016</v>
      </c>
      <c r="N3174" s="2" t="str">
        <f>VLOOKUP(D3174, [3]products!A:H, 8, FALSE)</f>
        <v>Pure Cycles</v>
      </c>
      <c r="O3174" s="21">
        <f>VLOOKUP(A3174, [1]orders!A:D, 4, FALSE)</f>
        <v>42974</v>
      </c>
      <c r="P3174" s="2">
        <v>1</v>
      </c>
      <c r="Q3174" s="2">
        <v>449</v>
      </c>
      <c r="R3174" s="27">
        <v>0.2</v>
      </c>
      <c r="S3174" s="2">
        <f t="shared" si="49"/>
        <v>449</v>
      </c>
    </row>
    <row r="3175" spans="1:19" x14ac:dyDescent="0.3">
      <c r="A3175" s="2">
        <v>1097</v>
      </c>
      <c r="B3175" s="2">
        <v>5</v>
      </c>
      <c r="C3175" s="2">
        <f>VLOOKUP(A3175, [1]orders!A:G, 7, FALSE)</f>
        <v>2</v>
      </c>
      <c r="D3175" s="2">
        <v>35</v>
      </c>
      <c r="E3175" s="2">
        <f>VLOOKUP(C3175, [2]staffs!A:G,1,FALSE)</f>
        <v>2</v>
      </c>
      <c r="F3175" s="2" t="str">
        <f>VLOOKUP(E3175, [2]staffs!A:D,4,FALSE)</f>
        <v>mireya.copeland@bikes.shop</v>
      </c>
      <c r="G3175" s="2">
        <f>VLOOKUP(D3175, [3]products!$A:$D, 4, FALSE)</f>
        <v>6</v>
      </c>
      <c r="H3175" s="2" t="str">
        <f>VLOOKUP(G3175, [4]categories!A:B, 2, FALSE)</f>
        <v>Mountain Bikes</v>
      </c>
      <c r="I3175" s="14">
        <f>VLOOKUP(A3175, [1]orders!A:B,2,FALSE)</f>
        <v>1311</v>
      </c>
      <c r="J3175" s="14" t="str">
        <f>VLOOKUP(A3175, [1]orders!A:I,9,FALSE)</f>
        <v>whitley.cannon@msn.com</v>
      </c>
      <c r="K3175" s="14">
        <f>VLOOKUP(A3175, [1]orders!A:J,10,FALSE)</f>
        <v>11727</v>
      </c>
      <c r="L3175" s="2" t="str">
        <f>IFERROR(VLOOKUP(C3175, [5]stores!A:B, 2, FALSE), "Unknown")</f>
        <v>Baldwin Bikes</v>
      </c>
      <c r="M3175" s="2" t="str">
        <f>VLOOKUP(D3175,[3]products!A:B,2,FALSE)</f>
        <v>Sun Bicycles Spider 3i - 2017</v>
      </c>
      <c r="N3175" s="2" t="str">
        <f>VLOOKUP(D3175, [3]products!A:H, 8, FALSE)</f>
        <v>Sun Bicycles</v>
      </c>
      <c r="O3175" s="21">
        <f>VLOOKUP(A3175, [1]orders!A:D, 4, FALSE)</f>
        <v>42974</v>
      </c>
      <c r="P3175" s="2">
        <v>2</v>
      </c>
      <c r="Q3175" s="2">
        <v>832.99</v>
      </c>
      <c r="R3175" s="27">
        <v>0.05</v>
      </c>
      <c r="S3175" s="2">
        <f t="shared" si="49"/>
        <v>1665.98</v>
      </c>
    </row>
    <row r="3176" spans="1:19" x14ac:dyDescent="0.3">
      <c r="A3176" s="2">
        <v>1098</v>
      </c>
      <c r="B3176" s="2">
        <v>1</v>
      </c>
      <c r="C3176" s="2">
        <f>VLOOKUP(A3176, [1]orders!A:G, 7, FALSE)</f>
        <v>1</v>
      </c>
      <c r="D3176" s="2">
        <v>88</v>
      </c>
      <c r="E3176" s="2">
        <f>VLOOKUP(C3176, [2]staffs!A:G,1,FALSE)</f>
        <v>1</v>
      </c>
      <c r="F3176" s="2" t="str">
        <f>VLOOKUP(E3176, [2]staffs!A:D,4,FALSE)</f>
        <v>fabiola.jackson@bikes.shop</v>
      </c>
      <c r="G3176" s="2">
        <f>VLOOKUP(D3176, [3]products!$A:$D, 4, FALSE)</f>
        <v>1</v>
      </c>
      <c r="H3176" s="2" t="str">
        <f>VLOOKUP(G3176, [4]categories!A:B, 2, FALSE)</f>
        <v>Children Bicycles</v>
      </c>
      <c r="I3176" s="14">
        <f>VLOOKUP(A3176, [1]orders!A:B,2,FALSE)</f>
        <v>752</v>
      </c>
      <c r="J3176" s="14" t="str">
        <f>VLOOKUP(A3176, [1]orders!A:I,9,FALSE)</f>
        <v>lloyd.miranda@hotmail.com</v>
      </c>
      <c r="K3176" s="14">
        <f>VLOOKUP(A3176, [1]orders!A:J,10,FALSE)</f>
        <v>91316</v>
      </c>
      <c r="L3176" s="2" t="str">
        <f>IFERROR(VLOOKUP(C3176, [5]stores!A:B, 2, FALSE), "Unknown")</f>
        <v>Santa Cruz Bikes</v>
      </c>
      <c r="M3176" s="2" t="str">
        <f>VLOOKUP(D3176,[3]products!A:B,2,FALSE)</f>
        <v>Trek Precaliber 12 Girls - 2017</v>
      </c>
      <c r="N3176" s="2" t="str">
        <f>VLOOKUP(D3176, [3]products!A:H, 8, FALSE)</f>
        <v>Trek</v>
      </c>
      <c r="O3176" s="21">
        <f>VLOOKUP(A3176, [1]orders!A:D, 4, FALSE)</f>
        <v>42975</v>
      </c>
      <c r="P3176" s="2">
        <v>1</v>
      </c>
      <c r="Q3176" s="2">
        <v>189.99</v>
      </c>
      <c r="R3176" s="27">
        <v>0.1</v>
      </c>
      <c r="S3176" s="2">
        <f t="shared" si="49"/>
        <v>189.99</v>
      </c>
    </row>
    <row r="3177" spans="1:19" x14ac:dyDescent="0.3">
      <c r="A3177" s="2">
        <v>1099</v>
      </c>
      <c r="B3177" s="2">
        <v>1</v>
      </c>
      <c r="C3177" s="2">
        <f>VLOOKUP(A3177, [1]orders!A:G, 7, FALSE)</f>
        <v>2</v>
      </c>
      <c r="D3177" s="2">
        <v>64</v>
      </c>
      <c r="E3177" s="2">
        <f>VLOOKUP(C3177, [2]staffs!A:G,1,FALSE)</f>
        <v>2</v>
      </c>
      <c r="F3177" s="2" t="str">
        <f>VLOOKUP(E3177, [2]staffs!A:D,4,FALSE)</f>
        <v>mireya.copeland@bikes.shop</v>
      </c>
      <c r="G3177" s="2">
        <f>VLOOKUP(D3177, [3]products!$A:$D, 4, FALSE)</f>
        <v>3</v>
      </c>
      <c r="H3177" s="2" t="str">
        <f>VLOOKUP(G3177, [4]categories!A:B, 2, FALSE)</f>
        <v>Cruisers Bicycles</v>
      </c>
      <c r="I3177" s="14">
        <f>VLOOKUP(A3177, [1]orders!A:B,2,FALSE)</f>
        <v>1128</v>
      </c>
      <c r="J3177" s="14" t="str">
        <f>VLOOKUP(A3177, [1]orders!A:I,9,FALSE)</f>
        <v>bea.kane@aol.com</v>
      </c>
      <c r="K3177" s="14">
        <f>VLOOKUP(A3177, [1]orders!A:J,10,FALSE)</f>
        <v>10541</v>
      </c>
      <c r="L3177" s="2" t="str">
        <f>IFERROR(VLOOKUP(C3177, [5]stores!A:B, 2, FALSE), "Unknown")</f>
        <v>Baldwin Bikes</v>
      </c>
      <c r="M3177" s="2" t="str">
        <f>VLOOKUP(D3177,[3]products!A:B,2,FALSE)</f>
        <v>Electra Townie Original 7D - 2017</v>
      </c>
      <c r="N3177" s="2" t="str">
        <f>VLOOKUP(D3177, [3]products!A:H, 8, FALSE)</f>
        <v>Electra</v>
      </c>
      <c r="O3177" s="21">
        <f>VLOOKUP(A3177, [1]orders!A:D, 4, FALSE)</f>
        <v>42975</v>
      </c>
      <c r="P3177" s="2">
        <v>1</v>
      </c>
      <c r="Q3177" s="2">
        <v>489.99</v>
      </c>
      <c r="R3177" s="27">
        <v>0.1</v>
      </c>
      <c r="S3177" s="2">
        <f t="shared" si="49"/>
        <v>489.99</v>
      </c>
    </row>
    <row r="3178" spans="1:19" x14ac:dyDescent="0.3">
      <c r="A3178" s="2">
        <v>1099</v>
      </c>
      <c r="B3178" s="2">
        <v>2</v>
      </c>
      <c r="C3178" s="2">
        <f>VLOOKUP(A3178, [1]orders!A:G, 7, FALSE)</f>
        <v>2</v>
      </c>
      <c r="D3178" s="2">
        <v>13</v>
      </c>
      <c r="E3178" s="2">
        <f>VLOOKUP(C3178, [2]staffs!A:G,1,FALSE)</f>
        <v>2</v>
      </c>
      <c r="F3178" s="2" t="str">
        <f>VLOOKUP(E3178, [2]staffs!A:D,4,FALSE)</f>
        <v>mireya.copeland@bikes.shop</v>
      </c>
      <c r="G3178" s="2">
        <f>VLOOKUP(D3178, [3]products!$A:$D, 4, FALSE)</f>
        <v>3</v>
      </c>
      <c r="H3178" s="2" t="str">
        <f>VLOOKUP(G3178, [4]categories!A:B, 2, FALSE)</f>
        <v>Cruisers Bicycles</v>
      </c>
      <c r="I3178" s="14">
        <f>VLOOKUP(A3178, [1]orders!A:B,2,FALSE)</f>
        <v>1128</v>
      </c>
      <c r="J3178" s="14" t="str">
        <f>VLOOKUP(A3178, [1]orders!A:I,9,FALSE)</f>
        <v>bea.kane@aol.com</v>
      </c>
      <c r="K3178" s="14">
        <f>VLOOKUP(A3178, [1]orders!A:J,10,FALSE)</f>
        <v>10541</v>
      </c>
      <c r="L3178" s="2" t="str">
        <f>IFERROR(VLOOKUP(C3178, [5]stores!A:B, 2, FALSE), "Unknown")</f>
        <v>Baldwin Bikes</v>
      </c>
      <c r="M3178" s="2" t="str">
        <f>VLOOKUP(D3178,[3]products!A:B,2,FALSE)</f>
        <v>Electra Cruiser 1 (24-Inch) - 2016</v>
      </c>
      <c r="N3178" s="2" t="str">
        <f>VLOOKUP(D3178, [3]products!A:H, 8, FALSE)</f>
        <v>Electra</v>
      </c>
      <c r="O3178" s="21">
        <f>VLOOKUP(A3178, [1]orders!A:D, 4, FALSE)</f>
        <v>42975</v>
      </c>
      <c r="P3178" s="2">
        <v>2</v>
      </c>
      <c r="Q3178" s="2">
        <v>269.99</v>
      </c>
      <c r="R3178" s="27">
        <v>0.05</v>
      </c>
      <c r="S3178" s="2">
        <f t="shared" si="49"/>
        <v>539.98</v>
      </c>
    </row>
    <row r="3179" spans="1:19" x14ac:dyDescent="0.3">
      <c r="A3179" s="2">
        <v>1099</v>
      </c>
      <c r="B3179" s="2">
        <v>3</v>
      </c>
      <c r="C3179" s="2">
        <f>VLOOKUP(A3179, [1]orders!A:G, 7, FALSE)</f>
        <v>2</v>
      </c>
      <c r="D3179" s="2">
        <v>46</v>
      </c>
      <c r="E3179" s="2">
        <f>VLOOKUP(C3179, [2]staffs!A:G,1,FALSE)</f>
        <v>2</v>
      </c>
      <c r="F3179" s="2" t="str">
        <f>VLOOKUP(E3179, [2]staffs!A:D,4,FALSE)</f>
        <v>mireya.copeland@bikes.shop</v>
      </c>
      <c r="G3179" s="2">
        <f>VLOOKUP(D3179, [3]products!$A:$D, 4, FALSE)</f>
        <v>6</v>
      </c>
      <c r="H3179" s="2" t="str">
        <f>VLOOKUP(G3179, [4]categories!A:B, 2, FALSE)</f>
        <v>Mountain Bikes</v>
      </c>
      <c r="I3179" s="14">
        <f>VLOOKUP(A3179, [1]orders!A:B,2,FALSE)</f>
        <v>1128</v>
      </c>
      <c r="J3179" s="14" t="str">
        <f>VLOOKUP(A3179, [1]orders!A:I,9,FALSE)</f>
        <v>bea.kane@aol.com</v>
      </c>
      <c r="K3179" s="14">
        <f>VLOOKUP(A3179, [1]orders!A:J,10,FALSE)</f>
        <v>10541</v>
      </c>
      <c r="L3179" s="2" t="str">
        <f>IFERROR(VLOOKUP(C3179, [5]stores!A:B, 2, FALSE), "Unknown")</f>
        <v>Baldwin Bikes</v>
      </c>
      <c r="M3179" s="2" t="str">
        <f>VLOOKUP(D3179,[3]products!A:B,2,FALSE)</f>
        <v>Haro SR 1.3 - 2017</v>
      </c>
      <c r="N3179" s="2" t="str">
        <f>VLOOKUP(D3179, [3]products!A:H, 8, FALSE)</f>
        <v>Haro</v>
      </c>
      <c r="O3179" s="21">
        <f>VLOOKUP(A3179, [1]orders!A:D, 4, FALSE)</f>
        <v>42975</v>
      </c>
      <c r="P3179" s="2">
        <v>1</v>
      </c>
      <c r="Q3179" s="2">
        <v>1409.99</v>
      </c>
      <c r="R3179" s="27">
        <v>7.0000000000000007E-2</v>
      </c>
      <c r="S3179" s="2">
        <f t="shared" si="49"/>
        <v>1409.99</v>
      </c>
    </row>
    <row r="3180" spans="1:19" x14ac:dyDescent="0.3">
      <c r="A3180" s="2">
        <v>1099</v>
      </c>
      <c r="B3180" s="2">
        <v>4</v>
      </c>
      <c r="C3180" s="2">
        <f>VLOOKUP(A3180, [1]orders!A:G, 7, FALSE)</f>
        <v>2</v>
      </c>
      <c r="D3180" s="2">
        <v>89</v>
      </c>
      <c r="E3180" s="2">
        <f>VLOOKUP(C3180, [2]staffs!A:G,1,FALSE)</f>
        <v>2</v>
      </c>
      <c r="F3180" s="2" t="str">
        <f>VLOOKUP(E3180, [2]staffs!A:D,4,FALSE)</f>
        <v>mireya.copeland@bikes.shop</v>
      </c>
      <c r="G3180" s="2">
        <f>VLOOKUP(D3180, [3]products!$A:$D, 4, FALSE)</f>
        <v>1</v>
      </c>
      <c r="H3180" s="2" t="str">
        <f>VLOOKUP(G3180, [4]categories!A:B, 2, FALSE)</f>
        <v>Children Bicycles</v>
      </c>
      <c r="I3180" s="14">
        <f>VLOOKUP(A3180, [1]orders!A:B,2,FALSE)</f>
        <v>1128</v>
      </c>
      <c r="J3180" s="14" t="str">
        <f>VLOOKUP(A3180, [1]orders!A:I,9,FALSE)</f>
        <v>bea.kane@aol.com</v>
      </c>
      <c r="K3180" s="14">
        <f>VLOOKUP(A3180, [1]orders!A:J,10,FALSE)</f>
        <v>10541</v>
      </c>
      <c r="L3180" s="2" t="str">
        <f>IFERROR(VLOOKUP(C3180, [5]stores!A:B, 2, FALSE), "Unknown")</f>
        <v>Baldwin Bikes</v>
      </c>
      <c r="M3180" s="2" t="str">
        <f>VLOOKUP(D3180,[3]products!A:B,2,FALSE)</f>
        <v>Trek Precaliber 16 Boys - 2017</v>
      </c>
      <c r="N3180" s="2" t="str">
        <f>VLOOKUP(D3180, [3]products!A:H, 8, FALSE)</f>
        <v>Trek</v>
      </c>
      <c r="O3180" s="21">
        <f>VLOOKUP(A3180, [1]orders!A:D, 4, FALSE)</f>
        <v>42975</v>
      </c>
      <c r="P3180" s="2">
        <v>2</v>
      </c>
      <c r="Q3180" s="2">
        <v>209.99</v>
      </c>
      <c r="R3180" s="27">
        <v>0.1</v>
      </c>
      <c r="S3180" s="2">
        <f t="shared" si="49"/>
        <v>419.98</v>
      </c>
    </row>
    <row r="3181" spans="1:19" x14ac:dyDescent="0.3">
      <c r="A3181" s="2">
        <v>1100</v>
      </c>
      <c r="B3181" s="2">
        <v>1</v>
      </c>
      <c r="C3181" s="2">
        <f>VLOOKUP(A3181, [1]orders!A:G, 7, FALSE)</f>
        <v>2</v>
      </c>
      <c r="D3181" s="2">
        <v>12</v>
      </c>
      <c r="E3181" s="2">
        <f>VLOOKUP(C3181, [2]staffs!A:G,1,FALSE)</f>
        <v>2</v>
      </c>
      <c r="F3181" s="2" t="str">
        <f>VLOOKUP(E3181, [2]staffs!A:D,4,FALSE)</f>
        <v>mireya.copeland@bikes.shop</v>
      </c>
      <c r="G3181" s="2">
        <f>VLOOKUP(D3181, [3]products!$A:$D, 4, FALSE)</f>
        <v>3</v>
      </c>
      <c r="H3181" s="2" t="str">
        <f>VLOOKUP(G3181, [4]categories!A:B, 2, FALSE)</f>
        <v>Cruisers Bicycles</v>
      </c>
      <c r="I3181" s="14">
        <f>VLOOKUP(A3181, [1]orders!A:B,2,FALSE)</f>
        <v>1392</v>
      </c>
      <c r="J3181" s="14" t="str">
        <f>VLOOKUP(A3181, [1]orders!A:I,9,FALSE)</f>
        <v>trista.lambert@gmail.com</v>
      </c>
      <c r="K3181" s="14">
        <f>VLOOKUP(A3181, [1]orders!A:J,10,FALSE)</f>
        <v>14450</v>
      </c>
      <c r="L3181" s="2" t="str">
        <f>IFERROR(VLOOKUP(C3181, [5]stores!A:B, 2, FALSE), "Unknown")</f>
        <v>Baldwin Bikes</v>
      </c>
      <c r="M3181" s="2" t="str">
        <f>VLOOKUP(D3181,[3]products!A:B,2,FALSE)</f>
        <v>Electra Townie Original 21D - 2016</v>
      </c>
      <c r="N3181" s="2" t="str">
        <f>VLOOKUP(D3181, [3]products!A:H, 8, FALSE)</f>
        <v>Electra</v>
      </c>
      <c r="O3181" s="21">
        <f>VLOOKUP(A3181, [1]orders!A:D, 4, FALSE)</f>
        <v>42975</v>
      </c>
      <c r="P3181" s="2">
        <v>1</v>
      </c>
      <c r="Q3181" s="2">
        <v>549.99</v>
      </c>
      <c r="R3181" s="27">
        <v>0.05</v>
      </c>
      <c r="S3181" s="2">
        <f t="shared" si="49"/>
        <v>549.99</v>
      </c>
    </row>
    <row r="3182" spans="1:19" x14ac:dyDescent="0.3">
      <c r="A3182" s="2">
        <v>1100</v>
      </c>
      <c r="B3182" s="2">
        <v>2</v>
      </c>
      <c r="C3182" s="2">
        <f>VLOOKUP(A3182, [1]orders!A:G, 7, FALSE)</f>
        <v>2</v>
      </c>
      <c r="D3182" s="2">
        <v>9</v>
      </c>
      <c r="E3182" s="2">
        <f>VLOOKUP(C3182, [2]staffs!A:G,1,FALSE)</f>
        <v>2</v>
      </c>
      <c r="F3182" s="2" t="str">
        <f>VLOOKUP(E3182, [2]staffs!A:D,4,FALSE)</f>
        <v>mireya.copeland@bikes.shop</v>
      </c>
      <c r="G3182" s="2">
        <f>VLOOKUP(D3182, [3]products!$A:$D, 4, FALSE)</f>
        <v>5</v>
      </c>
      <c r="H3182" s="2" t="str">
        <f>VLOOKUP(G3182, [4]categories!A:B, 2, FALSE)</f>
        <v>Electric Bikes</v>
      </c>
      <c r="I3182" s="14">
        <f>VLOOKUP(A3182, [1]orders!A:B,2,FALSE)</f>
        <v>1392</v>
      </c>
      <c r="J3182" s="14" t="str">
        <f>VLOOKUP(A3182, [1]orders!A:I,9,FALSE)</f>
        <v>trista.lambert@gmail.com</v>
      </c>
      <c r="K3182" s="14">
        <f>VLOOKUP(A3182, [1]orders!A:J,10,FALSE)</f>
        <v>14450</v>
      </c>
      <c r="L3182" s="2" t="str">
        <f>IFERROR(VLOOKUP(C3182, [5]stores!A:B, 2, FALSE), "Unknown")</f>
        <v>Baldwin Bikes</v>
      </c>
      <c r="M3182" s="2" t="str">
        <f>VLOOKUP(D3182,[3]products!A:B,2,FALSE)</f>
        <v>Trek Conduit+ - 2016</v>
      </c>
      <c r="N3182" s="2" t="str">
        <f>VLOOKUP(D3182, [3]products!A:H, 8, FALSE)</f>
        <v>Trek</v>
      </c>
      <c r="O3182" s="21">
        <f>VLOOKUP(A3182, [1]orders!A:D, 4, FALSE)</f>
        <v>42975</v>
      </c>
      <c r="P3182" s="2">
        <v>2</v>
      </c>
      <c r="Q3182" s="2">
        <v>2999.99</v>
      </c>
      <c r="R3182" s="27">
        <v>0.1</v>
      </c>
      <c r="S3182" s="2">
        <f t="shared" si="49"/>
        <v>5999.98</v>
      </c>
    </row>
    <row r="3183" spans="1:19" x14ac:dyDescent="0.3">
      <c r="A3183" s="2">
        <v>1101</v>
      </c>
      <c r="B3183" s="2">
        <v>1</v>
      </c>
      <c r="C3183" s="2">
        <f>VLOOKUP(A3183, [1]orders!A:G, 7, FALSE)</f>
        <v>2</v>
      </c>
      <c r="D3183" s="2">
        <v>105</v>
      </c>
      <c r="E3183" s="2">
        <f>VLOOKUP(C3183, [2]staffs!A:G,1,FALSE)</f>
        <v>2</v>
      </c>
      <c r="F3183" s="2" t="str">
        <f>VLOOKUP(E3183, [2]staffs!A:D,4,FALSE)</f>
        <v>mireya.copeland@bikes.shop</v>
      </c>
      <c r="G3183" s="2">
        <f>VLOOKUP(D3183, [3]products!$A:$D, 4, FALSE)</f>
        <v>2</v>
      </c>
      <c r="H3183" s="2" t="str">
        <f>VLOOKUP(G3183, [4]categories!A:B, 2, FALSE)</f>
        <v>Comfort Bicycles</v>
      </c>
      <c r="I3183" s="14">
        <f>VLOOKUP(A3183, [1]orders!A:B,2,FALSE)</f>
        <v>379</v>
      </c>
      <c r="J3183" s="14" t="str">
        <f>VLOOKUP(A3183, [1]orders!A:I,9,FALSE)</f>
        <v>mina.carrillo@aol.com</v>
      </c>
      <c r="K3183" s="14">
        <f>VLOOKUP(A3183, [1]orders!A:J,10,FALSE)</f>
        <v>11553</v>
      </c>
      <c r="L3183" s="2" t="str">
        <f>IFERROR(VLOOKUP(C3183, [5]stores!A:B, 2, FALSE), "Unknown")</f>
        <v>Baldwin Bikes</v>
      </c>
      <c r="M3183" s="2" t="str">
        <f>VLOOKUP(D3183,[3]products!A:B,2,FALSE)</f>
        <v>Sun Bicycles Streamway 7 - 2017</v>
      </c>
      <c r="N3183" s="2" t="str">
        <f>VLOOKUP(D3183, [3]products!A:H, 8, FALSE)</f>
        <v>Sun Bicycles</v>
      </c>
      <c r="O3183" s="21">
        <f>VLOOKUP(A3183, [1]orders!A:D, 4, FALSE)</f>
        <v>42976</v>
      </c>
      <c r="P3183" s="2">
        <v>1</v>
      </c>
      <c r="Q3183" s="2">
        <v>533.99</v>
      </c>
      <c r="R3183" s="27">
        <v>7.0000000000000007E-2</v>
      </c>
      <c r="S3183" s="2">
        <f t="shared" si="49"/>
        <v>533.99</v>
      </c>
    </row>
    <row r="3184" spans="1:19" x14ac:dyDescent="0.3">
      <c r="A3184" s="2">
        <v>1101</v>
      </c>
      <c r="B3184" s="2">
        <v>2</v>
      </c>
      <c r="C3184" s="2">
        <f>VLOOKUP(A3184, [1]orders!A:G, 7, FALSE)</f>
        <v>2</v>
      </c>
      <c r="D3184" s="2">
        <v>51</v>
      </c>
      <c r="E3184" s="2">
        <f>VLOOKUP(C3184, [2]staffs!A:G,1,FALSE)</f>
        <v>2</v>
      </c>
      <c r="F3184" s="2" t="str">
        <f>VLOOKUP(E3184, [2]staffs!A:D,4,FALSE)</f>
        <v>mireya.copeland@bikes.shop</v>
      </c>
      <c r="G3184" s="2">
        <f>VLOOKUP(D3184, [3]products!$A:$D, 4, FALSE)</f>
        <v>7</v>
      </c>
      <c r="H3184" s="2" t="str">
        <f>VLOOKUP(G3184, [4]categories!A:B, 2, FALSE)</f>
        <v>Road Bikes</v>
      </c>
      <c r="I3184" s="14">
        <f>VLOOKUP(A3184, [1]orders!A:B,2,FALSE)</f>
        <v>379</v>
      </c>
      <c r="J3184" s="14" t="str">
        <f>VLOOKUP(A3184, [1]orders!A:I,9,FALSE)</f>
        <v>mina.carrillo@aol.com</v>
      </c>
      <c r="K3184" s="14">
        <f>VLOOKUP(A3184, [1]orders!A:J,10,FALSE)</f>
        <v>11553</v>
      </c>
      <c r="L3184" s="2" t="str">
        <f>IFERROR(VLOOKUP(C3184, [5]stores!A:B, 2, FALSE), "Unknown")</f>
        <v>Baldwin Bikes</v>
      </c>
      <c r="M3184" s="2" t="str">
        <f>VLOOKUP(D3184,[3]products!A:B,2,FALSE)</f>
        <v>Trek Silque SLR 8 Women's - 2017</v>
      </c>
      <c r="N3184" s="2" t="str">
        <f>VLOOKUP(D3184, [3]products!A:H, 8, FALSE)</f>
        <v>Trek</v>
      </c>
      <c r="O3184" s="21">
        <f>VLOOKUP(A3184, [1]orders!A:D, 4, FALSE)</f>
        <v>42976</v>
      </c>
      <c r="P3184" s="2">
        <v>1</v>
      </c>
      <c r="Q3184" s="2">
        <v>6499.99</v>
      </c>
      <c r="R3184" s="27">
        <v>0.05</v>
      </c>
      <c r="S3184" s="2">
        <f t="shared" si="49"/>
        <v>6499.99</v>
      </c>
    </row>
    <row r="3185" spans="1:19" x14ac:dyDescent="0.3">
      <c r="A3185" s="2">
        <v>1102</v>
      </c>
      <c r="B3185" s="2">
        <v>1</v>
      </c>
      <c r="C3185" s="2">
        <f>VLOOKUP(A3185, [1]orders!A:G, 7, FALSE)</f>
        <v>2</v>
      </c>
      <c r="D3185" s="2">
        <v>91</v>
      </c>
      <c r="E3185" s="2">
        <f>VLOOKUP(C3185, [2]staffs!A:G,1,FALSE)</f>
        <v>2</v>
      </c>
      <c r="F3185" s="2" t="str">
        <f>VLOOKUP(E3185, [2]staffs!A:D,4,FALSE)</f>
        <v>mireya.copeland@bikes.shop</v>
      </c>
      <c r="G3185" s="2">
        <f>VLOOKUP(D3185, [3]products!$A:$D, 4, FALSE)</f>
        <v>1</v>
      </c>
      <c r="H3185" s="2" t="str">
        <f>VLOOKUP(G3185, [4]categories!A:B, 2, FALSE)</f>
        <v>Children Bicycles</v>
      </c>
      <c r="I3185" s="14">
        <f>VLOOKUP(A3185, [1]orders!A:B,2,FALSE)</f>
        <v>1317</v>
      </c>
      <c r="J3185" s="14" t="str">
        <f>VLOOKUP(A3185, [1]orders!A:I,9,FALSE)</f>
        <v>glady.wells@gmail.com</v>
      </c>
      <c r="K3185" s="14">
        <f>VLOOKUP(A3185, [1]orders!A:J,10,FALSE)</f>
        <v>11791</v>
      </c>
      <c r="L3185" s="2" t="str">
        <f>IFERROR(VLOOKUP(C3185, [5]stores!A:B, 2, FALSE), "Unknown")</f>
        <v>Baldwin Bikes</v>
      </c>
      <c r="M3185" s="2" t="str">
        <f>VLOOKUP(D3185,[3]products!A:B,2,FALSE)</f>
        <v>Trek Precaliber 24 (21-Speed) - Girls - 2017</v>
      </c>
      <c r="N3185" s="2" t="str">
        <f>VLOOKUP(D3185, [3]products!A:H, 8, FALSE)</f>
        <v>Trek</v>
      </c>
      <c r="O3185" s="21">
        <f>VLOOKUP(A3185, [1]orders!A:D, 4, FALSE)</f>
        <v>42976</v>
      </c>
      <c r="P3185" s="2">
        <v>1</v>
      </c>
      <c r="Q3185" s="2">
        <v>349.99</v>
      </c>
      <c r="R3185" s="27">
        <v>7.0000000000000007E-2</v>
      </c>
      <c r="S3185" s="2">
        <f t="shared" si="49"/>
        <v>349.99</v>
      </c>
    </row>
    <row r="3186" spans="1:19" x14ac:dyDescent="0.3">
      <c r="A3186" s="2">
        <v>1103</v>
      </c>
      <c r="B3186" s="2">
        <v>1</v>
      </c>
      <c r="C3186" s="2">
        <f>VLOOKUP(A3186, [1]orders!A:G, 7, FALSE)</f>
        <v>2</v>
      </c>
      <c r="D3186" s="2">
        <v>106</v>
      </c>
      <c r="E3186" s="2">
        <f>VLOOKUP(C3186, [2]staffs!A:G,1,FALSE)</f>
        <v>2</v>
      </c>
      <c r="F3186" s="2" t="str">
        <f>VLOOKUP(E3186, [2]staffs!A:D,4,FALSE)</f>
        <v>mireya.copeland@bikes.shop</v>
      </c>
      <c r="G3186" s="2">
        <f>VLOOKUP(D3186, [3]products!$A:$D, 4, FALSE)</f>
        <v>2</v>
      </c>
      <c r="H3186" s="2" t="str">
        <f>VLOOKUP(G3186, [4]categories!A:B, 2, FALSE)</f>
        <v>Comfort Bicycles</v>
      </c>
      <c r="I3186" s="14">
        <f>VLOOKUP(A3186, [1]orders!A:B,2,FALSE)</f>
        <v>1394</v>
      </c>
      <c r="J3186" s="14" t="str">
        <f>VLOOKUP(A3186, [1]orders!A:I,9,FALSE)</f>
        <v>genny.fields@msn.com</v>
      </c>
      <c r="K3186" s="14">
        <f>VLOOKUP(A3186, [1]orders!A:J,10,FALSE)</f>
        <v>11701</v>
      </c>
      <c r="L3186" s="2" t="str">
        <f>IFERROR(VLOOKUP(C3186, [5]stores!A:B, 2, FALSE), "Unknown")</f>
        <v>Baldwin Bikes</v>
      </c>
      <c r="M3186" s="2" t="str">
        <f>VLOOKUP(D3186,[3]products!A:B,2,FALSE)</f>
        <v>Sun Bicycles Cruz 3 - 2017</v>
      </c>
      <c r="N3186" s="2" t="str">
        <f>VLOOKUP(D3186, [3]products!A:H, 8, FALSE)</f>
        <v>Sun Bicycles</v>
      </c>
      <c r="O3186" s="21">
        <f>VLOOKUP(A3186, [1]orders!A:D, 4, FALSE)</f>
        <v>42978</v>
      </c>
      <c r="P3186" s="2">
        <v>1</v>
      </c>
      <c r="Q3186" s="2">
        <v>449.99</v>
      </c>
      <c r="R3186" s="27">
        <v>0.2</v>
      </c>
      <c r="S3186" s="2">
        <f t="shared" si="49"/>
        <v>449.99</v>
      </c>
    </row>
    <row r="3187" spans="1:19" x14ac:dyDescent="0.3">
      <c r="A3187" s="2">
        <v>1103</v>
      </c>
      <c r="B3187" s="2">
        <v>2</v>
      </c>
      <c r="C3187" s="2">
        <f>VLOOKUP(A3187, [1]orders!A:G, 7, FALSE)</f>
        <v>2</v>
      </c>
      <c r="D3187" s="2">
        <v>46</v>
      </c>
      <c r="E3187" s="2">
        <f>VLOOKUP(C3187, [2]staffs!A:G,1,FALSE)</f>
        <v>2</v>
      </c>
      <c r="F3187" s="2" t="str">
        <f>VLOOKUP(E3187, [2]staffs!A:D,4,FALSE)</f>
        <v>mireya.copeland@bikes.shop</v>
      </c>
      <c r="G3187" s="2">
        <f>VLOOKUP(D3187, [3]products!$A:$D, 4, FALSE)</f>
        <v>6</v>
      </c>
      <c r="H3187" s="2" t="str">
        <f>VLOOKUP(G3187, [4]categories!A:B, 2, FALSE)</f>
        <v>Mountain Bikes</v>
      </c>
      <c r="I3187" s="14">
        <f>VLOOKUP(A3187, [1]orders!A:B,2,FALSE)</f>
        <v>1394</v>
      </c>
      <c r="J3187" s="14" t="str">
        <f>VLOOKUP(A3187, [1]orders!A:I,9,FALSE)</f>
        <v>genny.fields@msn.com</v>
      </c>
      <c r="K3187" s="14">
        <f>VLOOKUP(A3187, [1]orders!A:J,10,FALSE)</f>
        <v>11701</v>
      </c>
      <c r="L3187" s="2" t="str">
        <f>IFERROR(VLOOKUP(C3187, [5]stores!A:B, 2, FALSE), "Unknown")</f>
        <v>Baldwin Bikes</v>
      </c>
      <c r="M3187" s="2" t="str">
        <f>VLOOKUP(D3187,[3]products!A:B,2,FALSE)</f>
        <v>Haro SR 1.3 - 2017</v>
      </c>
      <c r="N3187" s="2" t="str">
        <f>VLOOKUP(D3187, [3]products!A:H, 8, FALSE)</f>
        <v>Haro</v>
      </c>
      <c r="O3187" s="21">
        <f>VLOOKUP(A3187, [1]orders!A:D, 4, FALSE)</f>
        <v>42978</v>
      </c>
      <c r="P3187" s="2">
        <v>2</v>
      </c>
      <c r="Q3187" s="2">
        <v>1409.99</v>
      </c>
      <c r="R3187" s="27">
        <v>0.2</v>
      </c>
      <c r="S3187" s="2">
        <f t="shared" si="49"/>
        <v>2819.98</v>
      </c>
    </row>
    <row r="3188" spans="1:19" x14ac:dyDescent="0.3">
      <c r="A3188" s="2">
        <v>1104</v>
      </c>
      <c r="B3188" s="2">
        <v>1</v>
      </c>
      <c r="C3188" s="2">
        <f>VLOOKUP(A3188, [1]orders!A:G, 7, FALSE)</f>
        <v>2</v>
      </c>
      <c r="D3188" s="2">
        <v>17</v>
      </c>
      <c r="E3188" s="2">
        <f>VLOOKUP(C3188, [2]staffs!A:G,1,FALSE)</f>
        <v>2</v>
      </c>
      <c r="F3188" s="2" t="str">
        <f>VLOOKUP(E3188, [2]staffs!A:D,4,FALSE)</f>
        <v>mireya.copeland@bikes.shop</v>
      </c>
      <c r="G3188" s="2">
        <f>VLOOKUP(D3188, [3]products!$A:$D, 4, FALSE)</f>
        <v>3</v>
      </c>
      <c r="H3188" s="2" t="str">
        <f>VLOOKUP(G3188, [4]categories!A:B, 2, FALSE)</f>
        <v>Cruisers Bicycles</v>
      </c>
      <c r="I3188" s="14">
        <f>VLOOKUP(A3188, [1]orders!A:B,2,FALSE)</f>
        <v>268</v>
      </c>
      <c r="J3188" s="14" t="str">
        <f>VLOOKUP(A3188, [1]orders!A:I,9,FALSE)</f>
        <v>trinity.riddle@aol.com</v>
      </c>
      <c r="K3188" s="14">
        <f>VLOOKUP(A3188, [1]orders!A:J,10,FALSE)</f>
        <v>12020</v>
      </c>
      <c r="L3188" s="2" t="str">
        <f>IFERROR(VLOOKUP(C3188, [5]stores!A:B, 2, FALSE), "Unknown")</f>
        <v>Baldwin Bikes</v>
      </c>
      <c r="M3188" s="2" t="str">
        <f>VLOOKUP(D3188,[3]products!A:B,2,FALSE)</f>
        <v>Pure Cycles Vine 8-Speed - 2016</v>
      </c>
      <c r="N3188" s="2" t="str">
        <f>VLOOKUP(D3188, [3]products!A:H, 8, FALSE)</f>
        <v>Pure Cycles</v>
      </c>
      <c r="O3188" s="21">
        <f>VLOOKUP(A3188, [1]orders!A:D, 4, FALSE)</f>
        <v>42979</v>
      </c>
      <c r="P3188" s="2">
        <v>1</v>
      </c>
      <c r="Q3188" s="2">
        <v>429</v>
      </c>
      <c r="R3188" s="27">
        <v>0.1</v>
      </c>
      <c r="S3188" s="2">
        <f t="shared" si="49"/>
        <v>429</v>
      </c>
    </row>
    <row r="3189" spans="1:19" x14ac:dyDescent="0.3">
      <c r="A3189" s="2">
        <v>1104</v>
      </c>
      <c r="B3189" s="2">
        <v>2</v>
      </c>
      <c r="C3189" s="2">
        <f>VLOOKUP(A3189, [1]orders!A:G, 7, FALSE)</f>
        <v>2</v>
      </c>
      <c r="D3189" s="2">
        <v>70</v>
      </c>
      <c r="E3189" s="2">
        <f>VLOOKUP(C3189, [2]staffs!A:G,1,FALSE)</f>
        <v>2</v>
      </c>
      <c r="F3189" s="2" t="str">
        <f>VLOOKUP(E3189, [2]staffs!A:D,4,FALSE)</f>
        <v>mireya.copeland@bikes.shop</v>
      </c>
      <c r="G3189" s="2">
        <f>VLOOKUP(D3189, [3]products!$A:$D, 4, FALSE)</f>
        <v>3</v>
      </c>
      <c r="H3189" s="2" t="str">
        <f>VLOOKUP(G3189, [4]categories!A:B, 2, FALSE)</f>
        <v>Cruisers Bicycles</v>
      </c>
      <c r="I3189" s="14">
        <f>VLOOKUP(A3189, [1]orders!A:B,2,FALSE)</f>
        <v>268</v>
      </c>
      <c r="J3189" s="14" t="str">
        <f>VLOOKUP(A3189, [1]orders!A:I,9,FALSE)</f>
        <v>trinity.riddle@aol.com</v>
      </c>
      <c r="K3189" s="14">
        <f>VLOOKUP(A3189, [1]orders!A:J,10,FALSE)</f>
        <v>12020</v>
      </c>
      <c r="L3189" s="2" t="str">
        <f>IFERROR(VLOOKUP(C3189, [5]stores!A:B, 2, FALSE), "Unknown")</f>
        <v>Baldwin Bikes</v>
      </c>
      <c r="M3189" s="2" t="str">
        <f>VLOOKUP(D3189,[3]products!A:B,2,FALSE)</f>
        <v>Electra Amsterdam Original 3i - 2015/2017</v>
      </c>
      <c r="N3189" s="2" t="str">
        <f>VLOOKUP(D3189, [3]products!A:H, 8, FALSE)</f>
        <v>Electra</v>
      </c>
      <c r="O3189" s="21">
        <f>VLOOKUP(A3189, [1]orders!A:D, 4, FALSE)</f>
        <v>42979</v>
      </c>
      <c r="P3189" s="2">
        <v>2</v>
      </c>
      <c r="Q3189" s="2">
        <v>659.99</v>
      </c>
      <c r="R3189" s="27">
        <v>0.1</v>
      </c>
      <c r="S3189" s="2">
        <f t="shared" si="49"/>
        <v>1319.98</v>
      </c>
    </row>
    <row r="3190" spans="1:19" x14ac:dyDescent="0.3">
      <c r="A3190" s="2">
        <v>1104</v>
      </c>
      <c r="B3190" s="2">
        <v>3</v>
      </c>
      <c r="C3190" s="2">
        <f>VLOOKUP(A3190, [1]orders!A:G, 7, FALSE)</f>
        <v>2</v>
      </c>
      <c r="D3190" s="2">
        <v>43</v>
      </c>
      <c r="E3190" s="2">
        <f>VLOOKUP(C3190, [2]staffs!A:G,1,FALSE)</f>
        <v>2</v>
      </c>
      <c r="F3190" s="2" t="str">
        <f>VLOOKUP(E3190, [2]staffs!A:D,4,FALSE)</f>
        <v>mireya.copeland@bikes.shop</v>
      </c>
      <c r="G3190" s="2">
        <f>VLOOKUP(D3190, [3]products!$A:$D, 4, FALSE)</f>
        <v>6</v>
      </c>
      <c r="H3190" s="2" t="str">
        <f>VLOOKUP(G3190, [4]categories!A:B, 2, FALSE)</f>
        <v>Mountain Bikes</v>
      </c>
      <c r="I3190" s="14">
        <f>VLOOKUP(A3190, [1]orders!A:B,2,FALSE)</f>
        <v>268</v>
      </c>
      <c r="J3190" s="14" t="str">
        <f>VLOOKUP(A3190, [1]orders!A:I,9,FALSE)</f>
        <v>trinity.riddle@aol.com</v>
      </c>
      <c r="K3190" s="14">
        <f>VLOOKUP(A3190, [1]orders!A:J,10,FALSE)</f>
        <v>12020</v>
      </c>
      <c r="L3190" s="2" t="str">
        <f>IFERROR(VLOOKUP(C3190, [5]stores!A:B, 2, FALSE), "Unknown")</f>
        <v>Baldwin Bikes</v>
      </c>
      <c r="M3190" s="2" t="str">
        <f>VLOOKUP(D3190,[3]products!A:B,2,FALSE)</f>
        <v>Trek Fuel EX 9.8 27.5 Plus - 2017</v>
      </c>
      <c r="N3190" s="2" t="str">
        <f>VLOOKUP(D3190, [3]products!A:H, 8, FALSE)</f>
        <v>Trek</v>
      </c>
      <c r="O3190" s="21">
        <f>VLOOKUP(A3190, [1]orders!A:D, 4, FALSE)</f>
        <v>42979</v>
      </c>
      <c r="P3190" s="2">
        <v>1</v>
      </c>
      <c r="Q3190" s="2">
        <v>5299.99</v>
      </c>
      <c r="R3190" s="27">
        <v>7.0000000000000007E-2</v>
      </c>
      <c r="S3190" s="2">
        <f t="shared" si="49"/>
        <v>5299.99</v>
      </c>
    </row>
    <row r="3191" spans="1:19" x14ac:dyDescent="0.3">
      <c r="A3191" s="2">
        <v>1104</v>
      </c>
      <c r="B3191" s="2">
        <v>4</v>
      </c>
      <c r="C3191" s="2">
        <f>VLOOKUP(A3191, [1]orders!A:G, 7, FALSE)</f>
        <v>2</v>
      </c>
      <c r="D3191" s="2">
        <v>80</v>
      </c>
      <c r="E3191" s="2">
        <f>VLOOKUP(C3191, [2]staffs!A:G,1,FALSE)</f>
        <v>2</v>
      </c>
      <c r="F3191" s="2" t="str">
        <f>VLOOKUP(E3191, [2]staffs!A:D,4,FALSE)</f>
        <v>mireya.copeland@bikes.shop</v>
      </c>
      <c r="G3191" s="2">
        <f>VLOOKUP(D3191, [3]products!$A:$D, 4, FALSE)</f>
        <v>3</v>
      </c>
      <c r="H3191" s="2" t="str">
        <f>VLOOKUP(G3191, [4]categories!A:B, 2, FALSE)</f>
        <v>Cruisers Bicycles</v>
      </c>
      <c r="I3191" s="14">
        <f>VLOOKUP(A3191, [1]orders!A:B,2,FALSE)</f>
        <v>268</v>
      </c>
      <c r="J3191" s="14" t="str">
        <f>VLOOKUP(A3191, [1]orders!A:I,9,FALSE)</f>
        <v>trinity.riddle@aol.com</v>
      </c>
      <c r="K3191" s="14">
        <f>VLOOKUP(A3191, [1]orders!A:J,10,FALSE)</f>
        <v>12020</v>
      </c>
      <c r="L3191" s="2" t="str">
        <f>IFERROR(VLOOKUP(C3191, [5]stores!A:B, 2, FALSE), "Unknown")</f>
        <v>Baldwin Bikes</v>
      </c>
      <c r="M3191" s="2" t="str">
        <f>VLOOKUP(D3191,[3]products!A:B,2,FALSE)</f>
        <v>Sun Bicycles Brickell Tandem CB - 2017</v>
      </c>
      <c r="N3191" s="2" t="str">
        <f>VLOOKUP(D3191, [3]products!A:H, 8, FALSE)</f>
        <v>Sun Bicycles</v>
      </c>
      <c r="O3191" s="21">
        <f>VLOOKUP(A3191, [1]orders!A:D, 4, FALSE)</f>
        <v>42979</v>
      </c>
      <c r="P3191" s="2">
        <v>1</v>
      </c>
      <c r="Q3191" s="2">
        <v>761.99</v>
      </c>
      <c r="R3191" s="27">
        <v>7.0000000000000007E-2</v>
      </c>
      <c r="S3191" s="2">
        <f t="shared" si="49"/>
        <v>761.99</v>
      </c>
    </row>
    <row r="3192" spans="1:19" x14ac:dyDescent="0.3">
      <c r="A3192" s="2">
        <v>1105</v>
      </c>
      <c r="B3192" s="2">
        <v>1</v>
      </c>
      <c r="C3192" s="2">
        <f>VLOOKUP(A3192, [1]orders!A:G, 7, FALSE)</f>
        <v>3</v>
      </c>
      <c r="D3192" s="2">
        <v>60</v>
      </c>
      <c r="E3192" s="2">
        <f>VLOOKUP(C3192, [2]staffs!A:G,1,FALSE)</f>
        <v>3</v>
      </c>
      <c r="F3192" s="2" t="str">
        <f>VLOOKUP(E3192, [2]staffs!A:D,4,FALSE)</f>
        <v>genna.serrano@bikes.shop</v>
      </c>
      <c r="G3192" s="2">
        <f>VLOOKUP(D3192, [3]products!$A:$D, 4, FALSE)</f>
        <v>5</v>
      </c>
      <c r="H3192" s="2" t="str">
        <f>VLOOKUP(G3192, [4]categories!A:B, 2, FALSE)</f>
        <v>Electric Bikes</v>
      </c>
      <c r="I3192" s="14">
        <f>VLOOKUP(A3192, [1]orders!A:B,2,FALSE)</f>
        <v>747</v>
      </c>
      <c r="J3192" s="14" t="str">
        <f>VLOOKUP(A3192, [1]orders!A:I,9,FALSE)</f>
        <v>margret.barnett@gmail.com</v>
      </c>
      <c r="K3192" s="14">
        <f>VLOOKUP(A3192, [1]orders!A:J,10,FALSE)</f>
        <v>75126</v>
      </c>
      <c r="L3192" s="2" t="str">
        <f>IFERROR(VLOOKUP(C3192, [5]stores!A:B, 2, FALSE), "Unknown")</f>
        <v>Rowlett Bikes</v>
      </c>
      <c r="M3192" s="2" t="str">
        <f>VLOOKUP(D3192,[3]products!A:B,2,FALSE)</f>
        <v>Sun Bicycles ElectroLite - 2017</v>
      </c>
      <c r="N3192" s="2" t="str">
        <f>VLOOKUP(D3192, [3]products!A:H, 8, FALSE)</f>
        <v>Sun Bicycles</v>
      </c>
      <c r="O3192" s="21">
        <f>VLOOKUP(A3192, [1]orders!A:D, 4, FALSE)</f>
        <v>42979</v>
      </c>
      <c r="P3192" s="2">
        <v>1</v>
      </c>
      <c r="Q3192" s="2">
        <v>1559.99</v>
      </c>
      <c r="R3192" s="27">
        <v>0.05</v>
      </c>
      <c r="S3192" s="2">
        <f t="shared" si="49"/>
        <v>1559.99</v>
      </c>
    </row>
    <row r="3193" spans="1:19" x14ac:dyDescent="0.3">
      <c r="A3193" s="2">
        <v>1105</v>
      </c>
      <c r="B3193" s="2">
        <v>2</v>
      </c>
      <c r="C3193" s="2">
        <f>VLOOKUP(A3193, [1]orders!A:G, 7, FALSE)</f>
        <v>3</v>
      </c>
      <c r="D3193" s="2">
        <v>56</v>
      </c>
      <c r="E3193" s="2">
        <f>VLOOKUP(C3193, [2]staffs!A:G,1,FALSE)</f>
        <v>3</v>
      </c>
      <c r="F3193" s="2" t="str">
        <f>VLOOKUP(E3193, [2]staffs!A:D,4,FALSE)</f>
        <v>genna.serrano@bikes.shop</v>
      </c>
      <c r="G3193" s="2">
        <f>VLOOKUP(D3193, [3]products!$A:$D, 4, FALSE)</f>
        <v>7</v>
      </c>
      <c r="H3193" s="2" t="str">
        <f>VLOOKUP(G3193, [4]categories!A:B, 2, FALSE)</f>
        <v>Road Bikes</v>
      </c>
      <c r="I3193" s="14">
        <f>VLOOKUP(A3193, [1]orders!A:B,2,FALSE)</f>
        <v>747</v>
      </c>
      <c r="J3193" s="14" t="str">
        <f>VLOOKUP(A3193, [1]orders!A:I,9,FALSE)</f>
        <v>margret.barnett@gmail.com</v>
      </c>
      <c r="K3193" s="14">
        <f>VLOOKUP(A3193, [1]orders!A:J,10,FALSE)</f>
        <v>75126</v>
      </c>
      <c r="L3193" s="2" t="str">
        <f>IFERROR(VLOOKUP(C3193, [5]stores!A:B, 2, FALSE), "Unknown")</f>
        <v>Rowlett Bikes</v>
      </c>
      <c r="M3193" s="2" t="str">
        <f>VLOOKUP(D3193,[3]products!A:B,2,FALSE)</f>
        <v>Trek Domane SLR 6 Disc - 2017</v>
      </c>
      <c r="N3193" s="2" t="str">
        <f>VLOOKUP(D3193, [3]products!A:H, 8, FALSE)</f>
        <v>Trek</v>
      </c>
      <c r="O3193" s="21">
        <f>VLOOKUP(A3193, [1]orders!A:D, 4, FALSE)</f>
        <v>42979</v>
      </c>
      <c r="P3193" s="2">
        <v>2</v>
      </c>
      <c r="Q3193" s="2">
        <v>5499.99</v>
      </c>
      <c r="R3193" s="27">
        <v>0.2</v>
      </c>
      <c r="S3193" s="2">
        <f t="shared" si="49"/>
        <v>10999.98</v>
      </c>
    </row>
    <row r="3194" spans="1:19" x14ac:dyDescent="0.3">
      <c r="A3194" s="2">
        <v>1105</v>
      </c>
      <c r="B3194" s="2">
        <v>3</v>
      </c>
      <c r="C3194" s="2">
        <f>VLOOKUP(A3194, [1]orders!A:G, 7, FALSE)</f>
        <v>3</v>
      </c>
      <c r="D3194" s="2">
        <v>35</v>
      </c>
      <c r="E3194" s="2">
        <f>VLOOKUP(C3194, [2]staffs!A:G,1,FALSE)</f>
        <v>3</v>
      </c>
      <c r="F3194" s="2" t="str">
        <f>VLOOKUP(E3194, [2]staffs!A:D,4,FALSE)</f>
        <v>genna.serrano@bikes.shop</v>
      </c>
      <c r="G3194" s="2">
        <f>VLOOKUP(D3194, [3]products!$A:$D, 4, FALSE)</f>
        <v>6</v>
      </c>
      <c r="H3194" s="2" t="str">
        <f>VLOOKUP(G3194, [4]categories!A:B, 2, FALSE)</f>
        <v>Mountain Bikes</v>
      </c>
      <c r="I3194" s="14">
        <f>VLOOKUP(A3194, [1]orders!A:B,2,FALSE)</f>
        <v>747</v>
      </c>
      <c r="J3194" s="14" t="str">
        <f>VLOOKUP(A3194, [1]orders!A:I,9,FALSE)</f>
        <v>margret.barnett@gmail.com</v>
      </c>
      <c r="K3194" s="14">
        <f>VLOOKUP(A3194, [1]orders!A:J,10,FALSE)</f>
        <v>75126</v>
      </c>
      <c r="L3194" s="2" t="str">
        <f>IFERROR(VLOOKUP(C3194, [5]stores!A:B, 2, FALSE), "Unknown")</f>
        <v>Rowlett Bikes</v>
      </c>
      <c r="M3194" s="2" t="str">
        <f>VLOOKUP(D3194,[3]products!A:B,2,FALSE)</f>
        <v>Sun Bicycles Spider 3i - 2017</v>
      </c>
      <c r="N3194" s="2" t="str">
        <f>VLOOKUP(D3194, [3]products!A:H, 8, FALSE)</f>
        <v>Sun Bicycles</v>
      </c>
      <c r="O3194" s="21">
        <f>VLOOKUP(A3194, [1]orders!A:D, 4, FALSE)</f>
        <v>42979</v>
      </c>
      <c r="P3194" s="2">
        <v>2</v>
      </c>
      <c r="Q3194" s="2">
        <v>832.99</v>
      </c>
      <c r="R3194" s="27">
        <v>7.0000000000000007E-2</v>
      </c>
      <c r="S3194" s="2">
        <f t="shared" si="49"/>
        <v>1665.98</v>
      </c>
    </row>
    <row r="3195" spans="1:19" x14ac:dyDescent="0.3">
      <c r="A3195" s="2">
        <v>1106</v>
      </c>
      <c r="B3195" s="2">
        <v>1</v>
      </c>
      <c r="C3195" s="2">
        <f>VLOOKUP(A3195, [1]orders!A:G, 7, FALSE)</f>
        <v>2</v>
      </c>
      <c r="D3195" s="2">
        <v>96</v>
      </c>
      <c r="E3195" s="2">
        <f>VLOOKUP(C3195, [2]staffs!A:G,1,FALSE)</f>
        <v>2</v>
      </c>
      <c r="F3195" s="2" t="str">
        <f>VLOOKUP(E3195, [2]staffs!A:D,4,FALSE)</f>
        <v>mireya.copeland@bikes.shop</v>
      </c>
      <c r="G3195" s="2">
        <f>VLOOKUP(D3195, [3]products!$A:$D, 4, FALSE)</f>
        <v>1</v>
      </c>
      <c r="H3195" s="2" t="str">
        <f>VLOOKUP(G3195, [4]categories!A:B, 2, FALSE)</f>
        <v>Children Bicycles</v>
      </c>
      <c r="I3195" s="14">
        <f>VLOOKUP(A3195, [1]orders!A:B,2,FALSE)</f>
        <v>1009</v>
      </c>
      <c r="J3195" s="14" t="str">
        <f>VLOOKUP(A3195, [1]orders!A:I,9,FALSE)</f>
        <v>deangelo.cooley@aol.com</v>
      </c>
      <c r="K3195" s="14">
        <f>VLOOKUP(A3195, [1]orders!A:J,10,FALSE)</f>
        <v>11422</v>
      </c>
      <c r="L3195" s="2" t="str">
        <f>IFERROR(VLOOKUP(C3195, [5]stores!A:B, 2, FALSE), "Unknown")</f>
        <v>Baldwin Bikes</v>
      </c>
      <c r="M3195" s="2" t="str">
        <f>VLOOKUP(D3195,[3]products!A:B,2,FALSE)</f>
        <v>Electra Moto 3i (20-inch) - Boy's - 2017</v>
      </c>
      <c r="N3195" s="2" t="str">
        <f>VLOOKUP(D3195, [3]products!A:H, 8, FALSE)</f>
        <v>Electra</v>
      </c>
      <c r="O3195" s="21">
        <f>VLOOKUP(A3195, [1]orders!A:D, 4, FALSE)</f>
        <v>42980</v>
      </c>
      <c r="P3195" s="2">
        <v>1</v>
      </c>
      <c r="Q3195" s="2">
        <v>349.99</v>
      </c>
      <c r="R3195" s="27">
        <v>0.1</v>
      </c>
      <c r="S3195" s="2">
        <f t="shared" si="49"/>
        <v>349.99</v>
      </c>
    </row>
    <row r="3196" spans="1:19" x14ac:dyDescent="0.3">
      <c r="A3196" s="2">
        <v>1107</v>
      </c>
      <c r="B3196" s="2">
        <v>1</v>
      </c>
      <c r="C3196" s="2">
        <f>VLOOKUP(A3196, [1]orders!A:G, 7, FALSE)</f>
        <v>2</v>
      </c>
      <c r="D3196" s="2">
        <v>43</v>
      </c>
      <c r="E3196" s="2">
        <f>VLOOKUP(C3196, [2]staffs!A:G,1,FALSE)</f>
        <v>2</v>
      </c>
      <c r="F3196" s="2" t="str">
        <f>VLOOKUP(E3196, [2]staffs!A:D,4,FALSE)</f>
        <v>mireya.copeland@bikes.shop</v>
      </c>
      <c r="G3196" s="2">
        <f>VLOOKUP(D3196, [3]products!$A:$D, 4, FALSE)</f>
        <v>6</v>
      </c>
      <c r="H3196" s="2" t="str">
        <f>VLOOKUP(G3196, [4]categories!A:B, 2, FALSE)</f>
        <v>Mountain Bikes</v>
      </c>
      <c r="I3196" s="14">
        <f>VLOOKUP(A3196, [1]orders!A:B,2,FALSE)</f>
        <v>1424</v>
      </c>
      <c r="J3196" s="14" t="str">
        <f>VLOOKUP(A3196, [1]orders!A:I,9,FALSE)</f>
        <v>lashunda.cole@hotmail.com</v>
      </c>
      <c r="K3196" s="14">
        <f>VLOOKUP(A3196, [1]orders!A:J,10,FALSE)</f>
        <v>10952</v>
      </c>
      <c r="L3196" s="2" t="str">
        <f>IFERROR(VLOOKUP(C3196, [5]stores!A:B, 2, FALSE), "Unknown")</f>
        <v>Baldwin Bikes</v>
      </c>
      <c r="M3196" s="2" t="str">
        <f>VLOOKUP(D3196,[3]products!A:B,2,FALSE)</f>
        <v>Trek Fuel EX 9.8 27.5 Plus - 2017</v>
      </c>
      <c r="N3196" s="2" t="str">
        <f>VLOOKUP(D3196, [3]products!A:H, 8, FALSE)</f>
        <v>Trek</v>
      </c>
      <c r="O3196" s="21">
        <f>VLOOKUP(A3196, [1]orders!A:D, 4, FALSE)</f>
        <v>42980</v>
      </c>
      <c r="P3196" s="2">
        <v>1</v>
      </c>
      <c r="Q3196" s="2">
        <v>5299.99</v>
      </c>
      <c r="R3196" s="27">
        <v>0.2</v>
      </c>
      <c r="S3196" s="2">
        <f t="shared" si="49"/>
        <v>5299.99</v>
      </c>
    </row>
    <row r="3197" spans="1:19" x14ac:dyDescent="0.3">
      <c r="A3197" s="2">
        <v>1107</v>
      </c>
      <c r="B3197" s="2">
        <v>2</v>
      </c>
      <c r="C3197" s="2">
        <f>VLOOKUP(A3197, [1]orders!A:G, 7, FALSE)</f>
        <v>2</v>
      </c>
      <c r="D3197" s="2">
        <v>41</v>
      </c>
      <c r="E3197" s="2">
        <f>VLOOKUP(C3197, [2]staffs!A:G,1,FALSE)</f>
        <v>2</v>
      </c>
      <c r="F3197" s="2" t="str">
        <f>VLOOKUP(E3197, [2]staffs!A:D,4,FALSE)</f>
        <v>mireya.copeland@bikes.shop</v>
      </c>
      <c r="G3197" s="2">
        <f>VLOOKUP(D3197, [3]products!$A:$D, 4, FALSE)</f>
        <v>6</v>
      </c>
      <c r="H3197" s="2" t="str">
        <f>VLOOKUP(G3197, [4]categories!A:B, 2, FALSE)</f>
        <v>Mountain Bikes</v>
      </c>
      <c r="I3197" s="14">
        <f>VLOOKUP(A3197, [1]orders!A:B,2,FALSE)</f>
        <v>1424</v>
      </c>
      <c r="J3197" s="14" t="str">
        <f>VLOOKUP(A3197, [1]orders!A:I,9,FALSE)</f>
        <v>lashunda.cole@hotmail.com</v>
      </c>
      <c r="K3197" s="14">
        <f>VLOOKUP(A3197, [1]orders!A:J,10,FALSE)</f>
        <v>10952</v>
      </c>
      <c r="L3197" s="2" t="str">
        <f>IFERROR(VLOOKUP(C3197, [5]stores!A:B, 2, FALSE), "Unknown")</f>
        <v>Baldwin Bikes</v>
      </c>
      <c r="M3197" s="2" t="str">
        <f>VLOOKUP(D3197,[3]products!A:B,2,FALSE)</f>
        <v>Haro Shift R3 - 2017</v>
      </c>
      <c r="N3197" s="2" t="str">
        <f>VLOOKUP(D3197, [3]products!A:H, 8, FALSE)</f>
        <v>Haro</v>
      </c>
      <c r="O3197" s="21">
        <f>VLOOKUP(A3197, [1]orders!A:D, 4, FALSE)</f>
        <v>42980</v>
      </c>
      <c r="P3197" s="2">
        <v>2</v>
      </c>
      <c r="Q3197" s="2">
        <v>1469.99</v>
      </c>
      <c r="R3197" s="27">
        <v>0.2</v>
      </c>
      <c r="S3197" s="2">
        <f t="shared" si="49"/>
        <v>2939.98</v>
      </c>
    </row>
    <row r="3198" spans="1:19" x14ac:dyDescent="0.3">
      <c r="A3198" s="2">
        <v>1108</v>
      </c>
      <c r="B3198" s="2">
        <v>1</v>
      </c>
      <c r="C3198" s="2">
        <f>VLOOKUP(A3198, [1]orders!A:G, 7, FALSE)</f>
        <v>1</v>
      </c>
      <c r="D3198" s="2">
        <v>45</v>
      </c>
      <c r="E3198" s="2">
        <f>VLOOKUP(C3198, [2]staffs!A:G,1,FALSE)</f>
        <v>1</v>
      </c>
      <c r="F3198" s="2" t="str">
        <f>VLOOKUP(E3198, [2]staffs!A:D,4,FALSE)</f>
        <v>fabiola.jackson@bikes.shop</v>
      </c>
      <c r="G3198" s="2">
        <f>VLOOKUP(D3198, [3]products!$A:$D, 4, FALSE)</f>
        <v>6</v>
      </c>
      <c r="H3198" s="2" t="str">
        <f>VLOOKUP(G3198, [4]categories!A:B, 2, FALSE)</f>
        <v>Mountain Bikes</v>
      </c>
      <c r="I3198" s="14">
        <f>VLOOKUP(A3198, [1]orders!A:B,2,FALSE)</f>
        <v>735</v>
      </c>
      <c r="J3198" s="14" t="str">
        <f>VLOOKUP(A3198, [1]orders!A:I,9,FALSE)</f>
        <v>aide.franco@msn.com</v>
      </c>
      <c r="K3198" s="14">
        <f>VLOOKUP(A3198, [1]orders!A:J,10,FALSE)</f>
        <v>95301</v>
      </c>
      <c r="L3198" s="2" t="str">
        <f>IFERROR(VLOOKUP(C3198, [5]stores!A:B, 2, FALSE), "Unknown")</f>
        <v>Santa Cruz Bikes</v>
      </c>
      <c r="M3198" s="2" t="str">
        <f>VLOOKUP(D3198,[3]products!A:B,2,FALSE)</f>
        <v>Haro SR 1.2 - 2017</v>
      </c>
      <c r="N3198" s="2" t="str">
        <f>VLOOKUP(D3198, [3]products!A:H, 8, FALSE)</f>
        <v>Haro</v>
      </c>
      <c r="O3198" s="21">
        <f>VLOOKUP(A3198, [1]orders!A:D, 4, FALSE)</f>
        <v>42981</v>
      </c>
      <c r="P3198" s="2">
        <v>2</v>
      </c>
      <c r="Q3198" s="2">
        <v>869.99</v>
      </c>
      <c r="R3198" s="27">
        <v>0.05</v>
      </c>
      <c r="S3198" s="2">
        <f t="shared" si="49"/>
        <v>1739.98</v>
      </c>
    </row>
    <row r="3199" spans="1:19" x14ac:dyDescent="0.3">
      <c r="A3199" s="2">
        <v>1108</v>
      </c>
      <c r="B3199" s="2">
        <v>2</v>
      </c>
      <c r="C3199" s="2">
        <f>VLOOKUP(A3199, [1]orders!A:G, 7, FALSE)</f>
        <v>1</v>
      </c>
      <c r="D3199" s="2">
        <v>100</v>
      </c>
      <c r="E3199" s="2">
        <f>VLOOKUP(C3199, [2]staffs!A:G,1,FALSE)</f>
        <v>1</v>
      </c>
      <c r="F3199" s="2" t="str">
        <f>VLOOKUP(E3199, [2]staffs!A:D,4,FALSE)</f>
        <v>fabiola.jackson@bikes.shop</v>
      </c>
      <c r="G3199" s="2">
        <f>VLOOKUP(D3199, [3]products!$A:$D, 4, FALSE)</f>
        <v>1</v>
      </c>
      <c r="H3199" s="2" t="str">
        <f>VLOOKUP(G3199, [4]categories!A:B, 2, FALSE)</f>
        <v>Children Bicycles</v>
      </c>
      <c r="I3199" s="14">
        <f>VLOOKUP(A3199, [1]orders!A:B,2,FALSE)</f>
        <v>735</v>
      </c>
      <c r="J3199" s="14" t="str">
        <f>VLOOKUP(A3199, [1]orders!A:I,9,FALSE)</f>
        <v>aide.franco@msn.com</v>
      </c>
      <c r="K3199" s="14">
        <f>VLOOKUP(A3199, [1]orders!A:J,10,FALSE)</f>
        <v>95301</v>
      </c>
      <c r="L3199" s="2" t="str">
        <f>IFERROR(VLOOKUP(C3199, [5]stores!A:B, 2, FALSE), "Unknown")</f>
        <v>Santa Cruz Bikes</v>
      </c>
      <c r="M3199" s="2" t="str">
        <f>VLOOKUP(D3199,[3]products!A:B,2,FALSE)</f>
        <v>Electra Townie 3i EQ (20-inch) - Boys' - 2017</v>
      </c>
      <c r="N3199" s="2" t="str">
        <f>VLOOKUP(D3199, [3]products!A:H, 8, FALSE)</f>
        <v>Electra</v>
      </c>
      <c r="O3199" s="21">
        <f>VLOOKUP(A3199, [1]orders!A:D, 4, FALSE)</f>
        <v>42981</v>
      </c>
      <c r="P3199" s="2">
        <v>1</v>
      </c>
      <c r="Q3199" s="2">
        <v>489.99</v>
      </c>
      <c r="R3199" s="27">
        <v>7.0000000000000007E-2</v>
      </c>
      <c r="S3199" s="2">
        <f t="shared" si="49"/>
        <v>489.99</v>
      </c>
    </row>
    <row r="3200" spans="1:19" x14ac:dyDescent="0.3">
      <c r="A3200" s="2">
        <v>1108</v>
      </c>
      <c r="B3200" s="2">
        <v>3</v>
      </c>
      <c r="C3200" s="2">
        <f>VLOOKUP(A3200, [1]orders!A:G, 7, FALSE)</f>
        <v>1</v>
      </c>
      <c r="D3200" s="2">
        <v>105</v>
      </c>
      <c r="E3200" s="2">
        <f>VLOOKUP(C3200, [2]staffs!A:G,1,FALSE)</f>
        <v>1</v>
      </c>
      <c r="F3200" s="2" t="str">
        <f>VLOOKUP(E3200, [2]staffs!A:D,4,FALSE)</f>
        <v>fabiola.jackson@bikes.shop</v>
      </c>
      <c r="G3200" s="2">
        <f>VLOOKUP(D3200, [3]products!$A:$D, 4, FALSE)</f>
        <v>2</v>
      </c>
      <c r="H3200" s="2" t="str">
        <f>VLOOKUP(G3200, [4]categories!A:B, 2, FALSE)</f>
        <v>Comfort Bicycles</v>
      </c>
      <c r="I3200" s="14">
        <f>VLOOKUP(A3200, [1]orders!A:B,2,FALSE)</f>
        <v>735</v>
      </c>
      <c r="J3200" s="14" t="str">
        <f>VLOOKUP(A3200, [1]orders!A:I,9,FALSE)</f>
        <v>aide.franco@msn.com</v>
      </c>
      <c r="K3200" s="14">
        <f>VLOOKUP(A3200, [1]orders!A:J,10,FALSE)</f>
        <v>95301</v>
      </c>
      <c r="L3200" s="2" t="str">
        <f>IFERROR(VLOOKUP(C3200, [5]stores!A:B, 2, FALSE), "Unknown")</f>
        <v>Santa Cruz Bikes</v>
      </c>
      <c r="M3200" s="2" t="str">
        <f>VLOOKUP(D3200,[3]products!A:B,2,FALSE)</f>
        <v>Sun Bicycles Streamway 7 - 2017</v>
      </c>
      <c r="N3200" s="2" t="str">
        <f>VLOOKUP(D3200, [3]products!A:H, 8, FALSE)</f>
        <v>Sun Bicycles</v>
      </c>
      <c r="O3200" s="21">
        <f>VLOOKUP(A3200, [1]orders!A:D, 4, FALSE)</f>
        <v>42981</v>
      </c>
      <c r="P3200" s="2">
        <v>1</v>
      </c>
      <c r="Q3200" s="2">
        <v>533.99</v>
      </c>
      <c r="R3200" s="27">
        <v>7.0000000000000007E-2</v>
      </c>
      <c r="S3200" s="2">
        <f t="shared" si="49"/>
        <v>533.99</v>
      </c>
    </row>
    <row r="3201" spans="1:19" x14ac:dyDescent="0.3">
      <c r="A3201" s="2">
        <v>1109</v>
      </c>
      <c r="B3201" s="2">
        <v>1</v>
      </c>
      <c r="C3201" s="2">
        <f>VLOOKUP(A3201, [1]orders!A:G, 7, FALSE)</f>
        <v>2</v>
      </c>
      <c r="D3201" s="2">
        <v>72</v>
      </c>
      <c r="E3201" s="2">
        <f>VLOOKUP(C3201, [2]staffs!A:G,1,FALSE)</f>
        <v>2</v>
      </c>
      <c r="F3201" s="2" t="str">
        <f>VLOOKUP(E3201, [2]staffs!A:D,4,FALSE)</f>
        <v>mireya.copeland@bikes.shop</v>
      </c>
      <c r="G3201" s="2">
        <f>VLOOKUP(D3201, [3]products!$A:$D, 4, FALSE)</f>
        <v>3</v>
      </c>
      <c r="H3201" s="2" t="str">
        <f>VLOOKUP(G3201, [4]categories!A:B, 2, FALSE)</f>
        <v>Cruisers Bicycles</v>
      </c>
      <c r="I3201" s="14">
        <f>VLOOKUP(A3201, [1]orders!A:B,2,FALSE)</f>
        <v>23</v>
      </c>
      <c r="J3201" s="14" t="str">
        <f>VLOOKUP(A3201, [1]orders!A:I,9,FALSE)</f>
        <v>kaylee.english@msn.com</v>
      </c>
      <c r="K3201" s="14">
        <f>VLOOKUP(A3201, [1]orders!A:J,10,FALSE)</f>
        <v>11423</v>
      </c>
      <c r="L3201" s="2" t="str">
        <f>IFERROR(VLOOKUP(C3201, [5]stores!A:B, 2, FALSE), "Unknown")</f>
        <v>Baldwin Bikes</v>
      </c>
      <c r="M3201" s="2" t="str">
        <f>VLOOKUP(D3201,[3]products!A:B,2,FALSE)</f>
        <v>Sun Bicycles Biscayne Tandem 7 - 2017</v>
      </c>
      <c r="N3201" s="2" t="str">
        <f>VLOOKUP(D3201, [3]products!A:H, 8, FALSE)</f>
        <v>Sun Bicycles</v>
      </c>
      <c r="O3201" s="21">
        <f>VLOOKUP(A3201, [1]orders!A:D, 4, FALSE)</f>
        <v>42981</v>
      </c>
      <c r="P3201" s="2">
        <v>2</v>
      </c>
      <c r="Q3201" s="2">
        <v>619.99</v>
      </c>
      <c r="R3201" s="27">
        <v>0.1</v>
      </c>
      <c r="S3201" s="2">
        <f t="shared" si="49"/>
        <v>1239.98</v>
      </c>
    </row>
    <row r="3202" spans="1:19" x14ac:dyDescent="0.3">
      <c r="A3202" s="2">
        <v>1110</v>
      </c>
      <c r="B3202" s="2">
        <v>1</v>
      </c>
      <c r="C3202" s="2">
        <f>VLOOKUP(A3202, [1]orders!A:G, 7, FALSE)</f>
        <v>2</v>
      </c>
      <c r="D3202" s="2">
        <v>56</v>
      </c>
      <c r="E3202" s="2">
        <f>VLOOKUP(C3202, [2]staffs!A:G,1,FALSE)</f>
        <v>2</v>
      </c>
      <c r="F3202" s="2" t="str">
        <f>VLOOKUP(E3202, [2]staffs!A:D,4,FALSE)</f>
        <v>mireya.copeland@bikes.shop</v>
      </c>
      <c r="G3202" s="2">
        <f>VLOOKUP(D3202, [3]products!$A:$D, 4, FALSE)</f>
        <v>7</v>
      </c>
      <c r="H3202" s="2" t="str">
        <f>VLOOKUP(G3202, [4]categories!A:B, 2, FALSE)</f>
        <v>Road Bikes</v>
      </c>
      <c r="I3202" s="14">
        <f>VLOOKUP(A3202, [1]orders!A:B,2,FALSE)</f>
        <v>912</v>
      </c>
      <c r="J3202" s="14" t="str">
        <f>VLOOKUP(A3202, [1]orders!A:I,9,FALSE)</f>
        <v>inocencia.key@hotmail.com</v>
      </c>
      <c r="K3202" s="14">
        <f>VLOOKUP(A3202, [1]orders!A:J,10,FALSE)</f>
        <v>11762</v>
      </c>
      <c r="L3202" s="2" t="str">
        <f>IFERROR(VLOOKUP(C3202, [5]stores!A:B, 2, FALSE), "Unknown")</f>
        <v>Baldwin Bikes</v>
      </c>
      <c r="M3202" s="2" t="str">
        <f>VLOOKUP(D3202,[3]products!A:B,2,FALSE)</f>
        <v>Trek Domane SLR 6 Disc - 2017</v>
      </c>
      <c r="N3202" s="2" t="str">
        <f>VLOOKUP(D3202, [3]products!A:H, 8, FALSE)</f>
        <v>Trek</v>
      </c>
      <c r="O3202" s="21">
        <f>VLOOKUP(A3202, [1]orders!A:D, 4, FALSE)</f>
        <v>42982</v>
      </c>
      <c r="P3202" s="2">
        <v>1</v>
      </c>
      <c r="Q3202" s="2">
        <v>5499.99</v>
      </c>
      <c r="R3202" s="27">
        <v>0.1</v>
      </c>
      <c r="S3202" s="2">
        <f t="shared" si="49"/>
        <v>5499.99</v>
      </c>
    </row>
    <row r="3203" spans="1:19" x14ac:dyDescent="0.3">
      <c r="A3203" s="2">
        <v>1111</v>
      </c>
      <c r="B3203" s="2">
        <v>1</v>
      </c>
      <c r="C3203" s="2">
        <f>VLOOKUP(A3203, [1]orders!A:G, 7, FALSE)</f>
        <v>2</v>
      </c>
      <c r="D3203" s="2">
        <v>95</v>
      </c>
      <c r="E3203" s="2">
        <f>VLOOKUP(C3203, [2]staffs!A:G,1,FALSE)</f>
        <v>2</v>
      </c>
      <c r="F3203" s="2" t="str">
        <f>VLOOKUP(E3203, [2]staffs!A:D,4,FALSE)</f>
        <v>mireya.copeland@bikes.shop</v>
      </c>
      <c r="G3203" s="2">
        <f>VLOOKUP(D3203, [3]products!$A:$D, 4, FALSE)</f>
        <v>1</v>
      </c>
      <c r="H3203" s="2" t="str">
        <f>VLOOKUP(G3203, [4]categories!A:B, 2, FALSE)</f>
        <v>Children Bicycles</v>
      </c>
      <c r="I3203" s="14">
        <f>VLOOKUP(A3203, [1]orders!A:B,2,FALSE)</f>
        <v>930</v>
      </c>
      <c r="J3203" s="14" t="str">
        <f>VLOOKUP(A3203, [1]orders!A:I,9,FALSE)</f>
        <v>delana.wagner@aol.com</v>
      </c>
      <c r="K3203" s="14">
        <f>VLOOKUP(A3203, [1]orders!A:J,10,FALSE)</f>
        <v>12065</v>
      </c>
      <c r="L3203" s="2" t="str">
        <f>IFERROR(VLOOKUP(C3203, [5]stores!A:B, 2, FALSE), "Unknown")</f>
        <v>Baldwin Bikes</v>
      </c>
      <c r="M3203" s="2" t="str">
        <f>VLOOKUP(D3203,[3]products!A:B,2,FALSE)</f>
        <v>Electra Girl's Hawaii 1 16" - 2017</v>
      </c>
      <c r="N3203" s="2" t="str">
        <f>VLOOKUP(D3203, [3]products!A:H, 8, FALSE)</f>
        <v>Electra</v>
      </c>
      <c r="O3203" s="21">
        <f>VLOOKUP(A3203, [1]orders!A:D, 4, FALSE)</f>
        <v>42982</v>
      </c>
      <c r="P3203" s="2">
        <v>1</v>
      </c>
      <c r="Q3203" s="2">
        <v>299.99</v>
      </c>
      <c r="R3203" s="27">
        <v>0.05</v>
      </c>
      <c r="S3203" s="2">
        <f t="shared" ref="S3203:S3266" si="50">P3203*Q3203</f>
        <v>299.99</v>
      </c>
    </row>
    <row r="3204" spans="1:19" x14ac:dyDescent="0.3">
      <c r="A3204" s="2">
        <v>1111</v>
      </c>
      <c r="B3204" s="2">
        <v>2</v>
      </c>
      <c r="C3204" s="2">
        <f>VLOOKUP(A3204, [1]orders!A:G, 7, FALSE)</f>
        <v>2</v>
      </c>
      <c r="D3204" s="2">
        <v>66</v>
      </c>
      <c r="E3204" s="2">
        <f>VLOOKUP(C3204, [2]staffs!A:G,1,FALSE)</f>
        <v>2</v>
      </c>
      <c r="F3204" s="2" t="str">
        <f>VLOOKUP(E3204, [2]staffs!A:D,4,FALSE)</f>
        <v>mireya.copeland@bikes.shop</v>
      </c>
      <c r="G3204" s="2">
        <f>VLOOKUP(D3204, [3]products!$A:$D, 4, FALSE)</f>
        <v>3</v>
      </c>
      <c r="H3204" s="2" t="str">
        <f>VLOOKUP(G3204, [4]categories!A:B, 2, FALSE)</f>
        <v>Cruisers Bicycles</v>
      </c>
      <c r="I3204" s="14">
        <f>VLOOKUP(A3204, [1]orders!A:B,2,FALSE)</f>
        <v>930</v>
      </c>
      <c r="J3204" s="14" t="str">
        <f>VLOOKUP(A3204, [1]orders!A:I,9,FALSE)</f>
        <v>delana.wagner@aol.com</v>
      </c>
      <c r="K3204" s="14">
        <f>VLOOKUP(A3204, [1]orders!A:J,10,FALSE)</f>
        <v>12065</v>
      </c>
      <c r="L3204" s="2" t="str">
        <f>IFERROR(VLOOKUP(C3204, [5]stores!A:B, 2, FALSE), "Unknown")</f>
        <v>Baldwin Bikes</v>
      </c>
      <c r="M3204" s="2" t="str">
        <f>VLOOKUP(D3204,[3]products!A:B,2,FALSE)</f>
        <v>Sun Bicycles Revolutions 24 - 2017</v>
      </c>
      <c r="N3204" s="2" t="str">
        <f>VLOOKUP(D3204, [3]products!A:H, 8, FALSE)</f>
        <v>Sun Bicycles</v>
      </c>
      <c r="O3204" s="21">
        <f>VLOOKUP(A3204, [1]orders!A:D, 4, FALSE)</f>
        <v>42982</v>
      </c>
      <c r="P3204" s="2">
        <v>2</v>
      </c>
      <c r="Q3204" s="2">
        <v>250.99</v>
      </c>
      <c r="R3204" s="27">
        <v>0.1</v>
      </c>
      <c r="S3204" s="2">
        <f t="shared" si="50"/>
        <v>501.98</v>
      </c>
    </row>
    <row r="3205" spans="1:19" x14ac:dyDescent="0.3">
      <c r="A3205" s="2">
        <v>1111</v>
      </c>
      <c r="B3205" s="2">
        <v>3</v>
      </c>
      <c r="C3205" s="2">
        <f>VLOOKUP(A3205, [1]orders!A:G, 7, FALSE)</f>
        <v>2</v>
      </c>
      <c r="D3205" s="2">
        <v>14</v>
      </c>
      <c r="E3205" s="2">
        <f>VLOOKUP(C3205, [2]staffs!A:G,1,FALSE)</f>
        <v>2</v>
      </c>
      <c r="F3205" s="2" t="str">
        <f>VLOOKUP(E3205, [2]staffs!A:D,4,FALSE)</f>
        <v>mireya.copeland@bikes.shop</v>
      </c>
      <c r="G3205" s="2">
        <f>VLOOKUP(D3205, [3]products!$A:$D, 4, FALSE)</f>
        <v>3</v>
      </c>
      <c r="H3205" s="2" t="str">
        <f>VLOOKUP(G3205, [4]categories!A:B, 2, FALSE)</f>
        <v>Cruisers Bicycles</v>
      </c>
      <c r="I3205" s="14">
        <f>VLOOKUP(A3205, [1]orders!A:B,2,FALSE)</f>
        <v>930</v>
      </c>
      <c r="J3205" s="14" t="str">
        <f>VLOOKUP(A3205, [1]orders!A:I,9,FALSE)</f>
        <v>delana.wagner@aol.com</v>
      </c>
      <c r="K3205" s="14">
        <f>VLOOKUP(A3205, [1]orders!A:J,10,FALSE)</f>
        <v>12065</v>
      </c>
      <c r="L3205" s="2" t="str">
        <f>IFERROR(VLOOKUP(C3205, [5]stores!A:B, 2, FALSE), "Unknown")</f>
        <v>Baldwin Bikes</v>
      </c>
      <c r="M3205" s="2" t="str">
        <f>VLOOKUP(D3205,[3]products!A:B,2,FALSE)</f>
        <v>Electra Girl's Hawaii 1 (16-inch) - 2015/2016</v>
      </c>
      <c r="N3205" s="2" t="str">
        <f>VLOOKUP(D3205, [3]products!A:H, 8, FALSE)</f>
        <v>Electra</v>
      </c>
      <c r="O3205" s="21">
        <f>VLOOKUP(A3205, [1]orders!A:D, 4, FALSE)</f>
        <v>42982</v>
      </c>
      <c r="P3205" s="2">
        <v>1</v>
      </c>
      <c r="Q3205" s="2">
        <v>269.99</v>
      </c>
      <c r="R3205" s="27">
        <v>0.2</v>
      </c>
      <c r="S3205" s="2">
        <f t="shared" si="50"/>
        <v>269.99</v>
      </c>
    </row>
    <row r="3206" spans="1:19" x14ac:dyDescent="0.3">
      <c r="A3206" s="2">
        <v>1111</v>
      </c>
      <c r="B3206" s="2">
        <v>4</v>
      </c>
      <c r="C3206" s="2">
        <f>VLOOKUP(A3206, [1]orders!A:G, 7, FALSE)</f>
        <v>2</v>
      </c>
      <c r="D3206" s="2">
        <v>24</v>
      </c>
      <c r="E3206" s="2">
        <f>VLOOKUP(C3206, [2]staffs!A:G,1,FALSE)</f>
        <v>2</v>
      </c>
      <c r="F3206" s="2" t="str">
        <f>VLOOKUP(E3206, [2]staffs!A:D,4,FALSE)</f>
        <v>mireya.copeland@bikes.shop</v>
      </c>
      <c r="G3206" s="2">
        <f>VLOOKUP(D3206, [3]products!$A:$D, 4, FALSE)</f>
        <v>2</v>
      </c>
      <c r="H3206" s="2" t="str">
        <f>VLOOKUP(G3206, [4]categories!A:B, 2, FALSE)</f>
        <v>Comfort Bicycles</v>
      </c>
      <c r="I3206" s="14">
        <f>VLOOKUP(A3206, [1]orders!A:B,2,FALSE)</f>
        <v>930</v>
      </c>
      <c r="J3206" s="14" t="str">
        <f>VLOOKUP(A3206, [1]orders!A:I,9,FALSE)</f>
        <v>delana.wagner@aol.com</v>
      </c>
      <c r="K3206" s="14">
        <f>VLOOKUP(A3206, [1]orders!A:J,10,FALSE)</f>
        <v>12065</v>
      </c>
      <c r="L3206" s="2" t="str">
        <f>IFERROR(VLOOKUP(C3206, [5]stores!A:B, 2, FALSE), "Unknown")</f>
        <v>Baldwin Bikes</v>
      </c>
      <c r="M3206" s="2" t="str">
        <f>VLOOKUP(D3206,[3]products!A:B,2,FALSE)</f>
        <v>Electra Townie Original 21D - 2016</v>
      </c>
      <c r="N3206" s="2" t="str">
        <f>VLOOKUP(D3206, [3]products!A:H, 8, FALSE)</f>
        <v>Electra</v>
      </c>
      <c r="O3206" s="21">
        <f>VLOOKUP(A3206, [1]orders!A:D, 4, FALSE)</f>
        <v>42982</v>
      </c>
      <c r="P3206" s="2">
        <v>1</v>
      </c>
      <c r="Q3206" s="2">
        <v>549.99</v>
      </c>
      <c r="R3206" s="27">
        <v>7.0000000000000007E-2</v>
      </c>
      <c r="S3206" s="2">
        <f t="shared" si="50"/>
        <v>549.99</v>
      </c>
    </row>
    <row r="3207" spans="1:19" x14ac:dyDescent="0.3">
      <c r="A3207" s="2">
        <v>1112</v>
      </c>
      <c r="B3207" s="2">
        <v>1</v>
      </c>
      <c r="C3207" s="2">
        <f>VLOOKUP(A3207, [1]orders!A:G, 7, FALSE)</f>
        <v>2</v>
      </c>
      <c r="D3207" s="2">
        <v>71</v>
      </c>
      <c r="E3207" s="2">
        <f>VLOOKUP(C3207, [2]staffs!A:G,1,FALSE)</f>
        <v>2</v>
      </c>
      <c r="F3207" s="2" t="str">
        <f>VLOOKUP(E3207, [2]staffs!A:D,4,FALSE)</f>
        <v>mireya.copeland@bikes.shop</v>
      </c>
      <c r="G3207" s="2">
        <f>VLOOKUP(D3207, [3]products!$A:$D, 4, FALSE)</f>
        <v>3</v>
      </c>
      <c r="H3207" s="2" t="str">
        <f>VLOOKUP(G3207, [4]categories!A:B, 2, FALSE)</f>
        <v>Cruisers Bicycles</v>
      </c>
      <c r="I3207" s="14">
        <f>VLOOKUP(A3207, [1]orders!A:B,2,FALSE)</f>
        <v>798</v>
      </c>
      <c r="J3207" s="14" t="str">
        <f>VLOOKUP(A3207, [1]orders!A:I,9,FALSE)</f>
        <v>alyse.jacobson@yahoo.com</v>
      </c>
      <c r="K3207" s="14">
        <f>VLOOKUP(A3207, [1]orders!A:J,10,FALSE)</f>
        <v>11762</v>
      </c>
      <c r="L3207" s="2" t="str">
        <f>IFERROR(VLOOKUP(C3207, [5]stores!A:B, 2, FALSE), "Unknown")</f>
        <v>Baldwin Bikes</v>
      </c>
      <c r="M3207" s="2" t="str">
        <f>VLOOKUP(D3207,[3]products!A:B,2,FALSE)</f>
        <v>Sun Bicycles Atlas X-Type - 2017</v>
      </c>
      <c r="N3207" s="2" t="str">
        <f>VLOOKUP(D3207, [3]products!A:H, 8, FALSE)</f>
        <v>Sun Bicycles</v>
      </c>
      <c r="O3207" s="21">
        <f>VLOOKUP(A3207, [1]orders!A:D, 4, FALSE)</f>
        <v>42983</v>
      </c>
      <c r="P3207" s="2">
        <v>2</v>
      </c>
      <c r="Q3207" s="2">
        <v>416.99</v>
      </c>
      <c r="R3207" s="27">
        <v>0.05</v>
      </c>
      <c r="S3207" s="2">
        <f t="shared" si="50"/>
        <v>833.98</v>
      </c>
    </row>
    <row r="3208" spans="1:19" x14ac:dyDescent="0.3">
      <c r="A3208" s="2">
        <v>1112</v>
      </c>
      <c r="B3208" s="2">
        <v>2</v>
      </c>
      <c r="C3208" s="2">
        <f>VLOOKUP(A3208, [1]orders!A:G, 7, FALSE)</f>
        <v>2</v>
      </c>
      <c r="D3208" s="2">
        <v>42</v>
      </c>
      <c r="E3208" s="2">
        <f>VLOOKUP(C3208, [2]staffs!A:G,1,FALSE)</f>
        <v>2</v>
      </c>
      <c r="F3208" s="2" t="str">
        <f>VLOOKUP(E3208, [2]staffs!A:D,4,FALSE)</f>
        <v>mireya.copeland@bikes.shop</v>
      </c>
      <c r="G3208" s="2">
        <f>VLOOKUP(D3208, [3]products!$A:$D, 4, FALSE)</f>
        <v>6</v>
      </c>
      <c r="H3208" s="2" t="str">
        <f>VLOOKUP(G3208, [4]categories!A:B, 2, FALSE)</f>
        <v>Mountain Bikes</v>
      </c>
      <c r="I3208" s="14">
        <f>VLOOKUP(A3208, [1]orders!A:B,2,FALSE)</f>
        <v>798</v>
      </c>
      <c r="J3208" s="14" t="str">
        <f>VLOOKUP(A3208, [1]orders!A:I,9,FALSE)</f>
        <v>alyse.jacobson@yahoo.com</v>
      </c>
      <c r="K3208" s="14">
        <f>VLOOKUP(A3208, [1]orders!A:J,10,FALSE)</f>
        <v>11762</v>
      </c>
      <c r="L3208" s="2" t="str">
        <f>IFERROR(VLOOKUP(C3208, [5]stores!A:B, 2, FALSE), "Unknown")</f>
        <v>Baldwin Bikes</v>
      </c>
      <c r="M3208" s="2" t="str">
        <f>VLOOKUP(D3208,[3]products!A:B,2,FALSE)</f>
        <v>Trek Fuel EX 5 27.5 Plus - 2017</v>
      </c>
      <c r="N3208" s="2" t="str">
        <f>VLOOKUP(D3208, [3]products!A:H, 8, FALSE)</f>
        <v>Trek</v>
      </c>
      <c r="O3208" s="21">
        <f>VLOOKUP(A3208, [1]orders!A:D, 4, FALSE)</f>
        <v>42983</v>
      </c>
      <c r="P3208" s="2">
        <v>1</v>
      </c>
      <c r="Q3208" s="2">
        <v>2299.9899999999998</v>
      </c>
      <c r="R3208" s="27">
        <v>7.0000000000000007E-2</v>
      </c>
      <c r="S3208" s="2">
        <f t="shared" si="50"/>
        <v>2299.9899999999998</v>
      </c>
    </row>
    <row r="3209" spans="1:19" x14ac:dyDescent="0.3">
      <c r="A3209" s="2">
        <v>1112</v>
      </c>
      <c r="B3209" s="2">
        <v>3</v>
      </c>
      <c r="C3209" s="2">
        <f>VLOOKUP(A3209, [1]orders!A:G, 7, FALSE)</f>
        <v>2</v>
      </c>
      <c r="D3209" s="2">
        <v>5</v>
      </c>
      <c r="E3209" s="2">
        <f>VLOOKUP(C3209, [2]staffs!A:G,1,FALSE)</f>
        <v>2</v>
      </c>
      <c r="F3209" s="2" t="str">
        <f>VLOOKUP(E3209, [2]staffs!A:D,4,FALSE)</f>
        <v>mireya.copeland@bikes.shop</v>
      </c>
      <c r="G3209" s="2">
        <f>VLOOKUP(D3209, [3]products!$A:$D, 4, FALSE)</f>
        <v>6</v>
      </c>
      <c r="H3209" s="2" t="str">
        <f>VLOOKUP(G3209, [4]categories!A:B, 2, FALSE)</f>
        <v>Mountain Bikes</v>
      </c>
      <c r="I3209" s="14">
        <f>VLOOKUP(A3209, [1]orders!A:B,2,FALSE)</f>
        <v>798</v>
      </c>
      <c r="J3209" s="14" t="str">
        <f>VLOOKUP(A3209, [1]orders!A:I,9,FALSE)</f>
        <v>alyse.jacobson@yahoo.com</v>
      </c>
      <c r="K3209" s="14">
        <f>VLOOKUP(A3209, [1]orders!A:J,10,FALSE)</f>
        <v>11762</v>
      </c>
      <c r="L3209" s="2" t="str">
        <f>IFERROR(VLOOKUP(C3209, [5]stores!A:B, 2, FALSE), "Unknown")</f>
        <v>Baldwin Bikes</v>
      </c>
      <c r="M3209" s="2" t="str">
        <f>VLOOKUP(D3209,[3]products!A:B,2,FALSE)</f>
        <v>Heller Shagamaw Frame - 2016</v>
      </c>
      <c r="N3209" s="2" t="str">
        <f>VLOOKUP(D3209, [3]products!A:H, 8, FALSE)</f>
        <v>Heller</v>
      </c>
      <c r="O3209" s="21">
        <f>VLOOKUP(A3209, [1]orders!A:D, 4, FALSE)</f>
        <v>42983</v>
      </c>
      <c r="P3209" s="2">
        <v>2</v>
      </c>
      <c r="Q3209" s="2">
        <v>1320.99</v>
      </c>
      <c r="R3209" s="27">
        <v>0.1</v>
      </c>
      <c r="S3209" s="2">
        <f t="shared" si="50"/>
        <v>2641.98</v>
      </c>
    </row>
    <row r="3210" spans="1:19" x14ac:dyDescent="0.3">
      <c r="A3210" s="2">
        <v>1112</v>
      </c>
      <c r="B3210" s="2">
        <v>4</v>
      </c>
      <c r="C3210" s="2">
        <f>VLOOKUP(A3210, [1]orders!A:G, 7, FALSE)</f>
        <v>2</v>
      </c>
      <c r="D3210" s="2">
        <v>87</v>
      </c>
      <c r="E3210" s="2">
        <f>VLOOKUP(C3210, [2]staffs!A:G,1,FALSE)</f>
        <v>2</v>
      </c>
      <c r="F3210" s="2" t="str">
        <f>VLOOKUP(E3210, [2]staffs!A:D,4,FALSE)</f>
        <v>mireya.copeland@bikes.shop</v>
      </c>
      <c r="G3210" s="2">
        <f>VLOOKUP(D3210, [3]products!$A:$D, 4, FALSE)</f>
        <v>1</v>
      </c>
      <c r="H3210" s="2" t="str">
        <f>VLOOKUP(G3210, [4]categories!A:B, 2, FALSE)</f>
        <v>Children Bicycles</v>
      </c>
      <c r="I3210" s="14">
        <f>VLOOKUP(A3210, [1]orders!A:B,2,FALSE)</f>
        <v>798</v>
      </c>
      <c r="J3210" s="14" t="str">
        <f>VLOOKUP(A3210, [1]orders!A:I,9,FALSE)</f>
        <v>alyse.jacobson@yahoo.com</v>
      </c>
      <c r="K3210" s="14">
        <f>VLOOKUP(A3210, [1]orders!A:J,10,FALSE)</f>
        <v>11762</v>
      </c>
      <c r="L3210" s="2" t="str">
        <f>IFERROR(VLOOKUP(C3210, [5]stores!A:B, 2, FALSE), "Unknown")</f>
        <v>Baldwin Bikes</v>
      </c>
      <c r="M3210" s="2" t="str">
        <f>VLOOKUP(D3210,[3]products!A:B,2,FALSE)</f>
        <v>Trek Precaliber 12 Boys - 2017</v>
      </c>
      <c r="N3210" s="2" t="str">
        <f>VLOOKUP(D3210, [3]products!A:H, 8, FALSE)</f>
        <v>Trek</v>
      </c>
      <c r="O3210" s="21">
        <f>VLOOKUP(A3210, [1]orders!A:D, 4, FALSE)</f>
        <v>42983</v>
      </c>
      <c r="P3210" s="2">
        <v>2</v>
      </c>
      <c r="Q3210" s="2">
        <v>189.99</v>
      </c>
      <c r="R3210" s="27">
        <v>7.0000000000000007E-2</v>
      </c>
      <c r="S3210" s="2">
        <f t="shared" si="50"/>
        <v>379.98</v>
      </c>
    </row>
    <row r="3211" spans="1:19" x14ac:dyDescent="0.3">
      <c r="A3211" s="2">
        <v>1112</v>
      </c>
      <c r="B3211" s="2">
        <v>5</v>
      </c>
      <c r="C3211" s="2">
        <f>VLOOKUP(A3211, [1]orders!A:G, 7, FALSE)</f>
        <v>2</v>
      </c>
      <c r="D3211" s="2">
        <v>9</v>
      </c>
      <c r="E3211" s="2">
        <f>VLOOKUP(C3211, [2]staffs!A:G,1,FALSE)</f>
        <v>2</v>
      </c>
      <c r="F3211" s="2" t="str">
        <f>VLOOKUP(E3211, [2]staffs!A:D,4,FALSE)</f>
        <v>mireya.copeland@bikes.shop</v>
      </c>
      <c r="G3211" s="2">
        <f>VLOOKUP(D3211, [3]products!$A:$D, 4, FALSE)</f>
        <v>5</v>
      </c>
      <c r="H3211" s="2" t="str">
        <f>VLOOKUP(G3211, [4]categories!A:B, 2, FALSE)</f>
        <v>Electric Bikes</v>
      </c>
      <c r="I3211" s="14">
        <f>VLOOKUP(A3211, [1]orders!A:B,2,FALSE)</f>
        <v>798</v>
      </c>
      <c r="J3211" s="14" t="str">
        <f>VLOOKUP(A3211, [1]orders!A:I,9,FALSE)</f>
        <v>alyse.jacobson@yahoo.com</v>
      </c>
      <c r="K3211" s="14">
        <f>VLOOKUP(A3211, [1]orders!A:J,10,FALSE)</f>
        <v>11762</v>
      </c>
      <c r="L3211" s="2" t="str">
        <f>IFERROR(VLOOKUP(C3211, [5]stores!A:B, 2, FALSE), "Unknown")</f>
        <v>Baldwin Bikes</v>
      </c>
      <c r="M3211" s="2" t="str">
        <f>VLOOKUP(D3211,[3]products!A:B,2,FALSE)</f>
        <v>Trek Conduit+ - 2016</v>
      </c>
      <c r="N3211" s="2" t="str">
        <f>VLOOKUP(D3211, [3]products!A:H, 8, FALSE)</f>
        <v>Trek</v>
      </c>
      <c r="O3211" s="21">
        <f>VLOOKUP(A3211, [1]orders!A:D, 4, FALSE)</f>
        <v>42983</v>
      </c>
      <c r="P3211" s="2">
        <v>2</v>
      </c>
      <c r="Q3211" s="2">
        <v>2999.99</v>
      </c>
      <c r="R3211" s="27">
        <v>0.1</v>
      </c>
      <c r="S3211" s="2">
        <f t="shared" si="50"/>
        <v>5999.98</v>
      </c>
    </row>
    <row r="3212" spans="1:19" x14ac:dyDescent="0.3">
      <c r="A3212" s="2">
        <v>1113</v>
      </c>
      <c r="B3212" s="2">
        <v>1</v>
      </c>
      <c r="C3212" s="2">
        <f>VLOOKUP(A3212, [1]orders!A:G, 7, FALSE)</f>
        <v>2</v>
      </c>
      <c r="D3212" s="2">
        <v>106</v>
      </c>
      <c r="E3212" s="2">
        <f>VLOOKUP(C3212, [2]staffs!A:G,1,FALSE)</f>
        <v>2</v>
      </c>
      <c r="F3212" s="2" t="str">
        <f>VLOOKUP(E3212, [2]staffs!A:D,4,FALSE)</f>
        <v>mireya.copeland@bikes.shop</v>
      </c>
      <c r="G3212" s="2">
        <f>VLOOKUP(D3212, [3]products!$A:$D, 4, FALSE)</f>
        <v>2</v>
      </c>
      <c r="H3212" s="2" t="str">
        <f>VLOOKUP(G3212, [4]categories!A:B, 2, FALSE)</f>
        <v>Comfort Bicycles</v>
      </c>
      <c r="I3212" s="14">
        <f>VLOOKUP(A3212, [1]orders!A:B,2,FALSE)</f>
        <v>388</v>
      </c>
      <c r="J3212" s="14" t="str">
        <f>VLOOKUP(A3212, [1]orders!A:I,9,FALSE)</f>
        <v>aleta.stone@aol.com</v>
      </c>
      <c r="K3212" s="14">
        <f>VLOOKUP(A3212, [1]orders!A:J,10,FALSE)</f>
        <v>11357</v>
      </c>
      <c r="L3212" s="2" t="str">
        <f>IFERROR(VLOOKUP(C3212, [5]stores!A:B, 2, FALSE), "Unknown")</f>
        <v>Baldwin Bikes</v>
      </c>
      <c r="M3212" s="2" t="str">
        <f>VLOOKUP(D3212,[3]products!A:B,2,FALSE)</f>
        <v>Sun Bicycles Cruz 3 - 2017</v>
      </c>
      <c r="N3212" s="2" t="str">
        <f>VLOOKUP(D3212, [3]products!A:H, 8, FALSE)</f>
        <v>Sun Bicycles</v>
      </c>
      <c r="O3212" s="21">
        <f>VLOOKUP(A3212, [1]orders!A:D, 4, FALSE)</f>
        <v>42984</v>
      </c>
      <c r="P3212" s="2">
        <v>1</v>
      </c>
      <c r="Q3212" s="2">
        <v>449.99</v>
      </c>
      <c r="R3212" s="27">
        <v>7.0000000000000007E-2</v>
      </c>
      <c r="S3212" s="2">
        <f t="shared" si="50"/>
        <v>449.99</v>
      </c>
    </row>
    <row r="3213" spans="1:19" x14ac:dyDescent="0.3">
      <c r="A3213" s="2">
        <v>1114</v>
      </c>
      <c r="B3213" s="2">
        <v>1</v>
      </c>
      <c r="C3213" s="2">
        <f>VLOOKUP(A3213, [1]orders!A:G, 7, FALSE)</f>
        <v>2</v>
      </c>
      <c r="D3213" s="2">
        <v>52</v>
      </c>
      <c r="E3213" s="2">
        <f>VLOOKUP(C3213, [2]staffs!A:G,1,FALSE)</f>
        <v>2</v>
      </c>
      <c r="F3213" s="2" t="str">
        <f>VLOOKUP(E3213, [2]staffs!A:D,4,FALSE)</f>
        <v>mireya.copeland@bikes.shop</v>
      </c>
      <c r="G3213" s="2">
        <f>VLOOKUP(D3213, [3]products!$A:$D, 4, FALSE)</f>
        <v>7</v>
      </c>
      <c r="H3213" s="2" t="str">
        <f>VLOOKUP(G3213, [4]categories!A:B, 2, FALSE)</f>
        <v>Road Bikes</v>
      </c>
      <c r="I3213" s="14">
        <f>VLOOKUP(A3213, [1]orders!A:B,2,FALSE)</f>
        <v>1036</v>
      </c>
      <c r="J3213" s="14" t="str">
        <f>VLOOKUP(A3213, [1]orders!A:I,9,FALSE)</f>
        <v>randee.lester@gmail.com</v>
      </c>
      <c r="K3213" s="14">
        <f>VLOOKUP(A3213, [1]orders!A:J,10,FALSE)</f>
        <v>11720</v>
      </c>
      <c r="L3213" s="2" t="str">
        <f>IFERROR(VLOOKUP(C3213, [5]stores!A:B, 2, FALSE), "Unknown")</f>
        <v>Baldwin Bikes</v>
      </c>
      <c r="M3213" s="2" t="str">
        <f>VLOOKUP(D3213,[3]products!A:B,2,FALSE)</f>
        <v>Surly Steamroller - 2017</v>
      </c>
      <c r="N3213" s="2" t="str">
        <f>VLOOKUP(D3213, [3]products!A:H, 8, FALSE)</f>
        <v>Surly</v>
      </c>
      <c r="O3213" s="21">
        <f>VLOOKUP(A3213, [1]orders!A:D, 4, FALSE)</f>
        <v>42984</v>
      </c>
      <c r="P3213" s="2">
        <v>1</v>
      </c>
      <c r="Q3213" s="2">
        <v>875.99</v>
      </c>
      <c r="R3213" s="27">
        <v>0.2</v>
      </c>
      <c r="S3213" s="2">
        <f t="shared" si="50"/>
        <v>875.99</v>
      </c>
    </row>
    <row r="3214" spans="1:19" x14ac:dyDescent="0.3">
      <c r="A3214" s="2">
        <v>1115</v>
      </c>
      <c r="B3214" s="2">
        <v>1</v>
      </c>
      <c r="C3214" s="2">
        <f>VLOOKUP(A3214, [1]orders!A:G, 7, FALSE)</f>
        <v>2</v>
      </c>
      <c r="D3214" s="2">
        <v>97</v>
      </c>
      <c r="E3214" s="2">
        <f>VLOOKUP(C3214, [2]staffs!A:G,1,FALSE)</f>
        <v>2</v>
      </c>
      <c r="F3214" s="2" t="str">
        <f>VLOOKUP(E3214, [2]staffs!A:D,4,FALSE)</f>
        <v>mireya.copeland@bikes.shop</v>
      </c>
      <c r="G3214" s="2">
        <f>VLOOKUP(D3214, [3]products!$A:$D, 4, FALSE)</f>
        <v>1</v>
      </c>
      <c r="H3214" s="2" t="str">
        <f>VLOOKUP(G3214, [4]categories!A:B, 2, FALSE)</f>
        <v>Children Bicycles</v>
      </c>
      <c r="I3214" s="14">
        <f>VLOOKUP(A3214, [1]orders!A:B,2,FALSE)</f>
        <v>1100</v>
      </c>
      <c r="J3214" s="14" t="str">
        <f>VLOOKUP(A3214, [1]orders!A:I,9,FALSE)</f>
        <v>penny.acevedo@yahoo.com</v>
      </c>
      <c r="K3214" s="14">
        <f>VLOOKUP(A3214, [1]orders!A:J,10,FALSE)</f>
        <v>12020</v>
      </c>
      <c r="L3214" s="2" t="str">
        <f>IFERROR(VLOOKUP(C3214, [5]stores!A:B, 2, FALSE), "Unknown")</f>
        <v>Baldwin Bikes</v>
      </c>
      <c r="M3214" s="2" t="str">
        <f>VLOOKUP(D3214,[3]products!A:B,2,FALSE)</f>
        <v>Electra Savannah 3i (20-inch) - Girl's - 2017</v>
      </c>
      <c r="N3214" s="2" t="str">
        <f>VLOOKUP(D3214, [3]products!A:H, 8, FALSE)</f>
        <v>Electra</v>
      </c>
      <c r="O3214" s="21">
        <f>VLOOKUP(A3214, [1]orders!A:D, 4, FALSE)</f>
        <v>42985</v>
      </c>
      <c r="P3214" s="2">
        <v>2</v>
      </c>
      <c r="Q3214" s="2">
        <v>349.99</v>
      </c>
      <c r="R3214" s="27">
        <v>0.2</v>
      </c>
      <c r="S3214" s="2">
        <f t="shared" si="50"/>
        <v>699.98</v>
      </c>
    </row>
    <row r="3215" spans="1:19" x14ac:dyDescent="0.3">
      <c r="A3215" s="2">
        <v>1115</v>
      </c>
      <c r="B3215" s="2">
        <v>2</v>
      </c>
      <c r="C3215" s="2">
        <f>VLOOKUP(A3215, [1]orders!A:G, 7, FALSE)</f>
        <v>2</v>
      </c>
      <c r="D3215" s="2">
        <v>50</v>
      </c>
      <c r="E3215" s="2">
        <f>VLOOKUP(C3215, [2]staffs!A:G,1,FALSE)</f>
        <v>2</v>
      </c>
      <c r="F3215" s="2" t="str">
        <f>VLOOKUP(E3215, [2]staffs!A:D,4,FALSE)</f>
        <v>mireya.copeland@bikes.shop</v>
      </c>
      <c r="G3215" s="2">
        <f>VLOOKUP(D3215, [3]products!$A:$D, 4, FALSE)</f>
        <v>7</v>
      </c>
      <c r="H3215" s="2" t="str">
        <f>VLOOKUP(G3215, [4]categories!A:B, 2, FALSE)</f>
        <v>Road Bikes</v>
      </c>
      <c r="I3215" s="14">
        <f>VLOOKUP(A3215, [1]orders!A:B,2,FALSE)</f>
        <v>1100</v>
      </c>
      <c r="J3215" s="14" t="str">
        <f>VLOOKUP(A3215, [1]orders!A:I,9,FALSE)</f>
        <v>penny.acevedo@yahoo.com</v>
      </c>
      <c r="K3215" s="14">
        <f>VLOOKUP(A3215, [1]orders!A:J,10,FALSE)</f>
        <v>12020</v>
      </c>
      <c r="L3215" s="2" t="str">
        <f>IFERROR(VLOOKUP(C3215, [5]stores!A:B, 2, FALSE), "Unknown")</f>
        <v>Baldwin Bikes</v>
      </c>
      <c r="M3215" s="2" t="str">
        <f>VLOOKUP(D3215,[3]products!A:B,2,FALSE)</f>
        <v>Trek Silque SLR 7 Women's - 2017</v>
      </c>
      <c r="N3215" s="2" t="str">
        <f>VLOOKUP(D3215, [3]products!A:H, 8, FALSE)</f>
        <v>Trek</v>
      </c>
      <c r="O3215" s="21">
        <f>VLOOKUP(A3215, [1]orders!A:D, 4, FALSE)</f>
        <v>42985</v>
      </c>
      <c r="P3215" s="2">
        <v>2</v>
      </c>
      <c r="Q3215" s="2">
        <v>5999.99</v>
      </c>
      <c r="R3215" s="27">
        <v>7.0000000000000007E-2</v>
      </c>
      <c r="S3215" s="2">
        <f t="shared" si="50"/>
        <v>11999.98</v>
      </c>
    </row>
    <row r="3216" spans="1:19" x14ac:dyDescent="0.3">
      <c r="A3216" s="2">
        <v>1115</v>
      </c>
      <c r="B3216" s="2">
        <v>3</v>
      </c>
      <c r="C3216" s="2">
        <f>VLOOKUP(A3216, [1]orders!A:G, 7, FALSE)</f>
        <v>2</v>
      </c>
      <c r="D3216" s="2">
        <v>91</v>
      </c>
      <c r="E3216" s="2">
        <f>VLOOKUP(C3216, [2]staffs!A:G,1,FALSE)</f>
        <v>2</v>
      </c>
      <c r="F3216" s="2" t="str">
        <f>VLOOKUP(E3216, [2]staffs!A:D,4,FALSE)</f>
        <v>mireya.copeland@bikes.shop</v>
      </c>
      <c r="G3216" s="2">
        <f>VLOOKUP(D3216, [3]products!$A:$D, 4, FALSE)</f>
        <v>1</v>
      </c>
      <c r="H3216" s="2" t="str">
        <f>VLOOKUP(G3216, [4]categories!A:B, 2, FALSE)</f>
        <v>Children Bicycles</v>
      </c>
      <c r="I3216" s="14">
        <f>VLOOKUP(A3216, [1]orders!A:B,2,FALSE)</f>
        <v>1100</v>
      </c>
      <c r="J3216" s="14" t="str">
        <f>VLOOKUP(A3216, [1]orders!A:I,9,FALSE)</f>
        <v>penny.acevedo@yahoo.com</v>
      </c>
      <c r="K3216" s="14">
        <f>VLOOKUP(A3216, [1]orders!A:J,10,FALSE)</f>
        <v>12020</v>
      </c>
      <c r="L3216" s="2" t="str">
        <f>IFERROR(VLOOKUP(C3216, [5]stores!A:B, 2, FALSE), "Unknown")</f>
        <v>Baldwin Bikes</v>
      </c>
      <c r="M3216" s="2" t="str">
        <f>VLOOKUP(D3216,[3]products!A:B,2,FALSE)</f>
        <v>Trek Precaliber 24 (21-Speed) - Girls - 2017</v>
      </c>
      <c r="N3216" s="2" t="str">
        <f>VLOOKUP(D3216, [3]products!A:H, 8, FALSE)</f>
        <v>Trek</v>
      </c>
      <c r="O3216" s="21">
        <f>VLOOKUP(A3216, [1]orders!A:D, 4, FALSE)</f>
        <v>42985</v>
      </c>
      <c r="P3216" s="2">
        <v>2</v>
      </c>
      <c r="Q3216" s="2">
        <v>349.99</v>
      </c>
      <c r="R3216" s="27">
        <v>7.0000000000000007E-2</v>
      </c>
      <c r="S3216" s="2">
        <f t="shared" si="50"/>
        <v>699.98</v>
      </c>
    </row>
    <row r="3217" spans="1:19" x14ac:dyDescent="0.3">
      <c r="A3217" s="2">
        <v>1115</v>
      </c>
      <c r="B3217" s="2">
        <v>4</v>
      </c>
      <c r="C3217" s="2">
        <f>VLOOKUP(A3217, [1]orders!A:G, 7, FALSE)</f>
        <v>2</v>
      </c>
      <c r="D3217" s="2">
        <v>49</v>
      </c>
      <c r="E3217" s="2">
        <f>VLOOKUP(C3217, [2]staffs!A:G,1,FALSE)</f>
        <v>2</v>
      </c>
      <c r="F3217" s="2" t="str">
        <f>VLOOKUP(E3217, [2]staffs!A:D,4,FALSE)</f>
        <v>mireya.copeland@bikes.shop</v>
      </c>
      <c r="G3217" s="2">
        <f>VLOOKUP(D3217, [3]products!$A:$D, 4, FALSE)</f>
        <v>7</v>
      </c>
      <c r="H3217" s="2" t="str">
        <f>VLOOKUP(G3217, [4]categories!A:B, 2, FALSE)</f>
        <v>Road Bikes</v>
      </c>
      <c r="I3217" s="14">
        <f>VLOOKUP(A3217, [1]orders!A:B,2,FALSE)</f>
        <v>1100</v>
      </c>
      <c r="J3217" s="14" t="str">
        <f>VLOOKUP(A3217, [1]orders!A:I,9,FALSE)</f>
        <v>penny.acevedo@yahoo.com</v>
      </c>
      <c r="K3217" s="14">
        <f>VLOOKUP(A3217, [1]orders!A:J,10,FALSE)</f>
        <v>12020</v>
      </c>
      <c r="L3217" s="2" t="str">
        <f>IFERROR(VLOOKUP(C3217, [5]stores!A:B, 2, FALSE), "Unknown")</f>
        <v>Baldwin Bikes</v>
      </c>
      <c r="M3217" s="2" t="str">
        <f>VLOOKUP(D3217,[3]products!A:B,2,FALSE)</f>
        <v>Trek Domane SL 6 - 2017</v>
      </c>
      <c r="N3217" s="2" t="str">
        <f>VLOOKUP(D3217, [3]products!A:H, 8, FALSE)</f>
        <v>Trek</v>
      </c>
      <c r="O3217" s="21">
        <f>VLOOKUP(A3217, [1]orders!A:D, 4, FALSE)</f>
        <v>42985</v>
      </c>
      <c r="P3217" s="2">
        <v>2</v>
      </c>
      <c r="Q3217" s="2">
        <v>3499.99</v>
      </c>
      <c r="R3217" s="27">
        <v>0.1</v>
      </c>
      <c r="S3217" s="2">
        <f t="shared" si="50"/>
        <v>6999.98</v>
      </c>
    </row>
    <row r="3218" spans="1:19" x14ac:dyDescent="0.3">
      <c r="A3218" s="2">
        <v>1116</v>
      </c>
      <c r="B3218" s="2">
        <v>1</v>
      </c>
      <c r="C3218" s="2">
        <f>VLOOKUP(A3218, [1]orders!A:G, 7, FALSE)</f>
        <v>2</v>
      </c>
      <c r="D3218" s="2">
        <v>11</v>
      </c>
      <c r="E3218" s="2">
        <f>VLOOKUP(C3218, [2]staffs!A:G,1,FALSE)</f>
        <v>2</v>
      </c>
      <c r="F3218" s="2" t="str">
        <f>VLOOKUP(E3218, [2]staffs!A:D,4,FALSE)</f>
        <v>mireya.copeland@bikes.shop</v>
      </c>
      <c r="G3218" s="2">
        <f>VLOOKUP(D3218, [3]products!$A:$D, 4, FALSE)</f>
        <v>4</v>
      </c>
      <c r="H3218" s="2" t="str">
        <f>VLOOKUP(G3218, [4]categories!A:B, 2, FALSE)</f>
        <v>Cyclocross Bicycles</v>
      </c>
      <c r="I3218" s="14">
        <f>VLOOKUP(A3218, [1]orders!A:B,2,FALSE)</f>
        <v>52</v>
      </c>
      <c r="J3218" s="14" t="str">
        <f>VLOOKUP(A3218, [1]orders!A:I,9,FALSE)</f>
        <v>tu.ramirez@hotmail.com</v>
      </c>
      <c r="K3218" s="14">
        <f>VLOOKUP(A3218, [1]orders!A:J,10,FALSE)</f>
        <v>11369</v>
      </c>
      <c r="L3218" s="2" t="str">
        <f>IFERROR(VLOOKUP(C3218, [5]stores!A:B, 2, FALSE), "Unknown")</f>
        <v>Baldwin Bikes</v>
      </c>
      <c r="M3218" s="2" t="str">
        <f>VLOOKUP(D3218,[3]products!A:B,2,FALSE)</f>
        <v>Surly Straggler 650b - 2016</v>
      </c>
      <c r="N3218" s="2" t="str">
        <f>VLOOKUP(D3218, [3]products!A:H, 8, FALSE)</f>
        <v>Surly</v>
      </c>
      <c r="O3218" s="21">
        <f>VLOOKUP(A3218, [1]orders!A:D, 4, FALSE)</f>
        <v>42986</v>
      </c>
      <c r="P3218" s="2">
        <v>2</v>
      </c>
      <c r="Q3218" s="2">
        <v>1680.99</v>
      </c>
      <c r="R3218" s="27">
        <v>7.0000000000000007E-2</v>
      </c>
      <c r="S3218" s="2">
        <f t="shared" si="50"/>
        <v>3361.98</v>
      </c>
    </row>
    <row r="3219" spans="1:19" x14ac:dyDescent="0.3">
      <c r="A3219" s="2">
        <v>1117</v>
      </c>
      <c r="B3219" s="2">
        <v>1</v>
      </c>
      <c r="C3219" s="2">
        <f>VLOOKUP(A3219, [1]orders!A:G, 7, FALSE)</f>
        <v>2</v>
      </c>
      <c r="D3219" s="2">
        <v>37</v>
      </c>
      <c r="E3219" s="2">
        <f>VLOOKUP(C3219, [2]staffs!A:G,1,FALSE)</f>
        <v>2</v>
      </c>
      <c r="F3219" s="2" t="str">
        <f>VLOOKUP(E3219, [2]staffs!A:D,4,FALSE)</f>
        <v>mireya.copeland@bikes.shop</v>
      </c>
      <c r="G3219" s="2">
        <f>VLOOKUP(D3219, [3]products!$A:$D, 4, FALSE)</f>
        <v>6</v>
      </c>
      <c r="H3219" s="2" t="str">
        <f>VLOOKUP(G3219, [4]categories!A:B, 2, FALSE)</f>
        <v>Mountain Bikes</v>
      </c>
      <c r="I3219" s="14">
        <f>VLOOKUP(A3219, [1]orders!A:B,2,FALSE)</f>
        <v>334</v>
      </c>
      <c r="J3219" s="14" t="str">
        <f>VLOOKUP(A3219, [1]orders!A:I,9,FALSE)</f>
        <v>somer.jordan@msn.com</v>
      </c>
      <c r="K3219" s="14">
        <f>VLOOKUP(A3219, [1]orders!A:J,10,FALSE)</f>
        <v>11746</v>
      </c>
      <c r="L3219" s="2" t="str">
        <f>IFERROR(VLOOKUP(C3219, [5]stores!A:B, 2, FALSE), "Unknown")</f>
        <v>Baldwin Bikes</v>
      </c>
      <c r="M3219" s="2" t="str">
        <f>VLOOKUP(D3219,[3]products!A:B,2,FALSE)</f>
        <v>Haro Flightline One ST - 2017</v>
      </c>
      <c r="N3219" s="2" t="str">
        <f>VLOOKUP(D3219, [3]products!A:H, 8, FALSE)</f>
        <v>Haro</v>
      </c>
      <c r="O3219" s="21">
        <f>VLOOKUP(A3219, [1]orders!A:D, 4, FALSE)</f>
        <v>42986</v>
      </c>
      <c r="P3219" s="2">
        <v>2</v>
      </c>
      <c r="Q3219" s="2">
        <v>379.99</v>
      </c>
      <c r="R3219" s="27">
        <v>0.1</v>
      </c>
      <c r="S3219" s="2">
        <f t="shared" si="50"/>
        <v>759.98</v>
      </c>
    </row>
    <row r="3220" spans="1:19" x14ac:dyDescent="0.3">
      <c r="A3220" s="2">
        <v>1117</v>
      </c>
      <c r="B3220" s="2">
        <v>2</v>
      </c>
      <c r="C3220" s="2">
        <f>VLOOKUP(A3220, [1]orders!A:G, 7, FALSE)</f>
        <v>2</v>
      </c>
      <c r="D3220" s="2">
        <v>91</v>
      </c>
      <c r="E3220" s="2">
        <f>VLOOKUP(C3220, [2]staffs!A:G,1,FALSE)</f>
        <v>2</v>
      </c>
      <c r="F3220" s="2" t="str">
        <f>VLOOKUP(E3220, [2]staffs!A:D,4,FALSE)</f>
        <v>mireya.copeland@bikes.shop</v>
      </c>
      <c r="G3220" s="2">
        <f>VLOOKUP(D3220, [3]products!$A:$D, 4, FALSE)</f>
        <v>1</v>
      </c>
      <c r="H3220" s="2" t="str">
        <f>VLOOKUP(G3220, [4]categories!A:B, 2, FALSE)</f>
        <v>Children Bicycles</v>
      </c>
      <c r="I3220" s="14">
        <f>VLOOKUP(A3220, [1]orders!A:B,2,FALSE)</f>
        <v>334</v>
      </c>
      <c r="J3220" s="14" t="str">
        <f>VLOOKUP(A3220, [1]orders!A:I,9,FALSE)</f>
        <v>somer.jordan@msn.com</v>
      </c>
      <c r="K3220" s="14">
        <f>VLOOKUP(A3220, [1]orders!A:J,10,FALSE)</f>
        <v>11746</v>
      </c>
      <c r="L3220" s="2" t="str">
        <f>IFERROR(VLOOKUP(C3220, [5]stores!A:B, 2, FALSE), "Unknown")</f>
        <v>Baldwin Bikes</v>
      </c>
      <c r="M3220" s="2" t="str">
        <f>VLOOKUP(D3220,[3]products!A:B,2,FALSE)</f>
        <v>Trek Precaliber 24 (21-Speed) - Girls - 2017</v>
      </c>
      <c r="N3220" s="2" t="str">
        <f>VLOOKUP(D3220, [3]products!A:H, 8, FALSE)</f>
        <v>Trek</v>
      </c>
      <c r="O3220" s="21">
        <f>VLOOKUP(A3220, [1]orders!A:D, 4, FALSE)</f>
        <v>42986</v>
      </c>
      <c r="P3220" s="2">
        <v>1</v>
      </c>
      <c r="Q3220" s="2">
        <v>349.99</v>
      </c>
      <c r="R3220" s="27">
        <v>0.2</v>
      </c>
      <c r="S3220" s="2">
        <f t="shared" si="50"/>
        <v>349.99</v>
      </c>
    </row>
    <row r="3221" spans="1:19" x14ac:dyDescent="0.3">
      <c r="A3221" s="2">
        <v>1117</v>
      </c>
      <c r="B3221" s="2">
        <v>3</v>
      </c>
      <c r="C3221" s="2">
        <f>VLOOKUP(A3221, [1]orders!A:G, 7, FALSE)</f>
        <v>2</v>
      </c>
      <c r="D3221" s="2">
        <v>51</v>
      </c>
      <c r="E3221" s="2">
        <f>VLOOKUP(C3221, [2]staffs!A:G,1,FALSE)</f>
        <v>2</v>
      </c>
      <c r="F3221" s="2" t="str">
        <f>VLOOKUP(E3221, [2]staffs!A:D,4,FALSE)</f>
        <v>mireya.copeland@bikes.shop</v>
      </c>
      <c r="G3221" s="2">
        <f>VLOOKUP(D3221, [3]products!$A:$D, 4, FALSE)</f>
        <v>7</v>
      </c>
      <c r="H3221" s="2" t="str">
        <f>VLOOKUP(G3221, [4]categories!A:B, 2, FALSE)</f>
        <v>Road Bikes</v>
      </c>
      <c r="I3221" s="14">
        <f>VLOOKUP(A3221, [1]orders!A:B,2,FALSE)</f>
        <v>334</v>
      </c>
      <c r="J3221" s="14" t="str">
        <f>VLOOKUP(A3221, [1]orders!A:I,9,FALSE)</f>
        <v>somer.jordan@msn.com</v>
      </c>
      <c r="K3221" s="14">
        <f>VLOOKUP(A3221, [1]orders!A:J,10,FALSE)</f>
        <v>11746</v>
      </c>
      <c r="L3221" s="2" t="str">
        <f>IFERROR(VLOOKUP(C3221, [5]stores!A:B, 2, FALSE), "Unknown")</f>
        <v>Baldwin Bikes</v>
      </c>
      <c r="M3221" s="2" t="str">
        <f>VLOOKUP(D3221,[3]products!A:B,2,FALSE)</f>
        <v>Trek Silque SLR 8 Women's - 2017</v>
      </c>
      <c r="N3221" s="2" t="str">
        <f>VLOOKUP(D3221, [3]products!A:H, 8, FALSE)</f>
        <v>Trek</v>
      </c>
      <c r="O3221" s="21">
        <f>VLOOKUP(A3221, [1]orders!A:D, 4, FALSE)</f>
        <v>42986</v>
      </c>
      <c r="P3221" s="2">
        <v>2</v>
      </c>
      <c r="Q3221" s="2">
        <v>6499.99</v>
      </c>
      <c r="R3221" s="27">
        <v>0.1</v>
      </c>
      <c r="S3221" s="2">
        <f t="shared" si="50"/>
        <v>12999.98</v>
      </c>
    </row>
    <row r="3222" spans="1:19" x14ac:dyDescent="0.3">
      <c r="A3222" s="2">
        <v>1118</v>
      </c>
      <c r="B3222" s="2">
        <v>1</v>
      </c>
      <c r="C3222" s="2">
        <f>VLOOKUP(A3222, [1]orders!A:G, 7, FALSE)</f>
        <v>2</v>
      </c>
      <c r="D3222" s="2">
        <v>55</v>
      </c>
      <c r="E3222" s="2">
        <f>VLOOKUP(C3222, [2]staffs!A:G,1,FALSE)</f>
        <v>2</v>
      </c>
      <c r="F3222" s="2" t="str">
        <f>VLOOKUP(E3222, [2]staffs!A:D,4,FALSE)</f>
        <v>mireya.copeland@bikes.shop</v>
      </c>
      <c r="G3222" s="2">
        <f>VLOOKUP(D3222, [3]products!$A:$D, 4, FALSE)</f>
        <v>7</v>
      </c>
      <c r="H3222" s="2" t="str">
        <f>VLOOKUP(G3222, [4]categories!A:B, 2, FALSE)</f>
        <v>Road Bikes</v>
      </c>
      <c r="I3222" s="14">
        <f>VLOOKUP(A3222, [1]orders!A:B,2,FALSE)</f>
        <v>1023</v>
      </c>
      <c r="J3222" s="14" t="str">
        <f>VLOOKUP(A3222, [1]orders!A:I,9,FALSE)</f>
        <v>adena.blake@hotmail.com</v>
      </c>
      <c r="K3222" s="14">
        <f>VLOOKUP(A3222, [1]orders!A:J,10,FALSE)</f>
        <v>12020</v>
      </c>
      <c r="L3222" s="2" t="str">
        <f>IFERROR(VLOOKUP(C3222, [5]stores!A:B, 2, FALSE), "Unknown")</f>
        <v>Baldwin Bikes</v>
      </c>
      <c r="M3222" s="2" t="str">
        <f>VLOOKUP(D3222,[3]products!A:B,2,FALSE)</f>
        <v>Trek Domane S 6 - 2017</v>
      </c>
      <c r="N3222" s="2" t="str">
        <f>VLOOKUP(D3222, [3]products!A:H, 8, FALSE)</f>
        <v>Trek</v>
      </c>
      <c r="O3222" s="21">
        <f>VLOOKUP(A3222, [1]orders!A:D, 4, FALSE)</f>
        <v>42986</v>
      </c>
      <c r="P3222" s="2">
        <v>2</v>
      </c>
      <c r="Q3222" s="2">
        <v>2699.99</v>
      </c>
      <c r="R3222" s="27">
        <v>0.2</v>
      </c>
      <c r="S3222" s="2">
        <f t="shared" si="50"/>
        <v>5399.98</v>
      </c>
    </row>
    <row r="3223" spans="1:19" x14ac:dyDescent="0.3">
      <c r="A3223" s="2">
        <v>1118</v>
      </c>
      <c r="B3223" s="2">
        <v>2</v>
      </c>
      <c r="C3223" s="2">
        <f>VLOOKUP(A3223, [1]orders!A:G, 7, FALSE)</f>
        <v>2</v>
      </c>
      <c r="D3223" s="2">
        <v>50</v>
      </c>
      <c r="E3223" s="2">
        <f>VLOOKUP(C3223, [2]staffs!A:G,1,FALSE)</f>
        <v>2</v>
      </c>
      <c r="F3223" s="2" t="str">
        <f>VLOOKUP(E3223, [2]staffs!A:D,4,FALSE)</f>
        <v>mireya.copeland@bikes.shop</v>
      </c>
      <c r="G3223" s="2">
        <f>VLOOKUP(D3223, [3]products!$A:$D, 4, FALSE)</f>
        <v>7</v>
      </c>
      <c r="H3223" s="2" t="str">
        <f>VLOOKUP(G3223, [4]categories!A:B, 2, FALSE)</f>
        <v>Road Bikes</v>
      </c>
      <c r="I3223" s="14">
        <f>VLOOKUP(A3223, [1]orders!A:B,2,FALSE)</f>
        <v>1023</v>
      </c>
      <c r="J3223" s="14" t="str">
        <f>VLOOKUP(A3223, [1]orders!A:I,9,FALSE)</f>
        <v>adena.blake@hotmail.com</v>
      </c>
      <c r="K3223" s="14">
        <f>VLOOKUP(A3223, [1]orders!A:J,10,FALSE)</f>
        <v>12020</v>
      </c>
      <c r="L3223" s="2" t="str">
        <f>IFERROR(VLOOKUP(C3223, [5]stores!A:B, 2, FALSE), "Unknown")</f>
        <v>Baldwin Bikes</v>
      </c>
      <c r="M3223" s="2" t="str">
        <f>VLOOKUP(D3223,[3]products!A:B,2,FALSE)</f>
        <v>Trek Silque SLR 7 Women's - 2017</v>
      </c>
      <c r="N3223" s="2" t="str">
        <f>VLOOKUP(D3223, [3]products!A:H, 8, FALSE)</f>
        <v>Trek</v>
      </c>
      <c r="O3223" s="21">
        <f>VLOOKUP(A3223, [1]orders!A:D, 4, FALSE)</f>
        <v>42986</v>
      </c>
      <c r="P3223" s="2">
        <v>1</v>
      </c>
      <c r="Q3223" s="2">
        <v>5999.99</v>
      </c>
      <c r="R3223" s="27">
        <v>7.0000000000000007E-2</v>
      </c>
      <c r="S3223" s="2">
        <f t="shared" si="50"/>
        <v>5999.99</v>
      </c>
    </row>
    <row r="3224" spans="1:19" x14ac:dyDescent="0.3">
      <c r="A3224" s="2">
        <v>1118</v>
      </c>
      <c r="B3224" s="2">
        <v>3</v>
      </c>
      <c r="C3224" s="2">
        <f>VLOOKUP(A3224, [1]orders!A:G, 7, FALSE)</f>
        <v>2</v>
      </c>
      <c r="D3224" s="2">
        <v>29</v>
      </c>
      <c r="E3224" s="2">
        <f>VLOOKUP(C3224, [2]staffs!A:G,1,FALSE)</f>
        <v>2</v>
      </c>
      <c r="F3224" s="2" t="str">
        <f>VLOOKUP(E3224, [2]staffs!A:D,4,FALSE)</f>
        <v>mireya.copeland@bikes.shop</v>
      </c>
      <c r="G3224" s="2">
        <f>VLOOKUP(D3224, [3]products!$A:$D, 4, FALSE)</f>
        <v>6</v>
      </c>
      <c r="H3224" s="2" t="str">
        <f>VLOOKUP(G3224, [4]categories!A:B, 2, FALSE)</f>
        <v>Mountain Bikes</v>
      </c>
      <c r="I3224" s="14">
        <f>VLOOKUP(A3224, [1]orders!A:B,2,FALSE)</f>
        <v>1023</v>
      </c>
      <c r="J3224" s="14" t="str">
        <f>VLOOKUP(A3224, [1]orders!A:I,9,FALSE)</f>
        <v>adena.blake@hotmail.com</v>
      </c>
      <c r="K3224" s="14">
        <f>VLOOKUP(A3224, [1]orders!A:J,10,FALSE)</f>
        <v>12020</v>
      </c>
      <c r="L3224" s="2" t="str">
        <f>IFERROR(VLOOKUP(C3224, [5]stores!A:B, 2, FALSE), "Unknown")</f>
        <v>Baldwin Bikes</v>
      </c>
      <c r="M3224" s="2" t="str">
        <f>VLOOKUP(D3224,[3]products!A:B,2,FALSE)</f>
        <v>Trek X-Caliber 8 - 2017</v>
      </c>
      <c r="N3224" s="2" t="str">
        <f>VLOOKUP(D3224, [3]products!A:H, 8, FALSE)</f>
        <v>Trek</v>
      </c>
      <c r="O3224" s="21">
        <f>VLOOKUP(A3224, [1]orders!A:D, 4, FALSE)</f>
        <v>42986</v>
      </c>
      <c r="P3224" s="2">
        <v>1</v>
      </c>
      <c r="Q3224" s="2">
        <v>999.99</v>
      </c>
      <c r="R3224" s="27">
        <v>0.05</v>
      </c>
      <c r="S3224" s="2">
        <f t="shared" si="50"/>
        <v>999.99</v>
      </c>
    </row>
    <row r="3225" spans="1:19" x14ac:dyDescent="0.3">
      <c r="A3225" s="2">
        <v>1118</v>
      </c>
      <c r="B3225" s="2">
        <v>4</v>
      </c>
      <c r="C3225" s="2">
        <f>VLOOKUP(A3225, [1]orders!A:G, 7, FALSE)</f>
        <v>2</v>
      </c>
      <c r="D3225" s="2">
        <v>47</v>
      </c>
      <c r="E3225" s="2">
        <f>VLOOKUP(C3225, [2]staffs!A:G,1,FALSE)</f>
        <v>2</v>
      </c>
      <c r="F3225" s="2" t="str">
        <f>VLOOKUP(E3225, [2]staffs!A:D,4,FALSE)</f>
        <v>mireya.copeland@bikes.shop</v>
      </c>
      <c r="G3225" s="2">
        <f>VLOOKUP(D3225, [3]products!$A:$D, 4, FALSE)</f>
        <v>6</v>
      </c>
      <c r="H3225" s="2" t="str">
        <f>VLOOKUP(G3225, [4]categories!A:B, 2, FALSE)</f>
        <v>Mountain Bikes</v>
      </c>
      <c r="I3225" s="14">
        <f>VLOOKUP(A3225, [1]orders!A:B,2,FALSE)</f>
        <v>1023</v>
      </c>
      <c r="J3225" s="14" t="str">
        <f>VLOOKUP(A3225, [1]orders!A:I,9,FALSE)</f>
        <v>adena.blake@hotmail.com</v>
      </c>
      <c r="K3225" s="14">
        <f>VLOOKUP(A3225, [1]orders!A:J,10,FALSE)</f>
        <v>12020</v>
      </c>
      <c r="L3225" s="2" t="str">
        <f>IFERROR(VLOOKUP(C3225, [5]stores!A:B, 2, FALSE), "Unknown")</f>
        <v>Baldwin Bikes</v>
      </c>
      <c r="M3225" s="2" t="str">
        <f>VLOOKUP(D3225,[3]products!A:B,2,FALSE)</f>
        <v>Trek Remedy 9.8 - 2017</v>
      </c>
      <c r="N3225" s="2" t="str">
        <f>VLOOKUP(D3225, [3]products!A:H, 8, FALSE)</f>
        <v>Trek</v>
      </c>
      <c r="O3225" s="21">
        <f>VLOOKUP(A3225, [1]orders!A:D, 4, FALSE)</f>
        <v>42986</v>
      </c>
      <c r="P3225" s="2">
        <v>2</v>
      </c>
      <c r="Q3225" s="2">
        <v>5299.99</v>
      </c>
      <c r="R3225" s="27">
        <v>0.2</v>
      </c>
      <c r="S3225" s="2">
        <f t="shared" si="50"/>
        <v>10599.98</v>
      </c>
    </row>
    <row r="3226" spans="1:19" x14ac:dyDescent="0.3">
      <c r="A3226" s="2">
        <v>1119</v>
      </c>
      <c r="B3226" s="2">
        <v>1</v>
      </c>
      <c r="C3226" s="2">
        <f>VLOOKUP(A3226, [1]orders!A:G, 7, FALSE)</f>
        <v>1</v>
      </c>
      <c r="D3226" s="2">
        <v>93</v>
      </c>
      <c r="E3226" s="2">
        <f>VLOOKUP(C3226, [2]staffs!A:G,1,FALSE)</f>
        <v>1</v>
      </c>
      <c r="F3226" s="2" t="str">
        <f>VLOOKUP(E3226, [2]staffs!A:D,4,FALSE)</f>
        <v>fabiola.jackson@bikes.shop</v>
      </c>
      <c r="G3226" s="2">
        <f>VLOOKUP(D3226, [3]products!$A:$D, 4, FALSE)</f>
        <v>1</v>
      </c>
      <c r="H3226" s="2" t="str">
        <f>VLOOKUP(G3226, [4]categories!A:B, 2, FALSE)</f>
        <v>Children Bicycles</v>
      </c>
      <c r="I3226" s="14">
        <f>VLOOKUP(A3226, [1]orders!A:B,2,FALSE)</f>
        <v>749</v>
      </c>
      <c r="J3226" s="14" t="str">
        <f>VLOOKUP(A3226, [1]orders!A:I,9,FALSE)</f>
        <v>oralia.farley@hotmail.com</v>
      </c>
      <c r="K3226" s="14">
        <f>VLOOKUP(A3226, [1]orders!A:J,10,FALSE)</f>
        <v>91784</v>
      </c>
      <c r="L3226" s="2" t="str">
        <f>IFERROR(VLOOKUP(C3226, [5]stores!A:B, 2, FALSE), "Unknown")</f>
        <v>Santa Cruz Bikes</v>
      </c>
      <c r="M3226" s="2" t="str">
        <f>VLOOKUP(D3226,[3]products!A:B,2,FALSE)</f>
        <v>Haro Shredder 20 Girls - 2017</v>
      </c>
      <c r="N3226" s="2" t="str">
        <f>VLOOKUP(D3226, [3]products!A:H, 8, FALSE)</f>
        <v>Haro</v>
      </c>
      <c r="O3226" s="21">
        <f>VLOOKUP(A3226, [1]orders!A:D, 4, FALSE)</f>
        <v>42988</v>
      </c>
      <c r="P3226" s="2">
        <v>2</v>
      </c>
      <c r="Q3226" s="2">
        <v>209.99</v>
      </c>
      <c r="R3226" s="27">
        <v>0.1</v>
      </c>
      <c r="S3226" s="2">
        <f t="shared" si="50"/>
        <v>419.98</v>
      </c>
    </row>
    <row r="3227" spans="1:19" x14ac:dyDescent="0.3">
      <c r="A3227" s="2">
        <v>1119</v>
      </c>
      <c r="B3227" s="2">
        <v>2</v>
      </c>
      <c r="C3227" s="2">
        <f>VLOOKUP(A3227, [1]orders!A:G, 7, FALSE)</f>
        <v>1</v>
      </c>
      <c r="D3227" s="2">
        <v>55</v>
      </c>
      <c r="E3227" s="2">
        <f>VLOOKUP(C3227, [2]staffs!A:G,1,FALSE)</f>
        <v>1</v>
      </c>
      <c r="F3227" s="2" t="str">
        <f>VLOOKUP(E3227, [2]staffs!A:D,4,FALSE)</f>
        <v>fabiola.jackson@bikes.shop</v>
      </c>
      <c r="G3227" s="2">
        <f>VLOOKUP(D3227, [3]products!$A:$D, 4, FALSE)</f>
        <v>7</v>
      </c>
      <c r="H3227" s="2" t="str">
        <f>VLOOKUP(G3227, [4]categories!A:B, 2, FALSE)</f>
        <v>Road Bikes</v>
      </c>
      <c r="I3227" s="14">
        <f>VLOOKUP(A3227, [1]orders!A:B,2,FALSE)</f>
        <v>749</v>
      </c>
      <c r="J3227" s="14" t="str">
        <f>VLOOKUP(A3227, [1]orders!A:I,9,FALSE)</f>
        <v>oralia.farley@hotmail.com</v>
      </c>
      <c r="K3227" s="14">
        <f>VLOOKUP(A3227, [1]orders!A:J,10,FALSE)</f>
        <v>91784</v>
      </c>
      <c r="L3227" s="2" t="str">
        <f>IFERROR(VLOOKUP(C3227, [5]stores!A:B, 2, FALSE), "Unknown")</f>
        <v>Santa Cruz Bikes</v>
      </c>
      <c r="M3227" s="2" t="str">
        <f>VLOOKUP(D3227,[3]products!A:B,2,FALSE)</f>
        <v>Trek Domane S 6 - 2017</v>
      </c>
      <c r="N3227" s="2" t="str">
        <f>VLOOKUP(D3227, [3]products!A:H, 8, FALSE)</f>
        <v>Trek</v>
      </c>
      <c r="O3227" s="21">
        <f>VLOOKUP(A3227, [1]orders!A:D, 4, FALSE)</f>
        <v>42988</v>
      </c>
      <c r="P3227" s="2">
        <v>2</v>
      </c>
      <c r="Q3227" s="2">
        <v>2699.99</v>
      </c>
      <c r="R3227" s="27">
        <v>0.05</v>
      </c>
      <c r="S3227" s="2">
        <f t="shared" si="50"/>
        <v>5399.98</v>
      </c>
    </row>
    <row r="3228" spans="1:19" x14ac:dyDescent="0.3">
      <c r="A3228" s="2">
        <v>1119</v>
      </c>
      <c r="B3228" s="2">
        <v>3</v>
      </c>
      <c r="C3228" s="2">
        <f>VLOOKUP(A3228, [1]orders!A:G, 7, FALSE)</f>
        <v>1</v>
      </c>
      <c r="D3228" s="2">
        <v>104</v>
      </c>
      <c r="E3228" s="2">
        <f>VLOOKUP(C3228, [2]staffs!A:G,1,FALSE)</f>
        <v>1</v>
      </c>
      <c r="F3228" s="2" t="str">
        <f>VLOOKUP(E3228, [2]staffs!A:D,4,FALSE)</f>
        <v>fabiola.jackson@bikes.shop</v>
      </c>
      <c r="G3228" s="2">
        <f>VLOOKUP(D3228, [3]products!$A:$D, 4, FALSE)</f>
        <v>2</v>
      </c>
      <c r="H3228" s="2" t="str">
        <f>VLOOKUP(G3228, [4]categories!A:B, 2, FALSE)</f>
        <v>Comfort Bicycles</v>
      </c>
      <c r="I3228" s="14">
        <f>VLOOKUP(A3228, [1]orders!A:B,2,FALSE)</f>
        <v>749</v>
      </c>
      <c r="J3228" s="14" t="str">
        <f>VLOOKUP(A3228, [1]orders!A:I,9,FALSE)</f>
        <v>oralia.farley@hotmail.com</v>
      </c>
      <c r="K3228" s="14">
        <f>VLOOKUP(A3228, [1]orders!A:J,10,FALSE)</f>
        <v>91784</v>
      </c>
      <c r="L3228" s="2" t="str">
        <f>IFERROR(VLOOKUP(C3228, [5]stores!A:B, 2, FALSE), "Unknown")</f>
        <v>Santa Cruz Bikes</v>
      </c>
      <c r="M3228" s="2" t="str">
        <f>VLOOKUP(D3228,[3]products!A:B,2,FALSE)</f>
        <v>Sun Bicycles Streamway - 2017</v>
      </c>
      <c r="N3228" s="2" t="str">
        <f>VLOOKUP(D3228, [3]products!A:H, 8, FALSE)</f>
        <v>Sun Bicycles</v>
      </c>
      <c r="O3228" s="21">
        <f>VLOOKUP(A3228, [1]orders!A:D, 4, FALSE)</f>
        <v>42988</v>
      </c>
      <c r="P3228" s="2">
        <v>1</v>
      </c>
      <c r="Q3228" s="2">
        <v>481.99</v>
      </c>
      <c r="R3228" s="27">
        <v>0.2</v>
      </c>
      <c r="S3228" s="2">
        <f t="shared" si="50"/>
        <v>481.99</v>
      </c>
    </row>
    <row r="3229" spans="1:19" x14ac:dyDescent="0.3">
      <c r="A3229" s="2">
        <v>1120</v>
      </c>
      <c r="B3229" s="2">
        <v>1</v>
      </c>
      <c r="C3229" s="2">
        <f>VLOOKUP(A3229, [1]orders!A:G, 7, FALSE)</f>
        <v>2</v>
      </c>
      <c r="D3229" s="2">
        <v>92</v>
      </c>
      <c r="E3229" s="2">
        <f>VLOOKUP(C3229, [2]staffs!A:G,1,FALSE)</f>
        <v>2</v>
      </c>
      <c r="F3229" s="2" t="str">
        <f>VLOOKUP(E3229, [2]staffs!A:D,4,FALSE)</f>
        <v>mireya.copeland@bikes.shop</v>
      </c>
      <c r="G3229" s="2">
        <f>VLOOKUP(D3229, [3]products!$A:$D, 4, FALSE)</f>
        <v>1</v>
      </c>
      <c r="H3229" s="2" t="str">
        <f>VLOOKUP(G3229, [4]categories!A:B, 2, FALSE)</f>
        <v>Children Bicycles</v>
      </c>
      <c r="I3229" s="14">
        <f>VLOOKUP(A3229, [1]orders!A:B,2,FALSE)</f>
        <v>1269</v>
      </c>
      <c r="J3229" s="14" t="str">
        <f>VLOOKUP(A3229, [1]orders!A:I,9,FALSE)</f>
        <v>gustavo.gamble@msn.com</v>
      </c>
      <c r="K3229" s="14">
        <f>VLOOKUP(A3229, [1]orders!A:J,10,FALSE)</f>
        <v>11050</v>
      </c>
      <c r="L3229" s="2" t="str">
        <f>IFERROR(VLOOKUP(C3229, [5]stores!A:B, 2, FALSE), "Unknown")</f>
        <v>Baldwin Bikes</v>
      </c>
      <c r="M3229" s="2" t="str">
        <f>VLOOKUP(D3229,[3]products!A:B,2,FALSE)</f>
        <v>Haro Shredder 20 - 2017</v>
      </c>
      <c r="N3229" s="2" t="str">
        <f>VLOOKUP(D3229, [3]products!A:H, 8, FALSE)</f>
        <v>Haro</v>
      </c>
      <c r="O3229" s="21">
        <f>VLOOKUP(A3229, [1]orders!A:D, 4, FALSE)</f>
        <v>42988</v>
      </c>
      <c r="P3229" s="2">
        <v>2</v>
      </c>
      <c r="Q3229" s="2">
        <v>209.99</v>
      </c>
      <c r="R3229" s="27">
        <v>7.0000000000000007E-2</v>
      </c>
      <c r="S3229" s="2">
        <f t="shared" si="50"/>
        <v>419.98</v>
      </c>
    </row>
    <row r="3230" spans="1:19" x14ac:dyDescent="0.3">
      <c r="A3230" s="2">
        <v>1120</v>
      </c>
      <c r="B3230" s="2">
        <v>2</v>
      </c>
      <c r="C3230" s="2">
        <f>VLOOKUP(A3230, [1]orders!A:G, 7, FALSE)</f>
        <v>2</v>
      </c>
      <c r="D3230" s="2">
        <v>31</v>
      </c>
      <c r="E3230" s="2">
        <f>VLOOKUP(C3230, [2]staffs!A:G,1,FALSE)</f>
        <v>2</v>
      </c>
      <c r="F3230" s="2" t="str">
        <f>VLOOKUP(E3230, [2]staffs!A:D,4,FALSE)</f>
        <v>mireya.copeland@bikes.shop</v>
      </c>
      <c r="G3230" s="2">
        <f>VLOOKUP(D3230, [3]products!$A:$D, 4, FALSE)</f>
        <v>6</v>
      </c>
      <c r="H3230" s="2" t="str">
        <f>VLOOKUP(G3230, [4]categories!A:B, 2, FALSE)</f>
        <v>Mountain Bikes</v>
      </c>
      <c r="I3230" s="14">
        <f>VLOOKUP(A3230, [1]orders!A:B,2,FALSE)</f>
        <v>1269</v>
      </c>
      <c r="J3230" s="14" t="str">
        <f>VLOOKUP(A3230, [1]orders!A:I,9,FALSE)</f>
        <v>gustavo.gamble@msn.com</v>
      </c>
      <c r="K3230" s="14">
        <f>VLOOKUP(A3230, [1]orders!A:J,10,FALSE)</f>
        <v>11050</v>
      </c>
      <c r="L3230" s="2" t="str">
        <f>IFERROR(VLOOKUP(C3230, [5]stores!A:B, 2, FALSE), "Unknown")</f>
        <v>Baldwin Bikes</v>
      </c>
      <c r="M3230" s="2" t="str">
        <f>VLOOKUP(D3230,[3]products!A:B,2,FALSE)</f>
        <v>Surly Wednesday - 2017</v>
      </c>
      <c r="N3230" s="2" t="str">
        <f>VLOOKUP(D3230, [3]products!A:H, 8, FALSE)</f>
        <v>Surly</v>
      </c>
      <c r="O3230" s="21">
        <f>VLOOKUP(A3230, [1]orders!A:D, 4, FALSE)</f>
        <v>42988</v>
      </c>
      <c r="P3230" s="2">
        <v>1</v>
      </c>
      <c r="Q3230" s="2">
        <v>1632.99</v>
      </c>
      <c r="R3230" s="27">
        <v>7.0000000000000007E-2</v>
      </c>
      <c r="S3230" s="2">
        <f t="shared" si="50"/>
        <v>1632.99</v>
      </c>
    </row>
    <row r="3231" spans="1:19" x14ac:dyDescent="0.3">
      <c r="A3231" s="2">
        <v>1120</v>
      </c>
      <c r="B3231" s="2">
        <v>3</v>
      </c>
      <c r="C3231" s="2">
        <f>VLOOKUP(A3231, [1]orders!A:G, 7, FALSE)</f>
        <v>2</v>
      </c>
      <c r="D3231" s="2">
        <v>30</v>
      </c>
      <c r="E3231" s="2">
        <f>VLOOKUP(C3231, [2]staffs!A:G,1,FALSE)</f>
        <v>2</v>
      </c>
      <c r="F3231" s="2" t="str">
        <f>VLOOKUP(E3231, [2]staffs!A:D,4,FALSE)</f>
        <v>mireya.copeland@bikes.shop</v>
      </c>
      <c r="G3231" s="2">
        <f>VLOOKUP(D3231, [3]products!$A:$D, 4, FALSE)</f>
        <v>6</v>
      </c>
      <c r="H3231" s="2" t="str">
        <f>VLOOKUP(G3231, [4]categories!A:B, 2, FALSE)</f>
        <v>Mountain Bikes</v>
      </c>
      <c r="I3231" s="14">
        <f>VLOOKUP(A3231, [1]orders!A:B,2,FALSE)</f>
        <v>1269</v>
      </c>
      <c r="J3231" s="14" t="str">
        <f>VLOOKUP(A3231, [1]orders!A:I,9,FALSE)</f>
        <v>gustavo.gamble@msn.com</v>
      </c>
      <c r="K3231" s="14">
        <f>VLOOKUP(A3231, [1]orders!A:J,10,FALSE)</f>
        <v>11050</v>
      </c>
      <c r="L3231" s="2" t="str">
        <f>IFERROR(VLOOKUP(C3231, [5]stores!A:B, 2, FALSE), "Unknown")</f>
        <v>Baldwin Bikes</v>
      </c>
      <c r="M3231" s="2" t="str">
        <f>VLOOKUP(D3231,[3]products!A:B,2,FALSE)</f>
        <v>Surly Ice Cream Truck Frameset - 2017</v>
      </c>
      <c r="N3231" s="2" t="str">
        <f>VLOOKUP(D3231, [3]products!A:H, 8, FALSE)</f>
        <v>Surly</v>
      </c>
      <c r="O3231" s="21">
        <f>VLOOKUP(A3231, [1]orders!A:D, 4, FALSE)</f>
        <v>42988</v>
      </c>
      <c r="P3231" s="2">
        <v>2</v>
      </c>
      <c r="Q3231" s="2">
        <v>999.99</v>
      </c>
      <c r="R3231" s="27">
        <v>0.05</v>
      </c>
      <c r="S3231" s="2">
        <f t="shared" si="50"/>
        <v>1999.98</v>
      </c>
    </row>
    <row r="3232" spans="1:19" x14ac:dyDescent="0.3">
      <c r="A3232" s="2">
        <v>1120</v>
      </c>
      <c r="B3232" s="2">
        <v>4</v>
      </c>
      <c r="C3232" s="2">
        <f>VLOOKUP(A3232, [1]orders!A:G, 7, FALSE)</f>
        <v>2</v>
      </c>
      <c r="D3232" s="2">
        <v>93</v>
      </c>
      <c r="E3232" s="2">
        <f>VLOOKUP(C3232, [2]staffs!A:G,1,FALSE)</f>
        <v>2</v>
      </c>
      <c r="F3232" s="2" t="str">
        <f>VLOOKUP(E3232, [2]staffs!A:D,4,FALSE)</f>
        <v>mireya.copeland@bikes.shop</v>
      </c>
      <c r="G3232" s="2">
        <f>VLOOKUP(D3232, [3]products!$A:$D, 4, FALSE)</f>
        <v>1</v>
      </c>
      <c r="H3232" s="2" t="str">
        <f>VLOOKUP(G3232, [4]categories!A:B, 2, FALSE)</f>
        <v>Children Bicycles</v>
      </c>
      <c r="I3232" s="14">
        <f>VLOOKUP(A3232, [1]orders!A:B,2,FALSE)</f>
        <v>1269</v>
      </c>
      <c r="J3232" s="14" t="str">
        <f>VLOOKUP(A3232, [1]orders!A:I,9,FALSE)</f>
        <v>gustavo.gamble@msn.com</v>
      </c>
      <c r="K3232" s="14">
        <f>VLOOKUP(A3232, [1]orders!A:J,10,FALSE)</f>
        <v>11050</v>
      </c>
      <c r="L3232" s="2" t="str">
        <f>IFERROR(VLOOKUP(C3232, [5]stores!A:B, 2, FALSE), "Unknown")</f>
        <v>Baldwin Bikes</v>
      </c>
      <c r="M3232" s="2" t="str">
        <f>VLOOKUP(D3232,[3]products!A:B,2,FALSE)</f>
        <v>Haro Shredder 20 Girls - 2017</v>
      </c>
      <c r="N3232" s="2" t="str">
        <f>VLOOKUP(D3232, [3]products!A:H, 8, FALSE)</f>
        <v>Haro</v>
      </c>
      <c r="O3232" s="21">
        <f>VLOOKUP(A3232, [1]orders!A:D, 4, FALSE)</f>
        <v>42988</v>
      </c>
      <c r="P3232" s="2">
        <v>1</v>
      </c>
      <c r="Q3232" s="2">
        <v>209.99</v>
      </c>
      <c r="R3232" s="27">
        <v>7.0000000000000007E-2</v>
      </c>
      <c r="S3232" s="2">
        <f t="shared" si="50"/>
        <v>209.99</v>
      </c>
    </row>
    <row r="3233" spans="1:19" x14ac:dyDescent="0.3">
      <c r="A3233" s="2">
        <v>1120</v>
      </c>
      <c r="B3233" s="2">
        <v>5</v>
      </c>
      <c r="C3233" s="2">
        <f>VLOOKUP(A3233, [1]orders!A:G, 7, FALSE)</f>
        <v>2</v>
      </c>
      <c r="D3233" s="2">
        <v>94</v>
      </c>
      <c r="E3233" s="2">
        <f>VLOOKUP(C3233, [2]staffs!A:G,1,FALSE)</f>
        <v>2</v>
      </c>
      <c r="F3233" s="2" t="str">
        <f>VLOOKUP(E3233, [2]staffs!A:D,4,FALSE)</f>
        <v>mireya.copeland@bikes.shop</v>
      </c>
      <c r="G3233" s="2">
        <f>VLOOKUP(D3233, [3]products!$A:$D, 4, FALSE)</f>
        <v>1</v>
      </c>
      <c r="H3233" s="2" t="str">
        <f>VLOOKUP(G3233, [4]categories!A:B, 2, FALSE)</f>
        <v>Children Bicycles</v>
      </c>
      <c r="I3233" s="14">
        <f>VLOOKUP(A3233, [1]orders!A:B,2,FALSE)</f>
        <v>1269</v>
      </c>
      <c r="J3233" s="14" t="str">
        <f>VLOOKUP(A3233, [1]orders!A:I,9,FALSE)</f>
        <v>gustavo.gamble@msn.com</v>
      </c>
      <c r="K3233" s="14">
        <f>VLOOKUP(A3233, [1]orders!A:J,10,FALSE)</f>
        <v>11050</v>
      </c>
      <c r="L3233" s="2" t="str">
        <f>IFERROR(VLOOKUP(C3233, [5]stores!A:B, 2, FALSE), "Unknown")</f>
        <v>Baldwin Bikes</v>
      </c>
      <c r="M3233" s="2" t="str">
        <f>VLOOKUP(D3233,[3]products!A:B,2,FALSE)</f>
        <v>Haro Shredder Pro 20 - 2017</v>
      </c>
      <c r="N3233" s="2" t="str">
        <f>VLOOKUP(D3233, [3]products!A:H, 8, FALSE)</f>
        <v>Haro</v>
      </c>
      <c r="O3233" s="21">
        <f>VLOOKUP(A3233, [1]orders!A:D, 4, FALSE)</f>
        <v>42988</v>
      </c>
      <c r="P3233" s="2">
        <v>1</v>
      </c>
      <c r="Q3233" s="2">
        <v>249.99</v>
      </c>
      <c r="R3233" s="27">
        <v>0.2</v>
      </c>
      <c r="S3233" s="2">
        <f t="shared" si="50"/>
        <v>249.99</v>
      </c>
    </row>
    <row r="3234" spans="1:19" x14ac:dyDescent="0.3">
      <c r="A3234" s="2">
        <v>1121</v>
      </c>
      <c r="B3234" s="2">
        <v>1</v>
      </c>
      <c r="C3234" s="2">
        <f>VLOOKUP(A3234, [1]orders!A:G, 7, FALSE)</f>
        <v>2</v>
      </c>
      <c r="D3234" s="2">
        <v>11</v>
      </c>
      <c r="E3234" s="2">
        <f>VLOOKUP(C3234, [2]staffs!A:G,1,FALSE)</f>
        <v>2</v>
      </c>
      <c r="F3234" s="2" t="str">
        <f>VLOOKUP(E3234, [2]staffs!A:D,4,FALSE)</f>
        <v>mireya.copeland@bikes.shop</v>
      </c>
      <c r="G3234" s="2">
        <f>VLOOKUP(D3234, [3]products!$A:$D, 4, FALSE)</f>
        <v>4</v>
      </c>
      <c r="H3234" s="2" t="str">
        <f>VLOOKUP(G3234, [4]categories!A:B, 2, FALSE)</f>
        <v>Cyclocross Bicycles</v>
      </c>
      <c r="I3234" s="14">
        <f>VLOOKUP(A3234, [1]orders!A:B,2,FALSE)</f>
        <v>143</v>
      </c>
      <c r="J3234" s="14" t="str">
        <f>VLOOKUP(A3234, [1]orders!A:I,9,FALSE)</f>
        <v>janae.doyle@gmail.com</v>
      </c>
      <c r="K3234" s="14">
        <f>VLOOKUP(A3234, [1]orders!A:J,10,FALSE)</f>
        <v>11372</v>
      </c>
      <c r="L3234" s="2" t="str">
        <f>IFERROR(VLOOKUP(C3234, [5]stores!A:B, 2, FALSE), "Unknown")</f>
        <v>Baldwin Bikes</v>
      </c>
      <c r="M3234" s="2" t="str">
        <f>VLOOKUP(D3234,[3]products!A:B,2,FALSE)</f>
        <v>Surly Straggler 650b - 2016</v>
      </c>
      <c r="N3234" s="2" t="str">
        <f>VLOOKUP(D3234, [3]products!A:H, 8, FALSE)</f>
        <v>Surly</v>
      </c>
      <c r="O3234" s="21">
        <f>VLOOKUP(A3234, [1]orders!A:D, 4, FALSE)</f>
        <v>42989</v>
      </c>
      <c r="P3234" s="2">
        <v>2</v>
      </c>
      <c r="Q3234" s="2">
        <v>1680.99</v>
      </c>
      <c r="R3234" s="27">
        <v>0.1</v>
      </c>
      <c r="S3234" s="2">
        <f t="shared" si="50"/>
        <v>3361.98</v>
      </c>
    </row>
    <row r="3235" spans="1:19" x14ac:dyDescent="0.3">
      <c r="A3235" s="2">
        <v>1121</v>
      </c>
      <c r="B3235" s="2">
        <v>2</v>
      </c>
      <c r="C3235" s="2">
        <f>VLOOKUP(A3235, [1]orders!A:G, 7, FALSE)</f>
        <v>2</v>
      </c>
      <c r="D3235" s="2">
        <v>110</v>
      </c>
      <c r="E3235" s="2">
        <f>VLOOKUP(C3235, [2]staffs!A:G,1,FALSE)</f>
        <v>2</v>
      </c>
      <c r="F3235" s="2" t="str">
        <f>VLOOKUP(E3235, [2]staffs!A:D,4,FALSE)</f>
        <v>mireya.copeland@bikes.shop</v>
      </c>
      <c r="G3235" s="2">
        <f>VLOOKUP(D3235, [3]products!$A:$D, 4, FALSE)</f>
        <v>2</v>
      </c>
      <c r="H3235" s="2" t="str">
        <f>VLOOKUP(G3235, [4]categories!A:B, 2, FALSE)</f>
        <v>Comfort Bicycles</v>
      </c>
      <c r="I3235" s="14">
        <f>VLOOKUP(A3235, [1]orders!A:B,2,FALSE)</f>
        <v>143</v>
      </c>
      <c r="J3235" s="14" t="str">
        <f>VLOOKUP(A3235, [1]orders!A:I,9,FALSE)</f>
        <v>janae.doyle@gmail.com</v>
      </c>
      <c r="K3235" s="14">
        <f>VLOOKUP(A3235, [1]orders!A:J,10,FALSE)</f>
        <v>11372</v>
      </c>
      <c r="L3235" s="2" t="str">
        <f>IFERROR(VLOOKUP(C3235, [5]stores!A:B, 2, FALSE), "Unknown")</f>
        <v>Baldwin Bikes</v>
      </c>
      <c r="M3235" s="2" t="str">
        <f>VLOOKUP(D3235,[3]products!A:B,2,FALSE)</f>
        <v>Sun Bicycles Drifter 7 - 2017</v>
      </c>
      <c r="N3235" s="2" t="str">
        <f>VLOOKUP(D3235, [3]products!A:H, 8, FALSE)</f>
        <v>Sun Bicycles</v>
      </c>
      <c r="O3235" s="21">
        <f>VLOOKUP(A3235, [1]orders!A:D, 4, FALSE)</f>
        <v>42989</v>
      </c>
      <c r="P3235" s="2">
        <v>2</v>
      </c>
      <c r="Q3235" s="2">
        <v>470.99</v>
      </c>
      <c r="R3235" s="27">
        <v>0.05</v>
      </c>
      <c r="S3235" s="2">
        <f t="shared" si="50"/>
        <v>941.98</v>
      </c>
    </row>
    <row r="3236" spans="1:19" x14ac:dyDescent="0.3">
      <c r="A3236" s="2">
        <v>1122</v>
      </c>
      <c r="B3236" s="2">
        <v>1</v>
      </c>
      <c r="C3236" s="2">
        <f>VLOOKUP(A3236, [1]orders!A:G, 7, FALSE)</f>
        <v>2</v>
      </c>
      <c r="D3236" s="2">
        <v>9</v>
      </c>
      <c r="E3236" s="2">
        <f>VLOOKUP(C3236, [2]staffs!A:G,1,FALSE)</f>
        <v>2</v>
      </c>
      <c r="F3236" s="2" t="str">
        <f>VLOOKUP(E3236, [2]staffs!A:D,4,FALSE)</f>
        <v>mireya.copeland@bikes.shop</v>
      </c>
      <c r="G3236" s="2">
        <f>VLOOKUP(D3236, [3]products!$A:$D, 4, FALSE)</f>
        <v>5</v>
      </c>
      <c r="H3236" s="2" t="str">
        <f>VLOOKUP(G3236, [4]categories!A:B, 2, FALSE)</f>
        <v>Electric Bikes</v>
      </c>
      <c r="I3236" s="14">
        <f>VLOOKUP(A3236, [1]orders!A:B,2,FALSE)</f>
        <v>1132</v>
      </c>
      <c r="J3236" s="14" t="str">
        <f>VLOOKUP(A3236, [1]orders!A:I,9,FALSE)</f>
        <v>parthenia.holman@gmail.com</v>
      </c>
      <c r="K3236" s="14">
        <f>VLOOKUP(A3236, [1]orders!A:J,10,FALSE)</f>
        <v>14850</v>
      </c>
      <c r="L3236" s="2" t="str">
        <f>IFERROR(VLOOKUP(C3236, [5]stores!A:B, 2, FALSE), "Unknown")</f>
        <v>Baldwin Bikes</v>
      </c>
      <c r="M3236" s="2" t="str">
        <f>VLOOKUP(D3236,[3]products!A:B,2,FALSE)</f>
        <v>Trek Conduit+ - 2016</v>
      </c>
      <c r="N3236" s="2" t="str">
        <f>VLOOKUP(D3236, [3]products!A:H, 8, FALSE)</f>
        <v>Trek</v>
      </c>
      <c r="O3236" s="21">
        <f>VLOOKUP(A3236, [1]orders!A:D, 4, FALSE)</f>
        <v>42990</v>
      </c>
      <c r="P3236" s="2">
        <v>2</v>
      </c>
      <c r="Q3236" s="2">
        <v>2999.99</v>
      </c>
      <c r="R3236" s="27">
        <v>7.0000000000000007E-2</v>
      </c>
      <c r="S3236" s="2">
        <f t="shared" si="50"/>
        <v>5999.98</v>
      </c>
    </row>
    <row r="3237" spans="1:19" x14ac:dyDescent="0.3">
      <c r="A3237" s="2">
        <v>1122</v>
      </c>
      <c r="B3237" s="2">
        <v>2</v>
      </c>
      <c r="C3237" s="2">
        <f>VLOOKUP(A3237, [1]orders!A:G, 7, FALSE)</f>
        <v>2</v>
      </c>
      <c r="D3237" s="2">
        <v>53</v>
      </c>
      <c r="E3237" s="2">
        <f>VLOOKUP(C3237, [2]staffs!A:G,1,FALSE)</f>
        <v>2</v>
      </c>
      <c r="F3237" s="2" t="str">
        <f>VLOOKUP(E3237, [2]staffs!A:D,4,FALSE)</f>
        <v>mireya.copeland@bikes.shop</v>
      </c>
      <c r="G3237" s="2">
        <f>VLOOKUP(D3237, [3]products!$A:$D, 4, FALSE)</f>
        <v>7</v>
      </c>
      <c r="H3237" s="2" t="str">
        <f>VLOOKUP(G3237, [4]categories!A:B, 2, FALSE)</f>
        <v>Road Bikes</v>
      </c>
      <c r="I3237" s="14">
        <f>VLOOKUP(A3237, [1]orders!A:B,2,FALSE)</f>
        <v>1132</v>
      </c>
      <c r="J3237" s="14" t="str">
        <f>VLOOKUP(A3237, [1]orders!A:I,9,FALSE)</f>
        <v>parthenia.holman@gmail.com</v>
      </c>
      <c r="K3237" s="14">
        <f>VLOOKUP(A3237, [1]orders!A:J,10,FALSE)</f>
        <v>14850</v>
      </c>
      <c r="L3237" s="2" t="str">
        <f>IFERROR(VLOOKUP(C3237, [5]stores!A:B, 2, FALSE), "Unknown")</f>
        <v>Baldwin Bikes</v>
      </c>
      <c r="M3237" s="2" t="str">
        <f>VLOOKUP(D3237,[3]products!A:B,2,FALSE)</f>
        <v>Surly Ogre Frameset - 2017</v>
      </c>
      <c r="N3237" s="2" t="str">
        <f>VLOOKUP(D3237, [3]products!A:H, 8, FALSE)</f>
        <v>Surly</v>
      </c>
      <c r="O3237" s="21">
        <f>VLOOKUP(A3237, [1]orders!A:D, 4, FALSE)</f>
        <v>42990</v>
      </c>
      <c r="P3237" s="2">
        <v>1</v>
      </c>
      <c r="Q3237" s="2">
        <v>749.99</v>
      </c>
      <c r="R3237" s="27">
        <v>0.1</v>
      </c>
      <c r="S3237" s="2">
        <f t="shared" si="50"/>
        <v>749.99</v>
      </c>
    </row>
    <row r="3238" spans="1:19" x14ac:dyDescent="0.3">
      <c r="A3238" s="2">
        <v>1122</v>
      </c>
      <c r="B3238" s="2">
        <v>3</v>
      </c>
      <c r="C3238" s="2">
        <f>VLOOKUP(A3238, [1]orders!A:G, 7, FALSE)</f>
        <v>2</v>
      </c>
      <c r="D3238" s="2">
        <v>49</v>
      </c>
      <c r="E3238" s="2">
        <f>VLOOKUP(C3238, [2]staffs!A:G,1,FALSE)</f>
        <v>2</v>
      </c>
      <c r="F3238" s="2" t="str">
        <f>VLOOKUP(E3238, [2]staffs!A:D,4,FALSE)</f>
        <v>mireya.copeland@bikes.shop</v>
      </c>
      <c r="G3238" s="2">
        <f>VLOOKUP(D3238, [3]products!$A:$D, 4, FALSE)</f>
        <v>7</v>
      </c>
      <c r="H3238" s="2" t="str">
        <f>VLOOKUP(G3238, [4]categories!A:B, 2, FALSE)</f>
        <v>Road Bikes</v>
      </c>
      <c r="I3238" s="14">
        <f>VLOOKUP(A3238, [1]orders!A:B,2,FALSE)</f>
        <v>1132</v>
      </c>
      <c r="J3238" s="14" t="str">
        <f>VLOOKUP(A3238, [1]orders!A:I,9,FALSE)</f>
        <v>parthenia.holman@gmail.com</v>
      </c>
      <c r="K3238" s="14">
        <f>VLOOKUP(A3238, [1]orders!A:J,10,FALSE)</f>
        <v>14850</v>
      </c>
      <c r="L3238" s="2" t="str">
        <f>IFERROR(VLOOKUP(C3238, [5]stores!A:B, 2, FALSE), "Unknown")</f>
        <v>Baldwin Bikes</v>
      </c>
      <c r="M3238" s="2" t="str">
        <f>VLOOKUP(D3238,[3]products!A:B,2,FALSE)</f>
        <v>Trek Domane SL 6 - 2017</v>
      </c>
      <c r="N3238" s="2" t="str">
        <f>VLOOKUP(D3238, [3]products!A:H, 8, FALSE)</f>
        <v>Trek</v>
      </c>
      <c r="O3238" s="21">
        <f>VLOOKUP(A3238, [1]orders!A:D, 4, FALSE)</f>
        <v>42990</v>
      </c>
      <c r="P3238" s="2">
        <v>2</v>
      </c>
      <c r="Q3238" s="2">
        <v>3499.99</v>
      </c>
      <c r="R3238" s="27">
        <v>0.2</v>
      </c>
      <c r="S3238" s="2">
        <f t="shared" si="50"/>
        <v>6999.98</v>
      </c>
    </row>
    <row r="3239" spans="1:19" x14ac:dyDescent="0.3">
      <c r="A3239" s="2">
        <v>1122</v>
      </c>
      <c r="B3239" s="2">
        <v>4</v>
      </c>
      <c r="C3239" s="2">
        <f>VLOOKUP(A3239, [1]orders!A:G, 7, FALSE)</f>
        <v>2</v>
      </c>
      <c r="D3239" s="2">
        <v>41</v>
      </c>
      <c r="E3239" s="2">
        <f>VLOOKUP(C3239, [2]staffs!A:G,1,FALSE)</f>
        <v>2</v>
      </c>
      <c r="F3239" s="2" t="str">
        <f>VLOOKUP(E3239, [2]staffs!A:D,4,FALSE)</f>
        <v>mireya.copeland@bikes.shop</v>
      </c>
      <c r="G3239" s="2">
        <f>VLOOKUP(D3239, [3]products!$A:$D, 4, FALSE)</f>
        <v>6</v>
      </c>
      <c r="H3239" s="2" t="str">
        <f>VLOOKUP(G3239, [4]categories!A:B, 2, FALSE)</f>
        <v>Mountain Bikes</v>
      </c>
      <c r="I3239" s="14">
        <f>VLOOKUP(A3239, [1]orders!A:B,2,FALSE)</f>
        <v>1132</v>
      </c>
      <c r="J3239" s="14" t="str">
        <f>VLOOKUP(A3239, [1]orders!A:I,9,FALSE)</f>
        <v>parthenia.holman@gmail.com</v>
      </c>
      <c r="K3239" s="14">
        <f>VLOOKUP(A3239, [1]orders!A:J,10,FALSE)</f>
        <v>14850</v>
      </c>
      <c r="L3239" s="2" t="str">
        <f>IFERROR(VLOOKUP(C3239, [5]stores!A:B, 2, FALSE), "Unknown")</f>
        <v>Baldwin Bikes</v>
      </c>
      <c r="M3239" s="2" t="str">
        <f>VLOOKUP(D3239,[3]products!A:B,2,FALSE)</f>
        <v>Haro Shift R3 - 2017</v>
      </c>
      <c r="N3239" s="2" t="str">
        <f>VLOOKUP(D3239, [3]products!A:H, 8, FALSE)</f>
        <v>Haro</v>
      </c>
      <c r="O3239" s="21">
        <f>VLOOKUP(A3239, [1]orders!A:D, 4, FALSE)</f>
        <v>42990</v>
      </c>
      <c r="P3239" s="2">
        <v>2</v>
      </c>
      <c r="Q3239" s="2">
        <v>1469.99</v>
      </c>
      <c r="R3239" s="27">
        <v>0.05</v>
      </c>
      <c r="S3239" s="2">
        <f t="shared" si="50"/>
        <v>2939.98</v>
      </c>
    </row>
    <row r="3240" spans="1:19" x14ac:dyDescent="0.3">
      <c r="A3240" s="2">
        <v>1122</v>
      </c>
      <c r="B3240" s="2">
        <v>5</v>
      </c>
      <c r="C3240" s="2">
        <f>VLOOKUP(A3240, [1]orders!A:G, 7, FALSE)</f>
        <v>2</v>
      </c>
      <c r="D3240" s="2">
        <v>72</v>
      </c>
      <c r="E3240" s="2">
        <f>VLOOKUP(C3240, [2]staffs!A:G,1,FALSE)</f>
        <v>2</v>
      </c>
      <c r="F3240" s="2" t="str">
        <f>VLOOKUP(E3240, [2]staffs!A:D,4,FALSE)</f>
        <v>mireya.copeland@bikes.shop</v>
      </c>
      <c r="G3240" s="2">
        <f>VLOOKUP(D3240, [3]products!$A:$D, 4, FALSE)</f>
        <v>3</v>
      </c>
      <c r="H3240" s="2" t="str">
        <f>VLOOKUP(G3240, [4]categories!A:B, 2, FALSE)</f>
        <v>Cruisers Bicycles</v>
      </c>
      <c r="I3240" s="14">
        <f>VLOOKUP(A3240, [1]orders!A:B,2,FALSE)</f>
        <v>1132</v>
      </c>
      <c r="J3240" s="14" t="str">
        <f>VLOOKUP(A3240, [1]orders!A:I,9,FALSE)</f>
        <v>parthenia.holman@gmail.com</v>
      </c>
      <c r="K3240" s="14">
        <f>VLOOKUP(A3240, [1]orders!A:J,10,FALSE)</f>
        <v>14850</v>
      </c>
      <c r="L3240" s="2" t="str">
        <f>IFERROR(VLOOKUP(C3240, [5]stores!A:B, 2, FALSE), "Unknown")</f>
        <v>Baldwin Bikes</v>
      </c>
      <c r="M3240" s="2" t="str">
        <f>VLOOKUP(D3240,[3]products!A:B,2,FALSE)</f>
        <v>Sun Bicycles Biscayne Tandem 7 - 2017</v>
      </c>
      <c r="N3240" s="2" t="str">
        <f>VLOOKUP(D3240, [3]products!A:H, 8, FALSE)</f>
        <v>Sun Bicycles</v>
      </c>
      <c r="O3240" s="21">
        <f>VLOOKUP(A3240, [1]orders!A:D, 4, FALSE)</f>
        <v>42990</v>
      </c>
      <c r="P3240" s="2">
        <v>1</v>
      </c>
      <c r="Q3240" s="2">
        <v>619.99</v>
      </c>
      <c r="R3240" s="27">
        <v>0.1</v>
      </c>
      <c r="S3240" s="2">
        <f t="shared" si="50"/>
        <v>619.99</v>
      </c>
    </row>
    <row r="3241" spans="1:19" x14ac:dyDescent="0.3">
      <c r="A3241" s="2">
        <v>1123</v>
      </c>
      <c r="B3241" s="2">
        <v>1</v>
      </c>
      <c r="C3241" s="2">
        <f>VLOOKUP(A3241, [1]orders!A:G, 7, FALSE)</f>
        <v>2</v>
      </c>
      <c r="D3241" s="2">
        <v>65</v>
      </c>
      <c r="E3241" s="2">
        <f>VLOOKUP(C3241, [2]staffs!A:G,1,FALSE)</f>
        <v>2</v>
      </c>
      <c r="F3241" s="2" t="str">
        <f>VLOOKUP(E3241, [2]staffs!A:D,4,FALSE)</f>
        <v>mireya.copeland@bikes.shop</v>
      </c>
      <c r="G3241" s="2">
        <f>VLOOKUP(D3241, [3]products!$A:$D, 4, FALSE)</f>
        <v>3</v>
      </c>
      <c r="H3241" s="2" t="str">
        <f>VLOOKUP(G3241, [4]categories!A:B, 2, FALSE)</f>
        <v>Cruisers Bicycles</v>
      </c>
      <c r="I3241" s="14">
        <f>VLOOKUP(A3241, [1]orders!A:B,2,FALSE)</f>
        <v>598</v>
      </c>
      <c r="J3241" s="14" t="str">
        <f>VLOOKUP(A3241, [1]orders!A:I,9,FALSE)</f>
        <v>benito.hendrix@gmail.com</v>
      </c>
      <c r="K3241" s="14">
        <f>VLOOKUP(A3241, [1]orders!A:J,10,FALSE)</f>
        <v>14043</v>
      </c>
      <c r="L3241" s="2" t="str">
        <f>IFERROR(VLOOKUP(C3241, [5]stores!A:B, 2, FALSE), "Unknown")</f>
        <v>Baldwin Bikes</v>
      </c>
      <c r="M3241" s="2" t="str">
        <f>VLOOKUP(D3241,[3]products!A:B,2,FALSE)</f>
        <v>Sun Bicycles Lil Bolt Type-R - 2017</v>
      </c>
      <c r="N3241" s="2" t="str">
        <f>VLOOKUP(D3241, [3]products!A:H, 8, FALSE)</f>
        <v>Sun Bicycles</v>
      </c>
      <c r="O3241" s="21">
        <f>VLOOKUP(A3241, [1]orders!A:D, 4, FALSE)</f>
        <v>42991</v>
      </c>
      <c r="P3241" s="2">
        <v>2</v>
      </c>
      <c r="Q3241" s="2">
        <v>346.99</v>
      </c>
      <c r="R3241" s="27">
        <v>7.0000000000000007E-2</v>
      </c>
      <c r="S3241" s="2">
        <f t="shared" si="50"/>
        <v>693.98</v>
      </c>
    </row>
    <row r="3242" spans="1:19" x14ac:dyDescent="0.3">
      <c r="A3242" s="2">
        <v>1123</v>
      </c>
      <c r="B3242" s="2">
        <v>2</v>
      </c>
      <c r="C3242" s="2">
        <f>VLOOKUP(A3242, [1]orders!A:G, 7, FALSE)</f>
        <v>2</v>
      </c>
      <c r="D3242" s="2">
        <v>61</v>
      </c>
      <c r="E3242" s="2">
        <f>VLOOKUP(C3242, [2]staffs!A:G,1,FALSE)</f>
        <v>2</v>
      </c>
      <c r="F3242" s="2" t="str">
        <f>VLOOKUP(E3242, [2]staffs!A:D,4,FALSE)</f>
        <v>mireya.copeland@bikes.shop</v>
      </c>
      <c r="G3242" s="2">
        <f>VLOOKUP(D3242, [3]products!$A:$D, 4, FALSE)</f>
        <v>5</v>
      </c>
      <c r="H3242" s="2" t="str">
        <f>VLOOKUP(G3242, [4]categories!A:B, 2, FALSE)</f>
        <v>Electric Bikes</v>
      </c>
      <c r="I3242" s="14">
        <f>VLOOKUP(A3242, [1]orders!A:B,2,FALSE)</f>
        <v>598</v>
      </c>
      <c r="J3242" s="14" t="str">
        <f>VLOOKUP(A3242, [1]orders!A:I,9,FALSE)</f>
        <v>benito.hendrix@gmail.com</v>
      </c>
      <c r="K3242" s="14">
        <f>VLOOKUP(A3242, [1]orders!A:J,10,FALSE)</f>
        <v>14043</v>
      </c>
      <c r="L3242" s="2" t="str">
        <f>IFERROR(VLOOKUP(C3242, [5]stores!A:B, 2, FALSE), "Unknown")</f>
        <v>Baldwin Bikes</v>
      </c>
      <c r="M3242" s="2" t="str">
        <f>VLOOKUP(D3242,[3]products!A:B,2,FALSE)</f>
        <v>Trek Powerfly 8 FS Plus - 2017</v>
      </c>
      <c r="N3242" s="2" t="str">
        <f>VLOOKUP(D3242, [3]products!A:H, 8, FALSE)</f>
        <v>Trek</v>
      </c>
      <c r="O3242" s="21">
        <f>VLOOKUP(A3242, [1]orders!A:D, 4, FALSE)</f>
        <v>42991</v>
      </c>
      <c r="P3242" s="2">
        <v>2</v>
      </c>
      <c r="Q3242" s="2">
        <v>4999.99</v>
      </c>
      <c r="R3242" s="27">
        <v>0.1</v>
      </c>
      <c r="S3242" s="2">
        <f t="shared" si="50"/>
        <v>9999.98</v>
      </c>
    </row>
    <row r="3243" spans="1:19" x14ac:dyDescent="0.3">
      <c r="A3243" s="2">
        <v>1124</v>
      </c>
      <c r="B3243" s="2">
        <v>1</v>
      </c>
      <c r="C3243" s="2">
        <f>VLOOKUP(A3243, [1]orders!A:G, 7, FALSE)</f>
        <v>3</v>
      </c>
      <c r="D3243" s="2">
        <v>7</v>
      </c>
      <c r="E3243" s="2">
        <f>VLOOKUP(C3243, [2]staffs!A:G,1,FALSE)</f>
        <v>3</v>
      </c>
      <c r="F3243" s="2" t="str">
        <f>VLOOKUP(E3243, [2]staffs!A:D,4,FALSE)</f>
        <v>genna.serrano@bikes.shop</v>
      </c>
      <c r="G3243" s="2">
        <f>VLOOKUP(D3243, [3]products!$A:$D, 4, FALSE)</f>
        <v>6</v>
      </c>
      <c r="H3243" s="2" t="str">
        <f>VLOOKUP(G3243, [4]categories!A:B, 2, FALSE)</f>
        <v>Mountain Bikes</v>
      </c>
      <c r="I3243" s="14">
        <f>VLOOKUP(A3243, [1]orders!A:B,2,FALSE)</f>
        <v>275</v>
      </c>
      <c r="J3243" s="14" t="str">
        <f>VLOOKUP(A3243, [1]orders!A:I,9,FALSE)</f>
        <v>pinkie.kirkland@yahoo.com</v>
      </c>
      <c r="K3243" s="14">
        <f>VLOOKUP(A3243, [1]orders!A:J,10,FALSE)</f>
        <v>76901</v>
      </c>
      <c r="L3243" s="2" t="str">
        <f>IFERROR(VLOOKUP(C3243, [5]stores!A:B, 2, FALSE), "Unknown")</f>
        <v>Rowlett Bikes</v>
      </c>
      <c r="M3243" s="2" t="str">
        <f>VLOOKUP(D3243,[3]products!A:B,2,FALSE)</f>
        <v>Trek Slash 8 27.5 - 2016</v>
      </c>
      <c r="N3243" s="2" t="str">
        <f>VLOOKUP(D3243, [3]products!A:H, 8, FALSE)</f>
        <v>Trek</v>
      </c>
      <c r="O3243" s="21">
        <f>VLOOKUP(A3243, [1]orders!A:D, 4, FALSE)</f>
        <v>42991</v>
      </c>
      <c r="P3243" s="2">
        <v>2</v>
      </c>
      <c r="Q3243" s="2">
        <v>3999.99</v>
      </c>
      <c r="R3243" s="27">
        <v>0.1</v>
      </c>
      <c r="S3243" s="2">
        <f t="shared" si="50"/>
        <v>7999.98</v>
      </c>
    </row>
    <row r="3244" spans="1:19" x14ac:dyDescent="0.3">
      <c r="A3244" s="2">
        <v>1124</v>
      </c>
      <c r="B3244" s="2">
        <v>2</v>
      </c>
      <c r="C3244" s="2">
        <f>VLOOKUP(A3244, [1]orders!A:G, 7, FALSE)</f>
        <v>3</v>
      </c>
      <c r="D3244" s="2">
        <v>6</v>
      </c>
      <c r="E3244" s="2">
        <f>VLOOKUP(C3244, [2]staffs!A:G,1,FALSE)</f>
        <v>3</v>
      </c>
      <c r="F3244" s="2" t="str">
        <f>VLOOKUP(E3244, [2]staffs!A:D,4,FALSE)</f>
        <v>genna.serrano@bikes.shop</v>
      </c>
      <c r="G3244" s="2">
        <f>VLOOKUP(D3244, [3]products!$A:$D, 4, FALSE)</f>
        <v>6</v>
      </c>
      <c r="H3244" s="2" t="str">
        <f>VLOOKUP(G3244, [4]categories!A:B, 2, FALSE)</f>
        <v>Mountain Bikes</v>
      </c>
      <c r="I3244" s="14">
        <f>VLOOKUP(A3244, [1]orders!A:B,2,FALSE)</f>
        <v>275</v>
      </c>
      <c r="J3244" s="14" t="str">
        <f>VLOOKUP(A3244, [1]orders!A:I,9,FALSE)</f>
        <v>pinkie.kirkland@yahoo.com</v>
      </c>
      <c r="K3244" s="14">
        <f>VLOOKUP(A3244, [1]orders!A:J,10,FALSE)</f>
        <v>76901</v>
      </c>
      <c r="L3244" s="2" t="str">
        <f>IFERROR(VLOOKUP(C3244, [5]stores!A:B, 2, FALSE), "Unknown")</f>
        <v>Rowlett Bikes</v>
      </c>
      <c r="M3244" s="2" t="str">
        <f>VLOOKUP(D3244,[3]products!A:B,2,FALSE)</f>
        <v>Surly Ice Cream Truck Frameset - 2016</v>
      </c>
      <c r="N3244" s="2" t="str">
        <f>VLOOKUP(D3244, [3]products!A:H, 8, FALSE)</f>
        <v>Surly</v>
      </c>
      <c r="O3244" s="21">
        <f>VLOOKUP(A3244, [1]orders!A:D, 4, FALSE)</f>
        <v>42991</v>
      </c>
      <c r="P3244" s="2">
        <v>1</v>
      </c>
      <c r="Q3244" s="2">
        <v>469.99</v>
      </c>
      <c r="R3244" s="27">
        <v>0.1</v>
      </c>
      <c r="S3244" s="2">
        <f t="shared" si="50"/>
        <v>469.99</v>
      </c>
    </row>
    <row r="3245" spans="1:19" x14ac:dyDescent="0.3">
      <c r="A3245" s="2">
        <v>1124</v>
      </c>
      <c r="B3245" s="2">
        <v>3</v>
      </c>
      <c r="C3245" s="2">
        <f>VLOOKUP(A3245, [1]orders!A:G, 7, FALSE)</f>
        <v>3</v>
      </c>
      <c r="D3245" s="2">
        <v>109</v>
      </c>
      <c r="E3245" s="2">
        <f>VLOOKUP(C3245, [2]staffs!A:G,1,FALSE)</f>
        <v>3</v>
      </c>
      <c r="F3245" s="2" t="str">
        <f>VLOOKUP(E3245, [2]staffs!A:D,4,FALSE)</f>
        <v>genna.serrano@bikes.shop</v>
      </c>
      <c r="G3245" s="2">
        <f>VLOOKUP(D3245, [3]products!$A:$D, 4, FALSE)</f>
        <v>2</v>
      </c>
      <c r="H3245" s="2" t="str">
        <f>VLOOKUP(G3245, [4]categories!A:B, 2, FALSE)</f>
        <v>Comfort Bicycles</v>
      </c>
      <c r="I3245" s="14">
        <f>VLOOKUP(A3245, [1]orders!A:B,2,FALSE)</f>
        <v>275</v>
      </c>
      <c r="J3245" s="14" t="str">
        <f>VLOOKUP(A3245, [1]orders!A:I,9,FALSE)</f>
        <v>pinkie.kirkland@yahoo.com</v>
      </c>
      <c r="K3245" s="14">
        <f>VLOOKUP(A3245, [1]orders!A:J,10,FALSE)</f>
        <v>76901</v>
      </c>
      <c r="L3245" s="2" t="str">
        <f>IFERROR(VLOOKUP(C3245, [5]stores!A:B, 2, FALSE), "Unknown")</f>
        <v>Rowlett Bikes</v>
      </c>
      <c r="M3245" s="2" t="str">
        <f>VLOOKUP(D3245,[3]products!A:B,2,FALSE)</f>
        <v>Sun Bicycles Cruz 7 - Women's - 2017</v>
      </c>
      <c r="N3245" s="2" t="str">
        <f>VLOOKUP(D3245, [3]products!A:H, 8, FALSE)</f>
        <v>Sun Bicycles</v>
      </c>
      <c r="O3245" s="21">
        <f>VLOOKUP(A3245, [1]orders!A:D, 4, FALSE)</f>
        <v>42991</v>
      </c>
      <c r="P3245" s="2">
        <v>2</v>
      </c>
      <c r="Q3245" s="2">
        <v>416.99</v>
      </c>
      <c r="R3245" s="27">
        <v>7.0000000000000007E-2</v>
      </c>
      <c r="S3245" s="2">
        <f t="shared" si="50"/>
        <v>833.98</v>
      </c>
    </row>
    <row r="3246" spans="1:19" x14ac:dyDescent="0.3">
      <c r="A3246" s="2">
        <v>1124</v>
      </c>
      <c r="B3246" s="2">
        <v>4</v>
      </c>
      <c r="C3246" s="2">
        <f>VLOOKUP(A3246, [1]orders!A:G, 7, FALSE)</f>
        <v>3</v>
      </c>
      <c r="D3246" s="2">
        <v>45</v>
      </c>
      <c r="E3246" s="2">
        <f>VLOOKUP(C3246, [2]staffs!A:G,1,FALSE)</f>
        <v>3</v>
      </c>
      <c r="F3246" s="2" t="str">
        <f>VLOOKUP(E3246, [2]staffs!A:D,4,FALSE)</f>
        <v>genna.serrano@bikes.shop</v>
      </c>
      <c r="G3246" s="2">
        <f>VLOOKUP(D3246, [3]products!$A:$D, 4, FALSE)</f>
        <v>6</v>
      </c>
      <c r="H3246" s="2" t="str">
        <f>VLOOKUP(G3246, [4]categories!A:B, 2, FALSE)</f>
        <v>Mountain Bikes</v>
      </c>
      <c r="I3246" s="14">
        <f>VLOOKUP(A3246, [1]orders!A:B,2,FALSE)</f>
        <v>275</v>
      </c>
      <c r="J3246" s="14" t="str">
        <f>VLOOKUP(A3246, [1]orders!A:I,9,FALSE)</f>
        <v>pinkie.kirkland@yahoo.com</v>
      </c>
      <c r="K3246" s="14">
        <f>VLOOKUP(A3246, [1]orders!A:J,10,FALSE)</f>
        <v>76901</v>
      </c>
      <c r="L3246" s="2" t="str">
        <f>IFERROR(VLOOKUP(C3246, [5]stores!A:B, 2, FALSE), "Unknown")</f>
        <v>Rowlett Bikes</v>
      </c>
      <c r="M3246" s="2" t="str">
        <f>VLOOKUP(D3246,[3]products!A:B,2,FALSE)</f>
        <v>Haro SR 1.2 - 2017</v>
      </c>
      <c r="N3246" s="2" t="str">
        <f>VLOOKUP(D3246, [3]products!A:H, 8, FALSE)</f>
        <v>Haro</v>
      </c>
      <c r="O3246" s="21">
        <f>VLOOKUP(A3246, [1]orders!A:D, 4, FALSE)</f>
        <v>42991</v>
      </c>
      <c r="P3246" s="2">
        <v>2</v>
      </c>
      <c r="Q3246" s="2">
        <v>869.99</v>
      </c>
      <c r="R3246" s="27">
        <v>0.05</v>
      </c>
      <c r="S3246" s="2">
        <f t="shared" si="50"/>
        <v>1739.98</v>
      </c>
    </row>
    <row r="3247" spans="1:19" x14ac:dyDescent="0.3">
      <c r="A3247" s="2">
        <v>1124</v>
      </c>
      <c r="B3247" s="2">
        <v>5</v>
      </c>
      <c r="C3247" s="2">
        <f>VLOOKUP(A3247, [1]orders!A:G, 7, FALSE)</f>
        <v>3</v>
      </c>
      <c r="D3247" s="2">
        <v>2</v>
      </c>
      <c r="E3247" s="2">
        <f>VLOOKUP(C3247, [2]staffs!A:G,1,FALSE)</f>
        <v>3</v>
      </c>
      <c r="F3247" s="2" t="str">
        <f>VLOOKUP(E3247, [2]staffs!A:D,4,FALSE)</f>
        <v>genna.serrano@bikes.shop</v>
      </c>
      <c r="G3247" s="2">
        <f>VLOOKUP(D3247, [3]products!$A:$D, 4, FALSE)</f>
        <v>6</v>
      </c>
      <c r="H3247" s="2" t="str">
        <f>VLOOKUP(G3247, [4]categories!A:B, 2, FALSE)</f>
        <v>Mountain Bikes</v>
      </c>
      <c r="I3247" s="14">
        <f>VLOOKUP(A3247, [1]orders!A:B,2,FALSE)</f>
        <v>275</v>
      </c>
      <c r="J3247" s="14" t="str">
        <f>VLOOKUP(A3247, [1]orders!A:I,9,FALSE)</f>
        <v>pinkie.kirkland@yahoo.com</v>
      </c>
      <c r="K3247" s="14">
        <f>VLOOKUP(A3247, [1]orders!A:J,10,FALSE)</f>
        <v>76901</v>
      </c>
      <c r="L3247" s="2" t="str">
        <f>IFERROR(VLOOKUP(C3247, [5]stores!A:B, 2, FALSE), "Unknown")</f>
        <v>Rowlett Bikes</v>
      </c>
      <c r="M3247" s="2" t="str">
        <f>VLOOKUP(D3247,[3]products!A:B,2,FALSE)</f>
        <v>Ritchey Timberwolf Frameset - 2016</v>
      </c>
      <c r="N3247" s="2" t="str">
        <f>VLOOKUP(D3247, [3]products!A:H, 8, FALSE)</f>
        <v>Ritchey</v>
      </c>
      <c r="O3247" s="21">
        <f>VLOOKUP(A3247, [1]orders!A:D, 4, FALSE)</f>
        <v>42991</v>
      </c>
      <c r="P3247" s="2">
        <v>2</v>
      </c>
      <c r="Q3247" s="2">
        <v>749.99</v>
      </c>
      <c r="R3247" s="27">
        <v>0.05</v>
      </c>
      <c r="S3247" s="2">
        <f t="shared" si="50"/>
        <v>1499.98</v>
      </c>
    </row>
    <row r="3248" spans="1:19" x14ac:dyDescent="0.3">
      <c r="A3248" s="2">
        <v>1125</v>
      </c>
      <c r="B3248" s="2">
        <v>1</v>
      </c>
      <c r="C3248" s="2">
        <f>VLOOKUP(A3248, [1]orders!A:G, 7, FALSE)</f>
        <v>2</v>
      </c>
      <c r="D3248" s="2">
        <v>16</v>
      </c>
      <c r="E3248" s="2">
        <f>VLOOKUP(C3248, [2]staffs!A:G,1,FALSE)</f>
        <v>2</v>
      </c>
      <c r="F3248" s="2" t="str">
        <f>VLOOKUP(E3248, [2]staffs!A:D,4,FALSE)</f>
        <v>mireya.copeland@bikes.shop</v>
      </c>
      <c r="G3248" s="2">
        <f>VLOOKUP(D3248, [3]products!$A:$D, 4, FALSE)</f>
        <v>3</v>
      </c>
      <c r="H3248" s="2" t="str">
        <f>VLOOKUP(G3248, [4]categories!A:B, 2, FALSE)</f>
        <v>Cruisers Bicycles</v>
      </c>
      <c r="I3248" s="14">
        <f>VLOOKUP(A3248, [1]orders!A:B,2,FALSE)</f>
        <v>945</v>
      </c>
      <c r="J3248" s="14" t="str">
        <f>VLOOKUP(A3248, [1]orders!A:I,9,FALSE)</f>
        <v>krissy.ochoa@msn.com</v>
      </c>
      <c r="K3248" s="14">
        <f>VLOOKUP(A3248, [1]orders!A:J,10,FALSE)</f>
        <v>11050</v>
      </c>
      <c r="L3248" s="2" t="str">
        <f>IFERROR(VLOOKUP(C3248, [5]stores!A:B, 2, FALSE), "Unknown")</f>
        <v>Baldwin Bikes</v>
      </c>
      <c r="M3248" s="2" t="str">
        <f>VLOOKUP(D3248,[3]products!A:B,2,FALSE)</f>
        <v>Electra Townie Original 7D EQ - 2016</v>
      </c>
      <c r="N3248" s="2" t="str">
        <f>VLOOKUP(D3248, [3]products!A:H, 8, FALSE)</f>
        <v>Electra</v>
      </c>
      <c r="O3248" s="21">
        <f>VLOOKUP(A3248, [1]orders!A:D, 4, FALSE)</f>
        <v>42992</v>
      </c>
      <c r="P3248" s="2">
        <v>2</v>
      </c>
      <c r="Q3248" s="2">
        <v>599.99</v>
      </c>
      <c r="R3248" s="27">
        <v>0.05</v>
      </c>
      <c r="S3248" s="2">
        <f t="shared" si="50"/>
        <v>1199.98</v>
      </c>
    </row>
    <row r="3249" spans="1:19" x14ac:dyDescent="0.3">
      <c r="A3249" s="2">
        <v>1125</v>
      </c>
      <c r="B3249" s="2">
        <v>2</v>
      </c>
      <c r="C3249" s="2">
        <f>VLOOKUP(A3249, [1]orders!A:G, 7, FALSE)</f>
        <v>2</v>
      </c>
      <c r="D3249" s="2">
        <v>21</v>
      </c>
      <c r="E3249" s="2">
        <f>VLOOKUP(C3249, [2]staffs!A:G,1,FALSE)</f>
        <v>2</v>
      </c>
      <c r="F3249" s="2" t="str">
        <f>VLOOKUP(E3249, [2]staffs!A:D,4,FALSE)</f>
        <v>mireya.copeland@bikes.shop</v>
      </c>
      <c r="G3249" s="2">
        <f>VLOOKUP(D3249, [3]products!$A:$D, 4, FALSE)</f>
        <v>1</v>
      </c>
      <c r="H3249" s="2" t="str">
        <f>VLOOKUP(G3249, [4]categories!A:B, 2, FALSE)</f>
        <v>Children Bicycles</v>
      </c>
      <c r="I3249" s="14">
        <f>VLOOKUP(A3249, [1]orders!A:B,2,FALSE)</f>
        <v>945</v>
      </c>
      <c r="J3249" s="14" t="str">
        <f>VLOOKUP(A3249, [1]orders!A:I,9,FALSE)</f>
        <v>krissy.ochoa@msn.com</v>
      </c>
      <c r="K3249" s="14">
        <f>VLOOKUP(A3249, [1]orders!A:J,10,FALSE)</f>
        <v>11050</v>
      </c>
      <c r="L3249" s="2" t="str">
        <f>IFERROR(VLOOKUP(C3249, [5]stores!A:B, 2, FALSE), "Unknown")</f>
        <v>Baldwin Bikes</v>
      </c>
      <c r="M3249" s="2" t="str">
        <f>VLOOKUP(D3249,[3]products!A:B,2,FALSE)</f>
        <v>Electra Cruiser 1 (24-Inch) - 2016</v>
      </c>
      <c r="N3249" s="2" t="str">
        <f>VLOOKUP(D3249, [3]products!A:H, 8, FALSE)</f>
        <v>Electra</v>
      </c>
      <c r="O3249" s="21">
        <f>VLOOKUP(A3249, [1]orders!A:D, 4, FALSE)</f>
        <v>42992</v>
      </c>
      <c r="P3249" s="2">
        <v>1</v>
      </c>
      <c r="Q3249" s="2">
        <v>269.99</v>
      </c>
      <c r="R3249" s="27">
        <v>0.1</v>
      </c>
      <c r="S3249" s="2">
        <f t="shared" si="50"/>
        <v>269.99</v>
      </c>
    </row>
    <row r="3250" spans="1:19" x14ac:dyDescent="0.3">
      <c r="A3250" s="2">
        <v>1125</v>
      </c>
      <c r="B3250" s="2">
        <v>3</v>
      </c>
      <c r="C3250" s="2">
        <f>VLOOKUP(A3250, [1]orders!A:G, 7, FALSE)</f>
        <v>2</v>
      </c>
      <c r="D3250" s="2">
        <v>81</v>
      </c>
      <c r="E3250" s="2">
        <f>VLOOKUP(C3250, [2]staffs!A:G,1,FALSE)</f>
        <v>2</v>
      </c>
      <c r="F3250" s="2" t="str">
        <f>VLOOKUP(E3250, [2]staffs!A:D,4,FALSE)</f>
        <v>mireya.copeland@bikes.shop</v>
      </c>
      <c r="G3250" s="2">
        <f>VLOOKUP(D3250, [3]products!$A:$D, 4, FALSE)</f>
        <v>3</v>
      </c>
      <c r="H3250" s="2" t="str">
        <f>VLOOKUP(G3250, [4]categories!A:B, 2, FALSE)</f>
        <v>Cruisers Bicycles</v>
      </c>
      <c r="I3250" s="14">
        <f>VLOOKUP(A3250, [1]orders!A:B,2,FALSE)</f>
        <v>945</v>
      </c>
      <c r="J3250" s="14" t="str">
        <f>VLOOKUP(A3250, [1]orders!A:I,9,FALSE)</f>
        <v>krissy.ochoa@msn.com</v>
      </c>
      <c r="K3250" s="14">
        <f>VLOOKUP(A3250, [1]orders!A:J,10,FALSE)</f>
        <v>11050</v>
      </c>
      <c r="L3250" s="2" t="str">
        <f>IFERROR(VLOOKUP(C3250, [5]stores!A:B, 2, FALSE), "Unknown")</f>
        <v>Baldwin Bikes</v>
      </c>
      <c r="M3250" s="2" t="str">
        <f>VLOOKUP(D3250,[3]products!A:B,2,FALSE)</f>
        <v>Electra Amsterdam Fashion 7i Ladies' - 2017</v>
      </c>
      <c r="N3250" s="2" t="str">
        <f>VLOOKUP(D3250, [3]products!A:H, 8, FALSE)</f>
        <v>Electra</v>
      </c>
      <c r="O3250" s="21">
        <f>VLOOKUP(A3250, [1]orders!A:D, 4, FALSE)</f>
        <v>42992</v>
      </c>
      <c r="P3250" s="2">
        <v>2</v>
      </c>
      <c r="Q3250" s="2">
        <v>1099.99</v>
      </c>
      <c r="R3250" s="27">
        <v>7.0000000000000007E-2</v>
      </c>
      <c r="S3250" s="2">
        <f t="shared" si="50"/>
        <v>2199.98</v>
      </c>
    </row>
    <row r="3251" spans="1:19" x14ac:dyDescent="0.3">
      <c r="A3251" s="2">
        <v>1125</v>
      </c>
      <c r="B3251" s="2">
        <v>4</v>
      </c>
      <c r="C3251" s="2">
        <f>VLOOKUP(A3251, [1]orders!A:G, 7, FALSE)</f>
        <v>2</v>
      </c>
      <c r="D3251" s="2">
        <v>24</v>
      </c>
      <c r="E3251" s="2">
        <f>VLOOKUP(C3251, [2]staffs!A:G,1,FALSE)</f>
        <v>2</v>
      </c>
      <c r="F3251" s="2" t="str">
        <f>VLOOKUP(E3251, [2]staffs!A:D,4,FALSE)</f>
        <v>mireya.copeland@bikes.shop</v>
      </c>
      <c r="G3251" s="2">
        <f>VLOOKUP(D3251, [3]products!$A:$D, 4, FALSE)</f>
        <v>2</v>
      </c>
      <c r="H3251" s="2" t="str">
        <f>VLOOKUP(G3251, [4]categories!A:B, 2, FALSE)</f>
        <v>Comfort Bicycles</v>
      </c>
      <c r="I3251" s="14">
        <f>VLOOKUP(A3251, [1]orders!A:B,2,FALSE)</f>
        <v>945</v>
      </c>
      <c r="J3251" s="14" t="str">
        <f>VLOOKUP(A3251, [1]orders!A:I,9,FALSE)</f>
        <v>krissy.ochoa@msn.com</v>
      </c>
      <c r="K3251" s="14">
        <f>VLOOKUP(A3251, [1]orders!A:J,10,FALSE)</f>
        <v>11050</v>
      </c>
      <c r="L3251" s="2" t="str">
        <f>IFERROR(VLOOKUP(C3251, [5]stores!A:B, 2, FALSE), "Unknown")</f>
        <v>Baldwin Bikes</v>
      </c>
      <c r="M3251" s="2" t="str">
        <f>VLOOKUP(D3251,[3]products!A:B,2,FALSE)</f>
        <v>Electra Townie Original 21D - 2016</v>
      </c>
      <c r="N3251" s="2" t="str">
        <f>VLOOKUP(D3251, [3]products!A:H, 8, FALSE)</f>
        <v>Electra</v>
      </c>
      <c r="O3251" s="21">
        <f>VLOOKUP(A3251, [1]orders!A:D, 4, FALSE)</f>
        <v>42992</v>
      </c>
      <c r="P3251" s="2">
        <v>1</v>
      </c>
      <c r="Q3251" s="2">
        <v>549.99</v>
      </c>
      <c r="R3251" s="27">
        <v>7.0000000000000007E-2</v>
      </c>
      <c r="S3251" s="2">
        <f t="shared" si="50"/>
        <v>549.99</v>
      </c>
    </row>
    <row r="3252" spans="1:19" x14ac:dyDescent="0.3">
      <c r="A3252" s="2">
        <v>1125</v>
      </c>
      <c r="B3252" s="2">
        <v>5</v>
      </c>
      <c r="C3252" s="2">
        <f>VLOOKUP(A3252, [1]orders!A:G, 7, FALSE)</f>
        <v>2</v>
      </c>
      <c r="D3252" s="2">
        <v>32</v>
      </c>
      <c r="E3252" s="2">
        <f>VLOOKUP(C3252, [2]staffs!A:G,1,FALSE)</f>
        <v>2</v>
      </c>
      <c r="F3252" s="2" t="str">
        <f>VLOOKUP(E3252, [2]staffs!A:D,4,FALSE)</f>
        <v>mireya.copeland@bikes.shop</v>
      </c>
      <c r="G3252" s="2">
        <f>VLOOKUP(D3252, [3]products!$A:$D, 4, FALSE)</f>
        <v>6</v>
      </c>
      <c r="H3252" s="2" t="str">
        <f>VLOOKUP(G3252, [4]categories!A:B, 2, FALSE)</f>
        <v>Mountain Bikes</v>
      </c>
      <c r="I3252" s="14">
        <f>VLOOKUP(A3252, [1]orders!A:B,2,FALSE)</f>
        <v>945</v>
      </c>
      <c r="J3252" s="14" t="str">
        <f>VLOOKUP(A3252, [1]orders!A:I,9,FALSE)</f>
        <v>krissy.ochoa@msn.com</v>
      </c>
      <c r="K3252" s="14">
        <f>VLOOKUP(A3252, [1]orders!A:J,10,FALSE)</f>
        <v>11050</v>
      </c>
      <c r="L3252" s="2" t="str">
        <f>IFERROR(VLOOKUP(C3252, [5]stores!A:B, 2, FALSE), "Unknown")</f>
        <v>Baldwin Bikes</v>
      </c>
      <c r="M3252" s="2" t="str">
        <f>VLOOKUP(D3252,[3]products!A:B,2,FALSE)</f>
        <v>Trek Farley Alloy Frameset - 2017</v>
      </c>
      <c r="N3252" s="2" t="str">
        <f>VLOOKUP(D3252, [3]products!A:H, 8, FALSE)</f>
        <v>Trek</v>
      </c>
      <c r="O3252" s="21">
        <f>VLOOKUP(A3252, [1]orders!A:D, 4, FALSE)</f>
        <v>42992</v>
      </c>
      <c r="P3252" s="2">
        <v>2</v>
      </c>
      <c r="Q3252" s="2">
        <v>469.99</v>
      </c>
      <c r="R3252" s="27">
        <v>7.0000000000000007E-2</v>
      </c>
      <c r="S3252" s="2">
        <f t="shared" si="50"/>
        <v>939.98</v>
      </c>
    </row>
    <row r="3253" spans="1:19" x14ac:dyDescent="0.3">
      <c r="A3253" s="2">
        <v>1126</v>
      </c>
      <c r="B3253" s="2">
        <v>1</v>
      </c>
      <c r="C3253" s="2">
        <f>VLOOKUP(A3253, [1]orders!A:G, 7, FALSE)</f>
        <v>3</v>
      </c>
      <c r="D3253" s="2">
        <v>33</v>
      </c>
      <c r="E3253" s="2">
        <f>VLOOKUP(C3253, [2]staffs!A:G,1,FALSE)</f>
        <v>3</v>
      </c>
      <c r="F3253" s="2" t="str">
        <f>VLOOKUP(E3253, [2]staffs!A:D,4,FALSE)</f>
        <v>genna.serrano@bikes.shop</v>
      </c>
      <c r="G3253" s="2">
        <f>VLOOKUP(D3253, [3]products!$A:$D, 4, FALSE)</f>
        <v>6</v>
      </c>
      <c r="H3253" s="2" t="str">
        <f>VLOOKUP(G3253, [4]categories!A:B, 2, FALSE)</f>
        <v>Mountain Bikes</v>
      </c>
      <c r="I3253" s="14">
        <f>VLOOKUP(A3253, [1]orders!A:B,2,FALSE)</f>
        <v>1213</v>
      </c>
      <c r="J3253" s="14" t="str">
        <f>VLOOKUP(A3253, [1]orders!A:I,9,FALSE)</f>
        <v>yang.giles@gmail.com</v>
      </c>
      <c r="K3253" s="14">
        <f>VLOOKUP(A3253, [1]orders!A:J,10,FALSE)</f>
        <v>76901</v>
      </c>
      <c r="L3253" s="2" t="str">
        <f>IFERROR(VLOOKUP(C3253, [5]stores!A:B, 2, FALSE), "Unknown")</f>
        <v>Rowlett Bikes</v>
      </c>
      <c r="M3253" s="2" t="str">
        <f>VLOOKUP(D3253,[3]products!A:B,2,FALSE)</f>
        <v>Surly Wednesday Frameset - 2017</v>
      </c>
      <c r="N3253" s="2" t="str">
        <f>VLOOKUP(D3253, [3]products!A:H, 8, FALSE)</f>
        <v>Surly</v>
      </c>
      <c r="O3253" s="21">
        <f>VLOOKUP(A3253, [1]orders!A:D, 4, FALSE)</f>
        <v>42992</v>
      </c>
      <c r="P3253" s="2">
        <v>2</v>
      </c>
      <c r="Q3253" s="2">
        <v>469.99</v>
      </c>
      <c r="R3253" s="27">
        <v>0.1</v>
      </c>
      <c r="S3253" s="2">
        <f t="shared" si="50"/>
        <v>939.98</v>
      </c>
    </row>
    <row r="3254" spans="1:19" x14ac:dyDescent="0.3">
      <c r="A3254" s="2">
        <v>1126</v>
      </c>
      <c r="B3254" s="2">
        <v>2</v>
      </c>
      <c r="C3254" s="2">
        <f>VLOOKUP(A3254, [1]orders!A:G, 7, FALSE)</f>
        <v>3</v>
      </c>
      <c r="D3254" s="2">
        <v>58</v>
      </c>
      <c r="E3254" s="2">
        <f>VLOOKUP(C3254, [2]staffs!A:G,1,FALSE)</f>
        <v>3</v>
      </c>
      <c r="F3254" s="2" t="str">
        <f>VLOOKUP(E3254, [2]staffs!A:D,4,FALSE)</f>
        <v>genna.serrano@bikes.shop</v>
      </c>
      <c r="G3254" s="2">
        <f>VLOOKUP(D3254, [3]products!$A:$D, 4, FALSE)</f>
        <v>7</v>
      </c>
      <c r="H3254" s="2" t="str">
        <f>VLOOKUP(G3254, [4]categories!A:B, 2, FALSE)</f>
        <v>Road Bikes</v>
      </c>
      <c r="I3254" s="14">
        <f>VLOOKUP(A3254, [1]orders!A:B,2,FALSE)</f>
        <v>1213</v>
      </c>
      <c r="J3254" s="14" t="str">
        <f>VLOOKUP(A3254, [1]orders!A:I,9,FALSE)</f>
        <v>yang.giles@gmail.com</v>
      </c>
      <c r="K3254" s="14">
        <f>VLOOKUP(A3254, [1]orders!A:J,10,FALSE)</f>
        <v>76901</v>
      </c>
      <c r="L3254" s="2" t="str">
        <f>IFERROR(VLOOKUP(C3254, [5]stores!A:B, 2, FALSE), "Unknown")</f>
        <v>Rowlett Bikes</v>
      </c>
      <c r="M3254" s="2" t="str">
        <f>VLOOKUP(D3254,[3]products!A:B,2,FALSE)</f>
        <v>Trek Madone 9.2 - 2017</v>
      </c>
      <c r="N3254" s="2" t="str">
        <f>VLOOKUP(D3254, [3]products!A:H, 8, FALSE)</f>
        <v>Trek</v>
      </c>
      <c r="O3254" s="21">
        <f>VLOOKUP(A3254, [1]orders!A:D, 4, FALSE)</f>
        <v>42992</v>
      </c>
      <c r="P3254" s="2">
        <v>1</v>
      </c>
      <c r="Q3254" s="2">
        <v>4999.99</v>
      </c>
      <c r="R3254" s="27">
        <v>0.2</v>
      </c>
      <c r="S3254" s="2">
        <f t="shared" si="50"/>
        <v>4999.99</v>
      </c>
    </row>
    <row r="3255" spans="1:19" x14ac:dyDescent="0.3">
      <c r="A3255" s="2">
        <v>1126</v>
      </c>
      <c r="B3255" s="2">
        <v>3</v>
      </c>
      <c r="C3255" s="2">
        <f>VLOOKUP(A3255, [1]orders!A:G, 7, FALSE)</f>
        <v>3</v>
      </c>
      <c r="D3255" s="2">
        <v>89</v>
      </c>
      <c r="E3255" s="2">
        <f>VLOOKUP(C3255, [2]staffs!A:G,1,FALSE)</f>
        <v>3</v>
      </c>
      <c r="F3255" s="2" t="str">
        <f>VLOOKUP(E3255, [2]staffs!A:D,4,FALSE)</f>
        <v>genna.serrano@bikes.shop</v>
      </c>
      <c r="G3255" s="2">
        <f>VLOOKUP(D3255, [3]products!$A:$D, 4, FALSE)</f>
        <v>1</v>
      </c>
      <c r="H3255" s="2" t="str">
        <f>VLOOKUP(G3255, [4]categories!A:B, 2, FALSE)</f>
        <v>Children Bicycles</v>
      </c>
      <c r="I3255" s="14">
        <f>VLOOKUP(A3255, [1]orders!A:B,2,FALSE)</f>
        <v>1213</v>
      </c>
      <c r="J3255" s="14" t="str">
        <f>VLOOKUP(A3255, [1]orders!A:I,9,FALSE)</f>
        <v>yang.giles@gmail.com</v>
      </c>
      <c r="K3255" s="14">
        <f>VLOOKUP(A3255, [1]orders!A:J,10,FALSE)</f>
        <v>76901</v>
      </c>
      <c r="L3255" s="2" t="str">
        <f>IFERROR(VLOOKUP(C3255, [5]stores!A:B, 2, FALSE), "Unknown")</f>
        <v>Rowlett Bikes</v>
      </c>
      <c r="M3255" s="2" t="str">
        <f>VLOOKUP(D3255,[3]products!A:B,2,FALSE)</f>
        <v>Trek Precaliber 16 Boys - 2017</v>
      </c>
      <c r="N3255" s="2" t="str">
        <f>VLOOKUP(D3255, [3]products!A:H, 8, FALSE)</f>
        <v>Trek</v>
      </c>
      <c r="O3255" s="21">
        <f>VLOOKUP(A3255, [1]orders!A:D, 4, FALSE)</f>
        <v>42992</v>
      </c>
      <c r="P3255" s="2">
        <v>2</v>
      </c>
      <c r="Q3255" s="2">
        <v>209.99</v>
      </c>
      <c r="R3255" s="27">
        <v>0.05</v>
      </c>
      <c r="S3255" s="2">
        <f t="shared" si="50"/>
        <v>419.98</v>
      </c>
    </row>
    <row r="3256" spans="1:19" x14ac:dyDescent="0.3">
      <c r="A3256" s="2">
        <v>1127</v>
      </c>
      <c r="B3256" s="2">
        <v>1</v>
      </c>
      <c r="C3256" s="2">
        <f>VLOOKUP(A3256, [1]orders!A:G, 7, FALSE)</f>
        <v>2</v>
      </c>
      <c r="D3256" s="2">
        <v>23</v>
      </c>
      <c r="E3256" s="2">
        <f>VLOOKUP(C3256, [2]staffs!A:G,1,FALSE)</f>
        <v>2</v>
      </c>
      <c r="F3256" s="2" t="str">
        <f>VLOOKUP(E3256, [2]staffs!A:D,4,FALSE)</f>
        <v>mireya.copeland@bikes.shop</v>
      </c>
      <c r="G3256" s="2">
        <f>VLOOKUP(D3256, [3]products!$A:$D, 4, FALSE)</f>
        <v>1</v>
      </c>
      <c r="H3256" s="2" t="str">
        <f>VLOOKUP(G3256, [4]categories!A:B, 2, FALSE)</f>
        <v>Children Bicycles</v>
      </c>
      <c r="I3256" s="14">
        <f>VLOOKUP(A3256, [1]orders!A:B,2,FALSE)</f>
        <v>494</v>
      </c>
      <c r="J3256" s="14" t="str">
        <f>VLOOKUP(A3256, [1]orders!A:I,9,FALSE)</f>
        <v>pearl.fox@yahoo.com</v>
      </c>
      <c r="K3256" s="14">
        <f>VLOOKUP(A3256, [1]orders!A:J,10,FALSE)</f>
        <v>11553</v>
      </c>
      <c r="L3256" s="2" t="str">
        <f>IFERROR(VLOOKUP(C3256, [5]stores!A:B, 2, FALSE), "Unknown")</f>
        <v>Baldwin Bikes</v>
      </c>
      <c r="M3256" s="2" t="str">
        <f>VLOOKUP(D3256,[3]products!A:B,2,FALSE)</f>
        <v>Electra Girl's Hawaii 1 (20-inch) - 2015/2016</v>
      </c>
      <c r="N3256" s="2" t="str">
        <f>VLOOKUP(D3256, [3]products!A:H, 8, FALSE)</f>
        <v>Electra</v>
      </c>
      <c r="O3256" s="21">
        <f>VLOOKUP(A3256, [1]orders!A:D, 4, FALSE)</f>
        <v>42993</v>
      </c>
      <c r="P3256" s="2">
        <v>2</v>
      </c>
      <c r="Q3256" s="2">
        <v>299.99</v>
      </c>
      <c r="R3256" s="27">
        <v>0.1</v>
      </c>
      <c r="S3256" s="2">
        <f t="shared" si="50"/>
        <v>599.98</v>
      </c>
    </row>
    <row r="3257" spans="1:19" x14ac:dyDescent="0.3">
      <c r="A3257" s="2">
        <v>1127</v>
      </c>
      <c r="B3257" s="2">
        <v>2</v>
      </c>
      <c r="C3257" s="2">
        <f>VLOOKUP(A3257, [1]orders!A:G, 7, FALSE)</f>
        <v>2</v>
      </c>
      <c r="D3257" s="2">
        <v>96</v>
      </c>
      <c r="E3257" s="2">
        <f>VLOOKUP(C3257, [2]staffs!A:G,1,FALSE)</f>
        <v>2</v>
      </c>
      <c r="F3257" s="2" t="str">
        <f>VLOOKUP(E3257, [2]staffs!A:D,4,FALSE)</f>
        <v>mireya.copeland@bikes.shop</v>
      </c>
      <c r="G3257" s="2">
        <f>VLOOKUP(D3257, [3]products!$A:$D, 4, FALSE)</f>
        <v>1</v>
      </c>
      <c r="H3257" s="2" t="str">
        <f>VLOOKUP(G3257, [4]categories!A:B, 2, FALSE)</f>
        <v>Children Bicycles</v>
      </c>
      <c r="I3257" s="14">
        <f>VLOOKUP(A3257, [1]orders!A:B,2,FALSE)</f>
        <v>494</v>
      </c>
      <c r="J3257" s="14" t="str">
        <f>VLOOKUP(A3257, [1]orders!A:I,9,FALSE)</f>
        <v>pearl.fox@yahoo.com</v>
      </c>
      <c r="K3257" s="14">
        <f>VLOOKUP(A3257, [1]orders!A:J,10,FALSE)</f>
        <v>11553</v>
      </c>
      <c r="L3257" s="2" t="str">
        <f>IFERROR(VLOOKUP(C3257, [5]stores!A:B, 2, FALSE), "Unknown")</f>
        <v>Baldwin Bikes</v>
      </c>
      <c r="M3257" s="2" t="str">
        <f>VLOOKUP(D3257,[3]products!A:B,2,FALSE)</f>
        <v>Electra Moto 3i (20-inch) - Boy's - 2017</v>
      </c>
      <c r="N3257" s="2" t="str">
        <f>VLOOKUP(D3257, [3]products!A:H, 8, FALSE)</f>
        <v>Electra</v>
      </c>
      <c r="O3257" s="21">
        <f>VLOOKUP(A3257, [1]orders!A:D, 4, FALSE)</f>
        <v>42993</v>
      </c>
      <c r="P3257" s="2">
        <v>2</v>
      </c>
      <c r="Q3257" s="2">
        <v>349.99</v>
      </c>
      <c r="R3257" s="27">
        <v>7.0000000000000007E-2</v>
      </c>
      <c r="S3257" s="2">
        <f t="shared" si="50"/>
        <v>699.98</v>
      </c>
    </row>
    <row r="3258" spans="1:19" x14ac:dyDescent="0.3">
      <c r="A3258" s="2">
        <v>1127</v>
      </c>
      <c r="B3258" s="2">
        <v>3</v>
      </c>
      <c r="C3258" s="2">
        <f>VLOOKUP(A3258, [1]orders!A:G, 7, FALSE)</f>
        <v>2</v>
      </c>
      <c r="D3258" s="2">
        <v>37</v>
      </c>
      <c r="E3258" s="2">
        <f>VLOOKUP(C3258, [2]staffs!A:G,1,FALSE)</f>
        <v>2</v>
      </c>
      <c r="F3258" s="2" t="str">
        <f>VLOOKUP(E3258, [2]staffs!A:D,4,FALSE)</f>
        <v>mireya.copeland@bikes.shop</v>
      </c>
      <c r="G3258" s="2">
        <f>VLOOKUP(D3258, [3]products!$A:$D, 4, FALSE)</f>
        <v>6</v>
      </c>
      <c r="H3258" s="2" t="str">
        <f>VLOOKUP(G3258, [4]categories!A:B, 2, FALSE)</f>
        <v>Mountain Bikes</v>
      </c>
      <c r="I3258" s="14">
        <f>VLOOKUP(A3258, [1]orders!A:B,2,FALSE)</f>
        <v>494</v>
      </c>
      <c r="J3258" s="14" t="str">
        <f>VLOOKUP(A3258, [1]orders!A:I,9,FALSE)</f>
        <v>pearl.fox@yahoo.com</v>
      </c>
      <c r="K3258" s="14">
        <f>VLOOKUP(A3258, [1]orders!A:J,10,FALSE)</f>
        <v>11553</v>
      </c>
      <c r="L3258" s="2" t="str">
        <f>IFERROR(VLOOKUP(C3258, [5]stores!A:B, 2, FALSE), "Unknown")</f>
        <v>Baldwin Bikes</v>
      </c>
      <c r="M3258" s="2" t="str">
        <f>VLOOKUP(D3258,[3]products!A:B,2,FALSE)</f>
        <v>Haro Flightline One ST - 2017</v>
      </c>
      <c r="N3258" s="2" t="str">
        <f>VLOOKUP(D3258, [3]products!A:H, 8, FALSE)</f>
        <v>Haro</v>
      </c>
      <c r="O3258" s="21">
        <f>VLOOKUP(A3258, [1]orders!A:D, 4, FALSE)</f>
        <v>42993</v>
      </c>
      <c r="P3258" s="2">
        <v>1</v>
      </c>
      <c r="Q3258" s="2">
        <v>379.99</v>
      </c>
      <c r="R3258" s="27">
        <v>0.2</v>
      </c>
      <c r="S3258" s="2">
        <f t="shared" si="50"/>
        <v>379.99</v>
      </c>
    </row>
    <row r="3259" spans="1:19" x14ac:dyDescent="0.3">
      <c r="A3259" s="2">
        <v>1128</v>
      </c>
      <c r="B3259" s="2">
        <v>1</v>
      </c>
      <c r="C3259" s="2">
        <f>VLOOKUP(A3259, [1]orders!A:G, 7, FALSE)</f>
        <v>2</v>
      </c>
      <c r="D3259" s="2">
        <v>44</v>
      </c>
      <c r="E3259" s="2">
        <f>VLOOKUP(C3259, [2]staffs!A:G,1,FALSE)</f>
        <v>2</v>
      </c>
      <c r="F3259" s="2" t="str">
        <f>VLOOKUP(E3259, [2]staffs!A:D,4,FALSE)</f>
        <v>mireya.copeland@bikes.shop</v>
      </c>
      <c r="G3259" s="2">
        <f>VLOOKUP(D3259, [3]products!$A:$D, 4, FALSE)</f>
        <v>6</v>
      </c>
      <c r="H3259" s="2" t="str">
        <f>VLOOKUP(G3259, [4]categories!A:B, 2, FALSE)</f>
        <v>Mountain Bikes</v>
      </c>
      <c r="I3259" s="14">
        <f>VLOOKUP(A3259, [1]orders!A:B,2,FALSE)</f>
        <v>936</v>
      </c>
      <c r="J3259" s="14" t="str">
        <f>VLOOKUP(A3259, [1]orders!A:I,9,FALSE)</f>
        <v>sherilyn.wilcox@gmail.com</v>
      </c>
      <c r="K3259" s="14">
        <f>VLOOKUP(A3259, [1]orders!A:J,10,FALSE)</f>
        <v>10562</v>
      </c>
      <c r="L3259" s="2" t="str">
        <f>IFERROR(VLOOKUP(C3259, [5]stores!A:B, 2, FALSE), "Unknown")</f>
        <v>Baldwin Bikes</v>
      </c>
      <c r="M3259" s="2" t="str">
        <f>VLOOKUP(D3259,[3]products!A:B,2,FALSE)</f>
        <v>Haro SR 1.1 - 2017</v>
      </c>
      <c r="N3259" s="2" t="str">
        <f>VLOOKUP(D3259, [3]products!A:H, 8, FALSE)</f>
        <v>Haro</v>
      </c>
      <c r="O3259" s="21">
        <f>VLOOKUP(A3259, [1]orders!A:D, 4, FALSE)</f>
        <v>42993</v>
      </c>
      <c r="P3259" s="2">
        <v>1</v>
      </c>
      <c r="Q3259" s="2">
        <v>539.99</v>
      </c>
      <c r="R3259" s="27">
        <v>0.05</v>
      </c>
      <c r="S3259" s="2">
        <f t="shared" si="50"/>
        <v>539.99</v>
      </c>
    </row>
    <row r="3260" spans="1:19" x14ac:dyDescent="0.3">
      <c r="A3260" s="2">
        <v>1128</v>
      </c>
      <c r="B3260" s="2">
        <v>2</v>
      </c>
      <c r="C3260" s="2">
        <f>VLOOKUP(A3260, [1]orders!A:G, 7, FALSE)</f>
        <v>2</v>
      </c>
      <c r="D3260" s="2">
        <v>10</v>
      </c>
      <c r="E3260" s="2">
        <f>VLOOKUP(C3260, [2]staffs!A:G,1,FALSE)</f>
        <v>2</v>
      </c>
      <c r="F3260" s="2" t="str">
        <f>VLOOKUP(E3260, [2]staffs!A:D,4,FALSE)</f>
        <v>mireya.copeland@bikes.shop</v>
      </c>
      <c r="G3260" s="2">
        <f>VLOOKUP(D3260, [3]products!$A:$D, 4, FALSE)</f>
        <v>4</v>
      </c>
      <c r="H3260" s="2" t="str">
        <f>VLOOKUP(G3260, [4]categories!A:B, 2, FALSE)</f>
        <v>Cyclocross Bicycles</v>
      </c>
      <c r="I3260" s="14">
        <f>VLOOKUP(A3260, [1]orders!A:B,2,FALSE)</f>
        <v>936</v>
      </c>
      <c r="J3260" s="14" t="str">
        <f>VLOOKUP(A3260, [1]orders!A:I,9,FALSE)</f>
        <v>sherilyn.wilcox@gmail.com</v>
      </c>
      <c r="K3260" s="14">
        <f>VLOOKUP(A3260, [1]orders!A:J,10,FALSE)</f>
        <v>10562</v>
      </c>
      <c r="L3260" s="2" t="str">
        <f>IFERROR(VLOOKUP(C3260, [5]stores!A:B, 2, FALSE), "Unknown")</f>
        <v>Baldwin Bikes</v>
      </c>
      <c r="M3260" s="2" t="str">
        <f>VLOOKUP(D3260,[3]products!A:B,2,FALSE)</f>
        <v>Surly Straggler - 2016</v>
      </c>
      <c r="N3260" s="2" t="str">
        <f>VLOOKUP(D3260, [3]products!A:H, 8, FALSE)</f>
        <v>Surly</v>
      </c>
      <c r="O3260" s="21">
        <f>VLOOKUP(A3260, [1]orders!A:D, 4, FALSE)</f>
        <v>42993</v>
      </c>
      <c r="P3260" s="2">
        <v>1</v>
      </c>
      <c r="Q3260" s="2">
        <v>1549</v>
      </c>
      <c r="R3260" s="27">
        <v>0.2</v>
      </c>
      <c r="S3260" s="2">
        <f t="shared" si="50"/>
        <v>1549</v>
      </c>
    </row>
    <row r="3261" spans="1:19" x14ac:dyDescent="0.3">
      <c r="A3261" s="2">
        <v>1128</v>
      </c>
      <c r="B3261" s="2">
        <v>3</v>
      </c>
      <c r="C3261" s="2">
        <f>VLOOKUP(A3261, [1]orders!A:G, 7, FALSE)</f>
        <v>2</v>
      </c>
      <c r="D3261" s="2">
        <v>65</v>
      </c>
      <c r="E3261" s="2">
        <f>VLOOKUP(C3261, [2]staffs!A:G,1,FALSE)</f>
        <v>2</v>
      </c>
      <c r="F3261" s="2" t="str">
        <f>VLOOKUP(E3261, [2]staffs!A:D,4,FALSE)</f>
        <v>mireya.copeland@bikes.shop</v>
      </c>
      <c r="G3261" s="2">
        <f>VLOOKUP(D3261, [3]products!$A:$D, 4, FALSE)</f>
        <v>3</v>
      </c>
      <c r="H3261" s="2" t="str">
        <f>VLOOKUP(G3261, [4]categories!A:B, 2, FALSE)</f>
        <v>Cruisers Bicycles</v>
      </c>
      <c r="I3261" s="14">
        <f>VLOOKUP(A3261, [1]orders!A:B,2,FALSE)</f>
        <v>936</v>
      </c>
      <c r="J3261" s="14" t="str">
        <f>VLOOKUP(A3261, [1]orders!A:I,9,FALSE)</f>
        <v>sherilyn.wilcox@gmail.com</v>
      </c>
      <c r="K3261" s="14">
        <f>VLOOKUP(A3261, [1]orders!A:J,10,FALSE)</f>
        <v>10562</v>
      </c>
      <c r="L3261" s="2" t="str">
        <f>IFERROR(VLOOKUP(C3261, [5]stores!A:B, 2, FALSE), "Unknown")</f>
        <v>Baldwin Bikes</v>
      </c>
      <c r="M3261" s="2" t="str">
        <f>VLOOKUP(D3261,[3]products!A:B,2,FALSE)</f>
        <v>Sun Bicycles Lil Bolt Type-R - 2017</v>
      </c>
      <c r="N3261" s="2" t="str">
        <f>VLOOKUP(D3261, [3]products!A:H, 8, FALSE)</f>
        <v>Sun Bicycles</v>
      </c>
      <c r="O3261" s="21">
        <f>VLOOKUP(A3261, [1]orders!A:D, 4, FALSE)</f>
        <v>42993</v>
      </c>
      <c r="P3261" s="2">
        <v>2</v>
      </c>
      <c r="Q3261" s="2">
        <v>346.99</v>
      </c>
      <c r="R3261" s="27">
        <v>0.05</v>
      </c>
      <c r="S3261" s="2">
        <f t="shared" si="50"/>
        <v>693.98</v>
      </c>
    </row>
    <row r="3262" spans="1:19" x14ac:dyDescent="0.3">
      <c r="A3262" s="2">
        <v>1129</v>
      </c>
      <c r="B3262" s="2">
        <v>1</v>
      </c>
      <c r="C3262" s="2">
        <f>VLOOKUP(A3262, [1]orders!A:G, 7, FALSE)</f>
        <v>2</v>
      </c>
      <c r="D3262" s="2">
        <v>71</v>
      </c>
      <c r="E3262" s="2">
        <f>VLOOKUP(C3262, [2]staffs!A:G,1,FALSE)</f>
        <v>2</v>
      </c>
      <c r="F3262" s="2" t="str">
        <f>VLOOKUP(E3262, [2]staffs!A:D,4,FALSE)</f>
        <v>mireya.copeland@bikes.shop</v>
      </c>
      <c r="G3262" s="2">
        <f>VLOOKUP(D3262, [3]products!$A:$D, 4, FALSE)</f>
        <v>3</v>
      </c>
      <c r="H3262" s="2" t="str">
        <f>VLOOKUP(G3262, [4]categories!A:B, 2, FALSE)</f>
        <v>Cruisers Bicycles</v>
      </c>
      <c r="I3262" s="14">
        <f>VLOOKUP(A3262, [1]orders!A:B,2,FALSE)</f>
        <v>663</v>
      </c>
      <c r="J3262" s="14" t="str">
        <f>VLOOKUP(A3262, [1]orders!A:I,9,FALSE)</f>
        <v>alissa.hood@gmail.com</v>
      </c>
      <c r="K3262" s="14">
        <f>VLOOKUP(A3262, [1]orders!A:J,10,FALSE)</f>
        <v>12553</v>
      </c>
      <c r="L3262" s="2" t="str">
        <f>IFERROR(VLOOKUP(C3262, [5]stores!A:B, 2, FALSE), "Unknown")</f>
        <v>Baldwin Bikes</v>
      </c>
      <c r="M3262" s="2" t="str">
        <f>VLOOKUP(D3262,[3]products!A:B,2,FALSE)</f>
        <v>Sun Bicycles Atlas X-Type - 2017</v>
      </c>
      <c r="N3262" s="2" t="str">
        <f>VLOOKUP(D3262, [3]products!A:H, 8, FALSE)</f>
        <v>Sun Bicycles</v>
      </c>
      <c r="O3262" s="21">
        <f>VLOOKUP(A3262, [1]orders!A:D, 4, FALSE)</f>
        <v>42995</v>
      </c>
      <c r="P3262" s="2">
        <v>2</v>
      </c>
      <c r="Q3262" s="2">
        <v>416.99</v>
      </c>
      <c r="R3262" s="27">
        <v>0.2</v>
      </c>
      <c r="S3262" s="2">
        <f t="shared" si="50"/>
        <v>833.98</v>
      </c>
    </row>
    <row r="3263" spans="1:19" x14ac:dyDescent="0.3">
      <c r="A3263" s="2">
        <v>1129</v>
      </c>
      <c r="B3263" s="2">
        <v>2</v>
      </c>
      <c r="C3263" s="2">
        <f>VLOOKUP(A3263, [1]orders!A:G, 7, FALSE)</f>
        <v>2</v>
      </c>
      <c r="D3263" s="2">
        <v>56</v>
      </c>
      <c r="E3263" s="2">
        <f>VLOOKUP(C3263, [2]staffs!A:G,1,FALSE)</f>
        <v>2</v>
      </c>
      <c r="F3263" s="2" t="str">
        <f>VLOOKUP(E3263, [2]staffs!A:D,4,FALSE)</f>
        <v>mireya.copeland@bikes.shop</v>
      </c>
      <c r="G3263" s="2">
        <f>VLOOKUP(D3263, [3]products!$A:$D, 4, FALSE)</f>
        <v>7</v>
      </c>
      <c r="H3263" s="2" t="str">
        <f>VLOOKUP(G3263, [4]categories!A:B, 2, FALSE)</f>
        <v>Road Bikes</v>
      </c>
      <c r="I3263" s="14">
        <f>VLOOKUP(A3263, [1]orders!A:B,2,FALSE)</f>
        <v>663</v>
      </c>
      <c r="J3263" s="14" t="str">
        <f>VLOOKUP(A3263, [1]orders!A:I,9,FALSE)</f>
        <v>alissa.hood@gmail.com</v>
      </c>
      <c r="K3263" s="14">
        <f>VLOOKUP(A3263, [1]orders!A:J,10,FALSE)</f>
        <v>12553</v>
      </c>
      <c r="L3263" s="2" t="str">
        <f>IFERROR(VLOOKUP(C3263, [5]stores!A:B, 2, FALSE), "Unknown")</f>
        <v>Baldwin Bikes</v>
      </c>
      <c r="M3263" s="2" t="str">
        <f>VLOOKUP(D3263,[3]products!A:B,2,FALSE)</f>
        <v>Trek Domane SLR 6 Disc - 2017</v>
      </c>
      <c r="N3263" s="2" t="str">
        <f>VLOOKUP(D3263, [3]products!A:H, 8, FALSE)</f>
        <v>Trek</v>
      </c>
      <c r="O3263" s="21">
        <f>VLOOKUP(A3263, [1]orders!A:D, 4, FALSE)</f>
        <v>42995</v>
      </c>
      <c r="P3263" s="2">
        <v>1</v>
      </c>
      <c r="Q3263" s="2">
        <v>5499.99</v>
      </c>
      <c r="R3263" s="27">
        <v>0.2</v>
      </c>
      <c r="S3263" s="2">
        <f t="shared" si="50"/>
        <v>5499.99</v>
      </c>
    </row>
    <row r="3264" spans="1:19" x14ac:dyDescent="0.3">
      <c r="A3264" s="2">
        <v>1129</v>
      </c>
      <c r="B3264" s="2">
        <v>3</v>
      </c>
      <c r="C3264" s="2">
        <f>VLOOKUP(A3264, [1]orders!A:G, 7, FALSE)</f>
        <v>2</v>
      </c>
      <c r="D3264" s="2">
        <v>61</v>
      </c>
      <c r="E3264" s="2">
        <f>VLOOKUP(C3264, [2]staffs!A:G,1,FALSE)</f>
        <v>2</v>
      </c>
      <c r="F3264" s="2" t="str">
        <f>VLOOKUP(E3264, [2]staffs!A:D,4,FALSE)</f>
        <v>mireya.copeland@bikes.shop</v>
      </c>
      <c r="G3264" s="2">
        <f>VLOOKUP(D3264, [3]products!$A:$D, 4, FALSE)</f>
        <v>5</v>
      </c>
      <c r="H3264" s="2" t="str">
        <f>VLOOKUP(G3264, [4]categories!A:B, 2, FALSE)</f>
        <v>Electric Bikes</v>
      </c>
      <c r="I3264" s="14">
        <f>VLOOKUP(A3264, [1]orders!A:B,2,FALSE)</f>
        <v>663</v>
      </c>
      <c r="J3264" s="14" t="str">
        <f>VLOOKUP(A3264, [1]orders!A:I,9,FALSE)</f>
        <v>alissa.hood@gmail.com</v>
      </c>
      <c r="K3264" s="14">
        <f>VLOOKUP(A3264, [1]orders!A:J,10,FALSE)</f>
        <v>12553</v>
      </c>
      <c r="L3264" s="2" t="str">
        <f>IFERROR(VLOOKUP(C3264, [5]stores!A:B, 2, FALSE), "Unknown")</f>
        <v>Baldwin Bikes</v>
      </c>
      <c r="M3264" s="2" t="str">
        <f>VLOOKUP(D3264,[3]products!A:B,2,FALSE)</f>
        <v>Trek Powerfly 8 FS Plus - 2017</v>
      </c>
      <c r="N3264" s="2" t="str">
        <f>VLOOKUP(D3264, [3]products!A:H, 8, FALSE)</f>
        <v>Trek</v>
      </c>
      <c r="O3264" s="21">
        <f>VLOOKUP(A3264, [1]orders!A:D, 4, FALSE)</f>
        <v>42995</v>
      </c>
      <c r="P3264" s="2">
        <v>2</v>
      </c>
      <c r="Q3264" s="2">
        <v>4999.99</v>
      </c>
      <c r="R3264" s="27">
        <v>0.05</v>
      </c>
      <c r="S3264" s="2">
        <f t="shared" si="50"/>
        <v>9999.98</v>
      </c>
    </row>
    <row r="3265" spans="1:19" x14ac:dyDescent="0.3">
      <c r="A3265" s="2">
        <v>1130</v>
      </c>
      <c r="B3265" s="2">
        <v>1</v>
      </c>
      <c r="C3265" s="2">
        <f>VLOOKUP(A3265, [1]orders!A:G, 7, FALSE)</f>
        <v>1</v>
      </c>
      <c r="D3265" s="2">
        <v>54</v>
      </c>
      <c r="E3265" s="2">
        <f>VLOOKUP(C3265, [2]staffs!A:G,1,FALSE)</f>
        <v>1</v>
      </c>
      <c r="F3265" s="2" t="str">
        <f>VLOOKUP(E3265, [2]staffs!A:D,4,FALSE)</f>
        <v>fabiola.jackson@bikes.shop</v>
      </c>
      <c r="G3265" s="2">
        <f>VLOOKUP(D3265, [3]products!$A:$D, 4, FALSE)</f>
        <v>7</v>
      </c>
      <c r="H3265" s="2" t="str">
        <f>VLOOKUP(G3265, [4]categories!A:B, 2, FALSE)</f>
        <v>Road Bikes</v>
      </c>
      <c r="I3265" s="14">
        <f>VLOOKUP(A3265, [1]orders!A:B,2,FALSE)</f>
        <v>69</v>
      </c>
      <c r="J3265" s="14" t="str">
        <f>VLOOKUP(A3265, [1]orders!A:I,9,FALSE)</f>
        <v>katelin.kennedy@gmail.com</v>
      </c>
      <c r="K3265" s="14">
        <f>VLOOKUP(A3265, [1]orders!A:J,10,FALSE)</f>
        <v>95677</v>
      </c>
      <c r="L3265" s="2" t="str">
        <f>IFERROR(VLOOKUP(C3265, [5]stores!A:B, 2, FALSE), "Unknown")</f>
        <v>Santa Cruz Bikes</v>
      </c>
      <c r="M3265" s="2" t="str">
        <f>VLOOKUP(D3265,[3]products!A:B,2,FALSE)</f>
        <v>Trek Domane SL Disc Frameset - 2017</v>
      </c>
      <c r="N3265" s="2" t="str">
        <f>VLOOKUP(D3265, [3]products!A:H, 8, FALSE)</f>
        <v>Trek</v>
      </c>
      <c r="O3265" s="21">
        <f>VLOOKUP(A3265, [1]orders!A:D, 4, FALSE)</f>
        <v>42996</v>
      </c>
      <c r="P3265" s="2">
        <v>2</v>
      </c>
      <c r="Q3265" s="2">
        <v>3199.99</v>
      </c>
      <c r="R3265" s="27">
        <v>0.2</v>
      </c>
      <c r="S3265" s="2">
        <f t="shared" si="50"/>
        <v>6399.98</v>
      </c>
    </row>
    <row r="3266" spans="1:19" x14ac:dyDescent="0.3">
      <c r="A3266" s="2">
        <v>1131</v>
      </c>
      <c r="B3266" s="2">
        <v>1</v>
      </c>
      <c r="C3266" s="2">
        <f>VLOOKUP(A3266, [1]orders!A:G, 7, FALSE)</f>
        <v>1</v>
      </c>
      <c r="D3266" s="2">
        <v>60</v>
      </c>
      <c r="E3266" s="2">
        <f>VLOOKUP(C3266, [2]staffs!A:G,1,FALSE)</f>
        <v>1</v>
      </c>
      <c r="F3266" s="2" t="str">
        <f>VLOOKUP(E3266, [2]staffs!A:D,4,FALSE)</f>
        <v>fabiola.jackson@bikes.shop</v>
      </c>
      <c r="G3266" s="2">
        <f>VLOOKUP(D3266, [3]products!$A:$D, 4, FALSE)</f>
        <v>5</v>
      </c>
      <c r="H3266" s="2" t="str">
        <f>VLOOKUP(G3266, [4]categories!A:B, 2, FALSE)</f>
        <v>Electric Bikes</v>
      </c>
      <c r="I3266" s="14">
        <f>VLOOKUP(A3266, [1]orders!A:B,2,FALSE)</f>
        <v>1178</v>
      </c>
      <c r="J3266" s="14" t="str">
        <f>VLOOKUP(A3266, [1]orders!A:I,9,FALSE)</f>
        <v>wendie.nash@hotmail.com</v>
      </c>
      <c r="K3266" s="14">
        <f>VLOOKUP(A3266, [1]orders!A:J,10,FALSE)</f>
        <v>93035</v>
      </c>
      <c r="L3266" s="2" t="str">
        <f>IFERROR(VLOOKUP(C3266, [5]stores!A:B, 2, FALSE), "Unknown")</f>
        <v>Santa Cruz Bikes</v>
      </c>
      <c r="M3266" s="2" t="str">
        <f>VLOOKUP(D3266,[3]products!A:B,2,FALSE)</f>
        <v>Sun Bicycles ElectroLite - 2017</v>
      </c>
      <c r="N3266" s="2" t="str">
        <f>VLOOKUP(D3266, [3]products!A:H, 8, FALSE)</f>
        <v>Sun Bicycles</v>
      </c>
      <c r="O3266" s="21">
        <f>VLOOKUP(A3266, [1]orders!A:D, 4, FALSE)</f>
        <v>42996</v>
      </c>
      <c r="P3266" s="2">
        <v>2</v>
      </c>
      <c r="Q3266" s="2">
        <v>1559.99</v>
      </c>
      <c r="R3266" s="27">
        <v>7.0000000000000007E-2</v>
      </c>
      <c r="S3266" s="2">
        <f t="shared" si="50"/>
        <v>3119.98</v>
      </c>
    </row>
    <row r="3267" spans="1:19" x14ac:dyDescent="0.3">
      <c r="A3267" s="2">
        <v>1131</v>
      </c>
      <c r="B3267" s="2">
        <v>2</v>
      </c>
      <c r="C3267" s="2">
        <f>VLOOKUP(A3267, [1]orders!A:G, 7, FALSE)</f>
        <v>1</v>
      </c>
      <c r="D3267" s="2">
        <v>103</v>
      </c>
      <c r="E3267" s="2">
        <f>VLOOKUP(C3267, [2]staffs!A:G,1,FALSE)</f>
        <v>1</v>
      </c>
      <c r="F3267" s="2" t="str">
        <f>VLOOKUP(E3267, [2]staffs!A:D,4,FALSE)</f>
        <v>fabiola.jackson@bikes.shop</v>
      </c>
      <c r="G3267" s="2">
        <f>VLOOKUP(D3267, [3]products!$A:$D, 4, FALSE)</f>
        <v>2</v>
      </c>
      <c r="H3267" s="2" t="str">
        <f>VLOOKUP(G3267, [4]categories!A:B, 2, FALSE)</f>
        <v>Comfort Bicycles</v>
      </c>
      <c r="I3267" s="14">
        <f>VLOOKUP(A3267, [1]orders!A:B,2,FALSE)</f>
        <v>1178</v>
      </c>
      <c r="J3267" s="14" t="str">
        <f>VLOOKUP(A3267, [1]orders!A:I,9,FALSE)</f>
        <v>wendie.nash@hotmail.com</v>
      </c>
      <c r="K3267" s="14">
        <f>VLOOKUP(A3267, [1]orders!A:J,10,FALSE)</f>
        <v>93035</v>
      </c>
      <c r="L3267" s="2" t="str">
        <f>IFERROR(VLOOKUP(C3267, [5]stores!A:B, 2, FALSE), "Unknown")</f>
        <v>Santa Cruz Bikes</v>
      </c>
      <c r="M3267" s="2" t="str">
        <f>VLOOKUP(D3267,[3]products!A:B,2,FALSE)</f>
        <v>Sun Bicycles Streamway 3 - 2017</v>
      </c>
      <c r="N3267" s="2" t="str">
        <f>VLOOKUP(D3267, [3]products!A:H, 8, FALSE)</f>
        <v>Sun Bicycles</v>
      </c>
      <c r="O3267" s="21">
        <f>VLOOKUP(A3267, [1]orders!A:D, 4, FALSE)</f>
        <v>42996</v>
      </c>
      <c r="P3267" s="2">
        <v>2</v>
      </c>
      <c r="Q3267" s="2">
        <v>551.99</v>
      </c>
      <c r="R3267" s="27">
        <v>0.05</v>
      </c>
      <c r="S3267" s="2">
        <f t="shared" ref="S3267:S3330" si="51">P3267*Q3267</f>
        <v>1103.98</v>
      </c>
    </row>
    <row r="3268" spans="1:19" x14ac:dyDescent="0.3">
      <c r="A3268" s="2">
        <v>1132</v>
      </c>
      <c r="B3268" s="2">
        <v>1</v>
      </c>
      <c r="C3268" s="2">
        <f>VLOOKUP(A3268, [1]orders!A:G, 7, FALSE)</f>
        <v>2</v>
      </c>
      <c r="D3268" s="2">
        <v>43</v>
      </c>
      <c r="E3268" s="2">
        <f>VLOOKUP(C3268, [2]staffs!A:G,1,FALSE)</f>
        <v>2</v>
      </c>
      <c r="F3268" s="2" t="str">
        <f>VLOOKUP(E3268, [2]staffs!A:D,4,FALSE)</f>
        <v>mireya.copeland@bikes.shop</v>
      </c>
      <c r="G3268" s="2">
        <f>VLOOKUP(D3268, [3]products!$A:$D, 4, FALSE)</f>
        <v>6</v>
      </c>
      <c r="H3268" s="2" t="str">
        <f>VLOOKUP(G3268, [4]categories!A:B, 2, FALSE)</f>
        <v>Mountain Bikes</v>
      </c>
      <c r="I3268" s="14">
        <f>VLOOKUP(A3268, [1]orders!A:B,2,FALSE)</f>
        <v>351</v>
      </c>
      <c r="J3268" s="14" t="str">
        <f>VLOOKUP(A3268, [1]orders!A:I,9,FALSE)</f>
        <v>margorie.wynn@gmail.com</v>
      </c>
      <c r="K3268" s="14">
        <f>VLOOKUP(A3268, [1]orders!A:J,10,FALSE)</f>
        <v>10952</v>
      </c>
      <c r="L3268" s="2" t="str">
        <f>IFERROR(VLOOKUP(C3268, [5]stores!A:B, 2, FALSE), "Unknown")</f>
        <v>Baldwin Bikes</v>
      </c>
      <c r="M3268" s="2" t="str">
        <f>VLOOKUP(D3268,[3]products!A:B,2,FALSE)</f>
        <v>Trek Fuel EX 9.8 27.5 Plus - 2017</v>
      </c>
      <c r="N3268" s="2" t="str">
        <f>VLOOKUP(D3268, [3]products!A:H, 8, FALSE)</f>
        <v>Trek</v>
      </c>
      <c r="O3268" s="21">
        <f>VLOOKUP(A3268, [1]orders!A:D, 4, FALSE)</f>
        <v>42997</v>
      </c>
      <c r="P3268" s="2">
        <v>1</v>
      </c>
      <c r="Q3268" s="2">
        <v>5299.99</v>
      </c>
      <c r="R3268" s="27">
        <v>0.05</v>
      </c>
      <c r="S3268" s="2">
        <f t="shared" si="51"/>
        <v>5299.99</v>
      </c>
    </row>
    <row r="3269" spans="1:19" x14ac:dyDescent="0.3">
      <c r="A3269" s="2">
        <v>1132</v>
      </c>
      <c r="B3269" s="2">
        <v>2</v>
      </c>
      <c r="C3269" s="2">
        <f>VLOOKUP(A3269, [1]orders!A:G, 7, FALSE)</f>
        <v>2</v>
      </c>
      <c r="D3269" s="2">
        <v>10</v>
      </c>
      <c r="E3269" s="2">
        <f>VLOOKUP(C3269, [2]staffs!A:G,1,FALSE)</f>
        <v>2</v>
      </c>
      <c r="F3269" s="2" t="str">
        <f>VLOOKUP(E3269, [2]staffs!A:D,4,FALSE)</f>
        <v>mireya.copeland@bikes.shop</v>
      </c>
      <c r="G3269" s="2">
        <f>VLOOKUP(D3269, [3]products!$A:$D, 4, FALSE)</f>
        <v>4</v>
      </c>
      <c r="H3269" s="2" t="str">
        <f>VLOOKUP(G3269, [4]categories!A:B, 2, FALSE)</f>
        <v>Cyclocross Bicycles</v>
      </c>
      <c r="I3269" s="14">
        <f>VLOOKUP(A3269, [1]orders!A:B,2,FALSE)</f>
        <v>351</v>
      </c>
      <c r="J3269" s="14" t="str">
        <f>VLOOKUP(A3269, [1]orders!A:I,9,FALSE)</f>
        <v>margorie.wynn@gmail.com</v>
      </c>
      <c r="K3269" s="14">
        <f>VLOOKUP(A3269, [1]orders!A:J,10,FALSE)</f>
        <v>10952</v>
      </c>
      <c r="L3269" s="2" t="str">
        <f>IFERROR(VLOOKUP(C3269, [5]stores!A:B, 2, FALSE), "Unknown")</f>
        <v>Baldwin Bikes</v>
      </c>
      <c r="M3269" s="2" t="str">
        <f>VLOOKUP(D3269,[3]products!A:B,2,FALSE)</f>
        <v>Surly Straggler - 2016</v>
      </c>
      <c r="N3269" s="2" t="str">
        <f>VLOOKUP(D3269, [3]products!A:H, 8, FALSE)</f>
        <v>Surly</v>
      </c>
      <c r="O3269" s="21">
        <f>VLOOKUP(A3269, [1]orders!A:D, 4, FALSE)</f>
        <v>42997</v>
      </c>
      <c r="P3269" s="2">
        <v>1</v>
      </c>
      <c r="Q3269" s="2">
        <v>1549</v>
      </c>
      <c r="R3269" s="27">
        <v>0.1</v>
      </c>
      <c r="S3269" s="2">
        <f t="shared" si="51"/>
        <v>1549</v>
      </c>
    </row>
    <row r="3270" spans="1:19" x14ac:dyDescent="0.3">
      <c r="A3270" s="2">
        <v>1132</v>
      </c>
      <c r="B3270" s="2">
        <v>3</v>
      </c>
      <c r="C3270" s="2">
        <f>VLOOKUP(A3270, [1]orders!A:G, 7, FALSE)</f>
        <v>2</v>
      </c>
      <c r="D3270" s="2">
        <v>36</v>
      </c>
      <c r="E3270" s="2">
        <f>VLOOKUP(C3270, [2]staffs!A:G,1,FALSE)</f>
        <v>2</v>
      </c>
      <c r="F3270" s="2" t="str">
        <f>VLOOKUP(E3270, [2]staffs!A:D,4,FALSE)</f>
        <v>mireya.copeland@bikes.shop</v>
      </c>
      <c r="G3270" s="2">
        <f>VLOOKUP(D3270, [3]products!$A:$D, 4, FALSE)</f>
        <v>6</v>
      </c>
      <c r="H3270" s="2" t="str">
        <f>VLOOKUP(G3270, [4]categories!A:B, 2, FALSE)</f>
        <v>Mountain Bikes</v>
      </c>
      <c r="I3270" s="14">
        <f>VLOOKUP(A3270, [1]orders!A:B,2,FALSE)</f>
        <v>351</v>
      </c>
      <c r="J3270" s="14" t="str">
        <f>VLOOKUP(A3270, [1]orders!A:I,9,FALSE)</f>
        <v>margorie.wynn@gmail.com</v>
      </c>
      <c r="K3270" s="14">
        <f>VLOOKUP(A3270, [1]orders!A:J,10,FALSE)</f>
        <v>10952</v>
      </c>
      <c r="L3270" s="2" t="str">
        <f>IFERROR(VLOOKUP(C3270, [5]stores!A:B, 2, FALSE), "Unknown")</f>
        <v>Baldwin Bikes</v>
      </c>
      <c r="M3270" s="2" t="str">
        <f>VLOOKUP(D3270,[3]products!A:B,2,FALSE)</f>
        <v>Surly Troll Frameset - 2017</v>
      </c>
      <c r="N3270" s="2" t="str">
        <f>VLOOKUP(D3270, [3]products!A:H, 8, FALSE)</f>
        <v>Surly</v>
      </c>
      <c r="O3270" s="21">
        <f>VLOOKUP(A3270, [1]orders!A:D, 4, FALSE)</f>
        <v>42997</v>
      </c>
      <c r="P3270" s="2">
        <v>2</v>
      </c>
      <c r="Q3270" s="2">
        <v>832.99</v>
      </c>
      <c r="R3270" s="27">
        <v>0.1</v>
      </c>
      <c r="S3270" s="2">
        <f t="shared" si="51"/>
        <v>1665.98</v>
      </c>
    </row>
    <row r="3271" spans="1:19" x14ac:dyDescent="0.3">
      <c r="A3271" s="2">
        <v>1132</v>
      </c>
      <c r="B3271" s="2">
        <v>4</v>
      </c>
      <c r="C3271" s="2">
        <f>VLOOKUP(A3271, [1]orders!A:G, 7, FALSE)</f>
        <v>2</v>
      </c>
      <c r="D3271" s="2">
        <v>16</v>
      </c>
      <c r="E3271" s="2">
        <f>VLOOKUP(C3271, [2]staffs!A:G,1,FALSE)</f>
        <v>2</v>
      </c>
      <c r="F3271" s="2" t="str">
        <f>VLOOKUP(E3271, [2]staffs!A:D,4,FALSE)</f>
        <v>mireya.copeland@bikes.shop</v>
      </c>
      <c r="G3271" s="2">
        <f>VLOOKUP(D3271, [3]products!$A:$D, 4, FALSE)</f>
        <v>3</v>
      </c>
      <c r="H3271" s="2" t="str">
        <f>VLOOKUP(G3271, [4]categories!A:B, 2, FALSE)</f>
        <v>Cruisers Bicycles</v>
      </c>
      <c r="I3271" s="14">
        <f>VLOOKUP(A3271, [1]orders!A:B,2,FALSE)</f>
        <v>351</v>
      </c>
      <c r="J3271" s="14" t="str">
        <f>VLOOKUP(A3271, [1]orders!A:I,9,FALSE)</f>
        <v>margorie.wynn@gmail.com</v>
      </c>
      <c r="K3271" s="14">
        <f>VLOOKUP(A3271, [1]orders!A:J,10,FALSE)</f>
        <v>10952</v>
      </c>
      <c r="L3271" s="2" t="str">
        <f>IFERROR(VLOOKUP(C3271, [5]stores!A:B, 2, FALSE), "Unknown")</f>
        <v>Baldwin Bikes</v>
      </c>
      <c r="M3271" s="2" t="str">
        <f>VLOOKUP(D3271,[3]products!A:B,2,FALSE)</f>
        <v>Electra Townie Original 7D EQ - 2016</v>
      </c>
      <c r="N3271" s="2" t="str">
        <f>VLOOKUP(D3271, [3]products!A:H, 8, FALSE)</f>
        <v>Electra</v>
      </c>
      <c r="O3271" s="21">
        <f>VLOOKUP(A3271, [1]orders!A:D, 4, FALSE)</f>
        <v>42997</v>
      </c>
      <c r="P3271" s="2">
        <v>1</v>
      </c>
      <c r="Q3271" s="2">
        <v>599.99</v>
      </c>
      <c r="R3271" s="27">
        <v>0.05</v>
      </c>
      <c r="S3271" s="2">
        <f t="shared" si="51"/>
        <v>599.99</v>
      </c>
    </row>
    <row r="3272" spans="1:19" x14ac:dyDescent="0.3">
      <c r="A3272" s="2">
        <v>1133</v>
      </c>
      <c r="B3272" s="2">
        <v>1</v>
      </c>
      <c r="C3272" s="2">
        <f>VLOOKUP(A3272, [1]orders!A:G, 7, FALSE)</f>
        <v>2</v>
      </c>
      <c r="D3272" s="2">
        <v>4</v>
      </c>
      <c r="E3272" s="2">
        <f>VLOOKUP(C3272, [2]staffs!A:G,1,FALSE)</f>
        <v>2</v>
      </c>
      <c r="F3272" s="2" t="str">
        <f>VLOOKUP(E3272, [2]staffs!A:D,4,FALSE)</f>
        <v>mireya.copeland@bikes.shop</v>
      </c>
      <c r="G3272" s="2">
        <f>VLOOKUP(D3272, [3]products!$A:$D, 4, FALSE)</f>
        <v>6</v>
      </c>
      <c r="H3272" s="2" t="str">
        <f>VLOOKUP(G3272, [4]categories!A:B, 2, FALSE)</f>
        <v>Mountain Bikes</v>
      </c>
      <c r="I3272" s="14">
        <f>VLOOKUP(A3272, [1]orders!A:B,2,FALSE)</f>
        <v>517</v>
      </c>
      <c r="J3272" s="14" t="str">
        <f>VLOOKUP(A3272, [1]orders!A:I,9,FALSE)</f>
        <v>buford.gilbert@yahoo.com</v>
      </c>
      <c r="K3272" s="14">
        <f>VLOOKUP(A3272, [1]orders!A:J,10,FALSE)</f>
        <v>11710</v>
      </c>
      <c r="L3272" s="2" t="str">
        <f>IFERROR(VLOOKUP(C3272, [5]stores!A:B, 2, FALSE), "Unknown")</f>
        <v>Baldwin Bikes</v>
      </c>
      <c r="M3272" s="2" t="str">
        <f>VLOOKUP(D3272,[3]products!A:B,2,FALSE)</f>
        <v>Trek Fuel EX 8 29 - 2016</v>
      </c>
      <c r="N3272" s="2" t="str">
        <f>VLOOKUP(D3272, [3]products!A:H, 8, FALSE)</f>
        <v>Trek</v>
      </c>
      <c r="O3272" s="21">
        <f>VLOOKUP(A3272, [1]orders!A:D, 4, FALSE)</f>
        <v>42997</v>
      </c>
      <c r="P3272" s="2">
        <v>2</v>
      </c>
      <c r="Q3272" s="2">
        <v>2899.99</v>
      </c>
      <c r="R3272" s="27">
        <v>0.05</v>
      </c>
      <c r="S3272" s="2">
        <f t="shared" si="51"/>
        <v>5799.98</v>
      </c>
    </row>
    <row r="3273" spans="1:19" x14ac:dyDescent="0.3">
      <c r="A3273" s="2">
        <v>1133</v>
      </c>
      <c r="B3273" s="2">
        <v>2</v>
      </c>
      <c r="C3273" s="2">
        <f>VLOOKUP(A3273, [1]orders!A:G, 7, FALSE)</f>
        <v>2</v>
      </c>
      <c r="D3273" s="2">
        <v>17</v>
      </c>
      <c r="E3273" s="2">
        <f>VLOOKUP(C3273, [2]staffs!A:G,1,FALSE)</f>
        <v>2</v>
      </c>
      <c r="F3273" s="2" t="str">
        <f>VLOOKUP(E3273, [2]staffs!A:D,4,FALSE)</f>
        <v>mireya.copeland@bikes.shop</v>
      </c>
      <c r="G3273" s="2">
        <f>VLOOKUP(D3273, [3]products!$A:$D, 4, FALSE)</f>
        <v>3</v>
      </c>
      <c r="H3273" s="2" t="str">
        <f>VLOOKUP(G3273, [4]categories!A:B, 2, FALSE)</f>
        <v>Cruisers Bicycles</v>
      </c>
      <c r="I3273" s="14">
        <f>VLOOKUP(A3273, [1]orders!A:B,2,FALSE)</f>
        <v>517</v>
      </c>
      <c r="J3273" s="14" t="str">
        <f>VLOOKUP(A3273, [1]orders!A:I,9,FALSE)</f>
        <v>buford.gilbert@yahoo.com</v>
      </c>
      <c r="K3273" s="14">
        <f>VLOOKUP(A3273, [1]orders!A:J,10,FALSE)</f>
        <v>11710</v>
      </c>
      <c r="L3273" s="2" t="str">
        <f>IFERROR(VLOOKUP(C3273, [5]stores!A:B, 2, FALSE), "Unknown")</f>
        <v>Baldwin Bikes</v>
      </c>
      <c r="M3273" s="2" t="str">
        <f>VLOOKUP(D3273,[3]products!A:B,2,FALSE)</f>
        <v>Pure Cycles Vine 8-Speed - 2016</v>
      </c>
      <c r="N3273" s="2" t="str">
        <f>VLOOKUP(D3273, [3]products!A:H, 8, FALSE)</f>
        <v>Pure Cycles</v>
      </c>
      <c r="O3273" s="21">
        <f>VLOOKUP(A3273, [1]orders!A:D, 4, FALSE)</f>
        <v>42997</v>
      </c>
      <c r="P3273" s="2">
        <v>1</v>
      </c>
      <c r="Q3273" s="2">
        <v>429</v>
      </c>
      <c r="R3273" s="27">
        <v>7.0000000000000007E-2</v>
      </c>
      <c r="S3273" s="2">
        <f t="shared" si="51"/>
        <v>429</v>
      </c>
    </row>
    <row r="3274" spans="1:19" x14ac:dyDescent="0.3">
      <c r="A3274" s="2">
        <v>1133</v>
      </c>
      <c r="B3274" s="2">
        <v>3</v>
      </c>
      <c r="C3274" s="2">
        <f>VLOOKUP(A3274, [1]orders!A:G, 7, FALSE)</f>
        <v>2</v>
      </c>
      <c r="D3274" s="2">
        <v>90</v>
      </c>
      <c r="E3274" s="2">
        <f>VLOOKUP(C3274, [2]staffs!A:G,1,FALSE)</f>
        <v>2</v>
      </c>
      <c r="F3274" s="2" t="str">
        <f>VLOOKUP(E3274, [2]staffs!A:D,4,FALSE)</f>
        <v>mireya.copeland@bikes.shop</v>
      </c>
      <c r="G3274" s="2">
        <f>VLOOKUP(D3274, [3]products!$A:$D, 4, FALSE)</f>
        <v>1</v>
      </c>
      <c r="H3274" s="2" t="str">
        <f>VLOOKUP(G3274, [4]categories!A:B, 2, FALSE)</f>
        <v>Children Bicycles</v>
      </c>
      <c r="I3274" s="14">
        <f>VLOOKUP(A3274, [1]orders!A:B,2,FALSE)</f>
        <v>517</v>
      </c>
      <c r="J3274" s="14" t="str">
        <f>VLOOKUP(A3274, [1]orders!A:I,9,FALSE)</f>
        <v>buford.gilbert@yahoo.com</v>
      </c>
      <c r="K3274" s="14">
        <f>VLOOKUP(A3274, [1]orders!A:J,10,FALSE)</f>
        <v>11710</v>
      </c>
      <c r="L3274" s="2" t="str">
        <f>IFERROR(VLOOKUP(C3274, [5]stores!A:B, 2, FALSE), "Unknown")</f>
        <v>Baldwin Bikes</v>
      </c>
      <c r="M3274" s="2" t="str">
        <f>VLOOKUP(D3274,[3]products!A:B,2,FALSE)</f>
        <v>Trek Precaliber 16 Girls - 2017</v>
      </c>
      <c r="N3274" s="2" t="str">
        <f>VLOOKUP(D3274, [3]products!A:H, 8, FALSE)</f>
        <v>Trek</v>
      </c>
      <c r="O3274" s="21">
        <f>VLOOKUP(A3274, [1]orders!A:D, 4, FALSE)</f>
        <v>42997</v>
      </c>
      <c r="P3274" s="2">
        <v>2</v>
      </c>
      <c r="Q3274" s="2">
        <v>209.99</v>
      </c>
      <c r="R3274" s="27">
        <v>0.2</v>
      </c>
      <c r="S3274" s="2">
        <f t="shared" si="51"/>
        <v>419.98</v>
      </c>
    </row>
    <row r="3275" spans="1:19" x14ac:dyDescent="0.3">
      <c r="A3275" s="2">
        <v>1133</v>
      </c>
      <c r="B3275" s="2">
        <v>4</v>
      </c>
      <c r="C3275" s="2">
        <f>VLOOKUP(A3275, [1]orders!A:G, 7, FALSE)</f>
        <v>2</v>
      </c>
      <c r="D3275" s="2">
        <v>62</v>
      </c>
      <c r="E3275" s="2">
        <f>VLOOKUP(C3275, [2]staffs!A:G,1,FALSE)</f>
        <v>2</v>
      </c>
      <c r="F3275" s="2" t="str">
        <f>VLOOKUP(E3275, [2]staffs!A:D,4,FALSE)</f>
        <v>mireya.copeland@bikes.shop</v>
      </c>
      <c r="G3275" s="2">
        <f>VLOOKUP(D3275, [3]products!$A:$D, 4, FALSE)</f>
        <v>4</v>
      </c>
      <c r="H3275" s="2" t="str">
        <f>VLOOKUP(G3275, [4]categories!A:B, 2, FALSE)</f>
        <v>Cyclocross Bicycles</v>
      </c>
      <c r="I3275" s="14">
        <f>VLOOKUP(A3275, [1]orders!A:B,2,FALSE)</f>
        <v>517</v>
      </c>
      <c r="J3275" s="14" t="str">
        <f>VLOOKUP(A3275, [1]orders!A:I,9,FALSE)</f>
        <v>buford.gilbert@yahoo.com</v>
      </c>
      <c r="K3275" s="14">
        <f>VLOOKUP(A3275, [1]orders!A:J,10,FALSE)</f>
        <v>11710</v>
      </c>
      <c r="L3275" s="2" t="str">
        <f>IFERROR(VLOOKUP(C3275, [5]stores!A:B, 2, FALSE), "Unknown")</f>
        <v>Baldwin Bikes</v>
      </c>
      <c r="M3275" s="2" t="str">
        <f>VLOOKUP(D3275,[3]products!A:B,2,FALSE)</f>
        <v>Trek Boone 7 - 2017</v>
      </c>
      <c r="N3275" s="2" t="str">
        <f>VLOOKUP(D3275, [3]products!A:H, 8, FALSE)</f>
        <v>Trek</v>
      </c>
      <c r="O3275" s="21">
        <f>VLOOKUP(A3275, [1]orders!A:D, 4, FALSE)</f>
        <v>42997</v>
      </c>
      <c r="P3275" s="2">
        <v>1</v>
      </c>
      <c r="Q3275" s="2">
        <v>3499.99</v>
      </c>
      <c r="R3275" s="27">
        <v>0.2</v>
      </c>
      <c r="S3275" s="2">
        <f t="shared" si="51"/>
        <v>3499.99</v>
      </c>
    </row>
    <row r="3276" spans="1:19" x14ac:dyDescent="0.3">
      <c r="A3276" s="2">
        <v>1134</v>
      </c>
      <c r="B3276" s="2">
        <v>1</v>
      </c>
      <c r="C3276" s="2">
        <f>VLOOKUP(A3276, [1]orders!A:G, 7, FALSE)</f>
        <v>2</v>
      </c>
      <c r="D3276" s="2">
        <v>97</v>
      </c>
      <c r="E3276" s="2">
        <f>VLOOKUP(C3276, [2]staffs!A:G,1,FALSE)</f>
        <v>2</v>
      </c>
      <c r="F3276" s="2" t="str">
        <f>VLOOKUP(E3276, [2]staffs!A:D,4,FALSE)</f>
        <v>mireya.copeland@bikes.shop</v>
      </c>
      <c r="G3276" s="2">
        <f>VLOOKUP(D3276, [3]products!$A:$D, 4, FALSE)</f>
        <v>1</v>
      </c>
      <c r="H3276" s="2" t="str">
        <f>VLOOKUP(G3276, [4]categories!A:B, 2, FALSE)</f>
        <v>Children Bicycles</v>
      </c>
      <c r="I3276" s="14">
        <f>VLOOKUP(A3276, [1]orders!A:B,2,FALSE)</f>
        <v>978</v>
      </c>
      <c r="J3276" s="14" t="str">
        <f>VLOOKUP(A3276, [1]orders!A:I,9,FALSE)</f>
        <v>diana.reyes@msn.com</v>
      </c>
      <c r="K3276" s="14">
        <f>VLOOKUP(A3276, [1]orders!A:J,10,FALSE)</f>
        <v>10451</v>
      </c>
      <c r="L3276" s="2" t="str">
        <f>IFERROR(VLOOKUP(C3276, [5]stores!A:B, 2, FALSE), "Unknown")</f>
        <v>Baldwin Bikes</v>
      </c>
      <c r="M3276" s="2" t="str">
        <f>VLOOKUP(D3276,[3]products!A:B,2,FALSE)</f>
        <v>Electra Savannah 3i (20-inch) - Girl's - 2017</v>
      </c>
      <c r="N3276" s="2" t="str">
        <f>VLOOKUP(D3276, [3]products!A:H, 8, FALSE)</f>
        <v>Electra</v>
      </c>
      <c r="O3276" s="21">
        <f>VLOOKUP(A3276, [1]orders!A:D, 4, FALSE)</f>
        <v>42997</v>
      </c>
      <c r="P3276" s="2">
        <v>1</v>
      </c>
      <c r="Q3276" s="2">
        <v>349.99</v>
      </c>
      <c r="R3276" s="27">
        <v>0.1</v>
      </c>
      <c r="S3276" s="2">
        <f t="shared" si="51"/>
        <v>349.99</v>
      </c>
    </row>
    <row r="3277" spans="1:19" x14ac:dyDescent="0.3">
      <c r="A3277" s="2">
        <v>1134</v>
      </c>
      <c r="B3277" s="2">
        <v>2</v>
      </c>
      <c r="C3277" s="2">
        <f>VLOOKUP(A3277, [1]orders!A:G, 7, FALSE)</f>
        <v>2</v>
      </c>
      <c r="D3277" s="2">
        <v>36</v>
      </c>
      <c r="E3277" s="2">
        <f>VLOOKUP(C3277, [2]staffs!A:G,1,FALSE)</f>
        <v>2</v>
      </c>
      <c r="F3277" s="2" t="str">
        <f>VLOOKUP(E3277, [2]staffs!A:D,4,FALSE)</f>
        <v>mireya.copeland@bikes.shop</v>
      </c>
      <c r="G3277" s="2">
        <f>VLOOKUP(D3277, [3]products!$A:$D, 4, FALSE)</f>
        <v>6</v>
      </c>
      <c r="H3277" s="2" t="str">
        <f>VLOOKUP(G3277, [4]categories!A:B, 2, FALSE)</f>
        <v>Mountain Bikes</v>
      </c>
      <c r="I3277" s="14">
        <f>VLOOKUP(A3277, [1]orders!A:B,2,FALSE)</f>
        <v>978</v>
      </c>
      <c r="J3277" s="14" t="str">
        <f>VLOOKUP(A3277, [1]orders!A:I,9,FALSE)</f>
        <v>diana.reyes@msn.com</v>
      </c>
      <c r="K3277" s="14">
        <f>VLOOKUP(A3277, [1]orders!A:J,10,FALSE)</f>
        <v>10451</v>
      </c>
      <c r="L3277" s="2" t="str">
        <f>IFERROR(VLOOKUP(C3277, [5]stores!A:B, 2, FALSE), "Unknown")</f>
        <v>Baldwin Bikes</v>
      </c>
      <c r="M3277" s="2" t="str">
        <f>VLOOKUP(D3277,[3]products!A:B,2,FALSE)</f>
        <v>Surly Troll Frameset - 2017</v>
      </c>
      <c r="N3277" s="2" t="str">
        <f>VLOOKUP(D3277, [3]products!A:H, 8, FALSE)</f>
        <v>Surly</v>
      </c>
      <c r="O3277" s="21">
        <f>VLOOKUP(A3277, [1]orders!A:D, 4, FALSE)</f>
        <v>42997</v>
      </c>
      <c r="P3277" s="2">
        <v>1</v>
      </c>
      <c r="Q3277" s="2">
        <v>832.99</v>
      </c>
      <c r="R3277" s="27">
        <v>0.1</v>
      </c>
      <c r="S3277" s="2">
        <f t="shared" si="51"/>
        <v>832.99</v>
      </c>
    </row>
    <row r="3278" spans="1:19" x14ac:dyDescent="0.3">
      <c r="A3278" s="2">
        <v>1135</v>
      </c>
      <c r="B3278" s="2">
        <v>1</v>
      </c>
      <c r="C3278" s="2">
        <f>VLOOKUP(A3278, [1]orders!A:G, 7, FALSE)</f>
        <v>2</v>
      </c>
      <c r="D3278" s="2">
        <v>101</v>
      </c>
      <c r="E3278" s="2">
        <f>VLOOKUP(C3278, [2]staffs!A:G,1,FALSE)</f>
        <v>2</v>
      </c>
      <c r="F3278" s="2" t="str">
        <f>VLOOKUP(E3278, [2]staffs!A:D,4,FALSE)</f>
        <v>mireya.copeland@bikes.shop</v>
      </c>
      <c r="G3278" s="2">
        <f>VLOOKUP(D3278, [3]products!$A:$D, 4, FALSE)</f>
        <v>1</v>
      </c>
      <c r="H3278" s="2" t="str">
        <f>VLOOKUP(G3278, [4]categories!A:B, 2, FALSE)</f>
        <v>Children Bicycles</v>
      </c>
      <c r="I3278" s="14">
        <f>VLOOKUP(A3278, [1]orders!A:B,2,FALSE)</f>
        <v>1347</v>
      </c>
      <c r="J3278" s="14" t="str">
        <f>VLOOKUP(A3278, [1]orders!A:I,9,FALSE)</f>
        <v>kate.barber@hotmail.com</v>
      </c>
      <c r="K3278" s="14">
        <f>VLOOKUP(A3278, [1]orders!A:J,10,FALSE)</f>
        <v>12866</v>
      </c>
      <c r="L3278" s="2" t="str">
        <f>IFERROR(VLOOKUP(C3278, [5]stores!A:B, 2, FALSE), "Unknown")</f>
        <v>Baldwin Bikes</v>
      </c>
      <c r="M3278" s="2" t="str">
        <f>VLOOKUP(D3278,[3]products!A:B,2,FALSE)</f>
        <v>Electra Townie 7D (20-inch) - Boys' - 2017</v>
      </c>
      <c r="N3278" s="2" t="str">
        <f>VLOOKUP(D3278, [3]products!A:H, 8, FALSE)</f>
        <v>Electra</v>
      </c>
      <c r="O3278" s="21">
        <f>VLOOKUP(A3278, [1]orders!A:D, 4, FALSE)</f>
        <v>42997</v>
      </c>
      <c r="P3278" s="2">
        <v>2</v>
      </c>
      <c r="Q3278" s="2">
        <v>339.99</v>
      </c>
      <c r="R3278" s="27">
        <v>0.05</v>
      </c>
      <c r="S3278" s="2">
        <f t="shared" si="51"/>
        <v>679.98</v>
      </c>
    </row>
    <row r="3279" spans="1:19" x14ac:dyDescent="0.3">
      <c r="A3279" s="2">
        <v>1135</v>
      </c>
      <c r="B3279" s="2">
        <v>2</v>
      </c>
      <c r="C3279" s="2">
        <f>VLOOKUP(A3279, [1]orders!A:G, 7, FALSE)</f>
        <v>2</v>
      </c>
      <c r="D3279" s="2">
        <v>51</v>
      </c>
      <c r="E3279" s="2">
        <f>VLOOKUP(C3279, [2]staffs!A:G,1,FALSE)</f>
        <v>2</v>
      </c>
      <c r="F3279" s="2" t="str">
        <f>VLOOKUP(E3279, [2]staffs!A:D,4,FALSE)</f>
        <v>mireya.copeland@bikes.shop</v>
      </c>
      <c r="G3279" s="2">
        <f>VLOOKUP(D3279, [3]products!$A:$D, 4, FALSE)</f>
        <v>7</v>
      </c>
      <c r="H3279" s="2" t="str">
        <f>VLOOKUP(G3279, [4]categories!A:B, 2, FALSE)</f>
        <v>Road Bikes</v>
      </c>
      <c r="I3279" s="14">
        <f>VLOOKUP(A3279, [1]orders!A:B,2,FALSE)</f>
        <v>1347</v>
      </c>
      <c r="J3279" s="14" t="str">
        <f>VLOOKUP(A3279, [1]orders!A:I,9,FALSE)</f>
        <v>kate.barber@hotmail.com</v>
      </c>
      <c r="K3279" s="14">
        <f>VLOOKUP(A3279, [1]orders!A:J,10,FALSE)</f>
        <v>12866</v>
      </c>
      <c r="L3279" s="2" t="str">
        <f>IFERROR(VLOOKUP(C3279, [5]stores!A:B, 2, FALSE), "Unknown")</f>
        <v>Baldwin Bikes</v>
      </c>
      <c r="M3279" s="2" t="str">
        <f>VLOOKUP(D3279,[3]products!A:B,2,FALSE)</f>
        <v>Trek Silque SLR 8 Women's - 2017</v>
      </c>
      <c r="N3279" s="2" t="str">
        <f>VLOOKUP(D3279, [3]products!A:H, 8, FALSE)</f>
        <v>Trek</v>
      </c>
      <c r="O3279" s="21">
        <f>VLOOKUP(A3279, [1]orders!A:D, 4, FALSE)</f>
        <v>42997</v>
      </c>
      <c r="P3279" s="2">
        <v>1</v>
      </c>
      <c r="Q3279" s="2">
        <v>6499.99</v>
      </c>
      <c r="R3279" s="27">
        <v>0.1</v>
      </c>
      <c r="S3279" s="2">
        <f t="shared" si="51"/>
        <v>6499.99</v>
      </c>
    </row>
    <row r="3280" spans="1:19" x14ac:dyDescent="0.3">
      <c r="A3280" s="2">
        <v>1136</v>
      </c>
      <c r="B3280" s="2">
        <v>1</v>
      </c>
      <c r="C3280" s="2">
        <f>VLOOKUP(A3280, [1]orders!A:G, 7, FALSE)</f>
        <v>2</v>
      </c>
      <c r="D3280" s="2">
        <v>105</v>
      </c>
      <c r="E3280" s="2">
        <f>VLOOKUP(C3280, [2]staffs!A:G,1,FALSE)</f>
        <v>2</v>
      </c>
      <c r="F3280" s="2" t="str">
        <f>VLOOKUP(E3280, [2]staffs!A:D,4,FALSE)</f>
        <v>mireya.copeland@bikes.shop</v>
      </c>
      <c r="G3280" s="2">
        <f>VLOOKUP(D3280, [3]products!$A:$D, 4, FALSE)</f>
        <v>2</v>
      </c>
      <c r="H3280" s="2" t="str">
        <f>VLOOKUP(G3280, [4]categories!A:B, 2, FALSE)</f>
        <v>Comfort Bicycles</v>
      </c>
      <c r="I3280" s="14">
        <f>VLOOKUP(A3280, [1]orders!A:B,2,FALSE)</f>
        <v>1050</v>
      </c>
      <c r="J3280" s="14" t="str">
        <f>VLOOKUP(A3280, [1]orders!A:I,9,FALSE)</f>
        <v>rozella.fitzgerald@yahoo.com</v>
      </c>
      <c r="K3280" s="14">
        <f>VLOOKUP(A3280, [1]orders!A:J,10,FALSE)</f>
        <v>11967</v>
      </c>
      <c r="L3280" s="2" t="str">
        <f>IFERROR(VLOOKUP(C3280, [5]stores!A:B, 2, FALSE), "Unknown")</f>
        <v>Baldwin Bikes</v>
      </c>
      <c r="M3280" s="2" t="str">
        <f>VLOOKUP(D3280,[3]products!A:B,2,FALSE)</f>
        <v>Sun Bicycles Streamway 7 - 2017</v>
      </c>
      <c r="N3280" s="2" t="str">
        <f>VLOOKUP(D3280, [3]products!A:H, 8, FALSE)</f>
        <v>Sun Bicycles</v>
      </c>
      <c r="O3280" s="21">
        <f>VLOOKUP(A3280, [1]orders!A:D, 4, FALSE)</f>
        <v>42998</v>
      </c>
      <c r="P3280" s="2">
        <v>1</v>
      </c>
      <c r="Q3280" s="2">
        <v>533.99</v>
      </c>
      <c r="R3280" s="27">
        <v>0.1</v>
      </c>
      <c r="S3280" s="2">
        <f t="shared" si="51"/>
        <v>533.99</v>
      </c>
    </row>
    <row r="3281" spans="1:19" x14ac:dyDescent="0.3">
      <c r="A3281" s="2">
        <v>1137</v>
      </c>
      <c r="B3281" s="2">
        <v>1</v>
      </c>
      <c r="C3281" s="2">
        <f>VLOOKUP(A3281, [1]orders!A:G, 7, FALSE)</f>
        <v>3</v>
      </c>
      <c r="D3281" s="2">
        <v>28</v>
      </c>
      <c r="E3281" s="2">
        <f>VLOOKUP(C3281, [2]staffs!A:G,1,FALSE)</f>
        <v>3</v>
      </c>
      <c r="F3281" s="2" t="str">
        <f>VLOOKUP(E3281, [2]staffs!A:D,4,FALSE)</f>
        <v>genna.serrano@bikes.shop</v>
      </c>
      <c r="G3281" s="2">
        <f>VLOOKUP(D3281, [3]products!$A:$D, 4, FALSE)</f>
        <v>6</v>
      </c>
      <c r="H3281" s="2" t="str">
        <f>VLOOKUP(G3281, [4]categories!A:B, 2, FALSE)</f>
        <v>Mountain Bikes</v>
      </c>
      <c r="I3281" s="14">
        <f>VLOOKUP(A3281, [1]orders!A:B,2,FALSE)</f>
        <v>810</v>
      </c>
      <c r="J3281" s="14" t="str">
        <f>VLOOKUP(A3281, [1]orders!A:I,9,FALSE)</f>
        <v>ivelisse.nixon@aol.com</v>
      </c>
      <c r="K3281" s="14">
        <f>VLOOKUP(A3281, [1]orders!A:J,10,FALSE)</f>
        <v>77016</v>
      </c>
      <c r="L3281" s="2" t="str">
        <f>IFERROR(VLOOKUP(C3281, [5]stores!A:B, 2, FALSE), "Unknown")</f>
        <v>Rowlett Bikes</v>
      </c>
      <c r="M3281" s="2" t="str">
        <f>VLOOKUP(D3281,[3]products!A:B,2,FALSE)</f>
        <v>Surly Karate Monkey 27.5+ Frameset - 2017</v>
      </c>
      <c r="N3281" s="2" t="str">
        <f>VLOOKUP(D3281, [3]products!A:H, 8, FALSE)</f>
        <v>Surly</v>
      </c>
      <c r="O3281" s="21">
        <f>VLOOKUP(A3281, [1]orders!A:D, 4, FALSE)</f>
        <v>42998</v>
      </c>
      <c r="P3281" s="2">
        <v>1</v>
      </c>
      <c r="Q3281" s="2">
        <v>2499.9899999999998</v>
      </c>
      <c r="R3281" s="27">
        <v>0.2</v>
      </c>
      <c r="S3281" s="2">
        <f t="shared" si="51"/>
        <v>2499.9899999999998</v>
      </c>
    </row>
    <row r="3282" spans="1:19" x14ac:dyDescent="0.3">
      <c r="A3282" s="2">
        <v>1137</v>
      </c>
      <c r="B3282" s="2">
        <v>2</v>
      </c>
      <c r="C3282" s="2">
        <f>VLOOKUP(A3282, [1]orders!A:G, 7, FALSE)</f>
        <v>3</v>
      </c>
      <c r="D3282" s="2">
        <v>58</v>
      </c>
      <c r="E3282" s="2">
        <f>VLOOKUP(C3282, [2]staffs!A:G,1,FALSE)</f>
        <v>3</v>
      </c>
      <c r="F3282" s="2" t="str">
        <f>VLOOKUP(E3282, [2]staffs!A:D,4,FALSE)</f>
        <v>genna.serrano@bikes.shop</v>
      </c>
      <c r="G3282" s="2">
        <f>VLOOKUP(D3282, [3]products!$A:$D, 4, FALSE)</f>
        <v>7</v>
      </c>
      <c r="H3282" s="2" t="str">
        <f>VLOOKUP(G3282, [4]categories!A:B, 2, FALSE)</f>
        <v>Road Bikes</v>
      </c>
      <c r="I3282" s="14">
        <f>VLOOKUP(A3282, [1]orders!A:B,2,FALSE)</f>
        <v>810</v>
      </c>
      <c r="J3282" s="14" t="str">
        <f>VLOOKUP(A3282, [1]orders!A:I,9,FALSE)</f>
        <v>ivelisse.nixon@aol.com</v>
      </c>
      <c r="K3282" s="14">
        <f>VLOOKUP(A3282, [1]orders!A:J,10,FALSE)</f>
        <v>77016</v>
      </c>
      <c r="L3282" s="2" t="str">
        <f>IFERROR(VLOOKUP(C3282, [5]stores!A:B, 2, FALSE), "Unknown")</f>
        <v>Rowlett Bikes</v>
      </c>
      <c r="M3282" s="2" t="str">
        <f>VLOOKUP(D3282,[3]products!A:B,2,FALSE)</f>
        <v>Trek Madone 9.2 - 2017</v>
      </c>
      <c r="N3282" s="2" t="str">
        <f>VLOOKUP(D3282, [3]products!A:H, 8, FALSE)</f>
        <v>Trek</v>
      </c>
      <c r="O3282" s="21">
        <f>VLOOKUP(A3282, [1]orders!A:D, 4, FALSE)</f>
        <v>42998</v>
      </c>
      <c r="P3282" s="2">
        <v>2</v>
      </c>
      <c r="Q3282" s="2">
        <v>4999.99</v>
      </c>
      <c r="R3282" s="27">
        <v>0.2</v>
      </c>
      <c r="S3282" s="2">
        <f t="shared" si="51"/>
        <v>9999.98</v>
      </c>
    </row>
    <row r="3283" spans="1:19" x14ac:dyDescent="0.3">
      <c r="A3283" s="2">
        <v>1137</v>
      </c>
      <c r="B3283" s="2">
        <v>3</v>
      </c>
      <c r="C3283" s="2">
        <f>VLOOKUP(A3283, [1]orders!A:G, 7, FALSE)</f>
        <v>3</v>
      </c>
      <c r="D3283" s="2">
        <v>84</v>
      </c>
      <c r="E3283" s="2">
        <f>VLOOKUP(C3283, [2]staffs!A:G,1,FALSE)</f>
        <v>3</v>
      </c>
      <c r="F3283" s="2" t="str">
        <f>VLOOKUP(E3283, [2]staffs!A:D,4,FALSE)</f>
        <v>genna.serrano@bikes.shop</v>
      </c>
      <c r="G3283" s="2">
        <f>VLOOKUP(D3283, [3]products!$A:$D, 4, FALSE)</f>
        <v>1</v>
      </c>
      <c r="H3283" s="2" t="str">
        <f>VLOOKUP(G3283, [4]categories!A:B, 2, FALSE)</f>
        <v>Children Bicycles</v>
      </c>
      <c r="I3283" s="14">
        <f>VLOOKUP(A3283, [1]orders!A:B,2,FALSE)</f>
        <v>810</v>
      </c>
      <c r="J3283" s="14" t="str">
        <f>VLOOKUP(A3283, [1]orders!A:I,9,FALSE)</f>
        <v>ivelisse.nixon@aol.com</v>
      </c>
      <c r="K3283" s="14">
        <f>VLOOKUP(A3283, [1]orders!A:J,10,FALSE)</f>
        <v>77016</v>
      </c>
      <c r="L3283" s="2" t="str">
        <f>IFERROR(VLOOKUP(C3283, [5]stores!A:B, 2, FALSE), "Unknown")</f>
        <v>Rowlett Bikes</v>
      </c>
      <c r="M3283" s="2" t="str">
        <f>VLOOKUP(D3283,[3]products!A:B,2,FALSE)</f>
        <v>Sun Bicycles Lil Kitt'n - 2017</v>
      </c>
      <c r="N3283" s="2" t="str">
        <f>VLOOKUP(D3283, [3]products!A:H, 8, FALSE)</f>
        <v>Sun Bicycles</v>
      </c>
      <c r="O3283" s="21">
        <f>VLOOKUP(A3283, [1]orders!A:D, 4, FALSE)</f>
        <v>42998</v>
      </c>
      <c r="P3283" s="2">
        <v>2</v>
      </c>
      <c r="Q3283" s="2">
        <v>109.99</v>
      </c>
      <c r="R3283" s="27">
        <v>0.2</v>
      </c>
      <c r="S3283" s="2">
        <f t="shared" si="51"/>
        <v>219.98</v>
      </c>
    </row>
    <row r="3284" spans="1:19" x14ac:dyDescent="0.3">
      <c r="A3284" s="2">
        <v>1137</v>
      </c>
      <c r="B3284" s="2">
        <v>4</v>
      </c>
      <c r="C3284" s="2">
        <f>VLOOKUP(A3284, [1]orders!A:G, 7, FALSE)</f>
        <v>3</v>
      </c>
      <c r="D3284" s="2">
        <v>69</v>
      </c>
      <c r="E3284" s="2">
        <f>VLOOKUP(C3284, [2]staffs!A:G,1,FALSE)</f>
        <v>3</v>
      </c>
      <c r="F3284" s="2" t="str">
        <f>VLOOKUP(E3284, [2]staffs!A:D,4,FALSE)</f>
        <v>genna.serrano@bikes.shop</v>
      </c>
      <c r="G3284" s="2">
        <f>VLOOKUP(D3284, [3]products!$A:$D, 4, FALSE)</f>
        <v>3</v>
      </c>
      <c r="H3284" s="2" t="str">
        <f>VLOOKUP(G3284, [4]categories!A:B, 2, FALSE)</f>
        <v>Cruisers Bicycles</v>
      </c>
      <c r="I3284" s="14">
        <f>VLOOKUP(A3284, [1]orders!A:B,2,FALSE)</f>
        <v>810</v>
      </c>
      <c r="J3284" s="14" t="str">
        <f>VLOOKUP(A3284, [1]orders!A:I,9,FALSE)</f>
        <v>ivelisse.nixon@aol.com</v>
      </c>
      <c r="K3284" s="14">
        <f>VLOOKUP(A3284, [1]orders!A:J,10,FALSE)</f>
        <v>77016</v>
      </c>
      <c r="L3284" s="2" t="str">
        <f>IFERROR(VLOOKUP(C3284, [5]stores!A:B, 2, FALSE), "Unknown")</f>
        <v>Rowlett Bikes</v>
      </c>
      <c r="M3284" s="2" t="str">
        <f>VLOOKUP(D3284,[3]products!A:B,2,FALSE)</f>
        <v>Sun Bicycles Cruz 7 - 2017</v>
      </c>
      <c r="N3284" s="2" t="str">
        <f>VLOOKUP(D3284, [3]products!A:H, 8, FALSE)</f>
        <v>Sun Bicycles</v>
      </c>
      <c r="O3284" s="21">
        <f>VLOOKUP(A3284, [1]orders!A:D, 4, FALSE)</f>
        <v>42998</v>
      </c>
      <c r="P3284" s="2">
        <v>2</v>
      </c>
      <c r="Q3284" s="2">
        <v>416.99</v>
      </c>
      <c r="R3284" s="27">
        <v>7.0000000000000007E-2</v>
      </c>
      <c r="S3284" s="2">
        <f t="shared" si="51"/>
        <v>833.98</v>
      </c>
    </row>
    <row r="3285" spans="1:19" x14ac:dyDescent="0.3">
      <c r="A3285" s="2">
        <v>1138</v>
      </c>
      <c r="B3285" s="2">
        <v>1</v>
      </c>
      <c r="C3285" s="2">
        <f>VLOOKUP(A3285, [1]orders!A:G, 7, FALSE)</f>
        <v>1</v>
      </c>
      <c r="D3285" s="2">
        <v>13</v>
      </c>
      <c r="E3285" s="2">
        <f>VLOOKUP(C3285, [2]staffs!A:G,1,FALSE)</f>
        <v>1</v>
      </c>
      <c r="F3285" s="2" t="str">
        <f>VLOOKUP(E3285, [2]staffs!A:D,4,FALSE)</f>
        <v>fabiola.jackson@bikes.shop</v>
      </c>
      <c r="G3285" s="2">
        <f>VLOOKUP(D3285, [3]products!$A:$D, 4, FALSE)</f>
        <v>3</v>
      </c>
      <c r="H3285" s="2" t="str">
        <f>VLOOKUP(G3285, [4]categories!A:B, 2, FALSE)</f>
        <v>Cruisers Bicycles</v>
      </c>
      <c r="I3285" s="14">
        <f>VLOOKUP(A3285, [1]orders!A:B,2,FALSE)</f>
        <v>254</v>
      </c>
      <c r="J3285" s="14" t="str">
        <f>VLOOKUP(A3285, [1]orders!A:I,9,FALSE)</f>
        <v>cristobal.hutchinson@gmail.com</v>
      </c>
      <c r="K3285" s="14">
        <f>VLOOKUP(A3285, [1]orders!A:J,10,FALSE)</f>
        <v>90260</v>
      </c>
      <c r="L3285" s="2" t="str">
        <f>IFERROR(VLOOKUP(C3285, [5]stores!A:B, 2, FALSE), "Unknown")</f>
        <v>Santa Cruz Bikes</v>
      </c>
      <c r="M3285" s="2" t="str">
        <f>VLOOKUP(D3285,[3]products!A:B,2,FALSE)</f>
        <v>Electra Cruiser 1 (24-Inch) - 2016</v>
      </c>
      <c r="N3285" s="2" t="str">
        <f>VLOOKUP(D3285, [3]products!A:H, 8, FALSE)</f>
        <v>Electra</v>
      </c>
      <c r="O3285" s="21">
        <f>VLOOKUP(A3285, [1]orders!A:D, 4, FALSE)</f>
        <v>42999</v>
      </c>
      <c r="P3285" s="2">
        <v>2</v>
      </c>
      <c r="Q3285" s="2">
        <v>269.99</v>
      </c>
      <c r="R3285" s="27">
        <v>0.05</v>
      </c>
      <c r="S3285" s="2">
        <f t="shared" si="51"/>
        <v>539.98</v>
      </c>
    </row>
    <row r="3286" spans="1:19" x14ac:dyDescent="0.3">
      <c r="A3286" s="2">
        <v>1138</v>
      </c>
      <c r="B3286" s="2">
        <v>2</v>
      </c>
      <c r="C3286" s="2">
        <f>VLOOKUP(A3286, [1]orders!A:G, 7, FALSE)</f>
        <v>1</v>
      </c>
      <c r="D3286" s="2">
        <v>105</v>
      </c>
      <c r="E3286" s="2">
        <f>VLOOKUP(C3286, [2]staffs!A:G,1,FALSE)</f>
        <v>1</v>
      </c>
      <c r="F3286" s="2" t="str">
        <f>VLOOKUP(E3286, [2]staffs!A:D,4,FALSE)</f>
        <v>fabiola.jackson@bikes.shop</v>
      </c>
      <c r="G3286" s="2">
        <f>VLOOKUP(D3286, [3]products!$A:$D, 4, FALSE)</f>
        <v>2</v>
      </c>
      <c r="H3286" s="2" t="str">
        <f>VLOOKUP(G3286, [4]categories!A:B, 2, FALSE)</f>
        <v>Comfort Bicycles</v>
      </c>
      <c r="I3286" s="14">
        <f>VLOOKUP(A3286, [1]orders!A:B,2,FALSE)</f>
        <v>254</v>
      </c>
      <c r="J3286" s="14" t="str">
        <f>VLOOKUP(A3286, [1]orders!A:I,9,FALSE)</f>
        <v>cristobal.hutchinson@gmail.com</v>
      </c>
      <c r="K3286" s="14">
        <f>VLOOKUP(A3286, [1]orders!A:J,10,FALSE)</f>
        <v>90260</v>
      </c>
      <c r="L3286" s="2" t="str">
        <f>IFERROR(VLOOKUP(C3286, [5]stores!A:B, 2, FALSE), "Unknown")</f>
        <v>Santa Cruz Bikes</v>
      </c>
      <c r="M3286" s="2" t="str">
        <f>VLOOKUP(D3286,[3]products!A:B,2,FALSE)</f>
        <v>Sun Bicycles Streamway 7 - 2017</v>
      </c>
      <c r="N3286" s="2" t="str">
        <f>VLOOKUP(D3286, [3]products!A:H, 8, FALSE)</f>
        <v>Sun Bicycles</v>
      </c>
      <c r="O3286" s="21">
        <f>VLOOKUP(A3286, [1]orders!A:D, 4, FALSE)</f>
        <v>42999</v>
      </c>
      <c r="P3286" s="2">
        <v>2</v>
      </c>
      <c r="Q3286" s="2">
        <v>533.99</v>
      </c>
      <c r="R3286" s="27">
        <v>0.05</v>
      </c>
      <c r="S3286" s="2">
        <f t="shared" si="51"/>
        <v>1067.98</v>
      </c>
    </row>
    <row r="3287" spans="1:19" x14ac:dyDescent="0.3">
      <c r="A3287" s="2">
        <v>1138</v>
      </c>
      <c r="B3287" s="2">
        <v>3</v>
      </c>
      <c r="C3287" s="2">
        <f>VLOOKUP(A3287, [1]orders!A:G, 7, FALSE)</f>
        <v>1</v>
      </c>
      <c r="D3287" s="2">
        <v>93</v>
      </c>
      <c r="E3287" s="2">
        <f>VLOOKUP(C3287, [2]staffs!A:G,1,FALSE)</f>
        <v>1</v>
      </c>
      <c r="F3287" s="2" t="str">
        <f>VLOOKUP(E3287, [2]staffs!A:D,4,FALSE)</f>
        <v>fabiola.jackson@bikes.shop</v>
      </c>
      <c r="G3287" s="2">
        <f>VLOOKUP(D3287, [3]products!$A:$D, 4, FALSE)</f>
        <v>1</v>
      </c>
      <c r="H3287" s="2" t="str">
        <f>VLOOKUP(G3287, [4]categories!A:B, 2, FALSE)</f>
        <v>Children Bicycles</v>
      </c>
      <c r="I3287" s="14">
        <f>VLOOKUP(A3287, [1]orders!A:B,2,FALSE)</f>
        <v>254</v>
      </c>
      <c r="J3287" s="14" t="str">
        <f>VLOOKUP(A3287, [1]orders!A:I,9,FALSE)</f>
        <v>cristobal.hutchinson@gmail.com</v>
      </c>
      <c r="K3287" s="14">
        <f>VLOOKUP(A3287, [1]orders!A:J,10,FALSE)</f>
        <v>90260</v>
      </c>
      <c r="L3287" s="2" t="str">
        <f>IFERROR(VLOOKUP(C3287, [5]stores!A:B, 2, FALSE), "Unknown")</f>
        <v>Santa Cruz Bikes</v>
      </c>
      <c r="M3287" s="2" t="str">
        <f>VLOOKUP(D3287,[3]products!A:B,2,FALSE)</f>
        <v>Haro Shredder 20 Girls - 2017</v>
      </c>
      <c r="N3287" s="2" t="str">
        <f>VLOOKUP(D3287, [3]products!A:H, 8, FALSE)</f>
        <v>Haro</v>
      </c>
      <c r="O3287" s="21">
        <f>VLOOKUP(A3287, [1]orders!A:D, 4, FALSE)</f>
        <v>42999</v>
      </c>
      <c r="P3287" s="2">
        <v>1</v>
      </c>
      <c r="Q3287" s="2">
        <v>209.99</v>
      </c>
      <c r="R3287" s="27">
        <v>0.1</v>
      </c>
      <c r="S3287" s="2">
        <f t="shared" si="51"/>
        <v>209.99</v>
      </c>
    </row>
    <row r="3288" spans="1:19" x14ac:dyDescent="0.3">
      <c r="A3288" s="2">
        <v>1139</v>
      </c>
      <c r="B3288" s="2">
        <v>1</v>
      </c>
      <c r="C3288" s="2">
        <f>VLOOKUP(A3288, [1]orders!A:G, 7, FALSE)</f>
        <v>1</v>
      </c>
      <c r="D3288" s="2">
        <v>106</v>
      </c>
      <c r="E3288" s="2">
        <f>VLOOKUP(C3288, [2]staffs!A:G,1,FALSE)</f>
        <v>1</v>
      </c>
      <c r="F3288" s="2" t="str">
        <f>VLOOKUP(E3288, [2]staffs!A:D,4,FALSE)</f>
        <v>fabiola.jackson@bikes.shop</v>
      </c>
      <c r="G3288" s="2">
        <f>VLOOKUP(D3288, [3]products!$A:$D, 4, FALSE)</f>
        <v>2</v>
      </c>
      <c r="H3288" s="2" t="str">
        <f>VLOOKUP(G3288, [4]categories!A:B, 2, FALSE)</f>
        <v>Comfort Bicycles</v>
      </c>
      <c r="I3288" s="14">
        <f>VLOOKUP(A3288, [1]orders!A:B,2,FALSE)</f>
        <v>1006</v>
      </c>
      <c r="J3288" s="14" t="str">
        <f>VLOOKUP(A3288, [1]orders!A:I,9,FALSE)</f>
        <v>marjory.leonard@msn.com</v>
      </c>
      <c r="K3288" s="14">
        <f>VLOOKUP(A3288, [1]orders!A:J,10,FALSE)</f>
        <v>92307</v>
      </c>
      <c r="L3288" s="2" t="str">
        <f>IFERROR(VLOOKUP(C3288, [5]stores!A:B, 2, FALSE), "Unknown")</f>
        <v>Santa Cruz Bikes</v>
      </c>
      <c r="M3288" s="2" t="str">
        <f>VLOOKUP(D3288,[3]products!A:B,2,FALSE)</f>
        <v>Sun Bicycles Cruz 3 - 2017</v>
      </c>
      <c r="N3288" s="2" t="str">
        <f>VLOOKUP(D3288, [3]products!A:H, 8, FALSE)</f>
        <v>Sun Bicycles</v>
      </c>
      <c r="O3288" s="21">
        <f>VLOOKUP(A3288, [1]orders!A:D, 4, FALSE)</f>
        <v>42999</v>
      </c>
      <c r="P3288" s="2">
        <v>2</v>
      </c>
      <c r="Q3288" s="2">
        <v>449.99</v>
      </c>
      <c r="R3288" s="27">
        <v>0.05</v>
      </c>
      <c r="S3288" s="2">
        <f t="shared" si="51"/>
        <v>899.98</v>
      </c>
    </row>
    <row r="3289" spans="1:19" x14ac:dyDescent="0.3">
      <c r="A3289" s="2">
        <v>1139</v>
      </c>
      <c r="B3289" s="2">
        <v>2</v>
      </c>
      <c r="C3289" s="2">
        <f>VLOOKUP(A3289, [1]orders!A:G, 7, FALSE)</f>
        <v>1</v>
      </c>
      <c r="D3289" s="2">
        <v>44</v>
      </c>
      <c r="E3289" s="2">
        <f>VLOOKUP(C3289, [2]staffs!A:G,1,FALSE)</f>
        <v>1</v>
      </c>
      <c r="F3289" s="2" t="str">
        <f>VLOOKUP(E3289, [2]staffs!A:D,4,FALSE)</f>
        <v>fabiola.jackson@bikes.shop</v>
      </c>
      <c r="G3289" s="2">
        <f>VLOOKUP(D3289, [3]products!$A:$D, 4, FALSE)</f>
        <v>6</v>
      </c>
      <c r="H3289" s="2" t="str">
        <f>VLOOKUP(G3289, [4]categories!A:B, 2, FALSE)</f>
        <v>Mountain Bikes</v>
      </c>
      <c r="I3289" s="14">
        <f>VLOOKUP(A3289, [1]orders!A:B,2,FALSE)</f>
        <v>1006</v>
      </c>
      <c r="J3289" s="14" t="str">
        <f>VLOOKUP(A3289, [1]orders!A:I,9,FALSE)</f>
        <v>marjory.leonard@msn.com</v>
      </c>
      <c r="K3289" s="14">
        <f>VLOOKUP(A3289, [1]orders!A:J,10,FALSE)</f>
        <v>92307</v>
      </c>
      <c r="L3289" s="2" t="str">
        <f>IFERROR(VLOOKUP(C3289, [5]stores!A:B, 2, FALSE), "Unknown")</f>
        <v>Santa Cruz Bikes</v>
      </c>
      <c r="M3289" s="2" t="str">
        <f>VLOOKUP(D3289,[3]products!A:B,2,FALSE)</f>
        <v>Haro SR 1.1 - 2017</v>
      </c>
      <c r="N3289" s="2" t="str">
        <f>VLOOKUP(D3289, [3]products!A:H, 8, FALSE)</f>
        <v>Haro</v>
      </c>
      <c r="O3289" s="21">
        <f>VLOOKUP(A3289, [1]orders!A:D, 4, FALSE)</f>
        <v>42999</v>
      </c>
      <c r="P3289" s="2">
        <v>2</v>
      </c>
      <c r="Q3289" s="2">
        <v>539.99</v>
      </c>
      <c r="R3289" s="27">
        <v>0.1</v>
      </c>
      <c r="S3289" s="2">
        <f t="shared" si="51"/>
        <v>1079.98</v>
      </c>
    </row>
    <row r="3290" spans="1:19" x14ac:dyDescent="0.3">
      <c r="A3290" s="2">
        <v>1139</v>
      </c>
      <c r="B3290" s="2">
        <v>3</v>
      </c>
      <c r="C3290" s="2">
        <f>VLOOKUP(A3290, [1]orders!A:G, 7, FALSE)</f>
        <v>1</v>
      </c>
      <c r="D3290" s="2">
        <v>69</v>
      </c>
      <c r="E3290" s="2">
        <f>VLOOKUP(C3290, [2]staffs!A:G,1,FALSE)</f>
        <v>1</v>
      </c>
      <c r="F3290" s="2" t="str">
        <f>VLOOKUP(E3290, [2]staffs!A:D,4,FALSE)</f>
        <v>fabiola.jackson@bikes.shop</v>
      </c>
      <c r="G3290" s="2">
        <f>VLOOKUP(D3290, [3]products!$A:$D, 4, FALSE)</f>
        <v>3</v>
      </c>
      <c r="H3290" s="2" t="str">
        <f>VLOOKUP(G3290, [4]categories!A:B, 2, FALSE)</f>
        <v>Cruisers Bicycles</v>
      </c>
      <c r="I3290" s="14">
        <f>VLOOKUP(A3290, [1]orders!A:B,2,FALSE)</f>
        <v>1006</v>
      </c>
      <c r="J3290" s="14" t="str">
        <f>VLOOKUP(A3290, [1]orders!A:I,9,FALSE)</f>
        <v>marjory.leonard@msn.com</v>
      </c>
      <c r="K3290" s="14">
        <f>VLOOKUP(A3290, [1]orders!A:J,10,FALSE)</f>
        <v>92307</v>
      </c>
      <c r="L3290" s="2" t="str">
        <f>IFERROR(VLOOKUP(C3290, [5]stores!A:B, 2, FALSE), "Unknown")</f>
        <v>Santa Cruz Bikes</v>
      </c>
      <c r="M3290" s="2" t="str">
        <f>VLOOKUP(D3290,[3]products!A:B,2,FALSE)</f>
        <v>Sun Bicycles Cruz 7 - 2017</v>
      </c>
      <c r="N3290" s="2" t="str">
        <f>VLOOKUP(D3290, [3]products!A:H, 8, FALSE)</f>
        <v>Sun Bicycles</v>
      </c>
      <c r="O3290" s="21">
        <f>VLOOKUP(A3290, [1]orders!A:D, 4, FALSE)</f>
        <v>42999</v>
      </c>
      <c r="P3290" s="2">
        <v>1</v>
      </c>
      <c r="Q3290" s="2">
        <v>416.99</v>
      </c>
      <c r="R3290" s="27">
        <v>0.05</v>
      </c>
      <c r="S3290" s="2">
        <f t="shared" si="51"/>
        <v>416.99</v>
      </c>
    </row>
    <row r="3291" spans="1:19" x14ac:dyDescent="0.3">
      <c r="A3291" s="2">
        <v>1139</v>
      </c>
      <c r="B3291" s="2">
        <v>4</v>
      </c>
      <c r="C3291" s="2">
        <f>VLOOKUP(A3291, [1]orders!A:G, 7, FALSE)</f>
        <v>1</v>
      </c>
      <c r="D3291" s="2">
        <v>25</v>
      </c>
      <c r="E3291" s="2">
        <f>VLOOKUP(C3291, [2]staffs!A:G,1,FALSE)</f>
        <v>1</v>
      </c>
      <c r="F3291" s="2" t="str">
        <f>VLOOKUP(E3291, [2]staffs!A:D,4,FALSE)</f>
        <v>fabiola.jackson@bikes.shop</v>
      </c>
      <c r="G3291" s="2">
        <f>VLOOKUP(D3291, [3]products!$A:$D, 4, FALSE)</f>
        <v>2</v>
      </c>
      <c r="H3291" s="2" t="str">
        <f>VLOOKUP(G3291, [4]categories!A:B, 2, FALSE)</f>
        <v>Comfort Bicycles</v>
      </c>
      <c r="I3291" s="14">
        <f>VLOOKUP(A3291, [1]orders!A:B,2,FALSE)</f>
        <v>1006</v>
      </c>
      <c r="J3291" s="14" t="str">
        <f>VLOOKUP(A3291, [1]orders!A:I,9,FALSE)</f>
        <v>marjory.leonard@msn.com</v>
      </c>
      <c r="K3291" s="14">
        <f>VLOOKUP(A3291, [1]orders!A:J,10,FALSE)</f>
        <v>92307</v>
      </c>
      <c r="L3291" s="2" t="str">
        <f>IFERROR(VLOOKUP(C3291, [5]stores!A:B, 2, FALSE), "Unknown")</f>
        <v>Santa Cruz Bikes</v>
      </c>
      <c r="M3291" s="2" t="str">
        <f>VLOOKUP(D3291,[3]products!A:B,2,FALSE)</f>
        <v>Electra Townie Original 7D - 2015/2016</v>
      </c>
      <c r="N3291" s="2" t="str">
        <f>VLOOKUP(D3291, [3]products!A:H, 8, FALSE)</f>
        <v>Electra</v>
      </c>
      <c r="O3291" s="21">
        <f>VLOOKUP(A3291, [1]orders!A:D, 4, FALSE)</f>
        <v>42999</v>
      </c>
      <c r="P3291" s="2">
        <v>2</v>
      </c>
      <c r="Q3291" s="2">
        <v>499.99</v>
      </c>
      <c r="R3291" s="27">
        <v>0.1</v>
      </c>
      <c r="S3291" s="2">
        <f t="shared" si="51"/>
        <v>999.98</v>
      </c>
    </row>
    <row r="3292" spans="1:19" x14ac:dyDescent="0.3">
      <c r="A3292" s="2">
        <v>1139</v>
      </c>
      <c r="B3292" s="2">
        <v>5</v>
      </c>
      <c r="C3292" s="2">
        <f>VLOOKUP(A3292, [1]orders!A:G, 7, FALSE)</f>
        <v>1</v>
      </c>
      <c r="D3292" s="2">
        <v>7</v>
      </c>
      <c r="E3292" s="2">
        <f>VLOOKUP(C3292, [2]staffs!A:G,1,FALSE)</f>
        <v>1</v>
      </c>
      <c r="F3292" s="2" t="str">
        <f>VLOOKUP(E3292, [2]staffs!A:D,4,FALSE)</f>
        <v>fabiola.jackson@bikes.shop</v>
      </c>
      <c r="G3292" s="2">
        <f>VLOOKUP(D3292, [3]products!$A:$D, 4, FALSE)</f>
        <v>6</v>
      </c>
      <c r="H3292" s="2" t="str">
        <f>VLOOKUP(G3292, [4]categories!A:B, 2, FALSE)</f>
        <v>Mountain Bikes</v>
      </c>
      <c r="I3292" s="14">
        <f>VLOOKUP(A3292, [1]orders!A:B,2,FALSE)</f>
        <v>1006</v>
      </c>
      <c r="J3292" s="14" t="str">
        <f>VLOOKUP(A3292, [1]orders!A:I,9,FALSE)</f>
        <v>marjory.leonard@msn.com</v>
      </c>
      <c r="K3292" s="14">
        <f>VLOOKUP(A3292, [1]orders!A:J,10,FALSE)</f>
        <v>92307</v>
      </c>
      <c r="L3292" s="2" t="str">
        <f>IFERROR(VLOOKUP(C3292, [5]stores!A:B, 2, FALSE), "Unknown")</f>
        <v>Santa Cruz Bikes</v>
      </c>
      <c r="M3292" s="2" t="str">
        <f>VLOOKUP(D3292,[3]products!A:B,2,FALSE)</f>
        <v>Trek Slash 8 27.5 - 2016</v>
      </c>
      <c r="N3292" s="2" t="str">
        <f>VLOOKUP(D3292, [3]products!A:H, 8, FALSE)</f>
        <v>Trek</v>
      </c>
      <c r="O3292" s="21">
        <f>VLOOKUP(A3292, [1]orders!A:D, 4, FALSE)</f>
        <v>42999</v>
      </c>
      <c r="P3292" s="2">
        <v>1</v>
      </c>
      <c r="Q3292" s="2">
        <v>3999.99</v>
      </c>
      <c r="R3292" s="27">
        <v>0.1</v>
      </c>
      <c r="S3292" s="2">
        <f t="shared" si="51"/>
        <v>3999.99</v>
      </c>
    </row>
    <row r="3293" spans="1:19" x14ac:dyDescent="0.3">
      <c r="A3293" s="2">
        <v>1140</v>
      </c>
      <c r="B3293" s="2">
        <v>1</v>
      </c>
      <c r="C3293" s="2">
        <f>VLOOKUP(A3293, [1]orders!A:G, 7, FALSE)</f>
        <v>3</v>
      </c>
      <c r="D3293" s="2">
        <v>39</v>
      </c>
      <c r="E3293" s="2">
        <f>VLOOKUP(C3293, [2]staffs!A:G,1,FALSE)</f>
        <v>3</v>
      </c>
      <c r="F3293" s="2" t="str">
        <f>VLOOKUP(E3293, [2]staffs!A:D,4,FALSE)</f>
        <v>genna.serrano@bikes.shop</v>
      </c>
      <c r="G3293" s="2">
        <f>VLOOKUP(D3293, [3]products!$A:$D, 4, FALSE)</f>
        <v>6</v>
      </c>
      <c r="H3293" s="2" t="str">
        <f>VLOOKUP(G3293, [4]categories!A:B, 2, FALSE)</f>
        <v>Mountain Bikes</v>
      </c>
      <c r="I3293" s="14">
        <f>VLOOKUP(A3293, [1]orders!A:B,2,FALSE)</f>
        <v>1063</v>
      </c>
      <c r="J3293" s="14" t="str">
        <f>VLOOKUP(A3293, [1]orders!A:I,9,FALSE)</f>
        <v>tammy.austin@yahoo.com</v>
      </c>
      <c r="K3293" s="14">
        <f>VLOOKUP(A3293, [1]orders!A:J,10,FALSE)</f>
        <v>77566</v>
      </c>
      <c r="L3293" s="2" t="str">
        <f>IFERROR(VLOOKUP(C3293, [5]stores!A:B, 2, FALSE), "Unknown")</f>
        <v>Rowlett Bikes</v>
      </c>
      <c r="M3293" s="2" t="str">
        <f>VLOOKUP(D3293,[3]products!A:B,2,FALSE)</f>
        <v>Trek Stache 5 - 2017</v>
      </c>
      <c r="N3293" s="2" t="str">
        <f>VLOOKUP(D3293, [3]products!A:H, 8, FALSE)</f>
        <v>Trek</v>
      </c>
      <c r="O3293" s="21">
        <f>VLOOKUP(A3293, [1]orders!A:D, 4, FALSE)</f>
        <v>42999</v>
      </c>
      <c r="P3293" s="2">
        <v>2</v>
      </c>
      <c r="Q3293" s="2">
        <v>1499.99</v>
      </c>
      <c r="R3293" s="27">
        <v>0.1</v>
      </c>
      <c r="S3293" s="2">
        <f t="shared" si="51"/>
        <v>2999.98</v>
      </c>
    </row>
    <row r="3294" spans="1:19" x14ac:dyDescent="0.3">
      <c r="A3294" s="2">
        <v>1140</v>
      </c>
      <c r="B3294" s="2">
        <v>2</v>
      </c>
      <c r="C3294" s="2">
        <f>VLOOKUP(A3294, [1]orders!A:G, 7, FALSE)</f>
        <v>3</v>
      </c>
      <c r="D3294" s="2">
        <v>71</v>
      </c>
      <c r="E3294" s="2">
        <f>VLOOKUP(C3294, [2]staffs!A:G,1,FALSE)</f>
        <v>3</v>
      </c>
      <c r="F3294" s="2" t="str">
        <f>VLOOKUP(E3294, [2]staffs!A:D,4,FALSE)</f>
        <v>genna.serrano@bikes.shop</v>
      </c>
      <c r="G3294" s="2">
        <f>VLOOKUP(D3294, [3]products!$A:$D, 4, FALSE)</f>
        <v>3</v>
      </c>
      <c r="H3294" s="2" t="str">
        <f>VLOOKUP(G3294, [4]categories!A:B, 2, FALSE)</f>
        <v>Cruisers Bicycles</v>
      </c>
      <c r="I3294" s="14">
        <f>VLOOKUP(A3294, [1]orders!A:B,2,FALSE)</f>
        <v>1063</v>
      </c>
      <c r="J3294" s="14" t="str">
        <f>VLOOKUP(A3294, [1]orders!A:I,9,FALSE)</f>
        <v>tammy.austin@yahoo.com</v>
      </c>
      <c r="K3294" s="14">
        <f>VLOOKUP(A3294, [1]orders!A:J,10,FALSE)</f>
        <v>77566</v>
      </c>
      <c r="L3294" s="2" t="str">
        <f>IFERROR(VLOOKUP(C3294, [5]stores!A:B, 2, FALSE), "Unknown")</f>
        <v>Rowlett Bikes</v>
      </c>
      <c r="M3294" s="2" t="str">
        <f>VLOOKUP(D3294,[3]products!A:B,2,FALSE)</f>
        <v>Sun Bicycles Atlas X-Type - 2017</v>
      </c>
      <c r="N3294" s="2" t="str">
        <f>VLOOKUP(D3294, [3]products!A:H, 8, FALSE)</f>
        <v>Sun Bicycles</v>
      </c>
      <c r="O3294" s="21">
        <f>VLOOKUP(A3294, [1]orders!A:D, 4, FALSE)</f>
        <v>42999</v>
      </c>
      <c r="P3294" s="2">
        <v>2</v>
      </c>
      <c r="Q3294" s="2">
        <v>416.99</v>
      </c>
      <c r="R3294" s="27">
        <v>7.0000000000000007E-2</v>
      </c>
      <c r="S3294" s="2">
        <f t="shared" si="51"/>
        <v>833.98</v>
      </c>
    </row>
    <row r="3295" spans="1:19" x14ac:dyDescent="0.3">
      <c r="A3295" s="2">
        <v>1140</v>
      </c>
      <c r="B3295" s="2">
        <v>3</v>
      </c>
      <c r="C3295" s="2">
        <f>VLOOKUP(A3295, [1]orders!A:G, 7, FALSE)</f>
        <v>3</v>
      </c>
      <c r="D3295" s="2">
        <v>38</v>
      </c>
      <c r="E3295" s="2">
        <f>VLOOKUP(C3295, [2]staffs!A:G,1,FALSE)</f>
        <v>3</v>
      </c>
      <c r="F3295" s="2" t="str">
        <f>VLOOKUP(E3295, [2]staffs!A:D,4,FALSE)</f>
        <v>genna.serrano@bikes.shop</v>
      </c>
      <c r="G3295" s="2">
        <f>VLOOKUP(D3295, [3]products!$A:$D, 4, FALSE)</f>
        <v>6</v>
      </c>
      <c r="H3295" s="2" t="str">
        <f>VLOOKUP(G3295, [4]categories!A:B, 2, FALSE)</f>
        <v>Mountain Bikes</v>
      </c>
      <c r="I3295" s="14">
        <f>VLOOKUP(A3295, [1]orders!A:B,2,FALSE)</f>
        <v>1063</v>
      </c>
      <c r="J3295" s="14" t="str">
        <f>VLOOKUP(A3295, [1]orders!A:I,9,FALSE)</f>
        <v>tammy.austin@yahoo.com</v>
      </c>
      <c r="K3295" s="14">
        <f>VLOOKUP(A3295, [1]orders!A:J,10,FALSE)</f>
        <v>77566</v>
      </c>
      <c r="L3295" s="2" t="str">
        <f>IFERROR(VLOOKUP(C3295, [5]stores!A:B, 2, FALSE), "Unknown")</f>
        <v>Rowlett Bikes</v>
      </c>
      <c r="M3295" s="2" t="str">
        <f>VLOOKUP(D3295,[3]products!A:B,2,FALSE)</f>
        <v>Haro Flightline Two 26 Plus - 2017</v>
      </c>
      <c r="N3295" s="2" t="str">
        <f>VLOOKUP(D3295, [3]products!A:H, 8, FALSE)</f>
        <v>Haro</v>
      </c>
      <c r="O3295" s="21">
        <f>VLOOKUP(A3295, [1]orders!A:D, 4, FALSE)</f>
        <v>42999</v>
      </c>
      <c r="P3295" s="2">
        <v>2</v>
      </c>
      <c r="Q3295" s="2">
        <v>549.99</v>
      </c>
      <c r="R3295" s="27">
        <v>0.1</v>
      </c>
      <c r="S3295" s="2">
        <f t="shared" si="51"/>
        <v>1099.98</v>
      </c>
    </row>
    <row r="3296" spans="1:19" x14ac:dyDescent="0.3">
      <c r="A3296" s="2">
        <v>1140</v>
      </c>
      <c r="B3296" s="2">
        <v>4</v>
      </c>
      <c r="C3296" s="2">
        <f>VLOOKUP(A3296, [1]orders!A:G, 7, FALSE)</f>
        <v>3</v>
      </c>
      <c r="D3296" s="2">
        <v>40</v>
      </c>
      <c r="E3296" s="2">
        <f>VLOOKUP(C3296, [2]staffs!A:G,1,FALSE)</f>
        <v>3</v>
      </c>
      <c r="F3296" s="2" t="str">
        <f>VLOOKUP(E3296, [2]staffs!A:D,4,FALSE)</f>
        <v>genna.serrano@bikes.shop</v>
      </c>
      <c r="G3296" s="2">
        <f>VLOOKUP(D3296, [3]products!$A:$D, 4, FALSE)</f>
        <v>6</v>
      </c>
      <c r="H3296" s="2" t="str">
        <f>VLOOKUP(G3296, [4]categories!A:B, 2, FALSE)</f>
        <v>Mountain Bikes</v>
      </c>
      <c r="I3296" s="14">
        <f>VLOOKUP(A3296, [1]orders!A:B,2,FALSE)</f>
        <v>1063</v>
      </c>
      <c r="J3296" s="14" t="str">
        <f>VLOOKUP(A3296, [1]orders!A:I,9,FALSE)</f>
        <v>tammy.austin@yahoo.com</v>
      </c>
      <c r="K3296" s="14">
        <f>VLOOKUP(A3296, [1]orders!A:J,10,FALSE)</f>
        <v>77566</v>
      </c>
      <c r="L3296" s="2" t="str">
        <f>IFERROR(VLOOKUP(C3296, [5]stores!A:B, 2, FALSE), "Unknown")</f>
        <v>Rowlett Bikes</v>
      </c>
      <c r="M3296" s="2" t="str">
        <f>VLOOKUP(D3296,[3]products!A:B,2,FALSE)</f>
        <v>Trek Fuel EX 9.8 29 - 2017</v>
      </c>
      <c r="N3296" s="2" t="str">
        <f>VLOOKUP(D3296, [3]products!A:H, 8, FALSE)</f>
        <v>Trek</v>
      </c>
      <c r="O3296" s="21">
        <f>VLOOKUP(A3296, [1]orders!A:D, 4, FALSE)</f>
        <v>42999</v>
      </c>
      <c r="P3296" s="2">
        <v>2</v>
      </c>
      <c r="Q3296" s="2">
        <v>4999.99</v>
      </c>
      <c r="R3296" s="27">
        <v>7.0000000000000007E-2</v>
      </c>
      <c r="S3296" s="2">
        <f t="shared" si="51"/>
        <v>9999.98</v>
      </c>
    </row>
    <row r="3297" spans="1:19" x14ac:dyDescent="0.3">
      <c r="A3297" s="2">
        <v>1141</v>
      </c>
      <c r="B3297" s="2">
        <v>1</v>
      </c>
      <c r="C3297" s="2">
        <f>VLOOKUP(A3297, [1]orders!A:G, 7, FALSE)</f>
        <v>1</v>
      </c>
      <c r="D3297" s="2">
        <v>8</v>
      </c>
      <c r="E3297" s="2">
        <f>VLOOKUP(C3297, [2]staffs!A:G,1,FALSE)</f>
        <v>1</v>
      </c>
      <c r="F3297" s="2" t="str">
        <f>VLOOKUP(E3297, [2]staffs!A:D,4,FALSE)</f>
        <v>fabiola.jackson@bikes.shop</v>
      </c>
      <c r="G3297" s="2">
        <f>VLOOKUP(D3297, [3]products!$A:$D, 4, FALSE)</f>
        <v>6</v>
      </c>
      <c r="H3297" s="2" t="str">
        <f>VLOOKUP(G3297, [4]categories!A:B, 2, FALSE)</f>
        <v>Mountain Bikes</v>
      </c>
      <c r="I3297" s="14">
        <f>VLOOKUP(A3297, [1]orders!A:B,2,FALSE)</f>
        <v>1076</v>
      </c>
      <c r="J3297" s="14" t="str">
        <f>VLOOKUP(A3297, [1]orders!A:I,9,FALSE)</f>
        <v>sherise.mercer@gmail.com</v>
      </c>
      <c r="K3297" s="14">
        <f>VLOOKUP(A3297, [1]orders!A:J,10,FALSE)</f>
        <v>92083</v>
      </c>
      <c r="L3297" s="2" t="str">
        <f>IFERROR(VLOOKUP(C3297, [5]stores!A:B, 2, FALSE), "Unknown")</f>
        <v>Santa Cruz Bikes</v>
      </c>
      <c r="M3297" s="2" t="str">
        <f>VLOOKUP(D3297,[3]products!A:B,2,FALSE)</f>
        <v>Trek Remedy 29 Carbon Frameset - 2016</v>
      </c>
      <c r="N3297" s="2" t="str">
        <f>VLOOKUP(D3297, [3]products!A:H, 8, FALSE)</f>
        <v>Trek</v>
      </c>
      <c r="O3297" s="21">
        <f>VLOOKUP(A3297, [1]orders!A:D, 4, FALSE)</f>
        <v>43000</v>
      </c>
      <c r="P3297" s="2">
        <v>1</v>
      </c>
      <c r="Q3297" s="2">
        <v>1799.99</v>
      </c>
      <c r="R3297" s="27">
        <v>0.1</v>
      </c>
      <c r="S3297" s="2">
        <f t="shared" si="51"/>
        <v>1799.99</v>
      </c>
    </row>
    <row r="3298" spans="1:19" x14ac:dyDescent="0.3">
      <c r="A3298" s="2">
        <v>1142</v>
      </c>
      <c r="B3298" s="2">
        <v>1</v>
      </c>
      <c r="C3298" s="2">
        <f>VLOOKUP(A3298, [1]orders!A:G, 7, FALSE)</f>
        <v>1</v>
      </c>
      <c r="D3298" s="2">
        <v>20</v>
      </c>
      <c r="E3298" s="2">
        <f>VLOOKUP(C3298, [2]staffs!A:G,1,FALSE)</f>
        <v>1</v>
      </c>
      <c r="F3298" s="2" t="str">
        <f>VLOOKUP(E3298, [2]staffs!A:D,4,FALSE)</f>
        <v>fabiola.jackson@bikes.shop</v>
      </c>
      <c r="G3298" s="2">
        <f>VLOOKUP(D3298, [3]products!$A:$D, 4, FALSE)</f>
        <v>3</v>
      </c>
      <c r="H3298" s="2" t="str">
        <f>VLOOKUP(G3298, [4]categories!A:B, 2, FALSE)</f>
        <v>Cruisers Bicycles</v>
      </c>
      <c r="I3298" s="14">
        <f>VLOOKUP(A3298, [1]orders!A:B,2,FALSE)</f>
        <v>554</v>
      </c>
      <c r="J3298" s="14" t="str">
        <f>VLOOKUP(A3298, [1]orders!A:I,9,FALSE)</f>
        <v>hilde.nieves@gmail.com</v>
      </c>
      <c r="K3298" s="14">
        <f>VLOOKUP(A3298, [1]orders!A:J,10,FALSE)</f>
        <v>95008</v>
      </c>
      <c r="L3298" s="2" t="str">
        <f>IFERROR(VLOOKUP(C3298, [5]stores!A:B, 2, FALSE), "Unknown")</f>
        <v>Santa Cruz Bikes</v>
      </c>
      <c r="M3298" s="2" t="str">
        <f>VLOOKUP(D3298,[3]products!A:B,2,FALSE)</f>
        <v>Electra Townie Original 7D EQ - Women's - 2016</v>
      </c>
      <c r="N3298" s="2" t="str">
        <f>VLOOKUP(D3298, [3]products!A:H, 8, FALSE)</f>
        <v>Electra</v>
      </c>
      <c r="O3298" s="21">
        <f>VLOOKUP(A3298, [1]orders!A:D, 4, FALSE)</f>
        <v>43001</v>
      </c>
      <c r="P3298" s="2">
        <v>2</v>
      </c>
      <c r="Q3298" s="2">
        <v>599.99</v>
      </c>
      <c r="R3298" s="27">
        <v>7.0000000000000007E-2</v>
      </c>
      <c r="S3298" s="2">
        <f t="shared" si="51"/>
        <v>1199.98</v>
      </c>
    </row>
    <row r="3299" spans="1:19" x14ac:dyDescent="0.3">
      <c r="A3299" s="2">
        <v>1142</v>
      </c>
      <c r="B3299" s="2">
        <v>2</v>
      </c>
      <c r="C3299" s="2">
        <f>VLOOKUP(A3299, [1]orders!A:G, 7, FALSE)</f>
        <v>1</v>
      </c>
      <c r="D3299" s="2">
        <v>30</v>
      </c>
      <c r="E3299" s="2">
        <f>VLOOKUP(C3299, [2]staffs!A:G,1,FALSE)</f>
        <v>1</v>
      </c>
      <c r="F3299" s="2" t="str">
        <f>VLOOKUP(E3299, [2]staffs!A:D,4,FALSE)</f>
        <v>fabiola.jackson@bikes.shop</v>
      </c>
      <c r="G3299" s="2">
        <f>VLOOKUP(D3299, [3]products!$A:$D, 4, FALSE)</f>
        <v>6</v>
      </c>
      <c r="H3299" s="2" t="str">
        <f>VLOOKUP(G3299, [4]categories!A:B, 2, FALSE)</f>
        <v>Mountain Bikes</v>
      </c>
      <c r="I3299" s="14">
        <f>VLOOKUP(A3299, [1]orders!A:B,2,FALSE)</f>
        <v>554</v>
      </c>
      <c r="J3299" s="14" t="str">
        <f>VLOOKUP(A3299, [1]orders!A:I,9,FALSE)</f>
        <v>hilde.nieves@gmail.com</v>
      </c>
      <c r="K3299" s="14">
        <f>VLOOKUP(A3299, [1]orders!A:J,10,FALSE)</f>
        <v>95008</v>
      </c>
      <c r="L3299" s="2" t="str">
        <f>IFERROR(VLOOKUP(C3299, [5]stores!A:B, 2, FALSE), "Unknown")</f>
        <v>Santa Cruz Bikes</v>
      </c>
      <c r="M3299" s="2" t="str">
        <f>VLOOKUP(D3299,[3]products!A:B,2,FALSE)</f>
        <v>Surly Ice Cream Truck Frameset - 2017</v>
      </c>
      <c r="N3299" s="2" t="str">
        <f>VLOOKUP(D3299, [3]products!A:H, 8, FALSE)</f>
        <v>Surly</v>
      </c>
      <c r="O3299" s="21">
        <f>VLOOKUP(A3299, [1]orders!A:D, 4, FALSE)</f>
        <v>43001</v>
      </c>
      <c r="P3299" s="2">
        <v>1</v>
      </c>
      <c r="Q3299" s="2">
        <v>999.99</v>
      </c>
      <c r="R3299" s="27">
        <v>0.1</v>
      </c>
      <c r="S3299" s="2">
        <f t="shared" si="51"/>
        <v>999.99</v>
      </c>
    </row>
    <row r="3300" spans="1:19" x14ac:dyDescent="0.3">
      <c r="A3300" s="2">
        <v>1142</v>
      </c>
      <c r="B3300" s="2">
        <v>3</v>
      </c>
      <c r="C3300" s="2">
        <f>VLOOKUP(A3300, [1]orders!A:G, 7, FALSE)</f>
        <v>1</v>
      </c>
      <c r="D3300" s="2">
        <v>109</v>
      </c>
      <c r="E3300" s="2">
        <f>VLOOKUP(C3300, [2]staffs!A:G,1,FALSE)</f>
        <v>1</v>
      </c>
      <c r="F3300" s="2" t="str">
        <f>VLOOKUP(E3300, [2]staffs!A:D,4,FALSE)</f>
        <v>fabiola.jackson@bikes.shop</v>
      </c>
      <c r="G3300" s="2">
        <f>VLOOKUP(D3300, [3]products!$A:$D, 4, FALSE)</f>
        <v>2</v>
      </c>
      <c r="H3300" s="2" t="str">
        <f>VLOOKUP(G3300, [4]categories!A:B, 2, FALSE)</f>
        <v>Comfort Bicycles</v>
      </c>
      <c r="I3300" s="14">
        <f>VLOOKUP(A3300, [1]orders!A:B,2,FALSE)</f>
        <v>554</v>
      </c>
      <c r="J3300" s="14" t="str">
        <f>VLOOKUP(A3300, [1]orders!A:I,9,FALSE)</f>
        <v>hilde.nieves@gmail.com</v>
      </c>
      <c r="K3300" s="14">
        <f>VLOOKUP(A3300, [1]orders!A:J,10,FALSE)</f>
        <v>95008</v>
      </c>
      <c r="L3300" s="2" t="str">
        <f>IFERROR(VLOOKUP(C3300, [5]stores!A:B, 2, FALSE), "Unknown")</f>
        <v>Santa Cruz Bikes</v>
      </c>
      <c r="M3300" s="2" t="str">
        <f>VLOOKUP(D3300,[3]products!A:B,2,FALSE)</f>
        <v>Sun Bicycles Cruz 7 - Women's - 2017</v>
      </c>
      <c r="N3300" s="2" t="str">
        <f>VLOOKUP(D3300, [3]products!A:H, 8, FALSE)</f>
        <v>Sun Bicycles</v>
      </c>
      <c r="O3300" s="21">
        <f>VLOOKUP(A3300, [1]orders!A:D, 4, FALSE)</f>
        <v>43001</v>
      </c>
      <c r="P3300" s="2">
        <v>2</v>
      </c>
      <c r="Q3300" s="2">
        <v>416.99</v>
      </c>
      <c r="R3300" s="27">
        <v>0.05</v>
      </c>
      <c r="S3300" s="2">
        <f t="shared" si="51"/>
        <v>833.98</v>
      </c>
    </row>
    <row r="3301" spans="1:19" x14ac:dyDescent="0.3">
      <c r="A3301" s="2">
        <v>1142</v>
      </c>
      <c r="B3301" s="2">
        <v>4</v>
      </c>
      <c r="C3301" s="2">
        <f>VLOOKUP(A3301, [1]orders!A:G, 7, FALSE)</f>
        <v>1</v>
      </c>
      <c r="D3301" s="2">
        <v>108</v>
      </c>
      <c r="E3301" s="2">
        <f>VLOOKUP(C3301, [2]staffs!A:G,1,FALSE)</f>
        <v>1</v>
      </c>
      <c r="F3301" s="2" t="str">
        <f>VLOOKUP(E3301, [2]staffs!A:D,4,FALSE)</f>
        <v>fabiola.jackson@bikes.shop</v>
      </c>
      <c r="G3301" s="2">
        <f>VLOOKUP(D3301, [3]products!$A:$D, 4, FALSE)</f>
        <v>2</v>
      </c>
      <c r="H3301" s="2" t="str">
        <f>VLOOKUP(G3301, [4]categories!A:B, 2, FALSE)</f>
        <v>Comfort Bicycles</v>
      </c>
      <c r="I3301" s="14">
        <f>VLOOKUP(A3301, [1]orders!A:B,2,FALSE)</f>
        <v>554</v>
      </c>
      <c r="J3301" s="14" t="str">
        <f>VLOOKUP(A3301, [1]orders!A:I,9,FALSE)</f>
        <v>hilde.nieves@gmail.com</v>
      </c>
      <c r="K3301" s="14">
        <f>VLOOKUP(A3301, [1]orders!A:J,10,FALSE)</f>
        <v>95008</v>
      </c>
      <c r="L3301" s="2" t="str">
        <f>IFERROR(VLOOKUP(C3301, [5]stores!A:B, 2, FALSE), "Unknown")</f>
        <v>Santa Cruz Bikes</v>
      </c>
      <c r="M3301" s="2" t="str">
        <f>VLOOKUP(D3301,[3]products!A:B,2,FALSE)</f>
        <v>Sun Bicycles Cruz 3 - Women's - 2017</v>
      </c>
      <c r="N3301" s="2" t="str">
        <f>VLOOKUP(D3301, [3]products!A:H, 8, FALSE)</f>
        <v>Sun Bicycles</v>
      </c>
      <c r="O3301" s="21">
        <f>VLOOKUP(A3301, [1]orders!A:D, 4, FALSE)</f>
        <v>43001</v>
      </c>
      <c r="P3301" s="2">
        <v>2</v>
      </c>
      <c r="Q3301" s="2">
        <v>449.99</v>
      </c>
      <c r="R3301" s="27">
        <v>0.2</v>
      </c>
      <c r="S3301" s="2">
        <f t="shared" si="51"/>
        <v>899.98</v>
      </c>
    </row>
    <row r="3302" spans="1:19" x14ac:dyDescent="0.3">
      <c r="A3302" s="2">
        <v>1142</v>
      </c>
      <c r="B3302" s="2">
        <v>5</v>
      </c>
      <c r="C3302" s="2">
        <f>VLOOKUP(A3302, [1]orders!A:G, 7, FALSE)</f>
        <v>1</v>
      </c>
      <c r="D3302" s="2">
        <v>100</v>
      </c>
      <c r="E3302" s="2">
        <f>VLOOKUP(C3302, [2]staffs!A:G,1,FALSE)</f>
        <v>1</v>
      </c>
      <c r="F3302" s="2" t="str">
        <f>VLOOKUP(E3302, [2]staffs!A:D,4,FALSE)</f>
        <v>fabiola.jackson@bikes.shop</v>
      </c>
      <c r="G3302" s="2">
        <f>VLOOKUP(D3302, [3]products!$A:$D, 4, FALSE)</f>
        <v>1</v>
      </c>
      <c r="H3302" s="2" t="str">
        <f>VLOOKUP(G3302, [4]categories!A:B, 2, FALSE)</f>
        <v>Children Bicycles</v>
      </c>
      <c r="I3302" s="14">
        <f>VLOOKUP(A3302, [1]orders!A:B,2,FALSE)</f>
        <v>554</v>
      </c>
      <c r="J3302" s="14" t="str">
        <f>VLOOKUP(A3302, [1]orders!A:I,9,FALSE)</f>
        <v>hilde.nieves@gmail.com</v>
      </c>
      <c r="K3302" s="14">
        <f>VLOOKUP(A3302, [1]orders!A:J,10,FALSE)</f>
        <v>95008</v>
      </c>
      <c r="L3302" s="2" t="str">
        <f>IFERROR(VLOOKUP(C3302, [5]stores!A:B, 2, FALSE), "Unknown")</f>
        <v>Santa Cruz Bikes</v>
      </c>
      <c r="M3302" s="2" t="str">
        <f>VLOOKUP(D3302,[3]products!A:B,2,FALSE)</f>
        <v>Electra Townie 3i EQ (20-inch) - Boys' - 2017</v>
      </c>
      <c r="N3302" s="2" t="str">
        <f>VLOOKUP(D3302, [3]products!A:H, 8, FALSE)</f>
        <v>Electra</v>
      </c>
      <c r="O3302" s="21">
        <f>VLOOKUP(A3302, [1]orders!A:D, 4, FALSE)</f>
        <v>43001</v>
      </c>
      <c r="P3302" s="2">
        <v>2</v>
      </c>
      <c r="Q3302" s="2">
        <v>489.99</v>
      </c>
      <c r="R3302" s="27">
        <v>0.05</v>
      </c>
      <c r="S3302" s="2">
        <f t="shared" si="51"/>
        <v>979.98</v>
      </c>
    </row>
    <row r="3303" spans="1:19" x14ac:dyDescent="0.3">
      <c r="A3303" s="2">
        <v>1143</v>
      </c>
      <c r="B3303" s="2">
        <v>1</v>
      </c>
      <c r="C3303" s="2">
        <f>VLOOKUP(A3303, [1]orders!A:G, 7, FALSE)</f>
        <v>1</v>
      </c>
      <c r="D3303" s="2">
        <v>99</v>
      </c>
      <c r="E3303" s="2">
        <f>VLOOKUP(C3303, [2]staffs!A:G,1,FALSE)</f>
        <v>1</v>
      </c>
      <c r="F3303" s="2" t="str">
        <f>VLOOKUP(E3303, [2]staffs!A:D,4,FALSE)</f>
        <v>fabiola.jackson@bikes.shop</v>
      </c>
      <c r="G3303" s="2">
        <f>VLOOKUP(D3303, [3]products!$A:$D, 4, FALSE)</f>
        <v>1</v>
      </c>
      <c r="H3303" s="2" t="str">
        <f>VLOOKUP(G3303, [4]categories!A:B, 2, FALSE)</f>
        <v>Children Bicycles</v>
      </c>
      <c r="I3303" s="14">
        <f>VLOOKUP(A3303, [1]orders!A:B,2,FALSE)</f>
        <v>1087</v>
      </c>
      <c r="J3303" s="14" t="str">
        <f>VLOOKUP(A3303, [1]orders!A:I,9,FALSE)</f>
        <v>willow.gardner@gmail.com</v>
      </c>
      <c r="K3303" s="14">
        <f>VLOOKUP(A3303, [1]orders!A:J,10,FALSE)</f>
        <v>94566</v>
      </c>
      <c r="L3303" s="2" t="str">
        <f>IFERROR(VLOOKUP(C3303, [5]stores!A:B, 2, FALSE), "Unknown")</f>
        <v>Santa Cruz Bikes</v>
      </c>
      <c r="M3303" s="2" t="str">
        <f>VLOOKUP(D3303,[3]products!A:B,2,FALSE)</f>
        <v>Electra Sugar Skulls 1 (20-inch) - Girl's - 2017</v>
      </c>
      <c r="N3303" s="2" t="str">
        <f>VLOOKUP(D3303, [3]products!A:H, 8, FALSE)</f>
        <v>Electra</v>
      </c>
      <c r="O3303" s="21">
        <f>VLOOKUP(A3303, [1]orders!A:D, 4, FALSE)</f>
        <v>43002</v>
      </c>
      <c r="P3303" s="2">
        <v>1</v>
      </c>
      <c r="Q3303" s="2">
        <v>299.99</v>
      </c>
      <c r="R3303" s="27">
        <v>0.2</v>
      </c>
      <c r="S3303" s="2">
        <f t="shared" si="51"/>
        <v>299.99</v>
      </c>
    </row>
    <row r="3304" spans="1:19" x14ac:dyDescent="0.3">
      <c r="A3304" s="2">
        <v>1143</v>
      </c>
      <c r="B3304" s="2">
        <v>2</v>
      </c>
      <c r="C3304" s="2">
        <f>VLOOKUP(A3304, [1]orders!A:G, 7, FALSE)</f>
        <v>1</v>
      </c>
      <c r="D3304" s="2">
        <v>48</v>
      </c>
      <c r="E3304" s="2">
        <f>VLOOKUP(C3304, [2]staffs!A:G,1,FALSE)</f>
        <v>1</v>
      </c>
      <c r="F3304" s="2" t="str">
        <f>VLOOKUP(E3304, [2]staffs!A:D,4,FALSE)</f>
        <v>fabiola.jackson@bikes.shop</v>
      </c>
      <c r="G3304" s="2">
        <f>VLOOKUP(D3304, [3]products!$A:$D, 4, FALSE)</f>
        <v>7</v>
      </c>
      <c r="H3304" s="2" t="str">
        <f>VLOOKUP(G3304, [4]categories!A:B, 2, FALSE)</f>
        <v>Road Bikes</v>
      </c>
      <c r="I3304" s="14">
        <f>VLOOKUP(A3304, [1]orders!A:B,2,FALSE)</f>
        <v>1087</v>
      </c>
      <c r="J3304" s="14" t="str">
        <f>VLOOKUP(A3304, [1]orders!A:I,9,FALSE)</f>
        <v>willow.gardner@gmail.com</v>
      </c>
      <c r="K3304" s="14">
        <f>VLOOKUP(A3304, [1]orders!A:J,10,FALSE)</f>
        <v>94566</v>
      </c>
      <c r="L3304" s="2" t="str">
        <f>IFERROR(VLOOKUP(C3304, [5]stores!A:B, 2, FALSE), "Unknown")</f>
        <v>Santa Cruz Bikes</v>
      </c>
      <c r="M3304" s="2" t="str">
        <f>VLOOKUP(D3304,[3]products!A:B,2,FALSE)</f>
        <v>Trek Emonda S 4 - 2017</v>
      </c>
      <c r="N3304" s="2" t="str">
        <f>VLOOKUP(D3304, [3]products!A:H, 8, FALSE)</f>
        <v>Trek</v>
      </c>
      <c r="O3304" s="21">
        <f>VLOOKUP(A3304, [1]orders!A:D, 4, FALSE)</f>
        <v>43002</v>
      </c>
      <c r="P3304" s="2">
        <v>1</v>
      </c>
      <c r="Q3304" s="2">
        <v>1499.99</v>
      </c>
      <c r="R3304" s="27">
        <v>0.2</v>
      </c>
      <c r="S3304" s="2">
        <f t="shared" si="51"/>
        <v>1499.99</v>
      </c>
    </row>
    <row r="3305" spans="1:19" x14ac:dyDescent="0.3">
      <c r="A3305" s="2">
        <v>1143</v>
      </c>
      <c r="B3305" s="2">
        <v>3</v>
      </c>
      <c r="C3305" s="2">
        <f>VLOOKUP(A3305, [1]orders!A:G, 7, FALSE)</f>
        <v>1</v>
      </c>
      <c r="D3305" s="2">
        <v>69</v>
      </c>
      <c r="E3305" s="2">
        <f>VLOOKUP(C3305, [2]staffs!A:G,1,FALSE)</f>
        <v>1</v>
      </c>
      <c r="F3305" s="2" t="str">
        <f>VLOOKUP(E3305, [2]staffs!A:D,4,FALSE)</f>
        <v>fabiola.jackson@bikes.shop</v>
      </c>
      <c r="G3305" s="2">
        <f>VLOOKUP(D3305, [3]products!$A:$D, 4, FALSE)</f>
        <v>3</v>
      </c>
      <c r="H3305" s="2" t="str">
        <f>VLOOKUP(G3305, [4]categories!A:B, 2, FALSE)</f>
        <v>Cruisers Bicycles</v>
      </c>
      <c r="I3305" s="14">
        <f>VLOOKUP(A3305, [1]orders!A:B,2,FALSE)</f>
        <v>1087</v>
      </c>
      <c r="J3305" s="14" t="str">
        <f>VLOOKUP(A3305, [1]orders!A:I,9,FALSE)</f>
        <v>willow.gardner@gmail.com</v>
      </c>
      <c r="K3305" s="14">
        <f>VLOOKUP(A3305, [1]orders!A:J,10,FALSE)</f>
        <v>94566</v>
      </c>
      <c r="L3305" s="2" t="str">
        <f>IFERROR(VLOOKUP(C3305, [5]stores!A:B, 2, FALSE), "Unknown")</f>
        <v>Santa Cruz Bikes</v>
      </c>
      <c r="M3305" s="2" t="str">
        <f>VLOOKUP(D3305,[3]products!A:B,2,FALSE)</f>
        <v>Sun Bicycles Cruz 7 - 2017</v>
      </c>
      <c r="N3305" s="2" t="str">
        <f>VLOOKUP(D3305, [3]products!A:H, 8, FALSE)</f>
        <v>Sun Bicycles</v>
      </c>
      <c r="O3305" s="21">
        <f>VLOOKUP(A3305, [1]orders!A:D, 4, FALSE)</f>
        <v>43002</v>
      </c>
      <c r="P3305" s="2">
        <v>2</v>
      </c>
      <c r="Q3305" s="2">
        <v>416.99</v>
      </c>
      <c r="R3305" s="27">
        <v>0.1</v>
      </c>
      <c r="S3305" s="2">
        <f t="shared" si="51"/>
        <v>833.98</v>
      </c>
    </row>
    <row r="3306" spans="1:19" x14ac:dyDescent="0.3">
      <c r="A3306" s="2">
        <v>1144</v>
      </c>
      <c r="B3306" s="2">
        <v>1</v>
      </c>
      <c r="C3306" s="2">
        <f>VLOOKUP(A3306, [1]orders!A:G, 7, FALSE)</f>
        <v>2</v>
      </c>
      <c r="D3306" s="2">
        <v>88</v>
      </c>
      <c r="E3306" s="2">
        <f>VLOOKUP(C3306, [2]staffs!A:G,1,FALSE)</f>
        <v>2</v>
      </c>
      <c r="F3306" s="2" t="str">
        <f>VLOOKUP(E3306, [2]staffs!A:D,4,FALSE)</f>
        <v>mireya.copeland@bikes.shop</v>
      </c>
      <c r="G3306" s="2">
        <f>VLOOKUP(D3306, [3]products!$A:$D, 4, FALSE)</f>
        <v>1</v>
      </c>
      <c r="H3306" s="2" t="str">
        <f>VLOOKUP(G3306, [4]categories!A:B, 2, FALSE)</f>
        <v>Children Bicycles</v>
      </c>
      <c r="I3306" s="14">
        <f>VLOOKUP(A3306, [1]orders!A:B,2,FALSE)</f>
        <v>1414</v>
      </c>
      <c r="J3306" s="14" t="str">
        <f>VLOOKUP(A3306, [1]orders!A:I,9,FALSE)</f>
        <v>sonja.walls@aol.com</v>
      </c>
      <c r="K3306" s="14">
        <f>VLOOKUP(A3306, [1]orders!A:J,10,FALSE)</f>
        <v>12804</v>
      </c>
      <c r="L3306" s="2" t="str">
        <f>IFERROR(VLOOKUP(C3306, [5]stores!A:B, 2, FALSE), "Unknown")</f>
        <v>Baldwin Bikes</v>
      </c>
      <c r="M3306" s="2" t="str">
        <f>VLOOKUP(D3306,[3]products!A:B,2,FALSE)</f>
        <v>Trek Precaliber 12 Girls - 2017</v>
      </c>
      <c r="N3306" s="2" t="str">
        <f>VLOOKUP(D3306, [3]products!A:H, 8, FALSE)</f>
        <v>Trek</v>
      </c>
      <c r="O3306" s="21">
        <f>VLOOKUP(A3306, [1]orders!A:D, 4, FALSE)</f>
        <v>43002</v>
      </c>
      <c r="P3306" s="2">
        <v>1</v>
      </c>
      <c r="Q3306" s="2">
        <v>189.99</v>
      </c>
      <c r="R3306" s="27">
        <v>7.0000000000000007E-2</v>
      </c>
      <c r="S3306" s="2">
        <f t="shared" si="51"/>
        <v>189.99</v>
      </c>
    </row>
    <row r="3307" spans="1:19" x14ac:dyDescent="0.3">
      <c r="A3307" s="2">
        <v>1145</v>
      </c>
      <c r="B3307" s="2">
        <v>1</v>
      </c>
      <c r="C3307" s="2">
        <f>VLOOKUP(A3307, [1]orders!A:G, 7, FALSE)</f>
        <v>2</v>
      </c>
      <c r="D3307" s="2">
        <v>105</v>
      </c>
      <c r="E3307" s="2">
        <f>VLOOKUP(C3307, [2]staffs!A:G,1,FALSE)</f>
        <v>2</v>
      </c>
      <c r="F3307" s="2" t="str">
        <f>VLOOKUP(E3307, [2]staffs!A:D,4,FALSE)</f>
        <v>mireya.copeland@bikes.shop</v>
      </c>
      <c r="G3307" s="2">
        <f>VLOOKUP(D3307, [3]products!$A:$D, 4, FALSE)</f>
        <v>2</v>
      </c>
      <c r="H3307" s="2" t="str">
        <f>VLOOKUP(G3307, [4]categories!A:B, 2, FALSE)</f>
        <v>Comfort Bicycles</v>
      </c>
      <c r="I3307" s="14">
        <f>VLOOKUP(A3307, [1]orders!A:B,2,FALSE)</f>
        <v>617</v>
      </c>
      <c r="J3307" s="14" t="str">
        <f>VLOOKUP(A3307, [1]orders!A:I,9,FALSE)</f>
        <v>jenna.saunders@aol.com</v>
      </c>
      <c r="K3307" s="14">
        <f>VLOOKUP(A3307, [1]orders!A:J,10,FALSE)</f>
        <v>10598</v>
      </c>
      <c r="L3307" s="2" t="str">
        <f>IFERROR(VLOOKUP(C3307, [5]stores!A:B, 2, FALSE), "Unknown")</f>
        <v>Baldwin Bikes</v>
      </c>
      <c r="M3307" s="2" t="str">
        <f>VLOOKUP(D3307,[3]products!A:B,2,FALSE)</f>
        <v>Sun Bicycles Streamway 7 - 2017</v>
      </c>
      <c r="N3307" s="2" t="str">
        <f>VLOOKUP(D3307, [3]products!A:H, 8, FALSE)</f>
        <v>Sun Bicycles</v>
      </c>
      <c r="O3307" s="21">
        <f>VLOOKUP(A3307, [1]orders!A:D, 4, FALSE)</f>
        <v>43003</v>
      </c>
      <c r="P3307" s="2">
        <v>2</v>
      </c>
      <c r="Q3307" s="2">
        <v>533.99</v>
      </c>
      <c r="R3307" s="27">
        <v>7.0000000000000007E-2</v>
      </c>
      <c r="S3307" s="2">
        <f t="shared" si="51"/>
        <v>1067.98</v>
      </c>
    </row>
    <row r="3308" spans="1:19" x14ac:dyDescent="0.3">
      <c r="A3308" s="2">
        <v>1146</v>
      </c>
      <c r="B3308" s="2">
        <v>1</v>
      </c>
      <c r="C3308" s="2">
        <f>VLOOKUP(A3308, [1]orders!A:G, 7, FALSE)</f>
        <v>2</v>
      </c>
      <c r="D3308" s="2">
        <v>36</v>
      </c>
      <c r="E3308" s="2">
        <f>VLOOKUP(C3308, [2]staffs!A:G,1,FALSE)</f>
        <v>2</v>
      </c>
      <c r="F3308" s="2" t="str">
        <f>VLOOKUP(E3308, [2]staffs!A:D,4,FALSE)</f>
        <v>mireya.copeland@bikes.shop</v>
      </c>
      <c r="G3308" s="2">
        <f>VLOOKUP(D3308, [3]products!$A:$D, 4, FALSE)</f>
        <v>6</v>
      </c>
      <c r="H3308" s="2" t="str">
        <f>VLOOKUP(G3308, [4]categories!A:B, 2, FALSE)</f>
        <v>Mountain Bikes</v>
      </c>
      <c r="I3308" s="14">
        <f>VLOOKUP(A3308, [1]orders!A:B,2,FALSE)</f>
        <v>757</v>
      </c>
      <c r="J3308" s="14" t="str">
        <f>VLOOKUP(A3308, [1]orders!A:I,9,FALSE)</f>
        <v>lamar.greer@gmail.com</v>
      </c>
      <c r="K3308" s="14">
        <f>VLOOKUP(A3308, [1]orders!A:J,10,FALSE)</f>
        <v>11756</v>
      </c>
      <c r="L3308" s="2" t="str">
        <f>IFERROR(VLOOKUP(C3308, [5]stores!A:B, 2, FALSE), "Unknown")</f>
        <v>Baldwin Bikes</v>
      </c>
      <c r="M3308" s="2" t="str">
        <f>VLOOKUP(D3308,[3]products!A:B,2,FALSE)</f>
        <v>Surly Troll Frameset - 2017</v>
      </c>
      <c r="N3308" s="2" t="str">
        <f>VLOOKUP(D3308, [3]products!A:H, 8, FALSE)</f>
        <v>Surly</v>
      </c>
      <c r="O3308" s="21">
        <f>VLOOKUP(A3308, [1]orders!A:D, 4, FALSE)</f>
        <v>43003</v>
      </c>
      <c r="P3308" s="2">
        <v>1</v>
      </c>
      <c r="Q3308" s="2">
        <v>832.99</v>
      </c>
      <c r="R3308" s="27">
        <v>7.0000000000000007E-2</v>
      </c>
      <c r="S3308" s="2">
        <f t="shared" si="51"/>
        <v>832.99</v>
      </c>
    </row>
    <row r="3309" spans="1:19" x14ac:dyDescent="0.3">
      <c r="A3309" s="2">
        <v>1146</v>
      </c>
      <c r="B3309" s="2">
        <v>2</v>
      </c>
      <c r="C3309" s="2">
        <f>VLOOKUP(A3309, [1]orders!A:G, 7, FALSE)</f>
        <v>2</v>
      </c>
      <c r="D3309" s="2">
        <v>64</v>
      </c>
      <c r="E3309" s="2">
        <f>VLOOKUP(C3309, [2]staffs!A:G,1,FALSE)</f>
        <v>2</v>
      </c>
      <c r="F3309" s="2" t="str">
        <f>VLOOKUP(E3309, [2]staffs!A:D,4,FALSE)</f>
        <v>mireya.copeland@bikes.shop</v>
      </c>
      <c r="G3309" s="2">
        <f>VLOOKUP(D3309, [3]products!$A:$D, 4, FALSE)</f>
        <v>3</v>
      </c>
      <c r="H3309" s="2" t="str">
        <f>VLOOKUP(G3309, [4]categories!A:B, 2, FALSE)</f>
        <v>Cruisers Bicycles</v>
      </c>
      <c r="I3309" s="14">
        <f>VLOOKUP(A3309, [1]orders!A:B,2,FALSE)</f>
        <v>757</v>
      </c>
      <c r="J3309" s="14" t="str">
        <f>VLOOKUP(A3309, [1]orders!A:I,9,FALSE)</f>
        <v>lamar.greer@gmail.com</v>
      </c>
      <c r="K3309" s="14">
        <f>VLOOKUP(A3309, [1]orders!A:J,10,FALSE)</f>
        <v>11756</v>
      </c>
      <c r="L3309" s="2" t="str">
        <f>IFERROR(VLOOKUP(C3309, [5]stores!A:B, 2, FALSE), "Unknown")</f>
        <v>Baldwin Bikes</v>
      </c>
      <c r="M3309" s="2" t="str">
        <f>VLOOKUP(D3309,[3]products!A:B,2,FALSE)</f>
        <v>Electra Townie Original 7D - 2017</v>
      </c>
      <c r="N3309" s="2" t="str">
        <f>VLOOKUP(D3309, [3]products!A:H, 8, FALSE)</f>
        <v>Electra</v>
      </c>
      <c r="O3309" s="21">
        <f>VLOOKUP(A3309, [1]orders!A:D, 4, FALSE)</f>
        <v>43003</v>
      </c>
      <c r="P3309" s="2">
        <v>1</v>
      </c>
      <c r="Q3309" s="2">
        <v>489.99</v>
      </c>
      <c r="R3309" s="27">
        <v>0.2</v>
      </c>
      <c r="S3309" s="2">
        <f t="shared" si="51"/>
        <v>489.99</v>
      </c>
    </row>
    <row r="3310" spans="1:19" x14ac:dyDescent="0.3">
      <c r="A3310" s="2">
        <v>1146</v>
      </c>
      <c r="B3310" s="2">
        <v>3</v>
      </c>
      <c r="C3310" s="2">
        <f>VLOOKUP(A3310, [1]orders!A:G, 7, FALSE)</f>
        <v>2</v>
      </c>
      <c r="D3310" s="2">
        <v>11</v>
      </c>
      <c r="E3310" s="2">
        <f>VLOOKUP(C3310, [2]staffs!A:G,1,FALSE)</f>
        <v>2</v>
      </c>
      <c r="F3310" s="2" t="str">
        <f>VLOOKUP(E3310, [2]staffs!A:D,4,FALSE)</f>
        <v>mireya.copeland@bikes.shop</v>
      </c>
      <c r="G3310" s="2">
        <f>VLOOKUP(D3310, [3]products!$A:$D, 4, FALSE)</f>
        <v>4</v>
      </c>
      <c r="H3310" s="2" t="str">
        <f>VLOOKUP(G3310, [4]categories!A:B, 2, FALSE)</f>
        <v>Cyclocross Bicycles</v>
      </c>
      <c r="I3310" s="14">
        <f>VLOOKUP(A3310, [1]orders!A:B,2,FALSE)</f>
        <v>757</v>
      </c>
      <c r="J3310" s="14" t="str">
        <f>VLOOKUP(A3310, [1]orders!A:I,9,FALSE)</f>
        <v>lamar.greer@gmail.com</v>
      </c>
      <c r="K3310" s="14">
        <f>VLOOKUP(A3310, [1]orders!A:J,10,FALSE)</f>
        <v>11756</v>
      </c>
      <c r="L3310" s="2" t="str">
        <f>IFERROR(VLOOKUP(C3310, [5]stores!A:B, 2, FALSE), "Unknown")</f>
        <v>Baldwin Bikes</v>
      </c>
      <c r="M3310" s="2" t="str">
        <f>VLOOKUP(D3310,[3]products!A:B,2,FALSE)</f>
        <v>Surly Straggler 650b - 2016</v>
      </c>
      <c r="N3310" s="2" t="str">
        <f>VLOOKUP(D3310, [3]products!A:H, 8, FALSE)</f>
        <v>Surly</v>
      </c>
      <c r="O3310" s="21">
        <f>VLOOKUP(A3310, [1]orders!A:D, 4, FALSE)</f>
        <v>43003</v>
      </c>
      <c r="P3310" s="2">
        <v>1</v>
      </c>
      <c r="Q3310" s="2">
        <v>1680.99</v>
      </c>
      <c r="R3310" s="27">
        <v>0.2</v>
      </c>
      <c r="S3310" s="2">
        <f t="shared" si="51"/>
        <v>1680.99</v>
      </c>
    </row>
    <row r="3311" spans="1:19" x14ac:dyDescent="0.3">
      <c r="A3311" s="2">
        <v>1147</v>
      </c>
      <c r="B3311" s="2">
        <v>1</v>
      </c>
      <c r="C3311" s="2">
        <f>VLOOKUP(A3311, [1]orders!A:G, 7, FALSE)</f>
        <v>2</v>
      </c>
      <c r="D3311" s="2">
        <v>82</v>
      </c>
      <c r="E3311" s="2">
        <f>VLOOKUP(C3311, [2]staffs!A:G,1,FALSE)</f>
        <v>2</v>
      </c>
      <c r="F3311" s="2" t="str">
        <f>VLOOKUP(E3311, [2]staffs!A:D,4,FALSE)</f>
        <v>mireya.copeland@bikes.shop</v>
      </c>
      <c r="G3311" s="2">
        <f>VLOOKUP(D3311, [3]products!$A:$D, 4, FALSE)</f>
        <v>3</v>
      </c>
      <c r="H3311" s="2" t="str">
        <f>VLOOKUP(G3311, [4]categories!A:B, 2, FALSE)</f>
        <v>Cruisers Bicycles</v>
      </c>
      <c r="I3311" s="14">
        <f>VLOOKUP(A3311, [1]orders!A:B,2,FALSE)</f>
        <v>1344</v>
      </c>
      <c r="J3311" s="14" t="str">
        <f>VLOOKUP(A3311, [1]orders!A:I,9,FALSE)</f>
        <v>eloisa.tucker@hotmail.com</v>
      </c>
      <c r="K3311" s="14">
        <f>VLOOKUP(A3311, [1]orders!A:J,10,FALSE)</f>
        <v>11414</v>
      </c>
      <c r="L3311" s="2" t="str">
        <f>IFERROR(VLOOKUP(C3311, [5]stores!A:B, 2, FALSE), "Unknown")</f>
        <v>Baldwin Bikes</v>
      </c>
      <c r="M3311" s="2" t="str">
        <f>VLOOKUP(D3311,[3]products!A:B,2,FALSE)</f>
        <v>Electra Amsterdam Original 3i Ladies' - 2017</v>
      </c>
      <c r="N3311" s="2" t="str">
        <f>VLOOKUP(D3311, [3]products!A:H, 8, FALSE)</f>
        <v>Electra</v>
      </c>
      <c r="O3311" s="21">
        <f>VLOOKUP(A3311, [1]orders!A:D, 4, FALSE)</f>
        <v>43003</v>
      </c>
      <c r="P3311" s="2">
        <v>1</v>
      </c>
      <c r="Q3311" s="2">
        <v>659.99</v>
      </c>
      <c r="R3311" s="27">
        <v>0.2</v>
      </c>
      <c r="S3311" s="2">
        <f t="shared" si="51"/>
        <v>659.99</v>
      </c>
    </row>
    <row r="3312" spans="1:19" x14ac:dyDescent="0.3">
      <c r="A3312" s="2">
        <v>1147</v>
      </c>
      <c r="B3312" s="2">
        <v>2</v>
      </c>
      <c r="C3312" s="2">
        <f>VLOOKUP(A3312, [1]orders!A:G, 7, FALSE)</f>
        <v>2</v>
      </c>
      <c r="D3312" s="2">
        <v>39</v>
      </c>
      <c r="E3312" s="2">
        <f>VLOOKUP(C3312, [2]staffs!A:G,1,FALSE)</f>
        <v>2</v>
      </c>
      <c r="F3312" s="2" t="str">
        <f>VLOOKUP(E3312, [2]staffs!A:D,4,FALSE)</f>
        <v>mireya.copeland@bikes.shop</v>
      </c>
      <c r="G3312" s="2">
        <f>VLOOKUP(D3312, [3]products!$A:$D, 4, FALSE)</f>
        <v>6</v>
      </c>
      <c r="H3312" s="2" t="str">
        <f>VLOOKUP(G3312, [4]categories!A:B, 2, FALSE)</f>
        <v>Mountain Bikes</v>
      </c>
      <c r="I3312" s="14">
        <f>VLOOKUP(A3312, [1]orders!A:B,2,FALSE)</f>
        <v>1344</v>
      </c>
      <c r="J3312" s="14" t="str">
        <f>VLOOKUP(A3312, [1]orders!A:I,9,FALSE)</f>
        <v>eloisa.tucker@hotmail.com</v>
      </c>
      <c r="K3312" s="14">
        <f>VLOOKUP(A3312, [1]orders!A:J,10,FALSE)</f>
        <v>11414</v>
      </c>
      <c r="L3312" s="2" t="str">
        <f>IFERROR(VLOOKUP(C3312, [5]stores!A:B, 2, FALSE), "Unknown")</f>
        <v>Baldwin Bikes</v>
      </c>
      <c r="M3312" s="2" t="str">
        <f>VLOOKUP(D3312,[3]products!A:B,2,FALSE)</f>
        <v>Trek Stache 5 - 2017</v>
      </c>
      <c r="N3312" s="2" t="str">
        <f>VLOOKUP(D3312, [3]products!A:H, 8, FALSE)</f>
        <v>Trek</v>
      </c>
      <c r="O3312" s="21">
        <f>VLOOKUP(A3312, [1]orders!A:D, 4, FALSE)</f>
        <v>43003</v>
      </c>
      <c r="P3312" s="2">
        <v>2</v>
      </c>
      <c r="Q3312" s="2">
        <v>1499.99</v>
      </c>
      <c r="R3312" s="27">
        <v>0.05</v>
      </c>
      <c r="S3312" s="2">
        <f t="shared" si="51"/>
        <v>2999.98</v>
      </c>
    </row>
    <row r="3313" spans="1:19" x14ac:dyDescent="0.3">
      <c r="A3313" s="2">
        <v>1148</v>
      </c>
      <c r="B3313" s="2">
        <v>1</v>
      </c>
      <c r="C3313" s="2">
        <f>VLOOKUP(A3313, [1]orders!A:G, 7, FALSE)</f>
        <v>2</v>
      </c>
      <c r="D3313" s="2">
        <v>82</v>
      </c>
      <c r="E3313" s="2">
        <f>VLOOKUP(C3313, [2]staffs!A:G,1,FALSE)</f>
        <v>2</v>
      </c>
      <c r="F3313" s="2" t="str">
        <f>VLOOKUP(E3313, [2]staffs!A:D,4,FALSE)</f>
        <v>mireya.copeland@bikes.shop</v>
      </c>
      <c r="G3313" s="2">
        <f>VLOOKUP(D3313, [3]products!$A:$D, 4, FALSE)</f>
        <v>3</v>
      </c>
      <c r="H3313" s="2" t="str">
        <f>VLOOKUP(G3313, [4]categories!A:B, 2, FALSE)</f>
        <v>Cruisers Bicycles</v>
      </c>
      <c r="I3313" s="14">
        <f>VLOOKUP(A3313, [1]orders!A:B,2,FALSE)</f>
        <v>1379</v>
      </c>
      <c r="J3313" s="14" t="str">
        <f>VLOOKUP(A3313, [1]orders!A:I,9,FALSE)</f>
        <v>dorine.thornton@gmail.com</v>
      </c>
      <c r="K3313" s="14">
        <f>VLOOKUP(A3313, [1]orders!A:J,10,FALSE)</f>
        <v>11104</v>
      </c>
      <c r="L3313" s="2" t="str">
        <f>IFERROR(VLOOKUP(C3313, [5]stores!A:B, 2, FALSE), "Unknown")</f>
        <v>Baldwin Bikes</v>
      </c>
      <c r="M3313" s="2" t="str">
        <f>VLOOKUP(D3313,[3]products!A:B,2,FALSE)</f>
        <v>Electra Amsterdam Original 3i Ladies' - 2017</v>
      </c>
      <c r="N3313" s="2" t="str">
        <f>VLOOKUP(D3313, [3]products!A:H, 8, FALSE)</f>
        <v>Electra</v>
      </c>
      <c r="O3313" s="21">
        <f>VLOOKUP(A3313, [1]orders!A:D, 4, FALSE)</f>
        <v>43003</v>
      </c>
      <c r="P3313" s="2">
        <v>1</v>
      </c>
      <c r="Q3313" s="2">
        <v>659.99</v>
      </c>
      <c r="R3313" s="27">
        <v>7.0000000000000007E-2</v>
      </c>
      <c r="S3313" s="2">
        <f t="shared" si="51"/>
        <v>659.99</v>
      </c>
    </row>
    <row r="3314" spans="1:19" x14ac:dyDescent="0.3">
      <c r="A3314" s="2">
        <v>1148</v>
      </c>
      <c r="B3314" s="2">
        <v>2</v>
      </c>
      <c r="C3314" s="2">
        <f>VLOOKUP(A3314, [1]orders!A:G, 7, FALSE)</f>
        <v>2</v>
      </c>
      <c r="D3314" s="2">
        <v>22</v>
      </c>
      <c r="E3314" s="2">
        <f>VLOOKUP(C3314, [2]staffs!A:G,1,FALSE)</f>
        <v>2</v>
      </c>
      <c r="F3314" s="2" t="str">
        <f>VLOOKUP(E3314, [2]staffs!A:D,4,FALSE)</f>
        <v>mireya.copeland@bikes.shop</v>
      </c>
      <c r="G3314" s="2">
        <f>VLOOKUP(D3314, [3]products!$A:$D, 4, FALSE)</f>
        <v>1</v>
      </c>
      <c r="H3314" s="2" t="str">
        <f>VLOOKUP(G3314, [4]categories!A:B, 2, FALSE)</f>
        <v>Children Bicycles</v>
      </c>
      <c r="I3314" s="14">
        <f>VLOOKUP(A3314, [1]orders!A:B,2,FALSE)</f>
        <v>1379</v>
      </c>
      <c r="J3314" s="14" t="str">
        <f>VLOOKUP(A3314, [1]orders!A:I,9,FALSE)</f>
        <v>dorine.thornton@gmail.com</v>
      </c>
      <c r="K3314" s="14">
        <f>VLOOKUP(A3314, [1]orders!A:J,10,FALSE)</f>
        <v>11104</v>
      </c>
      <c r="L3314" s="2" t="str">
        <f>IFERROR(VLOOKUP(C3314, [5]stores!A:B, 2, FALSE), "Unknown")</f>
        <v>Baldwin Bikes</v>
      </c>
      <c r="M3314" s="2" t="str">
        <f>VLOOKUP(D3314,[3]products!A:B,2,FALSE)</f>
        <v>Electra Girl's Hawaii 1 (16-inch) - 2015/2016</v>
      </c>
      <c r="N3314" s="2" t="str">
        <f>VLOOKUP(D3314, [3]products!A:H, 8, FALSE)</f>
        <v>Electra</v>
      </c>
      <c r="O3314" s="21">
        <f>VLOOKUP(A3314, [1]orders!A:D, 4, FALSE)</f>
        <v>43003</v>
      </c>
      <c r="P3314" s="2">
        <v>1</v>
      </c>
      <c r="Q3314" s="2">
        <v>269.99</v>
      </c>
      <c r="R3314" s="27">
        <v>7.0000000000000007E-2</v>
      </c>
      <c r="S3314" s="2">
        <f t="shared" si="51"/>
        <v>269.99</v>
      </c>
    </row>
    <row r="3315" spans="1:19" x14ac:dyDescent="0.3">
      <c r="A3315" s="2">
        <v>1148</v>
      </c>
      <c r="B3315" s="2">
        <v>3</v>
      </c>
      <c r="C3315" s="2">
        <f>VLOOKUP(A3315, [1]orders!A:G, 7, FALSE)</f>
        <v>2</v>
      </c>
      <c r="D3315" s="2">
        <v>77</v>
      </c>
      <c r="E3315" s="2">
        <f>VLOOKUP(C3315, [2]staffs!A:G,1,FALSE)</f>
        <v>2</v>
      </c>
      <c r="F3315" s="2" t="str">
        <f>VLOOKUP(E3315, [2]staffs!A:D,4,FALSE)</f>
        <v>mireya.copeland@bikes.shop</v>
      </c>
      <c r="G3315" s="2">
        <f>VLOOKUP(D3315, [3]products!$A:$D, 4, FALSE)</f>
        <v>3</v>
      </c>
      <c r="H3315" s="2" t="str">
        <f>VLOOKUP(G3315, [4]categories!A:B, 2, FALSE)</f>
        <v>Cruisers Bicycles</v>
      </c>
      <c r="I3315" s="14">
        <f>VLOOKUP(A3315, [1]orders!A:B,2,FALSE)</f>
        <v>1379</v>
      </c>
      <c r="J3315" s="14" t="str">
        <f>VLOOKUP(A3315, [1]orders!A:I,9,FALSE)</f>
        <v>dorine.thornton@gmail.com</v>
      </c>
      <c r="K3315" s="14">
        <f>VLOOKUP(A3315, [1]orders!A:J,10,FALSE)</f>
        <v>11104</v>
      </c>
      <c r="L3315" s="2" t="str">
        <f>IFERROR(VLOOKUP(C3315, [5]stores!A:B, 2, FALSE), "Unknown")</f>
        <v>Baldwin Bikes</v>
      </c>
      <c r="M3315" s="2" t="str">
        <f>VLOOKUP(D3315,[3]products!A:B,2,FALSE)</f>
        <v>Electra Glam Punk 3i Ladies' - 2017</v>
      </c>
      <c r="N3315" s="2" t="str">
        <f>VLOOKUP(D3315, [3]products!A:H, 8, FALSE)</f>
        <v>Electra</v>
      </c>
      <c r="O3315" s="21">
        <f>VLOOKUP(A3315, [1]orders!A:D, 4, FALSE)</f>
        <v>43003</v>
      </c>
      <c r="P3315" s="2">
        <v>2</v>
      </c>
      <c r="Q3315" s="2">
        <v>799.99</v>
      </c>
      <c r="R3315" s="27">
        <v>0.05</v>
      </c>
      <c r="S3315" s="2">
        <f t="shared" si="51"/>
        <v>1599.98</v>
      </c>
    </row>
    <row r="3316" spans="1:19" x14ac:dyDescent="0.3">
      <c r="A3316" s="2">
        <v>1148</v>
      </c>
      <c r="B3316" s="2">
        <v>4</v>
      </c>
      <c r="C3316" s="2">
        <f>VLOOKUP(A3316, [1]orders!A:G, 7, FALSE)</f>
        <v>2</v>
      </c>
      <c r="D3316" s="2">
        <v>94</v>
      </c>
      <c r="E3316" s="2">
        <f>VLOOKUP(C3316, [2]staffs!A:G,1,FALSE)</f>
        <v>2</v>
      </c>
      <c r="F3316" s="2" t="str">
        <f>VLOOKUP(E3316, [2]staffs!A:D,4,FALSE)</f>
        <v>mireya.copeland@bikes.shop</v>
      </c>
      <c r="G3316" s="2">
        <f>VLOOKUP(D3316, [3]products!$A:$D, 4, FALSE)</f>
        <v>1</v>
      </c>
      <c r="H3316" s="2" t="str">
        <f>VLOOKUP(G3316, [4]categories!A:B, 2, FALSE)</f>
        <v>Children Bicycles</v>
      </c>
      <c r="I3316" s="14">
        <f>VLOOKUP(A3316, [1]orders!A:B,2,FALSE)</f>
        <v>1379</v>
      </c>
      <c r="J3316" s="14" t="str">
        <f>VLOOKUP(A3316, [1]orders!A:I,9,FALSE)</f>
        <v>dorine.thornton@gmail.com</v>
      </c>
      <c r="K3316" s="14">
        <f>VLOOKUP(A3316, [1]orders!A:J,10,FALSE)</f>
        <v>11104</v>
      </c>
      <c r="L3316" s="2" t="str">
        <f>IFERROR(VLOOKUP(C3316, [5]stores!A:B, 2, FALSE), "Unknown")</f>
        <v>Baldwin Bikes</v>
      </c>
      <c r="M3316" s="2" t="str">
        <f>VLOOKUP(D3316,[3]products!A:B,2,FALSE)</f>
        <v>Haro Shredder Pro 20 - 2017</v>
      </c>
      <c r="N3316" s="2" t="str">
        <f>VLOOKUP(D3316, [3]products!A:H, 8, FALSE)</f>
        <v>Haro</v>
      </c>
      <c r="O3316" s="21">
        <f>VLOOKUP(A3316, [1]orders!A:D, 4, FALSE)</f>
        <v>43003</v>
      </c>
      <c r="P3316" s="2">
        <v>2</v>
      </c>
      <c r="Q3316" s="2">
        <v>249.99</v>
      </c>
      <c r="R3316" s="27">
        <v>0.1</v>
      </c>
      <c r="S3316" s="2">
        <f t="shared" si="51"/>
        <v>499.98</v>
      </c>
    </row>
    <row r="3317" spans="1:19" x14ac:dyDescent="0.3">
      <c r="A3317" s="2">
        <v>1149</v>
      </c>
      <c r="B3317" s="2">
        <v>1</v>
      </c>
      <c r="C3317" s="2">
        <f>VLOOKUP(A3317, [1]orders!A:G, 7, FALSE)</f>
        <v>2</v>
      </c>
      <c r="D3317" s="2">
        <v>98</v>
      </c>
      <c r="E3317" s="2">
        <f>VLOOKUP(C3317, [2]staffs!A:G,1,FALSE)</f>
        <v>2</v>
      </c>
      <c r="F3317" s="2" t="str">
        <f>VLOOKUP(E3317, [2]staffs!A:D,4,FALSE)</f>
        <v>mireya.copeland@bikes.shop</v>
      </c>
      <c r="G3317" s="2">
        <f>VLOOKUP(D3317, [3]products!$A:$D, 4, FALSE)</f>
        <v>1</v>
      </c>
      <c r="H3317" s="2" t="str">
        <f>VLOOKUP(G3317, [4]categories!A:B, 2, FALSE)</f>
        <v>Children Bicycles</v>
      </c>
      <c r="I3317" s="14">
        <f>VLOOKUP(A3317, [1]orders!A:B,2,FALSE)</f>
        <v>787</v>
      </c>
      <c r="J3317" s="14" t="str">
        <f>VLOOKUP(A3317, [1]orders!A:I,9,FALSE)</f>
        <v>malisa.mitchell@msn.com</v>
      </c>
      <c r="K3317" s="14">
        <f>VLOOKUP(A3317, [1]orders!A:J,10,FALSE)</f>
        <v>10550</v>
      </c>
      <c r="L3317" s="2" t="str">
        <f>IFERROR(VLOOKUP(C3317, [5]stores!A:B, 2, FALSE), "Unknown")</f>
        <v>Baldwin Bikes</v>
      </c>
      <c r="M3317" s="2" t="str">
        <f>VLOOKUP(D3317,[3]products!A:B,2,FALSE)</f>
        <v>Electra Straight 8 3i (20-inch) - Boy's - 2017</v>
      </c>
      <c r="N3317" s="2" t="str">
        <f>VLOOKUP(D3317, [3]products!A:H, 8, FALSE)</f>
        <v>Electra</v>
      </c>
      <c r="O3317" s="21">
        <f>VLOOKUP(A3317, [1]orders!A:D, 4, FALSE)</f>
        <v>43005</v>
      </c>
      <c r="P3317" s="2">
        <v>2</v>
      </c>
      <c r="Q3317" s="2">
        <v>489.99</v>
      </c>
      <c r="R3317" s="27">
        <v>7.0000000000000007E-2</v>
      </c>
      <c r="S3317" s="2">
        <f t="shared" si="51"/>
        <v>979.98</v>
      </c>
    </row>
    <row r="3318" spans="1:19" x14ac:dyDescent="0.3">
      <c r="A3318" s="2">
        <v>1149</v>
      </c>
      <c r="B3318" s="2">
        <v>2</v>
      </c>
      <c r="C3318" s="2">
        <f>VLOOKUP(A3318, [1]orders!A:G, 7, FALSE)</f>
        <v>2</v>
      </c>
      <c r="D3318" s="2">
        <v>48</v>
      </c>
      <c r="E3318" s="2">
        <f>VLOOKUP(C3318, [2]staffs!A:G,1,FALSE)</f>
        <v>2</v>
      </c>
      <c r="F3318" s="2" t="str">
        <f>VLOOKUP(E3318, [2]staffs!A:D,4,FALSE)</f>
        <v>mireya.copeland@bikes.shop</v>
      </c>
      <c r="G3318" s="2">
        <f>VLOOKUP(D3318, [3]products!$A:$D, 4, FALSE)</f>
        <v>7</v>
      </c>
      <c r="H3318" s="2" t="str">
        <f>VLOOKUP(G3318, [4]categories!A:B, 2, FALSE)</f>
        <v>Road Bikes</v>
      </c>
      <c r="I3318" s="14">
        <f>VLOOKUP(A3318, [1]orders!A:B,2,FALSE)</f>
        <v>787</v>
      </c>
      <c r="J3318" s="14" t="str">
        <f>VLOOKUP(A3318, [1]orders!A:I,9,FALSE)</f>
        <v>malisa.mitchell@msn.com</v>
      </c>
      <c r="K3318" s="14">
        <f>VLOOKUP(A3318, [1]orders!A:J,10,FALSE)</f>
        <v>10550</v>
      </c>
      <c r="L3318" s="2" t="str">
        <f>IFERROR(VLOOKUP(C3318, [5]stores!A:B, 2, FALSE), "Unknown")</f>
        <v>Baldwin Bikes</v>
      </c>
      <c r="M3318" s="2" t="str">
        <f>VLOOKUP(D3318,[3]products!A:B,2,FALSE)</f>
        <v>Trek Emonda S 4 - 2017</v>
      </c>
      <c r="N3318" s="2" t="str">
        <f>VLOOKUP(D3318, [3]products!A:H, 8, FALSE)</f>
        <v>Trek</v>
      </c>
      <c r="O3318" s="21">
        <f>VLOOKUP(A3318, [1]orders!A:D, 4, FALSE)</f>
        <v>43005</v>
      </c>
      <c r="P3318" s="2">
        <v>1</v>
      </c>
      <c r="Q3318" s="2">
        <v>1499.99</v>
      </c>
      <c r="R3318" s="27">
        <v>0.05</v>
      </c>
      <c r="S3318" s="2">
        <f t="shared" si="51"/>
        <v>1499.99</v>
      </c>
    </row>
    <row r="3319" spans="1:19" x14ac:dyDescent="0.3">
      <c r="A3319" s="2">
        <v>1149</v>
      </c>
      <c r="B3319" s="2">
        <v>3</v>
      </c>
      <c r="C3319" s="2">
        <f>VLOOKUP(A3319, [1]orders!A:G, 7, FALSE)</f>
        <v>2</v>
      </c>
      <c r="D3319" s="2">
        <v>58</v>
      </c>
      <c r="E3319" s="2">
        <f>VLOOKUP(C3319, [2]staffs!A:G,1,FALSE)</f>
        <v>2</v>
      </c>
      <c r="F3319" s="2" t="str">
        <f>VLOOKUP(E3319, [2]staffs!A:D,4,FALSE)</f>
        <v>mireya.copeland@bikes.shop</v>
      </c>
      <c r="G3319" s="2">
        <f>VLOOKUP(D3319, [3]products!$A:$D, 4, FALSE)</f>
        <v>7</v>
      </c>
      <c r="H3319" s="2" t="str">
        <f>VLOOKUP(G3319, [4]categories!A:B, 2, FALSE)</f>
        <v>Road Bikes</v>
      </c>
      <c r="I3319" s="14">
        <f>VLOOKUP(A3319, [1]orders!A:B,2,FALSE)</f>
        <v>787</v>
      </c>
      <c r="J3319" s="14" t="str">
        <f>VLOOKUP(A3319, [1]orders!A:I,9,FALSE)</f>
        <v>malisa.mitchell@msn.com</v>
      </c>
      <c r="K3319" s="14">
        <f>VLOOKUP(A3319, [1]orders!A:J,10,FALSE)</f>
        <v>10550</v>
      </c>
      <c r="L3319" s="2" t="str">
        <f>IFERROR(VLOOKUP(C3319, [5]stores!A:B, 2, FALSE), "Unknown")</f>
        <v>Baldwin Bikes</v>
      </c>
      <c r="M3319" s="2" t="str">
        <f>VLOOKUP(D3319,[3]products!A:B,2,FALSE)</f>
        <v>Trek Madone 9.2 - 2017</v>
      </c>
      <c r="N3319" s="2" t="str">
        <f>VLOOKUP(D3319, [3]products!A:H, 8, FALSE)</f>
        <v>Trek</v>
      </c>
      <c r="O3319" s="21">
        <f>VLOOKUP(A3319, [1]orders!A:D, 4, FALSE)</f>
        <v>43005</v>
      </c>
      <c r="P3319" s="2">
        <v>1</v>
      </c>
      <c r="Q3319" s="2">
        <v>4999.99</v>
      </c>
      <c r="R3319" s="27">
        <v>0.05</v>
      </c>
      <c r="S3319" s="2">
        <f t="shared" si="51"/>
        <v>4999.99</v>
      </c>
    </row>
    <row r="3320" spans="1:19" x14ac:dyDescent="0.3">
      <c r="A3320" s="2">
        <v>1149</v>
      </c>
      <c r="B3320" s="2">
        <v>4</v>
      </c>
      <c r="C3320" s="2">
        <f>VLOOKUP(A3320, [1]orders!A:G, 7, FALSE)</f>
        <v>2</v>
      </c>
      <c r="D3320" s="2">
        <v>85</v>
      </c>
      <c r="E3320" s="2">
        <f>VLOOKUP(C3320, [2]staffs!A:G,1,FALSE)</f>
        <v>2</v>
      </c>
      <c r="F3320" s="2" t="str">
        <f>VLOOKUP(E3320, [2]staffs!A:D,4,FALSE)</f>
        <v>mireya.copeland@bikes.shop</v>
      </c>
      <c r="G3320" s="2">
        <f>VLOOKUP(D3320, [3]products!$A:$D, 4, FALSE)</f>
        <v>1</v>
      </c>
      <c r="H3320" s="2" t="str">
        <f>VLOOKUP(G3320, [4]categories!A:B, 2, FALSE)</f>
        <v>Children Bicycles</v>
      </c>
      <c r="I3320" s="14">
        <f>VLOOKUP(A3320, [1]orders!A:B,2,FALSE)</f>
        <v>787</v>
      </c>
      <c r="J3320" s="14" t="str">
        <f>VLOOKUP(A3320, [1]orders!A:I,9,FALSE)</f>
        <v>malisa.mitchell@msn.com</v>
      </c>
      <c r="K3320" s="14">
        <f>VLOOKUP(A3320, [1]orders!A:J,10,FALSE)</f>
        <v>10550</v>
      </c>
      <c r="L3320" s="2" t="str">
        <f>IFERROR(VLOOKUP(C3320, [5]stores!A:B, 2, FALSE), "Unknown")</f>
        <v>Baldwin Bikes</v>
      </c>
      <c r="M3320" s="2" t="str">
        <f>VLOOKUP(D3320,[3]products!A:B,2,FALSE)</f>
        <v>Haro Downtown 16 - 2017</v>
      </c>
      <c r="N3320" s="2" t="str">
        <f>VLOOKUP(D3320, [3]products!A:H, 8, FALSE)</f>
        <v>Haro</v>
      </c>
      <c r="O3320" s="21">
        <f>VLOOKUP(A3320, [1]orders!A:D, 4, FALSE)</f>
        <v>43005</v>
      </c>
      <c r="P3320" s="2">
        <v>1</v>
      </c>
      <c r="Q3320" s="2">
        <v>329.99</v>
      </c>
      <c r="R3320" s="27">
        <v>0.2</v>
      </c>
      <c r="S3320" s="2">
        <f t="shared" si="51"/>
        <v>329.99</v>
      </c>
    </row>
    <row r="3321" spans="1:19" x14ac:dyDescent="0.3">
      <c r="A3321" s="2">
        <v>1149</v>
      </c>
      <c r="B3321" s="2">
        <v>5</v>
      </c>
      <c r="C3321" s="2">
        <f>VLOOKUP(A3321, [1]orders!A:G, 7, FALSE)</f>
        <v>2</v>
      </c>
      <c r="D3321" s="2">
        <v>94</v>
      </c>
      <c r="E3321" s="2">
        <f>VLOOKUP(C3321, [2]staffs!A:G,1,FALSE)</f>
        <v>2</v>
      </c>
      <c r="F3321" s="2" t="str">
        <f>VLOOKUP(E3321, [2]staffs!A:D,4,FALSE)</f>
        <v>mireya.copeland@bikes.shop</v>
      </c>
      <c r="G3321" s="2">
        <f>VLOOKUP(D3321, [3]products!$A:$D, 4, FALSE)</f>
        <v>1</v>
      </c>
      <c r="H3321" s="2" t="str">
        <f>VLOOKUP(G3321, [4]categories!A:B, 2, FALSE)</f>
        <v>Children Bicycles</v>
      </c>
      <c r="I3321" s="14">
        <f>VLOOKUP(A3321, [1]orders!A:B,2,FALSE)</f>
        <v>787</v>
      </c>
      <c r="J3321" s="14" t="str">
        <f>VLOOKUP(A3321, [1]orders!A:I,9,FALSE)</f>
        <v>malisa.mitchell@msn.com</v>
      </c>
      <c r="K3321" s="14">
        <f>VLOOKUP(A3321, [1]orders!A:J,10,FALSE)</f>
        <v>10550</v>
      </c>
      <c r="L3321" s="2" t="str">
        <f>IFERROR(VLOOKUP(C3321, [5]stores!A:B, 2, FALSE), "Unknown")</f>
        <v>Baldwin Bikes</v>
      </c>
      <c r="M3321" s="2" t="str">
        <f>VLOOKUP(D3321,[3]products!A:B,2,FALSE)</f>
        <v>Haro Shredder Pro 20 - 2017</v>
      </c>
      <c r="N3321" s="2" t="str">
        <f>VLOOKUP(D3321, [3]products!A:H, 8, FALSE)</f>
        <v>Haro</v>
      </c>
      <c r="O3321" s="21">
        <f>VLOOKUP(A3321, [1]orders!A:D, 4, FALSE)</f>
        <v>43005</v>
      </c>
      <c r="P3321" s="2">
        <v>1</v>
      </c>
      <c r="Q3321" s="2">
        <v>249.99</v>
      </c>
      <c r="R3321" s="27">
        <v>0.1</v>
      </c>
      <c r="S3321" s="2">
        <f t="shared" si="51"/>
        <v>249.99</v>
      </c>
    </row>
    <row r="3322" spans="1:19" x14ac:dyDescent="0.3">
      <c r="A3322" s="2">
        <v>1150</v>
      </c>
      <c r="B3322" s="2">
        <v>1</v>
      </c>
      <c r="C3322" s="2">
        <f>VLOOKUP(A3322, [1]orders!A:G, 7, FALSE)</f>
        <v>2</v>
      </c>
      <c r="D3322" s="2">
        <v>29</v>
      </c>
      <c r="E3322" s="2">
        <f>VLOOKUP(C3322, [2]staffs!A:G,1,FALSE)</f>
        <v>2</v>
      </c>
      <c r="F3322" s="2" t="str">
        <f>VLOOKUP(E3322, [2]staffs!A:D,4,FALSE)</f>
        <v>mireya.copeland@bikes.shop</v>
      </c>
      <c r="G3322" s="2">
        <f>VLOOKUP(D3322, [3]products!$A:$D, 4, FALSE)</f>
        <v>6</v>
      </c>
      <c r="H3322" s="2" t="str">
        <f>VLOOKUP(G3322, [4]categories!A:B, 2, FALSE)</f>
        <v>Mountain Bikes</v>
      </c>
      <c r="I3322" s="14">
        <f>VLOOKUP(A3322, [1]orders!A:B,2,FALSE)</f>
        <v>1183</v>
      </c>
      <c r="J3322" s="14" t="str">
        <f>VLOOKUP(A3322, [1]orders!A:I,9,FALSE)</f>
        <v>kim.clark@msn.com</v>
      </c>
      <c r="K3322" s="14">
        <f>VLOOKUP(A3322, [1]orders!A:J,10,FALSE)</f>
        <v>11566</v>
      </c>
      <c r="L3322" s="2" t="str">
        <f>IFERROR(VLOOKUP(C3322, [5]stores!A:B, 2, FALSE), "Unknown")</f>
        <v>Baldwin Bikes</v>
      </c>
      <c r="M3322" s="2" t="str">
        <f>VLOOKUP(D3322,[3]products!A:B,2,FALSE)</f>
        <v>Trek X-Caliber 8 - 2017</v>
      </c>
      <c r="N3322" s="2" t="str">
        <f>VLOOKUP(D3322, [3]products!A:H, 8, FALSE)</f>
        <v>Trek</v>
      </c>
      <c r="O3322" s="21">
        <f>VLOOKUP(A3322, [1]orders!A:D, 4, FALSE)</f>
        <v>43006</v>
      </c>
      <c r="P3322" s="2">
        <v>1</v>
      </c>
      <c r="Q3322" s="2">
        <v>999.99</v>
      </c>
      <c r="R3322" s="27">
        <v>0.05</v>
      </c>
      <c r="S3322" s="2">
        <f t="shared" si="51"/>
        <v>999.99</v>
      </c>
    </row>
    <row r="3323" spans="1:19" x14ac:dyDescent="0.3">
      <c r="A3323" s="2">
        <v>1150</v>
      </c>
      <c r="B3323" s="2">
        <v>2</v>
      </c>
      <c r="C3323" s="2">
        <f>VLOOKUP(A3323, [1]orders!A:G, 7, FALSE)</f>
        <v>2</v>
      </c>
      <c r="D3323" s="2">
        <v>91</v>
      </c>
      <c r="E3323" s="2">
        <f>VLOOKUP(C3323, [2]staffs!A:G,1,FALSE)</f>
        <v>2</v>
      </c>
      <c r="F3323" s="2" t="str">
        <f>VLOOKUP(E3323, [2]staffs!A:D,4,FALSE)</f>
        <v>mireya.copeland@bikes.shop</v>
      </c>
      <c r="G3323" s="2">
        <f>VLOOKUP(D3323, [3]products!$A:$D, 4, FALSE)</f>
        <v>1</v>
      </c>
      <c r="H3323" s="2" t="str">
        <f>VLOOKUP(G3323, [4]categories!A:B, 2, FALSE)</f>
        <v>Children Bicycles</v>
      </c>
      <c r="I3323" s="14">
        <f>VLOOKUP(A3323, [1]orders!A:B,2,FALSE)</f>
        <v>1183</v>
      </c>
      <c r="J3323" s="14" t="str">
        <f>VLOOKUP(A3323, [1]orders!A:I,9,FALSE)</f>
        <v>kim.clark@msn.com</v>
      </c>
      <c r="K3323" s="14">
        <f>VLOOKUP(A3323, [1]orders!A:J,10,FALSE)</f>
        <v>11566</v>
      </c>
      <c r="L3323" s="2" t="str">
        <f>IFERROR(VLOOKUP(C3323, [5]stores!A:B, 2, FALSE), "Unknown")</f>
        <v>Baldwin Bikes</v>
      </c>
      <c r="M3323" s="2" t="str">
        <f>VLOOKUP(D3323,[3]products!A:B,2,FALSE)</f>
        <v>Trek Precaliber 24 (21-Speed) - Girls - 2017</v>
      </c>
      <c r="N3323" s="2" t="str">
        <f>VLOOKUP(D3323, [3]products!A:H, 8, FALSE)</f>
        <v>Trek</v>
      </c>
      <c r="O3323" s="21">
        <f>VLOOKUP(A3323, [1]orders!A:D, 4, FALSE)</f>
        <v>43006</v>
      </c>
      <c r="P3323" s="2">
        <v>1</v>
      </c>
      <c r="Q3323" s="2">
        <v>349.99</v>
      </c>
      <c r="R3323" s="27">
        <v>0.05</v>
      </c>
      <c r="S3323" s="2">
        <f t="shared" si="51"/>
        <v>349.99</v>
      </c>
    </row>
    <row r="3324" spans="1:19" x14ac:dyDescent="0.3">
      <c r="A3324" s="2">
        <v>1150</v>
      </c>
      <c r="B3324" s="2">
        <v>3</v>
      </c>
      <c r="C3324" s="2">
        <f>VLOOKUP(A3324, [1]orders!A:G, 7, FALSE)</f>
        <v>2</v>
      </c>
      <c r="D3324" s="2">
        <v>104</v>
      </c>
      <c r="E3324" s="2">
        <f>VLOOKUP(C3324, [2]staffs!A:G,1,FALSE)</f>
        <v>2</v>
      </c>
      <c r="F3324" s="2" t="str">
        <f>VLOOKUP(E3324, [2]staffs!A:D,4,FALSE)</f>
        <v>mireya.copeland@bikes.shop</v>
      </c>
      <c r="G3324" s="2">
        <f>VLOOKUP(D3324, [3]products!$A:$D, 4, FALSE)</f>
        <v>2</v>
      </c>
      <c r="H3324" s="2" t="str">
        <f>VLOOKUP(G3324, [4]categories!A:B, 2, FALSE)</f>
        <v>Comfort Bicycles</v>
      </c>
      <c r="I3324" s="14">
        <f>VLOOKUP(A3324, [1]orders!A:B,2,FALSE)</f>
        <v>1183</v>
      </c>
      <c r="J3324" s="14" t="str">
        <f>VLOOKUP(A3324, [1]orders!A:I,9,FALSE)</f>
        <v>kim.clark@msn.com</v>
      </c>
      <c r="K3324" s="14">
        <f>VLOOKUP(A3324, [1]orders!A:J,10,FALSE)</f>
        <v>11566</v>
      </c>
      <c r="L3324" s="2" t="str">
        <f>IFERROR(VLOOKUP(C3324, [5]stores!A:B, 2, FALSE), "Unknown")</f>
        <v>Baldwin Bikes</v>
      </c>
      <c r="M3324" s="2" t="str">
        <f>VLOOKUP(D3324,[3]products!A:B,2,FALSE)</f>
        <v>Sun Bicycles Streamway - 2017</v>
      </c>
      <c r="N3324" s="2" t="str">
        <f>VLOOKUP(D3324, [3]products!A:H, 8, FALSE)</f>
        <v>Sun Bicycles</v>
      </c>
      <c r="O3324" s="21">
        <f>VLOOKUP(A3324, [1]orders!A:D, 4, FALSE)</f>
        <v>43006</v>
      </c>
      <c r="P3324" s="2">
        <v>2</v>
      </c>
      <c r="Q3324" s="2">
        <v>481.99</v>
      </c>
      <c r="R3324" s="27">
        <v>7.0000000000000007E-2</v>
      </c>
      <c r="S3324" s="2">
        <f t="shared" si="51"/>
        <v>963.98</v>
      </c>
    </row>
    <row r="3325" spans="1:19" x14ac:dyDescent="0.3">
      <c r="A3325" s="2">
        <v>1150</v>
      </c>
      <c r="B3325" s="2">
        <v>4</v>
      </c>
      <c r="C3325" s="2">
        <f>VLOOKUP(A3325, [1]orders!A:G, 7, FALSE)</f>
        <v>2</v>
      </c>
      <c r="D3325" s="2">
        <v>21</v>
      </c>
      <c r="E3325" s="2">
        <f>VLOOKUP(C3325, [2]staffs!A:G,1,FALSE)</f>
        <v>2</v>
      </c>
      <c r="F3325" s="2" t="str">
        <f>VLOOKUP(E3325, [2]staffs!A:D,4,FALSE)</f>
        <v>mireya.copeland@bikes.shop</v>
      </c>
      <c r="G3325" s="2">
        <f>VLOOKUP(D3325, [3]products!$A:$D, 4, FALSE)</f>
        <v>1</v>
      </c>
      <c r="H3325" s="2" t="str">
        <f>VLOOKUP(G3325, [4]categories!A:B, 2, FALSE)</f>
        <v>Children Bicycles</v>
      </c>
      <c r="I3325" s="14">
        <f>VLOOKUP(A3325, [1]orders!A:B,2,FALSE)</f>
        <v>1183</v>
      </c>
      <c r="J3325" s="14" t="str">
        <f>VLOOKUP(A3325, [1]orders!A:I,9,FALSE)</f>
        <v>kim.clark@msn.com</v>
      </c>
      <c r="K3325" s="14">
        <f>VLOOKUP(A3325, [1]orders!A:J,10,FALSE)</f>
        <v>11566</v>
      </c>
      <c r="L3325" s="2" t="str">
        <f>IFERROR(VLOOKUP(C3325, [5]stores!A:B, 2, FALSE), "Unknown")</f>
        <v>Baldwin Bikes</v>
      </c>
      <c r="M3325" s="2" t="str">
        <f>VLOOKUP(D3325,[3]products!A:B,2,FALSE)</f>
        <v>Electra Cruiser 1 (24-Inch) - 2016</v>
      </c>
      <c r="N3325" s="2" t="str">
        <f>VLOOKUP(D3325, [3]products!A:H, 8, FALSE)</f>
        <v>Electra</v>
      </c>
      <c r="O3325" s="21">
        <f>VLOOKUP(A3325, [1]orders!A:D, 4, FALSE)</f>
        <v>43006</v>
      </c>
      <c r="P3325" s="2">
        <v>2</v>
      </c>
      <c r="Q3325" s="2">
        <v>269.99</v>
      </c>
      <c r="R3325" s="27">
        <v>0.1</v>
      </c>
      <c r="S3325" s="2">
        <f t="shared" si="51"/>
        <v>539.98</v>
      </c>
    </row>
    <row r="3326" spans="1:19" x14ac:dyDescent="0.3">
      <c r="A3326" s="2">
        <v>1151</v>
      </c>
      <c r="B3326" s="2">
        <v>1</v>
      </c>
      <c r="C3326" s="2">
        <f>VLOOKUP(A3326, [1]orders!A:G, 7, FALSE)</f>
        <v>1</v>
      </c>
      <c r="D3326" s="2">
        <v>30</v>
      </c>
      <c r="E3326" s="2">
        <f>VLOOKUP(C3326, [2]staffs!A:G,1,FALSE)</f>
        <v>1</v>
      </c>
      <c r="F3326" s="2" t="str">
        <f>VLOOKUP(E3326, [2]staffs!A:D,4,FALSE)</f>
        <v>fabiola.jackson@bikes.shop</v>
      </c>
      <c r="G3326" s="2">
        <f>VLOOKUP(D3326, [3]products!$A:$D, 4, FALSE)</f>
        <v>6</v>
      </c>
      <c r="H3326" s="2" t="str">
        <f>VLOOKUP(G3326, [4]categories!A:B, 2, FALSE)</f>
        <v>Mountain Bikes</v>
      </c>
      <c r="I3326" s="14">
        <f>VLOOKUP(A3326, [1]orders!A:B,2,FALSE)</f>
        <v>708</v>
      </c>
      <c r="J3326" s="14" t="str">
        <f>VLOOKUP(A3326, [1]orders!A:I,9,FALSE)</f>
        <v>majorie.glover@msn.com</v>
      </c>
      <c r="K3326" s="14">
        <f>VLOOKUP(A3326, [1]orders!A:J,10,FALSE)</f>
        <v>92307</v>
      </c>
      <c r="L3326" s="2" t="str">
        <f>IFERROR(VLOOKUP(C3326, [5]stores!A:B, 2, FALSE), "Unknown")</f>
        <v>Santa Cruz Bikes</v>
      </c>
      <c r="M3326" s="2" t="str">
        <f>VLOOKUP(D3326,[3]products!A:B,2,FALSE)</f>
        <v>Surly Ice Cream Truck Frameset - 2017</v>
      </c>
      <c r="N3326" s="2" t="str">
        <f>VLOOKUP(D3326, [3]products!A:H, 8, FALSE)</f>
        <v>Surly</v>
      </c>
      <c r="O3326" s="21">
        <f>VLOOKUP(A3326, [1]orders!A:D, 4, FALSE)</f>
        <v>43007</v>
      </c>
      <c r="P3326" s="2">
        <v>2</v>
      </c>
      <c r="Q3326" s="2">
        <v>999.99</v>
      </c>
      <c r="R3326" s="27">
        <v>0.05</v>
      </c>
      <c r="S3326" s="2">
        <f t="shared" si="51"/>
        <v>1999.98</v>
      </c>
    </row>
    <row r="3327" spans="1:19" x14ac:dyDescent="0.3">
      <c r="A3327" s="2">
        <v>1152</v>
      </c>
      <c r="B3327" s="2">
        <v>1</v>
      </c>
      <c r="C3327" s="2">
        <f>VLOOKUP(A3327, [1]orders!A:G, 7, FALSE)</f>
        <v>2</v>
      </c>
      <c r="D3327" s="2">
        <v>58</v>
      </c>
      <c r="E3327" s="2">
        <f>VLOOKUP(C3327, [2]staffs!A:G,1,FALSE)</f>
        <v>2</v>
      </c>
      <c r="F3327" s="2" t="str">
        <f>VLOOKUP(E3327, [2]staffs!A:D,4,FALSE)</f>
        <v>mireya.copeland@bikes.shop</v>
      </c>
      <c r="G3327" s="2">
        <f>VLOOKUP(D3327, [3]products!$A:$D, 4, FALSE)</f>
        <v>7</v>
      </c>
      <c r="H3327" s="2" t="str">
        <f>VLOOKUP(G3327, [4]categories!A:B, 2, FALSE)</f>
        <v>Road Bikes</v>
      </c>
      <c r="I3327" s="14">
        <f>VLOOKUP(A3327, [1]orders!A:B,2,FALSE)</f>
        <v>1244</v>
      </c>
      <c r="J3327" s="14" t="str">
        <f>VLOOKUP(A3327, [1]orders!A:I,9,FALSE)</f>
        <v>trang.hardin@yahoo.com</v>
      </c>
      <c r="K3327" s="14">
        <f>VLOOKUP(A3327, [1]orders!A:J,10,FALSE)</f>
        <v>14043</v>
      </c>
      <c r="L3327" s="2" t="str">
        <f>IFERROR(VLOOKUP(C3327, [5]stores!A:B, 2, FALSE), "Unknown")</f>
        <v>Baldwin Bikes</v>
      </c>
      <c r="M3327" s="2" t="str">
        <f>VLOOKUP(D3327,[3]products!A:B,2,FALSE)</f>
        <v>Trek Madone 9.2 - 2017</v>
      </c>
      <c r="N3327" s="2" t="str">
        <f>VLOOKUP(D3327, [3]products!A:H, 8, FALSE)</f>
        <v>Trek</v>
      </c>
      <c r="O3327" s="21">
        <f>VLOOKUP(A3327, [1]orders!A:D, 4, FALSE)</f>
        <v>43007</v>
      </c>
      <c r="P3327" s="2">
        <v>1</v>
      </c>
      <c r="Q3327" s="2">
        <v>4999.99</v>
      </c>
      <c r="R3327" s="27">
        <v>7.0000000000000007E-2</v>
      </c>
      <c r="S3327" s="2">
        <f t="shared" si="51"/>
        <v>4999.99</v>
      </c>
    </row>
    <row r="3328" spans="1:19" x14ac:dyDescent="0.3">
      <c r="A3328" s="2">
        <v>1152</v>
      </c>
      <c r="B3328" s="2">
        <v>2</v>
      </c>
      <c r="C3328" s="2">
        <f>VLOOKUP(A3328, [1]orders!A:G, 7, FALSE)</f>
        <v>2</v>
      </c>
      <c r="D3328" s="2">
        <v>91</v>
      </c>
      <c r="E3328" s="2">
        <f>VLOOKUP(C3328, [2]staffs!A:G,1,FALSE)</f>
        <v>2</v>
      </c>
      <c r="F3328" s="2" t="str">
        <f>VLOOKUP(E3328, [2]staffs!A:D,4,FALSE)</f>
        <v>mireya.copeland@bikes.shop</v>
      </c>
      <c r="G3328" s="2">
        <f>VLOOKUP(D3328, [3]products!$A:$D, 4, FALSE)</f>
        <v>1</v>
      </c>
      <c r="H3328" s="2" t="str">
        <f>VLOOKUP(G3328, [4]categories!A:B, 2, FALSE)</f>
        <v>Children Bicycles</v>
      </c>
      <c r="I3328" s="14">
        <f>VLOOKUP(A3328, [1]orders!A:B,2,FALSE)</f>
        <v>1244</v>
      </c>
      <c r="J3328" s="14" t="str">
        <f>VLOOKUP(A3328, [1]orders!A:I,9,FALSE)</f>
        <v>trang.hardin@yahoo.com</v>
      </c>
      <c r="K3328" s="14">
        <f>VLOOKUP(A3328, [1]orders!A:J,10,FALSE)</f>
        <v>14043</v>
      </c>
      <c r="L3328" s="2" t="str">
        <f>IFERROR(VLOOKUP(C3328, [5]stores!A:B, 2, FALSE), "Unknown")</f>
        <v>Baldwin Bikes</v>
      </c>
      <c r="M3328" s="2" t="str">
        <f>VLOOKUP(D3328,[3]products!A:B,2,FALSE)</f>
        <v>Trek Precaliber 24 (21-Speed) - Girls - 2017</v>
      </c>
      <c r="N3328" s="2" t="str">
        <f>VLOOKUP(D3328, [3]products!A:H, 8, FALSE)</f>
        <v>Trek</v>
      </c>
      <c r="O3328" s="21">
        <f>VLOOKUP(A3328, [1]orders!A:D, 4, FALSE)</f>
        <v>43007</v>
      </c>
      <c r="P3328" s="2">
        <v>2</v>
      </c>
      <c r="Q3328" s="2">
        <v>349.99</v>
      </c>
      <c r="R3328" s="27">
        <v>0.2</v>
      </c>
      <c r="S3328" s="2">
        <f t="shared" si="51"/>
        <v>699.98</v>
      </c>
    </row>
    <row r="3329" spans="1:19" x14ac:dyDescent="0.3">
      <c r="A3329" s="2">
        <v>1152</v>
      </c>
      <c r="B3329" s="2">
        <v>3</v>
      </c>
      <c r="C3329" s="2">
        <f>VLOOKUP(A3329, [1]orders!A:G, 7, FALSE)</f>
        <v>2</v>
      </c>
      <c r="D3329" s="2">
        <v>24</v>
      </c>
      <c r="E3329" s="2">
        <f>VLOOKUP(C3329, [2]staffs!A:G,1,FALSE)</f>
        <v>2</v>
      </c>
      <c r="F3329" s="2" t="str">
        <f>VLOOKUP(E3329, [2]staffs!A:D,4,FALSE)</f>
        <v>mireya.copeland@bikes.shop</v>
      </c>
      <c r="G3329" s="2">
        <f>VLOOKUP(D3329, [3]products!$A:$D, 4, FALSE)</f>
        <v>2</v>
      </c>
      <c r="H3329" s="2" t="str">
        <f>VLOOKUP(G3329, [4]categories!A:B, 2, FALSE)</f>
        <v>Comfort Bicycles</v>
      </c>
      <c r="I3329" s="14">
        <f>VLOOKUP(A3329, [1]orders!A:B,2,FALSE)</f>
        <v>1244</v>
      </c>
      <c r="J3329" s="14" t="str">
        <f>VLOOKUP(A3329, [1]orders!A:I,9,FALSE)</f>
        <v>trang.hardin@yahoo.com</v>
      </c>
      <c r="K3329" s="14">
        <f>VLOOKUP(A3329, [1]orders!A:J,10,FALSE)</f>
        <v>14043</v>
      </c>
      <c r="L3329" s="2" t="str">
        <f>IFERROR(VLOOKUP(C3329, [5]stores!A:B, 2, FALSE), "Unknown")</f>
        <v>Baldwin Bikes</v>
      </c>
      <c r="M3329" s="2" t="str">
        <f>VLOOKUP(D3329,[3]products!A:B,2,FALSE)</f>
        <v>Electra Townie Original 21D - 2016</v>
      </c>
      <c r="N3329" s="2" t="str">
        <f>VLOOKUP(D3329, [3]products!A:H, 8, FALSE)</f>
        <v>Electra</v>
      </c>
      <c r="O3329" s="21">
        <f>VLOOKUP(A3329, [1]orders!A:D, 4, FALSE)</f>
        <v>43007</v>
      </c>
      <c r="P3329" s="2">
        <v>1</v>
      </c>
      <c r="Q3329" s="2">
        <v>549.99</v>
      </c>
      <c r="R3329" s="27">
        <v>0.05</v>
      </c>
      <c r="S3329" s="2">
        <f t="shared" si="51"/>
        <v>549.99</v>
      </c>
    </row>
    <row r="3330" spans="1:19" x14ac:dyDescent="0.3">
      <c r="A3330" s="2">
        <v>1153</v>
      </c>
      <c r="B3330" s="2">
        <v>1</v>
      </c>
      <c r="C3330" s="2">
        <f>VLOOKUP(A3330, [1]orders!A:G, 7, FALSE)</f>
        <v>2</v>
      </c>
      <c r="D3330" s="2">
        <v>103</v>
      </c>
      <c r="E3330" s="2">
        <f>VLOOKUP(C3330, [2]staffs!A:G,1,FALSE)</f>
        <v>2</v>
      </c>
      <c r="F3330" s="2" t="str">
        <f>VLOOKUP(E3330, [2]staffs!A:D,4,FALSE)</f>
        <v>mireya.copeland@bikes.shop</v>
      </c>
      <c r="G3330" s="2">
        <f>VLOOKUP(D3330, [3]products!$A:$D, 4, FALSE)</f>
        <v>2</v>
      </c>
      <c r="H3330" s="2" t="str">
        <f>VLOOKUP(G3330, [4]categories!A:B, 2, FALSE)</f>
        <v>Comfort Bicycles</v>
      </c>
      <c r="I3330" s="14">
        <f>VLOOKUP(A3330, [1]orders!A:B,2,FALSE)</f>
        <v>720</v>
      </c>
      <c r="J3330" s="14" t="str">
        <f>VLOOKUP(A3330, [1]orders!A:I,9,FALSE)</f>
        <v>devin.shaffer@gmail.com</v>
      </c>
      <c r="K3330" s="14">
        <f>VLOOKUP(A3330, [1]orders!A:J,10,FALSE)</f>
        <v>14606</v>
      </c>
      <c r="L3330" s="2" t="str">
        <f>IFERROR(VLOOKUP(C3330, [5]stores!A:B, 2, FALSE), "Unknown")</f>
        <v>Baldwin Bikes</v>
      </c>
      <c r="M3330" s="2" t="str">
        <f>VLOOKUP(D3330,[3]products!A:B,2,FALSE)</f>
        <v>Sun Bicycles Streamway 3 - 2017</v>
      </c>
      <c r="N3330" s="2" t="str">
        <f>VLOOKUP(D3330, [3]products!A:H, 8, FALSE)</f>
        <v>Sun Bicycles</v>
      </c>
      <c r="O3330" s="21">
        <f>VLOOKUP(A3330, [1]orders!A:D, 4, FALSE)</f>
        <v>43008</v>
      </c>
      <c r="P3330" s="2">
        <v>1</v>
      </c>
      <c r="Q3330" s="2">
        <v>551.99</v>
      </c>
      <c r="R3330" s="27">
        <v>0.1</v>
      </c>
      <c r="S3330" s="2">
        <f t="shared" si="51"/>
        <v>551.99</v>
      </c>
    </row>
    <row r="3331" spans="1:19" x14ac:dyDescent="0.3">
      <c r="A3331" s="2">
        <v>1153</v>
      </c>
      <c r="B3331" s="2">
        <v>2</v>
      </c>
      <c r="C3331" s="2">
        <f>VLOOKUP(A3331, [1]orders!A:G, 7, FALSE)</f>
        <v>2</v>
      </c>
      <c r="D3331" s="2">
        <v>6</v>
      </c>
      <c r="E3331" s="2">
        <f>VLOOKUP(C3331, [2]staffs!A:G,1,FALSE)</f>
        <v>2</v>
      </c>
      <c r="F3331" s="2" t="str">
        <f>VLOOKUP(E3331, [2]staffs!A:D,4,FALSE)</f>
        <v>mireya.copeland@bikes.shop</v>
      </c>
      <c r="G3331" s="2">
        <f>VLOOKUP(D3331, [3]products!$A:$D, 4, FALSE)</f>
        <v>6</v>
      </c>
      <c r="H3331" s="2" t="str">
        <f>VLOOKUP(G3331, [4]categories!A:B, 2, FALSE)</f>
        <v>Mountain Bikes</v>
      </c>
      <c r="I3331" s="14">
        <f>VLOOKUP(A3331, [1]orders!A:B,2,FALSE)</f>
        <v>720</v>
      </c>
      <c r="J3331" s="14" t="str">
        <f>VLOOKUP(A3331, [1]orders!A:I,9,FALSE)</f>
        <v>devin.shaffer@gmail.com</v>
      </c>
      <c r="K3331" s="14">
        <f>VLOOKUP(A3331, [1]orders!A:J,10,FALSE)</f>
        <v>14606</v>
      </c>
      <c r="L3331" s="2" t="str">
        <f>IFERROR(VLOOKUP(C3331, [5]stores!A:B, 2, FALSE), "Unknown")</f>
        <v>Baldwin Bikes</v>
      </c>
      <c r="M3331" s="2" t="str">
        <f>VLOOKUP(D3331,[3]products!A:B,2,FALSE)</f>
        <v>Surly Ice Cream Truck Frameset - 2016</v>
      </c>
      <c r="N3331" s="2" t="str">
        <f>VLOOKUP(D3331, [3]products!A:H, 8, FALSE)</f>
        <v>Surly</v>
      </c>
      <c r="O3331" s="21">
        <f>VLOOKUP(A3331, [1]orders!A:D, 4, FALSE)</f>
        <v>43008</v>
      </c>
      <c r="P3331" s="2">
        <v>2</v>
      </c>
      <c r="Q3331" s="2">
        <v>469.99</v>
      </c>
      <c r="R3331" s="27">
        <v>0.05</v>
      </c>
      <c r="S3331" s="2">
        <f t="shared" ref="S3331:S3394" si="52">P3331*Q3331</f>
        <v>939.98</v>
      </c>
    </row>
    <row r="3332" spans="1:19" x14ac:dyDescent="0.3">
      <c r="A3332" s="2">
        <v>1154</v>
      </c>
      <c r="B3332" s="2">
        <v>1</v>
      </c>
      <c r="C3332" s="2">
        <f>VLOOKUP(A3332, [1]orders!A:G, 7, FALSE)</f>
        <v>2</v>
      </c>
      <c r="D3332" s="2">
        <v>17</v>
      </c>
      <c r="E3332" s="2">
        <f>VLOOKUP(C3332, [2]staffs!A:G,1,FALSE)</f>
        <v>2</v>
      </c>
      <c r="F3332" s="2" t="str">
        <f>VLOOKUP(E3332, [2]staffs!A:D,4,FALSE)</f>
        <v>mireya.copeland@bikes.shop</v>
      </c>
      <c r="G3332" s="2">
        <f>VLOOKUP(D3332, [3]products!$A:$D, 4, FALSE)</f>
        <v>3</v>
      </c>
      <c r="H3332" s="2" t="str">
        <f>VLOOKUP(G3332, [4]categories!A:B, 2, FALSE)</f>
        <v>Cruisers Bicycles</v>
      </c>
      <c r="I3332" s="14">
        <f>VLOOKUP(A3332, [1]orders!A:B,2,FALSE)</f>
        <v>789</v>
      </c>
      <c r="J3332" s="14" t="str">
        <f>VLOOKUP(A3332, [1]orders!A:I,9,FALSE)</f>
        <v>tad.gardner@hotmail.com</v>
      </c>
      <c r="K3332" s="14">
        <f>VLOOKUP(A3332, [1]orders!A:J,10,FALSE)</f>
        <v>14304</v>
      </c>
      <c r="L3332" s="2" t="str">
        <f>IFERROR(VLOOKUP(C3332, [5]stores!A:B, 2, FALSE), "Unknown")</f>
        <v>Baldwin Bikes</v>
      </c>
      <c r="M3332" s="2" t="str">
        <f>VLOOKUP(D3332,[3]products!A:B,2,FALSE)</f>
        <v>Pure Cycles Vine 8-Speed - 2016</v>
      </c>
      <c r="N3332" s="2" t="str">
        <f>VLOOKUP(D3332, [3]products!A:H, 8, FALSE)</f>
        <v>Pure Cycles</v>
      </c>
      <c r="O3332" s="21">
        <f>VLOOKUP(A3332, [1]orders!A:D, 4, FALSE)</f>
        <v>43008</v>
      </c>
      <c r="P3332" s="2">
        <v>1</v>
      </c>
      <c r="Q3332" s="2">
        <v>429</v>
      </c>
      <c r="R3332" s="27">
        <v>0.2</v>
      </c>
      <c r="S3332" s="2">
        <f t="shared" si="52"/>
        <v>429</v>
      </c>
    </row>
    <row r="3333" spans="1:19" x14ac:dyDescent="0.3">
      <c r="A3333" s="2">
        <v>1154</v>
      </c>
      <c r="B3333" s="2">
        <v>2</v>
      </c>
      <c r="C3333" s="2">
        <f>VLOOKUP(A3333, [1]orders!A:G, 7, FALSE)</f>
        <v>2</v>
      </c>
      <c r="D3333" s="2">
        <v>60</v>
      </c>
      <c r="E3333" s="2">
        <f>VLOOKUP(C3333, [2]staffs!A:G,1,FALSE)</f>
        <v>2</v>
      </c>
      <c r="F3333" s="2" t="str">
        <f>VLOOKUP(E3333, [2]staffs!A:D,4,FALSE)</f>
        <v>mireya.copeland@bikes.shop</v>
      </c>
      <c r="G3333" s="2">
        <f>VLOOKUP(D3333, [3]products!$A:$D, 4, FALSE)</f>
        <v>5</v>
      </c>
      <c r="H3333" s="2" t="str">
        <f>VLOOKUP(G3333, [4]categories!A:B, 2, FALSE)</f>
        <v>Electric Bikes</v>
      </c>
      <c r="I3333" s="14">
        <f>VLOOKUP(A3333, [1]orders!A:B,2,FALSE)</f>
        <v>789</v>
      </c>
      <c r="J3333" s="14" t="str">
        <f>VLOOKUP(A3333, [1]orders!A:I,9,FALSE)</f>
        <v>tad.gardner@hotmail.com</v>
      </c>
      <c r="K3333" s="14">
        <f>VLOOKUP(A3333, [1]orders!A:J,10,FALSE)</f>
        <v>14304</v>
      </c>
      <c r="L3333" s="2" t="str">
        <f>IFERROR(VLOOKUP(C3333, [5]stores!A:B, 2, FALSE), "Unknown")</f>
        <v>Baldwin Bikes</v>
      </c>
      <c r="M3333" s="2" t="str">
        <f>VLOOKUP(D3333,[3]products!A:B,2,FALSE)</f>
        <v>Sun Bicycles ElectroLite - 2017</v>
      </c>
      <c r="N3333" s="2" t="str">
        <f>VLOOKUP(D3333, [3]products!A:H, 8, FALSE)</f>
        <v>Sun Bicycles</v>
      </c>
      <c r="O3333" s="21">
        <f>VLOOKUP(A3333, [1]orders!A:D, 4, FALSE)</f>
        <v>43008</v>
      </c>
      <c r="P3333" s="2">
        <v>1</v>
      </c>
      <c r="Q3333" s="2">
        <v>1559.99</v>
      </c>
      <c r="R3333" s="27">
        <v>7.0000000000000007E-2</v>
      </c>
      <c r="S3333" s="2">
        <f t="shared" si="52"/>
        <v>1559.99</v>
      </c>
    </row>
    <row r="3334" spans="1:19" x14ac:dyDescent="0.3">
      <c r="A3334" s="2">
        <v>1154</v>
      </c>
      <c r="B3334" s="2">
        <v>3</v>
      </c>
      <c r="C3334" s="2">
        <f>VLOOKUP(A3334, [1]orders!A:G, 7, FALSE)</f>
        <v>2</v>
      </c>
      <c r="D3334" s="2">
        <v>67</v>
      </c>
      <c r="E3334" s="2">
        <f>VLOOKUP(C3334, [2]staffs!A:G,1,FALSE)</f>
        <v>2</v>
      </c>
      <c r="F3334" s="2" t="str">
        <f>VLOOKUP(E3334, [2]staffs!A:D,4,FALSE)</f>
        <v>mireya.copeland@bikes.shop</v>
      </c>
      <c r="G3334" s="2">
        <f>VLOOKUP(D3334, [3]products!$A:$D, 4, FALSE)</f>
        <v>3</v>
      </c>
      <c r="H3334" s="2" t="str">
        <f>VLOOKUP(G3334, [4]categories!A:B, 2, FALSE)</f>
        <v>Cruisers Bicycles</v>
      </c>
      <c r="I3334" s="14">
        <f>VLOOKUP(A3334, [1]orders!A:B,2,FALSE)</f>
        <v>789</v>
      </c>
      <c r="J3334" s="14" t="str">
        <f>VLOOKUP(A3334, [1]orders!A:I,9,FALSE)</f>
        <v>tad.gardner@hotmail.com</v>
      </c>
      <c r="K3334" s="14">
        <f>VLOOKUP(A3334, [1]orders!A:J,10,FALSE)</f>
        <v>14304</v>
      </c>
      <c r="L3334" s="2" t="str">
        <f>IFERROR(VLOOKUP(C3334, [5]stores!A:B, 2, FALSE), "Unknown")</f>
        <v>Baldwin Bikes</v>
      </c>
      <c r="M3334" s="2" t="str">
        <f>VLOOKUP(D3334,[3]products!A:B,2,FALSE)</f>
        <v>Sun Bicycles Revolutions 24 - Girl's - 2017</v>
      </c>
      <c r="N3334" s="2" t="str">
        <f>VLOOKUP(D3334, [3]products!A:H, 8, FALSE)</f>
        <v>Sun Bicycles</v>
      </c>
      <c r="O3334" s="21">
        <f>VLOOKUP(A3334, [1]orders!A:D, 4, FALSE)</f>
        <v>43008</v>
      </c>
      <c r="P3334" s="2">
        <v>2</v>
      </c>
      <c r="Q3334" s="2">
        <v>250.99</v>
      </c>
      <c r="R3334" s="27">
        <v>0.2</v>
      </c>
      <c r="S3334" s="2">
        <f t="shared" si="52"/>
        <v>501.98</v>
      </c>
    </row>
    <row r="3335" spans="1:19" x14ac:dyDescent="0.3">
      <c r="A3335" s="2">
        <v>1155</v>
      </c>
      <c r="B3335" s="2">
        <v>1</v>
      </c>
      <c r="C3335" s="2">
        <f>VLOOKUP(A3335, [1]orders!A:G, 7, FALSE)</f>
        <v>2</v>
      </c>
      <c r="D3335" s="2">
        <v>68</v>
      </c>
      <c r="E3335" s="2">
        <f>VLOOKUP(C3335, [2]staffs!A:G,1,FALSE)</f>
        <v>2</v>
      </c>
      <c r="F3335" s="2" t="str">
        <f>VLOOKUP(E3335, [2]staffs!A:D,4,FALSE)</f>
        <v>mireya.copeland@bikes.shop</v>
      </c>
      <c r="G3335" s="2">
        <f>VLOOKUP(D3335, [3]products!$A:$D, 4, FALSE)</f>
        <v>3</v>
      </c>
      <c r="H3335" s="2" t="str">
        <f>VLOOKUP(G3335, [4]categories!A:B, 2, FALSE)</f>
        <v>Cruisers Bicycles</v>
      </c>
      <c r="I3335" s="14">
        <f>VLOOKUP(A3335, [1]orders!A:B,2,FALSE)</f>
        <v>865</v>
      </c>
      <c r="J3335" s="14" t="str">
        <f>VLOOKUP(A3335, [1]orders!A:I,9,FALSE)</f>
        <v>julia.joyner@msn.com</v>
      </c>
      <c r="K3335" s="14">
        <f>VLOOKUP(A3335, [1]orders!A:J,10,FALSE)</f>
        <v>11102</v>
      </c>
      <c r="L3335" s="2" t="str">
        <f>IFERROR(VLOOKUP(C3335, [5]stores!A:B, 2, FALSE), "Unknown")</f>
        <v>Baldwin Bikes</v>
      </c>
      <c r="M3335" s="2" t="str">
        <f>VLOOKUP(D3335,[3]products!A:B,2,FALSE)</f>
        <v>Sun Bicycles Cruz 3 - 2017</v>
      </c>
      <c r="N3335" s="2" t="str">
        <f>VLOOKUP(D3335, [3]products!A:H, 8, FALSE)</f>
        <v>Sun Bicycles</v>
      </c>
      <c r="O3335" s="21">
        <f>VLOOKUP(A3335, [1]orders!A:D, 4, FALSE)</f>
        <v>43008</v>
      </c>
      <c r="P3335" s="2">
        <v>2</v>
      </c>
      <c r="Q3335" s="2">
        <v>449.99</v>
      </c>
      <c r="R3335" s="27">
        <v>0.05</v>
      </c>
      <c r="S3335" s="2">
        <f t="shared" si="52"/>
        <v>899.98</v>
      </c>
    </row>
    <row r="3336" spans="1:19" x14ac:dyDescent="0.3">
      <c r="A3336" s="2">
        <v>1155</v>
      </c>
      <c r="B3336" s="2">
        <v>2</v>
      </c>
      <c r="C3336" s="2">
        <f>VLOOKUP(A3336, [1]orders!A:G, 7, FALSE)</f>
        <v>2</v>
      </c>
      <c r="D3336" s="2">
        <v>6</v>
      </c>
      <c r="E3336" s="2">
        <f>VLOOKUP(C3336, [2]staffs!A:G,1,FALSE)</f>
        <v>2</v>
      </c>
      <c r="F3336" s="2" t="str">
        <f>VLOOKUP(E3336, [2]staffs!A:D,4,FALSE)</f>
        <v>mireya.copeland@bikes.shop</v>
      </c>
      <c r="G3336" s="2">
        <f>VLOOKUP(D3336, [3]products!$A:$D, 4, FALSE)</f>
        <v>6</v>
      </c>
      <c r="H3336" s="2" t="str">
        <f>VLOOKUP(G3336, [4]categories!A:B, 2, FALSE)</f>
        <v>Mountain Bikes</v>
      </c>
      <c r="I3336" s="14">
        <f>VLOOKUP(A3336, [1]orders!A:B,2,FALSE)</f>
        <v>865</v>
      </c>
      <c r="J3336" s="14" t="str">
        <f>VLOOKUP(A3336, [1]orders!A:I,9,FALSE)</f>
        <v>julia.joyner@msn.com</v>
      </c>
      <c r="K3336" s="14">
        <f>VLOOKUP(A3336, [1]orders!A:J,10,FALSE)</f>
        <v>11102</v>
      </c>
      <c r="L3336" s="2" t="str">
        <f>IFERROR(VLOOKUP(C3336, [5]stores!A:B, 2, FALSE), "Unknown")</f>
        <v>Baldwin Bikes</v>
      </c>
      <c r="M3336" s="2" t="str">
        <f>VLOOKUP(D3336,[3]products!A:B,2,FALSE)</f>
        <v>Surly Ice Cream Truck Frameset - 2016</v>
      </c>
      <c r="N3336" s="2" t="str">
        <f>VLOOKUP(D3336, [3]products!A:H, 8, FALSE)</f>
        <v>Surly</v>
      </c>
      <c r="O3336" s="21">
        <f>VLOOKUP(A3336, [1]orders!A:D, 4, FALSE)</f>
        <v>43008</v>
      </c>
      <c r="P3336" s="2">
        <v>2</v>
      </c>
      <c r="Q3336" s="2">
        <v>469.99</v>
      </c>
      <c r="R3336" s="27">
        <v>0.1</v>
      </c>
      <c r="S3336" s="2">
        <f t="shared" si="52"/>
        <v>939.98</v>
      </c>
    </row>
    <row r="3337" spans="1:19" x14ac:dyDescent="0.3">
      <c r="A3337" s="2">
        <v>1155</v>
      </c>
      <c r="B3337" s="2">
        <v>3</v>
      </c>
      <c r="C3337" s="2">
        <f>VLOOKUP(A3337, [1]orders!A:G, 7, FALSE)</f>
        <v>2</v>
      </c>
      <c r="D3337" s="2">
        <v>35</v>
      </c>
      <c r="E3337" s="2">
        <f>VLOOKUP(C3337, [2]staffs!A:G,1,FALSE)</f>
        <v>2</v>
      </c>
      <c r="F3337" s="2" t="str">
        <f>VLOOKUP(E3337, [2]staffs!A:D,4,FALSE)</f>
        <v>mireya.copeland@bikes.shop</v>
      </c>
      <c r="G3337" s="2">
        <f>VLOOKUP(D3337, [3]products!$A:$D, 4, FALSE)</f>
        <v>6</v>
      </c>
      <c r="H3337" s="2" t="str">
        <f>VLOOKUP(G3337, [4]categories!A:B, 2, FALSE)</f>
        <v>Mountain Bikes</v>
      </c>
      <c r="I3337" s="14">
        <f>VLOOKUP(A3337, [1]orders!A:B,2,FALSE)</f>
        <v>865</v>
      </c>
      <c r="J3337" s="14" t="str">
        <f>VLOOKUP(A3337, [1]orders!A:I,9,FALSE)</f>
        <v>julia.joyner@msn.com</v>
      </c>
      <c r="K3337" s="14">
        <f>VLOOKUP(A3337, [1]orders!A:J,10,FALSE)</f>
        <v>11102</v>
      </c>
      <c r="L3337" s="2" t="str">
        <f>IFERROR(VLOOKUP(C3337, [5]stores!A:B, 2, FALSE), "Unknown")</f>
        <v>Baldwin Bikes</v>
      </c>
      <c r="M3337" s="2" t="str">
        <f>VLOOKUP(D3337,[3]products!A:B,2,FALSE)</f>
        <v>Sun Bicycles Spider 3i - 2017</v>
      </c>
      <c r="N3337" s="2" t="str">
        <f>VLOOKUP(D3337, [3]products!A:H, 8, FALSE)</f>
        <v>Sun Bicycles</v>
      </c>
      <c r="O3337" s="21">
        <f>VLOOKUP(A3337, [1]orders!A:D, 4, FALSE)</f>
        <v>43008</v>
      </c>
      <c r="P3337" s="2">
        <v>1</v>
      </c>
      <c r="Q3337" s="2">
        <v>832.99</v>
      </c>
      <c r="R3337" s="27">
        <v>7.0000000000000007E-2</v>
      </c>
      <c r="S3337" s="2">
        <f t="shared" si="52"/>
        <v>832.99</v>
      </c>
    </row>
    <row r="3338" spans="1:19" x14ac:dyDescent="0.3">
      <c r="A3338" s="2">
        <v>1155</v>
      </c>
      <c r="B3338" s="2">
        <v>4</v>
      </c>
      <c r="C3338" s="2">
        <f>VLOOKUP(A3338, [1]orders!A:G, 7, FALSE)</f>
        <v>2</v>
      </c>
      <c r="D3338" s="2">
        <v>77</v>
      </c>
      <c r="E3338" s="2">
        <f>VLOOKUP(C3338, [2]staffs!A:G,1,FALSE)</f>
        <v>2</v>
      </c>
      <c r="F3338" s="2" t="str">
        <f>VLOOKUP(E3338, [2]staffs!A:D,4,FALSE)</f>
        <v>mireya.copeland@bikes.shop</v>
      </c>
      <c r="G3338" s="2">
        <f>VLOOKUP(D3338, [3]products!$A:$D, 4, FALSE)</f>
        <v>3</v>
      </c>
      <c r="H3338" s="2" t="str">
        <f>VLOOKUP(G3338, [4]categories!A:B, 2, FALSE)</f>
        <v>Cruisers Bicycles</v>
      </c>
      <c r="I3338" s="14">
        <f>VLOOKUP(A3338, [1]orders!A:B,2,FALSE)</f>
        <v>865</v>
      </c>
      <c r="J3338" s="14" t="str">
        <f>VLOOKUP(A3338, [1]orders!A:I,9,FALSE)</f>
        <v>julia.joyner@msn.com</v>
      </c>
      <c r="K3338" s="14">
        <f>VLOOKUP(A3338, [1]orders!A:J,10,FALSE)</f>
        <v>11102</v>
      </c>
      <c r="L3338" s="2" t="str">
        <f>IFERROR(VLOOKUP(C3338, [5]stores!A:B, 2, FALSE), "Unknown")</f>
        <v>Baldwin Bikes</v>
      </c>
      <c r="M3338" s="2" t="str">
        <f>VLOOKUP(D3338,[3]products!A:B,2,FALSE)</f>
        <v>Electra Glam Punk 3i Ladies' - 2017</v>
      </c>
      <c r="N3338" s="2" t="str">
        <f>VLOOKUP(D3338, [3]products!A:H, 8, FALSE)</f>
        <v>Electra</v>
      </c>
      <c r="O3338" s="21">
        <f>VLOOKUP(A3338, [1]orders!A:D, 4, FALSE)</f>
        <v>43008</v>
      </c>
      <c r="P3338" s="2">
        <v>2</v>
      </c>
      <c r="Q3338" s="2">
        <v>799.99</v>
      </c>
      <c r="R3338" s="27">
        <v>0.05</v>
      </c>
      <c r="S3338" s="2">
        <f t="shared" si="52"/>
        <v>1599.98</v>
      </c>
    </row>
    <row r="3339" spans="1:19" x14ac:dyDescent="0.3">
      <c r="A3339" s="2">
        <v>1156</v>
      </c>
      <c r="B3339" s="2">
        <v>1</v>
      </c>
      <c r="C3339" s="2">
        <f>VLOOKUP(A3339, [1]orders!A:G, 7, FALSE)</f>
        <v>2</v>
      </c>
      <c r="D3339" s="2">
        <v>111</v>
      </c>
      <c r="E3339" s="2">
        <f>VLOOKUP(C3339, [2]staffs!A:G,1,FALSE)</f>
        <v>2</v>
      </c>
      <c r="F3339" s="2" t="str">
        <f>VLOOKUP(E3339, [2]staffs!A:D,4,FALSE)</f>
        <v>mireya.copeland@bikes.shop</v>
      </c>
      <c r="G3339" s="2">
        <f>VLOOKUP(D3339, [3]products!$A:$D, 4, FALSE)</f>
        <v>2</v>
      </c>
      <c r="H3339" s="2" t="str">
        <f>VLOOKUP(G3339, [4]categories!A:B, 2, FALSE)</f>
        <v>Comfort Bicycles</v>
      </c>
      <c r="I3339" s="14">
        <f>VLOOKUP(A3339, [1]orders!A:B,2,FALSE)</f>
        <v>869</v>
      </c>
      <c r="J3339" s="14" t="str">
        <f>VLOOKUP(A3339, [1]orders!A:I,9,FALSE)</f>
        <v>rodrigo.durham@aol.com</v>
      </c>
      <c r="K3339" s="14">
        <f>VLOOKUP(A3339, [1]orders!A:J,10,FALSE)</f>
        <v>11418</v>
      </c>
      <c r="L3339" s="2" t="str">
        <f>IFERROR(VLOOKUP(C3339, [5]stores!A:B, 2, FALSE), "Unknown")</f>
        <v>Baldwin Bikes</v>
      </c>
      <c r="M3339" s="2" t="str">
        <f>VLOOKUP(D3339,[3]products!A:B,2,FALSE)</f>
        <v>Sun Bicycles Drifter 7 - Women's - 2017</v>
      </c>
      <c r="N3339" s="2" t="str">
        <f>VLOOKUP(D3339, [3]products!A:H, 8, FALSE)</f>
        <v>Sun Bicycles</v>
      </c>
      <c r="O3339" s="21">
        <f>VLOOKUP(A3339, [1]orders!A:D, 4, FALSE)</f>
        <v>43008</v>
      </c>
      <c r="P3339" s="2">
        <v>2</v>
      </c>
      <c r="Q3339" s="2">
        <v>470.99</v>
      </c>
      <c r="R3339" s="27">
        <v>0.05</v>
      </c>
      <c r="S3339" s="2">
        <f t="shared" si="52"/>
        <v>941.98</v>
      </c>
    </row>
    <row r="3340" spans="1:19" x14ac:dyDescent="0.3">
      <c r="A3340" s="2">
        <v>1156</v>
      </c>
      <c r="B3340" s="2">
        <v>2</v>
      </c>
      <c r="C3340" s="2">
        <f>VLOOKUP(A3340, [1]orders!A:G, 7, FALSE)</f>
        <v>2</v>
      </c>
      <c r="D3340" s="2">
        <v>86</v>
      </c>
      <c r="E3340" s="2">
        <f>VLOOKUP(C3340, [2]staffs!A:G,1,FALSE)</f>
        <v>2</v>
      </c>
      <c r="F3340" s="2" t="str">
        <f>VLOOKUP(E3340, [2]staffs!A:D,4,FALSE)</f>
        <v>mireya.copeland@bikes.shop</v>
      </c>
      <c r="G3340" s="2">
        <f>VLOOKUP(D3340, [3]products!$A:$D, 4, FALSE)</f>
        <v>1</v>
      </c>
      <c r="H3340" s="2" t="str">
        <f>VLOOKUP(G3340, [4]categories!A:B, 2, FALSE)</f>
        <v>Children Bicycles</v>
      </c>
      <c r="I3340" s="14">
        <f>VLOOKUP(A3340, [1]orders!A:B,2,FALSE)</f>
        <v>869</v>
      </c>
      <c r="J3340" s="14" t="str">
        <f>VLOOKUP(A3340, [1]orders!A:I,9,FALSE)</f>
        <v>rodrigo.durham@aol.com</v>
      </c>
      <c r="K3340" s="14">
        <f>VLOOKUP(A3340, [1]orders!A:J,10,FALSE)</f>
        <v>11418</v>
      </c>
      <c r="L3340" s="2" t="str">
        <f>IFERROR(VLOOKUP(C3340, [5]stores!A:B, 2, FALSE), "Unknown")</f>
        <v>Baldwin Bikes</v>
      </c>
      <c r="M3340" s="2" t="str">
        <f>VLOOKUP(D3340,[3]products!A:B,2,FALSE)</f>
        <v>Trek Girl's Kickster - 2017</v>
      </c>
      <c r="N3340" s="2" t="str">
        <f>VLOOKUP(D3340, [3]products!A:H, 8, FALSE)</f>
        <v>Trek</v>
      </c>
      <c r="O3340" s="21">
        <f>VLOOKUP(A3340, [1]orders!A:D, 4, FALSE)</f>
        <v>43008</v>
      </c>
      <c r="P3340" s="2">
        <v>1</v>
      </c>
      <c r="Q3340" s="2">
        <v>149.99</v>
      </c>
      <c r="R3340" s="27">
        <v>0.05</v>
      </c>
      <c r="S3340" s="2">
        <f t="shared" si="52"/>
        <v>149.99</v>
      </c>
    </row>
    <row r="3341" spans="1:19" x14ac:dyDescent="0.3">
      <c r="A3341" s="2">
        <v>1157</v>
      </c>
      <c r="B3341" s="2">
        <v>1</v>
      </c>
      <c r="C3341" s="2">
        <f>VLOOKUP(A3341, [1]orders!A:G, 7, FALSE)</f>
        <v>1</v>
      </c>
      <c r="D3341" s="2">
        <v>20</v>
      </c>
      <c r="E3341" s="2">
        <f>VLOOKUP(C3341, [2]staffs!A:G,1,FALSE)</f>
        <v>1</v>
      </c>
      <c r="F3341" s="2" t="str">
        <f>VLOOKUP(E3341, [2]staffs!A:D,4,FALSE)</f>
        <v>fabiola.jackson@bikes.shop</v>
      </c>
      <c r="G3341" s="2">
        <f>VLOOKUP(D3341, [3]products!$A:$D, 4, FALSE)</f>
        <v>3</v>
      </c>
      <c r="H3341" s="2" t="str">
        <f>VLOOKUP(G3341, [4]categories!A:B, 2, FALSE)</f>
        <v>Cruisers Bicycles</v>
      </c>
      <c r="I3341" s="14">
        <f>VLOOKUP(A3341, [1]orders!A:B,2,FALSE)</f>
        <v>24</v>
      </c>
      <c r="J3341" s="14" t="str">
        <f>VLOOKUP(A3341, [1]orders!A:I,9,FALSE)</f>
        <v>corene.wall@msn.com</v>
      </c>
      <c r="K3341" s="14">
        <f>VLOOKUP(A3341, [1]orders!A:J,10,FALSE)</f>
        <v>95301</v>
      </c>
      <c r="L3341" s="2" t="str">
        <f>IFERROR(VLOOKUP(C3341, [5]stores!A:B, 2, FALSE), "Unknown")</f>
        <v>Santa Cruz Bikes</v>
      </c>
      <c r="M3341" s="2" t="str">
        <f>VLOOKUP(D3341,[3]products!A:B,2,FALSE)</f>
        <v>Electra Townie Original 7D EQ - Women's - 2016</v>
      </c>
      <c r="N3341" s="2" t="str">
        <f>VLOOKUP(D3341, [3]products!A:H, 8, FALSE)</f>
        <v>Electra</v>
      </c>
      <c r="O3341" s="21">
        <f>VLOOKUP(A3341, [1]orders!A:D, 4, FALSE)</f>
        <v>43009</v>
      </c>
      <c r="P3341" s="2">
        <v>1</v>
      </c>
      <c r="Q3341" s="2">
        <v>599.99</v>
      </c>
      <c r="R3341" s="27">
        <v>0.1</v>
      </c>
      <c r="S3341" s="2">
        <f t="shared" si="52"/>
        <v>599.99</v>
      </c>
    </row>
    <row r="3342" spans="1:19" x14ac:dyDescent="0.3">
      <c r="A3342" s="2">
        <v>1157</v>
      </c>
      <c r="B3342" s="2">
        <v>2</v>
      </c>
      <c r="C3342" s="2">
        <f>VLOOKUP(A3342, [1]orders!A:G, 7, FALSE)</f>
        <v>1</v>
      </c>
      <c r="D3342" s="2">
        <v>31</v>
      </c>
      <c r="E3342" s="2">
        <f>VLOOKUP(C3342, [2]staffs!A:G,1,FALSE)</f>
        <v>1</v>
      </c>
      <c r="F3342" s="2" t="str">
        <f>VLOOKUP(E3342, [2]staffs!A:D,4,FALSE)</f>
        <v>fabiola.jackson@bikes.shop</v>
      </c>
      <c r="G3342" s="2">
        <f>VLOOKUP(D3342, [3]products!$A:$D, 4, FALSE)</f>
        <v>6</v>
      </c>
      <c r="H3342" s="2" t="str">
        <f>VLOOKUP(G3342, [4]categories!A:B, 2, FALSE)</f>
        <v>Mountain Bikes</v>
      </c>
      <c r="I3342" s="14">
        <f>VLOOKUP(A3342, [1]orders!A:B,2,FALSE)</f>
        <v>24</v>
      </c>
      <c r="J3342" s="14" t="str">
        <f>VLOOKUP(A3342, [1]orders!A:I,9,FALSE)</f>
        <v>corene.wall@msn.com</v>
      </c>
      <c r="K3342" s="14">
        <f>VLOOKUP(A3342, [1]orders!A:J,10,FALSE)</f>
        <v>95301</v>
      </c>
      <c r="L3342" s="2" t="str">
        <f>IFERROR(VLOOKUP(C3342, [5]stores!A:B, 2, FALSE), "Unknown")</f>
        <v>Santa Cruz Bikes</v>
      </c>
      <c r="M3342" s="2" t="str">
        <f>VLOOKUP(D3342,[3]products!A:B,2,FALSE)</f>
        <v>Surly Wednesday - 2017</v>
      </c>
      <c r="N3342" s="2" t="str">
        <f>VLOOKUP(D3342, [3]products!A:H, 8, FALSE)</f>
        <v>Surly</v>
      </c>
      <c r="O3342" s="21">
        <f>VLOOKUP(A3342, [1]orders!A:D, 4, FALSE)</f>
        <v>43009</v>
      </c>
      <c r="P3342" s="2">
        <v>2</v>
      </c>
      <c r="Q3342" s="2">
        <v>1632.99</v>
      </c>
      <c r="R3342" s="27">
        <v>0.1</v>
      </c>
      <c r="S3342" s="2">
        <f t="shared" si="52"/>
        <v>3265.98</v>
      </c>
    </row>
    <row r="3343" spans="1:19" x14ac:dyDescent="0.3">
      <c r="A3343" s="2">
        <v>1157</v>
      </c>
      <c r="B3343" s="2">
        <v>3</v>
      </c>
      <c r="C3343" s="2">
        <f>VLOOKUP(A3343, [1]orders!A:G, 7, FALSE)</f>
        <v>1</v>
      </c>
      <c r="D3343" s="2">
        <v>37</v>
      </c>
      <c r="E3343" s="2">
        <f>VLOOKUP(C3343, [2]staffs!A:G,1,FALSE)</f>
        <v>1</v>
      </c>
      <c r="F3343" s="2" t="str">
        <f>VLOOKUP(E3343, [2]staffs!A:D,4,FALSE)</f>
        <v>fabiola.jackson@bikes.shop</v>
      </c>
      <c r="G3343" s="2">
        <f>VLOOKUP(D3343, [3]products!$A:$D, 4, FALSE)</f>
        <v>6</v>
      </c>
      <c r="H3343" s="2" t="str">
        <f>VLOOKUP(G3343, [4]categories!A:B, 2, FALSE)</f>
        <v>Mountain Bikes</v>
      </c>
      <c r="I3343" s="14">
        <f>VLOOKUP(A3343, [1]orders!A:B,2,FALSE)</f>
        <v>24</v>
      </c>
      <c r="J3343" s="14" t="str">
        <f>VLOOKUP(A3343, [1]orders!A:I,9,FALSE)</f>
        <v>corene.wall@msn.com</v>
      </c>
      <c r="K3343" s="14">
        <f>VLOOKUP(A3343, [1]orders!A:J,10,FALSE)</f>
        <v>95301</v>
      </c>
      <c r="L3343" s="2" t="str">
        <f>IFERROR(VLOOKUP(C3343, [5]stores!A:B, 2, FALSE), "Unknown")</f>
        <v>Santa Cruz Bikes</v>
      </c>
      <c r="M3343" s="2" t="str">
        <f>VLOOKUP(D3343,[3]products!A:B,2,FALSE)</f>
        <v>Haro Flightline One ST - 2017</v>
      </c>
      <c r="N3343" s="2" t="str">
        <f>VLOOKUP(D3343, [3]products!A:H, 8, FALSE)</f>
        <v>Haro</v>
      </c>
      <c r="O3343" s="21">
        <f>VLOOKUP(A3343, [1]orders!A:D, 4, FALSE)</f>
        <v>43009</v>
      </c>
      <c r="P3343" s="2">
        <v>2</v>
      </c>
      <c r="Q3343" s="2">
        <v>379.99</v>
      </c>
      <c r="R3343" s="27">
        <v>0.2</v>
      </c>
      <c r="S3343" s="2">
        <f t="shared" si="52"/>
        <v>759.98</v>
      </c>
    </row>
    <row r="3344" spans="1:19" x14ac:dyDescent="0.3">
      <c r="A3344" s="2">
        <v>1157</v>
      </c>
      <c r="B3344" s="2">
        <v>4</v>
      </c>
      <c r="C3344" s="2">
        <f>VLOOKUP(A3344, [1]orders!A:G, 7, FALSE)</f>
        <v>1</v>
      </c>
      <c r="D3344" s="2">
        <v>41</v>
      </c>
      <c r="E3344" s="2">
        <f>VLOOKUP(C3344, [2]staffs!A:G,1,FALSE)</f>
        <v>1</v>
      </c>
      <c r="F3344" s="2" t="str">
        <f>VLOOKUP(E3344, [2]staffs!A:D,4,FALSE)</f>
        <v>fabiola.jackson@bikes.shop</v>
      </c>
      <c r="G3344" s="2">
        <f>VLOOKUP(D3344, [3]products!$A:$D, 4, FALSE)</f>
        <v>6</v>
      </c>
      <c r="H3344" s="2" t="str">
        <f>VLOOKUP(G3344, [4]categories!A:B, 2, FALSE)</f>
        <v>Mountain Bikes</v>
      </c>
      <c r="I3344" s="14">
        <f>VLOOKUP(A3344, [1]orders!A:B,2,FALSE)</f>
        <v>24</v>
      </c>
      <c r="J3344" s="14" t="str">
        <f>VLOOKUP(A3344, [1]orders!A:I,9,FALSE)</f>
        <v>corene.wall@msn.com</v>
      </c>
      <c r="K3344" s="14">
        <f>VLOOKUP(A3344, [1]orders!A:J,10,FALSE)</f>
        <v>95301</v>
      </c>
      <c r="L3344" s="2" t="str">
        <f>IFERROR(VLOOKUP(C3344, [5]stores!A:B, 2, FALSE), "Unknown")</f>
        <v>Santa Cruz Bikes</v>
      </c>
      <c r="M3344" s="2" t="str">
        <f>VLOOKUP(D3344,[3]products!A:B,2,FALSE)</f>
        <v>Haro Shift R3 - 2017</v>
      </c>
      <c r="N3344" s="2" t="str">
        <f>VLOOKUP(D3344, [3]products!A:H, 8, FALSE)</f>
        <v>Haro</v>
      </c>
      <c r="O3344" s="21">
        <f>VLOOKUP(A3344, [1]orders!A:D, 4, FALSE)</f>
        <v>43009</v>
      </c>
      <c r="P3344" s="2">
        <v>1</v>
      </c>
      <c r="Q3344" s="2">
        <v>1469.99</v>
      </c>
      <c r="R3344" s="27">
        <v>7.0000000000000007E-2</v>
      </c>
      <c r="S3344" s="2">
        <f t="shared" si="52"/>
        <v>1469.99</v>
      </c>
    </row>
    <row r="3345" spans="1:19" x14ac:dyDescent="0.3">
      <c r="A3345" s="2">
        <v>1158</v>
      </c>
      <c r="B3345" s="2">
        <v>1</v>
      </c>
      <c r="C3345" s="2">
        <f>VLOOKUP(A3345, [1]orders!A:G, 7, FALSE)</f>
        <v>1</v>
      </c>
      <c r="D3345" s="2">
        <v>95</v>
      </c>
      <c r="E3345" s="2">
        <f>VLOOKUP(C3345, [2]staffs!A:G,1,FALSE)</f>
        <v>1</v>
      </c>
      <c r="F3345" s="2" t="str">
        <f>VLOOKUP(E3345, [2]staffs!A:D,4,FALSE)</f>
        <v>fabiola.jackson@bikes.shop</v>
      </c>
      <c r="G3345" s="2">
        <f>VLOOKUP(D3345, [3]products!$A:$D, 4, FALSE)</f>
        <v>1</v>
      </c>
      <c r="H3345" s="2" t="str">
        <f>VLOOKUP(G3345, [4]categories!A:B, 2, FALSE)</f>
        <v>Children Bicycles</v>
      </c>
      <c r="I3345" s="14">
        <f>VLOOKUP(A3345, [1]orders!A:B,2,FALSE)</f>
        <v>889</v>
      </c>
      <c r="J3345" s="14" t="str">
        <f>VLOOKUP(A3345, [1]orders!A:I,9,FALSE)</f>
        <v>lucilla.williams@hotmail.com</v>
      </c>
      <c r="K3345" s="14">
        <f>VLOOKUP(A3345, [1]orders!A:J,10,FALSE)</f>
        <v>94070</v>
      </c>
      <c r="L3345" s="2" t="str">
        <f>IFERROR(VLOOKUP(C3345, [5]stores!A:B, 2, FALSE), "Unknown")</f>
        <v>Santa Cruz Bikes</v>
      </c>
      <c r="M3345" s="2" t="str">
        <f>VLOOKUP(D3345,[3]products!A:B,2,FALSE)</f>
        <v>Electra Girl's Hawaii 1 16" - 2017</v>
      </c>
      <c r="N3345" s="2" t="str">
        <f>VLOOKUP(D3345, [3]products!A:H, 8, FALSE)</f>
        <v>Electra</v>
      </c>
      <c r="O3345" s="21">
        <f>VLOOKUP(A3345, [1]orders!A:D, 4, FALSE)</f>
        <v>43009</v>
      </c>
      <c r="P3345" s="2">
        <v>2</v>
      </c>
      <c r="Q3345" s="2">
        <v>299.99</v>
      </c>
      <c r="R3345" s="27">
        <v>0.1</v>
      </c>
      <c r="S3345" s="2">
        <f t="shared" si="52"/>
        <v>599.98</v>
      </c>
    </row>
    <row r="3346" spans="1:19" x14ac:dyDescent="0.3">
      <c r="A3346" s="2">
        <v>1158</v>
      </c>
      <c r="B3346" s="2">
        <v>2</v>
      </c>
      <c r="C3346" s="2">
        <f>VLOOKUP(A3346, [1]orders!A:G, 7, FALSE)</f>
        <v>1</v>
      </c>
      <c r="D3346" s="2">
        <v>74</v>
      </c>
      <c r="E3346" s="2">
        <f>VLOOKUP(C3346, [2]staffs!A:G,1,FALSE)</f>
        <v>1</v>
      </c>
      <c r="F3346" s="2" t="str">
        <f>VLOOKUP(E3346, [2]staffs!A:D,4,FALSE)</f>
        <v>fabiola.jackson@bikes.shop</v>
      </c>
      <c r="G3346" s="2">
        <f>VLOOKUP(D3346, [3]products!$A:$D, 4, FALSE)</f>
        <v>3</v>
      </c>
      <c r="H3346" s="2" t="str">
        <f>VLOOKUP(G3346, [4]categories!A:B, 2, FALSE)</f>
        <v>Cruisers Bicycles</v>
      </c>
      <c r="I3346" s="14">
        <f>VLOOKUP(A3346, [1]orders!A:B,2,FALSE)</f>
        <v>889</v>
      </c>
      <c r="J3346" s="14" t="str">
        <f>VLOOKUP(A3346, [1]orders!A:I,9,FALSE)</f>
        <v>lucilla.williams@hotmail.com</v>
      </c>
      <c r="K3346" s="14">
        <f>VLOOKUP(A3346, [1]orders!A:J,10,FALSE)</f>
        <v>94070</v>
      </c>
      <c r="L3346" s="2" t="str">
        <f>IFERROR(VLOOKUP(C3346, [5]stores!A:B, 2, FALSE), "Unknown")</f>
        <v>Santa Cruz Bikes</v>
      </c>
      <c r="M3346" s="2" t="str">
        <f>VLOOKUP(D3346,[3]products!A:B,2,FALSE)</f>
        <v>Electra Cruiser Lux 1 - 2017</v>
      </c>
      <c r="N3346" s="2" t="str">
        <f>VLOOKUP(D3346, [3]products!A:H, 8, FALSE)</f>
        <v>Electra</v>
      </c>
      <c r="O3346" s="21">
        <f>VLOOKUP(A3346, [1]orders!A:D, 4, FALSE)</f>
        <v>43009</v>
      </c>
      <c r="P3346" s="2">
        <v>1</v>
      </c>
      <c r="Q3346" s="2">
        <v>439.99</v>
      </c>
      <c r="R3346" s="27">
        <v>7.0000000000000007E-2</v>
      </c>
      <c r="S3346" s="2">
        <f t="shared" si="52"/>
        <v>439.99</v>
      </c>
    </row>
    <row r="3347" spans="1:19" x14ac:dyDescent="0.3">
      <c r="A3347" s="2">
        <v>1159</v>
      </c>
      <c r="B3347" s="2">
        <v>1</v>
      </c>
      <c r="C3347" s="2">
        <f>VLOOKUP(A3347, [1]orders!A:G, 7, FALSE)</f>
        <v>1</v>
      </c>
      <c r="D3347" s="2">
        <v>12</v>
      </c>
      <c r="E3347" s="2">
        <f>VLOOKUP(C3347, [2]staffs!A:G,1,FALSE)</f>
        <v>1</v>
      </c>
      <c r="F3347" s="2" t="str">
        <f>VLOOKUP(E3347, [2]staffs!A:D,4,FALSE)</f>
        <v>fabiola.jackson@bikes.shop</v>
      </c>
      <c r="G3347" s="2">
        <f>VLOOKUP(D3347, [3]products!$A:$D, 4, FALSE)</f>
        <v>3</v>
      </c>
      <c r="H3347" s="2" t="str">
        <f>VLOOKUP(G3347, [4]categories!A:B, 2, FALSE)</f>
        <v>Cruisers Bicycles</v>
      </c>
      <c r="I3347" s="14">
        <f>VLOOKUP(A3347, [1]orders!A:B,2,FALSE)</f>
        <v>1221</v>
      </c>
      <c r="J3347" s="14" t="str">
        <f>VLOOKUP(A3347, [1]orders!A:I,9,FALSE)</f>
        <v>joy.underwood@gmail.com</v>
      </c>
      <c r="K3347" s="14">
        <f>VLOOKUP(A3347, [1]orders!A:J,10,FALSE)</f>
        <v>92307</v>
      </c>
      <c r="L3347" s="2" t="str">
        <f>IFERROR(VLOOKUP(C3347, [5]stores!A:B, 2, FALSE), "Unknown")</f>
        <v>Santa Cruz Bikes</v>
      </c>
      <c r="M3347" s="2" t="str">
        <f>VLOOKUP(D3347,[3]products!A:B,2,FALSE)</f>
        <v>Electra Townie Original 21D - 2016</v>
      </c>
      <c r="N3347" s="2" t="str">
        <f>VLOOKUP(D3347, [3]products!A:H, 8, FALSE)</f>
        <v>Electra</v>
      </c>
      <c r="O3347" s="21">
        <f>VLOOKUP(A3347, [1]orders!A:D, 4, FALSE)</f>
        <v>43009</v>
      </c>
      <c r="P3347" s="2">
        <v>2</v>
      </c>
      <c r="Q3347" s="2">
        <v>549.99</v>
      </c>
      <c r="R3347" s="27">
        <v>0.1</v>
      </c>
      <c r="S3347" s="2">
        <f t="shared" si="52"/>
        <v>1099.98</v>
      </c>
    </row>
    <row r="3348" spans="1:19" x14ac:dyDescent="0.3">
      <c r="A3348" s="2">
        <v>1160</v>
      </c>
      <c r="B3348" s="2">
        <v>1</v>
      </c>
      <c r="C3348" s="2">
        <f>VLOOKUP(A3348, [1]orders!A:G, 7, FALSE)</f>
        <v>1</v>
      </c>
      <c r="D3348" s="2">
        <v>41</v>
      </c>
      <c r="E3348" s="2">
        <f>VLOOKUP(C3348, [2]staffs!A:G,1,FALSE)</f>
        <v>1</v>
      </c>
      <c r="F3348" s="2" t="str">
        <f>VLOOKUP(E3348, [2]staffs!A:D,4,FALSE)</f>
        <v>fabiola.jackson@bikes.shop</v>
      </c>
      <c r="G3348" s="2">
        <f>VLOOKUP(D3348, [3]products!$A:$D, 4, FALSE)</f>
        <v>6</v>
      </c>
      <c r="H3348" s="2" t="str">
        <f>VLOOKUP(G3348, [4]categories!A:B, 2, FALSE)</f>
        <v>Mountain Bikes</v>
      </c>
      <c r="I3348" s="14">
        <f>VLOOKUP(A3348, [1]orders!A:B,2,FALSE)</f>
        <v>1262</v>
      </c>
      <c r="J3348" s="14" t="str">
        <f>VLOOKUP(A3348, [1]orders!A:I,9,FALSE)</f>
        <v>brianne.hays@gmail.com</v>
      </c>
      <c r="K3348" s="14">
        <f>VLOOKUP(A3348, [1]orders!A:J,10,FALSE)</f>
        <v>94806</v>
      </c>
      <c r="L3348" s="2" t="str">
        <f>IFERROR(VLOOKUP(C3348, [5]stores!A:B, 2, FALSE), "Unknown")</f>
        <v>Santa Cruz Bikes</v>
      </c>
      <c r="M3348" s="2" t="str">
        <f>VLOOKUP(D3348,[3]products!A:B,2,FALSE)</f>
        <v>Haro Shift R3 - 2017</v>
      </c>
      <c r="N3348" s="2" t="str">
        <f>VLOOKUP(D3348, [3]products!A:H, 8, FALSE)</f>
        <v>Haro</v>
      </c>
      <c r="O3348" s="21">
        <f>VLOOKUP(A3348, [1]orders!A:D, 4, FALSE)</f>
        <v>43009</v>
      </c>
      <c r="P3348" s="2">
        <v>1</v>
      </c>
      <c r="Q3348" s="2">
        <v>1469.99</v>
      </c>
      <c r="R3348" s="27">
        <v>0.1</v>
      </c>
      <c r="S3348" s="2">
        <f t="shared" si="52"/>
        <v>1469.99</v>
      </c>
    </row>
    <row r="3349" spans="1:19" x14ac:dyDescent="0.3">
      <c r="A3349" s="2">
        <v>1160</v>
      </c>
      <c r="B3349" s="2">
        <v>2</v>
      </c>
      <c r="C3349" s="2">
        <f>VLOOKUP(A3349, [1]orders!A:G, 7, FALSE)</f>
        <v>1</v>
      </c>
      <c r="D3349" s="2">
        <v>9</v>
      </c>
      <c r="E3349" s="2">
        <f>VLOOKUP(C3349, [2]staffs!A:G,1,FALSE)</f>
        <v>1</v>
      </c>
      <c r="F3349" s="2" t="str">
        <f>VLOOKUP(E3349, [2]staffs!A:D,4,FALSE)</f>
        <v>fabiola.jackson@bikes.shop</v>
      </c>
      <c r="G3349" s="2">
        <f>VLOOKUP(D3349, [3]products!$A:$D, 4, FALSE)</f>
        <v>5</v>
      </c>
      <c r="H3349" s="2" t="str">
        <f>VLOOKUP(G3349, [4]categories!A:B, 2, FALSE)</f>
        <v>Electric Bikes</v>
      </c>
      <c r="I3349" s="14">
        <f>VLOOKUP(A3349, [1]orders!A:B,2,FALSE)</f>
        <v>1262</v>
      </c>
      <c r="J3349" s="14" t="str">
        <f>VLOOKUP(A3349, [1]orders!A:I,9,FALSE)</f>
        <v>brianne.hays@gmail.com</v>
      </c>
      <c r="K3349" s="14">
        <f>VLOOKUP(A3349, [1]orders!A:J,10,FALSE)</f>
        <v>94806</v>
      </c>
      <c r="L3349" s="2" t="str">
        <f>IFERROR(VLOOKUP(C3349, [5]stores!A:B, 2, FALSE), "Unknown")</f>
        <v>Santa Cruz Bikes</v>
      </c>
      <c r="M3349" s="2" t="str">
        <f>VLOOKUP(D3349,[3]products!A:B,2,FALSE)</f>
        <v>Trek Conduit+ - 2016</v>
      </c>
      <c r="N3349" s="2" t="str">
        <f>VLOOKUP(D3349, [3]products!A:H, 8, FALSE)</f>
        <v>Trek</v>
      </c>
      <c r="O3349" s="21">
        <f>VLOOKUP(A3349, [1]orders!A:D, 4, FALSE)</f>
        <v>43009</v>
      </c>
      <c r="P3349" s="2">
        <v>1</v>
      </c>
      <c r="Q3349" s="2">
        <v>2999.99</v>
      </c>
      <c r="R3349" s="27">
        <v>0.2</v>
      </c>
      <c r="S3349" s="2">
        <f t="shared" si="52"/>
        <v>2999.99</v>
      </c>
    </row>
    <row r="3350" spans="1:19" x14ac:dyDescent="0.3">
      <c r="A3350" s="2">
        <v>1161</v>
      </c>
      <c r="B3350" s="2">
        <v>1</v>
      </c>
      <c r="C3350" s="2">
        <f>VLOOKUP(A3350, [1]orders!A:G, 7, FALSE)</f>
        <v>2</v>
      </c>
      <c r="D3350" s="2">
        <v>71</v>
      </c>
      <c r="E3350" s="2">
        <f>VLOOKUP(C3350, [2]staffs!A:G,1,FALSE)</f>
        <v>2</v>
      </c>
      <c r="F3350" s="2" t="str">
        <f>VLOOKUP(E3350, [2]staffs!A:D,4,FALSE)</f>
        <v>mireya.copeland@bikes.shop</v>
      </c>
      <c r="G3350" s="2">
        <f>VLOOKUP(D3350, [3]products!$A:$D, 4, FALSE)</f>
        <v>3</v>
      </c>
      <c r="H3350" s="2" t="str">
        <f>VLOOKUP(G3350, [4]categories!A:B, 2, FALSE)</f>
        <v>Cruisers Bicycles</v>
      </c>
      <c r="I3350" s="14">
        <f>VLOOKUP(A3350, [1]orders!A:B,2,FALSE)</f>
        <v>41</v>
      </c>
      <c r="J3350" s="14" t="str">
        <f>VLOOKUP(A3350, [1]orders!A:I,9,FALSE)</f>
        <v>kathie.freeman@msn.com</v>
      </c>
      <c r="K3350" s="14">
        <f>VLOOKUP(A3350, [1]orders!A:J,10,FALSE)</f>
        <v>12804</v>
      </c>
      <c r="L3350" s="2" t="str">
        <f>IFERROR(VLOOKUP(C3350, [5]stores!A:B, 2, FALSE), "Unknown")</f>
        <v>Baldwin Bikes</v>
      </c>
      <c r="M3350" s="2" t="str">
        <f>VLOOKUP(D3350,[3]products!A:B,2,FALSE)</f>
        <v>Sun Bicycles Atlas X-Type - 2017</v>
      </c>
      <c r="N3350" s="2" t="str">
        <f>VLOOKUP(D3350, [3]products!A:H, 8, FALSE)</f>
        <v>Sun Bicycles</v>
      </c>
      <c r="O3350" s="21">
        <f>VLOOKUP(A3350, [1]orders!A:D, 4, FALSE)</f>
        <v>43009</v>
      </c>
      <c r="P3350" s="2">
        <v>2</v>
      </c>
      <c r="Q3350" s="2">
        <v>416.99</v>
      </c>
      <c r="R3350" s="27">
        <v>0.1</v>
      </c>
      <c r="S3350" s="2">
        <f t="shared" si="52"/>
        <v>833.98</v>
      </c>
    </row>
    <row r="3351" spans="1:19" x14ac:dyDescent="0.3">
      <c r="A3351" s="2">
        <v>1161</v>
      </c>
      <c r="B3351" s="2">
        <v>2</v>
      </c>
      <c r="C3351" s="2">
        <f>VLOOKUP(A3351, [1]orders!A:G, 7, FALSE)</f>
        <v>2</v>
      </c>
      <c r="D3351" s="2">
        <v>38</v>
      </c>
      <c r="E3351" s="2">
        <f>VLOOKUP(C3351, [2]staffs!A:G,1,FALSE)</f>
        <v>2</v>
      </c>
      <c r="F3351" s="2" t="str">
        <f>VLOOKUP(E3351, [2]staffs!A:D,4,FALSE)</f>
        <v>mireya.copeland@bikes.shop</v>
      </c>
      <c r="G3351" s="2">
        <f>VLOOKUP(D3351, [3]products!$A:$D, 4, FALSE)</f>
        <v>6</v>
      </c>
      <c r="H3351" s="2" t="str">
        <f>VLOOKUP(G3351, [4]categories!A:B, 2, FALSE)</f>
        <v>Mountain Bikes</v>
      </c>
      <c r="I3351" s="14">
        <f>VLOOKUP(A3351, [1]orders!A:B,2,FALSE)</f>
        <v>41</v>
      </c>
      <c r="J3351" s="14" t="str">
        <f>VLOOKUP(A3351, [1]orders!A:I,9,FALSE)</f>
        <v>kathie.freeman@msn.com</v>
      </c>
      <c r="K3351" s="14">
        <f>VLOOKUP(A3351, [1]orders!A:J,10,FALSE)</f>
        <v>12804</v>
      </c>
      <c r="L3351" s="2" t="str">
        <f>IFERROR(VLOOKUP(C3351, [5]stores!A:B, 2, FALSE), "Unknown")</f>
        <v>Baldwin Bikes</v>
      </c>
      <c r="M3351" s="2" t="str">
        <f>VLOOKUP(D3351,[3]products!A:B,2,FALSE)</f>
        <v>Haro Flightline Two 26 Plus - 2017</v>
      </c>
      <c r="N3351" s="2" t="str">
        <f>VLOOKUP(D3351, [3]products!A:H, 8, FALSE)</f>
        <v>Haro</v>
      </c>
      <c r="O3351" s="21">
        <f>VLOOKUP(A3351, [1]orders!A:D, 4, FALSE)</f>
        <v>43009</v>
      </c>
      <c r="P3351" s="2">
        <v>1</v>
      </c>
      <c r="Q3351" s="2">
        <v>549.99</v>
      </c>
      <c r="R3351" s="27">
        <v>7.0000000000000007E-2</v>
      </c>
      <c r="S3351" s="2">
        <f t="shared" si="52"/>
        <v>549.99</v>
      </c>
    </row>
    <row r="3352" spans="1:19" x14ac:dyDescent="0.3">
      <c r="A3352" s="2">
        <v>1161</v>
      </c>
      <c r="B3352" s="2">
        <v>3</v>
      </c>
      <c r="C3352" s="2">
        <f>VLOOKUP(A3352, [1]orders!A:G, 7, FALSE)</f>
        <v>2</v>
      </c>
      <c r="D3352" s="2">
        <v>22</v>
      </c>
      <c r="E3352" s="2">
        <f>VLOOKUP(C3352, [2]staffs!A:G,1,FALSE)</f>
        <v>2</v>
      </c>
      <c r="F3352" s="2" t="str">
        <f>VLOOKUP(E3352, [2]staffs!A:D,4,FALSE)</f>
        <v>mireya.copeland@bikes.shop</v>
      </c>
      <c r="G3352" s="2">
        <f>VLOOKUP(D3352, [3]products!$A:$D, 4, FALSE)</f>
        <v>1</v>
      </c>
      <c r="H3352" s="2" t="str">
        <f>VLOOKUP(G3352, [4]categories!A:B, 2, FALSE)</f>
        <v>Children Bicycles</v>
      </c>
      <c r="I3352" s="14">
        <f>VLOOKUP(A3352, [1]orders!A:B,2,FALSE)</f>
        <v>41</v>
      </c>
      <c r="J3352" s="14" t="str">
        <f>VLOOKUP(A3352, [1]orders!A:I,9,FALSE)</f>
        <v>kathie.freeman@msn.com</v>
      </c>
      <c r="K3352" s="14">
        <f>VLOOKUP(A3352, [1]orders!A:J,10,FALSE)</f>
        <v>12804</v>
      </c>
      <c r="L3352" s="2" t="str">
        <f>IFERROR(VLOOKUP(C3352, [5]stores!A:B, 2, FALSE), "Unknown")</f>
        <v>Baldwin Bikes</v>
      </c>
      <c r="M3352" s="2" t="str">
        <f>VLOOKUP(D3352,[3]products!A:B,2,FALSE)</f>
        <v>Electra Girl's Hawaii 1 (16-inch) - 2015/2016</v>
      </c>
      <c r="N3352" s="2" t="str">
        <f>VLOOKUP(D3352, [3]products!A:H, 8, FALSE)</f>
        <v>Electra</v>
      </c>
      <c r="O3352" s="21">
        <f>VLOOKUP(A3352, [1]orders!A:D, 4, FALSE)</f>
        <v>43009</v>
      </c>
      <c r="P3352" s="2">
        <v>1</v>
      </c>
      <c r="Q3352" s="2">
        <v>269.99</v>
      </c>
      <c r="R3352" s="27">
        <v>0.2</v>
      </c>
      <c r="S3352" s="2">
        <f t="shared" si="52"/>
        <v>269.99</v>
      </c>
    </row>
    <row r="3353" spans="1:19" x14ac:dyDescent="0.3">
      <c r="A3353" s="2">
        <v>1161</v>
      </c>
      <c r="B3353" s="2">
        <v>4</v>
      </c>
      <c r="C3353" s="2">
        <f>VLOOKUP(A3353, [1]orders!A:G, 7, FALSE)</f>
        <v>2</v>
      </c>
      <c r="D3353" s="2">
        <v>29</v>
      </c>
      <c r="E3353" s="2">
        <f>VLOOKUP(C3353, [2]staffs!A:G,1,FALSE)</f>
        <v>2</v>
      </c>
      <c r="F3353" s="2" t="str">
        <f>VLOOKUP(E3353, [2]staffs!A:D,4,FALSE)</f>
        <v>mireya.copeland@bikes.shop</v>
      </c>
      <c r="G3353" s="2">
        <f>VLOOKUP(D3353, [3]products!$A:$D, 4, FALSE)</f>
        <v>6</v>
      </c>
      <c r="H3353" s="2" t="str">
        <f>VLOOKUP(G3353, [4]categories!A:B, 2, FALSE)</f>
        <v>Mountain Bikes</v>
      </c>
      <c r="I3353" s="14">
        <f>VLOOKUP(A3353, [1]orders!A:B,2,FALSE)</f>
        <v>41</v>
      </c>
      <c r="J3353" s="14" t="str">
        <f>VLOOKUP(A3353, [1]orders!A:I,9,FALSE)</f>
        <v>kathie.freeman@msn.com</v>
      </c>
      <c r="K3353" s="14">
        <f>VLOOKUP(A3353, [1]orders!A:J,10,FALSE)</f>
        <v>12804</v>
      </c>
      <c r="L3353" s="2" t="str">
        <f>IFERROR(VLOOKUP(C3353, [5]stores!A:B, 2, FALSE), "Unknown")</f>
        <v>Baldwin Bikes</v>
      </c>
      <c r="M3353" s="2" t="str">
        <f>VLOOKUP(D3353,[3]products!A:B,2,FALSE)</f>
        <v>Trek X-Caliber 8 - 2017</v>
      </c>
      <c r="N3353" s="2" t="str">
        <f>VLOOKUP(D3353, [3]products!A:H, 8, FALSE)</f>
        <v>Trek</v>
      </c>
      <c r="O3353" s="21">
        <f>VLOOKUP(A3353, [1]orders!A:D, 4, FALSE)</f>
        <v>43009</v>
      </c>
      <c r="P3353" s="2">
        <v>2</v>
      </c>
      <c r="Q3353" s="2">
        <v>999.99</v>
      </c>
      <c r="R3353" s="27">
        <v>0.1</v>
      </c>
      <c r="S3353" s="2">
        <f t="shared" si="52"/>
        <v>1999.98</v>
      </c>
    </row>
    <row r="3354" spans="1:19" x14ac:dyDescent="0.3">
      <c r="A3354" s="2">
        <v>1162</v>
      </c>
      <c r="B3354" s="2">
        <v>1</v>
      </c>
      <c r="C3354" s="2">
        <f>VLOOKUP(A3354, [1]orders!A:G, 7, FALSE)</f>
        <v>2</v>
      </c>
      <c r="D3354" s="2">
        <v>88</v>
      </c>
      <c r="E3354" s="2">
        <f>VLOOKUP(C3354, [2]staffs!A:G,1,FALSE)</f>
        <v>2</v>
      </c>
      <c r="F3354" s="2" t="str">
        <f>VLOOKUP(E3354, [2]staffs!A:D,4,FALSE)</f>
        <v>mireya.copeland@bikes.shop</v>
      </c>
      <c r="G3354" s="2">
        <f>VLOOKUP(D3354, [3]products!$A:$D, 4, FALSE)</f>
        <v>1</v>
      </c>
      <c r="H3354" s="2" t="str">
        <f>VLOOKUP(G3354, [4]categories!A:B, 2, FALSE)</f>
        <v>Children Bicycles</v>
      </c>
      <c r="I3354" s="14">
        <f>VLOOKUP(A3354, [1]orders!A:B,2,FALSE)</f>
        <v>888</v>
      </c>
      <c r="J3354" s="14" t="str">
        <f>VLOOKUP(A3354, [1]orders!A:I,9,FALSE)</f>
        <v>coleen.navarro@aol.com</v>
      </c>
      <c r="K3354" s="14">
        <f>VLOOKUP(A3354, [1]orders!A:J,10,FALSE)</f>
        <v>14580</v>
      </c>
      <c r="L3354" s="2" t="str">
        <f>IFERROR(VLOOKUP(C3354, [5]stores!A:B, 2, FALSE), "Unknown")</f>
        <v>Baldwin Bikes</v>
      </c>
      <c r="M3354" s="2" t="str">
        <f>VLOOKUP(D3354,[3]products!A:B,2,FALSE)</f>
        <v>Trek Precaliber 12 Girls - 2017</v>
      </c>
      <c r="N3354" s="2" t="str">
        <f>VLOOKUP(D3354, [3]products!A:H, 8, FALSE)</f>
        <v>Trek</v>
      </c>
      <c r="O3354" s="21">
        <f>VLOOKUP(A3354, [1]orders!A:D, 4, FALSE)</f>
        <v>43009</v>
      </c>
      <c r="P3354" s="2">
        <v>1</v>
      </c>
      <c r="Q3354" s="2">
        <v>189.99</v>
      </c>
      <c r="R3354" s="27">
        <v>0.2</v>
      </c>
      <c r="S3354" s="2">
        <f t="shared" si="52"/>
        <v>189.99</v>
      </c>
    </row>
    <row r="3355" spans="1:19" x14ac:dyDescent="0.3">
      <c r="A3355" s="2">
        <v>1162</v>
      </c>
      <c r="B3355" s="2">
        <v>2</v>
      </c>
      <c r="C3355" s="2">
        <f>VLOOKUP(A3355, [1]orders!A:G, 7, FALSE)</f>
        <v>2</v>
      </c>
      <c r="D3355" s="2">
        <v>40</v>
      </c>
      <c r="E3355" s="2">
        <f>VLOOKUP(C3355, [2]staffs!A:G,1,FALSE)</f>
        <v>2</v>
      </c>
      <c r="F3355" s="2" t="str">
        <f>VLOOKUP(E3355, [2]staffs!A:D,4,FALSE)</f>
        <v>mireya.copeland@bikes.shop</v>
      </c>
      <c r="G3355" s="2">
        <f>VLOOKUP(D3355, [3]products!$A:$D, 4, FALSE)</f>
        <v>6</v>
      </c>
      <c r="H3355" s="2" t="str">
        <f>VLOOKUP(G3355, [4]categories!A:B, 2, FALSE)</f>
        <v>Mountain Bikes</v>
      </c>
      <c r="I3355" s="14">
        <f>VLOOKUP(A3355, [1]orders!A:B,2,FALSE)</f>
        <v>888</v>
      </c>
      <c r="J3355" s="14" t="str">
        <f>VLOOKUP(A3355, [1]orders!A:I,9,FALSE)</f>
        <v>coleen.navarro@aol.com</v>
      </c>
      <c r="K3355" s="14">
        <f>VLOOKUP(A3355, [1]orders!A:J,10,FALSE)</f>
        <v>14580</v>
      </c>
      <c r="L3355" s="2" t="str">
        <f>IFERROR(VLOOKUP(C3355, [5]stores!A:B, 2, FALSE), "Unknown")</f>
        <v>Baldwin Bikes</v>
      </c>
      <c r="M3355" s="2" t="str">
        <f>VLOOKUP(D3355,[3]products!A:B,2,FALSE)</f>
        <v>Trek Fuel EX 9.8 29 - 2017</v>
      </c>
      <c r="N3355" s="2" t="str">
        <f>VLOOKUP(D3355, [3]products!A:H, 8, FALSE)</f>
        <v>Trek</v>
      </c>
      <c r="O3355" s="21">
        <f>VLOOKUP(A3355, [1]orders!A:D, 4, FALSE)</f>
        <v>43009</v>
      </c>
      <c r="P3355" s="2">
        <v>2</v>
      </c>
      <c r="Q3355" s="2">
        <v>4999.99</v>
      </c>
      <c r="R3355" s="27">
        <v>0.2</v>
      </c>
      <c r="S3355" s="2">
        <f t="shared" si="52"/>
        <v>9999.98</v>
      </c>
    </row>
    <row r="3356" spans="1:19" x14ac:dyDescent="0.3">
      <c r="A3356" s="2">
        <v>1162</v>
      </c>
      <c r="B3356" s="2">
        <v>3</v>
      </c>
      <c r="C3356" s="2">
        <f>VLOOKUP(A3356, [1]orders!A:G, 7, FALSE)</f>
        <v>2</v>
      </c>
      <c r="D3356" s="2">
        <v>86</v>
      </c>
      <c r="E3356" s="2">
        <f>VLOOKUP(C3356, [2]staffs!A:G,1,FALSE)</f>
        <v>2</v>
      </c>
      <c r="F3356" s="2" t="str">
        <f>VLOOKUP(E3356, [2]staffs!A:D,4,FALSE)</f>
        <v>mireya.copeland@bikes.shop</v>
      </c>
      <c r="G3356" s="2">
        <f>VLOOKUP(D3356, [3]products!$A:$D, 4, FALSE)</f>
        <v>1</v>
      </c>
      <c r="H3356" s="2" t="str">
        <f>VLOOKUP(G3356, [4]categories!A:B, 2, FALSE)</f>
        <v>Children Bicycles</v>
      </c>
      <c r="I3356" s="14">
        <f>VLOOKUP(A3356, [1]orders!A:B,2,FALSE)</f>
        <v>888</v>
      </c>
      <c r="J3356" s="14" t="str">
        <f>VLOOKUP(A3356, [1]orders!A:I,9,FALSE)</f>
        <v>coleen.navarro@aol.com</v>
      </c>
      <c r="K3356" s="14">
        <f>VLOOKUP(A3356, [1]orders!A:J,10,FALSE)</f>
        <v>14580</v>
      </c>
      <c r="L3356" s="2" t="str">
        <f>IFERROR(VLOOKUP(C3356, [5]stores!A:B, 2, FALSE), "Unknown")</f>
        <v>Baldwin Bikes</v>
      </c>
      <c r="M3356" s="2" t="str">
        <f>VLOOKUP(D3356,[3]products!A:B,2,FALSE)</f>
        <v>Trek Girl's Kickster - 2017</v>
      </c>
      <c r="N3356" s="2" t="str">
        <f>VLOOKUP(D3356, [3]products!A:H, 8, FALSE)</f>
        <v>Trek</v>
      </c>
      <c r="O3356" s="21">
        <f>VLOOKUP(A3356, [1]orders!A:D, 4, FALSE)</f>
        <v>43009</v>
      </c>
      <c r="P3356" s="2">
        <v>1</v>
      </c>
      <c r="Q3356" s="2">
        <v>149.99</v>
      </c>
      <c r="R3356" s="27">
        <v>0.1</v>
      </c>
      <c r="S3356" s="2">
        <f t="shared" si="52"/>
        <v>149.99</v>
      </c>
    </row>
    <row r="3357" spans="1:19" x14ac:dyDescent="0.3">
      <c r="A3357" s="2">
        <v>1162</v>
      </c>
      <c r="B3357" s="2">
        <v>4</v>
      </c>
      <c r="C3357" s="2">
        <f>VLOOKUP(A3357, [1]orders!A:G, 7, FALSE)</f>
        <v>2</v>
      </c>
      <c r="D3357" s="2">
        <v>41</v>
      </c>
      <c r="E3357" s="2">
        <f>VLOOKUP(C3357, [2]staffs!A:G,1,FALSE)</f>
        <v>2</v>
      </c>
      <c r="F3357" s="2" t="str">
        <f>VLOOKUP(E3357, [2]staffs!A:D,4,FALSE)</f>
        <v>mireya.copeland@bikes.shop</v>
      </c>
      <c r="G3357" s="2">
        <f>VLOOKUP(D3357, [3]products!$A:$D, 4, FALSE)</f>
        <v>6</v>
      </c>
      <c r="H3357" s="2" t="str">
        <f>VLOOKUP(G3357, [4]categories!A:B, 2, FALSE)</f>
        <v>Mountain Bikes</v>
      </c>
      <c r="I3357" s="14">
        <f>VLOOKUP(A3357, [1]orders!A:B,2,FALSE)</f>
        <v>888</v>
      </c>
      <c r="J3357" s="14" t="str">
        <f>VLOOKUP(A3357, [1]orders!A:I,9,FALSE)</f>
        <v>coleen.navarro@aol.com</v>
      </c>
      <c r="K3357" s="14">
        <f>VLOOKUP(A3357, [1]orders!A:J,10,FALSE)</f>
        <v>14580</v>
      </c>
      <c r="L3357" s="2" t="str">
        <f>IFERROR(VLOOKUP(C3357, [5]stores!A:B, 2, FALSE), "Unknown")</f>
        <v>Baldwin Bikes</v>
      </c>
      <c r="M3357" s="2" t="str">
        <f>VLOOKUP(D3357,[3]products!A:B,2,FALSE)</f>
        <v>Haro Shift R3 - 2017</v>
      </c>
      <c r="N3357" s="2" t="str">
        <f>VLOOKUP(D3357, [3]products!A:H, 8, FALSE)</f>
        <v>Haro</v>
      </c>
      <c r="O3357" s="21">
        <f>VLOOKUP(A3357, [1]orders!A:D, 4, FALSE)</f>
        <v>43009</v>
      </c>
      <c r="P3357" s="2">
        <v>1</v>
      </c>
      <c r="Q3357" s="2">
        <v>1469.99</v>
      </c>
      <c r="R3357" s="27">
        <v>0.05</v>
      </c>
      <c r="S3357" s="2">
        <f t="shared" si="52"/>
        <v>1469.99</v>
      </c>
    </row>
    <row r="3358" spans="1:19" x14ac:dyDescent="0.3">
      <c r="A3358" s="2">
        <v>1162</v>
      </c>
      <c r="B3358" s="2">
        <v>5</v>
      </c>
      <c r="C3358" s="2">
        <f>VLOOKUP(A3358, [1]orders!A:G, 7, FALSE)</f>
        <v>2</v>
      </c>
      <c r="D3358" s="2">
        <v>12</v>
      </c>
      <c r="E3358" s="2">
        <f>VLOOKUP(C3358, [2]staffs!A:G,1,FALSE)</f>
        <v>2</v>
      </c>
      <c r="F3358" s="2" t="str">
        <f>VLOOKUP(E3358, [2]staffs!A:D,4,FALSE)</f>
        <v>mireya.copeland@bikes.shop</v>
      </c>
      <c r="G3358" s="2">
        <f>VLOOKUP(D3358, [3]products!$A:$D, 4, FALSE)</f>
        <v>3</v>
      </c>
      <c r="H3358" s="2" t="str">
        <f>VLOOKUP(G3358, [4]categories!A:B, 2, FALSE)</f>
        <v>Cruisers Bicycles</v>
      </c>
      <c r="I3358" s="14">
        <f>VLOOKUP(A3358, [1]orders!A:B,2,FALSE)</f>
        <v>888</v>
      </c>
      <c r="J3358" s="14" t="str">
        <f>VLOOKUP(A3358, [1]orders!A:I,9,FALSE)</f>
        <v>coleen.navarro@aol.com</v>
      </c>
      <c r="K3358" s="14">
        <f>VLOOKUP(A3358, [1]orders!A:J,10,FALSE)</f>
        <v>14580</v>
      </c>
      <c r="L3358" s="2" t="str">
        <f>IFERROR(VLOOKUP(C3358, [5]stores!A:B, 2, FALSE), "Unknown")</f>
        <v>Baldwin Bikes</v>
      </c>
      <c r="M3358" s="2" t="str">
        <f>VLOOKUP(D3358,[3]products!A:B,2,FALSE)</f>
        <v>Electra Townie Original 21D - 2016</v>
      </c>
      <c r="N3358" s="2" t="str">
        <f>VLOOKUP(D3358, [3]products!A:H, 8, FALSE)</f>
        <v>Electra</v>
      </c>
      <c r="O3358" s="21">
        <f>VLOOKUP(A3358, [1]orders!A:D, 4, FALSE)</f>
        <v>43009</v>
      </c>
      <c r="P3358" s="2">
        <v>2</v>
      </c>
      <c r="Q3358" s="2">
        <v>549.99</v>
      </c>
      <c r="R3358" s="27">
        <v>0.05</v>
      </c>
      <c r="S3358" s="2">
        <f t="shared" si="52"/>
        <v>1099.98</v>
      </c>
    </row>
    <row r="3359" spans="1:19" x14ac:dyDescent="0.3">
      <c r="A3359" s="2">
        <v>1163</v>
      </c>
      <c r="B3359" s="2">
        <v>1</v>
      </c>
      <c r="C3359" s="2">
        <f>VLOOKUP(A3359, [1]orders!A:G, 7, FALSE)</f>
        <v>2</v>
      </c>
      <c r="D3359" s="2">
        <v>63</v>
      </c>
      <c r="E3359" s="2">
        <f>VLOOKUP(C3359, [2]staffs!A:G,1,FALSE)</f>
        <v>2</v>
      </c>
      <c r="F3359" s="2" t="str">
        <f>VLOOKUP(E3359, [2]staffs!A:D,4,FALSE)</f>
        <v>mireya.copeland@bikes.shop</v>
      </c>
      <c r="G3359" s="2">
        <f>VLOOKUP(D3359, [3]products!$A:$D, 4, FALSE)</f>
        <v>4</v>
      </c>
      <c r="H3359" s="2" t="str">
        <f>VLOOKUP(G3359, [4]categories!A:B, 2, FALSE)</f>
        <v>Cyclocross Bicycles</v>
      </c>
      <c r="I3359" s="14">
        <f>VLOOKUP(A3359, [1]orders!A:B,2,FALSE)</f>
        <v>934</v>
      </c>
      <c r="J3359" s="14" t="str">
        <f>VLOOKUP(A3359, [1]orders!A:I,9,FALSE)</f>
        <v>ocie.slater@msn.com</v>
      </c>
      <c r="K3359" s="14">
        <f>VLOOKUP(A3359, [1]orders!A:J,10,FALSE)</f>
        <v>14075</v>
      </c>
      <c r="L3359" s="2" t="str">
        <f>IFERROR(VLOOKUP(C3359, [5]stores!A:B, 2, FALSE), "Unknown")</f>
        <v>Baldwin Bikes</v>
      </c>
      <c r="M3359" s="2" t="str">
        <f>VLOOKUP(D3359,[3]products!A:B,2,FALSE)</f>
        <v>Trek Boone Race Shop Limited - 2017</v>
      </c>
      <c r="N3359" s="2" t="str">
        <f>VLOOKUP(D3359, [3]products!A:H, 8, FALSE)</f>
        <v>Trek</v>
      </c>
      <c r="O3359" s="21">
        <f>VLOOKUP(A3359, [1]orders!A:D, 4, FALSE)</f>
        <v>43009</v>
      </c>
      <c r="P3359" s="2">
        <v>2</v>
      </c>
      <c r="Q3359" s="2">
        <v>3499.99</v>
      </c>
      <c r="R3359" s="27">
        <v>0.05</v>
      </c>
      <c r="S3359" s="2">
        <f t="shared" si="52"/>
        <v>6999.98</v>
      </c>
    </row>
    <row r="3360" spans="1:19" x14ac:dyDescent="0.3">
      <c r="A3360" s="2">
        <v>1163</v>
      </c>
      <c r="B3360" s="2">
        <v>2</v>
      </c>
      <c r="C3360" s="2">
        <f>VLOOKUP(A3360, [1]orders!A:G, 7, FALSE)</f>
        <v>2</v>
      </c>
      <c r="D3360" s="2">
        <v>53</v>
      </c>
      <c r="E3360" s="2">
        <f>VLOOKUP(C3360, [2]staffs!A:G,1,FALSE)</f>
        <v>2</v>
      </c>
      <c r="F3360" s="2" t="str">
        <f>VLOOKUP(E3360, [2]staffs!A:D,4,FALSE)</f>
        <v>mireya.copeland@bikes.shop</v>
      </c>
      <c r="G3360" s="2">
        <f>VLOOKUP(D3360, [3]products!$A:$D, 4, FALSE)</f>
        <v>7</v>
      </c>
      <c r="H3360" s="2" t="str">
        <f>VLOOKUP(G3360, [4]categories!A:B, 2, FALSE)</f>
        <v>Road Bikes</v>
      </c>
      <c r="I3360" s="14">
        <f>VLOOKUP(A3360, [1]orders!A:B,2,FALSE)</f>
        <v>934</v>
      </c>
      <c r="J3360" s="14" t="str">
        <f>VLOOKUP(A3360, [1]orders!A:I,9,FALSE)</f>
        <v>ocie.slater@msn.com</v>
      </c>
      <c r="K3360" s="14">
        <f>VLOOKUP(A3360, [1]orders!A:J,10,FALSE)</f>
        <v>14075</v>
      </c>
      <c r="L3360" s="2" t="str">
        <f>IFERROR(VLOOKUP(C3360, [5]stores!A:B, 2, FALSE), "Unknown")</f>
        <v>Baldwin Bikes</v>
      </c>
      <c r="M3360" s="2" t="str">
        <f>VLOOKUP(D3360,[3]products!A:B,2,FALSE)</f>
        <v>Surly Ogre Frameset - 2017</v>
      </c>
      <c r="N3360" s="2" t="str">
        <f>VLOOKUP(D3360, [3]products!A:H, 8, FALSE)</f>
        <v>Surly</v>
      </c>
      <c r="O3360" s="21">
        <f>VLOOKUP(A3360, [1]orders!A:D, 4, FALSE)</f>
        <v>43009</v>
      </c>
      <c r="P3360" s="2">
        <v>2</v>
      </c>
      <c r="Q3360" s="2">
        <v>749.99</v>
      </c>
      <c r="R3360" s="27">
        <v>0.1</v>
      </c>
      <c r="S3360" s="2">
        <f t="shared" si="52"/>
        <v>1499.98</v>
      </c>
    </row>
    <row r="3361" spans="1:19" x14ac:dyDescent="0.3">
      <c r="A3361" s="2">
        <v>1164</v>
      </c>
      <c r="B3361" s="2">
        <v>1</v>
      </c>
      <c r="C3361" s="2">
        <f>VLOOKUP(A3361, [1]orders!A:G, 7, FALSE)</f>
        <v>2</v>
      </c>
      <c r="D3361" s="2">
        <v>8</v>
      </c>
      <c r="E3361" s="2">
        <f>VLOOKUP(C3361, [2]staffs!A:G,1,FALSE)</f>
        <v>2</v>
      </c>
      <c r="F3361" s="2" t="str">
        <f>VLOOKUP(E3361, [2]staffs!A:D,4,FALSE)</f>
        <v>mireya.copeland@bikes.shop</v>
      </c>
      <c r="G3361" s="2">
        <f>VLOOKUP(D3361, [3]products!$A:$D, 4, FALSE)</f>
        <v>6</v>
      </c>
      <c r="H3361" s="2" t="str">
        <f>VLOOKUP(G3361, [4]categories!A:B, 2, FALSE)</f>
        <v>Mountain Bikes</v>
      </c>
      <c r="I3361" s="14">
        <f>VLOOKUP(A3361, [1]orders!A:B,2,FALSE)</f>
        <v>1067</v>
      </c>
      <c r="J3361" s="14" t="str">
        <f>VLOOKUP(A3361, [1]orders!A:I,9,FALSE)</f>
        <v>lillia.gillespie@hotmail.com</v>
      </c>
      <c r="K3361" s="14">
        <f>VLOOKUP(A3361, [1]orders!A:J,10,FALSE)</f>
        <v>11374</v>
      </c>
      <c r="L3361" s="2" t="str">
        <f>IFERROR(VLOOKUP(C3361, [5]stores!A:B, 2, FALSE), "Unknown")</f>
        <v>Baldwin Bikes</v>
      </c>
      <c r="M3361" s="2" t="str">
        <f>VLOOKUP(D3361,[3]products!A:B,2,FALSE)</f>
        <v>Trek Remedy 29 Carbon Frameset - 2016</v>
      </c>
      <c r="N3361" s="2" t="str">
        <f>VLOOKUP(D3361, [3]products!A:H, 8, FALSE)</f>
        <v>Trek</v>
      </c>
      <c r="O3361" s="21">
        <f>VLOOKUP(A3361, [1]orders!A:D, 4, FALSE)</f>
        <v>43009</v>
      </c>
      <c r="P3361" s="2">
        <v>1</v>
      </c>
      <c r="Q3361" s="2">
        <v>1799.99</v>
      </c>
      <c r="R3361" s="27">
        <v>0.2</v>
      </c>
      <c r="S3361" s="2">
        <f t="shared" si="52"/>
        <v>1799.99</v>
      </c>
    </row>
    <row r="3362" spans="1:19" x14ac:dyDescent="0.3">
      <c r="A3362" s="2">
        <v>1164</v>
      </c>
      <c r="B3362" s="2">
        <v>2</v>
      </c>
      <c r="C3362" s="2">
        <f>VLOOKUP(A3362, [1]orders!A:G, 7, FALSE)</f>
        <v>2</v>
      </c>
      <c r="D3362" s="2">
        <v>78</v>
      </c>
      <c r="E3362" s="2">
        <f>VLOOKUP(C3362, [2]staffs!A:G,1,FALSE)</f>
        <v>2</v>
      </c>
      <c r="F3362" s="2" t="str">
        <f>VLOOKUP(E3362, [2]staffs!A:D,4,FALSE)</f>
        <v>mireya.copeland@bikes.shop</v>
      </c>
      <c r="G3362" s="2">
        <f>VLOOKUP(D3362, [3]products!$A:$D, 4, FALSE)</f>
        <v>3</v>
      </c>
      <c r="H3362" s="2" t="str">
        <f>VLOOKUP(G3362, [4]categories!A:B, 2, FALSE)</f>
        <v>Cruisers Bicycles</v>
      </c>
      <c r="I3362" s="14">
        <f>VLOOKUP(A3362, [1]orders!A:B,2,FALSE)</f>
        <v>1067</v>
      </c>
      <c r="J3362" s="14" t="str">
        <f>VLOOKUP(A3362, [1]orders!A:I,9,FALSE)</f>
        <v>lillia.gillespie@hotmail.com</v>
      </c>
      <c r="K3362" s="14">
        <f>VLOOKUP(A3362, [1]orders!A:J,10,FALSE)</f>
        <v>11374</v>
      </c>
      <c r="L3362" s="2" t="str">
        <f>IFERROR(VLOOKUP(C3362, [5]stores!A:B, 2, FALSE), "Unknown")</f>
        <v>Baldwin Bikes</v>
      </c>
      <c r="M3362" s="2" t="str">
        <f>VLOOKUP(D3362,[3]products!A:B,2,FALSE)</f>
        <v>Sun Bicycles Biscayne Tandem CB - 2017</v>
      </c>
      <c r="N3362" s="2" t="str">
        <f>VLOOKUP(D3362, [3]products!A:H, 8, FALSE)</f>
        <v>Sun Bicycles</v>
      </c>
      <c r="O3362" s="21">
        <f>VLOOKUP(A3362, [1]orders!A:D, 4, FALSE)</f>
        <v>43009</v>
      </c>
      <c r="P3362" s="2">
        <v>1</v>
      </c>
      <c r="Q3362" s="2">
        <v>647.99</v>
      </c>
      <c r="R3362" s="27">
        <v>0.05</v>
      </c>
      <c r="S3362" s="2">
        <f t="shared" si="52"/>
        <v>647.99</v>
      </c>
    </row>
    <row r="3363" spans="1:19" x14ac:dyDescent="0.3">
      <c r="A3363" s="2">
        <v>1164</v>
      </c>
      <c r="B3363" s="2">
        <v>3</v>
      </c>
      <c r="C3363" s="2">
        <f>VLOOKUP(A3363, [1]orders!A:G, 7, FALSE)</f>
        <v>2</v>
      </c>
      <c r="D3363" s="2">
        <v>103</v>
      </c>
      <c r="E3363" s="2">
        <f>VLOOKUP(C3363, [2]staffs!A:G,1,FALSE)</f>
        <v>2</v>
      </c>
      <c r="F3363" s="2" t="str">
        <f>VLOOKUP(E3363, [2]staffs!A:D,4,FALSE)</f>
        <v>mireya.copeland@bikes.shop</v>
      </c>
      <c r="G3363" s="2">
        <f>VLOOKUP(D3363, [3]products!$A:$D, 4, FALSE)</f>
        <v>2</v>
      </c>
      <c r="H3363" s="2" t="str">
        <f>VLOOKUP(G3363, [4]categories!A:B, 2, FALSE)</f>
        <v>Comfort Bicycles</v>
      </c>
      <c r="I3363" s="14">
        <f>VLOOKUP(A3363, [1]orders!A:B,2,FALSE)</f>
        <v>1067</v>
      </c>
      <c r="J3363" s="14" t="str">
        <f>VLOOKUP(A3363, [1]orders!A:I,9,FALSE)</f>
        <v>lillia.gillespie@hotmail.com</v>
      </c>
      <c r="K3363" s="14">
        <f>VLOOKUP(A3363, [1]orders!A:J,10,FALSE)</f>
        <v>11374</v>
      </c>
      <c r="L3363" s="2" t="str">
        <f>IFERROR(VLOOKUP(C3363, [5]stores!A:B, 2, FALSE), "Unknown")</f>
        <v>Baldwin Bikes</v>
      </c>
      <c r="M3363" s="2" t="str">
        <f>VLOOKUP(D3363,[3]products!A:B,2,FALSE)</f>
        <v>Sun Bicycles Streamway 3 - 2017</v>
      </c>
      <c r="N3363" s="2" t="str">
        <f>VLOOKUP(D3363, [3]products!A:H, 8, FALSE)</f>
        <v>Sun Bicycles</v>
      </c>
      <c r="O3363" s="21">
        <f>VLOOKUP(A3363, [1]orders!A:D, 4, FALSE)</f>
        <v>43009</v>
      </c>
      <c r="P3363" s="2">
        <v>2</v>
      </c>
      <c r="Q3363" s="2">
        <v>551.99</v>
      </c>
      <c r="R3363" s="27">
        <v>0.05</v>
      </c>
      <c r="S3363" s="2">
        <f t="shared" si="52"/>
        <v>1103.98</v>
      </c>
    </row>
    <row r="3364" spans="1:19" x14ac:dyDescent="0.3">
      <c r="A3364" s="2">
        <v>1164</v>
      </c>
      <c r="B3364" s="2">
        <v>4</v>
      </c>
      <c r="C3364" s="2">
        <f>VLOOKUP(A3364, [1]orders!A:G, 7, FALSE)</f>
        <v>2</v>
      </c>
      <c r="D3364" s="2">
        <v>44</v>
      </c>
      <c r="E3364" s="2">
        <f>VLOOKUP(C3364, [2]staffs!A:G,1,FALSE)</f>
        <v>2</v>
      </c>
      <c r="F3364" s="2" t="str">
        <f>VLOOKUP(E3364, [2]staffs!A:D,4,FALSE)</f>
        <v>mireya.copeland@bikes.shop</v>
      </c>
      <c r="G3364" s="2">
        <f>VLOOKUP(D3364, [3]products!$A:$D, 4, FALSE)</f>
        <v>6</v>
      </c>
      <c r="H3364" s="2" t="str">
        <f>VLOOKUP(G3364, [4]categories!A:B, 2, FALSE)</f>
        <v>Mountain Bikes</v>
      </c>
      <c r="I3364" s="14">
        <f>VLOOKUP(A3364, [1]orders!A:B,2,FALSE)</f>
        <v>1067</v>
      </c>
      <c r="J3364" s="14" t="str">
        <f>VLOOKUP(A3364, [1]orders!A:I,9,FALSE)</f>
        <v>lillia.gillespie@hotmail.com</v>
      </c>
      <c r="K3364" s="14">
        <f>VLOOKUP(A3364, [1]orders!A:J,10,FALSE)</f>
        <v>11374</v>
      </c>
      <c r="L3364" s="2" t="str">
        <f>IFERROR(VLOOKUP(C3364, [5]stores!A:B, 2, FALSE), "Unknown")</f>
        <v>Baldwin Bikes</v>
      </c>
      <c r="M3364" s="2" t="str">
        <f>VLOOKUP(D3364,[3]products!A:B,2,FALSE)</f>
        <v>Haro SR 1.1 - 2017</v>
      </c>
      <c r="N3364" s="2" t="str">
        <f>VLOOKUP(D3364, [3]products!A:H, 8, FALSE)</f>
        <v>Haro</v>
      </c>
      <c r="O3364" s="21">
        <f>VLOOKUP(A3364, [1]orders!A:D, 4, FALSE)</f>
        <v>43009</v>
      </c>
      <c r="P3364" s="2">
        <v>2</v>
      </c>
      <c r="Q3364" s="2">
        <v>539.99</v>
      </c>
      <c r="R3364" s="27">
        <v>0.05</v>
      </c>
      <c r="S3364" s="2">
        <f t="shared" si="52"/>
        <v>1079.98</v>
      </c>
    </row>
    <row r="3365" spans="1:19" x14ac:dyDescent="0.3">
      <c r="A3365" s="2">
        <v>1165</v>
      </c>
      <c r="B3365" s="2">
        <v>1</v>
      </c>
      <c r="C3365" s="2">
        <f>VLOOKUP(A3365, [1]orders!A:G, 7, FALSE)</f>
        <v>2</v>
      </c>
      <c r="D3365" s="2">
        <v>65</v>
      </c>
      <c r="E3365" s="2">
        <f>VLOOKUP(C3365, [2]staffs!A:G,1,FALSE)</f>
        <v>2</v>
      </c>
      <c r="F3365" s="2" t="str">
        <f>VLOOKUP(E3365, [2]staffs!A:D,4,FALSE)</f>
        <v>mireya.copeland@bikes.shop</v>
      </c>
      <c r="G3365" s="2">
        <f>VLOOKUP(D3365, [3]products!$A:$D, 4, FALSE)</f>
        <v>3</v>
      </c>
      <c r="H3365" s="2" t="str">
        <f>VLOOKUP(G3365, [4]categories!A:B, 2, FALSE)</f>
        <v>Cruisers Bicycles</v>
      </c>
      <c r="I3365" s="14">
        <f>VLOOKUP(A3365, [1]orders!A:B,2,FALSE)</f>
        <v>652</v>
      </c>
      <c r="J3365" s="14" t="str">
        <f>VLOOKUP(A3365, [1]orders!A:I,9,FALSE)</f>
        <v>tilda.melton@msn.com</v>
      </c>
      <c r="K3365" s="14">
        <f>VLOOKUP(A3365, [1]orders!A:J,10,FALSE)</f>
        <v>12180</v>
      </c>
      <c r="L3365" s="2" t="str">
        <f>IFERROR(VLOOKUP(C3365, [5]stores!A:B, 2, FALSE), "Unknown")</f>
        <v>Baldwin Bikes</v>
      </c>
      <c r="M3365" s="2" t="str">
        <f>VLOOKUP(D3365,[3]products!A:B,2,FALSE)</f>
        <v>Sun Bicycles Lil Bolt Type-R - 2017</v>
      </c>
      <c r="N3365" s="2" t="str">
        <f>VLOOKUP(D3365, [3]products!A:H, 8, FALSE)</f>
        <v>Sun Bicycles</v>
      </c>
      <c r="O3365" s="21">
        <f>VLOOKUP(A3365, [1]orders!A:D, 4, FALSE)</f>
        <v>43010</v>
      </c>
      <c r="P3365" s="2">
        <v>2</v>
      </c>
      <c r="Q3365" s="2">
        <v>346.99</v>
      </c>
      <c r="R3365" s="27">
        <v>7.0000000000000007E-2</v>
      </c>
      <c r="S3365" s="2">
        <f t="shared" si="52"/>
        <v>693.98</v>
      </c>
    </row>
    <row r="3366" spans="1:19" x14ac:dyDescent="0.3">
      <c r="A3366" s="2">
        <v>1165</v>
      </c>
      <c r="B3366" s="2">
        <v>2</v>
      </c>
      <c r="C3366" s="2">
        <f>VLOOKUP(A3366, [1]orders!A:G, 7, FALSE)</f>
        <v>2</v>
      </c>
      <c r="D3366" s="2">
        <v>68</v>
      </c>
      <c r="E3366" s="2">
        <f>VLOOKUP(C3366, [2]staffs!A:G,1,FALSE)</f>
        <v>2</v>
      </c>
      <c r="F3366" s="2" t="str">
        <f>VLOOKUP(E3366, [2]staffs!A:D,4,FALSE)</f>
        <v>mireya.copeland@bikes.shop</v>
      </c>
      <c r="G3366" s="2">
        <f>VLOOKUP(D3366, [3]products!$A:$D, 4, FALSE)</f>
        <v>3</v>
      </c>
      <c r="H3366" s="2" t="str">
        <f>VLOOKUP(G3366, [4]categories!A:B, 2, FALSE)</f>
        <v>Cruisers Bicycles</v>
      </c>
      <c r="I3366" s="14">
        <f>VLOOKUP(A3366, [1]orders!A:B,2,FALSE)</f>
        <v>652</v>
      </c>
      <c r="J3366" s="14" t="str">
        <f>VLOOKUP(A3366, [1]orders!A:I,9,FALSE)</f>
        <v>tilda.melton@msn.com</v>
      </c>
      <c r="K3366" s="14">
        <f>VLOOKUP(A3366, [1]orders!A:J,10,FALSE)</f>
        <v>12180</v>
      </c>
      <c r="L3366" s="2" t="str">
        <f>IFERROR(VLOOKUP(C3366, [5]stores!A:B, 2, FALSE), "Unknown")</f>
        <v>Baldwin Bikes</v>
      </c>
      <c r="M3366" s="2" t="str">
        <f>VLOOKUP(D3366,[3]products!A:B,2,FALSE)</f>
        <v>Sun Bicycles Cruz 3 - 2017</v>
      </c>
      <c r="N3366" s="2" t="str">
        <f>VLOOKUP(D3366, [3]products!A:H, 8, FALSE)</f>
        <v>Sun Bicycles</v>
      </c>
      <c r="O3366" s="21">
        <f>VLOOKUP(A3366, [1]orders!A:D, 4, FALSE)</f>
        <v>43010</v>
      </c>
      <c r="P3366" s="2">
        <v>1</v>
      </c>
      <c r="Q3366" s="2">
        <v>449.99</v>
      </c>
      <c r="R3366" s="27">
        <v>7.0000000000000007E-2</v>
      </c>
      <c r="S3366" s="2">
        <f t="shared" si="52"/>
        <v>449.99</v>
      </c>
    </row>
    <row r="3367" spans="1:19" x14ac:dyDescent="0.3">
      <c r="A3367" s="2">
        <v>1166</v>
      </c>
      <c r="B3367" s="2">
        <v>1</v>
      </c>
      <c r="C3367" s="2">
        <f>VLOOKUP(A3367, [1]orders!A:G, 7, FALSE)</f>
        <v>2</v>
      </c>
      <c r="D3367" s="2">
        <v>103</v>
      </c>
      <c r="E3367" s="2">
        <f>VLOOKUP(C3367, [2]staffs!A:G,1,FALSE)</f>
        <v>2</v>
      </c>
      <c r="F3367" s="2" t="str">
        <f>VLOOKUP(E3367, [2]staffs!A:D,4,FALSE)</f>
        <v>mireya.copeland@bikes.shop</v>
      </c>
      <c r="G3367" s="2">
        <f>VLOOKUP(D3367, [3]products!$A:$D, 4, FALSE)</f>
        <v>2</v>
      </c>
      <c r="H3367" s="2" t="str">
        <f>VLOOKUP(G3367, [4]categories!A:B, 2, FALSE)</f>
        <v>Comfort Bicycles</v>
      </c>
      <c r="I3367" s="14">
        <f>VLOOKUP(A3367, [1]orders!A:B,2,FALSE)</f>
        <v>286</v>
      </c>
      <c r="J3367" s="14" t="str">
        <f>VLOOKUP(A3367, [1]orders!A:I,9,FALSE)</f>
        <v>virgil.frost@gmail.com</v>
      </c>
      <c r="K3367" s="14">
        <f>VLOOKUP(A3367, [1]orders!A:J,10,FALSE)</f>
        <v>11756</v>
      </c>
      <c r="L3367" s="2" t="str">
        <f>IFERROR(VLOOKUP(C3367, [5]stores!A:B, 2, FALSE), "Unknown")</f>
        <v>Baldwin Bikes</v>
      </c>
      <c r="M3367" s="2" t="str">
        <f>VLOOKUP(D3367,[3]products!A:B,2,FALSE)</f>
        <v>Sun Bicycles Streamway 3 - 2017</v>
      </c>
      <c r="N3367" s="2" t="str">
        <f>VLOOKUP(D3367, [3]products!A:H, 8, FALSE)</f>
        <v>Sun Bicycles</v>
      </c>
      <c r="O3367" s="21">
        <f>VLOOKUP(A3367, [1]orders!A:D, 4, FALSE)</f>
        <v>43011</v>
      </c>
      <c r="P3367" s="2">
        <v>2</v>
      </c>
      <c r="Q3367" s="2">
        <v>551.99</v>
      </c>
      <c r="R3367" s="27">
        <v>7.0000000000000007E-2</v>
      </c>
      <c r="S3367" s="2">
        <f t="shared" si="52"/>
        <v>1103.98</v>
      </c>
    </row>
    <row r="3368" spans="1:19" x14ac:dyDescent="0.3">
      <c r="A3368" s="2">
        <v>1167</v>
      </c>
      <c r="B3368" s="2">
        <v>1</v>
      </c>
      <c r="C3368" s="2">
        <f>VLOOKUP(A3368, [1]orders!A:G, 7, FALSE)</f>
        <v>1</v>
      </c>
      <c r="D3368" s="2">
        <v>29</v>
      </c>
      <c r="E3368" s="2">
        <f>VLOOKUP(C3368, [2]staffs!A:G,1,FALSE)</f>
        <v>1</v>
      </c>
      <c r="F3368" s="2" t="str">
        <f>VLOOKUP(E3368, [2]staffs!A:D,4,FALSE)</f>
        <v>fabiola.jackson@bikes.shop</v>
      </c>
      <c r="G3368" s="2">
        <f>VLOOKUP(D3368, [3]products!$A:$D, 4, FALSE)</f>
        <v>6</v>
      </c>
      <c r="H3368" s="2" t="str">
        <f>VLOOKUP(G3368, [4]categories!A:B, 2, FALSE)</f>
        <v>Mountain Bikes</v>
      </c>
      <c r="I3368" s="14">
        <f>VLOOKUP(A3368, [1]orders!A:B,2,FALSE)</f>
        <v>900</v>
      </c>
      <c r="J3368" s="14" t="str">
        <f>VLOOKUP(A3368, [1]orders!A:I,9,FALSE)</f>
        <v>jule.davenport@aol.com</v>
      </c>
      <c r="K3368" s="14">
        <f>VLOOKUP(A3368, [1]orders!A:J,10,FALSE)</f>
        <v>94070</v>
      </c>
      <c r="L3368" s="2" t="str">
        <f>IFERROR(VLOOKUP(C3368, [5]stores!A:B, 2, FALSE), "Unknown")</f>
        <v>Santa Cruz Bikes</v>
      </c>
      <c r="M3368" s="2" t="str">
        <f>VLOOKUP(D3368,[3]products!A:B,2,FALSE)</f>
        <v>Trek X-Caliber 8 - 2017</v>
      </c>
      <c r="N3368" s="2" t="str">
        <f>VLOOKUP(D3368, [3]products!A:H, 8, FALSE)</f>
        <v>Trek</v>
      </c>
      <c r="O3368" s="21">
        <f>VLOOKUP(A3368, [1]orders!A:D, 4, FALSE)</f>
        <v>43012</v>
      </c>
      <c r="P3368" s="2">
        <v>2</v>
      </c>
      <c r="Q3368" s="2">
        <v>999.99</v>
      </c>
      <c r="R3368" s="27">
        <v>0.05</v>
      </c>
      <c r="S3368" s="2">
        <f t="shared" si="52"/>
        <v>1999.98</v>
      </c>
    </row>
    <row r="3369" spans="1:19" x14ac:dyDescent="0.3">
      <c r="A3369" s="2">
        <v>1167</v>
      </c>
      <c r="B3369" s="2">
        <v>2</v>
      </c>
      <c r="C3369" s="2">
        <f>VLOOKUP(A3369, [1]orders!A:G, 7, FALSE)</f>
        <v>1</v>
      </c>
      <c r="D3369" s="2">
        <v>81</v>
      </c>
      <c r="E3369" s="2">
        <f>VLOOKUP(C3369, [2]staffs!A:G,1,FALSE)</f>
        <v>1</v>
      </c>
      <c r="F3369" s="2" t="str">
        <f>VLOOKUP(E3369, [2]staffs!A:D,4,FALSE)</f>
        <v>fabiola.jackson@bikes.shop</v>
      </c>
      <c r="G3369" s="2">
        <f>VLOOKUP(D3369, [3]products!$A:$D, 4, FALSE)</f>
        <v>3</v>
      </c>
      <c r="H3369" s="2" t="str">
        <f>VLOOKUP(G3369, [4]categories!A:B, 2, FALSE)</f>
        <v>Cruisers Bicycles</v>
      </c>
      <c r="I3369" s="14">
        <f>VLOOKUP(A3369, [1]orders!A:B,2,FALSE)</f>
        <v>900</v>
      </c>
      <c r="J3369" s="14" t="str">
        <f>VLOOKUP(A3369, [1]orders!A:I,9,FALSE)</f>
        <v>jule.davenport@aol.com</v>
      </c>
      <c r="K3369" s="14">
        <f>VLOOKUP(A3369, [1]orders!A:J,10,FALSE)</f>
        <v>94070</v>
      </c>
      <c r="L3369" s="2" t="str">
        <f>IFERROR(VLOOKUP(C3369, [5]stores!A:B, 2, FALSE), "Unknown")</f>
        <v>Santa Cruz Bikes</v>
      </c>
      <c r="M3369" s="2" t="str">
        <f>VLOOKUP(D3369,[3]products!A:B,2,FALSE)</f>
        <v>Electra Amsterdam Fashion 7i Ladies' - 2017</v>
      </c>
      <c r="N3369" s="2" t="str">
        <f>VLOOKUP(D3369, [3]products!A:H, 8, FALSE)</f>
        <v>Electra</v>
      </c>
      <c r="O3369" s="21">
        <f>VLOOKUP(A3369, [1]orders!A:D, 4, FALSE)</f>
        <v>43012</v>
      </c>
      <c r="P3369" s="2">
        <v>2</v>
      </c>
      <c r="Q3369" s="2">
        <v>1099.99</v>
      </c>
      <c r="R3369" s="27">
        <v>0.1</v>
      </c>
      <c r="S3369" s="2">
        <f t="shared" si="52"/>
        <v>2199.98</v>
      </c>
    </row>
    <row r="3370" spans="1:19" x14ac:dyDescent="0.3">
      <c r="A3370" s="2">
        <v>1167</v>
      </c>
      <c r="B3370" s="2">
        <v>3</v>
      </c>
      <c r="C3370" s="2">
        <f>VLOOKUP(A3370, [1]orders!A:G, 7, FALSE)</f>
        <v>1</v>
      </c>
      <c r="D3370" s="2">
        <v>68</v>
      </c>
      <c r="E3370" s="2">
        <f>VLOOKUP(C3370, [2]staffs!A:G,1,FALSE)</f>
        <v>1</v>
      </c>
      <c r="F3370" s="2" t="str">
        <f>VLOOKUP(E3370, [2]staffs!A:D,4,FALSE)</f>
        <v>fabiola.jackson@bikes.shop</v>
      </c>
      <c r="G3370" s="2">
        <f>VLOOKUP(D3370, [3]products!$A:$D, 4, FALSE)</f>
        <v>3</v>
      </c>
      <c r="H3370" s="2" t="str">
        <f>VLOOKUP(G3370, [4]categories!A:B, 2, FALSE)</f>
        <v>Cruisers Bicycles</v>
      </c>
      <c r="I3370" s="14">
        <f>VLOOKUP(A3370, [1]orders!A:B,2,FALSE)</f>
        <v>900</v>
      </c>
      <c r="J3370" s="14" t="str">
        <f>VLOOKUP(A3370, [1]orders!A:I,9,FALSE)</f>
        <v>jule.davenport@aol.com</v>
      </c>
      <c r="K3370" s="14">
        <f>VLOOKUP(A3370, [1]orders!A:J,10,FALSE)</f>
        <v>94070</v>
      </c>
      <c r="L3370" s="2" t="str">
        <f>IFERROR(VLOOKUP(C3370, [5]stores!A:B, 2, FALSE), "Unknown")</f>
        <v>Santa Cruz Bikes</v>
      </c>
      <c r="M3370" s="2" t="str">
        <f>VLOOKUP(D3370,[3]products!A:B,2,FALSE)</f>
        <v>Sun Bicycles Cruz 3 - 2017</v>
      </c>
      <c r="N3370" s="2" t="str">
        <f>VLOOKUP(D3370, [3]products!A:H, 8, FALSE)</f>
        <v>Sun Bicycles</v>
      </c>
      <c r="O3370" s="21">
        <f>VLOOKUP(A3370, [1]orders!A:D, 4, FALSE)</f>
        <v>43012</v>
      </c>
      <c r="P3370" s="2">
        <v>1</v>
      </c>
      <c r="Q3370" s="2">
        <v>449.99</v>
      </c>
      <c r="R3370" s="27">
        <v>7.0000000000000007E-2</v>
      </c>
      <c r="S3370" s="2">
        <f t="shared" si="52"/>
        <v>449.99</v>
      </c>
    </row>
    <row r="3371" spans="1:19" x14ac:dyDescent="0.3">
      <c r="A3371" s="2">
        <v>1168</v>
      </c>
      <c r="B3371" s="2">
        <v>1</v>
      </c>
      <c r="C3371" s="2">
        <f>VLOOKUP(A3371, [1]orders!A:G, 7, FALSE)</f>
        <v>2</v>
      </c>
      <c r="D3371" s="2">
        <v>23</v>
      </c>
      <c r="E3371" s="2">
        <f>VLOOKUP(C3371, [2]staffs!A:G,1,FALSE)</f>
        <v>2</v>
      </c>
      <c r="F3371" s="2" t="str">
        <f>VLOOKUP(E3371, [2]staffs!A:D,4,FALSE)</f>
        <v>mireya.copeland@bikes.shop</v>
      </c>
      <c r="G3371" s="2">
        <f>VLOOKUP(D3371, [3]products!$A:$D, 4, FALSE)</f>
        <v>1</v>
      </c>
      <c r="H3371" s="2" t="str">
        <f>VLOOKUP(G3371, [4]categories!A:B, 2, FALSE)</f>
        <v>Children Bicycles</v>
      </c>
      <c r="I3371" s="14">
        <f>VLOOKUP(A3371, [1]orders!A:B,2,FALSE)</f>
        <v>1031</v>
      </c>
      <c r="J3371" s="14" t="str">
        <f>VLOOKUP(A3371, [1]orders!A:I,9,FALSE)</f>
        <v>tonja.bean@aol.com</v>
      </c>
      <c r="K3371" s="14">
        <f>VLOOKUP(A3371, [1]orders!A:J,10,FALSE)</f>
        <v>14450</v>
      </c>
      <c r="L3371" s="2" t="str">
        <f>IFERROR(VLOOKUP(C3371, [5]stores!A:B, 2, FALSE), "Unknown")</f>
        <v>Baldwin Bikes</v>
      </c>
      <c r="M3371" s="2" t="str">
        <f>VLOOKUP(D3371,[3]products!A:B,2,FALSE)</f>
        <v>Electra Girl's Hawaii 1 (20-inch) - 2015/2016</v>
      </c>
      <c r="N3371" s="2" t="str">
        <f>VLOOKUP(D3371, [3]products!A:H, 8, FALSE)</f>
        <v>Electra</v>
      </c>
      <c r="O3371" s="21">
        <f>VLOOKUP(A3371, [1]orders!A:D, 4, FALSE)</f>
        <v>43012</v>
      </c>
      <c r="P3371" s="2">
        <v>2</v>
      </c>
      <c r="Q3371" s="2">
        <v>299.99</v>
      </c>
      <c r="R3371" s="27">
        <v>0.1</v>
      </c>
      <c r="S3371" s="2">
        <f t="shared" si="52"/>
        <v>599.98</v>
      </c>
    </row>
    <row r="3372" spans="1:19" x14ac:dyDescent="0.3">
      <c r="A3372" s="2">
        <v>1168</v>
      </c>
      <c r="B3372" s="2">
        <v>2</v>
      </c>
      <c r="C3372" s="2">
        <f>VLOOKUP(A3372, [1]orders!A:G, 7, FALSE)</f>
        <v>2</v>
      </c>
      <c r="D3372" s="2">
        <v>82</v>
      </c>
      <c r="E3372" s="2">
        <f>VLOOKUP(C3372, [2]staffs!A:G,1,FALSE)</f>
        <v>2</v>
      </c>
      <c r="F3372" s="2" t="str">
        <f>VLOOKUP(E3372, [2]staffs!A:D,4,FALSE)</f>
        <v>mireya.copeland@bikes.shop</v>
      </c>
      <c r="G3372" s="2">
        <f>VLOOKUP(D3372, [3]products!$A:$D, 4, FALSE)</f>
        <v>3</v>
      </c>
      <c r="H3372" s="2" t="str">
        <f>VLOOKUP(G3372, [4]categories!A:B, 2, FALSE)</f>
        <v>Cruisers Bicycles</v>
      </c>
      <c r="I3372" s="14">
        <f>VLOOKUP(A3372, [1]orders!A:B,2,FALSE)</f>
        <v>1031</v>
      </c>
      <c r="J3372" s="14" t="str">
        <f>VLOOKUP(A3372, [1]orders!A:I,9,FALSE)</f>
        <v>tonja.bean@aol.com</v>
      </c>
      <c r="K3372" s="14">
        <f>VLOOKUP(A3372, [1]orders!A:J,10,FALSE)</f>
        <v>14450</v>
      </c>
      <c r="L3372" s="2" t="str">
        <f>IFERROR(VLOOKUP(C3372, [5]stores!A:B, 2, FALSE), "Unknown")</f>
        <v>Baldwin Bikes</v>
      </c>
      <c r="M3372" s="2" t="str">
        <f>VLOOKUP(D3372,[3]products!A:B,2,FALSE)</f>
        <v>Electra Amsterdam Original 3i Ladies' - 2017</v>
      </c>
      <c r="N3372" s="2" t="str">
        <f>VLOOKUP(D3372, [3]products!A:H, 8, FALSE)</f>
        <v>Electra</v>
      </c>
      <c r="O3372" s="21">
        <f>VLOOKUP(A3372, [1]orders!A:D, 4, FALSE)</f>
        <v>43012</v>
      </c>
      <c r="P3372" s="2">
        <v>1</v>
      </c>
      <c r="Q3372" s="2">
        <v>659.99</v>
      </c>
      <c r="R3372" s="27">
        <v>0.2</v>
      </c>
      <c r="S3372" s="2">
        <f t="shared" si="52"/>
        <v>659.99</v>
      </c>
    </row>
    <row r="3373" spans="1:19" x14ac:dyDescent="0.3">
      <c r="A3373" s="2">
        <v>1168</v>
      </c>
      <c r="B3373" s="2">
        <v>3</v>
      </c>
      <c r="C3373" s="2">
        <f>VLOOKUP(A3373, [1]orders!A:G, 7, FALSE)</f>
        <v>2</v>
      </c>
      <c r="D3373" s="2">
        <v>51</v>
      </c>
      <c r="E3373" s="2">
        <f>VLOOKUP(C3373, [2]staffs!A:G,1,FALSE)</f>
        <v>2</v>
      </c>
      <c r="F3373" s="2" t="str">
        <f>VLOOKUP(E3373, [2]staffs!A:D,4,FALSE)</f>
        <v>mireya.copeland@bikes.shop</v>
      </c>
      <c r="G3373" s="2">
        <f>VLOOKUP(D3373, [3]products!$A:$D, 4, FALSE)</f>
        <v>7</v>
      </c>
      <c r="H3373" s="2" t="str">
        <f>VLOOKUP(G3373, [4]categories!A:B, 2, FALSE)</f>
        <v>Road Bikes</v>
      </c>
      <c r="I3373" s="14">
        <f>VLOOKUP(A3373, [1]orders!A:B,2,FALSE)</f>
        <v>1031</v>
      </c>
      <c r="J3373" s="14" t="str">
        <f>VLOOKUP(A3373, [1]orders!A:I,9,FALSE)</f>
        <v>tonja.bean@aol.com</v>
      </c>
      <c r="K3373" s="14">
        <f>VLOOKUP(A3373, [1]orders!A:J,10,FALSE)</f>
        <v>14450</v>
      </c>
      <c r="L3373" s="2" t="str">
        <f>IFERROR(VLOOKUP(C3373, [5]stores!A:B, 2, FALSE), "Unknown")</f>
        <v>Baldwin Bikes</v>
      </c>
      <c r="M3373" s="2" t="str">
        <f>VLOOKUP(D3373,[3]products!A:B,2,FALSE)</f>
        <v>Trek Silque SLR 8 Women's - 2017</v>
      </c>
      <c r="N3373" s="2" t="str">
        <f>VLOOKUP(D3373, [3]products!A:H, 8, FALSE)</f>
        <v>Trek</v>
      </c>
      <c r="O3373" s="21">
        <f>VLOOKUP(A3373, [1]orders!A:D, 4, FALSE)</f>
        <v>43012</v>
      </c>
      <c r="P3373" s="2">
        <v>1</v>
      </c>
      <c r="Q3373" s="2">
        <v>6499.99</v>
      </c>
      <c r="R3373" s="27">
        <v>7.0000000000000007E-2</v>
      </c>
      <c r="S3373" s="2">
        <f t="shared" si="52"/>
        <v>6499.99</v>
      </c>
    </row>
    <row r="3374" spans="1:19" x14ac:dyDescent="0.3">
      <c r="A3374" s="2">
        <v>1168</v>
      </c>
      <c r="B3374" s="2">
        <v>4</v>
      </c>
      <c r="C3374" s="2">
        <f>VLOOKUP(A3374, [1]orders!A:G, 7, FALSE)</f>
        <v>2</v>
      </c>
      <c r="D3374" s="2">
        <v>107</v>
      </c>
      <c r="E3374" s="2">
        <f>VLOOKUP(C3374, [2]staffs!A:G,1,FALSE)</f>
        <v>2</v>
      </c>
      <c r="F3374" s="2" t="str">
        <f>VLOOKUP(E3374, [2]staffs!A:D,4,FALSE)</f>
        <v>mireya.copeland@bikes.shop</v>
      </c>
      <c r="G3374" s="2">
        <f>VLOOKUP(D3374, [3]products!$A:$D, 4, FALSE)</f>
        <v>2</v>
      </c>
      <c r="H3374" s="2" t="str">
        <f>VLOOKUP(G3374, [4]categories!A:B, 2, FALSE)</f>
        <v>Comfort Bicycles</v>
      </c>
      <c r="I3374" s="14">
        <f>VLOOKUP(A3374, [1]orders!A:B,2,FALSE)</f>
        <v>1031</v>
      </c>
      <c r="J3374" s="14" t="str">
        <f>VLOOKUP(A3374, [1]orders!A:I,9,FALSE)</f>
        <v>tonja.bean@aol.com</v>
      </c>
      <c r="K3374" s="14">
        <f>VLOOKUP(A3374, [1]orders!A:J,10,FALSE)</f>
        <v>14450</v>
      </c>
      <c r="L3374" s="2" t="str">
        <f>IFERROR(VLOOKUP(C3374, [5]stores!A:B, 2, FALSE), "Unknown")</f>
        <v>Baldwin Bikes</v>
      </c>
      <c r="M3374" s="2" t="str">
        <f>VLOOKUP(D3374,[3]products!A:B,2,FALSE)</f>
        <v>Sun Bicycles Cruz 7 - 2017</v>
      </c>
      <c r="N3374" s="2" t="str">
        <f>VLOOKUP(D3374, [3]products!A:H, 8, FALSE)</f>
        <v>Sun Bicycles</v>
      </c>
      <c r="O3374" s="21">
        <f>VLOOKUP(A3374, [1]orders!A:D, 4, FALSE)</f>
        <v>43012</v>
      </c>
      <c r="P3374" s="2">
        <v>2</v>
      </c>
      <c r="Q3374" s="2">
        <v>416.99</v>
      </c>
      <c r="R3374" s="27">
        <v>0.2</v>
      </c>
      <c r="S3374" s="2">
        <f t="shared" si="52"/>
        <v>833.98</v>
      </c>
    </row>
    <row r="3375" spans="1:19" x14ac:dyDescent="0.3">
      <c r="A3375" s="2">
        <v>1168</v>
      </c>
      <c r="B3375" s="2">
        <v>5</v>
      </c>
      <c r="C3375" s="2">
        <f>VLOOKUP(A3375, [1]orders!A:G, 7, FALSE)</f>
        <v>2</v>
      </c>
      <c r="D3375" s="2">
        <v>15</v>
      </c>
      <c r="E3375" s="2">
        <f>VLOOKUP(C3375, [2]staffs!A:G,1,FALSE)</f>
        <v>2</v>
      </c>
      <c r="F3375" s="2" t="str">
        <f>VLOOKUP(E3375, [2]staffs!A:D,4,FALSE)</f>
        <v>mireya.copeland@bikes.shop</v>
      </c>
      <c r="G3375" s="2">
        <f>VLOOKUP(D3375, [3]products!$A:$D, 4, FALSE)</f>
        <v>3</v>
      </c>
      <c r="H3375" s="2" t="str">
        <f>VLOOKUP(G3375, [4]categories!A:B, 2, FALSE)</f>
        <v>Cruisers Bicycles</v>
      </c>
      <c r="I3375" s="14">
        <f>VLOOKUP(A3375, [1]orders!A:B,2,FALSE)</f>
        <v>1031</v>
      </c>
      <c r="J3375" s="14" t="str">
        <f>VLOOKUP(A3375, [1]orders!A:I,9,FALSE)</f>
        <v>tonja.bean@aol.com</v>
      </c>
      <c r="K3375" s="14">
        <f>VLOOKUP(A3375, [1]orders!A:J,10,FALSE)</f>
        <v>14450</v>
      </c>
      <c r="L3375" s="2" t="str">
        <f>IFERROR(VLOOKUP(C3375, [5]stores!A:B, 2, FALSE), "Unknown")</f>
        <v>Baldwin Bikes</v>
      </c>
      <c r="M3375" s="2" t="str">
        <f>VLOOKUP(D3375,[3]products!A:B,2,FALSE)</f>
        <v>Electra Moto 1 - 2016</v>
      </c>
      <c r="N3375" s="2" t="str">
        <f>VLOOKUP(D3375, [3]products!A:H, 8, FALSE)</f>
        <v>Electra</v>
      </c>
      <c r="O3375" s="21">
        <f>VLOOKUP(A3375, [1]orders!A:D, 4, FALSE)</f>
        <v>43012</v>
      </c>
      <c r="P3375" s="2">
        <v>2</v>
      </c>
      <c r="Q3375" s="2">
        <v>529.99</v>
      </c>
      <c r="R3375" s="27">
        <v>0.05</v>
      </c>
      <c r="S3375" s="2">
        <f t="shared" si="52"/>
        <v>1059.98</v>
      </c>
    </row>
    <row r="3376" spans="1:19" x14ac:dyDescent="0.3">
      <c r="A3376" s="2">
        <v>1169</v>
      </c>
      <c r="B3376" s="2">
        <v>1</v>
      </c>
      <c r="C3376" s="2">
        <f>VLOOKUP(A3376, [1]orders!A:G, 7, FALSE)</f>
        <v>2</v>
      </c>
      <c r="D3376" s="2">
        <v>91</v>
      </c>
      <c r="E3376" s="2">
        <f>VLOOKUP(C3376, [2]staffs!A:G,1,FALSE)</f>
        <v>2</v>
      </c>
      <c r="F3376" s="2" t="str">
        <f>VLOOKUP(E3376, [2]staffs!A:D,4,FALSE)</f>
        <v>mireya.copeland@bikes.shop</v>
      </c>
      <c r="G3376" s="2">
        <f>VLOOKUP(D3376, [3]products!$A:$D, 4, FALSE)</f>
        <v>1</v>
      </c>
      <c r="H3376" s="2" t="str">
        <f>VLOOKUP(G3376, [4]categories!A:B, 2, FALSE)</f>
        <v>Children Bicycles</v>
      </c>
      <c r="I3376" s="14">
        <f>VLOOKUP(A3376, [1]orders!A:B,2,FALSE)</f>
        <v>1421</v>
      </c>
      <c r="J3376" s="14" t="str">
        <f>VLOOKUP(A3376, [1]orders!A:I,9,FALSE)</f>
        <v>edris.barrett@hotmail.com</v>
      </c>
      <c r="K3376" s="14">
        <f>VLOOKUP(A3376, [1]orders!A:J,10,FALSE)</f>
        <v>12901</v>
      </c>
      <c r="L3376" s="2" t="str">
        <f>IFERROR(VLOOKUP(C3376, [5]stores!A:B, 2, FALSE), "Unknown")</f>
        <v>Baldwin Bikes</v>
      </c>
      <c r="M3376" s="2" t="str">
        <f>VLOOKUP(D3376,[3]products!A:B,2,FALSE)</f>
        <v>Trek Precaliber 24 (21-Speed) - Girls - 2017</v>
      </c>
      <c r="N3376" s="2" t="str">
        <f>VLOOKUP(D3376, [3]products!A:H, 8, FALSE)</f>
        <v>Trek</v>
      </c>
      <c r="O3376" s="21">
        <f>VLOOKUP(A3376, [1]orders!A:D, 4, FALSE)</f>
        <v>43012</v>
      </c>
      <c r="P3376" s="2">
        <v>2</v>
      </c>
      <c r="Q3376" s="2">
        <v>349.99</v>
      </c>
      <c r="R3376" s="27">
        <v>0.2</v>
      </c>
      <c r="S3376" s="2">
        <f t="shared" si="52"/>
        <v>699.98</v>
      </c>
    </row>
    <row r="3377" spans="1:19" x14ac:dyDescent="0.3">
      <c r="A3377" s="2">
        <v>1169</v>
      </c>
      <c r="B3377" s="2">
        <v>2</v>
      </c>
      <c r="C3377" s="2">
        <f>VLOOKUP(A3377, [1]orders!A:G, 7, FALSE)</f>
        <v>2</v>
      </c>
      <c r="D3377" s="2">
        <v>51</v>
      </c>
      <c r="E3377" s="2">
        <f>VLOOKUP(C3377, [2]staffs!A:G,1,FALSE)</f>
        <v>2</v>
      </c>
      <c r="F3377" s="2" t="str">
        <f>VLOOKUP(E3377, [2]staffs!A:D,4,FALSE)</f>
        <v>mireya.copeland@bikes.shop</v>
      </c>
      <c r="G3377" s="2">
        <f>VLOOKUP(D3377, [3]products!$A:$D, 4, FALSE)</f>
        <v>7</v>
      </c>
      <c r="H3377" s="2" t="str">
        <f>VLOOKUP(G3377, [4]categories!A:B, 2, FALSE)</f>
        <v>Road Bikes</v>
      </c>
      <c r="I3377" s="14">
        <f>VLOOKUP(A3377, [1]orders!A:B,2,FALSE)</f>
        <v>1421</v>
      </c>
      <c r="J3377" s="14" t="str">
        <f>VLOOKUP(A3377, [1]orders!A:I,9,FALSE)</f>
        <v>edris.barrett@hotmail.com</v>
      </c>
      <c r="K3377" s="14">
        <f>VLOOKUP(A3377, [1]orders!A:J,10,FALSE)</f>
        <v>12901</v>
      </c>
      <c r="L3377" s="2" t="str">
        <f>IFERROR(VLOOKUP(C3377, [5]stores!A:B, 2, FALSE), "Unknown")</f>
        <v>Baldwin Bikes</v>
      </c>
      <c r="M3377" s="2" t="str">
        <f>VLOOKUP(D3377,[3]products!A:B,2,FALSE)</f>
        <v>Trek Silque SLR 8 Women's - 2017</v>
      </c>
      <c r="N3377" s="2" t="str">
        <f>VLOOKUP(D3377, [3]products!A:H, 8, FALSE)</f>
        <v>Trek</v>
      </c>
      <c r="O3377" s="21">
        <f>VLOOKUP(A3377, [1]orders!A:D, 4, FALSE)</f>
        <v>43012</v>
      </c>
      <c r="P3377" s="2">
        <v>1</v>
      </c>
      <c r="Q3377" s="2">
        <v>6499.99</v>
      </c>
      <c r="R3377" s="27">
        <v>0.05</v>
      </c>
      <c r="S3377" s="2">
        <f t="shared" si="52"/>
        <v>6499.99</v>
      </c>
    </row>
    <row r="3378" spans="1:19" x14ac:dyDescent="0.3">
      <c r="A3378" s="2">
        <v>1169</v>
      </c>
      <c r="B3378" s="2">
        <v>3</v>
      </c>
      <c r="C3378" s="2">
        <f>VLOOKUP(A3378, [1]orders!A:G, 7, FALSE)</f>
        <v>2</v>
      </c>
      <c r="D3378" s="2">
        <v>58</v>
      </c>
      <c r="E3378" s="2">
        <f>VLOOKUP(C3378, [2]staffs!A:G,1,FALSE)</f>
        <v>2</v>
      </c>
      <c r="F3378" s="2" t="str">
        <f>VLOOKUP(E3378, [2]staffs!A:D,4,FALSE)</f>
        <v>mireya.copeland@bikes.shop</v>
      </c>
      <c r="G3378" s="2">
        <f>VLOOKUP(D3378, [3]products!$A:$D, 4, FALSE)</f>
        <v>7</v>
      </c>
      <c r="H3378" s="2" t="str">
        <f>VLOOKUP(G3378, [4]categories!A:B, 2, FALSE)</f>
        <v>Road Bikes</v>
      </c>
      <c r="I3378" s="14">
        <f>VLOOKUP(A3378, [1]orders!A:B,2,FALSE)</f>
        <v>1421</v>
      </c>
      <c r="J3378" s="14" t="str">
        <f>VLOOKUP(A3378, [1]orders!A:I,9,FALSE)</f>
        <v>edris.barrett@hotmail.com</v>
      </c>
      <c r="K3378" s="14">
        <f>VLOOKUP(A3378, [1]orders!A:J,10,FALSE)</f>
        <v>12901</v>
      </c>
      <c r="L3378" s="2" t="str">
        <f>IFERROR(VLOOKUP(C3378, [5]stores!A:B, 2, FALSE), "Unknown")</f>
        <v>Baldwin Bikes</v>
      </c>
      <c r="M3378" s="2" t="str">
        <f>VLOOKUP(D3378,[3]products!A:B,2,FALSE)</f>
        <v>Trek Madone 9.2 - 2017</v>
      </c>
      <c r="N3378" s="2" t="str">
        <f>VLOOKUP(D3378, [3]products!A:H, 8, FALSE)</f>
        <v>Trek</v>
      </c>
      <c r="O3378" s="21">
        <f>VLOOKUP(A3378, [1]orders!A:D, 4, FALSE)</f>
        <v>43012</v>
      </c>
      <c r="P3378" s="2">
        <v>2</v>
      </c>
      <c r="Q3378" s="2">
        <v>4999.99</v>
      </c>
      <c r="R3378" s="27">
        <v>0.1</v>
      </c>
      <c r="S3378" s="2">
        <f t="shared" si="52"/>
        <v>9999.98</v>
      </c>
    </row>
    <row r="3379" spans="1:19" x14ac:dyDescent="0.3">
      <c r="A3379" s="2">
        <v>1169</v>
      </c>
      <c r="B3379" s="2">
        <v>4</v>
      </c>
      <c r="C3379" s="2">
        <f>VLOOKUP(A3379, [1]orders!A:G, 7, FALSE)</f>
        <v>2</v>
      </c>
      <c r="D3379" s="2">
        <v>81</v>
      </c>
      <c r="E3379" s="2">
        <f>VLOOKUP(C3379, [2]staffs!A:G,1,FALSE)</f>
        <v>2</v>
      </c>
      <c r="F3379" s="2" t="str">
        <f>VLOOKUP(E3379, [2]staffs!A:D,4,FALSE)</f>
        <v>mireya.copeland@bikes.shop</v>
      </c>
      <c r="G3379" s="2">
        <f>VLOOKUP(D3379, [3]products!$A:$D, 4, FALSE)</f>
        <v>3</v>
      </c>
      <c r="H3379" s="2" t="str">
        <f>VLOOKUP(G3379, [4]categories!A:B, 2, FALSE)</f>
        <v>Cruisers Bicycles</v>
      </c>
      <c r="I3379" s="14">
        <f>VLOOKUP(A3379, [1]orders!A:B,2,FALSE)</f>
        <v>1421</v>
      </c>
      <c r="J3379" s="14" t="str">
        <f>VLOOKUP(A3379, [1]orders!A:I,9,FALSE)</f>
        <v>edris.barrett@hotmail.com</v>
      </c>
      <c r="K3379" s="14">
        <f>VLOOKUP(A3379, [1]orders!A:J,10,FALSE)</f>
        <v>12901</v>
      </c>
      <c r="L3379" s="2" t="str">
        <f>IFERROR(VLOOKUP(C3379, [5]stores!A:B, 2, FALSE), "Unknown")</f>
        <v>Baldwin Bikes</v>
      </c>
      <c r="M3379" s="2" t="str">
        <f>VLOOKUP(D3379,[3]products!A:B,2,FALSE)</f>
        <v>Electra Amsterdam Fashion 7i Ladies' - 2017</v>
      </c>
      <c r="N3379" s="2" t="str">
        <f>VLOOKUP(D3379, [3]products!A:H, 8, FALSE)</f>
        <v>Electra</v>
      </c>
      <c r="O3379" s="21">
        <f>VLOOKUP(A3379, [1]orders!A:D, 4, FALSE)</f>
        <v>43012</v>
      </c>
      <c r="P3379" s="2">
        <v>2</v>
      </c>
      <c r="Q3379" s="2">
        <v>1099.99</v>
      </c>
      <c r="R3379" s="27">
        <v>0.2</v>
      </c>
      <c r="S3379" s="2">
        <f t="shared" si="52"/>
        <v>2199.98</v>
      </c>
    </row>
    <row r="3380" spans="1:19" x14ac:dyDescent="0.3">
      <c r="A3380" s="2">
        <v>1170</v>
      </c>
      <c r="B3380" s="2">
        <v>1</v>
      </c>
      <c r="C3380" s="2">
        <f>VLOOKUP(A3380, [1]orders!A:G, 7, FALSE)</f>
        <v>2</v>
      </c>
      <c r="D3380" s="2">
        <v>15</v>
      </c>
      <c r="E3380" s="2">
        <f>VLOOKUP(C3380, [2]staffs!A:G,1,FALSE)</f>
        <v>2</v>
      </c>
      <c r="F3380" s="2" t="str">
        <f>VLOOKUP(E3380, [2]staffs!A:D,4,FALSE)</f>
        <v>mireya.copeland@bikes.shop</v>
      </c>
      <c r="G3380" s="2">
        <f>VLOOKUP(D3380, [3]products!$A:$D, 4, FALSE)</f>
        <v>3</v>
      </c>
      <c r="H3380" s="2" t="str">
        <f>VLOOKUP(G3380, [4]categories!A:B, 2, FALSE)</f>
        <v>Cruisers Bicycles</v>
      </c>
      <c r="I3380" s="14">
        <f>VLOOKUP(A3380, [1]orders!A:B,2,FALSE)</f>
        <v>534</v>
      </c>
      <c r="J3380" s="14" t="str">
        <f>VLOOKUP(A3380, [1]orders!A:I,9,FALSE)</f>
        <v>alejandro.haney@msn.com</v>
      </c>
      <c r="K3380" s="14">
        <f>VLOOKUP(A3380, [1]orders!A:J,10,FALSE)</f>
        <v>11793</v>
      </c>
      <c r="L3380" s="2" t="str">
        <f>IFERROR(VLOOKUP(C3380, [5]stores!A:B, 2, FALSE), "Unknown")</f>
        <v>Baldwin Bikes</v>
      </c>
      <c r="M3380" s="2" t="str">
        <f>VLOOKUP(D3380,[3]products!A:B,2,FALSE)</f>
        <v>Electra Moto 1 - 2016</v>
      </c>
      <c r="N3380" s="2" t="str">
        <f>VLOOKUP(D3380, [3]products!A:H, 8, FALSE)</f>
        <v>Electra</v>
      </c>
      <c r="O3380" s="21">
        <f>VLOOKUP(A3380, [1]orders!A:D, 4, FALSE)</f>
        <v>43013</v>
      </c>
      <c r="P3380" s="2">
        <v>1</v>
      </c>
      <c r="Q3380" s="2">
        <v>529.99</v>
      </c>
      <c r="R3380" s="27">
        <v>0.1</v>
      </c>
      <c r="S3380" s="2">
        <f t="shared" si="52"/>
        <v>529.99</v>
      </c>
    </row>
    <row r="3381" spans="1:19" x14ac:dyDescent="0.3">
      <c r="A3381" s="2">
        <v>1170</v>
      </c>
      <c r="B3381" s="2">
        <v>2</v>
      </c>
      <c r="C3381" s="2">
        <f>VLOOKUP(A3381, [1]orders!A:G, 7, FALSE)</f>
        <v>2</v>
      </c>
      <c r="D3381" s="2">
        <v>47</v>
      </c>
      <c r="E3381" s="2">
        <f>VLOOKUP(C3381, [2]staffs!A:G,1,FALSE)</f>
        <v>2</v>
      </c>
      <c r="F3381" s="2" t="str">
        <f>VLOOKUP(E3381, [2]staffs!A:D,4,FALSE)</f>
        <v>mireya.copeland@bikes.shop</v>
      </c>
      <c r="G3381" s="2">
        <f>VLOOKUP(D3381, [3]products!$A:$D, 4, FALSE)</f>
        <v>6</v>
      </c>
      <c r="H3381" s="2" t="str">
        <f>VLOOKUP(G3381, [4]categories!A:B, 2, FALSE)</f>
        <v>Mountain Bikes</v>
      </c>
      <c r="I3381" s="14">
        <f>VLOOKUP(A3381, [1]orders!A:B,2,FALSE)</f>
        <v>534</v>
      </c>
      <c r="J3381" s="14" t="str">
        <f>VLOOKUP(A3381, [1]orders!A:I,9,FALSE)</f>
        <v>alejandro.haney@msn.com</v>
      </c>
      <c r="K3381" s="14">
        <f>VLOOKUP(A3381, [1]orders!A:J,10,FALSE)</f>
        <v>11793</v>
      </c>
      <c r="L3381" s="2" t="str">
        <f>IFERROR(VLOOKUP(C3381, [5]stores!A:B, 2, FALSE), "Unknown")</f>
        <v>Baldwin Bikes</v>
      </c>
      <c r="M3381" s="2" t="str">
        <f>VLOOKUP(D3381,[3]products!A:B,2,FALSE)</f>
        <v>Trek Remedy 9.8 - 2017</v>
      </c>
      <c r="N3381" s="2" t="str">
        <f>VLOOKUP(D3381, [3]products!A:H, 8, FALSE)</f>
        <v>Trek</v>
      </c>
      <c r="O3381" s="21">
        <f>VLOOKUP(A3381, [1]orders!A:D, 4, FALSE)</f>
        <v>43013</v>
      </c>
      <c r="P3381" s="2">
        <v>2</v>
      </c>
      <c r="Q3381" s="2">
        <v>5299.99</v>
      </c>
      <c r="R3381" s="27">
        <v>0.05</v>
      </c>
      <c r="S3381" s="2">
        <f t="shared" si="52"/>
        <v>10599.98</v>
      </c>
    </row>
    <row r="3382" spans="1:19" x14ac:dyDescent="0.3">
      <c r="A3382" s="2">
        <v>1170</v>
      </c>
      <c r="B3382" s="2">
        <v>3</v>
      </c>
      <c r="C3382" s="2">
        <f>VLOOKUP(A3382, [1]orders!A:G, 7, FALSE)</f>
        <v>2</v>
      </c>
      <c r="D3382" s="2">
        <v>62</v>
      </c>
      <c r="E3382" s="2">
        <f>VLOOKUP(C3382, [2]staffs!A:G,1,FALSE)</f>
        <v>2</v>
      </c>
      <c r="F3382" s="2" t="str">
        <f>VLOOKUP(E3382, [2]staffs!A:D,4,FALSE)</f>
        <v>mireya.copeland@bikes.shop</v>
      </c>
      <c r="G3382" s="2">
        <f>VLOOKUP(D3382, [3]products!$A:$D, 4, FALSE)</f>
        <v>4</v>
      </c>
      <c r="H3382" s="2" t="str">
        <f>VLOOKUP(G3382, [4]categories!A:B, 2, FALSE)</f>
        <v>Cyclocross Bicycles</v>
      </c>
      <c r="I3382" s="14">
        <f>VLOOKUP(A3382, [1]orders!A:B,2,FALSE)</f>
        <v>534</v>
      </c>
      <c r="J3382" s="14" t="str">
        <f>VLOOKUP(A3382, [1]orders!A:I,9,FALSE)</f>
        <v>alejandro.haney@msn.com</v>
      </c>
      <c r="K3382" s="14">
        <f>VLOOKUP(A3382, [1]orders!A:J,10,FALSE)</f>
        <v>11793</v>
      </c>
      <c r="L3382" s="2" t="str">
        <f>IFERROR(VLOOKUP(C3382, [5]stores!A:B, 2, FALSE), "Unknown")</f>
        <v>Baldwin Bikes</v>
      </c>
      <c r="M3382" s="2" t="str">
        <f>VLOOKUP(D3382,[3]products!A:B,2,FALSE)</f>
        <v>Trek Boone 7 - 2017</v>
      </c>
      <c r="N3382" s="2" t="str">
        <f>VLOOKUP(D3382, [3]products!A:H, 8, FALSE)</f>
        <v>Trek</v>
      </c>
      <c r="O3382" s="21">
        <f>VLOOKUP(A3382, [1]orders!A:D, 4, FALSE)</f>
        <v>43013</v>
      </c>
      <c r="P3382" s="2">
        <v>2</v>
      </c>
      <c r="Q3382" s="2">
        <v>3499.99</v>
      </c>
      <c r="R3382" s="27">
        <v>0.1</v>
      </c>
      <c r="S3382" s="2">
        <f t="shared" si="52"/>
        <v>6999.98</v>
      </c>
    </row>
    <row r="3383" spans="1:19" x14ac:dyDescent="0.3">
      <c r="A3383" s="2">
        <v>1171</v>
      </c>
      <c r="B3383" s="2">
        <v>1</v>
      </c>
      <c r="C3383" s="2">
        <f>VLOOKUP(A3383, [1]orders!A:G, 7, FALSE)</f>
        <v>2</v>
      </c>
      <c r="D3383" s="2">
        <v>94</v>
      </c>
      <c r="E3383" s="2">
        <f>VLOOKUP(C3383, [2]staffs!A:G,1,FALSE)</f>
        <v>2</v>
      </c>
      <c r="F3383" s="2" t="str">
        <f>VLOOKUP(E3383, [2]staffs!A:D,4,FALSE)</f>
        <v>mireya.copeland@bikes.shop</v>
      </c>
      <c r="G3383" s="2">
        <f>VLOOKUP(D3383, [3]products!$A:$D, 4, FALSE)</f>
        <v>1</v>
      </c>
      <c r="H3383" s="2" t="str">
        <f>VLOOKUP(G3383, [4]categories!A:B, 2, FALSE)</f>
        <v>Children Bicycles</v>
      </c>
      <c r="I3383" s="14">
        <f>VLOOKUP(A3383, [1]orders!A:B,2,FALSE)</f>
        <v>826</v>
      </c>
      <c r="J3383" s="14" t="str">
        <f>VLOOKUP(A3383, [1]orders!A:I,9,FALSE)</f>
        <v>shay.stephenson@aol.com</v>
      </c>
      <c r="K3383" s="14">
        <f>VLOOKUP(A3383, [1]orders!A:J,10,FALSE)</f>
        <v>11787</v>
      </c>
      <c r="L3383" s="2" t="str">
        <f>IFERROR(VLOOKUP(C3383, [5]stores!A:B, 2, FALSE), "Unknown")</f>
        <v>Baldwin Bikes</v>
      </c>
      <c r="M3383" s="2" t="str">
        <f>VLOOKUP(D3383,[3]products!A:B,2,FALSE)</f>
        <v>Haro Shredder Pro 20 - 2017</v>
      </c>
      <c r="N3383" s="2" t="str">
        <f>VLOOKUP(D3383, [3]products!A:H, 8, FALSE)</f>
        <v>Haro</v>
      </c>
      <c r="O3383" s="21">
        <f>VLOOKUP(A3383, [1]orders!A:D, 4, FALSE)</f>
        <v>43013</v>
      </c>
      <c r="P3383" s="2">
        <v>2</v>
      </c>
      <c r="Q3383" s="2">
        <v>249.99</v>
      </c>
      <c r="R3383" s="27">
        <v>0.2</v>
      </c>
      <c r="S3383" s="2">
        <f t="shared" si="52"/>
        <v>499.98</v>
      </c>
    </row>
    <row r="3384" spans="1:19" x14ac:dyDescent="0.3">
      <c r="A3384" s="2">
        <v>1171</v>
      </c>
      <c r="B3384" s="2">
        <v>2</v>
      </c>
      <c r="C3384" s="2">
        <f>VLOOKUP(A3384, [1]orders!A:G, 7, FALSE)</f>
        <v>2</v>
      </c>
      <c r="D3384" s="2">
        <v>92</v>
      </c>
      <c r="E3384" s="2">
        <f>VLOOKUP(C3384, [2]staffs!A:G,1,FALSE)</f>
        <v>2</v>
      </c>
      <c r="F3384" s="2" t="str">
        <f>VLOOKUP(E3384, [2]staffs!A:D,4,FALSE)</f>
        <v>mireya.copeland@bikes.shop</v>
      </c>
      <c r="G3384" s="2">
        <f>VLOOKUP(D3384, [3]products!$A:$D, 4, FALSE)</f>
        <v>1</v>
      </c>
      <c r="H3384" s="2" t="str">
        <f>VLOOKUP(G3384, [4]categories!A:B, 2, FALSE)</f>
        <v>Children Bicycles</v>
      </c>
      <c r="I3384" s="14">
        <f>VLOOKUP(A3384, [1]orders!A:B,2,FALSE)</f>
        <v>826</v>
      </c>
      <c r="J3384" s="14" t="str">
        <f>VLOOKUP(A3384, [1]orders!A:I,9,FALSE)</f>
        <v>shay.stephenson@aol.com</v>
      </c>
      <c r="K3384" s="14">
        <f>VLOOKUP(A3384, [1]orders!A:J,10,FALSE)</f>
        <v>11787</v>
      </c>
      <c r="L3384" s="2" t="str">
        <f>IFERROR(VLOOKUP(C3384, [5]stores!A:B, 2, FALSE), "Unknown")</f>
        <v>Baldwin Bikes</v>
      </c>
      <c r="M3384" s="2" t="str">
        <f>VLOOKUP(D3384,[3]products!A:B,2,FALSE)</f>
        <v>Haro Shredder 20 - 2017</v>
      </c>
      <c r="N3384" s="2" t="str">
        <f>VLOOKUP(D3384, [3]products!A:H, 8, FALSE)</f>
        <v>Haro</v>
      </c>
      <c r="O3384" s="21">
        <f>VLOOKUP(A3384, [1]orders!A:D, 4, FALSE)</f>
        <v>43013</v>
      </c>
      <c r="P3384" s="2">
        <v>2</v>
      </c>
      <c r="Q3384" s="2">
        <v>209.99</v>
      </c>
      <c r="R3384" s="27">
        <v>7.0000000000000007E-2</v>
      </c>
      <c r="S3384" s="2">
        <f t="shared" si="52"/>
        <v>419.98</v>
      </c>
    </row>
    <row r="3385" spans="1:19" x14ac:dyDescent="0.3">
      <c r="A3385" s="2">
        <v>1171</v>
      </c>
      <c r="B3385" s="2">
        <v>3</v>
      </c>
      <c r="C3385" s="2">
        <f>VLOOKUP(A3385, [1]orders!A:G, 7, FALSE)</f>
        <v>2</v>
      </c>
      <c r="D3385" s="2">
        <v>10</v>
      </c>
      <c r="E3385" s="2">
        <f>VLOOKUP(C3385, [2]staffs!A:G,1,FALSE)</f>
        <v>2</v>
      </c>
      <c r="F3385" s="2" t="str">
        <f>VLOOKUP(E3385, [2]staffs!A:D,4,FALSE)</f>
        <v>mireya.copeland@bikes.shop</v>
      </c>
      <c r="G3385" s="2">
        <f>VLOOKUP(D3385, [3]products!$A:$D, 4, FALSE)</f>
        <v>4</v>
      </c>
      <c r="H3385" s="2" t="str">
        <f>VLOOKUP(G3385, [4]categories!A:B, 2, FALSE)</f>
        <v>Cyclocross Bicycles</v>
      </c>
      <c r="I3385" s="14">
        <f>VLOOKUP(A3385, [1]orders!A:B,2,FALSE)</f>
        <v>826</v>
      </c>
      <c r="J3385" s="14" t="str">
        <f>VLOOKUP(A3385, [1]orders!A:I,9,FALSE)</f>
        <v>shay.stephenson@aol.com</v>
      </c>
      <c r="K3385" s="14">
        <f>VLOOKUP(A3385, [1]orders!A:J,10,FALSE)</f>
        <v>11787</v>
      </c>
      <c r="L3385" s="2" t="str">
        <f>IFERROR(VLOOKUP(C3385, [5]stores!A:B, 2, FALSE), "Unknown")</f>
        <v>Baldwin Bikes</v>
      </c>
      <c r="M3385" s="2" t="str">
        <f>VLOOKUP(D3385,[3]products!A:B,2,FALSE)</f>
        <v>Surly Straggler - 2016</v>
      </c>
      <c r="N3385" s="2" t="str">
        <f>VLOOKUP(D3385, [3]products!A:H, 8, FALSE)</f>
        <v>Surly</v>
      </c>
      <c r="O3385" s="21">
        <f>VLOOKUP(A3385, [1]orders!A:D, 4, FALSE)</f>
        <v>43013</v>
      </c>
      <c r="P3385" s="2">
        <v>2</v>
      </c>
      <c r="Q3385" s="2">
        <v>1549</v>
      </c>
      <c r="R3385" s="27">
        <v>7.0000000000000007E-2</v>
      </c>
      <c r="S3385" s="2">
        <f t="shared" si="52"/>
        <v>3098</v>
      </c>
    </row>
    <row r="3386" spans="1:19" x14ac:dyDescent="0.3">
      <c r="A3386" s="2">
        <v>1172</v>
      </c>
      <c r="B3386" s="2">
        <v>1</v>
      </c>
      <c r="C3386" s="2">
        <f>VLOOKUP(A3386, [1]orders!A:G, 7, FALSE)</f>
        <v>2</v>
      </c>
      <c r="D3386" s="2">
        <v>78</v>
      </c>
      <c r="E3386" s="2">
        <f>VLOOKUP(C3386, [2]staffs!A:G,1,FALSE)</f>
        <v>2</v>
      </c>
      <c r="F3386" s="2" t="str">
        <f>VLOOKUP(E3386, [2]staffs!A:D,4,FALSE)</f>
        <v>mireya.copeland@bikes.shop</v>
      </c>
      <c r="G3386" s="2">
        <f>VLOOKUP(D3386, [3]products!$A:$D, 4, FALSE)</f>
        <v>3</v>
      </c>
      <c r="H3386" s="2" t="str">
        <f>VLOOKUP(G3386, [4]categories!A:B, 2, FALSE)</f>
        <v>Cruisers Bicycles</v>
      </c>
      <c r="I3386" s="14">
        <f>VLOOKUP(A3386, [1]orders!A:B,2,FALSE)</f>
        <v>1339</v>
      </c>
      <c r="J3386" s="14" t="str">
        <f>VLOOKUP(A3386, [1]orders!A:I,9,FALSE)</f>
        <v>neida.king@aol.com</v>
      </c>
      <c r="K3386" s="14">
        <f>VLOOKUP(A3386, [1]orders!A:J,10,FALSE)</f>
        <v>11572</v>
      </c>
      <c r="L3386" s="2" t="str">
        <f>IFERROR(VLOOKUP(C3386, [5]stores!A:B, 2, FALSE), "Unknown")</f>
        <v>Baldwin Bikes</v>
      </c>
      <c r="M3386" s="2" t="str">
        <f>VLOOKUP(D3386,[3]products!A:B,2,FALSE)</f>
        <v>Sun Bicycles Biscayne Tandem CB - 2017</v>
      </c>
      <c r="N3386" s="2" t="str">
        <f>VLOOKUP(D3386, [3]products!A:H, 8, FALSE)</f>
        <v>Sun Bicycles</v>
      </c>
      <c r="O3386" s="21">
        <f>VLOOKUP(A3386, [1]orders!A:D, 4, FALSE)</f>
        <v>43015</v>
      </c>
      <c r="P3386" s="2">
        <v>2</v>
      </c>
      <c r="Q3386" s="2">
        <v>647.99</v>
      </c>
      <c r="R3386" s="27">
        <v>7.0000000000000007E-2</v>
      </c>
      <c r="S3386" s="2">
        <f t="shared" si="52"/>
        <v>1295.98</v>
      </c>
    </row>
    <row r="3387" spans="1:19" x14ac:dyDescent="0.3">
      <c r="A3387" s="2">
        <v>1172</v>
      </c>
      <c r="B3387" s="2">
        <v>2</v>
      </c>
      <c r="C3387" s="2">
        <f>VLOOKUP(A3387, [1]orders!A:G, 7, FALSE)</f>
        <v>2</v>
      </c>
      <c r="D3387" s="2">
        <v>104</v>
      </c>
      <c r="E3387" s="2">
        <f>VLOOKUP(C3387, [2]staffs!A:G,1,FALSE)</f>
        <v>2</v>
      </c>
      <c r="F3387" s="2" t="str">
        <f>VLOOKUP(E3387, [2]staffs!A:D,4,FALSE)</f>
        <v>mireya.copeland@bikes.shop</v>
      </c>
      <c r="G3387" s="2">
        <f>VLOOKUP(D3387, [3]products!$A:$D, 4, FALSE)</f>
        <v>2</v>
      </c>
      <c r="H3387" s="2" t="str">
        <f>VLOOKUP(G3387, [4]categories!A:B, 2, FALSE)</f>
        <v>Comfort Bicycles</v>
      </c>
      <c r="I3387" s="14">
        <f>VLOOKUP(A3387, [1]orders!A:B,2,FALSE)</f>
        <v>1339</v>
      </c>
      <c r="J3387" s="14" t="str">
        <f>VLOOKUP(A3387, [1]orders!A:I,9,FALSE)</f>
        <v>neida.king@aol.com</v>
      </c>
      <c r="K3387" s="14">
        <f>VLOOKUP(A3387, [1]orders!A:J,10,FALSE)</f>
        <v>11572</v>
      </c>
      <c r="L3387" s="2" t="str">
        <f>IFERROR(VLOOKUP(C3387, [5]stores!A:B, 2, FALSE), "Unknown")</f>
        <v>Baldwin Bikes</v>
      </c>
      <c r="M3387" s="2" t="str">
        <f>VLOOKUP(D3387,[3]products!A:B,2,FALSE)</f>
        <v>Sun Bicycles Streamway - 2017</v>
      </c>
      <c r="N3387" s="2" t="str">
        <f>VLOOKUP(D3387, [3]products!A:H, 8, FALSE)</f>
        <v>Sun Bicycles</v>
      </c>
      <c r="O3387" s="21">
        <f>VLOOKUP(A3387, [1]orders!A:D, 4, FALSE)</f>
        <v>43015</v>
      </c>
      <c r="P3387" s="2">
        <v>1</v>
      </c>
      <c r="Q3387" s="2">
        <v>481.99</v>
      </c>
      <c r="R3387" s="27">
        <v>0.2</v>
      </c>
      <c r="S3387" s="2">
        <f t="shared" si="52"/>
        <v>481.99</v>
      </c>
    </row>
    <row r="3388" spans="1:19" x14ac:dyDescent="0.3">
      <c r="A3388" s="2">
        <v>1173</v>
      </c>
      <c r="B3388" s="2">
        <v>1</v>
      </c>
      <c r="C3388" s="2">
        <f>VLOOKUP(A3388, [1]orders!A:G, 7, FALSE)</f>
        <v>2</v>
      </c>
      <c r="D3388" s="2">
        <v>95</v>
      </c>
      <c r="E3388" s="2">
        <f>VLOOKUP(C3388, [2]staffs!A:G,1,FALSE)</f>
        <v>2</v>
      </c>
      <c r="F3388" s="2" t="str">
        <f>VLOOKUP(E3388, [2]staffs!A:D,4,FALSE)</f>
        <v>mireya.copeland@bikes.shop</v>
      </c>
      <c r="G3388" s="2">
        <f>VLOOKUP(D3388, [3]products!$A:$D, 4, FALSE)</f>
        <v>1</v>
      </c>
      <c r="H3388" s="2" t="str">
        <f>VLOOKUP(G3388, [4]categories!A:B, 2, FALSE)</f>
        <v>Children Bicycles</v>
      </c>
      <c r="I3388" s="14">
        <f>VLOOKUP(A3388, [1]orders!A:B,2,FALSE)</f>
        <v>548</v>
      </c>
      <c r="J3388" s="14" t="str">
        <f>VLOOKUP(A3388, [1]orders!A:I,9,FALSE)</f>
        <v>dori.alvarez@msn.com</v>
      </c>
      <c r="K3388" s="14">
        <f>VLOOKUP(A3388, [1]orders!A:J,10,FALSE)</f>
        <v>12401</v>
      </c>
      <c r="L3388" s="2" t="str">
        <f>IFERROR(VLOOKUP(C3388, [5]stores!A:B, 2, FALSE), "Unknown")</f>
        <v>Baldwin Bikes</v>
      </c>
      <c r="M3388" s="2" t="str">
        <f>VLOOKUP(D3388,[3]products!A:B,2,FALSE)</f>
        <v>Electra Girl's Hawaii 1 16" - 2017</v>
      </c>
      <c r="N3388" s="2" t="str">
        <f>VLOOKUP(D3388, [3]products!A:H, 8, FALSE)</f>
        <v>Electra</v>
      </c>
      <c r="O3388" s="21">
        <f>VLOOKUP(A3388, [1]orders!A:D, 4, FALSE)</f>
        <v>43016</v>
      </c>
      <c r="P3388" s="2">
        <v>1</v>
      </c>
      <c r="Q3388" s="2">
        <v>299.99</v>
      </c>
      <c r="R3388" s="27">
        <v>0.2</v>
      </c>
      <c r="S3388" s="2">
        <f t="shared" si="52"/>
        <v>299.99</v>
      </c>
    </row>
    <row r="3389" spans="1:19" x14ac:dyDescent="0.3">
      <c r="A3389" s="2">
        <v>1173</v>
      </c>
      <c r="B3389" s="2">
        <v>2</v>
      </c>
      <c r="C3389" s="2">
        <f>VLOOKUP(A3389, [1]orders!A:G, 7, FALSE)</f>
        <v>2</v>
      </c>
      <c r="D3389" s="2">
        <v>17</v>
      </c>
      <c r="E3389" s="2">
        <f>VLOOKUP(C3389, [2]staffs!A:G,1,FALSE)</f>
        <v>2</v>
      </c>
      <c r="F3389" s="2" t="str">
        <f>VLOOKUP(E3389, [2]staffs!A:D,4,FALSE)</f>
        <v>mireya.copeland@bikes.shop</v>
      </c>
      <c r="G3389" s="2">
        <f>VLOOKUP(D3389, [3]products!$A:$D, 4, FALSE)</f>
        <v>3</v>
      </c>
      <c r="H3389" s="2" t="str">
        <f>VLOOKUP(G3389, [4]categories!A:B, 2, FALSE)</f>
        <v>Cruisers Bicycles</v>
      </c>
      <c r="I3389" s="14">
        <f>VLOOKUP(A3389, [1]orders!A:B,2,FALSE)</f>
        <v>548</v>
      </c>
      <c r="J3389" s="14" t="str">
        <f>VLOOKUP(A3389, [1]orders!A:I,9,FALSE)</f>
        <v>dori.alvarez@msn.com</v>
      </c>
      <c r="K3389" s="14">
        <f>VLOOKUP(A3389, [1]orders!A:J,10,FALSE)</f>
        <v>12401</v>
      </c>
      <c r="L3389" s="2" t="str">
        <f>IFERROR(VLOOKUP(C3389, [5]stores!A:B, 2, FALSE), "Unknown")</f>
        <v>Baldwin Bikes</v>
      </c>
      <c r="M3389" s="2" t="str">
        <f>VLOOKUP(D3389,[3]products!A:B,2,FALSE)</f>
        <v>Pure Cycles Vine 8-Speed - 2016</v>
      </c>
      <c r="N3389" s="2" t="str">
        <f>VLOOKUP(D3389, [3]products!A:H, 8, FALSE)</f>
        <v>Pure Cycles</v>
      </c>
      <c r="O3389" s="21">
        <f>VLOOKUP(A3389, [1]orders!A:D, 4, FALSE)</f>
        <v>43016</v>
      </c>
      <c r="P3389" s="2">
        <v>1</v>
      </c>
      <c r="Q3389" s="2">
        <v>429</v>
      </c>
      <c r="R3389" s="27">
        <v>7.0000000000000007E-2</v>
      </c>
      <c r="S3389" s="2">
        <f t="shared" si="52"/>
        <v>429</v>
      </c>
    </row>
    <row r="3390" spans="1:19" x14ac:dyDescent="0.3">
      <c r="A3390" s="2">
        <v>1173</v>
      </c>
      <c r="B3390" s="2">
        <v>3</v>
      </c>
      <c r="C3390" s="2">
        <f>VLOOKUP(A3390, [1]orders!A:G, 7, FALSE)</f>
        <v>2</v>
      </c>
      <c r="D3390" s="2">
        <v>68</v>
      </c>
      <c r="E3390" s="2">
        <f>VLOOKUP(C3390, [2]staffs!A:G,1,FALSE)</f>
        <v>2</v>
      </c>
      <c r="F3390" s="2" t="str">
        <f>VLOOKUP(E3390, [2]staffs!A:D,4,FALSE)</f>
        <v>mireya.copeland@bikes.shop</v>
      </c>
      <c r="G3390" s="2">
        <f>VLOOKUP(D3390, [3]products!$A:$D, 4, FALSE)</f>
        <v>3</v>
      </c>
      <c r="H3390" s="2" t="str">
        <f>VLOOKUP(G3390, [4]categories!A:B, 2, FALSE)</f>
        <v>Cruisers Bicycles</v>
      </c>
      <c r="I3390" s="14">
        <f>VLOOKUP(A3390, [1]orders!A:B,2,FALSE)</f>
        <v>548</v>
      </c>
      <c r="J3390" s="14" t="str">
        <f>VLOOKUP(A3390, [1]orders!A:I,9,FALSE)</f>
        <v>dori.alvarez@msn.com</v>
      </c>
      <c r="K3390" s="14">
        <f>VLOOKUP(A3390, [1]orders!A:J,10,FALSE)</f>
        <v>12401</v>
      </c>
      <c r="L3390" s="2" t="str">
        <f>IFERROR(VLOOKUP(C3390, [5]stores!A:B, 2, FALSE), "Unknown")</f>
        <v>Baldwin Bikes</v>
      </c>
      <c r="M3390" s="2" t="str">
        <f>VLOOKUP(D3390,[3]products!A:B,2,FALSE)</f>
        <v>Sun Bicycles Cruz 3 - 2017</v>
      </c>
      <c r="N3390" s="2" t="str">
        <f>VLOOKUP(D3390, [3]products!A:H, 8, FALSE)</f>
        <v>Sun Bicycles</v>
      </c>
      <c r="O3390" s="21">
        <f>VLOOKUP(A3390, [1]orders!A:D, 4, FALSE)</f>
        <v>43016</v>
      </c>
      <c r="P3390" s="2">
        <v>1</v>
      </c>
      <c r="Q3390" s="2">
        <v>449.99</v>
      </c>
      <c r="R3390" s="27">
        <v>0.05</v>
      </c>
      <c r="S3390" s="2">
        <f t="shared" si="52"/>
        <v>449.99</v>
      </c>
    </row>
    <row r="3391" spans="1:19" x14ac:dyDescent="0.3">
      <c r="A3391" s="2">
        <v>1173</v>
      </c>
      <c r="B3391" s="2">
        <v>4</v>
      </c>
      <c r="C3391" s="2">
        <f>VLOOKUP(A3391, [1]orders!A:G, 7, FALSE)</f>
        <v>2</v>
      </c>
      <c r="D3391" s="2">
        <v>103</v>
      </c>
      <c r="E3391" s="2">
        <f>VLOOKUP(C3391, [2]staffs!A:G,1,FALSE)</f>
        <v>2</v>
      </c>
      <c r="F3391" s="2" t="str">
        <f>VLOOKUP(E3391, [2]staffs!A:D,4,FALSE)</f>
        <v>mireya.copeland@bikes.shop</v>
      </c>
      <c r="G3391" s="2">
        <f>VLOOKUP(D3391, [3]products!$A:$D, 4, FALSE)</f>
        <v>2</v>
      </c>
      <c r="H3391" s="2" t="str">
        <f>VLOOKUP(G3391, [4]categories!A:B, 2, FALSE)</f>
        <v>Comfort Bicycles</v>
      </c>
      <c r="I3391" s="14">
        <f>VLOOKUP(A3391, [1]orders!A:B,2,FALSE)</f>
        <v>548</v>
      </c>
      <c r="J3391" s="14" t="str">
        <f>VLOOKUP(A3391, [1]orders!A:I,9,FALSE)</f>
        <v>dori.alvarez@msn.com</v>
      </c>
      <c r="K3391" s="14">
        <f>VLOOKUP(A3391, [1]orders!A:J,10,FALSE)</f>
        <v>12401</v>
      </c>
      <c r="L3391" s="2" t="str">
        <f>IFERROR(VLOOKUP(C3391, [5]stores!A:B, 2, FALSE), "Unknown")</f>
        <v>Baldwin Bikes</v>
      </c>
      <c r="M3391" s="2" t="str">
        <f>VLOOKUP(D3391,[3]products!A:B,2,FALSE)</f>
        <v>Sun Bicycles Streamway 3 - 2017</v>
      </c>
      <c r="N3391" s="2" t="str">
        <f>VLOOKUP(D3391, [3]products!A:H, 8, FALSE)</f>
        <v>Sun Bicycles</v>
      </c>
      <c r="O3391" s="21">
        <f>VLOOKUP(A3391, [1]orders!A:D, 4, FALSE)</f>
        <v>43016</v>
      </c>
      <c r="P3391" s="2">
        <v>2</v>
      </c>
      <c r="Q3391" s="2">
        <v>551.99</v>
      </c>
      <c r="R3391" s="27">
        <v>0.2</v>
      </c>
      <c r="S3391" s="2">
        <f t="shared" si="52"/>
        <v>1103.98</v>
      </c>
    </row>
    <row r="3392" spans="1:19" x14ac:dyDescent="0.3">
      <c r="A3392" s="2">
        <v>1174</v>
      </c>
      <c r="B3392" s="2">
        <v>1</v>
      </c>
      <c r="C3392" s="2">
        <f>VLOOKUP(A3392, [1]orders!A:G, 7, FALSE)</f>
        <v>2</v>
      </c>
      <c r="D3392" s="2">
        <v>110</v>
      </c>
      <c r="E3392" s="2">
        <f>VLOOKUP(C3392, [2]staffs!A:G,1,FALSE)</f>
        <v>2</v>
      </c>
      <c r="F3392" s="2" t="str">
        <f>VLOOKUP(E3392, [2]staffs!A:D,4,FALSE)</f>
        <v>mireya.copeland@bikes.shop</v>
      </c>
      <c r="G3392" s="2">
        <f>VLOOKUP(D3392, [3]products!$A:$D, 4, FALSE)</f>
        <v>2</v>
      </c>
      <c r="H3392" s="2" t="str">
        <f>VLOOKUP(G3392, [4]categories!A:B, 2, FALSE)</f>
        <v>Comfort Bicycles</v>
      </c>
      <c r="I3392" s="14">
        <f>VLOOKUP(A3392, [1]orders!A:B,2,FALSE)</f>
        <v>1109</v>
      </c>
      <c r="J3392" s="14" t="str">
        <f>VLOOKUP(A3392, [1]orders!A:I,9,FALSE)</f>
        <v>gussie.harding@gmail.com</v>
      </c>
      <c r="K3392" s="14">
        <f>VLOOKUP(A3392, [1]orders!A:J,10,FALSE)</f>
        <v>11729</v>
      </c>
      <c r="L3392" s="2" t="str">
        <f>IFERROR(VLOOKUP(C3392, [5]stores!A:B, 2, FALSE), "Unknown")</f>
        <v>Baldwin Bikes</v>
      </c>
      <c r="M3392" s="2" t="str">
        <f>VLOOKUP(D3392,[3]products!A:B,2,FALSE)</f>
        <v>Sun Bicycles Drifter 7 - 2017</v>
      </c>
      <c r="N3392" s="2" t="str">
        <f>VLOOKUP(D3392, [3]products!A:H, 8, FALSE)</f>
        <v>Sun Bicycles</v>
      </c>
      <c r="O3392" s="21">
        <f>VLOOKUP(A3392, [1]orders!A:D, 4, FALSE)</f>
        <v>43016</v>
      </c>
      <c r="P3392" s="2">
        <v>2</v>
      </c>
      <c r="Q3392" s="2">
        <v>470.99</v>
      </c>
      <c r="R3392" s="27">
        <v>0.2</v>
      </c>
      <c r="S3392" s="2">
        <f t="shared" si="52"/>
        <v>941.98</v>
      </c>
    </row>
    <row r="3393" spans="1:19" x14ac:dyDescent="0.3">
      <c r="A3393" s="2">
        <v>1174</v>
      </c>
      <c r="B3393" s="2">
        <v>2</v>
      </c>
      <c r="C3393" s="2">
        <f>VLOOKUP(A3393, [1]orders!A:G, 7, FALSE)</f>
        <v>2</v>
      </c>
      <c r="D3393" s="2">
        <v>6</v>
      </c>
      <c r="E3393" s="2">
        <f>VLOOKUP(C3393, [2]staffs!A:G,1,FALSE)</f>
        <v>2</v>
      </c>
      <c r="F3393" s="2" t="str">
        <f>VLOOKUP(E3393, [2]staffs!A:D,4,FALSE)</f>
        <v>mireya.copeland@bikes.shop</v>
      </c>
      <c r="G3393" s="2">
        <f>VLOOKUP(D3393, [3]products!$A:$D, 4, FALSE)</f>
        <v>6</v>
      </c>
      <c r="H3393" s="2" t="str">
        <f>VLOOKUP(G3393, [4]categories!A:B, 2, FALSE)</f>
        <v>Mountain Bikes</v>
      </c>
      <c r="I3393" s="14">
        <f>VLOOKUP(A3393, [1]orders!A:B,2,FALSE)</f>
        <v>1109</v>
      </c>
      <c r="J3393" s="14" t="str">
        <f>VLOOKUP(A3393, [1]orders!A:I,9,FALSE)</f>
        <v>gussie.harding@gmail.com</v>
      </c>
      <c r="K3393" s="14">
        <f>VLOOKUP(A3393, [1]orders!A:J,10,FALSE)</f>
        <v>11729</v>
      </c>
      <c r="L3393" s="2" t="str">
        <f>IFERROR(VLOOKUP(C3393, [5]stores!A:B, 2, FALSE), "Unknown")</f>
        <v>Baldwin Bikes</v>
      </c>
      <c r="M3393" s="2" t="str">
        <f>VLOOKUP(D3393,[3]products!A:B,2,FALSE)</f>
        <v>Surly Ice Cream Truck Frameset - 2016</v>
      </c>
      <c r="N3393" s="2" t="str">
        <f>VLOOKUP(D3393, [3]products!A:H, 8, FALSE)</f>
        <v>Surly</v>
      </c>
      <c r="O3393" s="21">
        <f>VLOOKUP(A3393, [1]orders!A:D, 4, FALSE)</f>
        <v>43016</v>
      </c>
      <c r="P3393" s="2">
        <v>1</v>
      </c>
      <c r="Q3393" s="2">
        <v>469.99</v>
      </c>
      <c r="R3393" s="27">
        <v>7.0000000000000007E-2</v>
      </c>
      <c r="S3393" s="2">
        <f t="shared" si="52"/>
        <v>469.99</v>
      </c>
    </row>
    <row r="3394" spans="1:19" x14ac:dyDescent="0.3">
      <c r="A3394" s="2">
        <v>1174</v>
      </c>
      <c r="B3394" s="2">
        <v>3</v>
      </c>
      <c r="C3394" s="2">
        <f>VLOOKUP(A3394, [1]orders!A:G, 7, FALSE)</f>
        <v>2</v>
      </c>
      <c r="D3394" s="2">
        <v>106</v>
      </c>
      <c r="E3394" s="2">
        <f>VLOOKUP(C3394, [2]staffs!A:G,1,FALSE)</f>
        <v>2</v>
      </c>
      <c r="F3394" s="2" t="str">
        <f>VLOOKUP(E3394, [2]staffs!A:D,4,FALSE)</f>
        <v>mireya.copeland@bikes.shop</v>
      </c>
      <c r="G3394" s="2">
        <f>VLOOKUP(D3394, [3]products!$A:$D, 4, FALSE)</f>
        <v>2</v>
      </c>
      <c r="H3394" s="2" t="str">
        <f>VLOOKUP(G3394, [4]categories!A:B, 2, FALSE)</f>
        <v>Comfort Bicycles</v>
      </c>
      <c r="I3394" s="14">
        <f>VLOOKUP(A3394, [1]orders!A:B,2,FALSE)</f>
        <v>1109</v>
      </c>
      <c r="J3394" s="14" t="str">
        <f>VLOOKUP(A3394, [1]orders!A:I,9,FALSE)</f>
        <v>gussie.harding@gmail.com</v>
      </c>
      <c r="K3394" s="14">
        <f>VLOOKUP(A3394, [1]orders!A:J,10,FALSE)</f>
        <v>11729</v>
      </c>
      <c r="L3394" s="2" t="str">
        <f>IFERROR(VLOOKUP(C3394, [5]stores!A:B, 2, FALSE), "Unknown")</f>
        <v>Baldwin Bikes</v>
      </c>
      <c r="M3394" s="2" t="str">
        <f>VLOOKUP(D3394,[3]products!A:B,2,FALSE)</f>
        <v>Sun Bicycles Cruz 3 - 2017</v>
      </c>
      <c r="N3394" s="2" t="str">
        <f>VLOOKUP(D3394, [3]products!A:H, 8, FALSE)</f>
        <v>Sun Bicycles</v>
      </c>
      <c r="O3394" s="21">
        <f>VLOOKUP(A3394, [1]orders!A:D, 4, FALSE)</f>
        <v>43016</v>
      </c>
      <c r="P3394" s="2">
        <v>1</v>
      </c>
      <c r="Q3394" s="2">
        <v>449.99</v>
      </c>
      <c r="R3394" s="27">
        <v>0.1</v>
      </c>
      <c r="S3394" s="2">
        <f t="shared" si="52"/>
        <v>449.99</v>
      </c>
    </row>
    <row r="3395" spans="1:19" x14ac:dyDescent="0.3">
      <c r="A3395" s="2">
        <v>1175</v>
      </c>
      <c r="B3395" s="2">
        <v>1</v>
      </c>
      <c r="C3395" s="2">
        <f>VLOOKUP(A3395, [1]orders!A:G, 7, FALSE)</f>
        <v>2</v>
      </c>
      <c r="D3395" s="2">
        <v>58</v>
      </c>
      <c r="E3395" s="2">
        <f>VLOOKUP(C3395, [2]staffs!A:G,1,FALSE)</f>
        <v>2</v>
      </c>
      <c r="F3395" s="2" t="str">
        <f>VLOOKUP(E3395, [2]staffs!A:D,4,FALSE)</f>
        <v>mireya.copeland@bikes.shop</v>
      </c>
      <c r="G3395" s="2">
        <f>VLOOKUP(D3395, [3]products!$A:$D, 4, FALSE)</f>
        <v>7</v>
      </c>
      <c r="H3395" s="2" t="str">
        <f>VLOOKUP(G3395, [4]categories!A:B, 2, FALSE)</f>
        <v>Road Bikes</v>
      </c>
      <c r="I3395" s="14">
        <f>VLOOKUP(A3395, [1]orders!A:B,2,FALSE)</f>
        <v>292</v>
      </c>
      <c r="J3395" s="14" t="str">
        <f>VLOOKUP(A3395, [1]orders!A:I,9,FALSE)</f>
        <v>monty.frost@aol.com</v>
      </c>
      <c r="K3395" s="14">
        <f>VLOOKUP(A3395, [1]orders!A:J,10,FALSE)</f>
        <v>11550</v>
      </c>
      <c r="L3395" s="2" t="str">
        <f>IFERROR(VLOOKUP(C3395, [5]stores!A:B, 2, FALSE), "Unknown")</f>
        <v>Baldwin Bikes</v>
      </c>
      <c r="M3395" s="2" t="str">
        <f>VLOOKUP(D3395,[3]products!A:B,2,FALSE)</f>
        <v>Trek Madone 9.2 - 2017</v>
      </c>
      <c r="N3395" s="2" t="str">
        <f>VLOOKUP(D3395, [3]products!A:H, 8, FALSE)</f>
        <v>Trek</v>
      </c>
      <c r="O3395" s="21">
        <f>VLOOKUP(A3395, [1]orders!A:D, 4, FALSE)</f>
        <v>43017</v>
      </c>
      <c r="P3395" s="2">
        <v>2</v>
      </c>
      <c r="Q3395" s="2">
        <v>4999.99</v>
      </c>
      <c r="R3395" s="27">
        <v>7.0000000000000007E-2</v>
      </c>
      <c r="S3395" s="2">
        <f t="shared" ref="S3395:S3458" si="53">P3395*Q3395</f>
        <v>9999.98</v>
      </c>
    </row>
    <row r="3396" spans="1:19" x14ac:dyDescent="0.3">
      <c r="A3396" s="2">
        <v>1175</v>
      </c>
      <c r="B3396" s="2">
        <v>2</v>
      </c>
      <c r="C3396" s="2">
        <f>VLOOKUP(A3396, [1]orders!A:G, 7, FALSE)</f>
        <v>2</v>
      </c>
      <c r="D3396" s="2">
        <v>65</v>
      </c>
      <c r="E3396" s="2">
        <f>VLOOKUP(C3396, [2]staffs!A:G,1,FALSE)</f>
        <v>2</v>
      </c>
      <c r="F3396" s="2" t="str">
        <f>VLOOKUP(E3396, [2]staffs!A:D,4,FALSE)</f>
        <v>mireya.copeland@bikes.shop</v>
      </c>
      <c r="G3396" s="2">
        <f>VLOOKUP(D3396, [3]products!$A:$D, 4, FALSE)</f>
        <v>3</v>
      </c>
      <c r="H3396" s="2" t="str">
        <f>VLOOKUP(G3396, [4]categories!A:B, 2, FALSE)</f>
        <v>Cruisers Bicycles</v>
      </c>
      <c r="I3396" s="14">
        <f>VLOOKUP(A3396, [1]orders!A:B,2,FALSE)</f>
        <v>292</v>
      </c>
      <c r="J3396" s="14" t="str">
        <f>VLOOKUP(A3396, [1]orders!A:I,9,FALSE)</f>
        <v>monty.frost@aol.com</v>
      </c>
      <c r="K3396" s="14">
        <f>VLOOKUP(A3396, [1]orders!A:J,10,FALSE)</f>
        <v>11550</v>
      </c>
      <c r="L3396" s="2" t="str">
        <f>IFERROR(VLOOKUP(C3396, [5]stores!A:B, 2, FALSE), "Unknown")</f>
        <v>Baldwin Bikes</v>
      </c>
      <c r="M3396" s="2" t="str">
        <f>VLOOKUP(D3396,[3]products!A:B,2,FALSE)</f>
        <v>Sun Bicycles Lil Bolt Type-R - 2017</v>
      </c>
      <c r="N3396" s="2" t="str">
        <f>VLOOKUP(D3396, [3]products!A:H, 8, FALSE)</f>
        <v>Sun Bicycles</v>
      </c>
      <c r="O3396" s="21">
        <f>VLOOKUP(A3396, [1]orders!A:D, 4, FALSE)</f>
        <v>43017</v>
      </c>
      <c r="P3396" s="2">
        <v>1</v>
      </c>
      <c r="Q3396" s="2">
        <v>346.99</v>
      </c>
      <c r="R3396" s="27">
        <v>0.2</v>
      </c>
      <c r="S3396" s="2">
        <f t="shared" si="53"/>
        <v>346.99</v>
      </c>
    </row>
    <row r="3397" spans="1:19" x14ac:dyDescent="0.3">
      <c r="A3397" s="2">
        <v>1175</v>
      </c>
      <c r="B3397" s="2">
        <v>3</v>
      </c>
      <c r="C3397" s="2">
        <f>VLOOKUP(A3397, [1]orders!A:G, 7, FALSE)</f>
        <v>2</v>
      </c>
      <c r="D3397" s="2">
        <v>20</v>
      </c>
      <c r="E3397" s="2">
        <f>VLOOKUP(C3397, [2]staffs!A:G,1,FALSE)</f>
        <v>2</v>
      </c>
      <c r="F3397" s="2" t="str">
        <f>VLOOKUP(E3397, [2]staffs!A:D,4,FALSE)</f>
        <v>mireya.copeland@bikes.shop</v>
      </c>
      <c r="G3397" s="2">
        <f>VLOOKUP(D3397, [3]products!$A:$D, 4, FALSE)</f>
        <v>3</v>
      </c>
      <c r="H3397" s="2" t="str">
        <f>VLOOKUP(G3397, [4]categories!A:B, 2, FALSE)</f>
        <v>Cruisers Bicycles</v>
      </c>
      <c r="I3397" s="14">
        <f>VLOOKUP(A3397, [1]orders!A:B,2,FALSE)</f>
        <v>292</v>
      </c>
      <c r="J3397" s="14" t="str">
        <f>VLOOKUP(A3397, [1]orders!A:I,9,FALSE)</f>
        <v>monty.frost@aol.com</v>
      </c>
      <c r="K3397" s="14">
        <f>VLOOKUP(A3397, [1]orders!A:J,10,FALSE)</f>
        <v>11550</v>
      </c>
      <c r="L3397" s="2" t="str">
        <f>IFERROR(VLOOKUP(C3397, [5]stores!A:B, 2, FALSE), "Unknown")</f>
        <v>Baldwin Bikes</v>
      </c>
      <c r="M3397" s="2" t="str">
        <f>VLOOKUP(D3397,[3]products!A:B,2,FALSE)</f>
        <v>Electra Townie Original 7D EQ - Women's - 2016</v>
      </c>
      <c r="N3397" s="2" t="str">
        <f>VLOOKUP(D3397, [3]products!A:H, 8, FALSE)</f>
        <v>Electra</v>
      </c>
      <c r="O3397" s="21">
        <f>VLOOKUP(A3397, [1]orders!A:D, 4, FALSE)</f>
        <v>43017</v>
      </c>
      <c r="P3397" s="2">
        <v>1</v>
      </c>
      <c r="Q3397" s="2">
        <v>599.99</v>
      </c>
      <c r="R3397" s="27">
        <v>0.05</v>
      </c>
      <c r="S3397" s="2">
        <f t="shared" si="53"/>
        <v>599.99</v>
      </c>
    </row>
    <row r="3398" spans="1:19" x14ac:dyDescent="0.3">
      <c r="A3398" s="2">
        <v>1175</v>
      </c>
      <c r="B3398" s="2">
        <v>4</v>
      </c>
      <c r="C3398" s="2">
        <f>VLOOKUP(A3398, [1]orders!A:G, 7, FALSE)</f>
        <v>2</v>
      </c>
      <c r="D3398" s="2">
        <v>3</v>
      </c>
      <c r="E3398" s="2">
        <f>VLOOKUP(C3398, [2]staffs!A:G,1,FALSE)</f>
        <v>2</v>
      </c>
      <c r="F3398" s="2" t="str">
        <f>VLOOKUP(E3398, [2]staffs!A:D,4,FALSE)</f>
        <v>mireya.copeland@bikes.shop</v>
      </c>
      <c r="G3398" s="2">
        <f>VLOOKUP(D3398, [3]products!$A:$D, 4, FALSE)</f>
        <v>6</v>
      </c>
      <c r="H3398" s="2" t="str">
        <f>VLOOKUP(G3398, [4]categories!A:B, 2, FALSE)</f>
        <v>Mountain Bikes</v>
      </c>
      <c r="I3398" s="14">
        <f>VLOOKUP(A3398, [1]orders!A:B,2,FALSE)</f>
        <v>292</v>
      </c>
      <c r="J3398" s="14" t="str">
        <f>VLOOKUP(A3398, [1]orders!A:I,9,FALSE)</f>
        <v>monty.frost@aol.com</v>
      </c>
      <c r="K3398" s="14">
        <f>VLOOKUP(A3398, [1]orders!A:J,10,FALSE)</f>
        <v>11550</v>
      </c>
      <c r="L3398" s="2" t="str">
        <f>IFERROR(VLOOKUP(C3398, [5]stores!A:B, 2, FALSE), "Unknown")</f>
        <v>Baldwin Bikes</v>
      </c>
      <c r="M3398" s="2" t="str">
        <f>VLOOKUP(D3398,[3]products!A:B,2,FALSE)</f>
        <v>Surly Wednesday Frameset - 2016</v>
      </c>
      <c r="N3398" s="2" t="str">
        <f>VLOOKUP(D3398, [3]products!A:H, 8, FALSE)</f>
        <v>Surly</v>
      </c>
      <c r="O3398" s="21">
        <f>VLOOKUP(A3398, [1]orders!A:D, 4, FALSE)</f>
        <v>43017</v>
      </c>
      <c r="P3398" s="2">
        <v>1</v>
      </c>
      <c r="Q3398" s="2">
        <v>999.99</v>
      </c>
      <c r="R3398" s="27">
        <v>0.05</v>
      </c>
      <c r="S3398" s="2">
        <f t="shared" si="53"/>
        <v>999.99</v>
      </c>
    </row>
    <row r="3399" spans="1:19" x14ac:dyDescent="0.3">
      <c r="A3399" s="2">
        <v>1175</v>
      </c>
      <c r="B3399" s="2">
        <v>5</v>
      </c>
      <c r="C3399" s="2">
        <f>VLOOKUP(A3399, [1]orders!A:G, 7, FALSE)</f>
        <v>2</v>
      </c>
      <c r="D3399" s="2">
        <v>9</v>
      </c>
      <c r="E3399" s="2">
        <f>VLOOKUP(C3399, [2]staffs!A:G,1,FALSE)</f>
        <v>2</v>
      </c>
      <c r="F3399" s="2" t="str">
        <f>VLOOKUP(E3399, [2]staffs!A:D,4,FALSE)</f>
        <v>mireya.copeland@bikes.shop</v>
      </c>
      <c r="G3399" s="2">
        <f>VLOOKUP(D3399, [3]products!$A:$D, 4, FALSE)</f>
        <v>5</v>
      </c>
      <c r="H3399" s="2" t="str">
        <f>VLOOKUP(G3399, [4]categories!A:B, 2, FALSE)</f>
        <v>Electric Bikes</v>
      </c>
      <c r="I3399" s="14">
        <f>VLOOKUP(A3399, [1]orders!A:B,2,FALSE)</f>
        <v>292</v>
      </c>
      <c r="J3399" s="14" t="str">
        <f>VLOOKUP(A3399, [1]orders!A:I,9,FALSE)</f>
        <v>monty.frost@aol.com</v>
      </c>
      <c r="K3399" s="14">
        <f>VLOOKUP(A3399, [1]orders!A:J,10,FALSE)</f>
        <v>11550</v>
      </c>
      <c r="L3399" s="2" t="str">
        <f>IFERROR(VLOOKUP(C3399, [5]stores!A:B, 2, FALSE), "Unknown")</f>
        <v>Baldwin Bikes</v>
      </c>
      <c r="M3399" s="2" t="str">
        <f>VLOOKUP(D3399,[3]products!A:B,2,FALSE)</f>
        <v>Trek Conduit+ - 2016</v>
      </c>
      <c r="N3399" s="2" t="str">
        <f>VLOOKUP(D3399, [3]products!A:H, 8, FALSE)</f>
        <v>Trek</v>
      </c>
      <c r="O3399" s="21">
        <f>VLOOKUP(A3399, [1]orders!A:D, 4, FALSE)</f>
        <v>43017</v>
      </c>
      <c r="P3399" s="2">
        <v>1</v>
      </c>
      <c r="Q3399" s="2">
        <v>2999.99</v>
      </c>
      <c r="R3399" s="27">
        <v>0.05</v>
      </c>
      <c r="S3399" s="2">
        <f t="shared" si="53"/>
        <v>2999.99</v>
      </c>
    </row>
    <row r="3400" spans="1:19" x14ac:dyDescent="0.3">
      <c r="A3400" s="2">
        <v>1176</v>
      </c>
      <c r="B3400" s="2">
        <v>1</v>
      </c>
      <c r="C3400" s="2">
        <f>VLOOKUP(A3400, [1]orders!A:G, 7, FALSE)</f>
        <v>3</v>
      </c>
      <c r="D3400" s="2">
        <v>87</v>
      </c>
      <c r="E3400" s="2">
        <f>VLOOKUP(C3400, [2]staffs!A:G,1,FALSE)</f>
        <v>3</v>
      </c>
      <c r="F3400" s="2" t="str">
        <f>VLOOKUP(E3400, [2]staffs!A:D,4,FALSE)</f>
        <v>genna.serrano@bikes.shop</v>
      </c>
      <c r="G3400" s="2">
        <f>VLOOKUP(D3400, [3]products!$A:$D, 4, FALSE)</f>
        <v>1</v>
      </c>
      <c r="H3400" s="2" t="str">
        <f>VLOOKUP(G3400, [4]categories!A:B, 2, FALSE)</f>
        <v>Children Bicycles</v>
      </c>
      <c r="I3400" s="14">
        <f>VLOOKUP(A3400, [1]orders!A:B,2,FALSE)</f>
        <v>1111</v>
      </c>
      <c r="J3400" s="14" t="str">
        <f>VLOOKUP(A3400, [1]orders!A:I,9,FALSE)</f>
        <v>caroline.jenkins@msn.com</v>
      </c>
      <c r="K3400" s="14">
        <f>VLOOKUP(A3400, [1]orders!A:J,10,FALSE)</f>
        <v>75080</v>
      </c>
      <c r="L3400" s="2" t="str">
        <f>IFERROR(VLOOKUP(C3400, [5]stores!A:B, 2, FALSE), "Unknown")</f>
        <v>Rowlett Bikes</v>
      </c>
      <c r="M3400" s="2" t="str">
        <f>VLOOKUP(D3400,[3]products!A:B,2,FALSE)</f>
        <v>Trek Precaliber 12 Boys - 2017</v>
      </c>
      <c r="N3400" s="2" t="str">
        <f>VLOOKUP(D3400, [3]products!A:H, 8, FALSE)</f>
        <v>Trek</v>
      </c>
      <c r="O3400" s="21">
        <f>VLOOKUP(A3400, [1]orders!A:D, 4, FALSE)</f>
        <v>43018</v>
      </c>
      <c r="P3400" s="2">
        <v>1</v>
      </c>
      <c r="Q3400" s="2">
        <v>189.99</v>
      </c>
      <c r="R3400" s="27">
        <v>0.1</v>
      </c>
      <c r="S3400" s="2">
        <f t="shared" si="53"/>
        <v>189.99</v>
      </c>
    </row>
    <row r="3401" spans="1:19" x14ac:dyDescent="0.3">
      <c r="A3401" s="2">
        <v>1177</v>
      </c>
      <c r="B3401" s="2">
        <v>1</v>
      </c>
      <c r="C3401" s="2">
        <f>VLOOKUP(A3401, [1]orders!A:G, 7, FALSE)</f>
        <v>3</v>
      </c>
      <c r="D3401" s="2">
        <v>62</v>
      </c>
      <c r="E3401" s="2">
        <f>VLOOKUP(C3401, [2]staffs!A:G,1,FALSE)</f>
        <v>3</v>
      </c>
      <c r="F3401" s="2" t="str">
        <f>VLOOKUP(E3401, [2]staffs!A:D,4,FALSE)</f>
        <v>genna.serrano@bikes.shop</v>
      </c>
      <c r="G3401" s="2">
        <f>VLOOKUP(D3401, [3]products!$A:$D, 4, FALSE)</f>
        <v>4</v>
      </c>
      <c r="H3401" s="2" t="str">
        <f>VLOOKUP(G3401, [4]categories!A:B, 2, FALSE)</f>
        <v>Cyclocross Bicycles</v>
      </c>
      <c r="I3401" s="14">
        <f>VLOOKUP(A3401, [1]orders!A:B,2,FALSE)</f>
        <v>21</v>
      </c>
      <c r="J3401" s="14" t="str">
        <f>VLOOKUP(A3401, [1]orders!A:I,9,FALSE)</f>
        <v>tobie.little@gmail.com</v>
      </c>
      <c r="K3401" s="14">
        <f>VLOOKUP(A3401, [1]orders!A:J,10,FALSE)</f>
        <v>77904</v>
      </c>
      <c r="L3401" s="2" t="str">
        <f>IFERROR(VLOOKUP(C3401, [5]stores!A:B, 2, FALSE), "Unknown")</f>
        <v>Rowlett Bikes</v>
      </c>
      <c r="M3401" s="2" t="str">
        <f>VLOOKUP(D3401,[3]products!A:B,2,FALSE)</f>
        <v>Trek Boone 7 - 2017</v>
      </c>
      <c r="N3401" s="2" t="str">
        <f>VLOOKUP(D3401, [3]products!A:H, 8, FALSE)</f>
        <v>Trek</v>
      </c>
      <c r="O3401" s="21">
        <f>VLOOKUP(A3401, [1]orders!A:D, 4, FALSE)</f>
        <v>43020</v>
      </c>
      <c r="P3401" s="2">
        <v>2</v>
      </c>
      <c r="Q3401" s="2">
        <v>3499.99</v>
      </c>
      <c r="R3401" s="27">
        <v>7.0000000000000007E-2</v>
      </c>
      <c r="S3401" s="2">
        <f t="shared" si="53"/>
        <v>6999.98</v>
      </c>
    </row>
    <row r="3402" spans="1:19" x14ac:dyDescent="0.3">
      <c r="A3402" s="2">
        <v>1177</v>
      </c>
      <c r="B3402" s="2">
        <v>2</v>
      </c>
      <c r="C3402" s="2">
        <f>VLOOKUP(A3402, [1]orders!A:G, 7, FALSE)</f>
        <v>3</v>
      </c>
      <c r="D3402" s="2">
        <v>74</v>
      </c>
      <c r="E3402" s="2">
        <f>VLOOKUP(C3402, [2]staffs!A:G,1,FALSE)</f>
        <v>3</v>
      </c>
      <c r="F3402" s="2" t="str">
        <f>VLOOKUP(E3402, [2]staffs!A:D,4,FALSE)</f>
        <v>genna.serrano@bikes.shop</v>
      </c>
      <c r="G3402" s="2">
        <f>VLOOKUP(D3402, [3]products!$A:$D, 4, FALSE)</f>
        <v>3</v>
      </c>
      <c r="H3402" s="2" t="str">
        <f>VLOOKUP(G3402, [4]categories!A:B, 2, FALSE)</f>
        <v>Cruisers Bicycles</v>
      </c>
      <c r="I3402" s="14">
        <f>VLOOKUP(A3402, [1]orders!A:B,2,FALSE)</f>
        <v>21</v>
      </c>
      <c r="J3402" s="14" t="str">
        <f>VLOOKUP(A3402, [1]orders!A:I,9,FALSE)</f>
        <v>tobie.little@gmail.com</v>
      </c>
      <c r="K3402" s="14">
        <f>VLOOKUP(A3402, [1]orders!A:J,10,FALSE)</f>
        <v>77904</v>
      </c>
      <c r="L3402" s="2" t="str">
        <f>IFERROR(VLOOKUP(C3402, [5]stores!A:B, 2, FALSE), "Unknown")</f>
        <v>Rowlett Bikes</v>
      </c>
      <c r="M3402" s="2" t="str">
        <f>VLOOKUP(D3402,[3]products!A:B,2,FALSE)</f>
        <v>Electra Cruiser Lux 1 - 2017</v>
      </c>
      <c r="N3402" s="2" t="str">
        <f>VLOOKUP(D3402, [3]products!A:H, 8, FALSE)</f>
        <v>Electra</v>
      </c>
      <c r="O3402" s="21">
        <f>VLOOKUP(A3402, [1]orders!A:D, 4, FALSE)</f>
        <v>43020</v>
      </c>
      <c r="P3402" s="2">
        <v>1</v>
      </c>
      <c r="Q3402" s="2">
        <v>439.99</v>
      </c>
      <c r="R3402" s="27">
        <v>0.1</v>
      </c>
      <c r="S3402" s="2">
        <f t="shared" si="53"/>
        <v>439.99</v>
      </c>
    </row>
    <row r="3403" spans="1:19" x14ac:dyDescent="0.3">
      <c r="A3403" s="2">
        <v>1178</v>
      </c>
      <c r="B3403" s="2">
        <v>1</v>
      </c>
      <c r="C3403" s="2">
        <f>VLOOKUP(A3403, [1]orders!A:G, 7, FALSE)</f>
        <v>2</v>
      </c>
      <c r="D3403" s="2">
        <v>46</v>
      </c>
      <c r="E3403" s="2">
        <f>VLOOKUP(C3403, [2]staffs!A:G,1,FALSE)</f>
        <v>2</v>
      </c>
      <c r="F3403" s="2" t="str">
        <f>VLOOKUP(E3403, [2]staffs!A:D,4,FALSE)</f>
        <v>mireya.copeland@bikes.shop</v>
      </c>
      <c r="G3403" s="2">
        <f>VLOOKUP(D3403, [3]products!$A:$D, 4, FALSE)</f>
        <v>6</v>
      </c>
      <c r="H3403" s="2" t="str">
        <f>VLOOKUP(G3403, [4]categories!A:B, 2, FALSE)</f>
        <v>Mountain Bikes</v>
      </c>
      <c r="I3403" s="14">
        <f>VLOOKUP(A3403, [1]orders!A:B,2,FALSE)</f>
        <v>771</v>
      </c>
      <c r="J3403" s="14" t="str">
        <f>VLOOKUP(A3403, [1]orders!A:I,9,FALSE)</f>
        <v>agnes.sims@aol.com</v>
      </c>
      <c r="K3403" s="14">
        <f>VLOOKUP(A3403, [1]orders!A:J,10,FALSE)</f>
        <v>14215</v>
      </c>
      <c r="L3403" s="2" t="str">
        <f>IFERROR(VLOOKUP(C3403, [5]stores!A:B, 2, FALSE), "Unknown")</f>
        <v>Baldwin Bikes</v>
      </c>
      <c r="M3403" s="2" t="str">
        <f>VLOOKUP(D3403,[3]products!A:B,2,FALSE)</f>
        <v>Haro SR 1.3 - 2017</v>
      </c>
      <c r="N3403" s="2" t="str">
        <f>VLOOKUP(D3403, [3]products!A:H, 8, FALSE)</f>
        <v>Haro</v>
      </c>
      <c r="O3403" s="21">
        <f>VLOOKUP(A3403, [1]orders!A:D, 4, FALSE)</f>
        <v>43020</v>
      </c>
      <c r="P3403" s="2">
        <v>1</v>
      </c>
      <c r="Q3403" s="2">
        <v>1409.99</v>
      </c>
      <c r="R3403" s="27">
        <v>7.0000000000000007E-2</v>
      </c>
      <c r="S3403" s="2">
        <f t="shared" si="53"/>
        <v>1409.99</v>
      </c>
    </row>
    <row r="3404" spans="1:19" x14ac:dyDescent="0.3">
      <c r="A3404" s="2">
        <v>1178</v>
      </c>
      <c r="B3404" s="2">
        <v>2</v>
      </c>
      <c r="C3404" s="2">
        <f>VLOOKUP(A3404, [1]orders!A:G, 7, FALSE)</f>
        <v>2</v>
      </c>
      <c r="D3404" s="2">
        <v>77</v>
      </c>
      <c r="E3404" s="2">
        <f>VLOOKUP(C3404, [2]staffs!A:G,1,FALSE)</f>
        <v>2</v>
      </c>
      <c r="F3404" s="2" t="str">
        <f>VLOOKUP(E3404, [2]staffs!A:D,4,FALSE)</f>
        <v>mireya.copeland@bikes.shop</v>
      </c>
      <c r="G3404" s="2">
        <f>VLOOKUP(D3404, [3]products!$A:$D, 4, FALSE)</f>
        <v>3</v>
      </c>
      <c r="H3404" s="2" t="str">
        <f>VLOOKUP(G3404, [4]categories!A:B, 2, FALSE)</f>
        <v>Cruisers Bicycles</v>
      </c>
      <c r="I3404" s="14">
        <f>VLOOKUP(A3404, [1]orders!A:B,2,FALSE)</f>
        <v>771</v>
      </c>
      <c r="J3404" s="14" t="str">
        <f>VLOOKUP(A3404, [1]orders!A:I,9,FALSE)</f>
        <v>agnes.sims@aol.com</v>
      </c>
      <c r="K3404" s="14">
        <f>VLOOKUP(A3404, [1]orders!A:J,10,FALSE)</f>
        <v>14215</v>
      </c>
      <c r="L3404" s="2" t="str">
        <f>IFERROR(VLOOKUP(C3404, [5]stores!A:B, 2, FALSE), "Unknown")</f>
        <v>Baldwin Bikes</v>
      </c>
      <c r="M3404" s="2" t="str">
        <f>VLOOKUP(D3404,[3]products!A:B,2,FALSE)</f>
        <v>Electra Glam Punk 3i Ladies' - 2017</v>
      </c>
      <c r="N3404" s="2" t="str">
        <f>VLOOKUP(D3404, [3]products!A:H, 8, FALSE)</f>
        <v>Electra</v>
      </c>
      <c r="O3404" s="21">
        <f>VLOOKUP(A3404, [1]orders!A:D, 4, FALSE)</f>
        <v>43020</v>
      </c>
      <c r="P3404" s="2">
        <v>1</v>
      </c>
      <c r="Q3404" s="2">
        <v>799.99</v>
      </c>
      <c r="R3404" s="27">
        <v>0.2</v>
      </c>
      <c r="S3404" s="2">
        <f t="shared" si="53"/>
        <v>799.99</v>
      </c>
    </row>
    <row r="3405" spans="1:19" x14ac:dyDescent="0.3">
      <c r="A3405" s="2">
        <v>1178</v>
      </c>
      <c r="B3405" s="2">
        <v>3</v>
      </c>
      <c r="C3405" s="2">
        <f>VLOOKUP(A3405, [1]orders!A:G, 7, FALSE)</f>
        <v>2</v>
      </c>
      <c r="D3405" s="2">
        <v>108</v>
      </c>
      <c r="E3405" s="2">
        <f>VLOOKUP(C3405, [2]staffs!A:G,1,FALSE)</f>
        <v>2</v>
      </c>
      <c r="F3405" s="2" t="str">
        <f>VLOOKUP(E3405, [2]staffs!A:D,4,FALSE)</f>
        <v>mireya.copeland@bikes.shop</v>
      </c>
      <c r="G3405" s="2">
        <f>VLOOKUP(D3405, [3]products!$A:$D, 4, FALSE)</f>
        <v>2</v>
      </c>
      <c r="H3405" s="2" t="str">
        <f>VLOOKUP(G3405, [4]categories!A:B, 2, FALSE)</f>
        <v>Comfort Bicycles</v>
      </c>
      <c r="I3405" s="14">
        <f>VLOOKUP(A3405, [1]orders!A:B,2,FALSE)</f>
        <v>771</v>
      </c>
      <c r="J3405" s="14" t="str">
        <f>VLOOKUP(A3405, [1]orders!A:I,9,FALSE)</f>
        <v>agnes.sims@aol.com</v>
      </c>
      <c r="K3405" s="14">
        <f>VLOOKUP(A3405, [1]orders!A:J,10,FALSE)</f>
        <v>14215</v>
      </c>
      <c r="L3405" s="2" t="str">
        <f>IFERROR(VLOOKUP(C3405, [5]stores!A:B, 2, FALSE), "Unknown")</f>
        <v>Baldwin Bikes</v>
      </c>
      <c r="M3405" s="2" t="str">
        <f>VLOOKUP(D3405,[3]products!A:B,2,FALSE)</f>
        <v>Sun Bicycles Cruz 3 - Women's - 2017</v>
      </c>
      <c r="N3405" s="2" t="str">
        <f>VLOOKUP(D3405, [3]products!A:H, 8, FALSE)</f>
        <v>Sun Bicycles</v>
      </c>
      <c r="O3405" s="21">
        <f>VLOOKUP(A3405, [1]orders!A:D, 4, FALSE)</f>
        <v>43020</v>
      </c>
      <c r="P3405" s="2">
        <v>1</v>
      </c>
      <c r="Q3405" s="2">
        <v>449.99</v>
      </c>
      <c r="R3405" s="27">
        <v>0.05</v>
      </c>
      <c r="S3405" s="2">
        <f t="shared" si="53"/>
        <v>449.99</v>
      </c>
    </row>
    <row r="3406" spans="1:19" x14ac:dyDescent="0.3">
      <c r="A3406" s="2">
        <v>1178</v>
      </c>
      <c r="B3406" s="2">
        <v>4</v>
      </c>
      <c r="C3406" s="2">
        <f>VLOOKUP(A3406, [1]orders!A:G, 7, FALSE)</f>
        <v>2</v>
      </c>
      <c r="D3406" s="2">
        <v>13</v>
      </c>
      <c r="E3406" s="2">
        <f>VLOOKUP(C3406, [2]staffs!A:G,1,FALSE)</f>
        <v>2</v>
      </c>
      <c r="F3406" s="2" t="str">
        <f>VLOOKUP(E3406, [2]staffs!A:D,4,FALSE)</f>
        <v>mireya.copeland@bikes.shop</v>
      </c>
      <c r="G3406" s="2">
        <f>VLOOKUP(D3406, [3]products!$A:$D, 4, FALSE)</f>
        <v>3</v>
      </c>
      <c r="H3406" s="2" t="str">
        <f>VLOOKUP(G3406, [4]categories!A:B, 2, FALSE)</f>
        <v>Cruisers Bicycles</v>
      </c>
      <c r="I3406" s="14">
        <f>VLOOKUP(A3406, [1]orders!A:B,2,FALSE)</f>
        <v>771</v>
      </c>
      <c r="J3406" s="14" t="str">
        <f>VLOOKUP(A3406, [1]orders!A:I,9,FALSE)</f>
        <v>agnes.sims@aol.com</v>
      </c>
      <c r="K3406" s="14">
        <f>VLOOKUP(A3406, [1]orders!A:J,10,FALSE)</f>
        <v>14215</v>
      </c>
      <c r="L3406" s="2" t="str">
        <f>IFERROR(VLOOKUP(C3406, [5]stores!A:B, 2, FALSE), "Unknown")</f>
        <v>Baldwin Bikes</v>
      </c>
      <c r="M3406" s="2" t="str">
        <f>VLOOKUP(D3406,[3]products!A:B,2,FALSE)</f>
        <v>Electra Cruiser 1 (24-Inch) - 2016</v>
      </c>
      <c r="N3406" s="2" t="str">
        <f>VLOOKUP(D3406, [3]products!A:H, 8, FALSE)</f>
        <v>Electra</v>
      </c>
      <c r="O3406" s="21">
        <f>VLOOKUP(A3406, [1]orders!A:D, 4, FALSE)</f>
        <v>43020</v>
      </c>
      <c r="P3406" s="2">
        <v>2</v>
      </c>
      <c r="Q3406" s="2">
        <v>269.99</v>
      </c>
      <c r="R3406" s="27">
        <v>0.05</v>
      </c>
      <c r="S3406" s="2">
        <f t="shared" si="53"/>
        <v>539.98</v>
      </c>
    </row>
    <row r="3407" spans="1:19" x14ac:dyDescent="0.3">
      <c r="A3407" s="2">
        <v>1179</v>
      </c>
      <c r="B3407" s="2">
        <v>1</v>
      </c>
      <c r="C3407" s="2">
        <f>VLOOKUP(A3407, [1]orders!A:G, 7, FALSE)</f>
        <v>3</v>
      </c>
      <c r="D3407" s="2">
        <v>93</v>
      </c>
      <c r="E3407" s="2">
        <f>VLOOKUP(C3407, [2]staffs!A:G,1,FALSE)</f>
        <v>3</v>
      </c>
      <c r="F3407" s="2" t="str">
        <f>VLOOKUP(E3407, [2]staffs!A:D,4,FALSE)</f>
        <v>genna.serrano@bikes.shop</v>
      </c>
      <c r="G3407" s="2">
        <f>VLOOKUP(D3407, [3]products!$A:$D, 4, FALSE)</f>
        <v>1</v>
      </c>
      <c r="H3407" s="2" t="str">
        <f>VLOOKUP(G3407, [4]categories!A:B, 2, FALSE)</f>
        <v>Children Bicycles</v>
      </c>
      <c r="I3407" s="14">
        <f>VLOOKUP(A3407, [1]orders!A:B,2,FALSE)</f>
        <v>1150</v>
      </c>
      <c r="J3407" s="14" t="str">
        <f>VLOOKUP(A3407, [1]orders!A:I,9,FALSE)</f>
        <v>keturah.reid@yahoo.com</v>
      </c>
      <c r="K3407" s="14">
        <f>VLOOKUP(A3407, [1]orders!A:J,10,FALSE)</f>
        <v>78418</v>
      </c>
      <c r="L3407" s="2" t="str">
        <f>IFERROR(VLOOKUP(C3407, [5]stores!A:B, 2, FALSE), "Unknown")</f>
        <v>Rowlett Bikes</v>
      </c>
      <c r="M3407" s="2" t="str">
        <f>VLOOKUP(D3407,[3]products!A:B,2,FALSE)</f>
        <v>Haro Shredder 20 Girls - 2017</v>
      </c>
      <c r="N3407" s="2" t="str">
        <f>VLOOKUP(D3407, [3]products!A:H, 8, FALSE)</f>
        <v>Haro</v>
      </c>
      <c r="O3407" s="21">
        <f>VLOOKUP(A3407, [1]orders!A:D, 4, FALSE)</f>
        <v>43020</v>
      </c>
      <c r="P3407" s="2">
        <v>2</v>
      </c>
      <c r="Q3407" s="2">
        <v>209.99</v>
      </c>
      <c r="R3407" s="27">
        <v>0.05</v>
      </c>
      <c r="S3407" s="2">
        <f t="shared" si="53"/>
        <v>419.98</v>
      </c>
    </row>
    <row r="3408" spans="1:19" x14ac:dyDescent="0.3">
      <c r="A3408" s="2">
        <v>1179</v>
      </c>
      <c r="B3408" s="2">
        <v>2</v>
      </c>
      <c r="C3408" s="2">
        <f>VLOOKUP(A3408, [1]orders!A:G, 7, FALSE)</f>
        <v>3</v>
      </c>
      <c r="D3408" s="2">
        <v>88</v>
      </c>
      <c r="E3408" s="2">
        <f>VLOOKUP(C3408, [2]staffs!A:G,1,FALSE)</f>
        <v>3</v>
      </c>
      <c r="F3408" s="2" t="str">
        <f>VLOOKUP(E3408, [2]staffs!A:D,4,FALSE)</f>
        <v>genna.serrano@bikes.shop</v>
      </c>
      <c r="G3408" s="2">
        <f>VLOOKUP(D3408, [3]products!$A:$D, 4, FALSE)</f>
        <v>1</v>
      </c>
      <c r="H3408" s="2" t="str">
        <f>VLOOKUP(G3408, [4]categories!A:B, 2, FALSE)</f>
        <v>Children Bicycles</v>
      </c>
      <c r="I3408" s="14">
        <f>VLOOKUP(A3408, [1]orders!A:B,2,FALSE)</f>
        <v>1150</v>
      </c>
      <c r="J3408" s="14" t="str">
        <f>VLOOKUP(A3408, [1]orders!A:I,9,FALSE)</f>
        <v>keturah.reid@yahoo.com</v>
      </c>
      <c r="K3408" s="14">
        <f>VLOOKUP(A3408, [1]orders!A:J,10,FALSE)</f>
        <v>78418</v>
      </c>
      <c r="L3408" s="2" t="str">
        <f>IFERROR(VLOOKUP(C3408, [5]stores!A:B, 2, FALSE), "Unknown")</f>
        <v>Rowlett Bikes</v>
      </c>
      <c r="M3408" s="2" t="str">
        <f>VLOOKUP(D3408,[3]products!A:B,2,FALSE)</f>
        <v>Trek Precaliber 12 Girls - 2017</v>
      </c>
      <c r="N3408" s="2" t="str">
        <f>VLOOKUP(D3408, [3]products!A:H, 8, FALSE)</f>
        <v>Trek</v>
      </c>
      <c r="O3408" s="21">
        <f>VLOOKUP(A3408, [1]orders!A:D, 4, FALSE)</f>
        <v>43020</v>
      </c>
      <c r="P3408" s="2">
        <v>2</v>
      </c>
      <c r="Q3408" s="2">
        <v>189.99</v>
      </c>
      <c r="R3408" s="27">
        <v>0.05</v>
      </c>
      <c r="S3408" s="2">
        <f t="shared" si="53"/>
        <v>379.98</v>
      </c>
    </row>
    <row r="3409" spans="1:19" x14ac:dyDescent="0.3">
      <c r="A3409" s="2">
        <v>1179</v>
      </c>
      <c r="B3409" s="2">
        <v>3</v>
      </c>
      <c r="C3409" s="2">
        <f>VLOOKUP(A3409, [1]orders!A:G, 7, FALSE)</f>
        <v>3</v>
      </c>
      <c r="D3409" s="2">
        <v>33</v>
      </c>
      <c r="E3409" s="2">
        <f>VLOOKUP(C3409, [2]staffs!A:G,1,FALSE)</f>
        <v>3</v>
      </c>
      <c r="F3409" s="2" t="str">
        <f>VLOOKUP(E3409, [2]staffs!A:D,4,FALSE)</f>
        <v>genna.serrano@bikes.shop</v>
      </c>
      <c r="G3409" s="2">
        <f>VLOOKUP(D3409, [3]products!$A:$D, 4, FALSE)</f>
        <v>6</v>
      </c>
      <c r="H3409" s="2" t="str">
        <f>VLOOKUP(G3409, [4]categories!A:B, 2, FALSE)</f>
        <v>Mountain Bikes</v>
      </c>
      <c r="I3409" s="14">
        <f>VLOOKUP(A3409, [1]orders!A:B,2,FALSE)</f>
        <v>1150</v>
      </c>
      <c r="J3409" s="14" t="str">
        <f>VLOOKUP(A3409, [1]orders!A:I,9,FALSE)</f>
        <v>keturah.reid@yahoo.com</v>
      </c>
      <c r="K3409" s="14">
        <f>VLOOKUP(A3409, [1]orders!A:J,10,FALSE)</f>
        <v>78418</v>
      </c>
      <c r="L3409" s="2" t="str">
        <f>IFERROR(VLOOKUP(C3409, [5]stores!A:B, 2, FALSE), "Unknown")</f>
        <v>Rowlett Bikes</v>
      </c>
      <c r="M3409" s="2" t="str">
        <f>VLOOKUP(D3409,[3]products!A:B,2,FALSE)</f>
        <v>Surly Wednesday Frameset - 2017</v>
      </c>
      <c r="N3409" s="2" t="str">
        <f>VLOOKUP(D3409, [3]products!A:H, 8, FALSE)</f>
        <v>Surly</v>
      </c>
      <c r="O3409" s="21">
        <f>VLOOKUP(A3409, [1]orders!A:D, 4, FALSE)</f>
        <v>43020</v>
      </c>
      <c r="P3409" s="2">
        <v>2</v>
      </c>
      <c r="Q3409" s="2">
        <v>469.99</v>
      </c>
      <c r="R3409" s="27">
        <v>0.2</v>
      </c>
      <c r="S3409" s="2">
        <f t="shared" si="53"/>
        <v>939.98</v>
      </c>
    </row>
    <row r="3410" spans="1:19" x14ac:dyDescent="0.3">
      <c r="A3410" s="2">
        <v>1179</v>
      </c>
      <c r="B3410" s="2">
        <v>4</v>
      </c>
      <c r="C3410" s="2">
        <f>VLOOKUP(A3410, [1]orders!A:G, 7, FALSE)</f>
        <v>3</v>
      </c>
      <c r="D3410" s="2">
        <v>50</v>
      </c>
      <c r="E3410" s="2">
        <f>VLOOKUP(C3410, [2]staffs!A:G,1,FALSE)</f>
        <v>3</v>
      </c>
      <c r="F3410" s="2" t="str">
        <f>VLOOKUP(E3410, [2]staffs!A:D,4,FALSE)</f>
        <v>genna.serrano@bikes.shop</v>
      </c>
      <c r="G3410" s="2">
        <f>VLOOKUP(D3410, [3]products!$A:$D, 4, FALSE)</f>
        <v>7</v>
      </c>
      <c r="H3410" s="2" t="str">
        <f>VLOOKUP(G3410, [4]categories!A:B, 2, FALSE)</f>
        <v>Road Bikes</v>
      </c>
      <c r="I3410" s="14">
        <f>VLOOKUP(A3410, [1]orders!A:B,2,FALSE)</f>
        <v>1150</v>
      </c>
      <c r="J3410" s="14" t="str">
        <f>VLOOKUP(A3410, [1]orders!A:I,9,FALSE)</f>
        <v>keturah.reid@yahoo.com</v>
      </c>
      <c r="K3410" s="14">
        <f>VLOOKUP(A3410, [1]orders!A:J,10,FALSE)</f>
        <v>78418</v>
      </c>
      <c r="L3410" s="2" t="str">
        <f>IFERROR(VLOOKUP(C3410, [5]stores!A:B, 2, FALSE), "Unknown")</f>
        <v>Rowlett Bikes</v>
      </c>
      <c r="M3410" s="2" t="str">
        <f>VLOOKUP(D3410,[3]products!A:B,2,FALSE)</f>
        <v>Trek Silque SLR 7 Women's - 2017</v>
      </c>
      <c r="N3410" s="2" t="str">
        <f>VLOOKUP(D3410, [3]products!A:H, 8, FALSE)</f>
        <v>Trek</v>
      </c>
      <c r="O3410" s="21">
        <f>VLOOKUP(A3410, [1]orders!A:D, 4, FALSE)</f>
        <v>43020</v>
      </c>
      <c r="P3410" s="2">
        <v>1</v>
      </c>
      <c r="Q3410" s="2">
        <v>5999.99</v>
      </c>
      <c r="R3410" s="27">
        <v>7.0000000000000007E-2</v>
      </c>
      <c r="S3410" s="2">
        <f t="shared" si="53"/>
        <v>5999.99</v>
      </c>
    </row>
    <row r="3411" spans="1:19" x14ac:dyDescent="0.3">
      <c r="A3411" s="2">
        <v>1180</v>
      </c>
      <c r="B3411" s="2">
        <v>1</v>
      </c>
      <c r="C3411" s="2">
        <f>VLOOKUP(A3411, [1]orders!A:G, 7, FALSE)</f>
        <v>1</v>
      </c>
      <c r="D3411" s="2">
        <v>66</v>
      </c>
      <c r="E3411" s="2">
        <f>VLOOKUP(C3411, [2]staffs!A:G,1,FALSE)</f>
        <v>1</v>
      </c>
      <c r="F3411" s="2" t="str">
        <f>VLOOKUP(E3411, [2]staffs!A:D,4,FALSE)</f>
        <v>fabiola.jackson@bikes.shop</v>
      </c>
      <c r="G3411" s="2">
        <f>VLOOKUP(D3411, [3]products!$A:$D, 4, FALSE)</f>
        <v>3</v>
      </c>
      <c r="H3411" s="2" t="str">
        <f>VLOOKUP(G3411, [4]categories!A:B, 2, FALSE)</f>
        <v>Cruisers Bicycles</v>
      </c>
      <c r="I3411" s="14">
        <f>VLOOKUP(A3411, [1]orders!A:B,2,FALSE)</f>
        <v>1065</v>
      </c>
      <c r="J3411" s="14" t="str">
        <f>VLOOKUP(A3411, [1]orders!A:I,9,FALSE)</f>
        <v>desiree.branch@msn.com</v>
      </c>
      <c r="K3411" s="14">
        <f>VLOOKUP(A3411, [1]orders!A:J,10,FALSE)</f>
        <v>94580</v>
      </c>
      <c r="L3411" s="2" t="str">
        <f>IFERROR(VLOOKUP(C3411, [5]stores!A:B, 2, FALSE), "Unknown")</f>
        <v>Santa Cruz Bikes</v>
      </c>
      <c r="M3411" s="2" t="str">
        <f>VLOOKUP(D3411,[3]products!A:B,2,FALSE)</f>
        <v>Sun Bicycles Revolutions 24 - 2017</v>
      </c>
      <c r="N3411" s="2" t="str">
        <f>VLOOKUP(D3411, [3]products!A:H, 8, FALSE)</f>
        <v>Sun Bicycles</v>
      </c>
      <c r="O3411" s="21">
        <f>VLOOKUP(A3411, [1]orders!A:D, 4, FALSE)</f>
        <v>43021</v>
      </c>
      <c r="P3411" s="2">
        <v>2</v>
      </c>
      <c r="Q3411" s="2">
        <v>250.99</v>
      </c>
      <c r="R3411" s="27">
        <v>7.0000000000000007E-2</v>
      </c>
      <c r="S3411" s="2">
        <f t="shared" si="53"/>
        <v>501.98</v>
      </c>
    </row>
    <row r="3412" spans="1:19" x14ac:dyDescent="0.3">
      <c r="A3412" s="2">
        <v>1181</v>
      </c>
      <c r="B3412" s="2">
        <v>1</v>
      </c>
      <c r="C3412" s="2">
        <f>VLOOKUP(A3412, [1]orders!A:G, 7, FALSE)</f>
        <v>2</v>
      </c>
      <c r="D3412" s="2">
        <v>98</v>
      </c>
      <c r="E3412" s="2">
        <f>VLOOKUP(C3412, [2]staffs!A:G,1,FALSE)</f>
        <v>2</v>
      </c>
      <c r="F3412" s="2" t="str">
        <f>VLOOKUP(E3412, [2]staffs!A:D,4,FALSE)</f>
        <v>mireya.copeland@bikes.shop</v>
      </c>
      <c r="G3412" s="2">
        <f>VLOOKUP(D3412, [3]products!$A:$D, 4, FALSE)</f>
        <v>1</v>
      </c>
      <c r="H3412" s="2" t="str">
        <f>VLOOKUP(G3412, [4]categories!A:B, 2, FALSE)</f>
        <v>Children Bicycles</v>
      </c>
      <c r="I3412" s="14">
        <f>VLOOKUP(A3412, [1]orders!A:B,2,FALSE)</f>
        <v>1022</v>
      </c>
      <c r="J3412" s="14" t="str">
        <f>VLOOKUP(A3412, [1]orders!A:I,9,FALSE)</f>
        <v>hye.mercer@gmail.com</v>
      </c>
      <c r="K3412" s="14">
        <f>VLOOKUP(A3412, [1]orders!A:J,10,FALSE)</f>
        <v>10541</v>
      </c>
      <c r="L3412" s="2" t="str">
        <f>IFERROR(VLOOKUP(C3412, [5]stores!A:B, 2, FALSE), "Unknown")</f>
        <v>Baldwin Bikes</v>
      </c>
      <c r="M3412" s="2" t="str">
        <f>VLOOKUP(D3412,[3]products!A:B,2,FALSE)</f>
        <v>Electra Straight 8 3i (20-inch) - Boy's - 2017</v>
      </c>
      <c r="N3412" s="2" t="str">
        <f>VLOOKUP(D3412, [3]products!A:H, 8, FALSE)</f>
        <v>Electra</v>
      </c>
      <c r="O3412" s="21">
        <f>VLOOKUP(A3412, [1]orders!A:D, 4, FALSE)</f>
        <v>43021</v>
      </c>
      <c r="P3412" s="2">
        <v>1</v>
      </c>
      <c r="Q3412" s="2">
        <v>489.99</v>
      </c>
      <c r="R3412" s="27">
        <v>0.1</v>
      </c>
      <c r="S3412" s="2">
        <f t="shared" si="53"/>
        <v>489.99</v>
      </c>
    </row>
    <row r="3413" spans="1:19" x14ac:dyDescent="0.3">
      <c r="A3413" s="2">
        <v>1182</v>
      </c>
      <c r="B3413" s="2">
        <v>1</v>
      </c>
      <c r="C3413" s="2">
        <f>VLOOKUP(A3413, [1]orders!A:G, 7, FALSE)</f>
        <v>2</v>
      </c>
      <c r="D3413" s="2">
        <v>35</v>
      </c>
      <c r="E3413" s="2">
        <f>VLOOKUP(C3413, [2]staffs!A:G,1,FALSE)</f>
        <v>2</v>
      </c>
      <c r="F3413" s="2" t="str">
        <f>VLOOKUP(E3413, [2]staffs!A:D,4,FALSE)</f>
        <v>mireya.copeland@bikes.shop</v>
      </c>
      <c r="G3413" s="2">
        <f>VLOOKUP(D3413, [3]products!$A:$D, 4, FALSE)</f>
        <v>6</v>
      </c>
      <c r="H3413" s="2" t="str">
        <f>VLOOKUP(G3413, [4]categories!A:B, 2, FALSE)</f>
        <v>Mountain Bikes</v>
      </c>
      <c r="I3413" s="14">
        <f>VLOOKUP(A3413, [1]orders!A:B,2,FALSE)</f>
        <v>1422</v>
      </c>
      <c r="J3413" s="14" t="str">
        <f>VLOOKUP(A3413, [1]orders!A:I,9,FALSE)</f>
        <v>tempie.jacobson@hotmail.com</v>
      </c>
      <c r="K3413" s="14">
        <f>VLOOKUP(A3413, [1]orders!A:J,10,FALSE)</f>
        <v>11787</v>
      </c>
      <c r="L3413" s="2" t="str">
        <f>IFERROR(VLOOKUP(C3413, [5]stores!A:B, 2, FALSE), "Unknown")</f>
        <v>Baldwin Bikes</v>
      </c>
      <c r="M3413" s="2" t="str">
        <f>VLOOKUP(D3413,[3]products!A:B,2,FALSE)</f>
        <v>Sun Bicycles Spider 3i - 2017</v>
      </c>
      <c r="N3413" s="2" t="str">
        <f>VLOOKUP(D3413, [3]products!A:H, 8, FALSE)</f>
        <v>Sun Bicycles</v>
      </c>
      <c r="O3413" s="21">
        <f>VLOOKUP(A3413, [1]orders!A:D, 4, FALSE)</f>
        <v>43021</v>
      </c>
      <c r="P3413" s="2">
        <v>1</v>
      </c>
      <c r="Q3413" s="2">
        <v>832.99</v>
      </c>
      <c r="R3413" s="27">
        <v>0.1</v>
      </c>
      <c r="S3413" s="2">
        <f t="shared" si="53"/>
        <v>832.99</v>
      </c>
    </row>
    <row r="3414" spans="1:19" x14ac:dyDescent="0.3">
      <c r="A3414" s="2">
        <v>1182</v>
      </c>
      <c r="B3414" s="2">
        <v>2</v>
      </c>
      <c r="C3414" s="2">
        <f>VLOOKUP(A3414, [1]orders!A:G, 7, FALSE)</f>
        <v>2</v>
      </c>
      <c r="D3414" s="2">
        <v>49</v>
      </c>
      <c r="E3414" s="2">
        <f>VLOOKUP(C3414, [2]staffs!A:G,1,FALSE)</f>
        <v>2</v>
      </c>
      <c r="F3414" s="2" t="str">
        <f>VLOOKUP(E3414, [2]staffs!A:D,4,FALSE)</f>
        <v>mireya.copeland@bikes.shop</v>
      </c>
      <c r="G3414" s="2">
        <f>VLOOKUP(D3414, [3]products!$A:$D, 4, FALSE)</f>
        <v>7</v>
      </c>
      <c r="H3414" s="2" t="str">
        <f>VLOOKUP(G3414, [4]categories!A:B, 2, FALSE)</f>
        <v>Road Bikes</v>
      </c>
      <c r="I3414" s="14">
        <f>VLOOKUP(A3414, [1]orders!A:B,2,FALSE)</f>
        <v>1422</v>
      </c>
      <c r="J3414" s="14" t="str">
        <f>VLOOKUP(A3414, [1]orders!A:I,9,FALSE)</f>
        <v>tempie.jacobson@hotmail.com</v>
      </c>
      <c r="K3414" s="14">
        <f>VLOOKUP(A3414, [1]orders!A:J,10,FALSE)</f>
        <v>11787</v>
      </c>
      <c r="L3414" s="2" t="str">
        <f>IFERROR(VLOOKUP(C3414, [5]stores!A:B, 2, FALSE), "Unknown")</f>
        <v>Baldwin Bikes</v>
      </c>
      <c r="M3414" s="2" t="str">
        <f>VLOOKUP(D3414,[3]products!A:B,2,FALSE)</f>
        <v>Trek Domane SL 6 - 2017</v>
      </c>
      <c r="N3414" s="2" t="str">
        <f>VLOOKUP(D3414, [3]products!A:H, 8, FALSE)</f>
        <v>Trek</v>
      </c>
      <c r="O3414" s="21">
        <f>VLOOKUP(A3414, [1]orders!A:D, 4, FALSE)</f>
        <v>43021</v>
      </c>
      <c r="P3414" s="2">
        <v>2</v>
      </c>
      <c r="Q3414" s="2">
        <v>3499.99</v>
      </c>
      <c r="R3414" s="27">
        <v>0.1</v>
      </c>
      <c r="S3414" s="2">
        <f t="shared" si="53"/>
        <v>6999.98</v>
      </c>
    </row>
    <row r="3415" spans="1:19" x14ac:dyDescent="0.3">
      <c r="A3415" s="2">
        <v>1183</v>
      </c>
      <c r="B3415" s="2">
        <v>1</v>
      </c>
      <c r="C3415" s="2">
        <f>VLOOKUP(A3415, [1]orders!A:G, 7, FALSE)</f>
        <v>2</v>
      </c>
      <c r="D3415" s="2">
        <v>63</v>
      </c>
      <c r="E3415" s="2">
        <f>VLOOKUP(C3415, [2]staffs!A:G,1,FALSE)</f>
        <v>2</v>
      </c>
      <c r="F3415" s="2" t="str">
        <f>VLOOKUP(E3415, [2]staffs!A:D,4,FALSE)</f>
        <v>mireya.copeland@bikes.shop</v>
      </c>
      <c r="G3415" s="2">
        <f>VLOOKUP(D3415, [3]products!$A:$D, 4, FALSE)</f>
        <v>4</v>
      </c>
      <c r="H3415" s="2" t="str">
        <f>VLOOKUP(G3415, [4]categories!A:B, 2, FALSE)</f>
        <v>Cyclocross Bicycles</v>
      </c>
      <c r="I3415" s="14">
        <f>VLOOKUP(A3415, [1]orders!A:B,2,FALSE)</f>
        <v>216</v>
      </c>
      <c r="J3415" s="14" t="str">
        <f>VLOOKUP(A3415, [1]orders!A:I,9,FALSE)</f>
        <v>wai.soto@msn.com</v>
      </c>
      <c r="K3415" s="14">
        <f>VLOOKUP(A3415, [1]orders!A:J,10,FALSE)</f>
        <v>11714</v>
      </c>
      <c r="L3415" s="2" t="str">
        <f>IFERROR(VLOOKUP(C3415, [5]stores!A:B, 2, FALSE), "Unknown")</f>
        <v>Baldwin Bikes</v>
      </c>
      <c r="M3415" s="2" t="str">
        <f>VLOOKUP(D3415,[3]products!A:B,2,FALSE)</f>
        <v>Trek Boone Race Shop Limited - 2017</v>
      </c>
      <c r="N3415" s="2" t="str">
        <f>VLOOKUP(D3415, [3]products!A:H, 8, FALSE)</f>
        <v>Trek</v>
      </c>
      <c r="O3415" s="21">
        <f>VLOOKUP(A3415, [1]orders!A:D, 4, FALSE)</f>
        <v>43022</v>
      </c>
      <c r="P3415" s="2">
        <v>1</v>
      </c>
      <c r="Q3415" s="2">
        <v>3499.99</v>
      </c>
      <c r="R3415" s="27">
        <v>0.2</v>
      </c>
      <c r="S3415" s="2">
        <f t="shared" si="53"/>
        <v>3499.99</v>
      </c>
    </row>
    <row r="3416" spans="1:19" x14ac:dyDescent="0.3">
      <c r="A3416" s="2">
        <v>1183</v>
      </c>
      <c r="B3416" s="2">
        <v>2</v>
      </c>
      <c r="C3416" s="2">
        <f>VLOOKUP(A3416, [1]orders!A:G, 7, FALSE)</f>
        <v>2</v>
      </c>
      <c r="D3416" s="2">
        <v>80</v>
      </c>
      <c r="E3416" s="2">
        <f>VLOOKUP(C3416, [2]staffs!A:G,1,FALSE)</f>
        <v>2</v>
      </c>
      <c r="F3416" s="2" t="str">
        <f>VLOOKUP(E3416, [2]staffs!A:D,4,FALSE)</f>
        <v>mireya.copeland@bikes.shop</v>
      </c>
      <c r="G3416" s="2">
        <f>VLOOKUP(D3416, [3]products!$A:$D, 4, FALSE)</f>
        <v>3</v>
      </c>
      <c r="H3416" s="2" t="str">
        <f>VLOOKUP(G3416, [4]categories!A:B, 2, FALSE)</f>
        <v>Cruisers Bicycles</v>
      </c>
      <c r="I3416" s="14">
        <f>VLOOKUP(A3416, [1]orders!A:B,2,FALSE)</f>
        <v>216</v>
      </c>
      <c r="J3416" s="14" t="str">
        <f>VLOOKUP(A3416, [1]orders!A:I,9,FALSE)</f>
        <v>wai.soto@msn.com</v>
      </c>
      <c r="K3416" s="14">
        <f>VLOOKUP(A3416, [1]orders!A:J,10,FALSE)</f>
        <v>11714</v>
      </c>
      <c r="L3416" s="2" t="str">
        <f>IFERROR(VLOOKUP(C3416, [5]stores!A:B, 2, FALSE), "Unknown")</f>
        <v>Baldwin Bikes</v>
      </c>
      <c r="M3416" s="2" t="str">
        <f>VLOOKUP(D3416,[3]products!A:B,2,FALSE)</f>
        <v>Sun Bicycles Brickell Tandem CB - 2017</v>
      </c>
      <c r="N3416" s="2" t="str">
        <f>VLOOKUP(D3416, [3]products!A:H, 8, FALSE)</f>
        <v>Sun Bicycles</v>
      </c>
      <c r="O3416" s="21">
        <f>VLOOKUP(A3416, [1]orders!A:D, 4, FALSE)</f>
        <v>43022</v>
      </c>
      <c r="P3416" s="2">
        <v>2</v>
      </c>
      <c r="Q3416" s="2">
        <v>761.99</v>
      </c>
      <c r="R3416" s="27">
        <v>0.2</v>
      </c>
      <c r="S3416" s="2">
        <f t="shared" si="53"/>
        <v>1523.98</v>
      </c>
    </row>
    <row r="3417" spans="1:19" x14ac:dyDescent="0.3">
      <c r="A3417" s="2">
        <v>1183</v>
      </c>
      <c r="B3417" s="2">
        <v>3</v>
      </c>
      <c r="C3417" s="2">
        <f>VLOOKUP(A3417, [1]orders!A:G, 7, FALSE)</f>
        <v>2</v>
      </c>
      <c r="D3417" s="2">
        <v>6</v>
      </c>
      <c r="E3417" s="2">
        <f>VLOOKUP(C3417, [2]staffs!A:G,1,FALSE)</f>
        <v>2</v>
      </c>
      <c r="F3417" s="2" t="str">
        <f>VLOOKUP(E3417, [2]staffs!A:D,4,FALSE)</f>
        <v>mireya.copeland@bikes.shop</v>
      </c>
      <c r="G3417" s="2">
        <f>VLOOKUP(D3417, [3]products!$A:$D, 4, FALSE)</f>
        <v>6</v>
      </c>
      <c r="H3417" s="2" t="str">
        <f>VLOOKUP(G3417, [4]categories!A:B, 2, FALSE)</f>
        <v>Mountain Bikes</v>
      </c>
      <c r="I3417" s="14">
        <f>VLOOKUP(A3417, [1]orders!A:B,2,FALSE)</f>
        <v>216</v>
      </c>
      <c r="J3417" s="14" t="str">
        <f>VLOOKUP(A3417, [1]orders!A:I,9,FALSE)</f>
        <v>wai.soto@msn.com</v>
      </c>
      <c r="K3417" s="14">
        <f>VLOOKUP(A3417, [1]orders!A:J,10,FALSE)</f>
        <v>11714</v>
      </c>
      <c r="L3417" s="2" t="str">
        <f>IFERROR(VLOOKUP(C3417, [5]stores!A:B, 2, FALSE), "Unknown")</f>
        <v>Baldwin Bikes</v>
      </c>
      <c r="M3417" s="2" t="str">
        <f>VLOOKUP(D3417,[3]products!A:B,2,FALSE)</f>
        <v>Surly Ice Cream Truck Frameset - 2016</v>
      </c>
      <c r="N3417" s="2" t="str">
        <f>VLOOKUP(D3417, [3]products!A:H, 8, FALSE)</f>
        <v>Surly</v>
      </c>
      <c r="O3417" s="21">
        <f>VLOOKUP(A3417, [1]orders!A:D, 4, FALSE)</f>
        <v>43022</v>
      </c>
      <c r="P3417" s="2">
        <v>2</v>
      </c>
      <c r="Q3417" s="2">
        <v>469.99</v>
      </c>
      <c r="R3417" s="27">
        <v>0.05</v>
      </c>
      <c r="S3417" s="2">
        <f t="shared" si="53"/>
        <v>939.98</v>
      </c>
    </row>
    <row r="3418" spans="1:19" x14ac:dyDescent="0.3">
      <c r="A3418" s="2">
        <v>1184</v>
      </c>
      <c r="B3418" s="2">
        <v>1</v>
      </c>
      <c r="C3418" s="2">
        <f>VLOOKUP(A3418, [1]orders!A:G, 7, FALSE)</f>
        <v>2</v>
      </c>
      <c r="D3418" s="2">
        <v>16</v>
      </c>
      <c r="E3418" s="2">
        <f>VLOOKUP(C3418, [2]staffs!A:G,1,FALSE)</f>
        <v>2</v>
      </c>
      <c r="F3418" s="2" t="str">
        <f>VLOOKUP(E3418, [2]staffs!A:D,4,FALSE)</f>
        <v>mireya.copeland@bikes.shop</v>
      </c>
      <c r="G3418" s="2">
        <f>VLOOKUP(D3418, [3]products!$A:$D, 4, FALSE)</f>
        <v>3</v>
      </c>
      <c r="H3418" s="2" t="str">
        <f>VLOOKUP(G3418, [4]categories!A:B, 2, FALSE)</f>
        <v>Cruisers Bicycles</v>
      </c>
      <c r="I3418" s="14">
        <f>VLOOKUP(A3418, [1]orders!A:B,2,FALSE)</f>
        <v>369</v>
      </c>
      <c r="J3418" s="14" t="str">
        <f>VLOOKUP(A3418, [1]orders!A:I,9,FALSE)</f>
        <v>mary.singleton@hotmail.com</v>
      </c>
      <c r="K3418" s="14">
        <f>VLOOKUP(A3418, [1]orders!A:J,10,FALSE)</f>
        <v>11377</v>
      </c>
      <c r="L3418" s="2" t="str">
        <f>IFERROR(VLOOKUP(C3418, [5]stores!A:B, 2, FALSE), "Unknown")</f>
        <v>Baldwin Bikes</v>
      </c>
      <c r="M3418" s="2" t="str">
        <f>VLOOKUP(D3418,[3]products!A:B,2,FALSE)</f>
        <v>Electra Townie Original 7D EQ - 2016</v>
      </c>
      <c r="N3418" s="2" t="str">
        <f>VLOOKUP(D3418, [3]products!A:H, 8, FALSE)</f>
        <v>Electra</v>
      </c>
      <c r="O3418" s="21">
        <f>VLOOKUP(A3418, [1]orders!A:D, 4, FALSE)</f>
        <v>43022</v>
      </c>
      <c r="P3418" s="2">
        <v>2</v>
      </c>
      <c r="Q3418" s="2">
        <v>599.99</v>
      </c>
      <c r="R3418" s="27">
        <v>0.05</v>
      </c>
      <c r="S3418" s="2">
        <f t="shared" si="53"/>
        <v>1199.98</v>
      </c>
    </row>
    <row r="3419" spans="1:19" x14ac:dyDescent="0.3">
      <c r="A3419" s="2">
        <v>1184</v>
      </c>
      <c r="B3419" s="2">
        <v>2</v>
      </c>
      <c r="C3419" s="2">
        <f>VLOOKUP(A3419, [1]orders!A:G, 7, FALSE)</f>
        <v>2</v>
      </c>
      <c r="D3419" s="2">
        <v>71</v>
      </c>
      <c r="E3419" s="2">
        <f>VLOOKUP(C3419, [2]staffs!A:G,1,FALSE)</f>
        <v>2</v>
      </c>
      <c r="F3419" s="2" t="str">
        <f>VLOOKUP(E3419, [2]staffs!A:D,4,FALSE)</f>
        <v>mireya.copeland@bikes.shop</v>
      </c>
      <c r="G3419" s="2">
        <f>VLOOKUP(D3419, [3]products!$A:$D, 4, FALSE)</f>
        <v>3</v>
      </c>
      <c r="H3419" s="2" t="str">
        <f>VLOOKUP(G3419, [4]categories!A:B, 2, FALSE)</f>
        <v>Cruisers Bicycles</v>
      </c>
      <c r="I3419" s="14">
        <f>VLOOKUP(A3419, [1]orders!A:B,2,FALSE)</f>
        <v>369</v>
      </c>
      <c r="J3419" s="14" t="str">
        <f>VLOOKUP(A3419, [1]orders!A:I,9,FALSE)</f>
        <v>mary.singleton@hotmail.com</v>
      </c>
      <c r="K3419" s="14">
        <f>VLOOKUP(A3419, [1]orders!A:J,10,FALSE)</f>
        <v>11377</v>
      </c>
      <c r="L3419" s="2" t="str">
        <f>IFERROR(VLOOKUP(C3419, [5]stores!A:B, 2, FALSE), "Unknown")</f>
        <v>Baldwin Bikes</v>
      </c>
      <c r="M3419" s="2" t="str">
        <f>VLOOKUP(D3419,[3]products!A:B,2,FALSE)</f>
        <v>Sun Bicycles Atlas X-Type - 2017</v>
      </c>
      <c r="N3419" s="2" t="str">
        <f>VLOOKUP(D3419, [3]products!A:H, 8, FALSE)</f>
        <v>Sun Bicycles</v>
      </c>
      <c r="O3419" s="21">
        <f>VLOOKUP(A3419, [1]orders!A:D, 4, FALSE)</f>
        <v>43022</v>
      </c>
      <c r="P3419" s="2">
        <v>1</v>
      </c>
      <c r="Q3419" s="2">
        <v>416.99</v>
      </c>
      <c r="R3419" s="27">
        <v>0.05</v>
      </c>
      <c r="S3419" s="2">
        <f t="shared" si="53"/>
        <v>416.99</v>
      </c>
    </row>
    <row r="3420" spans="1:19" x14ac:dyDescent="0.3">
      <c r="A3420" s="2">
        <v>1185</v>
      </c>
      <c r="B3420" s="2">
        <v>1</v>
      </c>
      <c r="C3420" s="2">
        <f>VLOOKUP(A3420, [1]orders!A:G, 7, FALSE)</f>
        <v>2</v>
      </c>
      <c r="D3420" s="2">
        <v>19</v>
      </c>
      <c r="E3420" s="2">
        <f>VLOOKUP(C3420, [2]staffs!A:G,1,FALSE)</f>
        <v>2</v>
      </c>
      <c r="F3420" s="2" t="str">
        <f>VLOOKUP(E3420, [2]staffs!A:D,4,FALSE)</f>
        <v>mireya.copeland@bikes.shop</v>
      </c>
      <c r="G3420" s="2">
        <f>VLOOKUP(D3420, [3]products!$A:$D, 4, FALSE)</f>
        <v>3</v>
      </c>
      <c r="H3420" s="2" t="str">
        <f>VLOOKUP(G3420, [4]categories!A:B, 2, FALSE)</f>
        <v>Cruisers Bicycles</v>
      </c>
      <c r="I3420" s="14">
        <f>VLOOKUP(A3420, [1]orders!A:B,2,FALSE)</f>
        <v>960</v>
      </c>
      <c r="J3420" s="14" t="str">
        <f>VLOOKUP(A3420, [1]orders!A:I,9,FALSE)</f>
        <v>arline.lawson@gmail.com</v>
      </c>
      <c r="K3420" s="14">
        <f>VLOOKUP(A3420, [1]orders!A:J,10,FALSE)</f>
        <v>11550</v>
      </c>
      <c r="L3420" s="2" t="str">
        <f>IFERROR(VLOOKUP(C3420, [5]stores!A:B, 2, FALSE), "Unknown")</f>
        <v>Baldwin Bikes</v>
      </c>
      <c r="M3420" s="2" t="str">
        <f>VLOOKUP(D3420,[3]products!A:B,2,FALSE)</f>
        <v>Pure Cycles William 3-Speed - 2016</v>
      </c>
      <c r="N3420" s="2" t="str">
        <f>VLOOKUP(D3420, [3]products!A:H, 8, FALSE)</f>
        <v>Pure Cycles</v>
      </c>
      <c r="O3420" s="21">
        <f>VLOOKUP(A3420, [1]orders!A:D, 4, FALSE)</f>
        <v>43022</v>
      </c>
      <c r="P3420" s="2">
        <v>2</v>
      </c>
      <c r="Q3420" s="2">
        <v>449</v>
      </c>
      <c r="R3420" s="27">
        <v>7.0000000000000007E-2</v>
      </c>
      <c r="S3420" s="2">
        <f t="shared" si="53"/>
        <v>898</v>
      </c>
    </row>
    <row r="3421" spans="1:19" x14ac:dyDescent="0.3">
      <c r="A3421" s="2">
        <v>1185</v>
      </c>
      <c r="B3421" s="2">
        <v>2</v>
      </c>
      <c r="C3421" s="2">
        <f>VLOOKUP(A3421, [1]orders!A:G, 7, FALSE)</f>
        <v>2</v>
      </c>
      <c r="D3421" s="2">
        <v>21</v>
      </c>
      <c r="E3421" s="2">
        <f>VLOOKUP(C3421, [2]staffs!A:G,1,FALSE)</f>
        <v>2</v>
      </c>
      <c r="F3421" s="2" t="str">
        <f>VLOOKUP(E3421, [2]staffs!A:D,4,FALSE)</f>
        <v>mireya.copeland@bikes.shop</v>
      </c>
      <c r="G3421" s="2">
        <f>VLOOKUP(D3421, [3]products!$A:$D, 4, FALSE)</f>
        <v>1</v>
      </c>
      <c r="H3421" s="2" t="str">
        <f>VLOOKUP(G3421, [4]categories!A:B, 2, FALSE)</f>
        <v>Children Bicycles</v>
      </c>
      <c r="I3421" s="14">
        <f>VLOOKUP(A3421, [1]orders!A:B,2,FALSE)</f>
        <v>960</v>
      </c>
      <c r="J3421" s="14" t="str">
        <f>VLOOKUP(A3421, [1]orders!A:I,9,FALSE)</f>
        <v>arline.lawson@gmail.com</v>
      </c>
      <c r="K3421" s="14">
        <f>VLOOKUP(A3421, [1]orders!A:J,10,FALSE)</f>
        <v>11550</v>
      </c>
      <c r="L3421" s="2" t="str">
        <f>IFERROR(VLOOKUP(C3421, [5]stores!A:B, 2, FALSE), "Unknown")</f>
        <v>Baldwin Bikes</v>
      </c>
      <c r="M3421" s="2" t="str">
        <f>VLOOKUP(D3421,[3]products!A:B,2,FALSE)</f>
        <v>Electra Cruiser 1 (24-Inch) - 2016</v>
      </c>
      <c r="N3421" s="2" t="str">
        <f>VLOOKUP(D3421, [3]products!A:H, 8, FALSE)</f>
        <v>Electra</v>
      </c>
      <c r="O3421" s="21">
        <f>VLOOKUP(A3421, [1]orders!A:D, 4, FALSE)</f>
        <v>43022</v>
      </c>
      <c r="P3421" s="2">
        <v>1</v>
      </c>
      <c r="Q3421" s="2">
        <v>269.99</v>
      </c>
      <c r="R3421" s="27">
        <v>7.0000000000000007E-2</v>
      </c>
      <c r="S3421" s="2">
        <f t="shared" si="53"/>
        <v>269.99</v>
      </c>
    </row>
    <row r="3422" spans="1:19" x14ac:dyDescent="0.3">
      <c r="A3422" s="2">
        <v>1185</v>
      </c>
      <c r="B3422" s="2">
        <v>3</v>
      </c>
      <c r="C3422" s="2">
        <f>VLOOKUP(A3422, [1]orders!A:G, 7, FALSE)</f>
        <v>2</v>
      </c>
      <c r="D3422" s="2">
        <v>63</v>
      </c>
      <c r="E3422" s="2">
        <f>VLOOKUP(C3422, [2]staffs!A:G,1,FALSE)</f>
        <v>2</v>
      </c>
      <c r="F3422" s="2" t="str">
        <f>VLOOKUP(E3422, [2]staffs!A:D,4,FALSE)</f>
        <v>mireya.copeland@bikes.shop</v>
      </c>
      <c r="G3422" s="2">
        <f>VLOOKUP(D3422, [3]products!$A:$D, 4, FALSE)</f>
        <v>4</v>
      </c>
      <c r="H3422" s="2" t="str">
        <f>VLOOKUP(G3422, [4]categories!A:B, 2, FALSE)</f>
        <v>Cyclocross Bicycles</v>
      </c>
      <c r="I3422" s="14">
        <f>VLOOKUP(A3422, [1]orders!A:B,2,FALSE)</f>
        <v>960</v>
      </c>
      <c r="J3422" s="14" t="str">
        <f>VLOOKUP(A3422, [1]orders!A:I,9,FALSE)</f>
        <v>arline.lawson@gmail.com</v>
      </c>
      <c r="K3422" s="14">
        <f>VLOOKUP(A3422, [1]orders!A:J,10,FALSE)</f>
        <v>11550</v>
      </c>
      <c r="L3422" s="2" t="str">
        <f>IFERROR(VLOOKUP(C3422, [5]stores!A:B, 2, FALSE), "Unknown")</f>
        <v>Baldwin Bikes</v>
      </c>
      <c r="M3422" s="2" t="str">
        <f>VLOOKUP(D3422,[3]products!A:B,2,FALSE)</f>
        <v>Trek Boone Race Shop Limited - 2017</v>
      </c>
      <c r="N3422" s="2" t="str">
        <f>VLOOKUP(D3422, [3]products!A:H, 8, FALSE)</f>
        <v>Trek</v>
      </c>
      <c r="O3422" s="21">
        <f>VLOOKUP(A3422, [1]orders!A:D, 4, FALSE)</f>
        <v>43022</v>
      </c>
      <c r="P3422" s="2">
        <v>2</v>
      </c>
      <c r="Q3422" s="2">
        <v>3499.99</v>
      </c>
      <c r="R3422" s="27">
        <v>0.1</v>
      </c>
      <c r="S3422" s="2">
        <f t="shared" si="53"/>
        <v>6999.98</v>
      </c>
    </row>
    <row r="3423" spans="1:19" x14ac:dyDescent="0.3">
      <c r="A3423" s="2">
        <v>1185</v>
      </c>
      <c r="B3423" s="2">
        <v>4</v>
      </c>
      <c r="C3423" s="2">
        <f>VLOOKUP(A3423, [1]orders!A:G, 7, FALSE)</f>
        <v>2</v>
      </c>
      <c r="D3423" s="2">
        <v>80</v>
      </c>
      <c r="E3423" s="2">
        <f>VLOOKUP(C3423, [2]staffs!A:G,1,FALSE)</f>
        <v>2</v>
      </c>
      <c r="F3423" s="2" t="str">
        <f>VLOOKUP(E3423, [2]staffs!A:D,4,FALSE)</f>
        <v>mireya.copeland@bikes.shop</v>
      </c>
      <c r="G3423" s="2">
        <f>VLOOKUP(D3423, [3]products!$A:$D, 4, FALSE)</f>
        <v>3</v>
      </c>
      <c r="H3423" s="2" t="str">
        <f>VLOOKUP(G3423, [4]categories!A:B, 2, FALSE)</f>
        <v>Cruisers Bicycles</v>
      </c>
      <c r="I3423" s="14">
        <f>VLOOKUP(A3423, [1]orders!A:B,2,FALSE)</f>
        <v>960</v>
      </c>
      <c r="J3423" s="14" t="str">
        <f>VLOOKUP(A3423, [1]orders!A:I,9,FALSE)</f>
        <v>arline.lawson@gmail.com</v>
      </c>
      <c r="K3423" s="14">
        <f>VLOOKUP(A3423, [1]orders!A:J,10,FALSE)</f>
        <v>11550</v>
      </c>
      <c r="L3423" s="2" t="str">
        <f>IFERROR(VLOOKUP(C3423, [5]stores!A:B, 2, FALSE), "Unknown")</f>
        <v>Baldwin Bikes</v>
      </c>
      <c r="M3423" s="2" t="str">
        <f>VLOOKUP(D3423,[3]products!A:B,2,FALSE)</f>
        <v>Sun Bicycles Brickell Tandem CB - 2017</v>
      </c>
      <c r="N3423" s="2" t="str">
        <f>VLOOKUP(D3423, [3]products!A:H, 8, FALSE)</f>
        <v>Sun Bicycles</v>
      </c>
      <c r="O3423" s="21">
        <f>VLOOKUP(A3423, [1]orders!A:D, 4, FALSE)</f>
        <v>43022</v>
      </c>
      <c r="P3423" s="2">
        <v>1</v>
      </c>
      <c r="Q3423" s="2">
        <v>761.99</v>
      </c>
      <c r="R3423" s="27">
        <v>0.2</v>
      </c>
      <c r="S3423" s="2">
        <f t="shared" si="53"/>
        <v>761.99</v>
      </c>
    </row>
    <row r="3424" spans="1:19" x14ac:dyDescent="0.3">
      <c r="A3424" s="2">
        <v>1186</v>
      </c>
      <c r="B3424" s="2">
        <v>1</v>
      </c>
      <c r="C3424" s="2">
        <f>VLOOKUP(A3424, [1]orders!A:G, 7, FALSE)</f>
        <v>2</v>
      </c>
      <c r="D3424" s="2">
        <v>48</v>
      </c>
      <c r="E3424" s="2">
        <f>VLOOKUP(C3424, [2]staffs!A:G,1,FALSE)</f>
        <v>2</v>
      </c>
      <c r="F3424" s="2" t="str">
        <f>VLOOKUP(E3424, [2]staffs!A:D,4,FALSE)</f>
        <v>mireya.copeland@bikes.shop</v>
      </c>
      <c r="G3424" s="2">
        <f>VLOOKUP(D3424, [3]products!$A:$D, 4, FALSE)</f>
        <v>7</v>
      </c>
      <c r="H3424" s="2" t="str">
        <f>VLOOKUP(G3424, [4]categories!A:B, 2, FALSE)</f>
        <v>Road Bikes</v>
      </c>
      <c r="I3424" s="14">
        <f>VLOOKUP(A3424, [1]orders!A:B,2,FALSE)</f>
        <v>1120</v>
      </c>
      <c r="J3424" s="14" t="str">
        <f>VLOOKUP(A3424, [1]orders!A:I,9,FALSE)</f>
        <v>karole.alvarez@gmail.com</v>
      </c>
      <c r="K3424" s="14">
        <f>VLOOKUP(A3424, [1]orders!A:J,10,FALSE)</f>
        <v>11731</v>
      </c>
      <c r="L3424" s="2" t="str">
        <f>IFERROR(VLOOKUP(C3424, [5]stores!A:B, 2, FALSE), "Unknown")</f>
        <v>Baldwin Bikes</v>
      </c>
      <c r="M3424" s="2" t="str">
        <f>VLOOKUP(D3424,[3]products!A:B,2,FALSE)</f>
        <v>Trek Emonda S 4 - 2017</v>
      </c>
      <c r="N3424" s="2" t="str">
        <f>VLOOKUP(D3424, [3]products!A:H, 8, FALSE)</f>
        <v>Trek</v>
      </c>
      <c r="O3424" s="21">
        <f>VLOOKUP(A3424, [1]orders!A:D, 4, FALSE)</f>
        <v>43022</v>
      </c>
      <c r="P3424" s="2">
        <v>2</v>
      </c>
      <c r="Q3424" s="2">
        <v>1499.99</v>
      </c>
      <c r="R3424" s="27">
        <v>0.1</v>
      </c>
      <c r="S3424" s="2">
        <f t="shared" si="53"/>
        <v>2999.98</v>
      </c>
    </row>
    <row r="3425" spans="1:19" x14ac:dyDescent="0.3">
      <c r="A3425" s="2">
        <v>1186</v>
      </c>
      <c r="B3425" s="2">
        <v>2</v>
      </c>
      <c r="C3425" s="2">
        <f>VLOOKUP(A3425, [1]orders!A:G, 7, FALSE)</f>
        <v>2</v>
      </c>
      <c r="D3425" s="2">
        <v>49</v>
      </c>
      <c r="E3425" s="2">
        <f>VLOOKUP(C3425, [2]staffs!A:G,1,FALSE)</f>
        <v>2</v>
      </c>
      <c r="F3425" s="2" t="str">
        <f>VLOOKUP(E3425, [2]staffs!A:D,4,FALSE)</f>
        <v>mireya.copeland@bikes.shop</v>
      </c>
      <c r="G3425" s="2">
        <f>VLOOKUP(D3425, [3]products!$A:$D, 4, FALSE)</f>
        <v>7</v>
      </c>
      <c r="H3425" s="2" t="str">
        <f>VLOOKUP(G3425, [4]categories!A:B, 2, FALSE)</f>
        <v>Road Bikes</v>
      </c>
      <c r="I3425" s="14">
        <f>VLOOKUP(A3425, [1]orders!A:B,2,FALSE)</f>
        <v>1120</v>
      </c>
      <c r="J3425" s="14" t="str">
        <f>VLOOKUP(A3425, [1]orders!A:I,9,FALSE)</f>
        <v>karole.alvarez@gmail.com</v>
      </c>
      <c r="K3425" s="14">
        <f>VLOOKUP(A3425, [1]orders!A:J,10,FALSE)</f>
        <v>11731</v>
      </c>
      <c r="L3425" s="2" t="str">
        <f>IFERROR(VLOOKUP(C3425, [5]stores!A:B, 2, FALSE), "Unknown")</f>
        <v>Baldwin Bikes</v>
      </c>
      <c r="M3425" s="2" t="str">
        <f>VLOOKUP(D3425,[3]products!A:B,2,FALSE)</f>
        <v>Trek Domane SL 6 - 2017</v>
      </c>
      <c r="N3425" s="2" t="str">
        <f>VLOOKUP(D3425, [3]products!A:H, 8, FALSE)</f>
        <v>Trek</v>
      </c>
      <c r="O3425" s="21">
        <f>VLOOKUP(A3425, [1]orders!A:D, 4, FALSE)</f>
        <v>43022</v>
      </c>
      <c r="P3425" s="2">
        <v>1</v>
      </c>
      <c r="Q3425" s="2">
        <v>3499.99</v>
      </c>
      <c r="R3425" s="27">
        <v>7.0000000000000007E-2</v>
      </c>
      <c r="S3425" s="2">
        <f t="shared" si="53"/>
        <v>3499.99</v>
      </c>
    </row>
    <row r="3426" spans="1:19" x14ac:dyDescent="0.3">
      <c r="A3426" s="2">
        <v>1186</v>
      </c>
      <c r="B3426" s="2">
        <v>3</v>
      </c>
      <c r="C3426" s="2">
        <f>VLOOKUP(A3426, [1]orders!A:G, 7, FALSE)</f>
        <v>2</v>
      </c>
      <c r="D3426" s="2">
        <v>106</v>
      </c>
      <c r="E3426" s="2">
        <f>VLOOKUP(C3426, [2]staffs!A:G,1,FALSE)</f>
        <v>2</v>
      </c>
      <c r="F3426" s="2" t="str">
        <f>VLOOKUP(E3426, [2]staffs!A:D,4,FALSE)</f>
        <v>mireya.copeland@bikes.shop</v>
      </c>
      <c r="G3426" s="2">
        <f>VLOOKUP(D3426, [3]products!$A:$D, 4, FALSE)</f>
        <v>2</v>
      </c>
      <c r="H3426" s="2" t="str">
        <f>VLOOKUP(G3426, [4]categories!A:B, 2, FALSE)</f>
        <v>Comfort Bicycles</v>
      </c>
      <c r="I3426" s="14">
        <f>VLOOKUP(A3426, [1]orders!A:B,2,FALSE)</f>
        <v>1120</v>
      </c>
      <c r="J3426" s="14" t="str">
        <f>VLOOKUP(A3426, [1]orders!A:I,9,FALSE)</f>
        <v>karole.alvarez@gmail.com</v>
      </c>
      <c r="K3426" s="14">
        <f>VLOOKUP(A3426, [1]orders!A:J,10,FALSE)</f>
        <v>11731</v>
      </c>
      <c r="L3426" s="2" t="str">
        <f>IFERROR(VLOOKUP(C3426, [5]stores!A:B, 2, FALSE), "Unknown")</f>
        <v>Baldwin Bikes</v>
      </c>
      <c r="M3426" s="2" t="str">
        <f>VLOOKUP(D3426,[3]products!A:B,2,FALSE)</f>
        <v>Sun Bicycles Cruz 3 - 2017</v>
      </c>
      <c r="N3426" s="2" t="str">
        <f>VLOOKUP(D3426, [3]products!A:H, 8, FALSE)</f>
        <v>Sun Bicycles</v>
      </c>
      <c r="O3426" s="21">
        <f>VLOOKUP(A3426, [1]orders!A:D, 4, FALSE)</f>
        <v>43022</v>
      </c>
      <c r="P3426" s="2">
        <v>1</v>
      </c>
      <c r="Q3426" s="2">
        <v>449.99</v>
      </c>
      <c r="R3426" s="27">
        <v>0.1</v>
      </c>
      <c r="S3426" s="2">
        <f t="shared" si="53"/>
        <v>449.99</v>
      </c>
    </row>
    <row r="3427" spans="1:19" x14ac:dyDescent="0.3">
      <c r="A3427" s="2">
        <v>1186</v>
      </c>
      <c r="B3427" s="2">
        <v>4</v>
      </c>
      <c r="C3427" s="2">
        <f>VLOOKUP(A3427, [1]orders!A:G, 7, FALSE)</f>
        <v>2</v>
      </c>
      <c r="D3427" s="2">
        <v>27</v>
      </c>
      <c r="E3427" s="2">
        <f>VLOOKUP(C3427, [2]staffs!A:G,1,FALSE)</f>
        <v>2</v>
      </c>
      <c r="F3427" s="2" t="str">
        <f>VLOOKUP(E3427, [2]staffs!A:D,4,FALSE)</f>
        <v>mireya.copeland@bikes.shop</v>
      </c>
      <c r="G3427" s="2">
        <f>VLOOKUP(D3427, [3]products!$A:$D, 4, FALSE)</f>
        <v>6</v>
      </c>
      <c r="H3427" s="2" t="str">
        <f>VLOOKUP(G3427, [4]categories!A:B, 2, FALSE)</f>
        <v>Mountain Bikes</v>
      </c>
      <c r="I3427" s="14">
        <f>VLOOKUP(A3427, [1]orders!A:B,2,FALSE)</f>
        <v>1120</v>
      </c>
      <c r="J3427" s="14" t="str">
        <f>VLOOKUP(A3427, [1]orders!A:I,9,FALSE)</f>
        <v>karole.alvarez@gmail.com</v>
      </c>
      <c r="K3427" s="14">
        <f>VLOOKUP(A3427, [1]orders!A:J,10,FALSE)</f>
        <v>11731</v>
      </c>
      <c r="L3427" s="2" t="str">
        <f>IFERROR(VLOOKUP(C3427, [5]stores!A:B, 2, FALSE), "Unknown")</f>
        <v>Baldwin Bikes</v>
      </c>
      <c r="M3427" s="2" t="str">
        <f>VLOOKUP(D3427,[3]products!A:B,2,FALSE)</f>
        <v>Surly Big Dummy Frameset - 2017</v>
      </c>
      <c r="N3427" s="2" t="str">
        <f>VLOOKUP(D3427, [3]products!A:H, 8, FALSE)</f>
        <v>Surly</v>
      </c>
      <c r="O3427" s="21">
        <f>VLOOKUP(A3427, [1]orders!A:D, 4, FALSE)</f>
        <v>43022</v>
      </c>
      <c r="P3427" s="2">
        <v>1</v>
      </c>
      <c r="Q3427" s="2">
        <v>999.99</v>
      </c>
      <c r="R3427" s="27">
        <v>0.2</v>
      </c>
      <c r="S3427" s="2">
        <f t="shared" si="53"/>
        <v>999.99</v>
      </c>
    </row>
    <row r="3428" spans="1:19" x14ac:dyDescent="0.3">
      <c r="A3428" s="2">
        <v>1187</v>
      </c>
      <c r="B3428" s="2">
        <v>1</v>
      </c>
      <c r="C3428" s="2">
        <f>VLOOKUP(A3428, [1]orders!A:G, 7, FALSE)</f>
        <v>2</v>
      </c>
      <c r="D3428" s="2">
        <v>36</v>
      </c>
      <c r="E3428" s="2">
        <f>VLOOKUP(C3428, [2]staffs!A:G,1,FALSE)</f>
        <v>2</v>
      </c>
      <c r="F3428" s="2" t="str">
        <f>VLOOKUP(E3428, [2]staffs!A:D,4,FALSE)</f>
        <v>mireya.copeland@bikes.shop</v>
      </c>
      <c r="G3428" s="2">
        <f>VLOOKUP(D3428, [3]products!$A:$D, 4, FALSE)</f>
        <v>6</v>
      </c>
      <c r="H3428" s="2" t="str">
        <f>VLOOKUP(G3428, [4]categories!A:B, 2, FALSE)</f>
        <v>Mountain Bikes</v>
      </c>
      <c r="I3428" s="14">
        <f>VLOOKUP(A3428, [1]orders!A:B,2,FALSE)</f>
        <v>486</v>
      </c>
      <c r="J3428" s="14" t="str">
        <f>VLOOKUP(A3428, [1]orders!A:I,9,FALSE)</f>
        <v>valeri.marshall@hotmail.com</v>
      </c>
      <c r="K3428" s="14">
        <f>VLOOKUP(A3428, [1]orders!A:J,10,FALSE)</f>
        <v>11554</v>
      </c>
      <c r="L3428" s="2" t="str">
        <f>IFERROR(VLOOKUP(C3428, [5]stores!A:B, 2, FALSE), "Unknown")</f>
        <v>Baldwin Bikes</v>
      </c>
      <c r="M3428" s="2" t="str">
        <f>VLOOKUP(D3428,[3]products!A:B,2,FALSE)</f>
        <v>Surly Troll Frameset - 2017</v>
      </c>
      <c r="N3428" s="2" t="str">
        <f>VLOOKUP(D3428, [3]products!A:H, 8, FALSE)</f>
        <v>Surly</v>
      </c>
      <c r="O3428" s="21">
        <f>VLOOKUP(A3428, [1]orders!A:D, 4, FALSE)</f>
        <v>43023</v>
      </c>
      <c r="P3428" s="2">
        <v>2</v>
      </c>
      <c r="Q3428" s="2">
        <v>832.99</v>
      </c>
      <c r="R3428" s="27">
        <v>0.1</v>
      </c>
      <c r="S3428" s="2">
        <f t="shared" si="53"/>
        <v>1665.98</v>
      </c>
    </row>
    <row r="3429" spans="1:19" x14ac:dyDescent="0.3">
      <c r="A3429" s="2">
        <v>1187</v>
      </c>
      <c r="B3429" s="2">
        <v>2</v>
      </c>
      <c r="C3429" s="2">
        <f>VLOOKUP(A3429, [1]orders!A:G, 7, FALSE)</f>
        <v>2</v>
      </c>
      <c r="D3429" s="2">
        <v>79</v>
      </c>
      <c r="E3429" s="2">
        <f>VLOOKUP(C3429, [2]staffs!A:G,1,FALSE)</f>
        <v>2</v>
      </c>
      <c r="F3429" s="2" t="str">
        <f>VLOOKUP(E3429, [2]staffs!A:D,4,FALSE)</f>
        <v>mireya.copeland@bikes.shop</v>
      </c>
      <c r="G3429" s="2">
        <f>VLOOKUP(D3429, [3]products!$A:$D, 4, FALSE)</f>
        <v>3</v>
      </c>
      <c r="H3429" s="2" t="str">
        <f>VLOOKUP(G3429, [4]categories!A:B, 2, FALSE)</f>
        <v>Cruisers Bicycles</v>
      </c>
      <c r="I3429" s="14">
        <f>VLOOKUP(A3429, [1]orders!A:B,2,FALSE)</f>
        <v>486</v>
      </c>
      <c r="J3429" s="14" t="str">
        <f>VLOOKUP(A3429, [1]orders!A:I,9,FALSE)</f>
        <v>valeri.marshall@hotmail.com</v>
      </c>
      <c r="K3429" s="14">
        <f>VLOOKUP(A3429, [1]orders!A:J,10,FALSE)</f>
        <v>11554</v>
      </c>
      <c r="L3429" s="2" t="str">
        <f>IFERROR(VLOOKUP(C3429, [5]stores!A:B, 2, FALSE), "Unknown")</f>
        <v>Baldwin Bikes</v>
      </c>
      <c r="M3429" s="2" t="str">
        <f>VLOOKUP(D3429,[3]products!A:B,2,FALSE)</f>
        <v>Sun Bicycles Boardwalk (24-inch Wheels) - 2017</v>
      </c>
      <c r="N3429" s="2" t="str">
        <f>VLOOKUP(D3429, [3]products!A:H, 8, FALSE)</f>
        <v>Sun Bicycles</v>
      </c>
      <c r="O3429" s="21">
        <f>VLOOKUP(A3429, [1]orders!A:D, 4, FALSE)</f>
        <v>43023</v>
      </c>
      <c r="P3429" s="2">
        <v>1</v>
      </c>
      <c r="Q3429" s="2">
        <v>402.99</v>
      </c>
      <c r="R3429" s="27">
        <v>7.0000000000000007E-2</v>
      </c>
      <c r="S3429" s="2">
        <f t="shared" si="53"/>
        <v>402.99</v>
      </c>
    </row>
    <row r="3430" spans="1:19" x14ac:dyDescent="0.3">
      <c r="A3430" s="2">
        <v>1187</v>
      </c>
      <c r="B3430" s="2">
        <v>3</v>
      </c>
      <c r="C3430" s="2">
        <f>VLOOKUP(A3430, [1]orders!A:G, 7, FALSE)</f>
        <v>2</v>
      </c>
      <c r="D3430" s="2">
        <v>4</v>
      </c>
      <c r="E3430" s="2">
        <f>VLOOKUP(C3430, [2]staffs!A:G,1,FALSE)</f>
        <v>2</v>
      </c>
      <c r="F3430" s="2" t="str">
        <f>VLOOKUP(E3430, [2]staffs!A:D,4,FALSE)</f>
        <v>mireya.copeland@bikes.shop</v>
      </c>
      <c r="G3430" s="2">
        <f>VLOOKUP(D3430, [3]products!$A:$D, 4, FALSE)</f>
        <v>6</v>
      </c>
      <c r="H3430" s="2" t="str">
        <f>VLOOKUP(G3430, [4]categories!A:B, 2, FALSE)</f>
        <v>Mountain Bikes</v>
      </c>
      <c r="I3430" s="14">
        <f>VLOOKUP(A3430, [1]orders!A:B,2,FALSE)</f>
        <v>486</v>
      </c>
      <c r="J3430" s="14" t="str">
        <f>VLOOKUP(A3430, [1]orders!A:I,9,FALSE)</f>
        <v>valeri.marshall@hotmail.com</v>
      </c>
      <c r="K3430" s="14">
        <f>VLOOKUP(A3430, [1]orders!A:J,10,FALSE)</f>
        <v>11554</v>
      </c>
      <c r="L3430" s="2" t="str">
        <f>IFERROR(VLOOKUP(C3430, [5]stores!A:B, 2, FALSE), "Unknown")</f>
        <v>Baldwin Bikes</v>
      </c>
      <c r="M3430" s="2" t="str">
        <f>VLOOKUP(D3430,[3]products!A:B,2,FALSE)</f>
        <v>Trek Fuel EX 8 29 - 2016</v>
      </c>
      <c r="N3430" s="2" t="str">
        <f>VLOOKUP(D3430, [3]products!A:H, 8, FALSE)</f>
        <v>Trek</v>
      </c>
      <c r="O3430" s="21">
        <f>VLOOKUP(A3430, [1]orders!A:D, 4, FALSE)</f>
        <v>43023</v>
      </c>
      <c r="P3430" s="2">
        <v>1</v>
      </c>
      <c r="Q3430" s="2">
        <v>2899.99</v>
      </c>
      <c r="R3430" s="27">
        <v>0.1</v>
      </c>
      <c r="S3430" s="2">
        <f t="shared" si="53"/>
        <v>2899.99</v>
      </c>
    </row>
    <row r="3431" spans="1:19" x14ac:dyDescent="0.3">
      <c r="A3431" s="2">
        <v>1187</v>
      </c>
      <c r="B3431" s="2">
        <v>4</v>
      </c>
      <c r="C3431" s="2">
        <f>VLOOKUP(A3431, [1]orders!A:G, 7, FALSE)</f>
        <v>2</v>
      </c>
      <c r="D3431" s="2">
        <v>53</v>
      </c>
      <c r="E3431" s="2">
        <f>VLOOKUP(C3431, [2]staffs!A:G,1,FALSE)</f>
        <v>2</v>
      </c>
      <c r="F3431" s="2" t="str">
        <f>VLOOKUP(E3431, [2]staffs!A:D,4,FALSE)</f>
        <v>mireya.copeland@bikes.shop</v>
      </c>
      <c r="G3431" s="2">
        <f>VLOOKUP(D3431, [3]products!$A:$D, 4, FALSE)</f>
        <v>7</v>
      </c>
      <c r="H3431" s="2" t="str">
        <f>VLOOKUP(G3431, [4]categories!A:B, 2, FALSE)</f>
        <v>Road Bikes</v>
      </c>
      <c r="I3431" s="14">
        <f>VLOOKUP(A3431, [1]orders!A:B,2,FALSE)</f>
        <v>486</v>
      </c>
      <c r="J3431" s="14" t="str">
        <f>VLOOKUP(A3431, [1]orders!A:I,9,FALSE)</f>
        <v>valeri.marshall@hotmail.com</v>
      </c>
      <c r="K3431" s="14">
        <f>VLOOKUP(A3431, [1]orders!A:J,10,FALSE)</f>
        <v>11554</v>
      </c>
      <c r="L3431" s="2" t="str">
        <f>IFERROR(VLOOKUP(C3431, [5]stores!A:B, 2, FALSE), "Unknown")</f>
        <v>Baldwin Bikes</v>
      </c>
      <c r="M3431" s="2" t="str">
        <f>VLOOKUP(D3431,[3]products!A:B,2,FALSE)</f>
        <v>Surly Ogre Frameset - 2017</v>
      </c>
      <c r="N3431" s="2" t="str">
        <f>VLOOKUP(D3431, [3]products!A:H, 8, FALSE)</f>
        <v>Surly</v>
      </c>
      <c r="O3431" s="21">
        <f>VLOOKUP(A3431, [1]orders!A:D, 4, FALSE)</f>
        <v>43023</v>
      </c>
      <c r="P3431" s="2">
        <v>2</v>
      </c>
      <c r="Q3431" s="2">
        <v>749.99</v>
      </c>
      <c r="R3431" s="27">
        <v>0.1</v>
      </c>
      <c r="S3431" s="2">
        <f t="shared" si="53"/>
        <v>1499.98</v>
      </c>
    </row>
    <row r="3432" spans="1:19" x14ac:dyDescent="0.3">
      <c r="A3432" s="2">
        <v>1188</v>
      </c>
      <c r="B3432" s="2">
        <v>1</v>
      </c>
      <c r="C3432" s="2">
        <f>VLOOKUP(A3432, [1]orders!A:G, 7, FALSE)</f>
        <v>2</v>
      </c>
      <c r="D3432" s="2">
        <v>66</v>
      </c>
      <c r="E3432" s="2">
        <f>VLOOKUP(C3432, [2]staffs!A:G,1,FALSE)</f>
        <v>2</v>
      </c>
      <c r="F3432" s="2" t="str">
        <f>VLOOKUP(E3432, [2]staffs!A:D,4,FALSE)</f>
        <v>mireya.copeland@bikes.shop</v>
      </c>
      <c r="G3432" s="2">
        <f>VLOOKUP(D3432, [3]products!$A:$D, 4, FALSE)</f>
        <v>3</v>
      </c>
      <c r="H3432" s="2" t="str">
        <f>VLOOKUP(G3432, [4]categories!A:B, 2, FALSE)</f>
        <v>Cruisers Bicycles</v>
      </c>
      <c r="I3432" s="14">
        <f>VLOOKUP(A3432, [1]orders!A:B,2,FALSE)</f>
        <v>647</v>
      </c>
      <c r="J3432" s="14" t="str">
        <f>VLOOKUP(A3432, [1]orders!A:I,9,FALSE)</f>
        <v>janelle.maldonado@gmail.com</v>
      </c>
      <c r="K3432" s="14">
        <f>VLOOKUP(A3432, [1]orders!A:J,10,FALSE)</f>
        <v>11418</v>
      </c>
      <c r="L3432" s="2" t="str">
        <f>IFERROR(VLOOKUP(C3432, [5]stores!A:B, 2, FALSE), "Unknown")</f>
        <v>Baldwin Bikes</v>
      </c>
      <c r="M3432" s="2" t="str">
        <f>VLOOKUP(D3432,[3]products!A:B,2,FALSE)</f>
        <v>Sun Bicycles Revolutions 24 - 2017</v>
      </c>
      <c r="N3432" s="2" t="str">
        <f>VLOOKUP(D3432, [3]products!A:H, 8, FALSE)</f>
        <v>Sun Bicycles</v>
      </c>
      <c r="O3432" s="21">
        <f>VLOOKUP(A3432, [1]orders!A:D, 4, FALSE)</f>
        <v>43023</v>
      </c>
      <c r="P3432" s="2">
        <v>2</v>
      </c>
      <c r="Q3432" s="2">
        <v>250.99</v>
      </c>
      <c r="R3432" s="27">
        <v>0.1</v>
      </c>
      <c r="S3432" s="2">
        <f t="shared" si="53"/>
        <v>501.98</v>
      </c>
    </row>
    <row r="3433" spans="1:19" x14ac:dyDescent="0.3">
      <c r="A3433" s="2">
        <v>1188</v>
      </c>
      <c r="B3433" s="2">
        <v>2</v>
      </c>
      <c r="C3433" s="2">
        <f>VLOOKUP(A3433, [1]orders!A:G, 7, FALSE)</f>
        <v>2</v>
      </c>
      <c r="D3433" s="2">
        <v>91</v>
      </c>
      <c r="E3433" s="2">
        <f>VLOOKUP(C3433, [2]staffs!A:G,1,FALSE)</f>
        <v>2</v>
      </c>
      <c r="F3433" s="2" t="str">
        <f>VLOOKUP(E3433, [2]staffs!A:D,4,FALSE)</f>
        <v>mireya.copeland@bikes.shop</v>
      </c>
      <c r="G3433" s="2">
        <f>VLOOKUP(D3433, [3]products!$A:$D, 4, FALSE)</f>
        <v>1</v>
      </c>
      <c r="H3433" s="2" t="str">
        <f>VLOOKUP(G3433, [4]categories!A:B, 2, FALSE)</f>
        <v>Children Bicycles</v>
      </c>
      <c r="I3433" s="14">
        <f>VLOOKUP(A3433, [1]orders!A:B,2,FALSE)</f>
        <v>647</v>
      </c>
      <c r="J3433" s="14" t="str">
        <f>VLOOKUP(A3433, [1]orders!A:I,9,FALSE)</f>
        <v>janelle.maldonado@gmail.com</v>
      </c>
      <c r="K3433" s="14">
        <f>VLOOKUP(A3433, [1]orders!A:J,10,FALSE)</f>
        <v>11418</v>
      </c>
      <c r="L3433" s="2" t="str">
        <f>IFERROR(VLOOKUP(C3433, [5]stores!A:B, 2, FALSE), "Unknown")</f>
        <v>Baldwin Bikes</v>
      </c>
      <c r="M3433" s="2" t="str">
        <f>VLOOKUP(D3433,[3]products!A:B,2,FALSE)</f>
        <v>Trek Precaliber 24 (21-Speed) - Girls - 2017</v>
      </c>
      <c r="N3433" s="2" t="str">
        <f>VLOOKUP(D3433, [3]products!A:H, 8, FALSE)</f>
        <v>Trek</v>
      </c>
      <c r="O3433" s="21">
        <f>VLOOKUP(A3433, [1]orders!A:D, 4, FALSE)</f>
        <v>43023</v>
      </c>
      <c r="P3433" s="2">
        <v>2</v>
      </c>
      <c r="Q3433" s="2">
        <v>349.99</v>
      </c>
      <c r="R3433" s="27">
        <v>0.2</v>
      </c>
      <c r="S3433" s="2">
        <f t="shared" si="53"/>
        <v>699.98</v>
      </c>
    </row>
    <row r="3434" spans="1:19" x14ac:dyDescent="0.3">
      <c r="A3434" s="2">
        <v>1188</v>
      </c>
      <c r="B3434" s="2">
        <v>3</v>
      </c>
      <c r="C3434" s="2">
        <f>VLOOKUP(A3434, [1]orders!A:G, 7, FALSE)</f>
        <v>2</v>
      </c>
      <c r="D3434" s="2">
        <v>87</v>
      </c>
      <c r="E3434" s="2">
        <f>VLOOKUP(C3434, [2]staffs!A:G,1,FALSE)</f>
        <v>2</v>
      </c>
      <c r="F3434" s="2" t="str">
        <f>VLOOKUP(E3434, [2]staffs!A:D,4,FALSE)</f>
        <v>mireya.copeland@bikes.shop</v>
      </c>
      <c r="G3434" s="2">
        <f>VLOOKUP(D3434, [3]products!$A:$D, 4, FALSE)</f>
        <v>1</v>
      </c>
      <c r="H3434" s="2" t="str">
        <f>VLOOKUP(G3434, [4]categories!A:B, 2, FALSE)</f>
        <v>Children Bicycles</v>
      </c>
      <c r="I3434" s="14">
        <f>VLOOKUP(A3434, [1]orders!A:B,2,FALSE)</f>
        <v>647</v>
      </c>
      <c r="J3434" s="14" t="str">
        <f>VLOOKUP(A3434, [1]orders!A:I,9,FALSE)</f>
        <v>janelle.maldonado@gmail.com</v>
      </c>
      <c r="K3434" s="14">
        <f>VLOOKUP(A3434, [1]orders!A:J,10,FALSE)</f>
        <v>11418</v>
      </c>
      <c r="L3434" s="2" t="str">
        <f>IFERROR(VLOOKUP(C3434, [5]stores!A:B, 2, FALSE), "Unknown")</f>
        <v>Baldwin Bikes</v>
      </c>
      <c r="M3434" s="2" t="str">
        <f>VLOOKUP(D3434,[3]products!A:B,2,FALSE)</f>
        <v>Trek Precaliber 12 Boys - 2017</v>
      </c>
      <c r="N3434" s="2" t="str">
        <f>VLOOKUP(D3434, [3]products!A:H, 8, FALSE)</f>
        <v>Trek</v>
      </c>
      <c r="O3434" s="21">
        <f>VLOOKUP(A3434, [1]orders!A:D, 4, FALSE)</f>
        <v>43023</v>
      </c>
      <c r="P3434" s="2">
        <v>2</v>
      </c>
      <c r="Q3434" s="2">
        <v>189.99</v>
      </c>
      <c r="R3434" s="27">
        <v>0.1</v>
      </c>
      <c r="S3434" s="2">
        <f t="shared" si="53"/>
        <v>379.98</v>
      </c>
    </row>
    <row r="3435" spans="1:19" x14ac:dyDescent="0.3">
      <c r="A3435" s="2">
        <v>1189</v>
      </c>
      <c r="B3435" s="2">
        <v>1</v>
      </c>
      <c r="C3435" s="2">
        <f>VLOOKUP(A3435, [1]orders!A:G, 7, FALSE)</f>
        <v>2</v>
      </c>
      <c r="D3435" s="2">
        <v>55</v>
      </c>
      <c r="E3435" s="2">
        <f>VLOOKUP(C3435, [2]staffs!A:G,1,FALSE)</f>
        <v>2</v>
      </c>
      <c r="F3435" s="2" t="str">
        <f>VLOOKUP(E3435, [2]staffs!A:D,4,FALSE)</f>
        <v>mireya.copeland@bikes.shop</v>
      </c>
      <c r="G3435" s="2">
        <f>VLOOKUP(D3435, [3]products!$A:$D, 4, FALSE)</f>
        <v>7</v>
      </c>
      <c r="H3435" s="2" t="str">
        <f>VLOOKUP(G3435, [4]categories!A:B, 2, FALSE)</f>
        <v>Road Bikes</v>
      </c>
      <c r="I3435" s="14">
        <f>VLOOKUP(A3435, [1]orders!A:B,2,FALSE)</f>
        <v>1090</v>
      </c>
      <c r="J3435" s="14" t="str">
        <f>VLOOKUP(A3435, [1]orders!A:I,9,FALSE)</f>
        <v>ira.erickson@aol.com</v>
      </c>
      <c r="K3435" s="14">
        <f>VLOOKUP(A3435, [1]orders!A:J,10,FALSE)</f>
        <v>11776</v>
      </c>
      <c r="L3435" s="2" t="str">
        <f>IFERROR(VLOOKUP(C3435, [5]stores!A:B, 2, FALSE), "Unknown")</f>
        <v>Baldwin Bikes</v>
      </c>
      <c r="M3435" s="2" t="str">
        <f>VLOOKUP(D3435,[3]products!A:B,2,FALSE)</f>
        <v>Trek Domane S 6 - 2017</v>
      </c>
      <c r="N3435" s="2" t="str">
        <f>VLOOKUP(D3435, [3]products!A:H, 8, FALSE)</f>
        <v>Trek</v>
      </c>
      <c r="O3435" s="21">
        <f>VLOOKUP(A3435, [1]orders!A:D, 4, FALSE)</f>
        <v>43023</v>
      </c>
      <c r="P3435" s="2">
        <v>1</v>
      </c>
      <c r="Q3435" s="2">
        <v>2699.99</v>
      </c>
      <c r="R3435" s="27">
        <v>7.0000000000000007E-2</v>
      </c>
      <c r="S3435" s="2">
        <f t="shared" si="53"/>
        <v>2699.99</v>
      </c>
    </row>
    <row r="3436" spans="1:19" x14ac:dyDescent="0.3">
      <c r="A3436" s="2">
        <v>1189</v>
      </c>
      <c r="B3436" s="2">
        <v>2</v>
      </c>
      <c r="C3436" s="2">
        <f>VLOOKUP(A3436, [1]orders!A:G, 7, FALSE)</f>
        <v>2</v>
      </c>
      <c r="D3436" s="2">
        <v>102</v>
      </c>
      <c r="E3436" s="2">
        <f>VLOOKUP(C3436, [2]staffs!A:G,1,FALSE)</f>
        <v>2</v>
      </c>
      <c r="F3436" s="2" t="str">
        <f>VLOOKUP(E3436, [2]staffs!A:D,4,FALSE)</f>
        <v>mireya.copeland@bikes.shop</v>
      </c>
      <c r="G3436" s="2">
        <f>VLOOKUP(D3436, [3]products!$A:$D, 4, FALSE)</f>
        <v>2</v>
      </c>
      <c r="H3436" s="2" t="str">
        <f>VLOOKUP(G3436, [4]categories!A:B, 2, FALSE)</f>
        <v>Comfort Bicycles</v>
      </c>
      <c r="I3436" s="14">
        <f>VLOOKUP(A3436, [1]orders!A:B,2,FALSE)</f>
        <v>1090</v>
      </c>
      <c r="J3436" s="14" t="str">
        <f>VLOOKUP(A3436, [1]orders!A:I,9,FALSE)</f>
        <v>ira.erickson@aol.com</v>
      </c>
      <c r="K3436" s="14">
        <f>VLOOKUP(A3436, [1]orders!A:J,10,FALSE)</f>
        <v>11776</v>
      </c>
      <c r="L3436" s="2" t="str">
        <f>IFERROR(VLOOKUP(C3436, [5]stores!A:B, 2, FALSE), "Unknown")</f>
        <v>Baldwin Bikes</v>
      </c>
      <c r="M3436" s="2" t="str">
        <f>VLOOKUP(D3436,[3]products!A:B,2,FALSE)</f>
        <v>Electra Townie Original 7D - 2017</v>
      </c>
      <c r="N3436" s="2" t="str">
        <f>VLOOKUP(D3436, [3]products!A:H, 8, FALSE)</f>
        <v>Electra</v>
      </c>
      <c r="O3436" s="21">
        <f>VLOOKUP(A3436, [1]orders!A:D, 4, FALSE)</f>
        <v>43023</v>
      </c>
      <c r="P3436" s="2">
        <v>2</v>
      </c>
      <c r="Q3436" s="2">
        <v>489.99</v>
      </c>
      <c r="R3436" s="27">
        <v>0.1</v>
      </c>
      <c r="S3436" s="2">
        <f t="shared" si="53"/>
        <v>979.98</v>
      </c>
    </row>
    <row r="3437" spans="1:19" x14ac:dyDescent="0.3">
      <c r="A3437" s="2">
        <v>1189</v>
      </c>
      <c r="B3437" s="2">
        <v>3</v>
      </c>
      <c r="C3437" s="2">
        <f>VLOOKUP(A3437, [1]orders!A:G, 7, FALSE)</f>
        <v>2</v>
      </c>
      <c r="D3437" s="2">
        <v>40</v>
      </c>
      <c r="E3437" s="2">
        <f>VLOOKUP(C3437, [2]staffs!A:G,1,FALSE)</f>
        <v>2</v>
      </c>
      <c r="F3437" s="2" t="str">
        <f>VLOOKUP(E3437, [2]staffs!A:D,4,FALSE)</f>
        <v>mireya.copeland@bikes.shop</v>
      </c>
      <c r="G3437" s="2">
        <f>VLOOKUP(D3437, [3]products!$A:$D, 4, FALSE)</f>
        <v>6</v>
      </c>
      <c r="H3437" s="2" t="str">
        <f>VLOOKUP(G3437, [4]categories!A:B, 2, FALSE)</f>
        <v>Mountain Bikes</v>
      </c>
      <c r="I3437" s="14">
        <f>VLOOKUP(A3437, [1]orders!A:B,2,FALSE)</f>
        <v>1090</v>
      </c>
      <c r="J3437" s="14" t="str">
        <f>VLOOKUP(A3437, [1]orders!A:I,9,FALSE)</f>
        <v>ira.erickson@aol.com</v>
      </c>
      <c r="K3437" s="14">
        <f>VLOOKUP(A3437, [1]orders!A:J,10,FALSE)</f>
        <v>11776</v>
      </c>
      <c r="L3437" s="2" t="str">
        <f>IFERROR(VLOOKUP(C3437, [5]stores!A:B, 2, FALSE), "Unknown")</f>
        <v>Baldwin Bikes</v>
      </c>
      <c r="M3437" s="2" t="str">
        <f>VLOOKUP(D3437,[3]products!A:B,2,FALSE)</f>
        <v>Trek Fuel EX 9.8 29 - 2017</v>
      </c>
      <c r="N3437" s="2" t="str">
        <f>VLOOKUP(D3437, [3]products!A:H, 8, FALSE)</f>
        <v>Trek</v>
      </c>
      <c r="O3437" s="21">
        <f>VLOOKUP(A3437, [1]orders!A:D, 4, FALSE)</f>
        <v>43023</v>
      </c>
      <c r="P3437" s="2">
        <v>2</v>
      </c>
      <c r="Q3437" s="2">
        <v>4999.99</v>
      </c>
      <c r="R3437" s="27">
        <v>0.1</v>
      </c>
      <c r="S3437" s="2">
        <f t="shared" si="53"/>
        <v>9999.98</v>
      </c>
    </row>
    <row r="3438" spans="1:19" x14ac:dyDescent="0.3">
      <c r="A3438" s="2">
        <v>1190</v>
      </c>
      <c r="B3438" s="2">
        <v>1</v>
      </c>
      <c r="C3438" s="2">
        <f>VLOOKUP(A3438, [1]orders!A:G, 7, FALSE)</f>
        <v>2</v>
      </c>
      <c r="D3438" s="2">
        <v>71</v>
      </c>
      <c r="E3438" s="2">
        <f>VLOOKUP(C3438, [2]staffs!A:G,1,FALSE)</f>
        <v>2</v>
      </c>
      <c r="F3438" s="2" t="str">
        <f>VLOOKUP(E3438, [2]staffs!A:D,4,FALSE)</f>
        <v>mireya.copeland@bikes.shop</v>
      </c>
      <c r="G3438" s="2">
        <f>VLOOKUP(D3438, [3]products!$A:$D, 4, FALSE)</f>
        <v>3</v>
      </c>
      <c r="H3438" s="2" t="str">
        <f>VLOOKUP(G3438, [4]categories!A:B, 2, FALSE)</f>
        <v>Cruisers Bicycles</v>
      </c>
      <c r="I3438" s="14">
        <f>VLOOKUP(A3438, [1]orders!A:B,2,FALSE)</f>
        <v>34</v>
      </c>
      <c r="J3438" s="14" t="str">
        <f>VLOOKUP(A3438, [1]orders!A:I,9,FALSE)</f>
        <v>brittney.woodward@aol.com</v>
      </c>
      <c r="K3438" s="14">
        <f>VLOOKUP(A3438, [1]orders!A:J,10,FALSE)</f>
        <v>11731</v>
      </c>
      <c r="L3438" s="2" t="str">
        <f>IFERROR(VLOOKUP(C3438, [5]stores!A:B, 2, FALSE), "Unknown")</f>
        <v>Baldwin Bikes</v>
      </c>
      <c r="M3438" s="2" t="str">
        <f>VLOOKUP(D3438,[3]products!A:B,2,FALSE)</f>
        <v>Sun Bicycles Atlas X-Type - 2017</v>
      </c>
      <c r="N3438" s="2" t="str">
        <f>VLOOKUP(D3438, [3]products!A:H, 8, FALSE)</f>
        <v>Sun Bicycles</v>
      </c>
      <c r="O3438" s="21">
        <f>VLOOKUP(A3438, [1]orders!A:D, 4, FALSE)</f>
        <v>43024</v>
      </c>
      <c r="P3438" s="2">
        <v>1</v>
      </c>
      <c r="Q3438" s="2">
        <v>416.99</v>
      </c>
      <c r="R3438" s="27">
        <v>7.0000000000000007E-2</v>
      </c>
      <c r="S3438" s="2">
        <f t="shared" si="53"/>
        <v>416.99</v>
      </c>
    </row>
    <row r="3439" spans="1:19" x14ac:dyDescent="0.3">
      <c r="A3439" s="2">
        <v>1191</v>
      </c>
      <c r="B3439" s="2">
        <v>1</v>
      </c>
      <c r="C3439" s="2">
        <f>VLOOKUP(A3439, [1]orders!A:G, 7, FALSE)</f>
        <v>2</v>
      </c>
      <c r="D3439" s="2">
        <v>40</v>
      </c>
      <c r="E3439" s="2">
        <f>VLOOKUP(C3439, [2]staffs!A:G,1,FALSE)</f>
        <v>2</v>
      </c>
      <c r="F3439" s="2" t="str">
        <f>VLOOKUP(E3439, [2]staffs!A:D,4,FALSE)</f>
        <v>mireya.copeland@bikes.shop</v>
      </c>
      <c r="G3439" s="2">
        <f>VLOOKUP(D3439, [3]products!$A:$D, 4, FALSE)</f>
        <v>6</v>
      </c>
      <c r="H3439" s="2" t="str">
        <f>VLOOKUP(G3439, [4]categories!A:B, 2, FALSE)</f>
        <v>Mountain Bikes</v>
      </c>
      <c r="I3439" s="14">
        <f>VLOOKUP(A3439, [1]orders!A:B,2,FALSE)</f>
        <v>186</v>
      </c>
      <c r="J3439" s="14" t="str">
        <f>VLOOKUP(A3439, [1]orders!A:I,9,FALSE)</f>
        <v>ken.charles@msn.com</v>
      </c>
      <c r="K3439" s="14">
        <f>VLOOKUP(A3439, [1]orders!A:J,10,FALSE)</f>
        <v>10952</v>
      </c>
      <c r="L3439" s="2" t="str">
        <f>IFERROR(VLOOKUP(C3439, [5]stores!A:B, 2, FALSE), "Unknown")</f>
        <v>Baldwin Bikes</v>
      </c>
      <c r="M3439" s="2" t="str">
        <f>VLOOKUP(D3439,[3]products!A:B,2,FALSE)</f>
        <v>Trek Fuel EX 9.8 29 - 2017</v>
      </c>
      <c r="N3439" s="2" t="str">
        <f>VLOOKUP(D3439, [3]products!A:H, 8, FALSE)</f>
        <v>Trek</v>
      </c>
      <c r="O3439" s="21">
        <f>VLOOKUP(A3439, [1]orders!A:D, 4, FALSE)</f>
        <v>43025</v>
      </c>
      <c r="P3439" s="2">
        <v>2</v>
      </c>
      <c r="Q3439" s="2">
        <v>4999.99</v>
      </c>
      <c r="R3439" s="27">
        <v>0.1</v>
      </c>
      <c r="S3439" s="2">
        <f t="shared" si="53"/>
        <v>9999.98</v>
      </c>
    </row>
    <row r="3440" spans="1:19" x14ac:dyDescent="0.3">
      <c r="A3440" s="2">
        <v>1191</v>
      </c>
      <c r="B3440" s="2">
        <v>2</v>
      </c>
      <c r="C3440" s="2">
        <f>VLOOKUP(A3440, [1]orders!A:G, 7, FALSE)</f>
        <v>2</v>
      </c>
      <c r="D3440" s="2">
        <v>89</v>
      </c>
      <c r="E3440" s="2">
        <f>VLOOKUP(C3440, [2]staffs!A:G,1,FALSE)</f>
        <v>2</v>
      </c>
      <c r="F3440" s="2" t="str">
        <f>VLOOKUP(E3440, [2]staffs!A:D,4,FALSE)</f>
        <v>mireya.copeland@bikes.shop</v>
      </c>
      <c r="G3440" s="2">
        <f>VLOOKUP(D3440, [3]products!$A:$D, 4, FALSE)</f>
        <v>1</v>
      </c>
      <c r="H3440" s="2" t="str">
        <f>VLOOKUP(G3440, [4]categories!A:B, 2, FALSE)</f>
        <v>Children Bicycles</v>
      </c>
      <c r="I3440" s="14">
        <f>VLOOKUP(A3440, [1]orders!A:B,2,FALSE)</f>
        <v>186</v>
      </c>
      <c r="J3440" s="14" t="str">
        <f>VLOOKUP(A3440, [1]orders!A:I,9,FALSE)</f>
        <v>ken.charles@msn.com</v>
      </c>
      <c r="K3440" s="14">
        <f>VLOOKUP(A3440, [1]orders!A:J,10,FALSE)</f>
        <v>10952</v>
      </c>
      <c r="L3440" s="2" t="str">
        <f>IFERROR(VLOOKUP(C3440, [5]stores!A:B, 2, FALSE), "Unknown")</f>
        <v>Baldwin Bikes</v>
      </c>
      <c r="M3440" s="2" t="str">
        <f>VLOOKUP(D3440,[3]products!A:B,2,FALSE)</f>
        <v>Trek Precaliber 16 Boys - 2017</v>
      </c>
      <c r="N3440" s="2" t="str">
        <f>VLOOKUP(D3440, [3]products!A:H, 8, FALSE)</f>
        <v>Trek</v>
      </c>
      <c r="O3440" s="21">
        <f>VLOOKUP(A3440, [1]orders!A:D, 4, FALSE)</f>
        <v>43025</v>
      </c>
      <c r="P3440" s="2">
        <v>2</v>
      </c>
      <c r="Q3440" s="2">
        <v>209.99</v>
      </c>
      <c r="R3440" s="27">
        <v>0.1</v>
      </c>
      <c r="S3440" s="2">
        <f t="shared" si="53"/>
        <v>419.98</v>
      </c>
    </row>
    <row r="3441" spans="1:19" x14ac:dyDescent="0.3">
      <c r="A3441" s="2">
        <v>1191</v>
      </c>
      <c r="B3441" s="2">
        <v>3</v>
      </c>
      <c r="C3441" s="2">
        <f>VLOOKUP(A3441, [1]orders!A:G, 7, FALSE)</f>
        <v>2</v>
      </c>
      <c r="D3441" s="2">
        <v>100</v>
      </c>
      <c r="E3441" s="2">
        <f>VLOOKUP(C3441, [2]staffs!A:G,1,FALSE)</f>
        <v>2</v>
      </c>
      <c r="F3441" s="2" t="str">
        <f>VLOOKUP(E3441, [2]staffs!A:D,4,FALSE)</f>
        <v>mireya.copeland@bikes.shop</v>
      </c>
      <c r="G3441" s="2">
        <f>VLOOKUP(D3441, [3]products!$A:$D, 4, FALSE)</f>
        <v>1</v>
      </c>
      <c r="H3441" s="2" t="str">
        <f>VLOOKUP(G3441, [4]categories!A:B, 2, FALSE)</f>
        <v>Children Bicycles</v>
      </c>
      <c r="I3441" s="14">
        <f>VLOOKUP(A3441, [1]orders!A:B,2,FALSE)</f>
        <v>186</v>
      </c>
      <c r="J3441" s="14" t="str">
        <f>VLOOKUP(A3441, [1]orders!A:I,9,FALSE)</f>
        <v>ken.charles@msn.com</v>
      </c>
      <c r="K3441" s="14">
        <f>VLOOKUP(A3441, [1]orders!A:J,10,FALSE)</f>
        <v>10952</v>
      </c>
      <c r="L3441" s="2" t="str">
        <f>IFERROR(VLOOKUP(C3441, [5]stores!A:B, 2, FALSE), "Unknown")</f>
        <v>Baldwin Bikes</v>
      </c>
      <c r="M3441" s="2" t="str">
        <f>VLOOKUP(D3441,[3]products!A:B,2,FALSE)</f>
        <v>Electra Townie 3i EQ (20-inch) - Boys' - 2017</v>
      </c>
      <c r="N3441" s="2" t="str">
        <f>VLOOKUP(D3441, [3]products!A:H, 8, FALSE)</f>
        <v>Electra</v>
      </c>
      <c r="O3441" s="21">
        <f>VLOOKUP(A3441, [1]orders!A:D, 4, FALSE)</f>
        <v>43025</v>
      </c>
      <c r="P3441" s="2">
        <v>1</v>
      </c>
      <c r="Q3441" s="2">
        <v>489.99</v>
      </c>
      <c r="R3441" s="27">
        <v>7.0000000000000007E-2</v>
      </c>
      <c r="S3441" s="2">
        <f t="shared" si="53"/>
        <v>489.99</v>
      </c>
    </row>
    <row r="3442" spans="1:19" x14ac:dyDescent="0.3">
      <c r="A3442" s="2">
        <v>1192</v>
      </c>
      <c r="B3442" s="2">
        <v>1</v>
      </c>
      <c r="C3442" s="2">
        <f>VLOOKUP(A3442, [1]orders!A:G, 7, FALSE)</f>
        <v>2</v>
      </c>
      <c r="D3442" s="2">
        <v>24</v>
      </c>
      <c r="E3442" s="2">
        <f>VLOOKUP(C3442, [2]staffs!A:G,1,FALSE)</f>
        <v>2</v>
      </c>
      <c r="F3442" s="2" t="str">
        <f>VLOOKUP(E3442, [2]staffs!A:D,4,FALSE)</f>
        <v>mireya.copeland@bikes.shop</v>
      </c>
      <c r="G3442" s="2">
        <f>VLOOKUP(D3442, [3]products!$A:$D, 4, FALSE)</f>
        <v>2</v>
      </c>
      <c r="H3442" s="2" t="str">
        <f>VLOOKUP(G3442, [4]categories!A:B, 2, FALSE)</f>
        <v>Comfort Bicycles</v>
      </c>
      <c r="I3442" s="14">
        <f>VLOOKUP(A3442, [1]orders!A:B,2,FALSE)</f>
        <v>1114</v>
      </c>
      <c r="J3442" s="14" t="str">
        <f>VLOOKUP(A3442, [1]orders!A:I,9,FALSE)</f>
        <v>douglass.blankenship@hotmail.com</v>
      </c>
      <c r="K3442" s="14">
        <f>VLOOKUP(A3442, [1]orders!A:J,10,FALSE)</f>
        <v>12203</v>
      </c>
      <c r="L3442" s="2" t="str">
        <f>IFERROR(VLOOKUP(C3442, [5]stores!A:B, 2, FALSE), "Unknown")</f>
        <v>Baldwin Bikes</v>
      </c>
      <c r="M3442" s="2" t="str">
        <f>VLOOKUP(D3442,[3]products!A:B,2,FALSE)</f>
        <v>Electra Townie Original 21D - 2016</v>
      </c>
      <c r="N3442" s="2" t="str">
        <f>VLOOKUP(D3442, [3]products!A:H, 8, FALSE)</f>
        <v>Electra</v>
      </c>
      <c r="O3442" s="21">
        <f>VLOOKUP(A3442, [1]orders!A:D, 4, FALSE)</f>
        <v>43025</v>
      </c>
      <c r="P3442" s="2">
        <v>2</v>
      </c>
      <c r="Q3442" s="2">
        <v>549.99</v>
      </c>
      <c r="R3442" s="27">
        <v>0.1</v>
      </c>
      <c r="S3442" s="2">
        <f t="shared" si="53"/>
        <v>1099.98</v>
      </c>
    </row>
    <row r="3443" spans="1:19" x14ac:dyDescent="0.3">
      <c r="A3443" s="2">
        <v>1192</v>
      </c>
      <c r="B3443" s="2">
        <v>2</v>
      </c>
      <c r="C3443" s="2">
        <f>VLOOKUP(A3443, [1]orders!A:G, 7, FALSE)</f>
        <v>2</v>
      </c>
      <c r="D3443" s="2">
        <v>88</v>
      </c>
      <c r="E3443" s="2">
        <f>VLOOKUP(C3443, [2]staffs!A:G,1,FALSE)</f>
        <v>2</v>
      </c>
      <c r="F3443" s="2" t="str">
        <f>VLOOKUP(E3443, [2]staffs!A:D,4,FALSE)</f>
        <v>mireya.copeland@bikes.shop</v>
      </c>
      <c r="G3443" s="2">
        <f>VLOOKUP(D3443, [3]products!$A:$D, 4, FALSE)</f>
        <v>1</v>
      </c>
      <c r="H3443" s="2" t="str">
        <f>VLOOKUP(G3443, [4]categories!A:B, 2, FALSE)</f>
        <v>Children Bicycles</v>
      </c>
      <c r="I3443" s="14">
        <f>VLOOKUP(A3443, [1]orders!A:B,2,FALSE)</f>
        <v>1114</v>
      </c>
      <c r="J3443" s="14" t="str">
        <f>VLOOKUP(A3443, [1]orders!A:I,9,FALSE)</f>
        <v>douglass.blankenship@hotmail.com</v>
      </c>
      <c r="K3443" s="14">
        <f>VLOOKUP(A3443, [1]orders!A:J,10,FALSE)</f>
        <v>12203</v>
      </c>
      <c r="L3443" s="2" t="str">
        <f>IFERROR(VLOOKUP(C3443, [5]stores!A:B, 2, FALSE), "Unknown")</f>
        <v>Baldwin Bikes</v>
      </c>
      <c r="M3443" s="2" t="str">
        <f>VLOOKUP(D3443,[3]products!A:B,2,FALSE)</f>
        <v>Trek Precaliber 12 Girls - 2017</v>
      </c>
      <c r="N3443" s="2" t="str">
        <f>VLOOKUP(D3443, [3]products!A:H, 8, FALSE)</f>
        <v>Trek</v>
      </c>
      <c r="O3443" s="21">
        <f>VLOOKUP(A3443, [1]orders!A:D, 4, FALSE)</f>
        <v>43025</v>
      </c>
      <c r="P3443" s="2">
        <v>2</v>
      </c>
      <c r="Q3443" s="2">
        <v>189.99</v>
      </c>
      <c r="R3443" s="27">
        <v>7.0000000000000007E-2</v>
      </c>
      <c r="S3443" s="2">
        <f t="shared" si="53"/>
        <v>379.98</v>
      </c>
    </row>
    <row r="3444" spans="1:19" x14ac:dyDescent="0.3">
      <c r="A3444" s="2">
        <v>1192</v>
      </c>
      <c r="B3444" s="2">
        <v>3</v>
      </c>
      <c r="C3444" s="2">
        <f>VLOOKUP(A3444, [1]orders!A:G, 7, FALSE)</f>
        <v>2</v>
      </c>
      <c r="D3444" s="2">
        <v>37</v>
      </c>
      <c r="E3444" s="2">
        <f>VLOOKUP(C3444, [2]staffs!A:G,1,FALSE)</f>
        <v>2</v>
      </c>
      <c r="F3444" s="2" t="str">
        <f>VLOOKUP(E3444, [2]staffs!A:D,4,FALSE)</f>
        <v>mireya.copeland@bikes.shop</v>
      </c>
      <c r="G3444" s="2">
        <f>VLOOKUP(D3444, [3]products!$A:$D, 4, FALSE)</f>
        <v>6</v>
      </c>
      <c r="H3444" s="2" t="str">
        <f>VLOOKUP(G3444, [4]categories!A:B, 2, FALSE)</f>
        <v>Mountain Bikes</v>
      </c>
      <c r="I3444" s="14">
        <f>VLOOKUP(A3444, [1]orders!A:B,2,FALSE)</f>
        <v>1114</v>
      </c>
      <c r="J3444" s="14" t="str">
        <f>VLOOKUP(A3444, [1]orders!A:I,9,FALSE)</f>
        <v>douglass.blankenship@hotmail.com</v>
      </c>
      <c r="K3444" s="14">
        <f>VLOOKUP(A3444, [1]orders!A:J,10,FALSE)</f>
        <v>12203</v>
      </c>
      <c r="L3444" s="2" t="str">
        <f>IFERROR(VLOOKUP(C3444, [5]stores!A:B, 2, FALSE), "Unknown")</f>
        <v>Baldwin Bikes</v>
      </c>
      <c r="M3444" s="2" t="str">
        <f>VLOOKUP(D3444,[3]products!A:B,2,FALSE)</f>
        <v>Haro Flightline One ST - 2017</v>
      </c>
      <c r="N3444" s="2" t="str">
        <f>VLOOKUP(D3444, [3]products!A:H, 8, FALSE)</f>
        <v>Haro</v>
      </c>
      <c r="O3444" s="21">
        <f>VLOOKUP(A3444, [1]orders!A:D, 4, FALSE)</f>
        <v>43025</v>
      </c>
      <c r="P3444" s="2">
        <v>2</v>
      </c>
      <c r="Q3444" s="2">
        <v>379.99</v>
      </c>
      <c r="R3444" s="27">
        <v>0.2</v>
      </c>
      <c r="S3444" s="2">
        <f t="shared" si="53"/>
        <v>759.98</v>
      </c>
    </row>
    <row r="3445" spans="1:19" x14ac:dyDescent="0.3">
      <c r="A3445" s="2">
        <v>1193</v>
      </c>
      <c r="B3445" s="2">
        <v>1</v>
      </c>
      <c r="C3445" s="2">
        <f>VLOOKUP(A3445, [1]orders!A:G, 7, FALSE)</f>
        <v>2</v>
      </c>
      <c r="D3445" s="2">
        <v>83</v>
      </c>
      <c r="E3445" s="2">
        <f>VLOOKUP(C3445, [2]staffs!A:G,1,FALSE)</f>
        <v>2</v>
      </c>
      <c r="F3445" s="2" t="str">
        <f>VLOOKUP(E3445, [2]staffs!A:D,4,FALSE)</f>
        <v>mireya.copeland@bikes.shop</v>
      </c>
      <c r="G3445" s="2">
        <f>VLOOKUP(D3445, [3]products!$A:$D, 4, FALSE)</f>
        <v>1</v>
      </c>
      <c r="H3445" s="2" t="str">
        <f>VLOOKUP(G3445, [4]categories!A:B, 2, FALSE)</f>
        <v>Children Bicycles</v>
      </c>
      <c r="I3445" s="14">
        <f>VLOOKUP(A3445, [1]orders!A:B,2,FALSE)</f>
        <v>1412</v>
      </c>
      <c r="J3445" s="14" t="str">
        <f>VLOOKUP(A3445, [1]orders!A:I,9,FALSE)</f>
        <v>adrien.hunter@yahoo.com</v>
      </c>
      <c r="K3445" s="14">
        <f>VLOOKUP(A3445, [1]orders!A:J,10,FALSE)</f>
        <v>11374</v>
      </c>
      <c r="L3445" s="2" t="str">
        <f>IFERROR(VLOOKUP(C3445, [5]stores!A:B, 2, FALSE), "Unknown")</f>
        <v>Baldwin Bikes</v>
      </c>
      <c r="M3445" s="2" t="str">
        <f>VLOOKUP(D3445,[3]products!A:B,2,FALSE)</f>
        <v>Trek Boy's Kickster - 2015/2017</v>
      </c>
      <c r="N3445" s="2" t="str">
        <f>VLOOKUP(D3445, [3]products!A:H, 8, FALSE)</f>
        <v>Trek</v>
      </c>
      <c r="O3445" s="21">
        <f>VLOOKUP(A3445, [1]orders!A:D, 4, FALSE)</f>
        <v>43025</v>
      </c>
      <c r="P3445" s="2">
        <v>2</v>
      </c>
      <c r="Q3445" s="2">
        <v>149.99</v>
      </c>
      <c r="R3445" s="27">
        <v>0.05</v>
      </c>
      <c r="S3445" s="2">
        <f t="shared" si="53"/>
        <v>299.98</v>
      </c>
    </row>
    <row r="3446" spans="1:19" x14ac:dyDescent="0.3">
      <c r="A3446" s="2">
        <v>1193</v>
      </c>
      <c r="B3446" s="2">
        <v>2</v>
      </c>
      <c r="C3446" s="2">
        <f>VLOOKUP(A3446, [1]orders!A:G, 7, FALSE)</f>
        <v>2</v>
      </c>
      <c r="D3446" s="2">
        <v>27</v>
      </c>
      <c r="E3446" s="2">
        <f>VLOOKUP(C3446, [2]staffs!A:G,1,FALSE)</f>
        <v>2</v>
      </c>
      <c r="F3446" s="2" t="str">
        <f>VLOOKUP(E3446, [2]staffs!A:D,4,FALSE)</f>
        <v>mireya.copeland@bikes.shop</v>
      </c>
      <c r="G3446" s="2">
        <f>VLOOKUP(D3446, [3]products!$A:$D, 4, FALSE)</f>
        <v>6</v>
      </c>
      <c r="H3446" s="2" t="str">
        <f>VLOOKUP(G3446, [4]categories!A:B, 2, FALSE)</f>
        <v>Mountain Bikes</v>
      </c>
      <c r="I3446" s="14">
        <f>VLOOKUP(A3446, [1]orders!A:B,2,FALSE)</f>
        <v>1412</v>
      </c>
      <c r="J3446" s="14" t="str">
        <f>VLOOKUP(A3446, [1]orders!A:I,9,FALSE)</f>
        <v>adrien.hunter@yahoo.com</v>
      </c>
      <c r="K3446" s="14">
        <f>VLOOKUP(A3446, [1]orders!A:J,10,FALSE)</f>
        <v>11374</v>
      </c>
      <c r="L3446" s="2" t="str">
        <f>IFERROR(VLOOKUP(C3446, [5]stores!A:B, 2, FALSE), "Unknown")</f>
        <v>Baldwin Bikes</v>
      </c>
      <c r="M3446" s="2" t="str">
        <f>VLOOKUP(D3446,[3]products!A:B,2,FALSE)</f>
        <v>Surly Big Dummy Frameset - 2017</v>
      </c>
      <c r="N3446" s="2" t="str">
        <f>VLOOKUP(D3446, [3]products!A:H, 8, FALSE)</f>
        <v>Surly</v>
      </c>
      <c r="O3446" s="21">
        <f>VLOOKUP(A3446, [1]orders!A:D, 4, FALSE)</f>
        <v>43025</v>
      </c>
      <c r="P3446" s="2">
        <v>1</v>
      </c>
      <c r="Q3446" s="2">
        <v>999.99</v>
      </c>
      <c r="R3446" s="27">
        <v>0.05</v>
      </c>
      <c r="S3446" s="2">
        <f t="shared" si="53"/>
        <v>999.99</v>
      </c>
    </row>
    <row r="3447" spans="1:19" x14ac:dyDescent="0.3">
      <c r="A3447" s="2">
        <v>1194</v>
      </c>
      <c r="B3447" s="2">
        <v>1</v>
      </c>
      <c r="C3447" s="2">
        <f>VLOOKUP(A3447, [1]orders!A:G, 7, FALSE)</f>
        <v>1</v>
      </c>
      <c r="D3447" s="2">
        <v>71</v>
      </c>
      <c r="E3447" s="2">
        <f>VLOOKUP(C3447, [2]staffs!A:G,1,FALSE)</f>
        <v>1</v>
      </c>
      <c r="F3447" s="2" t="str">
        <f>VLOOKUP(E3447, [2]staffs!A:D,4,FALSE)</f>
        <v>fabiola.jackson@bikes.shop</v>
      </c>
      <c r="G3447" s="2">
        <f>VLOOKUP(D3447, [3]products!$A:$D, 4, FALSE)</f>
        <v>3</v>
      </c>
      <c r="H3447" s="2" t="str">
        <f>VLOOKUP(G3447, [4]categories!A:B, 2, FALSE)</f>
        <v>Cruisers Bicycles</v>
      </c>
      <c r="I3447" s="14">
        <f>VLOOKUP(A3447, [1]orders!A:B,2,FALSE)</f>
        <v>192</v>
      </c>
      <c r="J3447" s="14" t="str">
        <f>VLOOKUP(A3447, [1]orders!A:I,9,FALSE)</f>
        <v>bong.hebert@gmail.com</v>
      </c>
      <c r="K3447" s="14">
        <f>VLOOKUP(A3447, [1]orders!A:J,10,FALSE)</f>
        <v>90505</v>
      </c>
      <c r="L3447" s="2" t="str">
        <f>IFERROR(VLOOKUP(C3447, [5]stores!A:B, 2, FALSE), "Unknown")</f>
        <v>Santa Cruz Bikes</v>
      </c>
      <c r="M3447" s="2" t="str">
        <f>VLOOKUP(D3447,[3]products!A:B,2,FALSE)</f>
        <v>Sun Bicycles Atlas X-Type - 2017</v>
      </c>
      <c r="N3447" s="2" t="str">
        <f>VLOOKUP(D3447, [3]products!A:H, 8, FALSE)</f>
        <v>Sun Bicycles</v>
      </c>
      <c r="O3447" s="21">
        <f>VLOOKUP(A3447, [1]orders!A:D, 4, FALSE)</f>
        <v>43027</v>
      </c>
      <c r="P3447" s="2">
        <v>1</v>
      </c>
      <c r="Q3447" s="2">
        <v>416.99</v>
      </c>
      <c r="R3447" s="27">
        <v>0.05</v>
      </c>
      <c r="S3447" s="2">
        <f t="shared" si="53"/>
        <v>416.99</v>
      </c>
    </row>
    <row r="3448" spans="1:19" x14ac:dyDescent="0.3">
      <c r="A3448" s="2">
        <v>1194</v>
      </c>
      <c r="B3448" s="2">
        <v>2</v>
      </c>
      <c r="C3448" s="2">
        <f>VLOOKUP(A3448, [1]orders!A:G, 7, FALSE)</f>
        <v>1</v>
      </c>
      <c r="D3448" s="2">
        <v>7</v>
      </c>
      <c r="E3448" s="2">
        <f>VLOOKUP(C3448, [2]staffs!A:G,1,FALSE)</f>
        <v>1</v>
      </c>
      <c r="F3448" s="2" t="str">
        <f>VLOOKUP(E3448, [2]staffs!A:D,4,FALSE)</f>
        <v>fabiola.jackson@bikes.shop</v>
      </c>
      <c r="G3448" s="2">
        <f>VLOOKUP(D3448, [3]products!$A:$D, 4, FALSE)</f>
        <v>6</v>
      </c>
      <c r="H3448" s="2" t="str">
        <f>VLOOKUP(G3448, [4]categories!A:B, 2, FALSE)</f>
        <v>Mountain Bikes</v>
      </c>
      <c r="I3448" s="14">
        <f>VLOOKUP(A3448, [1]orders!A:B,2,FALSE)</f>
        <v>192</v>
      </c>
      <c r="J3448" s="14" t="str">
        <f>VLOOKUP(A3448, [1]orders!A:I,9,FALSE)</f>
        <v>bong.hebert@gmail.com</v>
      </c>
      <c r="K3448" s="14">
        <f>VLOOKUP(A3448, [1]orders!A:J,10,FALSE)</f>
        <v>90505</v>
      </c>
      <c r="L3448" s="2" t="str">
        <f>IFERROR(VLOOKUP(C3448, [5]stores!A:B, 2, FALSE), "Unknown")</f>
        <v>Santa Cruz Bikes</v>
      </c>
      <c r="M3448" s="2" t="str">
        <f>VLOOKUP(D3448,[3]products!A:B,2,FALSE)</f>
        <v>Trek Slash 8 27.5 - 2016</v>
      </c>
      <c r="N3448" s="2" t="str">
        <f>VLOOKUP(D3448, [3]products!A:H, 8, FALSE)</f>
        <v>Trek</v>
      </c>
      <c r="O3448" s="21">
        <f>VLOOKUP(A3448, [1]orders!A:D, 4, FALSE)</f>
        <v>43027</v>
      </c>
      <c r="P3448" s="2">
        <v>2</v>
      </c>
      <c r="Q3448" s="2">
        <v>3999.99</v>
      </c>
      <c r="R3448" s="27">
        <v>7.0000000000000007E-2</v>
      </c>
      <c r="S3448" s="2">
        <f t="shared" si="53"/>
        <v>7999.98</v>
      </c>
    </row>
    <row r="3449" spans="1:19" x14ac:dyDescent="0.3">
      <c r="A3449" s="2">
        <v>1194</v>
      </c>
      <c r="B3449" s="2">
        <v>3</v>
      </c>
      <c r="C3449" s="2">
        <f>VLOOKUP(A3449, [1]orders!A:G, 7, FALSE)</f>
        <v>1</v>
      </c>
      <c r="D3449" s="2">
        <v>105</v>
      </c>
      <c r="E3449" s="2">
        <f>VLOOKUP(C3449, [2]staffs!A:G,1,FALSE)</f>
        <v>1</v>
      </c>
      <c r="F3449" s="2" t="str">
        <f>VLOOKUP(E3449, [2]staffs!A:D,4,FALSE)</f>
        <v>fabiola.jackson@bikes.shop</v>
      </c>
      <c r="G3449" s="2">
        <f>VLOOKUP(D3449, [3]products!$A:$D, 4, FALSE)</f>
        <v>2</v>
      </c>
      <c r="H3449" s="2" t="str">
        <f>VLOOKUP(G3449, [4]categories!A:B, 2, FALSE)</f>
        <v>Comfort Bicycles</v>
      </c>
      <c r="I3449" s="14">
        <f>VLOOKUP(A3449, [1]orders!A:B,2,FALSE)</f>
        <v>192</v>
      </c>
      <c r="J3449" s="14" t="str">
        <f>VLOOKUP(A3449, [1]orders!A:I,9,FALSE)</f>
        <v>bong.hebert@gmail.com</v>
      </c>
      <c r="K3449" s="14">
        <f>VLOOKUP(A3449, [1]orders!A:J,10,FALSE)</f>
        <v>90505</v>
      </c>
      <c r="L3449" s="2" t="str">
        <f>IFERROR(VLOOKUP(C3449, [5]stores!A:B, 2, FALSE), "Unknown")</f>
        <v>Santa Cruz Bikes</v>
      </c>
      <c r="M3449" s="2" t="str">
        <f>VLOOKUP(D3449,[3]products!A:B,2,FALSE)</f>
        <v>Sun Bicycles Streamway 7 - 2017</v>
      </c>
      <c r="N3449" s="2" t="str">
        <f>VLOOKUP(D3449, [3]products!A:H, 8, FALSE)</f>
        <v>Sun Bicycles</v>
      </c>
      <c r="O3449" s="21">
        <f>VLOOKUP(A3449, [1]orders!A:D, 4, FALSE)</f>
        <v>43027</v>
      </c>
      <c r="P3449" s="2">
        <v>2</v>
      </c>
      <c r="Q3449" s="2">
        <v>533.99</v>
      </c>
      <c r="R3449" s="27">
        <v>0.1</v>
      </c>
      <c r="S3449" s="2">
        <f t="shared" si="53"/>
        <v>1067.98</v>
      </c>
    </row>
    <row r="3450" spans="1:19" x14ac:dyDescent="0.3">
      <c r="A3450" s="2">
        <v>1194</v>
      </c>
      <c r="B3450" s="2">
        <v>4</v>
      </c>
      <c r="C3450" s="2">
        <f>VLOOKUP(A3450, [1]orders!A:G, 7, FALSE)</f>
        <v>1</v>
      </c>
      <c r="D3450" s="2">
        <v>84</v>
      </c>
      <c r="E3450" s="2">
        <f>VLOOKUP(C3450, [2]staffs!A:G,1,FALSE)</f>
        <v>1</v>
      </c>
      <c r="F3450" s="2" t="str">
        <f>VLOOKUP(E3450, [2]staffs!A:D,4,FALSE)</f>
        <v>fabiola.jackson@bikes.shop</v>
      </c>
      <c r="G3450" s="2">
        <f>VLOOKUP(D3450, [3]products!$A:$D, 4, FALSE)</f>
        <v>1</v>
      </c>
      <c r="H3450" s="2" t="str">
        <f>VLOOKUP(G3450, [4]categories!A:B, 2, FALSE)</f>
        <v>Children Bicycles</v>
      </c>
      <c r="I3450" s="14">
        <f>VLOOKUP(A3450, [1]orders!A:B,2,FALSE)</f>
        <v>192</v>
      </c>
      <c r="J3450" s="14" t="str">
        <f>VLOOKUP(A3450, [1]orders!A:I,9,FALSE)</f>
        <v>bong.hebert@gmail.com</v>
      </c>
      <c r="K3450" s="14">
        <f>VLOOKUP(A3450, [1]orders!A:J,10,FALSE)</f>
        <v>90505</v>
      </c>
      <c r="L3450" s="2" t="str">
        <f>IFERROR(VLOOKUP(C3450, [5]stores!A:B, 2, FALSE), "Unknown")</f>
        <v>Santa Cruz Bikes</v>
      </c>
      <c r="M3450" s="2" t="str">
        <f>VLOOKUP(D3450,[3]products!A:B,2,FALSE)</f>
        <v>Sun Bicycles Lil Kitt'n - 2017</v>
      </c>
      <c r="N3450" s="2" t="str">
        <f>VLOOKUP(D3450, [3]products!A:H, 8, FALSE)</f>
        <v>Sun Bicycles</v>
      </c>
      <c r="O3450" s="21">
        <f>VLOOKUP(A3450, [1]orders!A:D, 4, FALSE)</f>
        <v>43027</v>
      </c>
      <c r="P3450" s="2">
        <v>1</v>
      </c>
      <c r="Q3450" s="2">
        <v>109.99</v>
      </c>
      <c r="R3450" s="27">
        <v>0.05</v>
      </c>
      <c r="S3450" s="2">
        <f t="shared" si="53"/>
        <v>109.99</v>
      </c>
    </row>
    <row r="3451" spans="1:19" x14ac:dyDescent="0.3">
      <c r="A3451" s="2">
        <v>1195</v>
      </c>
      <c r="B3451" s="2">
        <v>1</v>
      </c>
      <c r="C3451" s="2">
        <f>VLOOKUP(A3451, [1]orders!A:G, 7, FALSE)</f>
        <v>2</v>
      </c>
      <c r="D3451" s="2">
        <v>52</v>
      </c>
      <c r="E3451" s="2">
        <f>VLOOKUP(C3451, [2]staffs!A:G,1,FALSE)</f>
        <v>2</v>
      </c>
      <c r="F3451" s="2" t="str">
        <f>VLOOKUP(E3451, [2]staffs!A:D,4,FALSE)</f>
        <v>mireya.copeland@bikes.shop</v>
      </c>
      <c r="G3451" s="2">
        <f>VLOOKUP(D3451, [3]products!$A:$D, 4, FALSE)</f>
        <v>7</v>
      </c>
      <c r="H3451" s="2" t="str">
        <f>VLOOKUP(G3451, [4]categories!A:B, 2, FALSE)</f>
        <v>Road Bikes</v>
      </c>
      <c r="I3451" s="14">
        <f>VLOOKUP(A3451, [1]orders!A:B,2,FALSE)</f>
        <v>229</v>
      </c>
      <c r="J3451" s="14" t="str">
        <f>VLOOKUP(A3451, [1]orders!A:I,9,FALSE)</f>
        <v>molly.langley@aol.com</v>
      </c>
      <c r="K3451" s="14">
        <f>VLOOKUP(A3451, [1]orders!A:J,10,FALSE)</f>
        <v>11741</v>
      </c>
      <c r="L3451" s="2" t="str">
        <f>IFERROR(VLOOKUP(C3451, [5]stores!A:B, 2, FALSE), "Unknown")</f>
        <v>Baldwin Bikes</v>
      </c>
      <c r="M3451" s="2" t="str">
        <f>VLOOKUP(D3451,[3]products!A:B,2,FALSE)</f>
        <v>Surly Steamroller - 2017</v>
      </c>
      <c r="N3451" s="2" t="str">
        <f>VLOOKUP(D3451, [3]products!A:H, 8, FALSE)</f>
        <v>Surly</v>
      </c>
      <c r="O3451" s="21">
        <f>VLOOKUP(A3451, [1]orders!A:D, 4, FALSE)</f>
        <v>43027</v>
      </c>
      <c r="P3451" s="2">
        <v>1</v>
      </c>
      <c r="Q3451" s="2">
        <v>875.99</v>
      </c>
      <c r="R3451" s="27">
        <v>7.0000000000000007E-2</v>
      </c>
      <c r="S3451" s="2">
        <f t="shared" si="53"/>
        <v>875.99</v>
      </c>
    </row>
    <row r="3452" spans="1:19" x14ac:dyDescent="0.3">
      <c r="A3452" s="2">
        <v>1196</v>
      </c>
      <c r="B3452" s="2">
        <v>1</v>
      </c>
      <c r="C3452" s="2">
        <f>VLOOKUP(A3452, [1]orders!A:G, 7, FALSE)</f>
        <v>2</v>
      </c>
      <c r="D3452" s="2">
        <v>53</v>
      </c>
      <c r="E3452" s="2">
        <f>VLOOKUP(C3452, [2]staffs!A:G,1,FALSE)</f>
        <v>2</v>
      </c>
      <c r="F3452" s="2" t="str">
        <f>VLOOKUP(E3452, [2]staffs!A:D,4,FALSE)</f>
        <v>mireya.copeland@bikes.shop</v>
      </c>
      <c r="G3452" s="2">
        <f>VLOOKUP(D3452, [3]products!$A:$D, 4, FALSE)</f>
        <v>7</v>
      </c>
      <c r="H3452" s="2" t="str">
        <f>VLOOKUP(G3452, [4]categories!A:B, 2, FALSE)</f>
        <v>Road Bikes</v>
      </c>
      <c r="I3452" s="14">
        <f>VLOOKUP(A3452, [1]orders!A:B,2,FALSE)</f>
        <v>508</v>
      </c>
      <c r="J3452" s="14" t="str">
        <f>VLOOKUP(A3452, [1]orders!A:I,9,FALSE)</f>
        <v>vance.taylor@msn.com</v>
      </c>
      <c r="K3452" s="14">
        <f>VLOOKUP(A3452, [1]orders!A:J,10,FALSE)</f>
        <v>14086</v>
      </c>
      <c r="L3452" s="2" t="str">
        <f>IFERROR(VLOOKUP(C3452, [5]stores!A:B, 2, FALSE), "Unknown")</f>
        <v>Baldwin Bikes</v>
      </c>
      <c r="M3452" s="2" t="str">
        <f>VLOOKUP(D3452,[3]products!A:B,2,FALSE)</f>
        <v>Surly Ogre Frameset - 2017</v>
      </c>
      <c r="N3452" s="2" t="str">
        <f>VLOOKUP(D3452, [3]products!A:H, 8, FALSE)</f>
        <v>Surly</v>
      </c>
      <c r="O3452" s="21">
        <f>VLOOKUP(A3452, [1]orders!A:D, 4, FALSE)</f>
        <v>43027</v>
      </c>
      <c r="P3452" s="2">
        <v>1</v>
      </c>
      <c r="Q3452" s="2">
        <v>749.99</v>
      </c>
      <c r="R3452" s="27">
        <v>7.0000000000000007E-2</v>
      </c>
      <c r="S3452" s="2">
        <f t="shared" si="53"/>
        <v>749.99</v>
      </c>
    </row>
    <row r="3453" spans="1:19" x14ac:dyDescent="0.3">
      <c r="A3453" s="2">
        <v>1197</v>
      </c>
      <c r="B3453" s="2">
        <v>1</v>
      </c>
      <c r="C3453" s="2">
        <f>VLOOKUP(A3453, [1]orders!A:G, 7, FALSE)</f>
        <v>2</v>
      </c>
      <c r="D3453" s="2">
        <v>13</v>
      </c>
      <c r="E3453" s="2">
        <f>VLOOKUP(C3453, [2]staffs!A:G,1,FALSE)</f>
        <v>2</v>
      </c>
      <c r="F3453" s="2" t="str">
        <f>VLOOKUP(E3453, [2]staffs!A:D,4,FALSE)</f>
        <v>mireya.copeland@bikes.shop</v>
      </c>
      <c r="G3453" s="2">
        <f>VLOOKUP(D3453, [3]products!$A:$D, 4, FALSE)</f>
        <v>3</v>
      </c>
      <c r="H3453" s="2" t="str">
        <f>VLOOKUP(G3453, [4]categories!A:B, 2, FALSE)</f>
        <v>Cruisers Bicycles</v>
      </c>
      <c r="I3453" s="14">
        <f>VLOOKUP(A3453, [1]orders!A:B,2,FALSE)</f>
        <v>269</v>
      </c>
      <c r="J3453" s="14" t="str">
        <f>VLOOKUP(A3453, [1]orders!A:I,9,FALSE)</f>
        <v>barton.crosby@msn.com</v>
      </c>
      <c r="K3453" s="14">
        <f>VLOOKUP(A3453, [1]orders!A:J,10,FALSE)</f>
        <v>11710</v>
      </c>
      <c r="L3453" s="2" t="str">
        <f>IFERROR(VLOOKUP(C3453, [5]stores!A:B, 2, FALSE), "Unknown")</f>
        <v>Baldwin Bikes</v>
      </c>
      <c r="M3453" s="2" t="str">
        <f>VLOOKUP(D3453,[3]products!A:B,2,FALSE)</f>
        <v>Electra Cruiser 1 (24-Inch) - 2016</v>
      </c>
      <c r="N3453" s="2" t="str">
        <f>VLOOKUP(D3453, [3]products!A:H, 8, FALSE)</f>
        <v>Electra</v>
      </c>
      <c r="O3453" s="21">
        <f>VLOOKUP(A3453, [1]orders!A:D, 4, FALSE)</f>
        <v>43029</v>
      </c>
      <c r="P3453" s="2">
        <v>1</v>
      </c>
      <c r="Q3453" s="2">
        <v>269.99</v>
      </c>
      <c r="R3453" s="27">
        <v>7.0000000000000007E-2</v>
      </c>
      <c r="S3453" s="2">
        <f t="shared" si="53"/>
        <v>269.99</v>
      </c>
    </row>
    <row r="3454" spans="1:19" x14ac:dyDescent="0.3">
      <c r="A3454" s="2">
        <v>1197</v>
      </c>
      <c r="B3454" s="2">
        <v>2</v>
      </c>
      <c r="C3454" s="2">
        <f>VLOOKUP(A3454, [1]orders!A:G, 7, FALSE)</f>
        <v>2</v>
      </c>
      <c r="D3454" s="2">
        <v>108</v>
      </c>
      <c r="E3454" s="2">
        <f>VLOOKUP(C3454, [2]staffs!A:G,1,FALSE)</f>
        <v>2</v>
      </c>
      <c r="F3454" s="2" t="str">
        <f>VLOOKUP(E3454, [2]staffs!A:D,4,FALSE)</f>
        <v>mireya.copeland@bikes.shop</v>
      </c>
      <c r="G3454" s="2">
        <f>VLOOKUP(D3454, [3]products!$A:$D, 4, FALSE)</f>
        <v>2</v>
      </c>
      <c r="H3454" s="2" t="str">
        <f>VLOOKUP(G3454, [4]categories!A:B, 2, FALSE)</f>
        <v>Comfort Bicycles</v>
      </c>
      <c r="I3454" s="14">
        <f>VLOOKUP(A3454, [1]orders!A:B,2,FALSE)</f>
        <v>269</v>
      </c>
      <c r="J3454" s="14" t="str">
        <f>VLOOKUP(A3454, [1]orders!A:I,9,FALSE)</f>
        <v>barton.crosby@msn.com</v>
      </c>
      <c r="K3454" s="14">
        <f>VLOOKUP(A3454, [1]orders!A:J,10,FALSE)</f>
        <v>11710</v>
      </c>
      <c r="L3454" s="2" t="str">
        <f>IFERROR(VLOOKUP(C3454, [5]stores!A:B, 2, FALSE), "Unknown")</f>
        <v>Baldwin Bikes</v>
      </c>
      <c r="M3454" s="2" t="str">
        <f>VLOOKUP(D3454,[3]products!A:B,2,FALSE)</f>
        <v>Sun Bicycles Cruz 3 - Women's - 2017</v>
      </c>
      <c r="N3454" s="2" t="str">
        <f>VLOOKUP(D3454, [3]products!A:H, 8, FALSE)</f>
        <v>Sun Bicycles</v>
      </c>
      <c r="O3454" s="21">
        <f>VLOOKUP(A3454, [1]orders!A:D, 4, FALSE)</f>
        <v>43029</v>
      </c>
      <c r="P3454" s="2">
        <v>2</v>
      </c>
      <c r="Q3454" s="2">
        <v>449.99</v>
      </c>
      <c r="R3454" s="27">
        <v>0.05</v>
      </c>
      <c r="S3454" s="2">
        <f t="shared" si="53"/>
        <v>899.98</v>
      </c>
    </row>
    <row r="3455" spans="1:19" x14ac:dyDescent="0.3">
      <c r="A3455" s="2">
        <v>1197</v>
      </c>
      <c r="B3455" s="2">
        <v>3</v>
      </c>
      <c r="C3455" s="2">
        <f>VLOOKUP(A3455, [1]orders!A:G, 7, FALSE)</f>
        <v>2</v>
      </c>
      <c r="D3455" s="2">
        <v>9</v>
      </c>
      <c r="E3455" s="2">
        <f>VLOOKUP(C3455, [2]staffs!A:G,1,FALSE)</f>
        <v>2</v>
      </c>
      <c r="F3455" s="2" t="str">
        <f>VLOOKUP(E3455, [2]staffs!A:D,4,FALSE)</f>
        <v>mireya.copeland@bikes.shop</v>
      </c>
      <c r="G3455" s="2">
        <f>VLOOKUP(D3455, [3]products!$A:$D, 4, FALSE)</f>
        <v>5</v>
      </c>
      <c r="H3455" s="2" t="str">
        <f>VLOOKUP(G3455, [4]categories!A:B, 2, FALSE)</f>
        <v>Electric Bikes</v>
      </c>
      <c r="I3455" s="14">
        <f>VLOOKUP(A3455, [1]orders!A:B,2,FALSE)</f>
        <v>269</v>
      </c>
      <c r="J3455" s="14" t="str">
        <f>VLOOKUP(A3455, [1]orders!A:I,9,FALSE)</f>
        <v>barton.crosby@msn.com</v>
      </c>
      <c r="K3455" s="14">
        <f>VLOOKUP(A3455, [1]orders!A:J,10,FALSE)</f>
        <v>11710</v>
      </c>
      <c r="L3455" s="2" t="str">
        <f>IFERROR(VLOOKUP(C3455, [5]stores!A:B, 2, FALSE), "Unknown")</f>
        <v>Baldwin Bikes</v>
      </c>
      <c r="M3455" s="2" t="str">
        <f>VLOOKUP(D3455,[3]products!A:B,2,FALSE)</f>
        <v>Trek Conduit+ - 2016</v>
      </c>
      <c r="N3455" s="2" t="str">
        <f>VLOOKUP(D3455, [3]products!A:H, 8, FALSE)</f>
        <v>Trek</v>
      </c>
      <c r="O3455" s="21">
        <f>VLOOKUP(A3455, [1]orders!A:D, 4, FALSE)</f>
        <v>43029</v>
      </c>
      <c r="P3455" s="2">
        <v>2</v>
      </c>
      <c r="Q3455" s="2">
        <v>2999.99</v>
      </c>
      <c r="R3455" s="27">
        <v>0.05</v>
      </c>
      <c r="S3455" s="2">
        <f t="shared" si="53"/>
        <v>5999.98</v>
      </c>
    </row>
    <row r="3456" spans="1:19" x14ac:dyDescent="0.3">
      <c r="A3456" s="2">
        <v>1197</v>
      </c>
      <c r="B3456" s="2">
        <v>4</v>
      </c>
      <c r="C3456" s="2">
        <f>VLOOKUP(A3456, [1]orders!A:G, 7, FALSE)</f>
        <v>2</v>
      </c>
      <c r="D3456" s="2">
        <v>106</v>
      </c>
      <c r="E3456" s="2">
        <f>VLOOKUP(C3456, [2]staffs!A:G,1,FALSE)</f>
        <v>2</v>
      </c>
      <c r="F3456" s="2" t="str">
        <f>VLOOKUP(E3456, [2]staffs!A:D,4,FALSE)</f>
        <v>mireya.copeland@bikes.shop</v>
      </c>
      <c r="G3456" s="2">
        <f>VLOOKUP(D3456, [3]products!$A:$D, 4, FALSE)</f>
        <v>2</v>
      </c>
      <c r="H3456" s="2" t="str">
        <f>VLOOKUP(G3456, [4]categories!A:B, 2, FALSE)</f>
        <v>Comfort Bicycles</v>
      </c>
      <c r="I3456" s="14">
        <f>VLOOKUP(A3456, [1]orders!A:B,2,FALSE)</f>
        <v>269</v>
      </c>
      <c r="J3456" s="14" t="str">
        <f>VLOOKUP(A3456, [1]orders!A:I,9,FALSE)</f>
        <v>barton.crosby@msn.com</v>
      </c>
      <c r="K3456" s="14">
        <f>VLOOKUP(A3456, [1]orders!A:J,10,FALSE)</f>
        <v>11710</v>
      </c>
      <c r="L3456" s="2" t="str">
        <f>IFERROR(VLOOKUP(C3456, [5]stores!A:B, 2, FALSE), "Unknown")</f>
        <v>Baldwin Bikes</v>
      </c>
      <c r="M3456" s="2" t="str">
        <f>VLOOKUP(D3456,[3]products!A:B,2,FALSE)</f>
        <v>Sun Bicycles Cruz 3 - 2017</v>
      </c>
      <c r="N3456" s="2" t="str">
        <f>VLOOKUP(D3456, [3]products!A:H, 8, FALSE)</f>
        <v>Sun Bicycles</v>
      </c>
      <c r="O3456" s="21">
        <f>VLOOKUP(A3456, [1]orders!A:D, 4, FALSE)</f>
        <v>43029</v>
      </c>
      <c r="P3456" s="2">
        <v>2</v>
      </c>
      <c r="Q3456" s="2">
        <v>449.99</v>
      </c>
      <c r="R3456" s="27">
        <v>0.2</v>
      </c>
      <c r="S3456" s="2">
        <f t="shared" si="53"/>
        <v>899.98</v>
      </c>
    </row>
    <row r="3457" spans="1:19" x14ac:dyDescent="0.3">
      <c r="A3457" s="2">
        <v>1198</v>
      </c>
      <c r="B3457" s="2">
        <v>1</v>
      </c>
      <c r="C3457" s="2">
        <f>VLOOKUP(A3457, [1]orders!A:G, 7, FALSE)</f>
        <v>2</v>
      </c>
      <c r="D3457" s="2">
        <v>105</v>
      </c>
      <c r="E3457" s="2">
        <f>VLOOKUP(C3457, [2]staffs!A:G,1,FALSE)</f>
        <v>2</v>
      </c>
      <c r="F3457" s="2" t="str">
        <f>VLOOKUP(E3457, [2]staffs!A:D,4,FALSE)</f>
        <v>mireya.copeland@bikes.shop</v>
      </c>
      <c r="G3457" s="2">
        <f>VLOOKUP(D3457, [3]products!$A:$D, 4, FALSE)</f>
        <v>2</v>
      </c>
      <c r="H3457" s="2" t="str">
        <f>VLOOKUP(G3457, [4]categories!A:B, 2, FALSE)</f>
        <v>Comfort Bicycles</v>
      </c>
      <c r="I3457" s="14">
        <f>VLOOKUP(A3457, [1]orders!A:B,2,FALSE)</f>
        <v>1289</v>
      </c>
      <c r="J3457" s="14" t="str">
        <f>VLOOKUP(A3457, [1]orders!A:I,9,FALSE)</f>
        <v>shanelle.anderson@yahoo.com</v>
      </c>
      <c r="K3457" s="14">
        <f>VLOOKUP(A3457, [1]orders!A:J,10,FALSE)</f>
        <v>11714</v>
      </c>
      <c r="L3457" s="2" t="str">
        <f>IFERROR(VLOOKUP(C3457, [5]stores!A:B, 2, FALSE), "Unknown")</f>
        <v>Baldwin Bikes</v>
      </c>
      <c r="M3457" s="2" t="str">
        <f>VLOOKUP(D3457,[3]products!A:B,2,FALSE)</f>
        <v>Sun Bicycles Streamway 7 - 2017</v>
      </c>
      <c r="N3457" s="2" t="str">
        <f>VLOOKUP(D3457, [3]products!A:H, 8, FALSE)</f>
        <v>Sun Bicycles</v>
      </c>
      <c r="O3457" s="21">
        <f>VLOOKUP(A3457, [1]orders!A:D, 4, FALSE)</f>
        <v>43030</v>
      </c>
      <c r="P3457" s="2">
        <v>1</v>
      </c>
      <c r="Q3457" s="2">
        <v>533.99</v>
      </c>
      <c r="R3457" s="27">
        <v>0.05</v>
      </c>
      <c r="S3457" s="2">
        <f t="shared" si="53"/>
        <v>533.99</v>
      </c>
    </row>
    <row r="3458" spans="1:19" x14ac:dyDescent="0.3">
      <c r="A3458" s="2">
        <v>1199</v>
      </c>
      <c r="B3458" s="2">
        <v>1</v>
      </c>
      <c r="C3458" s="2">
        <f>VLOOKUP(A3458, [1]orders!A:G, 7, FALSE)</f>
        <v>1</v>
      </c>
      <c r="D3458" s="2">
        <v>32</v>
      </c>
      <c r="E3458" s="2">
        <f>VLOOKUP(C3458, [2]staffs!A:G,1,FALSE)</f>
        <v>1</v>
      </c>
      <c r="F3458" s="2" t="str">
        <f>VLOOKUP(E3458, [2]staffs!A:D,4,FALSE)</f>
        <v>fabiola.jackson@bikes.shop</v>
      </c>
      <c r="G3458" s="2">
        <f>VLOOKUP(D3458, [3]products!$A:$D, 4, FALSE)</f>
        <v>6</v>
      </c>
      <c r="H3458" s="2" t="str">
        <f>VLOOKUP(G3458, [4]categories!A:B, 2, FALSE)</f>
        <v>Mountain Bikes</v>
      </c>
      <c r="I3458" s="14">
        <f>VLOOKUP(A3458, [1]orders!A:B,2,FALSE)</f>
        <v>318</v>
      </c>
      <c r="J3458" s="14" t="str">
        <f>VLOOKUP(A3458, [1]orders!A:I,9,FALSE)</f>
        <v>eliz.whitney@msn.com</v>
      </c>
      <c r="K3458" s="14">
        <f>VLOOKUP(A3458, [1]orders!A:J,10,FALSE)</f>
        <v>92831</v>
      </c>
      <c r="L3458" s="2" t="str">
        <f>IFERROR(VLOOKUP(C3458, [5]stores!A:B, 2, FALSE), "Unknown")</f>
        <v>Santa Cruz Bikes</v>
      </c>
      <c r="M3458" s="2" t="str">
        <f>VLOOKUP(D3458,[3]products!A:B,2,FALSE)</f>
        <v>Trek Farley Alloy Frameset - 2017</v>
      </c>
      <c r="N3458" s="2" t="str">
        <f>VLOOKUP(D3458, [3]products!A:H, 8, FALSE)</f>
        <v>Trek</v>
      </c>
      <c r="O3458" s="21">
        <f>VLOOKUP(A3458, [1]orders!A:D, 4, FALSE)</f>
        <v>43031</v>
      </c>
      <c r="P3458" s="2">
        <v>1</v>
      </c>
      <c r="Q3458" s="2">
        <v>469.99</v>
      </c>
      <c r="R3458" s="27">
        <v>0.05</v>
      </c>
      <c r="S3458" s="2">
        <f t="shared" si="53"/>
        <v>469.99</v>
      </c>
    </row>
    <row r="3459" spans="1:19" x14ac:dyDescent="0.3">
      <c r="A3459" s="2">
        <v>1199</v>
      </c>
      <c r="B3459" s="2">
        <v>2</v>
      </c>
      <c r="C3459" s="2">
        <f>VLOOKUP(A3459, [1]orders!A:G, 7, FALSE)</f>
        <v>1</v>
      </c>
      <c r="D3459" s="2">
        <v>94</v>
      </c>
      <c r="E3459" s="2">
        <f>VLOOKUP(C3459, [2]staffs!A:G,1,FALSE)</f>
        <v>1</v>
      </c>
      <c r="F3459" s="2" t="str">
        <f>VLOOKUP(E3459, [2]staffs!A:D,4,FALSE)</f>
        <v>fabiola.jackson@bikes.shop</v>
      </c>
      <c r="G3459" s="2">
        <f>VLOOKUP(D3459, [3]products!$A:$D, 4, FALSE)</f>
        <v>1</v>
      </c>
      <c r="H3459" s="2" t="str">
        <f>VLOOKUP(G3459, [4]categories!A:B, 2, FALSE)</f>
        <v>Children Bicycles</v>
      </c>
      <c r="I3459" s="14">
        <f>VLOOKUP(A3459, [1]orders!A:B,2,FALSE)</f>
        <v>318</v>
      </c>
      <c r="J3459" s="14" t="str">
        <f>VLOOKUP(A3459, [1]orders!A:I,9,FALSE)</f>
        <v>eliz.whitney@msn.com</v>
      </c>
      <c r="K3459" s="14">
        <f>VLOOKUP(A3459, [1]orders!A:J,10,FALSE)</f>
        <v>92831</v>
      </c>
      <c r="L3459" s="2" t="str">
        <f>IFERROR(VLOOKUP(C3459, [5]stores!A:B, 2, FALSE), "Unknown")</f>
        <v>Santa Cruz Bikes</v>
      </c>
      <c r="M3459" s="2" t="str">
        <f>VLOOKUP(D3459,[3]products!A:B,2,FALSE)</f>
        <v>Haro Shredder Pro 20 - 2017</v>
      </c>
      <c r="N3459" s="2" t="str">
        <f>VLOOKUP(D3459, [3]products!A:H, 8, FALSE)</f>
        <v>Haro</v>
      </c>
      <c r="O3459" s="21">
        <f>VLOOKUP(A3459, [1]orders!A:D, 4, FALSE)</f>
        <v>43031</v>
      </c>
      <c r="P3459" s="2">
        <v>2</v>
      </c>
      <c r="Q3459" s="2">
        <v>249.99</v>
      </c>
      <c r="R3459" s="27">
        <v>7.0000000000000007E-2</v>
      </c>
      <c r="S3459" s="2">
        <f t="shared" ref="S3459:S3522" si="54">P3459*Q3459</f>
        <v>499.98</v>
      </c>
    </row>
    <row r="3460" spans="1:19" x14ac:dyDescent="0.3">
      <c r="A3460" s="2">
        <v>1199</v>
      </c>
      <c r="B3460" s="2">
        <v>3</v>
      </c>
      <c r="C3460" s="2">
        <f>VLOOKUP(A3460, [1]orders!A:G, 7, FALSE)</f>
        <v>1</v>
      </c>
      <c r="D3460" s="2">
        <v>109</v>
      </c>
      <c r="E3460" s="2">
        <f>VLOOKUP(C3460, [2]staffs!A:G,1,FALSE)</f>
        <v>1</v>
      </c>
      <c r="F3460" s="2" t="str">
        <f>VLOOKUP(E3460, [2]staffs!A:D,4,FALSE)</f>
        <v>fabiola.jackson@bikes.shop</v>
      </c>
      <c r="G3460" s="2">
        <f>VLOOKUP(D3460, [3]products!$A:$D, 4, FALSE)</f>
        <v>2</v>
      </c>
      <c r="H3460" s="2" t="str">
        <f>VLOOKUP(G3460, [4]categories!A:B, 2, FALSE)</f>
        <v>Comfort Bicycles</v>
      </c>
      <c r="I3460" s="14">
        <f>VLOOKUP(A3460, [1]orders!A:B,2,FALSE)</f>
        <v>318</v>
      </c>
      <c r="J3460" s="14" t="str">
        <f>VLOOKUP(A3460, [1]orders!A:I,9,FALSE)</f>
        <v>eliz.whitney@msn.com</v>
      </c>
      <c r="K3460" s="14">
        <f>VLOOKUP(A3460, [1]orders!A:J,10,FALSE)</f>
        <v>92831</v>
      </c>
      <c r="L3460" s="2" t="str">
        <f>IFERROR(VLOOKUP(C3460, [5]stores!A:B, 2, FALSE), "Unknown")</f>
        <v>Santa Cruz Bikes</v>
      </c>
      <c r="M3460" s="2" t="str">
        <f>VLOOKUP(D3460,[3]products!A:B,2,FALSE)</f>
        <v>Sun Bicycles Cruz 7 - Women's - 2017</v>
      </c>
      <c r="N3460" s="2" t="str">
        <f>VLOOKUP(D3460, [3]products!A:H, 8, FALSE)</f>
        <v>Sun Bicycles</v>
      </c>
      <c r="O3460" s="21">
        <f>VLOOKUP(A3460, [1]orders!A:D, 4, FALSE)</f>
        <v>43031</v>
      </c>
      <c r="P3460" s="2">
        <v>2</v>
      </c>
      <c r="Q3460" s="2">
        <v>416.99</v>
      </c>
      <c r="R3460" s="27">
        <v>0.1</v>
      </c>
      <c r="S3460" s="2">
        <f t="shared" si="54"/>
        <v>833.98</v>
      </c>
    </row>
    <row r="3461" spans="1:19" x14ac:dyDescent="0.3">
      <c r="A3461" s="2">
        <v>1200</v>
      </c>
      <c r="B3461" s="2">
        <v>1</v>
      </c>
      <c r="C3461" s="2">
        <f>VLOOKUP(A3461, [1]orders!A:G, 7, FALSE)</f>
        <v>2</v>
      </c>
      <c r="D3461" s="2">
        <v>42</v>
      </c>
      <c r="E3461" s="2">
        <f>VLOOKUP(C3461, [2]staffs!A:G,1,FALSE)</f>
        <v>2</v>
      </c>
      <c r="F3461" s="2" t="str">
        <f>VLOOKUP(E3461, [2]staffs!A:D,4,FALSE)</f>
        <v>mireya.copeland@bikes.shop</v>
      </c>
      <c r="G3461" s="2">
        <f>VLOOKUP(D3461, [3]products!$A:$D, 4, FALSE)</f>
        <v>6</v>
      </c>
      <c r="H3461" s="2" t="str">
        <f>VLOOKUP(G3461, [4]categories!A:B, 2, FALSE)</f>
        <v>Mountain Bikes</v>
      </c>
      <c r="I3461" s="14">
        <f>VLOOKUP(A3461, [1]orders!A:B,2,FALSE)</f>
        <v>48</v>
      </c>
      <c r="J3461" s="14" t="str">
        <f>VLOOKUP(A3461, [1]orders!A:I,9,FALSE)</f>
        <v>cesar.jackson@gmail.com</v>
      </c>
      <c r="K3461" s="14">
        <f>VLOOKUP(A3461, [1]orders!A:J,10,FALSE)</f>
        <v>13090</v>
      </c>
      <c r="L3461" s="2" t="str">
        <f>IFERROR(VLOOKUP(C3461, [5]stores!A:B, 2, FALSE), "Unknown")</f>
        <v>Baldwin Bikes</v>
      </c>
      <c r="M3461" s="2" t="str">
        <f>VLOOKUP(D3461,[3]products!A:B,2,FALSE)</f>
        <v>Trek Fuel EX 5 27.5 Plus - 2017</v>
      </c>
      <c r="N3461" s="2" t="str">
        <f>VLOOKUP(D3461, [3]products!A:H, 8, FALSE)</f>
        <v>Trek</v>
      </c>
      <c r="O3461" s="21">
        <f>VLOOKUP(A3461, [1]orders!A:D, 4, FALSE)</f>
        <v>43031</v>
      </c>
      <c r="P3461" s="2">
        <v>2</v>
      </c>
      <c r="Q3461" s="2">
        <v>2299.9899999999998</v>
      </c>
      <c r="R3461" s="27">
        <v>0.2</v>
      </c>
      <c r="S3461" s="2">
        <f t="shared" si="54"/>
        <v>4599.9799999999996</v>
      </c>
    </row>
    <row r="3462" spans="1:19" x14ac:dyDescent="0.3">
      <c r="A3462" s="2">
        <v>1201</v>
      </c>
      <c r="B3462" s="2">
        <v>1</v>
      </c>
      <c r="C3462" s="2">
        <f>VLOOKUP(A3462, [1]orders!A:G, 7, FALSE)</f>
        <v>2</v>
      </c>
      <c r="D3462" s="2">
        <v>95</v>
      </c>
      <c r="E3462" s="2">
        <f>VLOOKUP(C3462, [2]staffs!A:G,1,FALSE)</f>
        <v>2</v>
      </c>
      <c r="F3462" s="2" t="str">
        <f>VLOOKUP(E3462, [2]staffs!A:D,4,FALSE)</f>
        <v>mireya.copeland@bikes.shop</v>
      </c>
      <c r="G3462" s="2">
        <f>VLOOKUP(D3462, [3]products!$A:$D, 4, FALSE)</f>
        <v>1</v>
      </c>
      <c r="H3462" s="2" t="str">
        <f>VLOOKUP(G3462, [4]categories!A:B, 2, FALSE)</f>
        <v>Children Bicycles</v>
      </c>
      <c r="I3462" s="14">
        <f>VLOOKUP(A3462, [1]orders!A:B,2,FALSE)</f>
        <v>201</v>
      </c>
      <c r="J3462" s="14" t="str">
        <f>VLOOKUP(A3462, [1]orders!A:I,9,FALSE)</f>
        <v>candis.harding@gmail.com</v>
      </c>
      <c r="K3462" s="14">
        <f>VLOOKUP(A3462, [1]orders!A:J,10,FALSE)</f>
        <v>12020</v>
      </c>
      <c r="L3462" s="2" t="str">
        <f>IFERROR(VLOOKUP(C3462, [5]stores!A:B, 2, FALSE), "Unknown")</f>
        <v>Baldwin Bikes</v>
      </c>
      <c r="M3462" s="2" t="str">
        <f>VLOOKUP(D3462,[3]products!A:B,2,FALSE)</f>
        <v>Electra Girl's Hawaii 1 16" - 2017</v>
      </c>
      <c r="N3462" s="2" t="str">
        <f>VLOOKUP(D3462, [3]products!A:H, 8, FALSE)</f>
        <v>Electra</v>
      </c>
      <c r="O3462" s="21">
        <f>VLOOKUP(A3462, [1]orders!A:D, 4, FALSE)</f>
        <v>43031</v>
      </c>
      <c r="P3462" s="2">
        <v>1</v>
      </c>
      <c r="Q3462" s="2">
        <v>299.99</v>
      </c>
      <c r="R3462" s="27">
        <v>7.0000000000000007E-2</v>
      </c>
      <c r="S3462" s="2">
        <f t="shared" si="54"/>
        <v>299.99</v>
      </c>
    </row>
    <row r="3463" spans="1:19" x14ac:dyDescent="0.3">
      <c r="A3463" s="2">
        <v>1201</v>
      </c>
      <c r="B3463" s="2">
        <v>2</v>
      </c>
      <c r="C3463" s="2">
        <f>VLOOKUP(A3463, [1]orders!A:G, 7, FALSE)</f>
        <v>2</v>
      </c>
      <c r="D3463" s="2">
        <v>13</v>
      </c>
      <c r="E3463" s="2">
        <f>VLOOKUP(C3463, [2]staffs!A:G,1,FALSE)</f>
        <v>2</v>
      </c>
      <c r="F3463" s="2" t="str">
        <f>VLOOKUP(E3463, [2]staffs!A:D,4,FALSE)</f>
        <v>mireya.copeland@bikes.shop</v>
      </c>
      <c r="G3463" s="2">
        <f>VLOOKUP(D3463, [3]products!$A:$D, 4, FALSE)</f>
        <v>3</v>
      </c>
      <c r="H3463" s="2" t="str">
        <f>VLOOKUP(G3463, [4]categories!A:B, 2, FALSE)</f>
        <v>Cruisers Bicycles</v>
      </c>
      <c r="I3463" s="14">
        <f>VLOOKUP(A3463, [1]orders!A:B,2,FALSE)</f>
        <v>201</v>
      </c>
      <c r="J3463" s="14" t="str">
        <f>VLOOKUP(A3463, [1]orders!A:I,9,FALSE)</f>
        <v>candis.harding@gmail.com</v>
      </c>
      <c r="K3463" s="14">
        <f>VLOOKUP(A3463, [1]orders!A:J,10,FALSE)</f>
        <v>12020</v>
      </c>
      <c r="L3463" s="2" t="str">
        <f>IFERROR(VLOOKUP(C3463, [5]stores!A:B, 2, FALSE), "Unknown")</f>
        <v>Baldwin Bikes</v>
      </c>
      <c r="M3463" s="2" t="str">
        <f>VLOOKUP(D3463,[3]products!A:B,2,FALSE)</f>
        <v>Electra Cruiser 1 (24-Inch) - 2016</v>
      </c>
      <c r="N3463" s="2" t="str">
        <f>VLOOKUP(D3463, [3]products!A:H, 8, FALSE)</f>
        <v>Electra</v>
      </c>
      <c r="O3463" s="21">
        <f>VLOOKUP(A3463, [1]orders!A:D, 4, FALSE)</f>
        <v>43031</v>
      </c>
      <c r="P3463" s="2">
        <v>1</v>
      </c>
      <c r="Q3463" s="2">
        <v>269.99</v>
      </c>
      <c r="R3463" s="27">
        <v>0.05</v>
      </c>
      <c r="S3463" s="2">
        <f t="shared" si="54"/>
        <v>269.99</v>
      </c>
    </row>
    <row r="3464" spans="1:19" x14ac:dyDescent="0.3">
      <c r="A3464" s="2">
        <v>1201</v>
      </c>
      <c r="B3464" s="2">
        <v>3</v>
      </c>
      <c r="C3464" s="2">
        <f>VLOOKUP(A3464, [1]orders!A:G, 7, FALSE)</f>
        <v>2</v>
      </c>
      <c r="D3464" s="2">
        <v>26</v>
      </c>
      <c r="E3464" s="2">
        <f>VLOOKUP(C3464, [2]staffs!A:G,1,FALSE)</f>
        <v>2</v>
      </c>
      <c r="F3464" s="2" t="str">
        <f>VLOOKUP(E3464, [2]staffs!A:D,4,FALSE)</f>
        <v>mireya.copeland@bikes.shop</v>
      </c>
      <c r="G3464" s="2">
        <f>VLOOKUP(D3464, [3]products!$A:$D, 4, FALSE)</f>
        <v>2</v>
      </c>
      <c r="H3464" s="2" t="str">
        <f>VLOOKUP(G3464, [4]categories!A:B, 2, FALSE)</f>
        <v>Comfort Bicycles</v>
      </c>
      <c r="I3464" s="14">
        <f>VLOOKUP(A3464, [1]orders!A:B,2,FALSE)</f>
        <v>201</v>
      </c>
      <c r="J3464" s="14" t="str">
        <f>VLOOKUP(A3464, [1]orders!A:I,9,FALSE)</f>
        <v>candis.harding@gmail.com</v>
      </c>
      <c r="K3464" s="14">
        <f>VLOOKUP(A3464, [1]orders!A:J,10,FALSE)</f>
        <v>12020</v>
      </c>
      <c r="L3464" s="2" t="str">
        <f>IFERROR(VLOOKUP(C3464, [5]stores!A:B, 2, FALSE), "Unknown")</f>
        <v>Baldwin Bikes</v>
      </c>
      <c r="M3464" s="2" t="str">
        <f>VLOOKUP(D3464,[3]products!A:B,2,FALSE)</f>
        <v>Electra Townie Original 7D EQ - 2016</v>
      </c>
      <c r="N3464" s="2" t="str">
        <f>VLOOKUP(D3464, [3]products!A:H, 8, FALSE)</f>
        <v>Electra</v>
      </c>
      <c r="O3464" s="21">
        <f>VLOOKUP(A3464, [1]orders!A:D, 4, FALSE)</f>
        <v>43031</v>
      </c>
      <c r="P3464" s="2">
        <v>1</v>
      </c>
      <c r="Q3464" s="2">
        <v>599.99</v>
      </c>
      <c r="R3464" s="27">
        <v>0.2</v>
      </c>
      <c r="S3464" s="2">
        <f t="shared" si="54"/>
        <v>599.99</v>
      </c>
    </row>
    <row r="3465" spans="1:19" x14ac:dyDescent="0.3">
      <c r="A3465" s="2">
        <v>1201</v>
      </c>
      <c r="B3465" s="2">
        <v>4</v>
      </c>
      <c r="C3465" s="2">
        <f>VLOOKUP(A3465, [1]orders!A:G, 7, FALSE)</f>
        <v>2</v>
      </c>
      <c r="D3465" s="2">
        <v>17</v>
      </c>
      <c r="E3465" s="2">
        <f>VLOOKUP(C3465, [2]staffs!A:G,1,FALSE)</f>
        <v>2</v>
      </c>
      <c r="F3465" s="2" t="str">
        <f>VLOOKUP(E3465, [2]staffs!A:D,4,FALSE)</f>
        <v>mireya.copeland@bikes.shop</v>
      </c>
      <c r="G3465" s="2">
        <f>VLOOKUP(D3465, [3]products!$A:$D, 4, FALSE)</f>
        <v>3</v>
      </c>
      <c r="H3465" s="2" t="str">
        <f>VLOOKUP(G3465, [4]categories!A:B, 2, FALSE)</f>
        <v>Cruisers Bicycles</v>
      </c>
      <c r="I3465" s="14">
        <f>VLOOKUP(A3465, [1]orders!A:B,2,FALSE)</f>
        <v>201</v>
      </c>
      <c r="J3465" s="14" t="str">
        <f>VLOOKUP(A3465, [1]orders!A:I,9,FALSE)</f>
        <v>candis.harding@gmail.com</v>
      </c>
      <c r="K3465" s="14">
        <f>VLOOKUP(A3465, [1]orders!A:J,10,FALSE)</f>
        <v>12020</v>
      </c>
      <c r="L3465" s="2" t="str">
        <f>IFERROR(VLOOKUP(C3465, [5]stores!A:B, 2, FALSE), "Unknown")</f>
        <v>Baldwin Bikes</v>
      </c>
      <c r="M3465" s="2" t="str">
        <f>VLOOKUP(D3465,[3]products!A:B,2,FALSE)</f>
        <v>Pure Cycles Vine 8-Speed - 2016</v>
      </c>
      <c r="N3465" s="2" t="str">
        <f>VLOOKUP(D3465, [3]products!A:H, 8, FALSE)</f>
        <v>Pure Cycles</v>
      </c>
      <c r="O3465" s="21">
        <f>VLOOKUP(A3465, [1]orders!A:D, 4, FALSE)</f>
        <v>43031</v>
      </c>
      <c r="P3465" s="2">
        <v>2</v>
      </c>
      <c r="Q3465" s="2">
        <v>429</v>
      </c>
      <c r="R3465" s="27">
        <v>0.05</v>
      </c>
      <c r="S3465" s="2">
        <f t="shared" si="54"/>
        <v>858</v>
      </c>
    </row>
    <row r="3466" spans="1:19" x14ac:dyDescent="0.3">
      <c r="A3466" s="2">
        <v>1201</v>
      </c>
      <c r="B3466" s="2">
        <v>5</v>
      </c>
      <c r="C3466" s="2">
        <f>VLOOKUP(A3466, [1]orders!A:G, 7, FALSE)</f>
        <v>2</v>
      </c>
      <c r="D3466" s="2">
        <v>19</v>
      </c>
      <c r="E3466" s="2">
        <f>VLOOKUP(C3466, [2]staffs!A:G,1,FALSE)</f>
        <v>2</v>
      </c>
      <c r="F3466" s="2" t="str">
        <f>VLOOKUP(E3466, [2]staffs!A:D,4,FALSE)</f>
        <v>mireya.copeland@bikes.shop</v>
      </c>
      <c r="G3466" s="2">
        <f>VLOOKUP(D3466, [3]products!$A:$D, 4, FALSE)</f>
        <v>3</v>
      </c>
      <c r="H3466" s="2" t="str">
        <f>VLOOKUP(G3466, [4]categories!A:B, 2, FALSE)</f>
        <v>Cruisers Bicycles</v>
      </c>
      <c r="I3466" s="14">
        <f>VLOOKUP(A3466, [1]orders!A:B,2,FALSE)</f>
        <v>201</v>
      </c>
      <c r="J3466" s="14" t="str">
        <f>VLOOKUP(A3466, [1]orders!A:I,9,FALSE)</f>
        <v>candis.harding@gmail.com</v>
      </c>
      <c r="K3466" s="14">
        <f>VLOOKUP(A3466, [1]orders!A:J,10,FALSE)</f>
        <v>12020</v>
      </c>
      <c r="L3466" s="2" t="str">
        <f>IFERROR(VLOOKUP(C3466, [5]stores!A:B, 2, FALSE), "Unknown")</f>
        <v>Baldwin Bikes</v>
      </c>
      <c r="M3466" s="2" t="str">
        <f>VLOOKUP(D3466,[3]products!A:B,2,FALSE)</f>
        <v>Pure Cycles William 3-Speed - 2016</v>
      </c>
      <c r="N3466" s="2" t="str">
        <f>VLOOKUP(D3466, [3]products!A:H, 8, FALSE)</f>
        <v>Pure Cycles</v>
      </c>
      <c r="O3466" s="21">
        <f>VLOOKUP(A3466, [1]orders!A:D, 4, FALSE)</f>
        <v>43031</v>
      </c>
      <c r="P3466" s="2">
        <v>2</v>
      </c>
      <c r="Q3466" s="2">
        <v>449</v>
      </c>
      <c r="R3466" s="27">
        <v>0.2</v>
      </c>
      <c r="S3466" s="2">
        <f t="shared" si="54"/>
        <v>898</v>
      </c>
    </row>
    <row r="3467" spans="1:19" x14ac:dyDescent="0.3">
      <c r="A3467" s="2">
        <v>1202</v>
      </c>
      <c r="B3467" s="2">
        <v>1</v>
      </c>
      <c r="C3467" s="2">
        <f>VLOOKUP(A3467, [1]orders!A:G, 7, FALSE)</f>
        <v>2</v>
      </c>
      <c r="D3467" s="2">
        <v>84</v>
      </c>
      <c r="E3467" s="2">
        <f>VLOOKUP(C3467, [2]staffs!A:G,1,FALSE)</f>
        <v>2</v>
      </c>
      <c r="F3467" s="2" t="str">
        <f>VLOOKUP(E3467, [2]staffs!A:D,4,FALSE)</f>
        <v>mireya.copeland@bikes.shop</v>
      </c>
      <c r="G3467" s="2">
        <f>VLOOKUP(D3467, [3]products!$A:$D, 4, FALSE)</f>
        <v>1</v>
      </c>
      <c r="H3467" s="2" t="str">
        <f>VLOOKUP(G3467, [4]categories!A:B, 2, FALSE)</f>
        <v>Children Bicycles</v>
      </c>
      <c r="I3467" s="14">
        <f>VLOOKUP(A3467, [1]orders!A:B,2,FALSE)</f>
        <v>593</v>
      </c>
      <c r="J3467" s="14" t="str">
        <f>VLOOKUP(A3467, [1]orders!A:I,9,FALSE)</f>
        <v>antony.atkinson@msn.com</v>
      </c>
      <c r="K3467" s="14">
        <f>VLOOKUP(A3467, [1]orders!A:J,10,FALSE)</f>
        <v>11787</v>
      </c>
      <c r="L3467" s="2" t="str">
        <f>IFERROR(VLOOKUP(C3467, [5]stores!A:B, 2, FALSE), "Unknown")</f>
        <v>Baldwin Bikes</v>
      </c>
      <c r="M3467" s="2" t="str">
        <f>VLOOKUP(D3467,[3]products!A:B,2,FALSE)</f>
        <v>Sun Bicycles Lil Kitt'n - 2017</v>
      </c>
      <c r="N3467" s="2" t="str">
        <f>VLOOKUP(D3467, [3]products!A:H, 8, FALSE)</f>
        <v>Sun Bicycles</v>
      </c>
      <c r="O3467" s="21">
        <f>VLOOKUP(A3467, [1]orders!A:D, 4, FALSE)</f>
        <v>43032</v>
      </c>
      <c r="P3467" s="2">
        <v>2</v>
      </c>
      <c r="Q3467" s="2">
        <v>109.99</v>
      </c>
      <c r="R3467" s="27">
        <v>0.05</v>
      </c>
      <c r="S3467" s="2">
        <f t="shared" si="54"/>
        <v>219.98</v>
      </c>
    </row>
    <row r="3468" spans="1:19" x14ac:dyDescent="0.3">
      <c r="A3468" s="2">
        <v>1203</v>
      </c>
      <c r="B3468" s="2">
        <v>1</v>
      </c>
      <c r="C3468" s="2">
        <f>VLOOKUP(A3468, [1]orders!A:G, 7, FALSE)</f>
        <v>2</v>
      </c>
      <c r="D3468" s="2">
        <v>6</v>
      </c>
      <c r="E3468" s="2">
        <f>VLOOKUP(C3468, [2]staffs!A:G,1,FALSE)</f>
        <v>2</v>
      </c>
      <c r="F3468" s="2" t="str">
        <f>VLOOKUP(E3468, [2]staffs!A:D,4,FALSE)</f>
        <v>mireya.copeland@bikes.shop</v>
      </c>
      <c r="G3468" s="2">
        <f>VLOOKUP(D3468, [3]products!$A:$D, 4, FALSE)</f>
        <v>6</v>
      </c>
      <c r="H3468" s="2" t="str">
        <f>VLOOKUP(G3468, [4]categories!A:B, 2, FALSE)</f>
        <v>Mountain Bikes</v>
      </c>
      <c r="I3468" s="14">
        <f>VLOOKUP(A3468, [1]orders!A:B,2,FALSE)</f>
        <v>1191</v>
      </c>
      <c r="J3468" s="14" t="str">
        <f>VLOOKUP(A3468, [1]orders!A:I,9,FALSE)</f>
        <v>tam.fisher@aol.com</v>
      </c>
      <c r="K3468" s="14">
        <f>VLOOKUP(A3468, [1]orders!A:J,10,FALSE)</f>
        <v>14606</v>
      </c>
      <c r="L3468" s="2" t="str">
        <f>IFERROR(VLOOKUP(C3468, [5]stores!A:B, 2, FALSE), "Unknown")</f>
        <v>Baldwin Bikes</v>
      </c>
      <c r="M3468" s="2" t="str">
        <f>VLOOKUP(D3468,[3]products!A:B,2,FALSE)</f>
        <v>Surly Ice Cream Truck Frameset - 2016</v>
      </c>
      <c r="N3468" s="2" t="str">
        <f>VLOOKUP(D3468, [3]products!A:H, 8, FALSE)</f>
        <v>Surly</v>
      </c>
      <c r="O3468" s="21">
        <f>VLOOKUP(A3468, [1]orders!A:D, 4, FALSE)</f>
        <v>43033</v>
      </c>
      <c r="P3468" s="2">
        <v>2</v>
      </c>
      <c r="Q3468" s="2">
        <v>469.99</v>
      </c>
      <c r="R3468" s="27">
        <v>7.0000000000000007E-2</v>
      </c>
      <c r="S3468" s="2">
        <f t="shared" si="54"/>
        <v>939.98</v>
      </c>
    </row>
    <row r="3469" spans="1:19" x14ac:dyDescent="0.3">
      <c r="A3469" s="2">
        <v>1203</v>
      </c>
      <c r="B3469" s="2">
        <v>2</v>
      </c>
      <c r="C3469" s="2">
        <f>VLOOKUP(A3469, [1]orders!A:G, 7, FALSE)</f>
        <v>2</v>
      </c>
      <c r="D3469" s="2">
        <v>55</v>
      </c>
      <c r="E3469" s="2">
        <f>VLOOKUP(C3469, [2]staffs!A:G,1,FALSE)</f>
        <v>2</v>
      </c>
      <c r="F3469" s="2" t="str">
        <f>VLOOKUP(E3469, [2]staffs!A:D,4,FALSE)</f>
        <v>mireya.copeland@bikes.shop</v>
      </c>
      <c r="G3469" s="2">
        <f>VLOOKUP(D3469, [3]products!$A:$D, 4, FALSE)</f>
        <v>7</v>
      </c>
      <c r="H3469" s="2" t="str">
        <f>VLOOKUP(G3469, [4]categories!A:B, 2, FALSE)</f>
        <v>Road Bikes</v>
      </c>
      <c r="I3469" s="14">
        <f>VLOOKUP(A3469, [1]orders!A:B,2,FALSE)</f>
        <v>1191</v>
      </c>
      <c r="J3469" s="14" t="str">
        <f>VLOOKUP(A3469, [1]orders!A:I,9,FALSE)</f>
        <v>tam.fisher@aol.com</v>
      </c>
      <c r="K3469" s="14">
        <f>VLOOKUP(A3469, [1]orders!A:J,10,FALSE)</f>
        <v>14606</v>
      </c>
      <c r="L3469" s="2" t="str">
        <f>IFERROR(VLOOKUP(C3469, [5]stores!A:B, 2, FALSE), "Unknown")</f>
        <v>Baldwin Bikes</v>
      </c>
      <c r="M3469" s="2" t="str">
        <f>VLOOKUP(D3469,[3]products!A:B,2,FALSE)</f>
        <v>Trek Domane S 6 - 2017</v>
      </c>
      <c r="N3469" s="2" t="str">
        <f>VLOOKUP(D3469, [3]products!A:H, 8, FALSE)</f>
        <v>Trek</v>
      </c>
      <c r="O3469" s="21">
        <f>VLOOKUP(A3469, [1]orders!A:D, 4, FALSE)</f>
        <v>43033</v>
      </c>
      <c r="P3469" s="2">
        <v>1</v>
      </c>
      <c r="Q3469" s="2">
        <v>2699.99</v>
      </c>
      <c r="R3469" s="27">
        <v>0.05</v>
      </c>
      <c r="S3469" s="2">
        <f t="shared" si="54"/>
        <v>2699.99</v>
      </c>
    </row>
    <row r="3470" spans="1:19" x14ac:dyDescent="0.3">
      <c r="A3470" s="2">
        <v>1204</v>
      </c>
      <c r="B3470" s="2">
        <v>1</v>
      </c>
      <c r="C3470" s="2">
        <f>VLOOKUP(A3470, [1]orders!A:G, 7, FALSE)</f>
        <v>2</v>
      </c>
      <c r="D3470" s="2">
        <v>37</v>
      </c>
      <c r="E3470" s="2">
        <f>VLOOKUP(C3470, [2]staffs!A:G,1,FALSE)</f>
        <v>2</v>
      </c>
      <c r="F3470" s="2" t="str">
        <f>VLOOKUP(E3470, [2]staffs!A:D,4,FALSE)</f>
        <v>mireya.copeland@bikes.shop</v>
      </c>
      <c r="G3470" s="2">
        <f>VLOOKUP(D3470, [3]products!$A:$D, 4, FALSE)</f>
        <v>6</v>
      </c>
      <c r="H3470" s="2" t="str">
        <f>VLOOKUP(G3470, [4]categories!A:B, 2, FALSE)</f>
        <v>Mountain Bikes</v>
      </c>
      <c r="I3470" s="14">
        <f>VLOOKUP(A3470, [1]orders!A:B,2,FALSE)</f>
        <v>1277</v>
      </c>
      <c r="J3470" s="14" t="str">
        <f>VLOOKUP(A3470, [1]orders!A:I,9,FALSE)</f>
        <v>piedad.irwin@hotmail.com</v>
      </c>
      <c r="K3470" s="14">
        <f>VLOOKUP(A3470, [1]orders!A:J,10,FALSE)</f>
        <v>11727</v>
      </c>
      <c r="L3470" s="2" t="str">
        <f>IFERROR(VLOOKUP(C3470, [5]stores!A:B, 2, FALSE), "Unknown")</f>
        <v>Baldwin Bikes</v>
      </c>
      <c r="M3470" s="2" t="str">
        <f>VLOOKUP(D3470,[3]products!A:B,2,FALSE)</f>
        <v>Haro Flightline One ST - 2017</v>
      </c>
      <c r="N3470" s="2" t="str">
        <f>VLOOKUP(D3470, [3]products!A:H, 8, FALSE)</f>
        <v>Haro</v>
      </c>
      <c r="O3470" s="21">
        <f>VLOOKUP(A3470, [1]orders!A:D, 4, FALSE)</f>
        <v>43033</v>
      </c>
      <c r="P3470" s="2">
        <v>2</v>
      </c>
      <c r="Q3470" s="2">
        <v>379.99</v>
      </c>
      <c r="R3470" s="27">
        <v>7.0000000000000007E-2</v>
      </c>
      <c r="S3470" s="2">
        <f t="shared" si="54"/>
        <v>759.98</v>
      </c>
    </row>
    <row r="3471" spans="1:19" x14ac:dyDescent="0.3">
      <c r="A3471" s="2">
        <v>1205</v>
      </c>
      <c r="B3471" s="2">
        <v>1</v>
      </c>
      <c r="C3471" s="2">
        <f>VLOOKUP(A3471, [1]orders!A:G, 7, FALSE)</f>
        <v>1</v>
      </c>
      <c r="D3471" s="2">
        <v>105</v>
      </c>
      <c r="E3471" s="2">
        <f>VLOOKUP(C3471, [2]staffs!A:G,1,FALSE)</f>
        <v>1</v>
      </c>
      <c r="F3471" s="2" t="str">
        <f>VLOOKUP(E3471, [2]staffs!A:D,4,FALSE)</f>
        <v>fabiola.jackson@bikes.shop</v>
      </c>
      <c r="G3471" s="2">
        <f>VLOOKUP(D3471, [3]products!$A:$D, 4, FALSE)</f>
        <v>2</v>
      </c>
      <c r="H3471" s="2" t="str">
        <f>VLOOKUP(G3471, [4]categories!A:B, 2, FALSE)</f>
        <v>Comfort Bicycles</v>
      </c>
      <c r="I3471" s="14">
        <f>VLOOKUP(A3471, [1]orders!A:B,2,FALSE)</f>
        <v>1091</v>
      </c>
      <c r="J3471" s="14" t="str">
        <f>VLOOKUP(A3471, [1]orders!A:I,9,FALSE)</f>
        <v>risa.gallagher@yahoo.com</v>
      </c>
      <c r="K3471" s="14">
        <f>VLOOKUP(A3471, [1]orders!A:J,10,FALSE)</f>
        <v>95677</v>
      </c>
      <c r="L3471" s="2" t="str">
        <f>IFERROR(VLOOKUP(C3471, [5]stores!A:B, 2, FALSE), "Unknown")</f>
        <v>Santa Cruz Bikes</v>
      </c>
      <c r="M3471" s="2" t="str">
        <f>VLOOKUP(D3471,[3]products!A:B,2,FALSE)</f>
        <v>Sun Bicycles Streamway 7 - 2017</v>
      </c>
      <c r="N3471" s="2" t="str">
        <f>VLOOKUP(D3471, [3]products!A:H, 8, FALSE)</f>
        <v>Sun Bicycles</v>
      </c>
      <c r="O3471" s="21">
        <f>VLOOKUP(A3471, [1]orders!A:D, 4, FALSE)</f>
        <v>43034</v>
      </c>
      <c r="P3471" s="2">
        <v>2</v>
      </c>
      <c r="Q3471" s="2">
        <v>533.99</v>
      </c>
      <c r="R3471" s="27">
        <v>0.2</v>
      </c>
      <c r="S3471" s="2">
        <f t="shared" si="54"/>
        <v>1067.98</v>
      </c>
    </row>
    <row r="3472" spans="1:19" x14ac:dyDescent="0.3">
      <c r="A3472" s="2">
        <v>1205</v>
      </c>
      <c r="B3472" s="2">
        <v>2</v>
      </c>
      <c r="C3472" s="2">
        <f>VLOOKUP(A3472, [1]orders!A:G, 7, FALSE)</f>
        <v>1</v>
      </c>
      <c r="D3472" s="2">
        <v>46</v>
      </c>
      <c r="E3472" s="2">
        <f>VLOOKUP(C3472, [2]staffs!A:G,1,FALSE)</f>
        <v>1</v>
      </c>
      <c r="F3472" s="2" t="str">
        <f>VLOOKUP(E3472, [2]staffs!A:D,4,FALSE)</f>
        <v>fabiola.jackson@bikes.shop</v>
      </c>
      <c r="G3472" s="2">
        <f>VLOOKUP(D3472, [3]products!$A:$D, 4, FALSE)</f>
        <v>6</v>
      </c>
      <c r="H3472" s="2" t="str">
        <f>VLOOKUP(G3472, [4]categories!A:B, 2, FALSE)</f>
        <v>Mountain Bikes</v>
      </c>
      <c r="I3472" s="14">
        <f>VLOOKUP(A3472, [1]orders!A:B,2,FALSE)</f>
        <v>1091</v>
      </c>
      <c r="J3472" s="14" t="str">
        <f>VLOOKUP(A3472, [1]orders!A:I,9,FALSE)</f>
        <v>risa.gallagher@yahoo.com</v>
      </c>
      <c r="K3472" s="14">
        <f>VLOOKUP(A3472, [1]orders!A:J,10,FALSE)</f>
        <v>95677</v>
      </c>
      <c r="L3472" s="2" t="str">
        <f>IFERROR(VLOOKUP(C3472, [5]stores!A:B, 2, FALSE), "Unknown")</f>
        <v>Santa Cruz Bikes</v>
      </c>
      <c r="M3472" s="2" t="str">
        <f>VLOOKUP(D3472,[3]products!A:B,2,FALSE)</f>
        <v>Haro SR 1.3 - 2017</v>
      </c>
      <c r="N3472" s="2" t="str">
        <f>VLOOKUP(D3472, [3]products!A:H, 8, FALSE)</f>
        <v>Haro</v>
      </c>
      <c r="O3472" s="21">
        <f>VLOOKUP(A3472, [1]orders!A:D, 4, FALSE)</f>
        <v>43034</v>
      </c>
      <c r="P3472" s="2">
        <v>2</v>
      </c>
      <c r="Q3472" s="2">
        <v>1409.99</v>
      </c>
      <c r="R3472" s="27">
        <v>0.2</v>
      </c>
      <c r="S3472" s="2">
        <f t="shared" si="54"/>
        <v>2819.98</v>
      </c>
    </row>
    <row r="3473" spans="1:19" x14ac:dyDescent="0.3">
      <c r="A3473" s="2">
        <v>1205</v>
      </c>
      <c r="B3473" s="2">
        <v>3</v>
      </c>
      <c r="C3473" s="2">
        <f>VLOOKUP(A3473, [1]orders!A:G, 7, FALSE)</f>
        <v>1</v>
      </c>
      <c r="D3473" s="2">
        <v>71</v>
      </c>
      <c r="E3473" s="2">
        <f>VLOOKUP(C3473, [2]staffs!A:G,1,FALSE)</f>
        <v>1</v>
      </c>
      <c r="F3473" s="2" t="str">
        <f>VLOOKUP(E3473, [2]staffs!A:D,4,FALSE)</f>
        <v>fabiola.jackson@bikes.shop</v>
      </c>
      <c r="G3473" s="2">
        <f>VLOOKUP(D3473, [3]products!$A:$D, 4, FALSE)</f>
        <v>3</v>
      </c>
      <c r="H3473" s="2" t="str">
        <f>VLOOKUP(G3473, [4]categories!A:B, 2, FALSE)</f>
        <v>Cruisers Bicycles</v>
      </c>
      <c r="I3473" s="14">
        <f>VLOOKUP(A3473, [1]orders!A:B,2,FALSE)</f>
        <v>1091</v>
      </c>
      <c r="J3473" s="14" t="str">
        <f>VLOOKUP(A3473, [1]orders!A:I,9,FALSE)</f>
        <v>risa.gallagher@yahoo.com</v>
      </c>
      <c r="K3473" s="14">
        <f>VLOOKUP(A3473, [1]orders!A:J,10,FALSE)</f>
        <v>95677</v>
      </c>
      <c r="L3473" s="2" t="str">
        <f>IFERROR(VLOOKUP(C3473, [5]stores!A:B, 2, FALSE), "Unknown")</f>
        <v>Santa Cruz Bikes</v>
      </c>
      <c r="M3473" s="2" t="str">
        <f>VLOOKUP(D3473,[3]products!A:B,2,FALSE)</f>
        <v>Sun Bicycles Atlas X-Type - 2017</v>
      </c>
      <c r="N3473" s="2" t="str">
        <f>VLOOKUP(D3473, [3]products!A:H, 8, FALSE)</f>
        <v>Sun Bicycles</v>
      </c>
      <c r="O3473" s="21">
        <f>VLOOKUP(A3473, [1]orders!A:D, 4, FALSE)</f>
        <v>43034</v>
      </c>
      <c r="P3473" s="2">
        <v>1</v>
      </c>
      <c r="Q3473" s="2">
        <v>416.99</v>
      </c>
      <c r="R3473" s="27">
        <v>0.05</v>
      </c>
      <c r="S3473" s="2">
        <f t="shared" si="54"/>
        <v>416.99</v>
      </c>
    </row>
    <row r="3474" spans="1:19" x14ac:dyDescent="0.3">
      <c r="A3474" s="2">
        <v>1205</v>
      </c>
      <c r="B3474" s="2">
        <v>4</v>
      </c>
      <c r="C3474" s="2">
        <f>VLOOKUP(A3474, [1]orders!A:G, 7, FALSE)</f>
        <v>1</v>
      </c>
      <c r="D3474" s="2">
        <v>79</v>
      </c>
      <c r="E3474" s="2">
        <f>VLOOKUP(C3474, [2]staffs!A:G,1,FALSE)</f>
        <v>1</v>
      </c>
      <c r="F3474" s="2" t="str">
        <f>VLOOKUP(E3474, [2]staffs!A:D,4,FALSE)</f>
        <v>fabiola.jackson@bikes.shop</v>
      </c>
      <c r="G3474" s="2">
        <f>VLOOKUP(D3474, [3]products!$A:$D, 4, FALSE)</f>
        <v>3</v>
      </c>
      <c r="H3474" s="2" t="str">
        <f>VLOOKUP(G3474, [4]categories!A:B, 2, FALSE)</f>
        <v>Cruisers Bicycles</v>
      </c>
      <c r="I3474" s="14">
        <f>VLOOKUP(A3474, [1]orders!A:B,2,FALSE)</f>
        <v>1091</v>
      </c>
      <c r="J3474" s="14" t="str">
        <f>VLOOKUP(A3474, [1]orders!A:I,9,FALSE)</f>
        <v>risa.gallagher@yahoo.com</v>
      </c>
      <c r="K3474" s="14">
        <f>VLOOKUP(A3474, [1]orders!A:J,10,FALSE)</f>
        <v>95677</v>
      </c>
      <c r="L3474" s="2" t="str">
        <f>IFERROR(VLOOKUP(C3474, [5]stores!A:B, 2, FALSE), "Unknown")</f>
        <v>Santa Cruz Bikes</v>
      </c>
      <c r="M3474" s="2" t="str">
        <f>VLOOKUP(D3474,[3]products!A:B,2,FALSE)</f>
        <v>Sun Bicycles Boardwalk (24-inch Wheels) - 2017</v>
      </c>
      <c r="N3474" s="2" t="str">
        <f>VLOOKUP(D3474, [3]products!A:H, 8, FALSE)</f>
        <v>Sun Bicycles</v>
      </c>
      <c r="O3474" s="21">
        <f>VLOOKUP(A3474, [1]orders!A:D, 4, FALSE)</f>
        <v>43034</v>
      </c>
      <c r="P3474" s="2">
        <v>2</v>
      </c>
      <c r="Q3474" s="2">
        <v>402.99</v>
      </c>
      <c r="R3474" s="27">
        <v>7.0000000000000007E-2</v>
      </c>
      <c r="S3474" s="2">
        <f t="shared" si="54"/>
        <v>805.98</v>
      </c>
    </row>
    <row r="3475" spans="1:19" x14ac:dyDescent="0.3">
      <c r="A3475" s="2">
        <v>1205</v>
      </c>
      <c r="B3475" s="2">
        <v>5</v>
      </c>
      <c r="C3475" s="2">
        <f>VLOOKUP(A3475, [1]orders!A:G, 7, FALSE)</f>
        <v>1</v>
      </c>
      <c r="D3475" s="2">
        <v>92</v>
      </c>
      <c r="E3475" s="2">
        <f>VLOOKUP(C3475, [2]staffs!A:G,1,FALSE)</f>
        <v>1</v>
      </c>
      <c r="F3475" s="2" t="str">
        <f>VLOOKUP(E3475, [2]staffs!A:D,4,FALSE)</f>
        <v>fabiola.jackson@bikes.shop</v>
      </c>
      <c r="G3475" s="2">
        <f>VLOOKUP(D3475, [3]products!$A:$D, 4, FALSE)</f>
        <v>1</v>
      </c>
      <c r="H3475" s="2" t="str">
        <f>VLOOKUP(G3475, [4]categories!A:B, 2, FALSE)</f>
        <v>Children Bicycles</v>
      </c>
      <c r="I3475" s="14">
        <f>VLOOKUP(A3475, [1]orders!A:B,2,FALSE)</f>
        <v>1091</v>
      </c>
      <c r="J3475" s="14" t="str">
        <f>VLOOKUP(A3475, [1]orders!A:I,9,FALSE)</f>
        <v>risa.gallagher@yahoo.com</v>
      </c>
      <c r="K3475" s="14">
        <f>VLOOKUP(A3475, [1]orders!A:J,10,FALSE)</f>
        <v>95677</v>
      </c>
      <c r="L3475" s="2" t="str">
        <f>IFERROR(VLOOKUP(C3475, [5]stores!A:B, 2, FALSE), "Unknown")</f>
        <v>Santa Cruz Bikes</v>
      </c>
      <c r="M3475" s="2" t="str">
        <f>VLOOKUP(D3475,[3]products!A:B,2,FALSE)</f>
        <v>Haro Shredder 20 - 2017</v>
      </c>
      <c r="N3475" s="2" t="str">
        <f>VLOOKUP(D3475, [3]products!A:H, 8, FALSE)</f>
        <v>Haro</v>
      </c>
      <c r="O3475" s="21">
        <f>VLOOKUP(A3475, [1]orders!A:D, 4, FALSE)</f>
        <v>43034</v>
      </c>
      <c r="P3475" s="2">
        <v>1</v>
      </c>
      <c r="Q3475" s="2">
        <v>209.99</v>
      </c>
      <c r="R3475" s="27">
        <v>0.1</v>
      </c>
      <c r="S3475" s="2">
        <f t="shared" si="54"/>
        <v>209.99</v>
      </c>
    </row>
    <row r="3476" spans="1:19" x14ac:dyDescent="0.3">
      <c r="A3476" s="2">
        <v>1206</v>
      </c>
      <c r="B3476" s="2">
        <v>1</v>
      </c>
      <c r="C3476" s="2">
        <f>VLOOKUP(A3476, [1]orders!A:G, 7, FALSE)</f>
        <v>2</v>
      </c>
      <c r="D3476" s="2">
        <v>73</v>
      </c>
      <c r="E3476" s="2">
        <f>VLOOKUP(C3476, [2]staffs!A:G,1,FALSE)</f>
        <v>2</v>
      </c>
      <c r="F3476" s="2" t="str">
        <f>VLOOKUP(E3476, [2]staffs!A:D,4,FALSE)</f>
        <v>mireya.copeland@bikes.shop</v>
      </c>
      <c r="G3476" s="2">
        <f>VLOOKUP(D3476, [3]products!$A:$D, 4, FALSE)</f>
        <v>3</v>
      </c>
      <c r="H3476" s="2" t="str">
        <f>VLOOKUP(G3476, [4]categories!A:B, 2, FALSE)</f>
        <v>Cruisers Bicycles</v>
      </c>
      <c r="I3476" s="14">
        <f>VLOOKUP(A3476, [1]orders!A:B,2,FALSE)</f>
        <v>222</v>
      </c>
      <c r="J3476" s="14" t="str">
        <f>VLOOKUP(A3476, [1]orders!A:I,9,FALSE)</f>
        <v>anya.contreras@msn.com</v>
      </c>
      <c r="K3476" s="14">
        <f>VLOOKUP(A3476, [1]orders!A:J,10,FALSE)</f>
        <v>11731</v>
      </c>
      <c r="L3476" s="2" t="str">
        <f>IFERROR(VLOOKUP(C3476, [5]stores!A:B, 2, FALSE), "Unknown")</f>
        <v>Baldwin Bikes</v>
      </c>
      <c r="M3476" s="2" t="str">
        <f>VLOOKUP(D3476,[3]products!A:B,2,FALSE)</f>
        <v>Sun Bicycles Brickell Tandem 7 - 2017</v>
      </c>
      <c r="N3476" s="2" t="str">
        <f>VLOOKUP(D3476, [3]products!A:H, 8, FALSE)</f>
        <v>Sun Bicycles</v>
      </c>
      <c r="O3476" s="21">
        <f>VLOOKUP(A3476, [1]orders!A:D, 4, FALSE)</f>
        <v>43034</v>
      </c>
      <c r="P3476" s="2">
        <v>1</v>
      </c>
      <c r="Q3476" s="2">
        <v>749.99</v>
      </c>
      <c r="R3476" s="27">
        <v>7.0000000000000007E-2</v>
      </c>
      <c r="S3476" s="2">
        <f t="shared" si="54"/>
        <v>749.99</v>
      </c>
    </row>
    <row r="3477" spans="1:19" x14ac:dyDescent="0.3">
      <c r="A3477" s="2">
        <v>1206</v>
      </c>
      <c r="B3477" s="2">
        <v>2</v>
      </c>
      <c r="C3477" s="2">
        <f>VLOOKUP(A3477, [1]orders!A:G, 7, FALSE)</f>
        <v>2</v>
      </c>
      <c r="D3477" s="2">
        <v>29</v>
      </c>
      <c r="E3477" s="2">
        <f>VLOOKUP(C3477, [2]staffs!A:G,1,FALSE)</f>
        <v>2</v>
      </c>
      <c r="F3477" s="2" t="str">
        <f>VLOOKUP(E3477, [2]staffs!A:D,4,FALSE)</f>
        <v>mireya.copeland@bikes.shop</v>
      </c>
      <c r="G3477" s="2">
        <f>VLOOKUP(D3477, [3]products!$A:$D, 4, FALSE)</f>
        <v>6</v>
      </c>
      <c r="H3477" s="2" t="str">
        <f>VLOOKUP(G3477, [4]categories!A:B, 2, FALSE)</f>
        <v>Mountain Bikes</v>
      </c>
      <c r="I3477" s="14">
        <f>VLOOKUP(A3477, [1]orders!A:B,2,FALSE)</f>
        <v>222</v>
      </c>
      <c r="J3477" s="14" t="str">
        <f>VLOOKUP(A3477, [1]orders!A:I,9,FALSE)</f>
        <v>anya.contreras@msn.com</v>
      </c>
      <c r="K3477" s="14">
        <f>VLOOKUP(A3477, [1]orders!A:J,10,FALSE)</f>
        <v>11731</v>
      </c>
      <c r="L3477" s="2" t="str">
        <f>IFERROR(VLOOKUP(C3477, [5]stores!A:B, 2, FALSE), "Unknown")</f>
        <v>Baldwin Bikes</v>
      </c>
      <c r="M3477" s="2" t="str">
        <f>VLOOKUP(D3477,[3]products!A:B,2,FALSE)</f>
        <v>Trek X-Caliber 8 - 2017</v>
      </c>
      <c r="N3477" s="2" t="str">
        <f>VLOOKUP(D3477, [3]products!A:H, 8, FALSE)</f>
        <v>Trek</v>
      </c>
      <c r="O3477" s="21">
        <f>VLOOKUP(A3477, [1]orders!A:D, 4, FALSE)</f>
        <v>43034</v>
      </c>
      <c r="P3477" s="2">
        <v>1</v>
      </c>
      <c r="Q3477" s="2">
        <v>999.99</v>
      </c>
      <c r="R3477" s="27">
        <v>0.2</v>
      </c>
      <c r="S3477" s="2">
        <f t="shared" si="54"/>
        <v>999.99</v>
      </c>
    </row>
    <row r="3478" spans="1:19" x14ac:dyDescent="0.3">
      <c r="A3478" s="2">
        <v>1207</v>
      </c>
      <c r="B3478" s="2">
        <v>1</v>
      </c>
      <c r="C3478" s="2">
        <f>VLOOKUP(A3478, [1]orders!A:G, 7, FALSE)</f>
        <v>2</v>
      </c>
      <c r="D3478" s="2">
        <v>104</v>
      </c>
      <c r="E3478" s="2">
        <f>VLOOKUP(C3478, [2]staffs!A:G,1,FALSE)</f>
        <v>2</v>
      </c>
      <c r="F3478" s="2" t="str">
        <f>VLOOKUP(E3478, [2]staffs!A:D,4,FALSE)</f>
        <v>mireya.copeland@bikes.shop</v>
      </c>
      <c r="G3478" s="2">
        <f>VLOOKUP(D3478, [3]products!$A:$D, 4, FALSE)</f>
        <v>2</v>
      </c>
      <c r="H3478" s="2" t="str">
        <f>VLOOKUP(G3478, [4]categories!A:B, 2, FALSE)</f>
        <v>Comfort Bicycles</v>
      </c>
      <c r="I3478" s="14">
        <f>VLOOKUP(A3478, [1]orders!A:B,2,FALSE)</f>
        <v>1002</v>
      </c>
      <c r="J3478" s="14" t="str">
        <f>VLOOKUP(A3478, [1]orders!A:I,9,FALSE)</f>
        <v>cami.williamson@hotmail.com</v>
      </c>
      <c r="K3478" s="14">
        <f>VLOOKUP(A3478, [1]orders!A:J,10,FALSE)</f>
        <v>11758</v>
      </c>
      <c r="L3478" s="2" t="str">
        <f>IFERROR(VLOOKUP(C3478, [5]stores!A:B, 2, FALSE), "Unknown")</f>
        <v>Baldwin Bikes</v>
      </c>
      <c r="M3478" s="2" t="str">
        <f>VLOOKUP(D3478,[3]products!A:B,2,FALSE)</f>
        <v>Sun Bicycles Streamway - 2017</v>
      </c>
      <c r="N3478" s="2" t="str">
        <f>VLOOKUP(D3478, [3]products!A:H, 8, FALSE)</f>
        <v>Sun Bicycles</v>
      </c>
      <c r="O3478" s="21">
        <f>VLOOKUP(A3478, [1]orders!A:D, 4, FALSE)</f>
        <v>43034</v>
      </c>
      <c r="P3478" s="2">
        <v>1</v>
      </c>
      <c r="Q3478" s="2">
        <v>481.99</v>
      </c>
      <c r="R3478" s="27">
        <v>0.05</v>
      </c>
      <c r="S3478" s="2">
        <f t="shared" si="54"/>
        <v>481.99</v>
      </c>
    </row>
    <row r="3479" spans="1:19" x14ac:dyDescent="0.3">
      <c r="A3479" s="2">
        <v>1207</v>
      </c>
      <c r="B3479" s="2">
        <v>2</v>
      </c>
      <c r="C3479" s="2">
        <f>VLOOKUP(A3479, [1]orders!A:G, 7, FALSE)</f>
        <v>2</v>
      </c>
      <c r="D3479" s="2">
        <v>103</v>
      </c>
      <c r="E3479" s="2">
        <f>VLOOKUP(C3479, [2]staffs!A:G,1,FALSE)</f>
        <v>2</v>
      </c>
      <c r="F3479" s="2" t="str">
        <f>VLOOKUP(E3479, [2]staffs!A:D,4,FALSE)</f>
        <v>mireya.copeland@bikes.shop</v>
      </c>
      <c r="G3479" s="2">
        <f>VLOOKUP(D3479, [3]products!$A:$D, 4, FALSE)</f>
        <v>2</v>
      </c>
      <c r="H3479" s="2" t="str">
        <f>VLOOKUP(G3479, [4]categories!A:B, 2, FALSE)</f>
        <v>Comfort Bicycles</v>
      </c>
      <c r="I3479" s="14">
        <f>VLOOKUP(A3479, [1]orders!A:B,2,FALSE)</f>
        <v>1002</v>
      </c>
      <c r="J3479" s="14" t="str">
        <f>VLOOKUP(A3479, [1]orders!A:I,9,FALSE)</f>
        <v>cami.williamson@hotmail.com</v>
      </c>
      <c r="K3479" s="14">
        <f>VLOOKUP(A3479, [1]orders!A:J,10,FALSE)</f>
        <v>11758</v>
      </c>
      <c r="L3479" s="2" t="str">
        <f>IFERROR(VLOOKUP(C3479, [5]stores!A:B, 2, FALSE), "Unknown")</f>
        <v>Baldwin Bikes</v>
      </c>
      <c r="M3479" s="2" t="str">
        <f>VLOOKUP(D3479,[3]products!A:B,2,FALSE)</f>
        <v>Sun Bicycles Streamway 3 - 2017</v>
      </c>
      <c r="N3479" s="2" t="str">
        <f>VLOOKUP(D3479, [3]products!A:H, 8, FALSE)</f>
        <v>Sun Bicycles</v>
      </c>
      <c r="O3479" s="21">
        <f>VLOOKUP(A3479, [1]orders!A:D, 4, FALSE)</f>
        <v>43034</v>
      </c>
      <c r="P3479" s="2">
        <v>1</v>
      </c>
      <c r="Q3479" s="2">
        <v>551.99</v>
      </c>
      <c r="R3479" s="27">
        <v>0.1</v>
      </c>
      <c r="S3479" s="2">
        <f t="shared" si="54"/>
        <v>551.99</v>
      </c>
    </row>
    <row r="3480" spans="1:19" x14ac:dyDescent="0.3">
      <c r="A3480" s="2">
        <v>1207</v>
      </c>
      <c r="B3480" s="2">
        <v>3</v>
      </c>
      <c r="C3480" s="2">
        <f>VLOOKUP(A3480, [1]orders!A:G, 7, FALSE)</f>
        <v>2</v>
      </c>
      <c r="D3480" s="2">
        <v>23</v>
      </c>
      <c r="E3480" s="2">
        <f>VLOOKUP(C3480, [2]staffs!A:G,1,FALSE)</f>
        <v>2</v>
      </c>
      <c r="F3480" s="2" t="str">
        <f>VLOOKUP(E3480, [2]staffs!A:D,4,FALSE)</f>
        <v>mireya.copeland@bikes.shop</v>
      </c>
      <c r="G3480" s="2">
        <f>VLOOKUP(D3480, [3]products!$A:$D, 4, FALSE)</f>
        <v>1</v>
      </c>
      <c r="H3480" s="2" t="str">
        <f>VLOOKUP(G3480, [4]categories!A:B, 2, FALSE)</f>
        <v>Children Bicycles</v>
      </c>
      <c r="I3480" s="14">
        <f>VLOOKUP(A3480, [1]orders!A:B,2,FALSE)</f>
        <v>1002</v>
      </c>
      <c r="J3480" s="14" t="str">
        <f>VLOOKUP(A3480, [1]orders!A:I,9,FALSE)</f>
        <v>cami.williamson@hotmail.com</v>
      </c>
      <c r="K3480" s="14">
        <f>VLOOKUP(A3480, [1]orders!A:J,10,FALSE)</f>
        <v>11758</v>
      </c>
      <c r="L3480" s="2" t="str">
        <f>IFERROR(VLOOKUP(C3480, [5]stores!A:B, 2, FALSE), "Unknown")</f>
        <v>Baldwin Bikes</v>
      </c>
      <c r="M3480" s="2" t="str">
        <f>VLOOKUP(D3480,[3]products!A:B,2,FALSE)</f>
        <v>Electra Girl's Hawaii 1 (20-inch) - 2015/2016</v>
      </c>
      <c r="N3480" s="2" t="str">
        <f>VLOOKUP(D3480, [3]products!A:H, 8, FALSE)</f>
        <v>Electra</v>
      </c>
      <c r="O3480" s="21">
        <f>VLOOKUP(A3480, [1]orders!A:D, 4, FALSE)</f>
        <v>43034</v>
      </c>
      <c r="P3480" s="2">
        <v>1</v>
      </c>
      <c r="Q3480" s="2">
        <v>299.99</v>
      </c>
      <c r="R3480" s="27">
        <v>7.0000000000000007E-2</v>
      </c>
      <c r="S3480" s="2">
        <f t="shared" si="54"/>
        <v>299.99</v>
      </c>
    </row>
    <row r="3481" spans="1:19" x14ac:dyDescent="0.3">
      <c r="A3481" s="2">
        <v>1208</v>
      </c>
      <c r="B3481" s="2">
        <v>1</v>
      </c>
      <c r="C3481" s="2">
        <f>VLOOKUP(A3481, [1]orders!A:G, 7, FALSE)</f>
        <v>2</v>
      </c>
      <c r="D3481" s="2">
        <v>12</v>
      </c>
      <c r="E3481" s="2">
        <f>VLOOKUP(C3481, [2]staffs!A:G,1,FALSE)</f>
        <v>2</v>
      </c>
      <c r="F3481" s="2" t="str">
        <f>VLOOKUP(E3481, [2]staffs!A:D,4,FALSE)</f>
        <v>mireya.copeland@bikes.shop</v>
      </c>
      <c r="G3481" s="2">
        <f>VLOOKUP(D3481, [3]products!$A:$D, 4, FALSE)</f>
        <v>3</v>
      </c>
      <c r="H3481" s="2" t="str">
        <f>VLOOKUP(G3481, [4]categories!A:B, 2, FALSE)</f>
        <v>Cruisers Bicycles</v>
      </c>
      <c r="I3481" s="14">
        <f>VLOOKUP(A3481, [1]orders!A:B,2,FALSE)</f>
        <v>1226</v>
      </c>
      <c r="J3481" s="14" t="str">
        <f>VLOOKUP(A3481, [1]orders!A:I,9,FALSE)</f>
        <v>qiana.jackson@gmail.com</v>
      </c>
      <c r="K3481" s="14">
        <f>VLOOKUP(A3481, [1]orders!A:J,10,FALSE)</f>
        <v>11731</v>
      </c>
      <c r="L3481" s="2" t="str">
        <f>IFERROR(VLOOKUP(C3481, [5]stores!A:B, 2, FALSE), "Unknown")</f>
        <v>Baldwin Bikes</v>
      </c>
      <c r="M3481" s="2" t="str">
        <f>VLOOKUP(D3481,[3]products!A:B,2,FALSE)</f>
        <v>Electra Townie Original 21D - 2016</v>
      </c>
      <c r="N3481" s="2" t="str">
        <f>VLOOKUP(D3481, [3]products!A:H, 8, FALSE)</f>
        <v>Electra</v>
      </c>
      <c r="O3481" s="21">
        <f>VLOOKUP(A3481, [1]orders!A:D, 4, FALSE)</f>
        <v>43034</v>
      </c>
      <c r="P3481" s="2">
        <v>1</v>
      </c>
      <c r="Q3481" s="2">
        <v>549.99</v>
      </c>
      <c r="R3481" s="27">
        <v>0.2</v>
      </c>
      <c r="S3481" s="2">
        <f t="shared" si="54"/>
        <v>549.99</v>
      </c>
    </row>
    <row r="3482" spans="1:19" x14ac:dyDescent="0.3">
      <c r="A3482" s="2">
        <v>1208</v>
      </c>
      <c r="B3482" s="2">
        <v>2</v>
      </c>
      <c r="C3482" s="2">
        <f>VLOOKUP(A3482, [1]orders!A:G, 7, FALSE)</f>
        <v>2</v>
      </c>
      <c r="D3482" s="2">
        <v>65</v>
      </c>
      <c r="E3482" s="2">
        <f>VLOOKUP(C3482, [2]staffs!A:G,1,FALSE)</f>
        <v>2</v>
      </c>
      <c r="F3482" s="2" t="str">
        <f>VLOOKUP(E3482, [2]staffs!A:D,4,FALSE)</f>
        <v>mireya.copeland@bikes.shop</v>
      </c>
      <c r="G3482" s="2">
        <f>VLOOKUP(D3482, [3]products!$A:$D, 4, FALSE)</f>
        <v>3</v>
      </c>
      <c r="H3482" s="2" t="str">
        <f>VLOOKUP(G3482, [4]categories!A:B, 2, FALSE)</f>
        <v>Cruisers Bicycles</v>
      </c>
      <c r="I3482" s="14">
        <f>VLOOKUP(A3482, [1]orders!A:B,2,FALSE)</f>
        <v>1226</v>
      </c>
      <c r="J3482" s="14" t="str">
        <f>VLOOKUP(A3482, [1]orders!A:I,9,FALSE)</f>
        <v>qiana.jackson@gmail.com</v>
      </c>
      <c r="K3482" s="14">
        <f>VLOOKUP(A3482, [1]orders!A:J,10,FALSE)</f>
        <v>11731</v>
      </c>
      <c r="L3482" s="2" t="str">
        <f>IFERROR(VLOOKUP(C3482, [5]stores!A:B, 2, FALSE), "Unknown")</f>
        <v>Baldwin Bikes</v>
      </c>
      <c r="M3482" s="2" t="str">
        <f>VLOOKUP(D3482,[3]products!A:B,2,FALSE)</f>
        <v>Sun Bicycles Lil Bolt Type-R - 2017</v>
      </c>
      <c r="N3482" s="2" t="str">
        <f>VLOOKUP(D3482, [3]products!A:H, 8, FALSE)</f>
        <v>Sun Bicycles</v>
      </c>
      <c r="O3482" s="21">
        <f>VLOOKUP(A3482, [1]orders!A:D, 4, FALSE)</f>
        <v>43034</v>
      </c>
      <c r="P3482" s="2">
        <v>2</v>
      </c>
      <c r="Q3482" s="2">
        <v>346.99</v>
      </c>
      <c r="R3482" s="27">
        <v>7.0000000000000007E-2</v>
      </c>
      <c r="S3482" s="2">
        <f t="shared" si="54"/>
        <v>693.98</v>
      </c>
    </row>
    <row r="3483" spans="1:19" x14ac:dyDescent="0.3">
      <c r="A3483" s="2">
        <v>1208</v>
      </c>
      <c r="B3483" s="2">
        <v>3</v>
      </c>
      <c r="C3483" s="2">
        <f>VLOOKUP(A3483, [1]orders!A:G, 7, FALSE)</f>
        <v>2</v>
      </c>
      <c r="D3483" s="2">
        <v>86</v>
      </c>
      <c r="E3483" s="2">
        <f>VLOOKUP(C3483, [2]staffs!A:G,1,FALSE)</f>
        <v>2</v>
      </c>
      <c r="F3483" s="2" t="str">
        <f>VLOOKUP(E3483, [2]staffs!A:D,4,FALSE)</f>
        <v>mireya.copeland@bikes.shop</v>
      </c>
      <c r="G3483" s="2">
        <f>VLOOKUP(D3483, [3]products!$A:$D, 4, FALSE)</f>
        <v>1</v>
      </c>
      <c r="H3483" s="2" t="str">
        <f>VLOOKUP(G3483, [4]categories!A:B, 2, FALSE)</f>
        <v>Children Bicycles</v>
      </c>
      <c r="I3483" s="14">
        <f>VLOOKUP(A3483, [1]orders!A:B,2,FALSE)</f>
        <v>1226</v>
      </c>
      <c r="J3483" s="14" t="str">
        <f>VLOOKUP(A3483, [1]orders!A:I,9,FALSE)</f>
        <v>qiana.jackson@gmail.com</v>
      </c>
      <c r="K3483" s="14">
        <f>VLOOKUP(A3483, [1]orders!A:J,10,FALSE)</f>
        <v>11731</v>
      </c>
      <c r="L3483" s="2" t="str">
        <f>IFERROR(VLOOKUP(C3483, [5]stores!A:B, 2, FALSE), "Unknown")</f>
        <v>Baldwin Bikes</v>
      </c>
      <c r="M3483" s="2" t="str">
        <f>VLOOKUP(D3483,[3]products!A:B,2,FALSE)</f>
        <v>Trek Girl's Kickster - 2017</v>
      </c>
      <c r="N3483" s="2" t="str">
        <f>VLOOKUP(D3483, [3]products!A:H, 8, FALSE)</f>
        <v>Trek</v>
      </c>
      <c r="O3483" s="21">
        <f>VLOOKUP(A3483, [1]orders!A:D, 4, FALSE)</f>
        <v>43034</v>
      </c>
      <c r="P3483" s="2">
        <v>2</v>
      </c>
      <c r="Q3483" s="2">
        <v>149.99</v>
      </c>
      <c r="R3483" s="27">
        <v>0.2</v>
      </c>
      <c r="S3483" s="2">
        <f t="shared" si="54"/>
        <v>299.98</v>
      </c>
    </row>
    <row r="3484" spans="1:19" x14ac:dyDescent="0.3">
      <c r="A3484" s="2">
        <v>1208</v>
      </c>
      <c r="B3484" s="2">
        <v>4</v>
      </c>
      <c r="C3484" s="2">
        <f>VLOOKUP(A3484, [1]orders!A:G, 7, FALSE)</f>
        <v>2</v>
      </c>
      <c r="D3484" s="2">
        <v>13</v>
      </c>
      <c r="E3484" s="2">
        <f>VLOOKUP(C3484, [2]staffs!A:G,1,FALSE)</f>
        <v>2</v>
      </c>
      <c r="F3484" s="2" t="str">
        <f>VLOOKUP(E3484, [2]staffs!A:D,4,FALSE)</f>
        <v>mireya.copeland@bikes.shop</v>
      </c>
      <c r="G3484" s="2">
        <f>VLOOKUP(D3484, [3]products!$A:$D, 4, FALSE)</f>
        <v>3</v>
      </c>
      <c r="H3484" s="2" t="str">
        <f>VLOOKUP(G3484, [4]categories!A:B, 2, FALSE)</f>
        <v>Cruisers Bicycles</v>
      </c>
      <c r="I3484" s="14">
        <f>VLOOKUP(A3484, [1]orders!A:B,2,FALSE)</f>
        <v>1226</v>
      </c>
      <c r="J3484" s="14" t="str">
        <f>VLOOKUP(A3484, [1]orders!A:I,9,FALSE)</f>
        <v>qiana.jackson@gmail.com</v>
      </c>
      <c r="K3484" s="14">
        <f>VLOOKUP(A3484, [1]orders!A:J,10,FALSE)</f>
        <v>11731</v>
      </c>
      <c r="L3484" s="2" t="str">
        <f>IFERROR(VLOOKUP(C3484, [5]stores!A:B, 2, FALSE), "Unknown")</f>
        <v>Baldwin Bikes</v>
      </c>
      <c r="M3484" s="2" t="str">
        <f>VLOOKUP(D3484,[3]products!A:B,2,FALSE)</f>
        <v>Electra Cruiser 1 (24-Inch) - 2016</v>
      </c>
      <c r="N3484" s="2" t="str">
        <f>VLOOKUP(D3484, [3]products!A:H, 8, FALSE)</f>
        <v>Electra</v>
      </c>
      <c r="O3484" s="21">
        <f>VLOOKUP(A3484, [1]orders!A:D, 4, FALSE)</f>
        <v>43034</v>
      </c>
      <c r="P3484" s="2">
        <v>2</v>
      </c>
      <c r="Q3484" s="2">
        <v>269.99</v>
      </c>
      <c r="R3484" s="27">
        <v>0.1</v>
      </c>
      <c r="S3484" s="2">
        <f t="shared" si="54"/>
        <v>539.98</v>
      </c>
    </row>
    <row r="3485" spans="1:19" x14ac:dyDescent="0.3">
      <c r="A3485" s="2">
        <v>1208</v>
      </c>
      <c r="B3485" s="2">
        <v>5</v>
      </c>
      <c r="C3485" s="2">
        <f>VLOOKUP(A3485, [1]orders!A:G, 7, FALSE)</f>
        <v>2</v>
      </c>
      <c r="D3485" s="2">
        <v>87</v>
      </c>
      <c r="E3485" s="2">
        <f>VLOOKUP(C3485, [2]staffs!A:G,1,FALSE)</f>
        <v>2</v>
      </c>
      <c r="F3485" s="2" t="str">
        <f>VLOOKUP(E3485, [2]staffs!A:D,4,FALSE)</f>
        <v>mireya.copeland@bikes.shop</v>
      </c>
      <c r="G3485" s="2">
        <f>VLOOKUP(D3485, [3]products!$A:$D, 4, FALSE)</f>
        <v>1</v>
      </c>
      <c r="H3485" s="2" t="str">
        <f>VLOOKUP(G3485, [4]categories!A:B, 2, FALSE)</f>
        <v>Children Bicycles</v>
      </c>
      <c r="I3485" s="14">
        <f>VLOOKUP(A3485, [1]orders!A:B,2,FALSE)</f>
        <v>1226</v>
      </c>
      <c r="J3485" s="14" t="str">
        <f>VLOOKUP(A3485, [1]orders!A:I,9,FALSE)</f>
        <v>qiana.jackson@gmail.com</v>
      </c>
      <c r="K3485" s="14">
        <f>VLOOKUP(A3485, [1]orders!A:J,10,FALSE)</f>
        <v>11731</v>
      </c>
      <c r="L3485" s="2" t="str">
        <f>IFERROR(VLOOKUP(C3485, [5]stores!A:B, 2, FALSE), "Unknown")</f>
        <v>Baldwin Bikes</v>
      </c>
      <c r="M3485" s="2" t="str">
        <f>VLOOKUP(D3485,[3]products!A:B,2,FALSE)</f>
        <v>Trek Precaliber 12 Boys - 2017</v>
      </c>
      <c r="N3485" s="2" t="str">
        <f>VLOOKUP(D3485, [3]products!A:H, 8, FALSE)</f>
        <v>Trek</v>
      </c>
      <c r="O3485" s="21">
        <f>VLOOKUP(A3485, [1]orders!A:D, 4, FALSE)</f>
        <v>43034</v>
      </c>
      <c r="P3485" s="2">
        <v>1</v>
      </c>
      <c r="Q3485" s="2">
        <v>189.99</v>
      </c>
      <c r="R3485" s="27">
        <v>7.0000000000000007E-2</v>
      </c>
      <c r="S3485" s="2">
        <f t="shared" si="54"/>
        <v>189.99</v>
      </c>
    </row>
    <row r="3486" spans="1:19" x14ac:dyDescent="0.3">
      <c r="A3486" s="2">
        <v>1209</v>
      </c>
      <c r="B3486" s="2">
        <v>1</v>
      </c>
      <c r="C3486" s="2">
        <f>VLOOKUP(A3486, [1]orders!A:G, 7, FALSE)</f>
        <v>2</v>
      </c>
      <c r="D3486" s="2">
        <v>89</v>
      </c>
      <c r="E3486" s="2">
        <f>VLOOKUP(C3486, [2]staffs!A:G,1,FALSE)</f>
        <v>2</v>
      </c>
      <c r="F3486" s="2" t="str">
        <f>VLOOKUP(E3486, [2]staffs!A:D,4,FALSE)</f>
        <v>mireya.copeland@bikes.shop</v>
      </c>
      <c r="G3486" s="2">
        <f>VLOOKUP(D3486, [3]products!$A:$D, 4, FALSE)</f>
        <v>1</v>
      </c>
      <c r="H3486" s="2" t="str">
        <f>VLOOKUP(G3486, [4]categories!A:B, 2, FALSE)</f>
        <v>Children Bicycles</v>
      </c>
      <c r="I3486" s="14">
        <f>VLOOKUP(A3486, [1]orders!A:B,2,FALSE)</f>
        <v>1342</v>
      </c>
      <c r="J3486" s="14" t="str">
        <f>VLOOKUP(A3486, [1]orders!A:I,9,FALSE)</f>
        <v>lekisha.pope@msn.com</v>
      </c>
      <c r="K3486" s="14">
        <f>VLOOKUP(A3486, [1]orders!A:J,10,FALSE)</f>
        <v>11520</v>
      </c>
      <c r="L3486" s="2" t="str">
        <f>IFERROR(VLOOKUP(C3486, [5]stores!A:B, 2, FALSE), "Unknown")</f>
        <v>Baldwin Bikes</v>
      </c>
      <c r="M3486" s="2" t="str">
        <f>VLOOKUP(D3486,[3]products!A:B,2,FALSE)</f>
        <v>Trek Precaliber 16 Boys - 2017</v>
      </c>
      <c r="N3486" s="2" t="str">
        <f>VLOOKUP(D3486, [3]products!A:H, 8, FALSE)</f>
        <v>Trek</v>
      </c>
      <c r="O3486" s="21">
        <f>VLOOKUP(A3486, [1]orders!A:D, 4, FALSE)</f>
        <v>43034</v>
      </c>
      <c r="P3486" s="2">
        <v>1</v>
      </c>
      <c r="Q3486" s="2">
        <v>209.99</v>
      </c>
      <c r="R3486" s="27">
        <v>7.0000000000000007E-2</v>
      </c>
      <c r="S3486" s="2">
        <f t="shared" si="54"/>
        <v>209.99</v>
      </c>
    </row>
    <row r="3487" spans="1:19" x14ac:dyDescent="0.3">
      <c r="A3487" s="2">
        <v>1209</v>
      </c>
      <c r="B3487" s="2">
        <v>2</v>
      </c>
      <c r="C3487" s="2">
        <f>VLOOKUP(A3487, [1]orders!A:G, 7, FALSE)</f>
        <v>2</v>
      </c>
      <c r="D3487" s="2">
        <v>97</v>
      </c>
      <c r="E3487" s="2">
        <f>VLOOKUP(C3487, [2]staffs!A:G,1,FALSE)</f>
        <v>2</v>
      </c>
      <c r="F3487" s="2" t="str">
        <f>VLOOKUP(E3487, [2]staffs!A:D,4,FALSE)</f>
        <v>mireya.copeland@bikes.shop</v>
      </c>
      <c r="G3487" s="2">
        <f>VLOOKUP(D3487, [3]products!$A:$D, 4, FALSE)</f>
        <v>1</v>
      </c>
      <c r="H3487" s="2" t="str">
        <f>VLOOKUP(G3487, [4]categories!A:B, 2, FALSE)</f>
        <v>Children Bicycles</v>
      </c>
      <c r="I3487" s="14">
        <f>VLOOKUP(A3487, [1]orders!A:B,2,FALSE)</f>
        <v>1342</v>
      </c>
      <c r="J3487" s="14" t="str">
        <f>VLOOKUP(A3487, [1]orders!A:I,9,FALSE)</f>
        <v>lekisha.pope@msn.com</v>
      </c>
      <c r="K3487" s="14">
        <f>VLOOKUP(A3487, [1]orders!A:J,10,FALSE)</f>
        <v>11520</v>
      </c>
      <c r="L3487" s="2" t="str">
        <f>IFERROR(VLOOKUP(C3487, [5]stores!A:B, 2, FALSE), "Unknown")</f>
        <v>Baldwin Bikes</v>
      </c>
      <c r="M3487" s="2" t="str">
        <f>VLOOKUP(D3487,[3]products!A:B,2,FALSE)</f>
        <v>Electra Savannah 3i (20-inch) - Girl's - 2017</v>
      </c>
      <c r="N3487" s="2" t="str">
        <f>VLOOKUP(D3487, [3]products!A:H, 8, FALSE)</f>
        <v>Electra</v>
      </c>
      <c r="O3487" s="21">
        <f>VLOOKUP(A3487, [1]orders!A:D, 4, FALSE)</f>
        <v>43034</v>
      </c>
      <c r="P3487" s="2">
        <v>1</v>
      </c>
      <c r="Q3487" s="2">
        <v>349.99</v>
      </c>
      <c r="R3487" s="27">
        <v>0.05</v>
      </c>
      <c r="S3487" s="2">
        <f t="shared" si="54"/>
        <v>349.99</v>
      </c>
    </row>
    <row r="3488" spans="1:19" x14ac:dyDescent="0.3">
      <c r="A3488" s="2">
        <v>1210</v>
      </c>
      <c r="B3488" s="2">
        <v>1</v>
      </c>
      <c r="C3488" s="2">
        <f>VLOOKUP(A3488, [1]orders!A:G, 7, FALSE)</f>
        <v>3</v>
      </c>
      <c r="D3488" s="2">
        <v>26</v>
      </c>
      <c r="E3488" s="2">
        <f>VLOOKUP(C3488, [2]staffs!A:G,1,FALSE)</f>
        <v>3</v>
      </c>
      <c r="F3488" s="2" t="str">
        <f>VLOOKUP(E3488, [2]staffs!A:D,4,FALSE)</f>
        <v>genna.serrano@bikes.shop</v>
      </c>
      <c r="G3488" s="2">
        <f>VLOOKUP(D3488, [3]products!$A:$D, 4, FALSE)</f>
        <v>2</v>
      </c>
      <c r="H3488" s="2" t="str">
        <f>VLOOKUP(G3488, [4]categories!A:B, 2, FALSE)</f>
        <v>Comfort Bicycles</v>
      </c>
      <c r="I3488" s="14">
        <f>VLOOKUP(A3488, [1]orders!A:B,2,FALSE)</f>
        <v>730</v>
      </c>
      <c r="J3488" s="14" t="str">
        <f>VLOOKUP(A3488, [1]orders!A:I,9,FALSE)</f>
        <v>andria.rivers@aol.com</v>
      </c>
      <c r="K3488" s="14">
        <f>VLOOKUP(A3488, [1]orders!A:J,10,FALSE)</f>
        <v>79106</v>
      </c>
      <c r="L3488" s="2" t="str">
        <f>IFERROR(VLOOKUP(C3488, [5]stores!A:B, 2, FALSE), "Unknown")</f>
        <v>Rowlett Bikes</v>
      </c>
      <c r="M3488" s="2" t="str">
        <f>VLOOKUP(D3488,[3]products!A:B,2,FALSE)</f>
        <v>Electra Townie Original 7D EQ - 2016</v>
      </c>
      <c r="N3488" s="2" t="str">
        <f>VLOOKUP(D3488, [3]products!A:H, 8, FALSE)</f>
        <v>Electra</v>
      </c>
      <c r="O3488" s="21">
        <f>VLOOKUP(A3488, [1]orders!A:D, 4, FALSE)</f>
        <v>43034</v>
      </c>
      <c r="P3488" s="2">
        <v>1</v>
      </c>
      <c r="Q3488" s="2">
        <v>599.99</v>
      </c>
      <c r="R3488" s="27">
        <v>0.1</v>
      </c>
      <c r="S3488" s="2">
        <f t="shared" si="54"/>
        <v>599.99</v>
      </c>
    </row>
    <row r="3489" spans="1:19" x14ac:dyDescent="0.3">
      <c r="A3489" s="2">
        <v>1210</v>
      </c>
      <c r="B3489" s="2">
        <v>2</v>
      </c>
      <c r="C3489" s="2">
        <f>VLOOKUP(A3489, [1]orders!A:G, 7, FALSE)</f>
        <v>3</v>
      </c>
      <c r="D3489" s="2">
        <v>6</v>
      </c>
      <c r="E3489" s="2">
        <f>VLOOKUP(C3489, [2]staffs!A:G,1,FALSE)</f>
        <v>3</v>
      </c>
      <c r="F3489" s="2" t="str">
        <f>VLOOKUP(E3489, [2]staffs!A:D,4,FALSE)</f>
        <v>genna.serrano@bikes.shop</v>
      </c>
      <c r="G3489" s="2">
        <f>VLOOKUP(D3489, [3]products!$A:$D, 4, FALSE)</f>
        <v>6</v>
      </c>
      <c r="H3489" s="2" t="str">
        <f>VLOOKUP(G3489, [4]categories!A:B, 2, FALSE)</f>
        <v>Mountain Bikes</v>
      </c>
      <c r="I3489" s="14">
        <f>VLOOKUP(A3489, [1]orders!A:B,2,FALSE)</f>
        <v>730</v>
      </c>
      <c r="J3489" s="14" t="str">
        <f>VLOOKUP(A3489, [1]orders!A:I,9,FALSE)</f>
        <v>andria.rivers@aol.com</v>
      </c>
      <c r="K3489" s="14">
        <f>VLOOKUP(A3489, [1]orders!A:J,10,FALSE)</f>
        <v>79106</v>
      </c>
      <c r="L3489" s="2" t="str">
        <f>IFERROR(VLOOKUP(C3489, [5]stores!A:B, 2, FALSE), "Unknown")</f>
        <v>Rowlett Bikes</v>
      </c>
      <c r="M3489" s="2" t="str">
        <f>VLOOKUP(D3489,[3]products!A:B,2,FALSE)</f>
        <v>Surly Ice Cream Truck Frameset - 2016</v>
      </c>
      <c r="N3489" s="2" t="str">
        <f>VLOOKUP(D3489, [3]products!A:H, 8, FALSE)</f>
        <v>Surly</v>
      </c>
      <c r="O3489" s="21">
        <f>VLOOKUP(A3489, [1]orders!A:D, 4, FALSE)</f>
        <v>43034</v>
      </c>
      <c r="P3489" s="2">
        <v>2</v>
      </c>
      <c r="Q3489" s="2">
        <v>469.99</v>
      </c>
      <c r="R3489" s="27">
        <v>7.0000000000000007E-2</v>
      </c>
      <c r="S3489" s="2">
        <f t="shared" si="54"/>
        <v>939.98</v>
      </c>
    </row>
    <row r="3490" spans="1:19" x14ac:dyDescent="0.3">
      <c r="A3490" s="2">
        <v>1210</v>
      </c>
      <c r="B3490" s="2">
        <v>3</v>
      </c>
      <c r="C3490" s="2">
        <f>VLOOKUP(A3490, [1]orders!A:G, 7, FALSE)</f>
        <v>3</v>
      </c>
      <c r="D3490" s="2">
        <v>78</v>
      </c>
      <c r="E3490" s="2">
        <f>VLOOKUP(C3490, [2]staffs!A:G,1,FALSE)</f>
        <v>3</v>
      </c>
      <c r="F3490" s="2" t="str">
        <f>VLOOKUP(E3490, [2]staffs!A:D,4,FALSE)</f>
        <v>genna.serrano@bikes.shop</v>
      </c>
      <c r="G3490" s="2">
        <f>VLOOKUP(D3490, [3]products!$A:$D, 4, FALSE)</f>
        <v>3</v>
      </c>
      <c r="H3490" s="2" t="str">
        <f>VLOOKUP(G3490, [4]categories!A:B, 2, FALSE)</f>
        <v>Cruisers Bicycles</v>
      </c>
      <c r="I3490" s="14">
        <f>VLOOKUP(A3490, [1]orders!A:B,2,FALSE)</f>
        <v>730</v>
      </c>
      <c r="J3490" s="14" t="str">
        <f>VLOOKUP(A3490, [1]orders!A:I,9,FALSE)</f>
        <v>andria.rivers@aol.com</v>
      </c>
      <c r="K3490" s="14">
        <f>VLOOKUP(A3490, [1]orders!A:J,10,FALSE)</f>
        <v>79106</v>
      </c>
      <c r="L3490" s="2" t="str">
        <f>IFERROR(VLOOKUP(C3490, [5]stores!A:B, 2, FALSE), "Unknown")</f>
        <v>Rowlett Bikes</v>
      </c>
      <c r="M3490" s="2" t="str">
        <f>VLOOKUP(D3490,[3]products!A:B,2,FALSE)</f>
        <v>Sun Bicycles Biscayne Tandem CB - 2017</v>
      </c>
      <c r="N3490" s="2" t="str">
        <f>VLOOKUP(D3490, [3]products!A:H, 8, FALSE)</f>
        <v>Sun Bicycles</v>
      </c>
      <c r="O3490" s="21">
        <f>VLOOKUP(A3490, [1]orders!A:D, 4, FALSE)</f>
        <v>43034</v>
      </c>
      <c r="P3490" s="2">
        <v>2</v>
      </c>
      <c r="Q3490" s="2">
        <v>647.99</v>
      </c>
      <c r="R3490" s="27">
        <v>0.05</v>
      </c>
      <c r="S3490" s="2">
        <f t="shared" si="54"/>
        <v>1295.98</v>
      </c>
    </row>
    <row r="3491" spans="1:19" x14ac:dyDescent="0.3">
      <c r="A3491" s="2">
        <v>1210</v>
      </c>
      <c r="B3491" s="2">
        <v>4</v>
      </c>
      <c r="C3491" s="2">
        <f>VLOOKUP(A3491, [1]orders!A:G, 7, FALSE)</f>
        <v>3</v>
      </c>
      <c r="D3491" s="2">
        <v>84</v>
      </c>
      <c r="E3491" s="2">
        <f>VLOOKUP(C3491, [2]staffs!A:G,1,FALSE)</f>
        <v>3</v>
      </c>
      <c r="F3491" s="2" t="str">
        <f>VLOOKUP(E3491, [2]staffs!A:D,4,FALSE)</f>
        <v>genna.serrano@bikes.shop</v>
      </c>
      <c r="G3491" s="2">
        <f>VLOOKUP(D3491, [3]products!$A:$D, 4, FALSE)</f>
        <v>1</v>
      </c>
      <c r="H3491" s="2" t="str">
        <f>VLOOKUP(G3491, [4]categories!A:B, 2, FALSE)</f>
        <v>Children Bicycles</v>
      </c>
      <c r="I3491" s="14">
        <f>VLOOKUP(A3491, [1]orders!A:B,2,FALSE)</f>
        <v>730</v>
      </c>
      <c r="J3491" s="14" t="str">
        <f>VLOOKUP(A3491, [1]orders!A:I,9,FALSE)</f>
        <v>andria.rivers@aol.com</v>
      </c>
      <c r="K3491" s="14">
        <f>VLOOKUP(A3491, [1]orders!A:J,10,FALSE)</f>
        <v>79106</v>
      </c>
      <c r="L3491" s="2" t="str">
        <f>IFERROR(VLOOKUP(C3491, [5]stores!A:B, 2, FALSE), "Unknown")</f>
        <v>Rowlett Bikes</v>
      </c>
      <c r="M3491" s="2" t="str">
        <f>VLOOKUP(D3491,[3]products!A:B,2,FALSE)</f>
        <v>Sun Bicycles Lil Kitt'n - 2017</v>
      </c>
      <c r="N3491" s="2" t="str">
        <f>VLOOKUP(D3491, [3]products!A:H, 8, FALSE)</f>
        <v>Sun Bicycles</v>
      </c>
      <c r="O3491" s="21">
        <f>VLOOKUP(A3491, [1]orders!A:D, 4, FALSE)</f>
        <v>43034</v>
      </c>
      <c r="P3491" s="2">
        <v>1</v>
      </c>
      <c r="Q3491" s="2">
        <v>109.99</v>
      </c>
      <c r="R3491" s="27">
        <v>0.1</v>
      </c>
      <c r="S3491" s="2">
        <f t="shared" si="54"/>
        <v>109.99</v>
      </c>
    </row>
    <row r="3492" spans="1:19" x14ac:dyDescent="0.3">
      <c r="A3492" s="2">
        <v>1210</v>
      </c>
      <c r="B3492" s="2">
        <v>5</v>
      </c>
      <c r="C3492" s="2">
        <f>VLOOKUP(A3492, [1]orders!A:G, 7, FALSE)</f>
        <v>3</v>
      </c>
      <c r="D3492" s="2">
        <v>35</v>
      </c>
      <c r="E3492" s="2">
        <f>VLOOKUP(C3492, [2]staffs!A:G,1,FALSE)</f>
        <v>3</v>
      </c>
      <c r="F3492" s="2" t="str">
        <f>VLOOKUP(E3492, [2]staffs!A:D,4,FALSE)</f>
        <v>genna.serrano@bikes.shop</v>
      </c>
      <c r="G3492" s="2">
        <f>VLOOKUP(D3492, [3]products!$A:$D, 4, FALSE)</f>
        <v>6</v>
      </c>
      <c r="H3492" s="2" t="str">
        <f>VLOOKUP(G3492, [4]categories!A:B, 2, FALSE)</f>
        <v>Mountain Bikes</v>
      </c>
      <c r="I3492" s="14">
        <f>VLOOKUP(A3492, [1]orders!A:B,2,FALSE)</f>
        <v>730</v>
      </c>
      <c r="J3492" s="14" t="str">
        <f>VLOOKUP(A3492, [1]orders!A:I,9,FALSE)</f>
        <v>andria.rivers@aol.com</v>
      </c>
      <c r="K3492" s="14">
        <f>VLOOKUP(A3492, [1]orders!A:J,10,FALSE)</f>
        <v>79106</v>
      </c>
      <c r="L3492" s="2" t="str">
        <f>IFERROR(VLOOKUP(C3492, [5]stores!A:B, 2, FALSE), "Unknown")</f>
        <v>Rowlett Bikes</v>
      </c>
      <c r="M3492" s="2" t="str">
        <f>VLOOKUP(D3492,[3]products!A:B,2,FALSE)</f>
        <v>Sun Bicycles Spider 3i - 2017</v>
      </c>
      <c r="N3492" s="2" t="str">
        <f>VLOOKUP(D3492, [3]products!A:H, 8, FALSE)</f>
        <v>Sun Bicycles</v>
      </c>
      <c r="O3492" s="21">
        <f>VLOOKUP(A3492, [1]orders!A:D, 4, FALSE)</f>
        <v>43034</v>
      </c>
      <c r="P3492" s="2">
        <v>2</v>
      </c>
      <c r="Q3492" s="2">
        <v>832.99</v>
      </c>
      <c r="R3492" s="27">
        <v>0.05</v>
      </c>
      <c r="S3492" s="2">
        <f t="shared" si="54"/>
        <v>1665.98</v>
      </c>
    </row>
    <row r="3493" spans="1:19" x14ac:dyDescent="0.3">
      <c r="A3493" s="2">
        <v>1211</v>
      </c>
      <c r="B3493" s="2">
        <v>1</v>
      </c>
      <c r="C3493" s="2">
        <f>VLOOKUP(A3493, [1]orders!A:G, 7, FALSE)</f>
        <v>2</v>
      </c>
      <c r="D3493" s="2">
        <v>15</v>
      </c>
      <c r="E3493" s="2">
        <f>VLOOKUP(C3493, [2]staffs!A:G,1,FALSE)</f>
        <v>2</v>
      </c>
      <c r="F3493" s="2" t="str">
        <f>VLOOKUP(E3493, [2]staffs!A:D,4,FALSE)</f>
        <v>mireya.copeland@bikes.shop</v>
      </c>
      <c r="G3493" s="2">
        <f>VLOOKUP(D3493, [3]products!$A:$D, 4, FALSE)</f>
        <v>3</v>
      </c>
      <c r="H3493" s="2" t="str">
        <f>VLOOKUP(G3493, [4]categories!A:B, 2, FALSE)</f>
        <v>Cruisers Bicycles</v>
      </c>
      <c r="I3493" s="14">
        <f>VLOOKUP(A3493, [1]orders!A:B,2,FALSE)</f>
        <v>19</v>
      </c>
      <c r="J3493" s="14" t="str">
        <f>VLOOKUP(A3493, [1]orders!A:I,9,FALSE)</f>
        <v>lizzette.stein@yahoo.com</v>
      </c>
      <c r="K3493" s="14">
        <f>VLOOKUP(A3493, [1]orders!A:J,10,FALSE)</f>
        <v>14127</v>
      </c>
      <c r="L3493" s="2" t="str">
        <f>IFERROR(VLOOKUP(C3493, [5]stores!A:B, 2, FALSE), "Unknown")</f>
        <v>Baldwin Bikes</v>
      </c>
      <c r="M3493" s="2" t="str">
        <f>VLOOKUP(D3493,[3]products!A:B,2,FALSE)</f>
        <v>Electra Moto 1 - 2016</v>
      </c>
      <c r="N3493" s="2" t="str">
        <f>VLOOKUP(D3493, [3]products!A:H, 8, FALSE)</f>
        <v>Electra</v>
      </c>
      <c r="O3493" s="21">
        <f>VLOOKUP(A3493, [1]orders!A:D, 4, FALSE)</f>
        <v>43035</v>
      </c>
      <c r="P3493" s="2">
        <v>2</v>
      </c>
      <c r="Q3493" s="2">
        <v>529.99</v>
      </c>
      <c r="R3493" s="27">
        <v>0.2</v>
      </c>
      <c r="S3493" s="2">
        <f t="shared" si="54"/>
        <v>1059.98</v>
      </c>
    </row>
    <row r="3494" spans="1:19" x14ac:dyDescent="0.3">
      <c r="A3494" s="2">
        <v>1211</v>
      </c>
      <c r="B3494" s="2">
        <v>2</v>
      </c>
      <c r="C3494" s="2">
        <f>VLOOKUP(A3494, [1]orders!A:G, 7, FALSE)</f>
        <v>2</v>
      </c>
      <c r="D3494" s="2">
        <v>59</v>
      </c>
      <c r="E3494" s="2">
        <f>VLOOKUP(C3494, [2]staffs!A:G,1,FALSE)</f>
        <v>2</v>
      </c>
      <c r="F3494" s="2" t="str">
        <f>VLOOKUP(E3494, [2]staffs!A:D,4,FALSE)</f>
        <v>mireya.copeland@bikes.shop</v>
      </c>
      <c r="G3494" s="2">
        <f>VLOOKUP(D3494, [3]products!$A:$D, 4, FALSE)</f>
        <v>7</v>
      </c>
      <c r="H3494" s="2" t="str">
        <f>VLOOKUP(G3494, [4]categories!A:B, 2, FALSE)</f>
        <v>Road Bikes</v>
      </c>
      <c r="I3494" s="14">
        <f>VLOOKUP(A3494, [1]orders!A:B,2,FALSE)</f>
        <v>19</v>
      </c>
      <c r="J3494" s="14" t="str">
        <f>VLOOKUP(A3494, [1]orders!A:I,9,FALSE)</f>
        <v>lizzette.stein@yahoo.com</v>
      </c>
      <c r="K3494" s="14">
        <f>VLOOKUP(A3494, [1]orders!A:J,10,FALSE)</f>
        <v>14127</v>
      </c>
      <c r="L3494" s="2" t="str">
        <f>IFERROR(VLOOKUP(C3494, [5]stores!A:B, 2, FALSE), "Unknown")</f>
        <v>Baldwin Bikes</v>
      </c>
      <c r="M3494" s="2" t="str">
        <f>VLOOKUP(D3494,[3]products!A:B,2,FALSE)</f>
        <v>Trek Domane S 5 Disc - 2017</v>
      </c>
      <c r="N3494" s="2" t="str">
        <f>VLOOKUP(D3494, [3]products!A:H, 8, FALSE)</f>
        <v>Trek</v>
      </c>
      <c r="O3494" s="21">
        <f>VLOOKUP(A3494, [1]orders!A:D, 4, FALSE)</f>
        <v>43035</v>
      </c>
      <c r="P3494" s="2">
        <v>1</v>
      </c>
      <c r="Q3494" s="2">
        <v>2599.9899999999998</v>
      </c>
      <c r="R3494" s="27">
        <v>0.05</v>
      </c>
      <c r="S3494" s="2">
        <f t="shared" si="54"/>
        <v>2599.9899999999998</v>
      </c>
    </row>
    <row r="3495" spans="1:19" x14ac:dyDescent="0.3">
      <c r="A3495" s="2">
        <v>1211</v>
      </c>
      <c r="B3495" s="2">
        <v>3</v>
      </c>
      <c r="C3495" s="2">
        <f>VLOOKUP(A3495, [1]orders!A:G, 7, FALSE)</f>
        <v>2</v>
      </c>
      <c r="D3495" s="2">
        <v>92</v>
      </c>
      <c r="E3495" s="2">
        <f>VLOOKUP(C3495, [2]staffs!A:G,1,FALSE)</f>
        <v>2</v>
      </c>
      <c r="F3495" s="2" t="str">
        <f>VLOOKUP(E3495, [2]staffs!A:D,4,FALSE)</f>
        <v>mireya.copeland@bikes.shop</v>
      </c>
      <c r="G3495" s="2">
        <f>VLOOKUP(D3495, [3]products!$A:$D, 4, FALSE)</f>
        <v>1</v>
      </c>
      <c r="H3495" s="2" t="str">
        <f>VLOOKUP(G3495, [4]categories!A:B, 2, FALSE)</f>
        <v>Children Bicycles</v>
      </c>
      <c r="I3495" s="14">
        <f>VLOOKUP(A3495, [1]orders!A:B,2,FALSE)</f>
        <v>19</v>
      </c>
      <c r="J3495" s="14" t="str">
        <f>VLOOKUP(A3495, [1]orders!A:I,9,FALSE)</f>
        <v>lizzette.stein@yahoo.com</v>
      </c>
      <c r="K3495" s="14">
        <f>VLOOKUP(A3495, [1]orders!A:J,10,FALSE)</f>
        <v>14127</v>
      </c>
      <c r="L3495" s="2" t="str">
        <f>IFERROR(VLOOKUP(C3495, [5]stores!A:B, 2, FALSE), "Unknown")</f>
        <v>Baldwin Bikes</v>
      </c>
      <c r="M3495" s="2" t="str">
        <f>VLOOKUP(D3495,[3]products!A:B,2,FALSE)</f>
        <v>Haro Shredder 20 - 2017</v>
      </c>
      <c r="N3495" s="2" t="str">
        <f>VLOOKUP(D3495, [3]products!A:H, 8, FALSE)</f>
        <v>Haro</v>
      </c>
      <c r="O3495" s="21">
        <f>VLOOKUP(A3495, [1]orders!A:D, 4, FALSE)</f>
        <v>43035</v>
      </c>
      <c r="P3495" s="2">
        <v>1</v>
      </c>
      <c r="Q3495" s="2">
        <v>209.99</v>
      </c>
      <c r="R3495" s="27">
        <v>0.2</v>
      </c>
      <c r="S3495" s="2">
        <f t="shared" si="54"/>
        <v>209.99</v>
      </c>
    </row>
    <row r="3496" spans="1:19" x14ac:dyDescent="0.3">
      <c r="A3496" s="2">
        <v>1211</v>
      </c>
      <c r="B3496" s="2">
        <v>4</v>
      </c>
      <c r="C3496" s="2">
        <f>VLOOKUP(A3496, [1]orders!A:G, 7, FALSE)</f>
        <v>2</v>
      </c>
      <c r="D3496" s="2">
        <v>93</v>
      </c>
      <c r="E3496" s="2">
        <f>VLOOKUP(C3496, [2]staffs!A:G,1,FALSE)</f>
        <v>2</v>
      </c>
      <c r="F3496" s="2" t="str">
        <f>VLOOKUP(E3496, [2]staffs!A:D,4,FALSE)</f>
        <v>mireya.copeland@bikes.shop</v>
      </c>
      <c r="G3496" s="2">
        <f>VLOOKUP(D3496, [3]products!$A:$D, 4, FALSE)</f>
        <v>1</v>
      </c>
      <c r="H3496" s="2" t="str">
        <f>VLOOKUP(G3496, [4]categories!A:B, 2, FALSE)</f>
        <v>Children Bicycles</v>
      </c>
      <c r="I3496" s="14">
        <f>VLOOKUP(A3496, [1]orders!A:B,2,FALSE)</f>
        <v>19</v>
      </c>
      <c r="J3496" s="14" t="str">
        <f>VLOOKUP(A3496, [1]orders!A:I,9,FALSE)</f>
        <v>lizzette.stein@yahoo.com</v>
      </c>
      <c r="K3496" s="14">
        <f>VLOOKUP(A3496, [1]orders!A:J,10,FALSE)</f>
        <v>14127</v>
      </c>
      <c r="L3496" s="2" t="str">
        <f>IFERROR(VLOOKUP(C3496, [5]stores!A:B, 2, FALSE), "Unknown")</f>
        <v>Baldwin Bikes</v>
      </c>
      <c r="M3496" s="2" t="str">
        <f>VLOOKUP(D3496,[3]products!A:B,2,FALSE)</f>
        <v>Haro Shredder 20 Girls - 2017</v>
      </c>
      <c r="N3496" s="2" t="str">
        <f>VLOOKUP(D3496, [3]products!A:H, 8, FALSE)</f>
        <v>Haro</v>
      </c>
      <c r="O3496" s="21">
        <f>VLOOKUP(A3496, [1]orders!A:D, 4, FALSE)</f>
        <v>43035</v>
      </c>
      <c r="P3496" s="2">
        <v>1</v>
      </c>
      <c r="Q3496" s="2">
        <v>209.99</v>
      </c>
      <c r="R3496" s="27">
        <v>0.1</v>
      </c>
      <c r="S3496" s="2">
        <f t="shared" si="54"/>
        <v>209.99</v>
      </c>
    </row>
    <row r="3497" spans="1:19" x14ac:dyDescent="0.3">
      <c r="A3497" s="2">
        <v>1211</v>
      </c>
      <c r="B3497" s="2">
        <v>5</v>
      </c>
      <c r="C3497" s="2">
        <f>VLOOKUP(A3497, [1]orders!A:G, 7, FALSE)</f>
        <v>2</v>
      </c>
      <c r="D3497" s="2">
        <v>108</v>
      </c>
      <c r="E3497" s="2">
        <f>VLOOKUP(C3497, [2]staffs!A:G,1,FALSE)</f>
        <v>2</v>
      </c>
      <c r="F3497" s="2" t="str">
        <f>VLOOKUP(E3497, [2]staffs!A:D,4,FALSE)</f>
        <v>mireya.copeland@bikes.shop</v>
      </c>
      <c r="G3497" s="2">
        <f>VLOOKUP(D3497, [3]products!$A:$D, 4, FALSE)</f>
        <v>2</v>
      </c>
      <c r="H3497" s="2" t="str">
        <f>VLOOKUP(G3497, [4]categories!A:B, 2, FALSE)</f>
        <v>Comfort Bicycles</v>
      </c>
      <c r="I3497" s="14">
        <f>VLOOKUP(A3497, [1]orders!A:B,2,FALSE)</f>
        <v>19</v>
      </c>
      <c r="J3497" s="14" t="str">
        <f>VLOOKUP(A3497, [1]orders!A:I,9,FALSE)</f>
        <v>lizzette.stein@yahoo.com</v>
      </c>
      <c r="K3497" s="14">
        <f>VLOOKUP(A3497, [1]orders!A:J,10,FALSE)</f>
        <v>14127</v>
      </c>
      <c r="L3497" s="2" t="str">
        <f>IFERROR(VLOOKUP(C3497, [5]stores!A:B, 2, FALSE), "Unknown")</f>
        <v>Baldwin Bikes</v>
      </c>
      <c r="M3497" s="2" t="str">
        <f>VLOOKUP(D3497,[3]products!A:B,2,FALSE)</f>
        <v>Sun Bicycles Cruz 3 - Women's - 2017</v>
      </c>
      <c r="N3497" s="2" t="str">
        <f>VLOOKUP(D3497, [3]products!A:H, 8, FALSE)</f>
        <v>Sun Bicycles</v>
      </c>
      <c r="O3497" s="21">
        <f>VLOOKUP(A3497, [1]orders!A:D, 4, FALSE)</f>
        <v>43035</v>
      </c>
      <c r="P3497" s="2">
        <v>2</v>
      </c>
      <c r="Q3497" s="2">
        <v>449.99</v>
      </c>
      <c r="R3497" s="27">
        <v>0.2</v>
      </c>
      <c r="S3497" s="2">
        <f t="shared" si="54"/>
        <v>899.98</v>
      </c>
    </row>
    <row r="3498" spans="1:19" x14ac:dyDescent="0.3">
      <c r="A3498" s="2">
        <v>1212</v>
      </c>
      <c r="B3498" s="2">
        <v>1</v>
      </c>
      <c r="C3498" s="2">
        <f>VLOOKUP(A3498, [1]orders!A:G, 7, FALSE)</f>
        <v>2</v>
      </c>
      <c r="D3498" s="2">
        <v>74</v>
      </c>
      <c r="E3498" s="2">
        <f>VLOOKUP(C3498, [2]staffs!A:G,1,FALSE)</f>
        <v>2</v>
      </c>
      <c r="F3498" s="2" t="str">
        <f>VLOOKUP(E3498, [2]staffs!A:D,4,FALSE)</f>
        <v>mireya.copeland@bikes.shop</v>
      </c>
      <c r="G3498" s="2">
        <f>VLOOKUP(D3498, [3]products!$A:$D, 4, FALSE)</f>
        <v>3</v>
      </c>
      <c r="H3498" s="2" t="str">
        <f>VLOOKUP(G3498, [4]categories!A:B, 2, FALSE)</f>
        <v>Cruisers Bicycles</v>
      </c>
      <c r="I3498" s="14">
        <f>VLOOKUP(A3498, [1]orders!A:B,2,FALSE)</f>
        <v>213</v>
      </c>
      <c r="J3498" s="14" t="str">
        <f>VLOOKUP(A3498, [1]orders!A:I,9,FALSE)</f>
        <v>elenore.hensley@hotmail.com</v>
      </c>
      <c r="K3498" s="14">
        <f>VLOOKUP(A3498, [1]orders!A:J,10,FALSE)</f>
        <v>14075</v>
      </c>
      <c r="L3498" s="2" t="str">
        <f>IFERROR(VLOOKUP(C3498, [5]stores!A:B, 2, FALSE), "Unknown")</f>
        <v>Baldwin Bikes</v>
      </c>
      <c r="M3498" s="2" t="str">
        <f>VLOOKUP(D3498,[3]products!A:B,2,FALSE)</f>
        <v>Electra Cruiser Lux 1 - 2017</v>
      </c>
      <c r="N3498" s="2" t="str">
        <f>VLOOKUP(D3498, [3]products!A:H, 8, FALSE)</f>
        <v>Electra</v>
      </c>
      <c r="O3498" s="21">
        <f>VLOOKUP(A3498, [1]orders!A:D, 4, FALSE)</f>
        <v>43035</v>
      </c>
      <c r="P3498" s="2">
        <v>1</v>
      </c>
      <c r="Q3498" s="2">
        <v>439.99</v>
      </c>
      <c r="R3498" s="27">
        <v>0.1</v>
      </c>
      <c r="S3498" s="2">
        <f t="shared" si="54"/>
        <v>439.99</v>
      </c>
    </row>
    <row r="3499" spans="1:19" x14ac:dyDescent="0.3">
      <c r="A3499" s="2">
        <v>1212</v>
      </c>
      <c r="B3499" s="2">
        <v>2</v>
      </c>
      <c r="C3499" s="2">
        <f>VLOOKUP(A3499, [1]orders!A:G, 7, FALSE)</f>
        <v>2</v>
      </c>
      <c r="D3499" s="2">
        <v>37</v>
      </c>
      <c r="E3499" s="2">
        <f>VLOOKUP(C3499, [2]staffs!A:G,1,FALSE)</f>
        <v>2</v>
      </c>
      <c r="F3499" s="2" t="str">
        <f>VLOOKUP(E3499, [2]staffs!A:D,4,FALSE)</f>
        <v>mireya.copeland@bikes.shop</v>
      </c>
      <c r="G3499" s="2">
        <f>VLOOKUP(D3499, [3]products!$A:$D, 4, FALSE)</f>
        <v>6</v>
      </c>
      <c r="H3499" s="2" t="str">
        <f>VLOOKUP(G3499, [4]categories!A:B, 2, FALSE)</f>
        <v>Mountain Bikes</v>
      </c>
      <c r="I3499" s="14">
        <f>VLOOKUP(A3499, [1]orders!A:B,2,FALSE)</f>
        <v>213</v>
      </c>
      <c r="J3499" s="14" t="str">
        <f>VLOOKUP(A3499, [1]orders!A:I,9,FALSE)</f>
        <v>elenore.hensley@hotmail.com</v>
      </c>
      <c r="K3499" s="14">
        <f>VLOOKUP(A3499, [1]orders!A:J,10,FALSE)</f>
        <v>14075</v>
      </c>
      <c r="L3499" s="2" t="str">
        <f>IFERROR(VLOOKUP(C3499, [5]stores!A:B, 2, FALSE), "Unknown")</f>
        <v>Baldwin Bikes</v>
      </c>
      <c r="M3499" s="2" t="str">
        <f>VLOOKUP(D3499,[3]products!A:B,2,FALSE)</f>
        <v>Haro Flightline One ST - 2017</v>
      </c>
      <c r="N3499" s="2" t="str">
        <f>VLOOKUP(D3499, [3]products!A:H, 8, FALSE)</f>
        <v>Haro</v>
      </c>
      <c r="O3499" s="21">
        <f>VLOOKUP(A3499, [1]orders!A:D, 4, FALSE)</f>
        <v>43035</v>
      </c>
      <c r="P3499" s="2">
        <v>2</v>
      </c>
      <c r="Q3499" s="2">
        <v>379.99</v>
      </c>
      <c r="R3499" s="27">
        <v>7.0000000000000007E-2</v>
      </c>
      <c r="S3499" s="2">
        <f t="shared" si="54"/>
        <v>759.98</v>
      </c>
    </row>
    <row r="3500" spans="1:19" x14ac:dyDescent="0.3">
      <c r="A3500" s="2">
        <v>1212</v>
      </c>
      <c r="B3500" s="2">
        <v>3</v>
      </c>
      <c r="C3500" s="2">
        <f>VLOOKUP(A3500, [1]orders!A:G, 7, FALSE)</f>
        <v>2</v>
      </c>
      <c r="D3500" s="2">
        <v>39</v>
      </c>
      <c r="E3500" s="2">
        <f>VLOOKUP(C3500, [2]staffs!A:G,1,FALSE)</f>
        <v>2</v>
      </c>
      <c r="F3500" s="2" t="str">
        <f>VLOOKUP(E3500, [2]staffs!A:D,4,FALSE)</f>
        <v>mireya.copeland@bikes.shop</v>
      </c>
      <c r="G3500" s="2">
        <f>VLOOKUP(D3500, [3]products!$A:$D, 4, FALSE)</f>
        <v>6</v>
      </c>
      <c r="H3500" s="2" t="str">
        <f>VLOOKUP(G3500, [4]categories!A:B, 2, FALSE)</f>
        <v>Mountain Bikes</v>
      </c>
      <c r="I3500" s="14">
        <f>VLOOKUP(A3500, [1]orders!A:B,2,FALSE)</f>
        <v>213</v>
      </c>
      <c r="J3500" s="14" t="str">
        <f>VLOOKUP(A3500, [1]orders!A:I,9,FALSE)</f>
        <v>elenore.hensley@hotmail.com</v>
      </c>
      <c r="K3500" s="14">
        <f>VLOOKUP(A3500, [1]orders!A:J,10,FALSE)</f>
        <v>14075</v>
      </c>
      <c r="L3500" s="2" t="str">
        <f>IFERROR(VLOOKUP(C3500, [5]stores!A:B, 2, FALSE), "Unknown")</f>
        <v>Baldwin Bikes</v>
      </c>
      <c r="M3500" s="2" t="str">
        <f>VLOOKUP(D3500,[3]products!A:B,2,FALSE)</f>
        <v>Trek Stache 5 - 2017</v>
      </c>
      <c r="N3500" s="2" t="str">
        <f>VLOOKUP(D3500, [3]products!A:H, 8, FALSE)</f>
        <v>Trek</v>
      </c>
      <c r="O3500" s="21">
        <f>VLOOKUP(A3500, [1]orders!A:D, 4, FALSE)</f>
        <v>43035</v>
      </c>
      <c r="P3500" s="2">
        <v>2</v>
      </c>
      <c r="Q3500" s="2">
        <v>1499.99</v>
      </c>
      <c r="R3500" s="27">
        <v>0.05</v>
      </c>
      <c r="S3500" s="2">
        <f t="shared" si="54"/>
        <v>2999.98</v>
      </c>
    </row>
    <row r="3501" spans="1:19" x14ac:dyDescent="0.3">
      <c r="A3501" s="2">
        <v>1212</v>
      </c>
      <c r="B3501" s="2">
        <v>4</v>
      </c>
      <c r="C3501" s="2">
        <f>VLOOKUP(A3501, [1]orders!A:G, 7, FALSE)</f>
        <v>2</v>
      </c>
      <c r="D3501" s="2">
        <v>68</v>
      </c>
      <c r="E3501" s="2">
        <f>VLOOKUP(C3501, [2]staffs!A:G,1,FALSE)</f>
        <v>2</v>
      </c>
      <c r="F3501" s="2" t="str">
        <f>VLOOKUP(E3501, [2]staffs!A:D,4,FALSE)</f>
        <v>mireya.copeland@bikes.shop</v>
      </c>
      <c r="G3501" s="2">
        <f>VLOOKUP(D3501, [3]products!$A:$D, 4, FALSE)</f>
        <v>3</v>
      </c>
      <c r="H3501" s="2" t="str">
        <f>VLOOKUP(G3501, [4]categories!A:B, 2, FALSE)</f>
        <v>Cruisers Bicycles</v>
      </c>
      <c r="I3501" s="14">
        <f>VLOOKUP(A3501, [1]orders!A:B,2,FALSE)</f>
        <v>213</v>
      </c>
      <c r="J3501" s="14" t="str">
        <f>VLOOKUP(A3501, [1]orders!A:I,9,FALSE)</f>
        <v>elenore.hensley@hotmail.com</v>
      </c>
      <c r="K3501" s="14">
        <f>VLOOKUP(A3501, [1]orders!A:J,10,FALSE)</f>
        <v>14075</v>
      </c>
      <c r="L3501" s="2" t="str">
        <f>IFERROR(VLOOKUP(C3501, [5]stores!A:B, 2, FALSE), "Unknown")</f>
        <v>Baldwin Bikes</v>
      </c>
      <c r="M3501" s="2" t="str">
        <f>VLOOKUP(D3501,[3]products!A:B,2,FALSE)</f>
        <v>Sun Bicycles Cruz 3 - 2017</v>
      </c>
      <c r="N3501" s="2" t="str">
        <f>VLOOKUP(D3501, [3]products!A:H, 8, FALSE)</f>
        <v>Sun Bicycles</v>
      </c>
      <c r="O3501" s="21">
        <f>VLOOKUP(A3501, [1]orders!A:D, 4, FALSE)</f>
        <v>43035</v>
      </c>
      <c r="P3501" s="2">
        <v>2</v>
      </c>
      <c r="Q3501" s="2">
        <v>449.99</v>
      </c>
      <c r="R3501" s="27">
        <v>7.0000000000000007E-2</v>
      </c>
      <c r="S3501" s="2">
        <f t="shared" si="54"/>
        <v>899.98</v>
      </c>
    </row>
    <row r="3502" spans="1:19" x14ac:dyDescent="0.3">
      <c r="A3502" s="2">
        <v>1213</v>
      </c>
      <c r="B3502" s="2">
        <v>1</v>
      </c>
      <c r="C3502" s="2">
        <f>VLOOKUP(A3502, [1]orders!A:G, 7, FALSE)</f>
        <v>3</v>
      </c>
      <c r="D3502" s="2">
        <v>64</v>
      </c>
      <c r="E3502" s="2">
        <f>VLOOKUP(C3502, [2]staffs!A:G,1,FALSE)</f>
        <v>3</v>
      </c>
      <c r="F3502" s="2" t="str">
        <f>VLOOKUP(E3502, [2]staffs!A:D,4,FALSE)</f>
        <v>genna.serrano@bikes.shop</v>
      </c>
      <c r="G3502" s="2">
        <f>VLOOKUP(D3502, [3]products!$A:$D, 4, FALSE)</f>
        <v>3</v>
      </c>
      <c r="H3502" s="2" t="str">
        <f>VLOOKUP(G3502, [4]categories!A:B, 2, FALSE)</f>
        <v>Cruisers Bicycles</v>
      </c>
      <c r="I3502" s="14">
        <f>VLOOKUP(A3502, [1]orders!A:B,2,FALSE)</f>
        <v>669</v>
      </c>
      <c r="J3502" s="14" t="str">
        <f>VLOOKUP(A3502, [1]orders!A:I,9,FALSE)</f>
        <v>willis.randolph@yahoo.com</v>
      </c>
      <c r="K3502" s="14">
        <f>VLOOKUP(A3502, [1]orders!A:J,10,FALSE)</f>
        <v>78552</v>
      </c>
      <c r="L3502" s="2" t="str">
        <f>IFERROR(VLOOKUP(C3502, [5]stores!A:B, 2, FALSE), "Unknown")</f>
        <v>Rowlett Bikes</v>
      </c>
      <c r="M3502" s="2" t="str">
        <f>VLOOKUP(D3502,[3]products!A:B,2,FALSE)</f>
        <v>Electra Townie Original 7D - 2017</v>
      </c>
      <c r="N3502" s="2" t="str">
        <f>VLOOKUP(D3502, [3]products!A:H, 8, FALSE)</f>
        <v>Electra</v>
      </c>
      <c r="O3502" s="21">
        <f>VLOOKUP(A3502, [1]orders!A:D, 4, FALSE)</f>
        <v>43035</v>
      </c>
      <c r="P3502" s="2">
        <v>2</v>
      </c>
      <c r="Q3502" s="2">
        <v>489.99</v>
      </c>
      <c r="R3502" s="27">
        <v>7.0000000000000007E-2</v>
      </c>
      <c r="S3502" s="2">
        <f t="shared" si="54"/>
        <v>979.98</v>
      </c>
    </row>
    <row r="3503" spans="1:19" x14ac:dyDescent="0.3">
      <c r="A3503" s="2">
        <v>1213</v>
      </c>
      <c r="B3503" s="2">
        <v>2</v>
      </c>
      <c r="C3503" s="2">
        <f>VLOOKUP(A3503, [1]orders!A:G, 7, FALSE)</f>
        <v>3</v>
      </c>
      <c r="D3503" s="2">
        <v>78</v>
      </c>
      <c r="E3503" s="2">
        <f>VLOOKUP(C3503, [2]staffs!A:G,1,FALSE)</f>
        <v>3</v>
      </c>
      <c r="F3503" s="2" t="str">
        <f>VLOOKUP(E3503, [2]staffs!A:D,4,FALSE)</f>
        <v>genna.serrano@bikes.shop</v>
      </c>
      <c r="G3503" s="2">
        <f>VLOOKUP(D3503, [3]products!$A:$D, 4, FALSE)</f>
        <v>3</v>
      </c>
      <c r="H3503" s="2" t="str">
        <f>VLOOKUP(G3503, [4]categories!A:B, 2, FALSE)</f>
        <v>Cruisers Bicycles</v>
      </c>
      <c r="I3503" s="14">
        <f>VLOOKUP(A3503, [1]orders!A:B,2,FALSE)</f>
        <v>669</v>
      </c>
      <c r="J3503" s="14" t="str">
        <f>VLOOKUP(A3503, [1]orders!A:I,9,FALSE)</f>
        <v>willis.randolph@yahoo.com</v>
      </c>
      <c r="K3503" s="14">
        <f>VLOOKUP(A3503, [1]orders!A:J,10,FALSE)</f>
        <v>78552</v>
      </c>
      <c r="L3503" s="2" t="str">
        <f>IFERROR(VLOOKUP(C3503, [5]stores!A:B, 2, FALSE), "Unknown")</f>
        <v>Rowlett Bikes</v>
      </c>
      <c r="M3503" s="2" t="str">
        <f>VLOOKUP(D3503,[3]products!A:B,2,FALSE)</f>
        <v>Sun Bicycles Biscayne Tandem CB - 2017</v>
      </c>
      <c r="N3503" s="2" t="str">
        <f>VLOOKUP(D3503, [3]products!A:H, 8, FALSE)</f>
        <v>Sun Bicycles</v>
      </c>
      <c r="O3503" s="21">
        <f>VLOOKUP(A3503, [1]orders!A:D, 4, FALSE)</f>
        <v>43035</v>
      </c>
      <c r="P3503" s="2">
        <v>1</v>
      </c>
      <c r="Q3503" s="2">
        <v>647.99</v>
      </c>
      <c r="R3503" s="27">
        <v>7.0000000000000007E-2</v>
      </c>
      <c r="S3503" s="2">
        <f t="shared" si="54"/>
        <v>647.99</v>
      </c>
    </row>
    <row r="3504" spans="1:19" x14ac:dyDescent="0.3">
      <c r="A3504" s="2">
        <v>1213</v>
      </c>
      <c r="B3504" s="2">
        <v>3</v>
      </c>
      <c r="C3504" s="2">
        <f>VLOOKUP(A3504, [1]orders!A:G, 7, FALSE)</f>
        <v>3</v>
      </c>
      <c r="D3504" s="2">
        <v>102</v>
      </c>
      <c r="E3504" s="2">
        <f>VLOOKUP(C3504, [2]staffs!A:G,1,FALSE)</f>
        <v>3</v>
      </c>
      <c r="F3504" s="2" t="str">
        <f>VLOOKUP(E3504, [2]staffs!A:D,4,FALSE)</f>
        <v>genna.serrano@bikes.shop</v>
      </c>
      <c r="G3504" s="2">
        <f>VLOOKUP(D3504, [3]products!$A:$D, 4, FALSE)</f>
        <v>2</v>
      </c>
      <c r="H3504" s="2" t="str">
        <f>VLOOKUP(G3504, [4]categories!A:B, 2, FALSE)</f>
        <v>Comfort Bicycles</v>
      </c>
      <c r="I3504" s="14">
        <f>VLOOKUP(A3504, [1]orders!A:B,2,FALSE)</f>
        <v>669</v>
      </c>
      <c r="J3504" s="14" t="str">
        <f>VLOOKUP(A3504, [1]orders!A:I,9,FALSE)</f>
        <v>willis.randolph@yahoo.com</v>
      </c>
      <c r="K3504" s="14">
        <f>VLOOKUP(A3504, [1]orders!A:J,10,FALSE)</f>
        <v>78552</v>
      </c>
      <c r="L3504" s="2" t="str">
        <f>IFERROR(VLOOKUP(C3504, [5]stores!A:B, 2, FALSE), "Unknown")</f>
        <v>Rowlett Bikes</v>
      </c>
      <c r="M3504" s="2" t="str">
        <f>VLOOKUP(D3504,[3]products!A:B,2,FALSE)</f>
        <v>Electra Townie Original 7D - 2017</v>
      </c>
      <c r="N3504" s="2" t="str">
        <f>VLOOKUP(D3504, [3]products!A:H, 8, FALSE)</f>
        <v>Electra</v>
      </c>
      <c r="O3504" s="21">
        <f>VLOOKUP(A3504, [1]orders!A:D, 4, FALSE)</f>
        <v>43035</v>
      </c>
      <c r="P3504" s="2">
        <v>2</v>
      </c>
      <c r="Q3504" s="2">
        <v>489.99</v>
      </c>
      <c r="R3504" s="27">
        <v>0.1</v>
      </c>
      <c r="S3504" s="2">
        <f t="shared" si="54"/>
        <v>979.98</v>
      </c>
    </row>
    <row r="3505" spans="1:19" x14ac:dyDescent="0.3">
      <c r="A3505" s="2">
        <v>1213</v>
      </c>
      <c r="B3505" s="2">
        <v>4</v>
      </c>
      <c r="C3505" s="2">
        <f>VLOOKUP(A3505, [1]orders!A:G, 7, FALSE)</f>
        <v>3</v>
      </c>
      <c r="D3505" s="2">
        <v>15</v>
      </c>
      <c r="E3505" s="2">
        <f>VLOOKUP(C3505, [2]staffs!A:G,1,FALSE)</f>
        <v>3</v>
      </c>
      <c r="F3505" s="2" t="str">
        <f>VLOOKUP(E3505, [2]staffs!A:D,4,FALSE)</f>
        <v>genna.serrano@bikes.shop</v>
      </c>
      <c r="G3505" s="2">
        <f>VLOOKUP(D3505, [3]products!$A:$D, 4, FALSE)</f>
        <v>3</v>
      </c>
      <c r="H3505" s="2" t="str">
        <f>VLOOKUP(G3505, [4]categories!A:B, 2, FALSE)</f>
        <v>Cruisers Bicycles</v>
      </c>
      <c r="I3505" s="14">
        <f>VLOOKUP(A3505, [1]orders!A:B,2,FALSE)</f>
        <v>669</v>
      </c>
      <c r="J3505" s="14" t="str">
        <f>VLOOKUP(A3505, [1]orders!A:I,9,FALSE)</f>
        <v>willis.randolph@yahoo.com</v>
      </c>
      <c r="K3505" s="14">
        <f>VLOOKUP(A3505, [1]orders!A:J,10,FALSE)</f>
        <v>78552</v>
      </c>
      <c r="L3505" s="2" t="str">
        <f>IFERROR(VLOOKUP(C3505, [5]stores!A:B, 2, FALSE), "Unknown")</f>
        <v>Rowlett Bikes</v>
      </c>
      <c r="M3505" s="2" t="str">
        <f>VLOOKUP(D3505,[3]products!A:B,2,FALSE)</f>
        <v>Electra Moto 1 - 2016</v>
      </c>
      <c r="N3505" s="2" t="str">
        <f>VLOOKUP(D3505, [3]products!A:H, 8, FALSE)</f>
        <v>Electra</v>
      </c>
      <c r="O3505" s="21">
        <f>VLOOKUP(A3505, [1]orders!A:D, 4, FALSE)</f>
        <v>43035</v>
      </c>
      <c r="P3505" s="2">
        <v>1</v>
      </c>
      <c r="Q3505" s="2">
        <v>529.99</v>
      </c>
      <c r="R3505" s="27">
        <v>0.05</v>
      </c>
      <c r="S3505" s="2">
        <f t="shared" si="54"/>
        <v>529.99</v>
      </c>
    </row>
    <row r="3506" spans="1:19" x14ac:dyDescent="0.3">
      <c r="A3506" s="2">
        <v>1214</v>
      </c>
      <c r="B3506" s="2">
        <v>1</v>
      </c>
      <c r="C3506" s="2">
        <f>VLOOKUP(A3506, [1]orders!A:G, 7, FALSE)</f>
        <v>2</v>
      </c>
      <c r="D3506" s="2">
        <v>9</v>
      </c>
      <c r="E3506" s="2">
        <f>VLOOKUP(C3506, [2]staffs!A:G,1,FALSE)</f>
        <v>2</v>
      </c>
      <c r="F3506" s="2" t="str">
        <f>VLOOKUP(E3506, [2]staffs!A:D,4,FALSE)</f>
        <v>mireya.copeland@bikes.shop</v>
      </c>
      <c r="G3506" s="2">
        <f>VLOOKUP(D3506, [3]products!$A:$D, 4, FALSE)</f>
        <v>5</v>
      </c>
      <c r="H3506" s="2" t="str">
        <f>VLOOKUP(G3506, [4]categories!A:B, 2, FALSE)</f>
        <v>Electric Bikes</v>
      </c>
      <c r="I3506" s="14">
        <f>VLOOKUP(A3506, [1]orders!A:B,2,FALSE)</f>
        <v>783</v>
      </c>
      <c r="J3506" s="14" t="str">
        <f>VLOOKUP(A3506, [1]orders!A:I,9,FALSE)</f>
        <v>celestine.kent@aol.com</v>
      </c>
      <c r="K3506" s="14">
        <f>VLOOKUP(A3506, [1]orders!A:J,10,FALSE)</f>
        <v>14086</v>
      </c>
      <c r="L3506" s="2" t="str">
        <f>IFERROR(VLOOKUP(C3506, [5]stores!A:B, 2, FALSE), "Unknown")</f>
        <v>Baldwin Bikes</v>
      </c>
      <c r="M3506" s="2" t="str">
        <f>VLOOKUP(D3506,[3]products!A:B,2,FALSE)</f>
        <v>Trek Conduit+ - 2016</v>
      </c>
      <c r="N3506" s="2" t="str">
        <f>VLOOKUP(D3506, [3]products!A:H, 8, FALSE)</f>
        <v>Trek</v>
      </c>
      <c r="O3506" s="21">
        <f>VLOOKUP(A3506, [1]orders!A:D, 4, FALSE)</f>
        <v>43036</v>
      </c>
      <c r="P3506" s="2">
        <v>2</v>
      </c>
      <c r="Q3506" s="2">
        <v>2999.99</v>
      </c>
      <c r="R3506" s="27">
        <v>0.05</v>
      </c>
      <c r="S3506" s="2">
        <f t="shared" si="54"/>
        <v>5999.98</v>
      </c>
    </row>
    <row r="3507" spans="1:19" x14ac:dyDescent="0.3">
      <c r="A3507" s="2">
        <v>1214</v>
      </c>
      <c r="B3507" s="2">
        <v>2</v>
      </c>
      <c r="C3507" s="2">
        <f>VLOOKUP(A3507, [1]orders!A:G, 7, FALSE)</f>
        <v>2</v>
      </c>
      <c r="D3507" s="2">
        <v>7</v>
      </c>
      <c r="E3507" s="2">
        <f>VLOOKUP(C3507, [2]staffs!A:G,1,FALSE)</f>
        <v>2</v>
      </c>
      <c r="F3507" s="2" t="str">
        <f>VLOOKUP(E3507, [2]staffs!A:D,4,FALSE)</f>
        <v>mireya.copeland@bikes.shop</v>
      </c>
      <c r="G3507" s="2">
        <f>VLOOKUP(D3507, [3]products!$A:$D, 4, FALSE)</f>
        <v>6</v>
      </c>
      <c r="H3507" s="2" t="str">
        <f>VLOOKUP(G3507, [4]categories!A:B, 2, FALSE)</f>
        <v>Mountain Bikes</v>
      </c>
      <c r="I3507" s="14">
        <f>VLOOKUP(A3507, [1]orders!A:B,2,FALSE)</f>
        <v>783</v>
      </c>
      <c r="J3507" s="14" t="str">
        <f>VLOOKUP(A3507, [1]orders!A:I,9,FALSE)</f>
        <v>celestine.kent@aol.com</v>
      </c>
      <c r="K3507" s="14">
        <f>VLOOKUP(A3507, [1]orders!A:J,10,FALSE)</f>
        <v>14086</v>
      </c>
      <c r="L3507" s="2" t="str">
        <f>IFERROR(VLOOKUP(C3507, [5]stores!A:B, 2, FALSE), "Unknown")</f>
        <v>Baldwin Bikes</v>
      </c>
      <c r="M3507" s="2" t="str">
        <f>VLOOKUP(D3507,[3]products!A:B,2,FALSE)</f>
        <v>Trek Slash 8 27.5 - 2016</v>
      </c>
      <c r="N3507" s="2" t="str">
        <f>VLOOKUP(D3507, [3]products!A:H, 8, FALSE)</f>
        <v>Trek</v>
      </c>
      <c r="O3507" s="21">
        <f>VLOOKUP(A3507, [1]orders!A:D, 4, FALSE)</f>
        <v>43036</v>
      </c>
      <c r="P3507" s="2">
        <v>1</v>
      </c>
      <c r="Q3507" s="2">
        <v>3999.99</v>
      </c>
      <c r="R3507" s="27">
        <v>0.2</v>
      </c>
      <c r="S3507" s="2">
        <f t="shared" si="54"/>
        <v>3999.99</v>
      </c>
    </row>
    <row r="3508" spans="1:19" x14ac:dyDescent="0.3">
      <c r="A3508" s="2">
        <v>1214</v>
      </c>
      <c r="B3508" s="2">
        <v>3</v>
      </c>
      <c r="C3508" s="2">
        <f>VLOOKUP(A3508, [1]orders!A:G, 7, FALSE)</f>
        <v>2</v>
      </c>
      <c r="D3508" s="2">
        <v>22</v>
      </c>
      <c r="E3508" s="2">
        <f>VLOOKUP(C3508, [2]staffs!A:G,1,FALSE)</f>
        <v>2</v>
      </c>
      <c r="F3508" s="2" t="str">
        <f>VLOOKUP(E3508, [2]staffs!A:D,4,FALSE)</f>
        <v>mireya.copeland@bikes.shop</v>
      </c>
      <c r="G3508" s="2">
        <f>VLOOKUP(D3508, [3]products!$A:$D, 4, FALSE)</f>
        <v>1</v>
      </c>
      <c r="H3508" s="2" t="str">
        <f>VLOOKUP(G3508, [4]categories!A:B, 2, FALSE)</f>
        <v>Children Bicycles</v>
      </c>
      <c r="I3508" s="14">
        <f>VLOOKUP(A3508, [1]orders!A:B,2,FALSE)</f>
        <v>783</v>
      </c>
      <c r="J3508" s="14" t="str">
        <f>VLOOKUP(A3508, [1]orders!A:I,9,FALSE)</f>
        <v>celestine.kent@aol.com</v>
      </c>
      <c r="K3508" s="14">
        <f>VLOOKUP(A3508, [1]orders!A:J,10,FALSE)</f>
        <v>14086</v>
      </c>
      <c r="L3508" s="2" t="str">
        <f>IFERROR(VLOOKUP(C3508, [5]stores!A:B, 2, FALSE), "Unknown")</f>
        <v>Baldwin Bikes</v>
      </c>
      <c r="M3508" s="2" t="str">
        <f>VLOOKUP(D3508,[3]products!A:B,2,FALSE)</f>
        <v>Electra Girl's Hawaii 1 (16-inch) - 2015/2016</v>
      </c>
      <c r="N3508" s="2" t="str">
        <f>VLOOKUP(D3508, [3]products!A:H, 8, FALSE)</f>
        <v>Electra</v>
      </c>
      <c r="O3508" s="21">
        <f>VLOOKUP(A3508, [1]orders!A:D, 4, FALSE)</f>
        <v>43036</v>
      </c>
      <c r="P3508" s="2">
        <v>1</v>
      </c>
      <c r="Q3508" s="2">
        <v>269.99</v>
      </c>
      <c r="R3508" s="27">
        <v>0.05</v>
      </c>
      <c r="S3508" s="2">
        <f t="shared" si="54"/>
        <v>269.99</v>
      </c>
    </row>
    <row r="3509" spans="1:19" x14ac:dyDescent="0.3">
      <c r="A3509" s="2">
        <v>1214</v>
      </c>
      <c r="B3509" s="2">
        <v>4</v>
      </c>
      <c r="C3509" s="2">
        <f>VLOOKUP(A3509, [1]orders!A:G, 7, FALSE)</f>
        <v>2</v>
      </c>
      <c r="D3509" s="2">
        <v>77</v>
      </c>
      <c r="E3509" s="2">
        <f>VLOOKUP(C3509, [2]staffs!A:G,1,FALSE)</f>
        <v>2</v>
      </c>
      <c r="F3509" s="2" t="str">
        <f>VLOOKUP(E3509, [2]staffs!A:D,4,FALSE)</f>
        <v>mireya.copeland@bikes.shop</v>
      </c>
      <c r="G3509" s="2">
        <f>VLOOKUP(D3509, [3]products!$A:$D, 4, FALSE)</f>
        <v>3</v>
      </c>
      <c r="H3509" s="2" t="str">
        <f>VLOOKUP(G3509, [4]categories!A:B, 2, FALSE)</f>
        <v>Cruisers Bicycles</v>
      </c>
      <c r="I3509" s="14">
        <f>VLOOKUP(A3509, [1]orders!A:B,2,FALSE)</f>
        <v>783</v>
      </c>
      <c r="J3509" s="14" t="str">
        <f>VLOOKUP(A3509, [1]orders!A:I,9,FALSE)</f>
        <v>celestine.kent@aol.com</v>
      </c>
      <c r="K3509" s="14">
        <f>VLOOKUP(A3509, [1]orders!A:J,10,FALSE)</f>
        <v>14086</v>
      </c>
      <c r="L3509" s="2" t="str">
        <f>IFERROR(VLOOKUP(C3509, [5]stores!A:B, 2, FALSE), "Unknown")</f>
        <v>Baldwin Bikes</v>
      </c>
      <c r="M3509" s="2" t="str">
        <f>VLOOKUP(D3509,[3]products!A:B,2,FALSE)</f>
        <v>Electra Glam Punk 3i Ladies' - 2017</v>
      </c>
      <c r="N3509" s="2" t="str">
        <f>VLOOKUP(D3509, [3]products!A:H, 8, FALSE)</f>
        <v>Electra</v>
      </c>
      <c r="O3509" s="21">
        <f>VLOOKUP(A3509, [1]orders!A:D, 4, FALSE)</f>
        <v>43036</v>
      </c>
      <c r="P3509" s="2">
        <v>2</v>
      </c>
      <c r="Q3509" s="2">
        <v>799.99</v>
      </c>
      <c r="R3509" s="27">
        <v>0.1</v>
      </c>
      <c r="S3509" s="2">
        <f t="shared" si="54"/>
        <v>1599.98</v>
      </c>
    </row>
    <row r="3510" spans="1:19" x14ac:dyDescent="0.3">
      <c r="A3510" s="2">
        <v>1214</v>
      </c>
      <c r="B3510" s="2">
        <v>5</v>
      </c>
      <c r="C3510" s="2">
        <f>VLOOKUP(A3510, [1]orders!A:G, 7, FALSE)</f>
        <v>2</v>
      </c>
      <c r="D3510" s="2">
        <v>67</v>
      </c>
      <c r="E3510" s="2">
        <f>VLOOKUP(C3510, [2]staffs!A:G,1,FALSE)</f>
        <v>2</v>
      </c>
      <c r="F3510" s="2" t="str">
        <f>VLOOKUP(E3510, [2]staffs!A:D,4,FALSE)</f>
        <v>mireya.copeland@bikes.shop</v>
      </c>
      <c r="G3510" s="2">
        <f>VLOOKUP(D3510, [3]products!$A:$D, 4, FALSE)</f>
        <v>3</v>
      </c>
      <c r="H3510" s="2" t="str">
        <f>VLOOKUP(G3510, [4]categories!A:B, 2, FALSE)</f>
        <v>Cruisers Bicycles</v>
      </c>
      <c r="I3510" s="14">
        <f>VLOOKUP(A3510, [1]orders!A:B,2,FALSE)</f>
        <v>783</v>
      </c>
      <c r="J3510" s="14" t="str">
        <f>VLOOKUP(A3510, [1]orders!A:I,9,FALSE)</f>
        <v>celestine.kent@aol.com</v>
      </c>
      <c r="K3510" s="14">
        <f>VLOOKUP(A3510, [1]orders!A:J,10,FALSE)</f>
        <v>14086</v>
      </c>
      <c r="L3510" s="2" t="str">
        <f>IFERROR(VLOOKUP(C3510, [5]stores!A:B, 2, FALSE), "Unknown")</f>
        <v>Baldwin Bikes</v>
      </c>
      <c r="M3510" s="2" t="str">
        <f>VLOOKUP(D3510,[3]products!A:B,2,FALSE)</f>
        <v>Sun Bicycles Revolutions 24 - Girl's - 2017</v>
      </c>
      <c r="N3510" s="2" t="str">
        <f>VLOOKUP(D3510, [3]products!A:H, 8, FALSE)</f>
        <v>Sun Bicycles</v>
      </c>
      <c r="O3510" s="21">
        <f>VLOOKUP(A3510, [1]orders!A:D, 4, FALSE)</f>
        <v>43036</v>
      </c>
      <c r="P3510" s="2">
        <v>2</v>
      </c>
      <c r="Q3510" s="2">
        <v>250.99</v>
      </c>
      <c r="R3510" s="27">
        <v>0.2</v>
      </c>
      <c r="S3510" s="2">
        <f t="shared" si="54"/>
        <v>501.98</v>
      </c>
    </row>
    <row r="3511" spans="1:19" x14ac:dyDescent="0.3">
      <c r="A3511" s="2">
        <v>1215</v>
      </c>
      <c r="B3511" s="2">
        <v>1</v>
      </c>
      <c r="C3511" s="2">
        <f>VLOOKUP(A3511, [1]orders!A:G, 7, FALSE)</f>
        <v>2</v>
      </c>
      <c r="D3511" s="2">
        <v>73</v>
      </c>
      <c r="E3511" s="2">
        <f>VLOOKUP(C3511, [2]staffs!A:G,1,FALSE)</f>
        <v>2</v>
      </c>
      <c r="F3511" s="2" t="str">
        <f>VLOOKUP(E3511, [2]staffs!A:D,4,FALSE)</f>
        <v>mireya.copeland@bikes.shop</v>
      </c>
      <c r="G3511" s="2">
        <f>VLOOKUP(D3511, [3]products!$A:$D, 4, FALSE)</f>
        <v>3</v>
      </c>
      <c r="H3511" s="2" t="str">
        <f>VLOOKUP(G3511, [4]categories!A:B, 2, FALSE)</f>
        <v>Cruisers Bicycles</v>
      </c>
      <c r="I3511" s="14">
        <f>VLOOKUP(A3511, [1]orders!A:B,2,FALSE)</f>
        <v>807</v>
      </c>
      <c r="J3511" s="14" t="str">
        <f>VLOOKUP(A3511, [1]orders!A:I,9,FALSE)</f>
        <v>nathalie.knowles@aol.com</v>
      </c>
      <c r="K3511" s="14">
        <f>VLOOKUP(A3511, [1]orders!A:J,10,FALSE)</f>
        <v>11795</v>
      </c>
      <c r="L3511" s="2" t="str">
        <f>IFERROR(VLOOKUP(C3511, [5]stores!A:B, 2, FALSE), "Unknown")</f>
        <v>Baldwin Bikes</v>
      </c>
      <c r="M3511" s="2" t="str">
        <f>VLOOKUP(D3511,[3]products!A:B,2,FALSE)</f>
        <v>Sun Bicycles Brickell Tandem 7 - 2017</v>
      </c>
      <c r="N3511" s="2" t="str">
        <f>VLOOKUP(D3511, [3]products!A:H, 8, FALSE)</f>
        <v>Sun Bicycles</v>
      </c>
      <c r="O3511" s="21">
        <f>VLOOKUP(A3511, [1]orders!A:D, 4, FALSE)</f>
        <v>43036</v>
      </c>
      <c r="P3511" s="2">
        <v>2</v>
      </c>
      <c r="Q3511" s="2">
        <v>749.99</v>
      </c>
      <c r="R3511" s="27">
        <v>0.1</v>
      </c>
      <c r="S3511" s="2">
        <f t="shared" si="54"/>
        <v>1499.98</v>
      </c>
    </row>
    <row r="3512" spans="1:19" x14ac:dyDescent="0.3">
      <c r="A3512" s="2">
        <v>1215</v>
      </c>
      <c r="B3512" s="2">
        <v>2</v>
      </c>
      <c r="C3512" s="2">
        <f>VLOOKUP(A3512, [1]orders!A:G, 7, FALSE)</f>
        <v>2</v>
      </c>
      <c r="D3512" s="2">
        <v>10</v>
      </c>
      <c r="E3512" s="2">
        <f>VLOOKUP(C3512, [2]staffs!A:G,1,FALSE)</f>
        <v>2</v>
      </c>
      <c r="F3512" s="2" t="str">
        <f>VLOOKUP(E3512, [2]staffs!A:D,4,FALSE)</f>
        <v>mireya.copeland@bikes.shop</v>
      </c>
      <c r="G3512" s="2">
        <f>VLOOKUP(D3512, [3]products!$A:$D, 4, FALSE)</f>
        <v>4</v>
      </c>
      <c r="H3512" s="2" t="str">
        <f>VLOOKUP(G3512, [4]categories!A:B, 2, FALSE)</f>
        <v>Cyclocross Bicycles</v>
      </c>
      <c r="I3512" s="14">
        <f>VLOOKUP(A3512, [1]orders!A:B,2,FALSE)</f>
        <v>807</v>
      </c>
      <c r="J3512" s="14" t="str">
        <f>VLOOKUP(A3512, [1]orders!A:I,9,FALSE)</f>
        <v>nathalie.knowles@aol.com</v>
      </c>
      <c r="K3512" s="14">
        <f>VLOOKUP(A3512, [1]orders!A:J,10,FALSE)</f>
        <v>11795</v>
      </c>
      <c r="L3512" s="2" t="str">
        <f>IFERROR(VLOOKUP(C3512, [5]stores!A:B, 2, FALSE), "Unknown")</f>
        <v>Baldwin Bikes</v>
      </c>
      <c r="M3512" s="2" t="str">
        <f>VLOOKUP(D3512,[3]products!A:B,2,FALSE)</f>
        <v>Surly Straggler - 2016</v>
      </c>
      <c r="N3512" s="2" t="str">
        <f>VLOOKUP(D3512, [3]products!A:H, 8, FALSE)</f>
        <v>Surly</v>
      </c>
      <c r="O3512" s="21">
        <f>VLOOKUP(A3512, [1]orders!A:D, 4, FALSE)</f>
        <v>43036</v>
      </c>
      <c r="P3512" s="2">
        <v>2</v>
      </c>
      <c r="Q3512" s="2">
        <v>1549</v>
      </c>
      <c r="R3512" s="27">
        <v>7.0000000000000007E-2</v>
      </c>
      <c r="S3512" s="2">
        <f t="shared" si="54"/>
        <v>3098</v>
      </c>
    </row>
    <row r="3513" spans="1:19" x14ac:dyDescent="0.3">
      <c r="A3513" s="2">
        <v>1216</v>
      </c>
      <c r="B3513" s="2">
        <v>1</v>
      </c>
      <c r="C3513" s="2">
        <f>VLOOKUP(A3513, [1]orders!A:G, 7, FALSE)</f>
        <v>2</v>
      </c>
      <c r="D3513" s="2">
        <v>64</v>
      </c>
      <c r="E3513" s="2">
        <f>VLOOKUP(C3513, [2]staffs!A:G,1,FALSE)</f>
        <v>2</v>
      </c>
      <c r="F3513" s="2" t="str">
        <f>VLOOKUP(E3513, [2]staffs!A:D,4,FALSE)</f>
        <v>mireya.copeland@bikes.shop</v>
      </c>
      <c r="G3513" s="2">
        <f>VLOOKUP(D3513, [3]products!$A:$D, 4, FALSE)</f>
        <v>3</v>
      </c>
      <c r="H3513" s="2" t="str">
        <f>VLOOKUP(G3513, [4]categories!A:B, 2, FALSE)</f>
        <v>Cruisers Bicycles</v>
      </c>
      <c r="I3513" s="14">
        <f>VLOOKUP(A3513, [1]orders!A:B,2,FALSE)</f>
        <v>886</v>
      </c>
      <c r="J3513" s="14" t="str">
        <f>VLOOKUP(A3513, [1]orders!A:I,9,FALSE)</f>
        <v>letisha.may@yahoo.com</v>
      </c>
      <c r="K3513" s="14">
        <f>VLOOKUP(A3513, [1]orders!A:J,10,FALSE)</f>
        <v>14120</v>
      </c>
      <c r="L3513" s="2" t="str">
        <f>IFERROR(VLOOKUP(C3513, [5]stores!A:B, 2, FALSE), "Unknown")</f>
        <v>Baldwin Bikes</v>
      </c>
      <c r="M3513" s="2" t="str">
        <f>VLOOKUP(D3513,[3]products!A:B,2,FALSE)</f>
        <v>Electra Townie Original 7D - 2017</v>
      </c>
      <c r="N3513" s="2" t="str">
        <f>VLOOKUP(D3513, [3]products!A:H, 8, FALSE)</f>
        <v>Electra</v>
      </c>
      <c r="O3513" s="21">
        <f>VLOOKUP(A3513, [1]orders!A:D, 4, FALSE)</f>
        <v>43036</v>
      </c>
      <c r="P3513" s="2">
        <v>2</v>
      </c>
      <c r="Q3513" s="2">
        <v>489.99</v>
      </c>
      <c r="R3513" s="27">
        <v>0.1</v>
      </c>
      <c r="S3513" s="2">
        <f t="shared" si="54"/>
        <v>979.98</v>
      </c>
    </row>
    <row r="3514" spans="1:19" x14ac:dyDescent="0.3">
      <c r="A3514" s="2">
        <v>1216</v>
      </c>
      <c r="B3514" s="2">
        <v>2</v>
      </c>
      <c r="C3514" s="2">
        <f>VLOOKUP(A3514, [1]orders!A:G, 7, FALSE)</f>
        <v>2</v>
      </c>
      <c r="D3514" s="2">
        <v>54</v>
      </c>
      <c r="E3514" s="2">
        <f>VLOOKUP(C3514, [2]staffs!A:G,1,FALSE)</f>
        <v>2</v>
      </c>
      <c r="F3514" s="2" t="str">
        <f>VLOOKUP(E3514, [2]staffs!A:D,4,FALSE)</f>
        <v>mireya.copeland@bikes.shop</v>
      </c>
      <c r="G3514" s="2">
        <f>VLOOKUP(D3514, [3]products!$A:$D, 4, FALSE)</f>
        <v>7</v>
      </c>
      <c r="H3514" s="2" t="str">
        <f>VLOOKUP(G3514, [4]categories!A:B, 2, FALSE)</f>
        <v>Road Bikes</v>
      </c>
      <c r="I3514" s="14">
        <f>VLOOKUP(A3514, [1]orders!A:B,2,FALSE)</f>
        <v>886</v>
      </c>
      <c r="J3514" s="14" t="str">
        <f>VLOOKUP(A3514, [1]orders!A:I,9,FALSE)</f>
        <v>letisha.may@yahoo.com</v>
      </c>
      <c r="K3514" s="14">
        <f>VLOOKUP(A3514, [1]orders!A:J,10,FALSE)</f>
        <v>14120</v>
      </c>
      <c r="L3514" s="2" t="str">
        <f>IFERROR(VLOOKUP(C3514, [5]stores!A:B, 2, FALSE), "Unknown")</f>
        <v>Baldwin Bikes</v>
      </c>
      <c r="M3514" s="2" t="str">
        <f>VLOOKUP(D3514,[3]products!A:B,2,FALSE)</f>
        <v>Trek Domane SL Disc Frameset - 2017</v>
      </c>
      <c r="N3514" s="2" t="str">
        <f>VLOOKUP(D3514, [3]products!A:H, 8, FALSE)</f>
        <v>Trek</v>
      </c>
      <c r="O3514" s="21">
        <f>VLOOKUP(A3514, [1]orders!A:D, 4, FALSE)</f>
        <v>43036</v>
      </c>
      <c r="P3514" s="2">
        <v>1</v>
      </c>
      <c r="Q3514" s="2">
        <v>3199.99</v>
      </c>
      <c r="R3514" s="27">
        <v>0.05</v>
      </c>
      <c r="S3514" s="2">
        <f t="shared" si="54"/>
        <v>3199.99</v>
      </c>
    </row>
    <row r="3515" spans="1:19" x14ac:dyDescent="0.3">
      <c r="A3515" s="2">
        <v>1216</v>
      </c>
      <c r="B3515" s="2">
        <v>3</v>
      </c>
      <c r="C3515" s="2">
        <f>VLOOKUP(A3515, [1]orders!A:G, 7, FALSE)</f>
        <v>2</v>
      </c>
      <c r="D3515" s="2">
        <v>19</v>
      </c>
      <c r="E3515" s="2">
        <f>VLOOKUP(C3515, [2]staffs!A:G,1,FALSE)</f>
        <v>2</v>
      </c>
      <c r="F3515" s="2" t="str">
        <f>VLOOKUP(E3515, [2]staffs!A:D,4,FALSE)</f>
        <v>mireya.copeland@bikes.shop</v>
      </c>
      <c r="G3515" s="2">
        <f>VLOOKUP(D3515, [3]products!$A:$D, 4, FALSE)</f>
        <v>3</v>
      </c>
      <c r="H3515" s="2" t="str">
        <f>VLOOKUP(G3515, [4]categories!A:B, 2, FALSE)</f>
        <v>Cruisers Bicycles</v>
      </c>
      <c r="I3515" s="14">
        <f>VLOOKUP(A3515, [1]orders!A:B,2,FALSE)</f>
        <v>886</v>
      </c>
      <c r="J3515" s="14" t="str">
        <f>VLOOKUP(A3515, [1]orders!A:I,9,FALSE)</f>
        <v>letisha.may@yahoo.com</v>
      </c>
      <c r="K3515" s="14">
        <f>VLOOKUP(A3515, [1]orders!A:J,10,FALSE)</f>
        <v>14120</v>
      </c>
      <c r="L3515" s="2" t="str">
        <f>IFERROR(VLOOKUP(C3515, [5]stores!A:B, 2, FALSE), "Unknown")</f>
        <v>Baldwin Bikes</v>
      </c>
      <c r="M3515" s="2" t="str">
        <f>VLOOKUP(D3515,[3]products!A:B,2,FALSE)</f>
        <v>Pure Cycles William 3-Speed - 2016</v>
      </c>
      <c r="N3515" s="2" t="str">
        <f>VLOOKUP(D3515, [3]products!A:H, 8, FALSE)</f>
        <v>Pure Cycles</v>
      </c>
      <c r="O3515" s="21">
        <f>VLOOKUP(A3515, [1]orders!A:D, 4, FALSE)</f>
        <v>43036</v>
      </c>
      <c r="P3515" s="2">
        <v>1</v>
      </c>
      <c r="Q3515" s="2">
        <v>449</v>
      </c>
      <c r="R3515" s="27">
        <v>0.2</v>
      </c>
      <c r="S3515" s="2">
        <f t="shared" si="54"/>
        <v>449</v>
      </c>
    </row>
    <row r="3516" spans="1:19" x14ac:dyDescent="0.3">
      <c r="A3516" s="2">
        <v>1216</v>
      </c>
      <c r="B3516" s="2">
        <v>4</v>
      </c>
      <c r="C3516" s="2">
        <f>VLOOKUP(A3516, [1]orders!A:G, 7, FALSE)</f>
        <v>2</v>
      </c>
      <c r="D3516" s="2">
        <v>110</v>
      </c>
      <c r="E3516" s="2">
        <f>VLOOKUP(C3516, [2]staffs!A:G,1,FALSE)</f>
        <v>2</v>
      </c>
      <c r="F3516" s="2" t="str">
        <f>VLOOKUP(E3516, [2]staffs!A:D,4,FALSE)</f>
        <v>mireya.copeland@bikes.shop</v>
      </c>
      <c r="G3516" s="2">
        <f>VLOOKUP(D3516, [3]products!$A:$D, 4, FALSE)</f>
        <v>2</v>
      </c>
      <c r="H3516" s="2" t="str">
        <f>VLOOKUP(G3516, [4]categories!A:B, 2, FALSE)</f>
        <v>Comfort Bicycles</v>
      </c>
      <c r="I3516" s="14">
        <f>VLOOKUP(A3516, [1]orders!A:B,2,FALSE)</f>
        <v>886</v>
      </c>
      <c r="J3516" s="14" t="str">
        <f>VLOOKUP(A3516, [1]orders!A:I,9,FALSE)</f>
        <v>letisha.may@yahoo.com</v>
      </c>
      <c r="K3516" s="14">
        <f>VLOOKUP(A3516, [1]orders!A:J,10,FALSE)</f>
        <v>14120</v>
      </c>
      <c r="L3516" s="2" t="str">
        <f>IFERROR(VLOOKUP(C3516, [5]stores!A:B, 2, FALSE), "Unknown")</f>
        <v>Baldwin Bikes</v>
      </c>
      <c r="M3516" s="2" t="str">
        <f>VLOOKUP(D3516,[3]products!A:B,2,FALSE)</f>
        <v>Sun Bicycles Drifter 7 - 2017</v>
      </c>
      <c r="N3516" s="2" t="str">
        <f>VLOOKUP(D3516, [3]products!A:H, 8, FALSE)</f>
        <v>Sun Bicycles</v>
      </c>
      <c r="O3516" s="21">
        <f>VLOOKUP(A3516, [1]orders!A:D, 4, FALSE)</f>
        <v>43036</v>
      </c>
      <c r="P3516" s="2">
        <v>2</v>
      </c>
      <c r="Q3516" s="2">
        <v>470.99</v>
      </c>
      <c r="R3516" s="27">
        <v>7.0000000000000007E-2</v>
      </c>
      <c r="S3516" s="2">
        <f t="shared" si="54"/>
        <v>941.98</v>
      </c>
    </row>
    <row r="3517" spans="1:19" x14ac:dyDescent="0.3">
      <c r="A3517" s="2">
        <v>1216</v>
      </c>
      <c r="B3517" s="2">
        <v>5</v>
      </c>
      <c r="C3517" s="2">
        <f>VLOOKUP(A3517, [1]orders!A:G, 7, FALSE)</f>
        <v>2</v>
      </c>
      <c r="D3517" s="2">
        <v>43</v>
      </c>
      <c r="E3517" s="2">
        <f>VLOOKUP(C3517, [2]staffs!A:G,1,FALSE)</f>
        <v>2</v>
      </c>
      <c r="F3517" s="2" t="str">
        <f>VLOOKUP(E3517, [2]staffs!A:D,4,FALSE)</f>
        <v>mireya.copeland@bikes.shop</v>
      </c>
      <c r="G3517" s="2">
        <f>VLOOKUP(D3517, [3]products!$A:$D, 4, FALSE)</f>
        <v>6</v>
      </c>
      <c r="H3517" s="2" t="str">
        <f>VLOOKUP(G3517, [4]categories!A:B, 2, FALSE)</f>
        <v>Mountain Bikes</v>
      </c>
      <c r="I3517" s="14">
        <f>VLOOKUP(A3517, [1]orders!A:B,2,FALSE)</f>
        <v>886</v>
      </c>
      <c r="J3517" s="14" t="str">
        <f>VLOOKUP(A3517, [1]orders!A:I,9,FALSE)</f>
        <v>letisha.may@yahoo.com</v>
      </c>
      <c r="K3517" s="14">
        <f>VLOOKUP(A3517, [1]orders!A:J,10,FALSE)</f>
        <v>14120</v>
      </c>
      <c r="L3517" s="2" t="str">
        <f>IFERROR(VLOOKUP(C3517, [5]stores!A:B, 2, FALSE), "Unknown")</f>
        <v>Baldwin Bikes</v>
      </c>
      <c r="M3517" s="2" t="str">
        <f>VLOOKUP(D3517,[3]products!A:B,2,FALSE)</f>
        <v>Trek Fuel EX 9.8 27.5 Plus - 2017</v>
      </c>
      <c r="N3517" s="2" t="str">
        <f>VLOOKUP(D3517, [3]products!A:H, 8, FALSE)</f>
        <v>Trek</v>
      </c>
      <c r="O3517" s="21">
        <f>VLOOKUP(A3517, [1]orders!A:D, 4, FALSE)</f>
        <v>43036</v>
      </c>
      <c r="P3517" s="2">
        <v>1</v>
      </c>
      <c r="Q3517" s="2">
        <v>5299.99</v>
      </c>
      <c r="R3517" s="27">
        <v>0.1</v>
      </c>
      <c r="S3517" s="2">
        <f t="shared" si="54"/>
        <v>5299.99</v>
      </c>
    </row>
    <row r="3518" spans="1:19" x14ac:dyDescent="0.3">
      <c r="A3518" s="2">
        <v>1217</v>
      </c>
      <c r="B3518" s="2">
        <v>1</v>
      </c>
      <c r="C3518" s="2">
        <f>VLOOKUP(A3518, [1]orders!A:G, 7, FALSE)</f>
        <v>2</v>
      </c>
      <c r="D3518" s="2">
        <v>73</v>
      </c>
      <c r="E3518" s="2">
        <f>VLOOKUP(C3518, [2]staffs!A:G,1,FALSE)</f>
        <v>2</v>
      </c>
      <c r="F3518" s="2" t="str">
        <f>VLOOKUP(E3518, [2]staffs!A:D,4,FALSE)</f>
        <v>mireya.copeland@bikes.shop</v>
      </c>
      <c r="G3518" s="2">
        <f>VLOOKUP(D3518, [3]products!$A:$D, 4, FALSE)</f>
        <v>3</v>
      </c>
      <c r="H3518" s="2" t="str">
        <f>VLOOKUP(G3518, [4]categories!A:B, 2, FALSE)</f>
        <v>Cruisers Bicycles</v>
      </c>
      <c r="I3518" s="14">
        <f>VLOOKUP(A3518, [1]orders!A:B,2,FALSE)</f>
        <v>1155</v>
      </c>
      <c r="J3518" s="14" t="str">
        <f>VLOOKUP(A3518, [1]orders!A:I,9,FALSE)</f>
        <v>verdell.joyner@aol.com</v>
      </c>
      <c r="K3518" s="14">
        <f>VLOOKUP(A3518, [1]orders!A:J,10,FALSE)</f>
        <v>11691</v>
      </c>
      <c r="L3518" s="2" t="str">
        <f>IFERROR(VLOOKUP(C3518, [5]stores!A:B, 2, FALSE), "Unknown")</f>
        <v>Baldwin Bikes</v>
      </c>
      <c r="M3518" s="2" t="str">
        <f>VLOOKUP(D3518,[3]products!A:B,2,FALSE)</f>
        <v>Sun Bicycles Brickell Tandem 7 - 2017</v>
      </c>
      <c r="N3518" s="2" t="str">
        <f>VLOOKUP(D3518, [3]products!A:H, 8, FALSE)</f>
        <v>Sun Bicycles</v>
      </c>
      <c r="O3518" s="21">
        <f>VLOOKUP(A3518, [1]orders!A:D, 4, FALSE)</f>
        <v>43036</v>
      </c>
      <c r="P3518" s="2">
        <v>1</v>
      </c>
      <c r="Q3518" s="2">
        <v>749.99</v>
      </c>
      <c r="R3518" s="27">
        <v>0.05</v>
      </c>
      <c r="S3518" s="2">
        <f t="shared" si="54"/>
        <v>749.99</v>
      </c>
    </row>
    <row r="3519" spans="1:19" x14ac:dyDescent="0.3">
      <c r="A3519" s="2">
        <v>1217</v>
      </c>
      <c r="B3519" s="2">
        <v>2</v>
      </c>
      <c r="C3519" s="2">
        <f>VLOOKUP(A3519, [1]orders!A:G, 7, FALSE)</f>
        <v>2</v>
      </c>
      <c r="D3519" s="2">
        <v>106</v>
      </c>
      <c r="E3519" s="2">
        <f>VLOOKUP(C3519, [2]staffs!A:G,1,FALSE)</f>
        <v>2</v>
      </c>
      <c r="F3519" s="2" t="str">
        <f>VLOOKUP(E3519, [2]staffs!A:D,4,FALSE)</f>
        <v>mireya.copeland@bikes.shop</v>
      </c>
      <c r="G3519" s="2">
        <f>VLOOKUP(D3519, [3]products!$A:$D, 4, FALSE)</f>
        <v>2</v>
      </c>
      <c r="H3519" s="2" t="str">
        <f>VLOOKUP(G3519, [4]categories!A:B, 2, FALSE)</f>
        <v>Comfort Bicycles</v>
      </c>
      <c r="I3519" s="14">
        <f>VLOOKUP(A3519, [1]orders!A:B,2,FALSE)</f>
        <v>1155</v>
      </c>
      <c r="J3519" s="14" t="str">
        <f>VLOOKUP(A3519, [1]orders!A:I,9,FALSE)</f>
        <v>verdell.joyner@aol.com</v>
      </c>
      <c r="K3519" s="14">
        <f>VLOOKUP(A3519, [1]orders!A:J,10,FALSE)</f>
        <v>11691</v>
      </c>
      <c r="L3519" s="2" t="str">
        <f>IFERROR(VLOOKUP(C3519, [5]stores!A:B, 2, FALSE), "Unknown")</f>
        <v>Baldwin Bikes</v>
      </c>
      <c r="M3519" s="2" t="str">
        <f>VLOOKUP(D3519,[3]products!A:B,2,FALSE)</f>
        <v>Sun Bicycles Cruz 3 - 2017</v>
      </c>
      <c r="N3519" s="2" t="str">
        <f>VLOOKUP(D3519, [3]products!A:H, 8, FALSE)</f>
        <v>Sun Bicycles</v>
      </c>
      <c r="O3519" s="21">
        <f>VLOOKUP(A3519, [1]orders!A:D, 4, FALSE)</f>
        <v>43036</v>
      </c>
      <c r="P3519" s="2">
        <v>2</v>
      </c>
      <c r="Q3519" s="2">
        <v>449.99</v>
      </c>
      <c r="R3519" s="27">
        <v>0.05</v>
      </c>
      <c r="S3519" s="2">
        <f t="shared" si="54"/>
        <v>899.98</v>
      </c>
    </row>
    <row r="3520" spans="1:19" x14ac:dyDescent="0.3">
      <c r="A3520" s="2">
        <v>1218</v>
      </c>
      <c r="B3520" s="2">
        <v>1</v>
      </c>
      <c r="C3520" s="2">
        <f>VLOOKUP(A3520, [1]orders!A:G, 7, FALSE)</f>
        <v>1</v>
      </c>
      <c r="D3520" s="2">
        <v>32</v>
      </c>
      <c r="E3520" s="2">
        <f>VLOOKUP(C3520, [2]staffs!A:G,1,FALSE)</f>
        <v>1</v>
      </c>
      <c r="F3520" s="2" t="str">
        <f>VLOOKUP(E3520, [2]staffs!A:D,4,FALSE)</f>
        <v>fabiola.jackson@bikes.shop</v>
      </c>
      <c r="G3520" s="2">
        <f>VLOOKUP(D3520, [3]products!$A:$D, 4, FALSE)</f>
        <v>6</v>
      </c>
      <c r="H3520" s="2" t="str">
        <f>VLOOKUP(G3520, [4]categories!A:B, 2, FALSE)</f>
        <v>Mountain Bikes</v>
      </c>
      <c r="I3520" s="14">
        <f>VLOOKUP(A3520, [1]orders!A:B,2,FALSE)</f>
        <v>1017</v>
      </c>
      <c r="J3520" s="14" t="str">
        <f>VLOOKUP(A3520, [1]orders!A:I,9,FALSE)</f>
        <v>philip.bryan@hotmail.com</v>
      </c>
      <c r="K3520" s="14">
        <f>VLOOKUP(A3520, [1]orders!A:J,10,FALSE)</f>
        <v>94603</v>
      </c>
      <c r="L3520" s="2" t="str">
        <f>IFERROR(VLOOKUP(C3520, [5]stores!A:B, 2, FALSE), "Unknown")</f>
        <v>Santa Cruz Bikes</v>
      </c>
      <c r="M3520" s="2" t="str">
        <f>VLOOKUP(D3520,[3]products!A:B,2,FALSE)</f>
        <v>Trek Farley Alloy Frameset - 2017</v>
      </c>
      <c r="N3520" s="2" t="str">
        <f>VLOOKUP(D3520, [3]products!A:H, 8, FALSE)</f>
        <v>Trek</v>
      </c>
      <c r="O3520" s="21">
        <f>VLOOKUP(A3520, [1]orders!A:D, 4, FALSE)</f>
        <v>43038</v>
      </c>
      <c r="P3520" s="2">
        <v>1</v>
      </c>
      <c r="Q3520" s="2">
        <v>469.99</v>
      </c>
      <c r="R3520" s="27">
        <v>7.0000000000000007E-2</v>
      </c>
      <c r="S3520" s="2">
        <f t="shared" si="54"/>
        <v>469.99</v>
      </c>
    </row>
    <row r="3521" spans="1:19" x14ac:dyDescent="0.3">
      <c r="A3521" s="2">
        <v>1218</v>
      </c>
      <c r="B3521" s="2">
        <v>2</v>
      </c>
      <c r="C3521" s="2">
        <f>VLOOKUP(A3521, [1]orders!A:G, 7, FALSE)</f>
        <v>1</v>
      </c>
      <c r="D3521" s="2">
        <v>102</v>
      </c>
      <c r="E3521" s="2">
        <f>VLOOKUP(C3521, [2]staffs!A:G,1,FALSE)</f>
        <v>1</v>
      </c>
      <c r="F3521" s="2" t="str">
        <f>VLOOKUP(E3521, [2]staffs!A:D,4,FALSE)</f>
        <v>fabiola.jackson@bikes.shop</v>
      </c>
      <c r="G3521" s="2">
        <f>VLOOKUP(D3521, [3]products!$A:$D, 4, FALSE)</f>
        <v>2</v>
      </c>
      <c r="H3521" s="2" t="str">
        <f>VLOOKUP(G3521, [4]categories!A:B, 2, FALSE)</f>
        <v>Comfort Bicycles</v>
      </c>
      <c r="I3521" s="14">
        <f>VLOOKUP(A3521, [1]orders!A:B,2,FALSE)</f>
        <v>1017</v>
      </c>
      <c r="J3521" s="14" t="str">
        <f>VLOOKUP(A3521, [1]orders!A:I,9,FALSE)</f>
        <v>philip.bryan@hotmail.com</v>
      </c>
      <c r="K3521" s="14">
        <f>VLOOKUP(A3521, [1]orders!A:J,10,FALSE)</f>
        <v>94603</v>
      </c>
      <c r="L3521" s="2" t="str">
        <f>IFERROR(VLOOKUP(C3521, [5]stores!A:B, 2, FALSE), "Unknown")</f>
        <v>Santa Cruz Bikes</v>
      </c>
      <c r="M3521" s="2" t="str">
        <f>VLOOKUP(D3521,[3]products!A:B,2,FALSE)</f>
        <v>Electra Townie Original 7D - 2017</v>
      </c>
      <c r="N3521" s="2" t="str">
        <f>VLOOKUP(D3521, [3]products!A:H, 8, FALSE)</f>
        <v>Electra</v>
      </c>
      <c r="O3521" s="21">
        <f>VLOOKUP(A3521, [1]orders!A:D, 4, FALSE)</f>
        <v>43038</v>
      </c>
      <c r="P3521" s="2">
        <v>2</v>
      </c>
      <c r="Q3521" s="2">
        <v>489.99</v>
      </c>
      <c r="R3521" s="27">
        <v>0.05</v>
      </c>
      <c r="S3521" s="2">
        <f t="shared" si="54"/>
        <v>979.98</v>
      </c>
    </row>
    <row r="3522" spans="1:19" x14ac:dyDescent="0.3">
      <c r="A3522" s="2">
        <v>1219</v>
      </c>
      <c r="B3522" s="2">
        <v>1</v>
      </c>
      <c r="C3522" s="2">
        <f>VLOOKUP(A3522, [1]orders!A:G, 7, FALSE)</f>
        <v>2</v>
      </c>
      <c r="D3522" s="2">
        <v>17</v>
      </c>
      <c r="E3522" s="2">
        <f>VLOOKUP(C3522, [2]staffs!A:G,1,FALSE)</f>
        <v>2</v>
      </c>
      <c r="F3522" s="2" t="str">
        <f>VLOOKUP(E3522, [2]staffs!A:D,4,FALSE)</f>
        <v>mireya.copeland@bikes.shop</v>
      </c>
      <c r="G3522" s="2">
        <f>VLOOKUP(D3522, [3]products!$A:$D, 4, FALSE)</f>
        <v>3</v>
      </c>
      <c r="H3522" s="2" t="str">
        <f>VLOOKUP(G3522, [4]categories!A:B, 2, FALSE)</f>
        <v>Cruisers Bicycles</v>
      </c>
      <c r="I3522" s="14">
        <f>VLOOKUP(A3522, [1]orders!A:B,2,FALSE)</f>
        <v>840</v>
      </c>
      <c r="J3522" s="14" t="str">
        <f>VLOOKUP(A3522, [1]orders!A:I,9,FALSE)</f>
        <v>gilbert.calhoun@msn.com</v>
      </c>
      <c r="K3522" s="14">
        <f>VLOOKUP(A3522, [1]orders!A:J,10,FALSE)</f>
        <v>11369</v>
      </c>
      <c r="L3522" s="2" t="str">
        <f>IFERROR(VLOOKUP(C3522, [5]stores!A:B, 2, FALSE), "Unknown")</f>
        <v>Baldwin Bikes</v>
      </c>
      <c r="M3522" s="2" t="str">
        <f>VLOOKUP(D3522,[3]products!A:B,2,FALSE)</f>
        <v>Pure Cycles Vine 8-Speed - 2016</v>
      </c>
      <c r="N3522" s="2" t="str">
        <f>VLOOKUP(D3522, [3]products!A:H, 8, FALSE)</f>
        <v>Pure Cycles</v>
      </c>
      <c r="O3522" s="21">
        <f>VLOOKUP(A3522, [1]orders!A:D, 4, FALSE)</f>
        <v>43038</v>
      </c>
      <c r="P3522" s="2">
        <v>2</v>
      </c>
      <c r="Q3522" s="2">
        <v>429</v>
      </c>
      <c r="R3522" s="27">
        <v>7.0000000000000007E-2</v>
      </c>
      <c r="S3522" s="2">
        <f t="shared" si="54"/>
        <v>858</v>
      </c>
    </row>
    <row r="3523" spans="1:19" x14ac:dyDescent="0.3">
      <c r="A3523" s="2">
        <v>1219</v>
      </c>
      <c r="B3523" s="2">
        <v>2</v>
      </c>
      <c r="C3523" s="2">
        <f>VLOOKUP(A3523, [1]orders!A:G, 7, FALSE)</f>
        <v>2</v>
      </c>
      <c r="D3523" s="2">
        <v>62</v>
      </c>
      <c r="E3523" s="2">
        <f>VLOOKUP(C3523, [2]staffs!A:G,1,FALSE)</f>
        <v>2</v>
      </c>
      <c r="F3523" s="2" t="str">
        <f>VLOOKUP(E3523, [2]staffs!A:D,4,FALSE)</f>
        <v>mireya.copeland@bikes.shop</v>
      </c>
      <c r="G3523" s="2">
        <f>VLOOKUP(D3523, [3]products!$A:$D, 4, FALSE)</f>
        <v>4</v>
      </c>
      <c r="H3523" s="2" t="str">
        <f>VLOOKUP(G3523, [4]categories!A:B, 2, FALSE)</f>
        <v>Cyclocross Bicycles</v>
      </c>
      <c r="I3523" s="14">
        <f>VLOOKUP(A3523, [1]orders!A:B,2,FALSE)</f>
        <v>840</v>
      </c>
      <c r="J3523" s="14" t="str">
        <f>VLOOKUP(A3523, [1]orders!A:I,9,FALSE)</f>
        <v>gilbert.calhoun@msn.com</v>
      </c>
      <c r="K3523" s="14">
        <f>VLOOKUP(A3523, [1]orders!A:J,10,FALSE)</f>
        <v>11369</v>
      </c>
      <c r="L3523" s="2" t="str">
        <f>IFERROR(VLOOKUP(C3523, [5]stores!A:B, 2, FALSE), "Unknown")</f>
        <v>Baldwin Bikes</v>
      </c>
      <c r="M3523" s="2" t="str">
        <f>VLOOKUP(D3523,[3]products!A:B,2,FALSE)</f>
        <v>Trek Boone 7 - 2017</v>
      </c>
      <c r="N3523" s="2" t="str">
        <f>VLOOKUP(D3523, [3]products!A:H, 8, FALSE)</f>
        <v>Trek</v>
      </c>
      <c r="O3523" s="21">
        <f>VLOOKUP(A3523, [1]orders!A:D, 4, FALSE)</f>
        <v>43038</v>
      </c>
      <c r="P3523" s="2">
        <v>2</v>
      </c>
      <c r="Q3523" s="2">
        <v>3499.99</v>
      </c>
      <c r="R3523" s="27">
        <v>0.1</v>
      </c>
      <c r="S3523" s="2">
        <f t="shared" ref="S3523:S3586" si="55">P3523*Q3523</f>
        <v>6999.98</v>
      </c>
    </row>
    <row r="3524" spans="1:19" x14ac:dyDescent="0.3">
      <c r="A3524" s="2">
        <v>1219</v>
      </c>
      <c r="B3524" s="2">
        <v>3</v>
      </c>
      <c r="C3524" s="2">
        <f>VLOOKUP(A3524, [1]orders!A:G, 7, FALSE)</f>
        <v>2</v>
      </c>
      <c r="D3524" s="2">
        <v>40</v>
      </c>
      <c r="E3524" s="2">
        <f>VLOOKUP(C3524, [2]staffs!A:G,1,FALSE)</f>
        <v>2</v>
      </c>
      <c r="F3524" s="2" t="str">
        <f>VLOOKUP(E3524, [2]staffs!A:D,4,FALSE)</f>
        <v>mireya.copeland@bikes.shop</v>
      </c>
      <c r="G3524" s="2">
        <f>VLOOKUP(D3524, [3]products!$A:$D, 4, FALSE)</f>
        <v>6</v>
      </c>
      <c r="H3524" s="2" t="str">
        <f>VLOOKUP(G3524, [4]categories!A:B, 2, FALSE)</f>
        <v>Mountain Bikes</v>
      </c>
      <c r="I3524" s="14">
        <f>VLOOKUP(A3524, [1]orders!A:B,2,FALSE)</f>
        <v>840</v>
      </c>
      <c r="J3524" s="14" t="str">
        <f>VLOOKUP(A3524, [1]orders!A:I,9,FALSE)</f>
        <v>gilbert.calhoun@msn.com</v>
      </c>
      <c r="K3524" s="14">
        <f>VLOOKUP(A3524, [1]orders!A:J,10,FALSE)</f>
        <v>11369</v>
      </c>
      <c r="L3524" s="2" t="str">
        <f>IFERROR(VLOOKUP(C3524, [5]stores!A:B, 2, FALSE), "Unknown")</f>
        <v>Baldwin Bikes</v>
      </c>
      <c r="M3524" s="2" t="str">
        <f>VLOOKUP(D3524,[3]products!A:B,2,FALSE)</f>
        <v>Trek Fuel EX 9.8 29 - 2017</v>
      </c>
      <c r="N3524" s="2" t="str">
        <f>VLOOKUP(D3524, [3]products!A:H, 8, FALSE)</f>
        <v>Trek</v>
      </c>
      <c r="O3524" s="21">
        <f>VLOOKUP(A3524, [1]orders!A:D, 4, FALSE)</f>
        <v>43038</v>
      </c>
      <c r="P3524" s="2">
        <v>2</v>
      </c>
      <c r="Q3524" s="2">
        <v>4999.99</v>
      </c>
      <c r="R3524" s="27">
        <v>0.2</v>
      </c>
      <c r="S3524" s="2">
        <f t="shared" si="55"/>
        <v>9999.98</v>
      </c>
    </row>
    <row r="3525" spans="1:19" x14ac:dyDescent="0.3">
      <c r="A3525" s="2">
        <v>1220</v>
      </c>
      <c r="B3525" s="2">
        <v>1</v>
      </c>
      <c r="C3525" s="2">
        <f>VLOOKUP(A3525, [1]orders!A:G, 7, FALSE)</f>
        <v>2</v>
      </c>
      <c r="D3525" s="2">
        <v>47</v>
      </c>
      <c r="E3525" s="2">
        <f>VLOOKUP(C3525, [2]staffs!A:G,1,FALSE)</f>
        <v>2</v>
      </c>
      <c r="F3525" s="2" t="str">
        <f>VLOOKUP(E3525, [2]staffs!A:D,4,FALSE)</f>
        <v>mireya.copeland@bikes.shop</v>
      </c>
      <c r="G3525" s="2">
        <f>VLOOKUP(D3525, [3]products!$A:$D, 4, FALSE)</f>
        <v>6</v>
      </c>
      <c r="H3525" s="2" t="str">
        <f>VLOOKUP(G3525, [4]categories!A:B, 2, FALSE)</f>
        <v>Mountain Bikes</v>
      </c>
      <c r="I3525" s="14">
        <f>VLOOKUP(A3525, [1]orders!A:B,2,FALSE)</f>
        <v>803</v>
      </c>
      <c r="J3525" s="14" t="str">
        <f>VLOOKUP(A3525, [1]orders!A:I,9,FALSE)</f>
        <v>bernardina.cooper@msn.com</v>
      </c>
      <c r="K3525" s="14">
        <f>VLOOKUP(A3525, [1]orders!A:J,10,FALSE)</f>
        <v>11357</v>
      </c>
      <c r="L3525" s="2" t="str">
        <f>IFERROR(VLOOKUP(C3525, [5]stores!A:B, 2, FALSE), "Unknown")</f>
        <v>Baldwin Bikes</v>
      </c>
      <c r="M3525" s="2" t="str">
        <f>VLOOKUP(D3525,[3]products!A:B,2,FALSE)</f>
        <v>Trek Remedy 9.8 - 2017</v>
      </c>
      <c r="N3525" s="2" t="str">
        <f>VLOOKUP(D3525, [3]products!A:H, 8, FALSE)</f>
        <v>Trek</v>
      </c>
      <c r="O3525" s="21">
        <f>VLOOKUP(A3525, [1]orders!A:D, 4, FALSE)</f>
        <v>43039</v>
      </c>
      <c r="P3525" s="2">
        <v>2</v>
      </c>
      <c r="Q3525" s="2">
        <v>5299.99</v>
      </c>
      <c r="R3525" s="27">
        <v>0.1</v>
      </c>
      <c r="S3525" s="2">
        <f t="shared" si="55"/>
        <v>10599.98</v>
      </c>
    </row>
    <row r="3526" spans="1:19" x14ac:dyDescent="0.3">
      <c r="A3526" s="2">
        <v>1220</v>
      </c>
      <c r="B3526" s="2">
        <v>2</v>
      </c>
      <c r="C3526" s="2">
        <f>VLOOKUP(A3526, [1]orders!A:G, 7, FALSE)</f>
        <v>2</v>
      </c>
      <c r="D3526" s="2">
        <v>49</v>
      </c>
      <c r="E3526" s="2">
        <f>VLOOKUP(C3526, [2]staffs!A:G,1,FALSE)</f>
        <v>2</v>
      </c>
      <c r="F3526" s="2" t="str">
        <f>VLOOKUP(E3526, [2]staffs!A:D,4,FALSE)</f>
        <v>mireya.copeland@bikes.shop</v>
      </c>
      <c r="G3526" s="2">
        <f>VLOOKUP(D3526, [3]products!$A:$D, 4, FALSE)</f>
        <v>7</v>
      </c>
      <c r="H3526" s="2" t="str">
        <f>VLOOKUP(G3526, [4]categories!A:B, 2, FALSE)</f>
        <v>Road Bikes</v>
      </c>
      <c r="I3526" s="14">
        <f>VLOOKUP(A3526, [1]orders!A:B,2,FALSE)</f>
        <v>803</v>
      </c>
      <c r="J3526" s="14" t="str">
        <f>VLOOKUP(A3526, [1]orders!A:I,9,FALSE)</f>
        <v>bernardina.cooper@msn.com</v>
      </c>
      <c r="K3526" s="14">
        <f>VLOOKUP(A3526, [1]orders!A:J,10,FALSE)</f>
        <v>11357</v>
      </c>
      <c r="L3526" s="2" t="str">
        <f>IFERROR(VLOOKUP(C3526, [5]stores!A:B, 2, FALSE), "Unknown")</f>
        <v>Baldwin Bikes</v>
      </c>
      <c r="M3526" s="2" t="str">
        <f>VLOOKUP(D3526,[3]products!A:B,2,FALSE)</f>
        <v>Trek Domane SL 6 - 2017</v>
      </c>
      <c r="N3526" s="2" t="str">
        <f>VLOOKUP(D3526, [3]products!A:H, 8, FALSE)</f>
        <v>Trek</v>
      </c>
      <c r="O3526" s="21">
        <f>VLOOKUP(A3526, [1]orders!A:D, 4, FALSE)</f>
        <v>43039</v>
      </c>
      <c r="P3526" s="2">
        <v>1</v>
      </c>
      <c r="Q3526" s="2">
        <v>3499.99</v>
      </c>
      <c r="R3526" s="27">
        <v>0.2</v>
      </c>
      <c r="S3526" s="2">
        <f t="shared" si="55"/>
        <v>3499.99</v>
      </c>
    </row>
    <row r="3527" spans="1:19" x14ac:dyDescent="0.3">
      <c r="A3527" s="2">
        <v>1220</v>
      </c>
      <c r="B3527" s="2">
        <v>3</v>
      </c>
      <c r="C3527" s="2">
        <f>VLOOKUP(A3527, [1]orders!A:G, 7, FALSE)</f>
        <v>2</v>
      </c>
      <c r="D3527" s="2">
        <v>85</v>
      </c>
      <c r="E3527" s="2">
        <f>VLOOKUP(C3527, [2]staffs!A:G,1,FALSE)</f>
        <v>2</v>
      </c>
      <c r="F3527" s="2" t="str">
        <f>VLOOKUP(E3527, [2]staffs!A:D,4,FALSE)</f>
        <v>mireya.copeland@bikes.shop</v>
      </c>
      <c r="G3527" s="2">
        <f>VLOOKUP(D3527, [3]products!$A:$D, 4, FALSE)</f>
        <v>1</v>
      </c>
      <c r="H3527" s="2" t="str">
        <f>VLOOKUP(G3527, [4]categories!A:B, 2, FALSE)</f>
        <v>Children Bicycles</v>
      </c>
      <c r="I3527" s="14">
        <f>VLOOKUP(A3527, [1]orders!A:B,2,FALSE)</f>
        <v>803</v>
      </c>
      <c r="J3527" s="14" t="str">
        <f>VLOOKUP(A3527, [1]orders!A:I,9,FALSE)</f>
        <v>bernardina.cooper@msn.com</v>
      </c>
      <c r="K3527" s="14">
        <f>VLOOKUP(A3527, [1]orders!A:J,10,FALSE)</f>
        <v>11357</v>
      </c>
      <c r="L3527" s="2" t="str">
        <f>IFERROR(VLOOKUP(C3527, [5]stores!A:B, 2, FALSE), "Unknown")</f>
        <v>Baldwin Bikes</v>
      </c>
      <c r="M3527" s="2" t="str">
        <f>VLOOKUP(D3527,[3]products!A:B,2,FALSE)</f>
        <v>Haro Downtown 16 - 2017</v>
      </c>
      <c r="N3527" s="2" t="str">
        <f>VLOOKUP(D3527, [3]products!A:H, 8, FALSE)</f>
        <v>Haro</v>
      </c>
      <c r="O3527" s="21">
        <f>VLOOKUP(A3527, [1]orders!A:D, 4, FALSE)</f>
        <v>43039</v>
      </c>
      <c r="P3527" s="2">
        <v>2</v>
      </c>
      <c r="Q3527" s="2">
        <v>329.99</v>
      </c>
      <c r="R3527" s="27">
        <v>0.2</v>
      </c>
      <c r="S3527" s="2">
        <f t="shared" si="55"/>
        <v>659.98</v>
      </c>
    </row>
    <row r="3528" spans="1:19" x14ac:dyDescent="0.3">
      <c r="A3528" s="2">
        <v>1221</v>
      </c>
      <c r="B3528" s="2">
        <v>1</v>
      </c>
      <c r="C3528" s="2">
        <f>VLOOKUP(A3528, [1]orders!A:G, 7, FALSE)</f>
        <v>2</v>
      </c>
      <c r="D3528" s="2">
        <v>100</v>
      </c>
      <c r="E3528" s="2">
        <f>VLOOKUP(C3528, [2]staffs!A:G,1,FALSE)</f>
        <v>2</v>
      </c>
      <c r="F3528" s="2" t="str">
        <f>VLOOKUP(E3528, [2]staffs!A:D,4,FALSE)</f>
        <v>mireya.copeland@bikes.shop</v>
      </c>
      <c r="G3528" s="2">
        <f>VLOOKUP(D3528, [3]products!$A:$D, 4, FALSE)</f>
        <v>1</v>
      </c>
      <c r="H3528" s="2" t="str">
        <f>VLOOKUP(G3528, [4]categories!A:B, 2, FALSE)</f>
        <v>Children Bicycles</v>
      </c>
      <c r="I3528" s="14">
        <f>VLOOKUP(A3528, [1]orders!A:B,2,FALSE)</f>
        <v>1290</v>
      </c>
      <c r="J3528" s="14" t="str">
        <f>VLOOKUP(A3528, [1]orders!A:I,9,FALSE)</f>
        <v>minnie.compton@gmail.com</v>
      </c>
      <c r="K3528" s="14">
        <f>VLOOKUP(A3528, [1]orders!A:J,10,FALSE)</f>
        <v>11419</v>
      </c>
      <c r="L3528" s="2" t="str">
        <f>IFERROR(VLOOKUP(C3528, [5]stores!A:B, 2, FALSE), "Unknown")</f>
        <v>Baldwin Bikes</v>
      </c>
      <c r="M3528" s="2" t="str">
        <f>VLOOKUP(D3528,[3]products!A:B,2,FALSE)</f>
        <v>Electra Townie 3i EQ (20-inch) - Boys' - 2017</v>
      </c>
      <c r="N3528" s="2" t="str">
        <f>VLOOKUP(D3528, [3]products!A:H, 8, FALSE)</f>
        <v>Electra</v>
      </c>
      <c r="O3528" s="21">
        <f>VLOOKUP(A3528, [1]orders!A:D, 4, FALSE)</f>
        <v>43039</v>
      </c>
      <c r="P3528" s="2">
        <v>1</v>
      </c>
      <c r="Q3528" s="2">
        <v>489.99</v>
      </c>
      <c r="R3528" s="27">
        <v>0.05</v>
      </c>
      <c r="S3528" s="2">
        <f t="shared" si="55"/>
        <v>489.99</v>
      </c>
    </row>
    <row r="3529" spans="1:19" x14ac:dyDescent="0.3">
      <c r="A3529" s="2">
        <v>1221</v>
      </c>
      <c r="B3529" s="2">
        <v>2</v>
      </c>
      <c r="C3529" s="2">
        <f>VLOOKUP(A3529, [1]orders!A:G, 7, FALSE)</f>
        <v>2</v>
      </c>
      <c r="D3529" s="2">
        <v>81</v>
      </c>
      <c r="E3529" s="2">
        <f>VLOOKUP(C3529, [2]staffs!A:G,1,FALSE)</f>
        <v>2</v>
      </c>
      <c r="F3529" s="2" t="str">
        <f>VLOOKUP(E3529, [2]staffs!A:D,4,FALSE)</f>
        <v>mireya.copeland@bikes.shop</v>
      </c>
      <c r="G3529" s="2">
        <f>VLOOKUP(D3529, [3]products!$A:$D, 4, FALSE)</f>
        <v>3</v>
      </c>
      <c r="H3529" s="2" t="str">
        <f>VLOOKUP(G3529, [4]categories!A:B, 2, FALSE)</f>
        <v>Cruisers Bicycles</v>
      </c>
      <c r="I3529" s="14">
        <f>VLOOKUP(A3529, [1]orders!A:B,2,FALSE)</f>
        <v>1290</v>
      </c>
      <c r="J3529" s="14" t="str">
        <f>VLOOKUP(A3529, [1]orders!A:I,9,FALSE)</f>
        <v>minnie.compton@gmail.com</v>
      </c>
      <c r="K3529" s="14">
        <f>VLOOKUP(A3529, [1]orders!A:J,10,FALSE)</f>
        <v>11419</v>
      </c>
      <c r="L3529" s="2" t="str">
        <f>IFERROR(VLOOKUP(C3529, [5]stores!A:B, 2, FALSE), "Unknown")</f>
        <v>Baldwin Bikes</v>
      </c>
      <c r="M3529" s="2" t="str">
        <f>VLOOKUP(D3529,[3]products!A:B,2,FALSE)</f>
        <v>Electra Amsterdam Fashion 7i Ladies' - 2017</v>
      </c>
      <c r="N3529" s="2" t="str">
        <f>VLOOKUP(D3529, [3]products!A:H, 8, FALSE)</f>
        <v>Electra</v>
      </c>
      <c r="O3529" s="21">
        <f>VLOOKUP(A3529, [1]orders!A:D, 4, FALSE)</f>
        <v>43039</v>
      </c>
      <c r="P3529" s="2">
        <v>2</v>
      </c>
      <c r="Q3529" s="2">
        <v>1099.99</v>
      </c>
      <c r="R3529" s="27">
        <v>0.05</v>
      </c>
      <c r="S3529" s="2">
        <f t="shared" si="55"/>
        <v>2199.98</v>
      </c>
    </row>
    <row r="3530" spans="1:19" x14ac:dyDescent="0.3">
      <c r="A3530" s="2">
        <v>1221</v>
      </c>
      <c r="B3530" s="2">
        <v>3</v>
      </c>
      <c r="C3530" s="2">
        <f>VLOOKUP(A3530, [1]orders!A:G, 7, FALSE)</f>
        <v>2</v>
      </c>
      <c r="D3530" s="2">
        <v>42</v>
      </c>
      <c r="E3530" s="2">
        <f>VLOOKUP(C3530, [2]staffs!A:G,1,FALSE)</f>
        <v>2</v>
      </c>
      <c r="F3530" s="2" t="str">
        <f>VLOOKUP(E3530, [2]staffs!A:D,4,FALSE)</f>
        <v>mireya.copeland@bikes.shop</v>
      </c>
      <c r="G3530" s="2">
        <f>VLOOKUP(D3530, [3]products!$A:$D, 4, FALSE)</f>
        <v>6</v>
      </c>
      <c r="H3530" s="2" t="str">
        <f>VLOOKUP(G3530, [4]categories!A:B, 2, FALSE)</f>
        <v>Mountain Bikes</v>
      </c>
      <c r="I3530" s="14">
        <f>VLOOKUP(A3530, [1]orders!A:B,2,FALSE)</f>
        <v>1290</v>
      </c>
      <c r="J3530" s="14" t="str">
        <f>VLOOKUP(A3530, [1]orders!A:I,9,FALSE)</f>
        <v>minnie.compton@gmail.com</v>
      </c>
      <c r="K3530" s="14">
        <f>VLOOKUP(A3530, [1]orders!A:J,10,FALSE)</f>
        <v>11419</v>
      </c>
      <c r="L3530" s="2" t="str">
        <f>IFERROR(VLOOKUP(C3530, [5]stores!A:B, 2, FALSE), "Unknown")</f>
        <v>Baldwin Bikes</v>
      </c>
      <c r="M3530" s="2" t="str">
        <f>VLOOKUP(D3530,[3]products!A:B,2,FALSE)</f>
        <v>Trek Fuel EX 5 27.5 Plus - 2017</v>
      </c>
      <c r="N3530" s="2" t="str">
        <f>VLOOKUP(D3530, [3]products!A:H, 8, FALSE)</f>
        <v>Trek</v>
      </c>
      <c r="O3530" s="21">
        <f>VLOOKUP(A3530, [1]orders!A:D, 4, FALSE)</f>
        <v>43039</v>
      </c>
      <c r="P3530" s="2">
        <v>2</v>
      </c>
      <c r="Q3530" s="2">
        <v>2299.9899999999998</v>
      </c>
      <c r="R3530" s="27">
        <v>0.1</v>
      </c>
      <c r="S3530" s="2">
        <f t="shared" si="55"/>
        <v>4599.9799999999996</v>
      </c>
    </row>
    <row r="3531" spans="1:19" x14ac:dyDescent="0.3">
      <c r="A3531" s="2">
        <v>1221</v>
      </c>
      <c r="B3531" s="2">
        <v>4</v>
      </c>
      <c r="C3531" s="2">
        <f>VLOOKUP(A3531, [1]orders!A:G, 7, FALSE)</f>
        <v>2</v>
      </c>
      <c r="D3531" s="2">
        <v>38</v>
      </c>
      <c r="E3531" s="2">
        <f>VLOOKUP(C3531, [2]staffs!A:G,1,FALSE)</f>
        <v>2</v>
      </c>
      <c r="F3531" s="2" t="str">
        <f>VLOOKUP(E3531, [2]staffs!A:D,4,FALSE)</f>
        <v>mireya.copeland@bikes.shop</v>
      </c>
      <c r="G3531" s="2">
        <f>VLOOKUP(D3531, [3]products!$A:$D, 4, FALSE)</f>
        <v>6</v>
      </c>
      <c r="H3531" s="2" t="str">
        <f>VLOOKUP(G3531, [4]categories!A:B, 2, FALSE)</f>
        <v>Mountain Bikes</v>
      </c>
      <c r="I3531" s="14">
        <f>VLOOKUP(A3531, [1]orders!A:B,2,FALSE)</f>
        <v>1290</v>
      </c>
      <c r="J3531" s="14" t="str">
        <f>VLOOKUP(A3531, [1]orders!A:I,9,FALSE)</f>
        <v>minnie.compton@gmail.com</v>
      </c>
      <c r="K3531" s="14">
        <f>VLOOKUP(A3531, [1]orders!A:J,10,FALSE)</f>
        <v>11419</v>
      </c>
      <c r="L3531" s="2" t="str">
        <f>IFERROR(VLOOKUP(C3531, [5]stores!A:B, 2, FALSE), "Unknown")</f>
        <v>Baldwin Bikes</v>
      </c>
      <c r="M3531" s="2" t="str">
        <f>VLOOKUP(D3531,[3]products!A:B,2,FALSE)</f>
        <v>Haro Flightline Two 26 Plus - 2017</v>
      </c>
      <c r="N3531" s="2" t="str">
        <f>VLOOKUP(D3531, [3]products!A:H, 8, FALSE)</f>
        <v>Haro</v>
      </c>
      <c r="O3531" s="21">
        <f>VLOOKUP(A3531, [1]orders!A:D, 4, FALSE)</f>
        <v>43039</v>
      </c>
      <c r="P3531" s="2">
        <v>2</v>
      </c>
      <c r="Q3531" s="2">
        <v>549.99</v>
      </c>
      <c r="R3531" s="27">
        <v>0.1</v>
      </c>
      <c r="S3531" s="2">
        <f t="shared" si="55"/>
        <v>1099.98</v>
      </c>
    </row>
    <row r="3532" spans="1:19" x14ac:dyDescent="0.3">
      <c r="A3532" s="2">
        <v>1221</v>
      </c>
      <c r="B3532" s="2">
        <v>5</v>
      </c>
      <c r="C3532" s="2">
        <f>VLOOKUP(A3532, [1]orders!A:G, 7, FALSE)</f>
        <v>2</v>
      </c>
      <c r="D3532" s="2">
        <v>97</v>
      </c>
      <c r="E3532" s="2">
        <f>VLOOKUP(C3532, [2]staffs!A:G,1,FALSE)</f>
        <v>2</v>
      </c>
      <c r="F3532" s="2" t="str">
        <f>VLOOKUP(E3532, [2]staffs!A:D,4,FALSE)</f>
        <v>mireya.copeland@bikes.shop</v>
      </c>
      <c r="G3532" s="2">
        <f>VLOOKUP(D3532, [3]products!$A:$D, 4, FALSE)</f>
        <v>1</v>
      </c>
      <c r="H3532" s="2" t="str">
        <f>VLOOKUP(G3532, [4]categories!A:B, 2, FALSE)</f>
        <v>Children Bicycles</v>
      </c>
      <c r="I3532" s="14">
        <f>VLOOKUP(A3532, [1]orders!A:B,2,FALSE)</f>
        <v>1290</v>
      </c>
      <c r="J3532" s="14" t="str">
        <f>VLOOKUP(A3532, [1]orders!A:I,9,FALSE)</f>
        <v>minnie.compton@gmail.com</v>
      </c>
      <c r="K3532" s="14">
        <f>VLOOKUP(A3532, [1]orders!A:J,10,FALSE)</f>
        <v>11419</v>
      </c>
      <c r="L3532" s="2" t="str">
        <f>IFERROR(VLOOKUP(C3532, [5]stores!A:B, 2, FALSE), "Unknown")</f>
        <v>Baldwin Bikes</v>
      </c>
      <c r="M3532" s="2" t="str">
        <f>VLOOKUP(D3532,[3]products!A:B,2,FALSE)</f>
        <v>Electra Savannah 3i (20-inch) - Girl's - 2017</v>
      </c>
      <c r="N3532" s="2" t="str">
        <f>VLOOKUP(D3532, [3]products!A:H, 8, FALSE)</f>
        <v>Electra</v>
      </c>
      <c r="O3532" s="21">
        <f>VLOOKUP(A3532, [1]orders!A:D, 4, FALSE)</f>
        <v>43039</v>
      </c>
      <c r="P3532" s="2">
        <v>2</v>
      </c>
      <c r="Q3532" s="2">
        <v>349.99</v>
      </c>
      <c r="R3532" s="27">
        <v>7.0000000000000007E-2</v>
      </c>
      <c r="S3532" s="2">
        <f t="shared" si="55"/>
        <v>699.98</v>
      </c>
    </row>
    <row r="3533" spans="1:19" x14ac:dyDescent="0.3">
      <c r="A3533" s="2">
        <v>1222</v>
      </c>
      <c r="B3533" s="2">
        <v>1</v>
      </c>
      <c r="C3533" s="2">
        <f>VLOOKUP(A3533, [1]orders!A:G, 7, FALSE)</f>
        <v>3</v>
      </c>
      <c r="D3533" s="2">
        <v>97</v>
      </c>
      <c r="E3533" s="2">
        <f>VLOOKUP(C3533, [2]staffs!A:G,1,FALSE)</f>
        <v>3</v>
      </c>
      <c r="F3533" s="2" t="str">
        <f>VLOOKUP(E3533, [2]staffs!A:D,4,FALSE)</f>
        <v>genna.serrano@bikes.shop</v>
      </c>
      <c r="G3533" s="2">
        <f>VLOOKUP(D3533, [3]products!$A:$D, 4, FALSE)</f>
        <v>1</v>
      </c>
      <c r="H3533" s="2" t="str">
        <f>VLOOKUP(G3533, [4]categories!A:B, 2, FALSE)</f>
        <v>Children Bicycles</v>
      </c>
      <c r="I3533" s="14">
        <f>VLOOKUP(A3533, [1]orders!A:B,2,FALSE)</f>
        <v>482</v>
      </c>
      <c r="J3533" s="14" t="str">
        <f>VLOOKUP(A3533, [1]orders!A:I,9,FALSE)</f>
        <v>narcisa.knapp@aol.com</v>
      </c>
      <c r="K3533" s="14">
        <f>VLOOKUP(A3533, [1]orders!A:J,10,FALSE)</f>
        <v>79106</v>
      </c>
      <c r="L3533" s="2" t="str">
        <f>IFERROR(VLOOKUP(C3533, [5]stores!A:B, 2, FALSE), "Unknown")</f>
        <v>Rowlett Bikes</v>
      </c>
      <c r="M3533" s="2" t="str">
        <f>VLOOKUP(D3533,[3]products!A:B,2,FALSE)</f>
        <v>Electra Savannah 3i (20-inch) - Girl's - 2017</v>
      </c>
      <c r="N3533" s="2" t="str">
        <f>VLOOKUP(D3533, [3]products!A:H, 8, FALSE)</f>
        <v>Electra</v>
      </c>
      <c r="O3533" s="21">
        <f>VLOOKUP(A3533, [1]orders!A:D, 4, FALSE)</f>
        <v>43040</v>
      </c>
      <c r="P3533" s="2">
        <v>1</v>
      </c>
      <c r="Q3533" s="2">
        <v>349.99</v>
      </c>
      <c r="R3533" s="27">
        <v>0.2</v>
      </c>
      <c r="S3533" s="2">
        <f t="shared" si="55"/>
        <v>349.99</v>
      </c>
    </row>
    <row r="3534" spans="1:19" x14ac:dyDescent="0.3">
      <c r="A3534" s="2">
        <v>1223</v>
      </c>
      <c r="B3534" s="2">
        <v>1</v>
      </c>
      <c r="C3534" s="2">
        <f>VLOOKUP(A3534, [1]orders!A:G, 7, FALSE)</f>
        <v>2</v>
      </c>
      <c r="D3534" s="2">
        <v>103</v>
      </c>
      <c r="E3534" s="2">
        <f>VLOOKUP(C3534, [2]staffs!A:G,1,FALSE)</f>
        <v>2</v>
      </c>
      <c r="F3534" s="2" t="str">
        <f>VLOOKUP(E3534, [2]staffs!A:D,4,FALSE)</f>
        <v>mireya.copeland@bikes.shop</v>
      </c>
      <c r="G3534" s="2">
        <f>VLOOKUP(D3534, [3]products!$A:$D, 4, FALSE)</f>
        <v>2</v>
      </c>
      <c r="H3534" s="2" t="str">
        <f>VLOOKUP(G3534, [4]categories!A:B, 2, FALSE)</f>
        <v>Comfort Bicycles</v>
      </c>
      <c r="I3534" s="14">
        <f>VLOOKUP(A3534, [1]orders!A:B,2,FALSE)</f>
        <v>1207</v>
      </c>
      <c r="J3534" s="14" t="str">
        <f>VLOOKUP(A3534, [1]orders!A:I,9,FALSE)</f>
        <v>jenell.crosby@hotmail.com</v>
      </c>
      <c r="K3534" s="14">
        <f>VLOOKUP(A3534, [1]orders!A:J,10,FALSE)</f>
        <v>11717</v>
      </c>
      <c r="L3534" s="2" t="str">
        <f>IFERROR(VLOOKUP(C3534, [5]stores!A:B, 2, FALSE), "Unknown")</f>
        <v>Baldwin Bikes</v>
      </c>
      <c r="M3534" s="2" t="str">
        <f>VLOOKUP(D3534,[3]products!A:B,2,FALSE)</f>
        <v>Sun Bicycles Streamway 3 - 2017</v>
      </c>
      <c r="N3534" s="2" t="str">
        <f>VLOOKUP(D3534, [3]products!A:H, 8, FALSE)</f>
        <v>Sun Bicycles</v>
      </c>
      <c r="O3534" s="21">
        <f>VLOOKUP(A3534, [1]orders!A:D, 4, FALSE)</f>
        <v>43041</v>
      </c>
      <c r="P3534" s="2">
        <v>1</v>
      </c>
      <c r="Q3534" s="2">
        <v>551.99</v>
      </c>
      <c r="R3534" s="27">
        <v>0.05</v>
      </c>
      <c r="S3534" s="2">
        <f t="shared" si="55"/>
        <v>551.99</v>
      </c>
    </row>
    <row r="3535" spans="1:19" x14ac:dyDescent="0.3">
      <c r="A3535" s="2">
        <v>1224</v>
      </c>
      <c r="B3535" s="2">
        <v>1</v>
      </c>
      <c r="C3535" s="2">
        <f>VLOOKUP(A3535, [1]orders!A:G, 7, FALSE)</f>
        <v>2</v>
      </c>
      <c r="D3535" s="2">
        <v>62</v>
      </c>
      <c r="E3535" s="2">
        <f>VLOOKUP(C3535, [2]staffs!A:G,1,FALSE)</f>
        <v>2</v>
      </c>
      <c r="F3535" s="2" t="str">
        <f>VLOOKUP(E3535, [2]staffs!A:D,4,FALSE)</f>
        <v>mireya.copeland@bikes.shop</v>
      </c>
      <c r="G3535" s="2">
        <f>VLOOKUP(D3535, [3]products!$A:$D, 4, FALSE)</f>
        <v>4</v>
      </c>
      <c r="H3535" s="2" t="str">
        <f>VLOOKUP(G3535, [4]categories!A:B, 2, FALSE)</f>
        <v>Cyclocross Bicycles</v>
      </c>
      <c r="I3535" s="14">
        <f>VLOOKUP(A3535, [1]orders!A:B,2,FALSE)</f>
        <v>544</v>
      </c>
      <c r="J3535" s="14" t="str">
        <f>VLOOKUP(A3535, [1]orders!A:I,9,FALSE)</f>
        <v>catarina.mendez@hotmail.com</v>
      </c>
      <c r="K3535" s="14">
        <f>VLOOKUP(A3535, [1]orders!A:J,10,FALSE)</f>
        <v>11795</v>
      </c>
      <c r="L3535" s="2" t="str">
        <f>IFERROR(VLOOKUP(C3535, [5]stores!A:B, 2, FALSE), "Unknown")</f>
        <v>Baldwin Bikes</v>
      </c>
      <c r="M3535" s="2" t="str">
        <f>VLOOKUP(D3535,[3]products!A:B,2,FALSE)</f>
        <v>Trek Boone 7 - 2017</v>
      </c>
      <c r="N3535" s="2" t="str">
        <f>VLOOKUP(D3535, [3]products!A:H, 8, FALSE)</f>
        <v>Trek</v>
      </c>
      <c r="O3535" s="21">
        <f>VLOOKUP(A3535, [1]orders!A:D, 4, FALSE)</f>
        <v>43042</v>
      </c>
      <c r="P3535" s="2">
        <v>1</v>
      </c>
      <c r="Q3535" s="2">
        <v>3499.99</v>
      </c>
      <c r="R3535" s="27">
        <v>7.0000000000000007E-2</v>
      </c>
      <c r="S3535" s="2">
        <f t="shared" si="55"/>
        <v>3499.99</v>
      </c>
    </row>
    <row r="3536" spans="1:19" x14ac:dyDescent="0.3">
      <c r="A3536" s="2">
        <v>1224</v>
      </c>
      <c r="B3536" s="2">
        <v>2</v>
      </c>
      <c r="C3536" s="2">
        <f>VLOOKUP(A3536, [1]orders!A:G, 7, FALSE)</f>
        <v>2</v>
      </c>
      <c r="D3536" s="2">
        <v>51</v>
      </c>
      <c r="E3536" s="2">
        <f>VLOOKUP(C3536, [2]staffs!A:G,1,FALSE)</f>
        <v>2</v>
      </c>
      <c r="F3536" s="2" t="str">
        <f>VLOOKUP(E3536, [2]staffs!A:D,4,FALSE)</f>
        <v>mireya.copeland@bikes.shop</v>
      </c>
      <c r="G3536" s="2">
        <f>VLOOKUP(D3536, [3]products!$A:$D, 4, FALSE)</f>
        <v>7</v>
      </c>
      <c r="H3536" s="2" t="str">
        <f>VLOOKUP(G3536, [4]categories!A:B, 2, FALSE)</f>
        <v>Road Bikes</v>
      </c>
      <c r="I3536" s="14">
        <f>VLOOKUP(A3536, [1]orders!A:B,2,FALSE)</f>
        <v>544</v>
      </c>
      <c r="J3536" s="14" t="str">
        <f>VLOOKUP(A3536, [1]orders!A:I,9,FALSE)</f>
        <v>catarina.mendez@hotmail.com</v>
      </c>
      <c r="K3536" s="14">
        <f>VLOOKUP(A3536, [1]orders!A:J,10,FALSE)</f>
        <v>11795</v>
      </c>
      <c r="L3536" s="2" t="str">
        <f>IFERROR(VLOOKUP(C3536, [5]stores!A:B, 2, FALSE), "Unknown")</f>
        <v>Baldwin Bikes</v>
      </c>
      <c r="M3536" s="2" t="str">
        <f>VLOOKUP(D3536,[3]products!A:B,2,FALSE)</f>
        <v>Trek Silque SLR 8 Women's - 2017</v>
      </c>
      <c r="N3536" s="2" t="str">
        <f>VLOOKUP(D3536, [3]products!A:H, 8, FALSE)</f>
        <v>Trek</v>
      </c>
      <c r="O3536" s="21">
        <f>VLOOKUP(A3536, [1]orders!A:D, 4, FALSE)</f>
        <v>43042</v>
      </c>
      <c r="P3536" s="2">
        <v>1</v>
      </c>
      <c r="Q3536" s="2">
        <v>6499.99</v>
      </c>
      <c r="R3536" s="27">
        <v>0.1</v>
      </c>
      <c r="S3536" s="2">
        <f t="shared" si="55"/>
        <v>6499.99</v>
      </c>
    </row>
    <row r="3537" spans="1:19" x14ac:dyDescent="0.3">
      <c r="A3537" s="2">
        <v>1224</v>
      </c>
      <c r="B3537" s="2">
        <v>3</v>
      </c>
      <c r="C3537" s="2">
        <f>VLOOKUP(A3537, [1]orders!A:G, 7, FALSE)</f>
        <v>2</v>
      </c>
      <c r="D3537" s="2">
        <v>108</v>
      </c>
      <c r="E3537" s="2">
        <f>VLOOKUP(C3537, [2]staffs!A:G,1,FALSE)</f>
        <v>2</v>
      </c>
      <c r="F3537" s="2" t="str">
        <f>VLOOKUP(E3537, [2]staffs!A:D,4,FALSE)</f>
        <v>mireya.copeland@bikes.shop</v>
      </c>
      <c r="G3537" s="2">
        <f>VLOOKUP(D3537, [3]products!$A:$D, 4, FALSE)</f>
        <v>2</v>
      </c>
      <c r="H3537" s="2" t="str">
        <f>VLOOKUP(G3537, [4]categories!A:B, 2, FALSE)</f>
        <v>Comfort Bicycles</v>
      </c>
      <c r="I3537" s="14">
        <f>VLOOKUP(A3537, [1]orders!A:B,2,FALSE)</f>
        <v>544</v>
      </c>
      <c r="J3537" s="14" t="str">
        <f>VLOOKUP(A3537, [1]orders!A:I,9,FALSE)</f>
        <v>catarina.mendez@hotmail.com</v>
      </c>
      <c r="K3537" s="14">
        <f>VLOOKUP(A3537, [1]orders!A:J,10,FALSE)</f>
        <v>11795</v>
      </c>
      <c r="L3537" s="2" t="str">
        <f>IFERROR(VLOOKUP(C3537, [5]stores!A:B, 2, FALSE), "Unknown")</f>
        <v>Baldwin Bikes</v>
      </c>
      <c r="M3537" s="2" t="str">
        <f>VLOOKUP(D3537,[3]products!A:B,2,FALSE)</f>
        <v>Sun Bicycles Cruz 3 - Women's - 2017</v>
      </c>
      <c r="N3537" s="2" t="str">
        <f>VLOOKUP(D3537, [3]products!A:H, 8, FALSE)</f>
        <v>Sun Bicycles</v>
      </c>
      <c r="O3537" s="21">
        <f>VLOOKUP(A3537, [1]orders!A:D, 4, FALSE)</f>
        <v>43042</v>
      </c>
      <c r="P3537" s="2">
        <v>1</v>
      </c>
      <c r="Q3537" s="2">
        <v>449.99</v>
      </c>
      <c r="R3537" s="27">
        <v>0.05</v>
      </c>
      <c r="S3537" s="2">
        <f t="shared" si="55"/>
        <v>449.99</v>
      </c>
    </row>
    <row r="3538" spans="1:19" x14ac:dyDescent="0.3">
      <c r="A3538" s="2">
        <v>1224</v>
      </c>
      <c r="B3538" s="2">
        <v>4</v>
      </c>
      <c r="C3538" s="2">
        <f>VLOOKUP(A3538, [1]orders!A:G, 7, FALSE)</f>
        <v>2</v>
      </c>
      <c r="D3538" s="2">
        <v>32</v>
      </c>
      <c r="E3538" s="2">
        <f>VLOOKUP(C3538, [2]staffs!A:G,1,FALSE)</f>
        <v>2</v>
      </c>
      <c r="F3538" s="2" t="str">
        <f>VLOOKUP(E3538, [2]staffs!A:D,4,FALSE)</f>
        <v>mireya.copeland@bikes.shop</v>
      </c>
      <c r="G3538" s="2">
        <f>VLOOKUP(D3538, [3]products!$A:$D, 4, FALSE)</f>
        <v>6</v>
      </c>
      <c r="H3538" s="2" t="str">
        <f>VLOOKUP(G3538, [4]categories!A:B, 2, FALSE)</f>
        <v>Mountain Bikes</v>
      </c>
      <c r="I3538" s="14">
        <f>VLOOKUP(A3538, [1]orders!A:B,2,FALSE)</f>
        <v>544</v>
      </c>
      <c r="J3538" s="14" t="str">
        <f>VLOOKUP(A3538, [1]orders!A:I,9,FALSE)</f>
        <v>catarina.mendez@hotmail.com</v>
      </c>
      <c r="K3538" s="14">
        <f>VLOOKUP(A3538, [1]orders!A:J,10,FALSE)</f>
        <v>11795</v>
      </c>
      <c r="L3538" s="2" t="str">
        <f>IFERROR(VLOOKUP(C3538, [5]stores!A:B, 2, FALSE), "Unknown")</f>
        <v>Baldwin Bikes</v>
      </c>
      <c r="M3538" s="2" t="str">
        <f>VLOOKUP(D3538,[3]products!A:B,2,FALSE)</f>
        <v>Trek Farley Alloy Frameset - 2017</v>
      </c>
      <c r="N3538" s="2" t="str">
        <f>VLOOKUP(D3538, [3]products!A:H, 8, FALSE)</f>
        <v>Trek</v>
      </c>
      <c r="O3538" s="21">
        <f>VLOOKUP(A3538, [1]orders!A:D, 4, FALSE)</f>
        <v>43042</v>
      </c>
      <c r="P3538" s="2">
        <v>1</v>
      </c>
      <c r="Q3538" s="2">
        <v>469.99</v>
      </c>
      <c r="R3538" s="27">
        <v>0.2</v>
      </c>
      <c r="S3538" s="2">
        <f t="shared" si="55"/>
        <v>469.99</v>
      </c>
    </row>
    <row r="3539" spans="1:19" x14ac:dyDescent="0.3">
      <c r="A3539" s="2">
        <v>1225</v>
      </c>
      <c r="B3539" s="2">
        <v>1</v>
      </c>
      <c r="C3539" s="2">
        <f>VLOOKUP(A3539, [1]orders!A:G, 7, FALSE)</f>
        <v>1</v>
      </c>
      <c r="D3539" s="2">
        <v>81</v>
      </c>
      <c r="E3539" s="2">
        <f>VLOOKUP(C3539, [2]staffs!A:G,1,FALSE)</f>
        <v>1</v>
      </c>
      <c r="F3539" s="2" t="str">
        <f>VLOOKUP(E3539, [2]staffs!A:D,4,FALSE)</f>
        <v>fabiola.jackson@bikes.shop</v>
      </c>
      <c r="G3539" s="2">
        <f>VLOOKUP(D3539, [3]products!$A:$D, 4, FALSE)</f>
        <v>3</v>
      </c>
      <c r="H3539" s="2" t="str">
        <f>VLOOKUP(G3539, [4]categories!A:B, 2, FALSE)</f>
        <v>Cruisers Bicycles</v>
      </c>
      <c r="I3539" s="14">
        <f>VLOOKUP(A3539, [1]orders!A:B,2,FALSE)</f>
        <v>768</v>
      </c>
      <c r="J3539" s="14" t="str">
        <f>VLOOKUP(A3539, [1]orders!A:I,9,FALSE)</f>
        <v>yvone.yates@gmail.com</v>
      </c>
      <c r="K3539" s="14">
        <f>VLOOKUP(A3539, [1]orders!A:J,10,FALSE)</f>
        <v>94806</v>
      </c>
      <c r="L3539" s="2" t="str">
        <f>IFERROR(VLOOKUP(C3539, [5]stores!A:B, 2, FALSE), "Unknown")</f>
        <v>Santa Cruz Bikes</v>
      </c>
      <c r="M3539" s="2" t="str">
        <f>VLOOKUP(D3539,[3]products!A:B,2,FALSE)</f>
        <v>Electra Amsterdam Fashion 7i Ladies' - 2017</v>
      </c>
      <c r="N3539" s="2" t="str">
        <f>VLOOKUP(D3539, [3]products!A:H, 8, FALSE)</f>
        <v>Electra</v>
      </c>
      <c r="O3539" s="21">
        <f>VLOOKUP(A3539, [1]orders!A:D, 4, FALSE)</f>
        <v>43043</v>
      </c>
      <c r="P3539" s="2">
        <v>1</v>
      </c>
      <c r="Q3539" s="2">
        <v>1099.99</v>
      </c>
      <c r="R3539" s="27">
        <v>0.1</v>
      </c>
      <c r="S3539" s="2">
        <f t="shared" si="55"/>
        <v>1099.99</v>
      </c>
    </row>
    <row r="3540" spans="1:19" x14ac:dyDescent="0.3">
      <c r="A3540" s="2">
        <v>1225</v>
      </c>
      <c r="B3540" s="2">
        <v>2</v>
      </c>
      <c r="C3540" s="2">
        <f>VLOOKUP(A3540, [1]orders!A:G, 7, FALSE)</f>
        <v>1</v>
      </c>
      <c r="D3540" s="2">
        <v>59</v>
      </c>
      <c r="E3540" s="2">
        <f>VLOOKUP(C3540, [2]staffs!A:G,1,FALSE)</f>
        <v>1</v>
      </c>
      <c r="F3540" s="2" t="str">
        <f>VLOOKUP(E3540, [2]staffs!A:D,4,FALSE)</f>
        <v>fabiola.jackson@bikes.shop</v>
      </c>
      <c r="G3540" s="2">
        <f>VLOOKUP(D3540, [3]products!$A:$D, 4, FALSE)</f>
        <v>7</v>
      </c>
      <c r="H3540" s="2" t="str">
        <f>VLOOKUP(G3540, [4]categories!A:B, 2, FALSE)</f>
        <v>Road Bikes</v>
      </c>
      <c r="I3540" s="14">
        <f>VLOOKUP(A3540, [1]orders!A:B,2,FALSE)</f>
        <v>768</v>
      </c>
      <c r="J3540" s="14" t="str">
        <f>VLOOKUP(A3540, [1]orders!A:I,9,FALSE)</f>
        <v>yvone.yates@gmail.com</v>
      </c>
      <c r="K3540" s="14">
        <f>VLOOKUP(A3540, [1]orders!A:J,10,FALSE)</f>
        <v>94806</v>
      </c>
      <c r="L3540" s="2" t="str">
        <f>IFERROR(VLOOKUP(C3540, [5]stores!A:B, 2, FALSE), "Unknown")</f>
        <v>Santa Cruz Bikes</v>
      </c>
      <c r="M3540" s="2" t="str">
        <f>VLOOKUP(D3540,[3]products!A:B,2,FALSE)</f>
        <v>Trek Domane S 5 Disc - 2017</v>
      </c>
      <c r="N3540" s="2" t="str">
        <f>VLOOKUP(D3540, [3]products!A:H, 8, FALSE)</f>
        <v>Trek</v>
      </c>
      <c r="O3540" s="21">
        <f>VLOOKUP(A3540, [1]orders!A:D, 4, FALSE)</f>
        <v>43043</v>
      </c>
      <c r="P3540" s="2">
        <v>2</v>
      </c>
      <c r="Q3540" s="2">
        <v>2599.9899999999998</v>
      </c>
      <c r="R3540" s="27">
        <v>0.1</v>
      </c>
      <c r="S3540" s="2">
        <f t="shared" si="55"/>
        <v>5199.9799999999996</v>
      </c>
    </row>
    <row r="3541" spans="1:19" x14ac:dyDescent="0.3">
      <c r="A3541" s="2">
        <v>1225</v>
      </c>
      <c r="B3541" s="2">
        <v>3</v>
      </c>
      <c r="C3541" s="2">
        <f>VLOOKUP(A3541, [1]orders!A:G, 7, FALSE)</f>
        <v>1</v>
      </c>
      <c r="D3541" s="2">
        <v>6</v>
      </c>
      <c r="E3541" s="2">
        <f>VLOOKUP(C3541, [2]staffs!A:G,1,FALSE)</f>
        <v>1</v>
      </c>
      <c r="F3541" s="2" t="str">
        <f>VLOOKUP(E3541, [2]staffs!A:D,4,FALSE)</f>
        <v>fabiola.jackson@bikes.shop</v>
      </c>
      <c r="G3541" s="2">
        <f>VLOOKUP(D3541, [3]products!$A:$D, 4, FALSE)</f>
        <v>6</v>
      </c>
      <c r="H3541" s="2" t="str">
        <f>VLOOKUP(G3541, [4]categories!A:B, 2, FALSE)</f>
        <v>Mountain Bikes</v>
      </c>
      <c r="I3541" s="14">
        <f>VLOOKUP(A3541, [1]orders!A:B,2,FALSE)</f>
        <v>768</v>
      </c>
      <c r="J3541" s="14" t="str">
        <f>VLOOKUP(A3541, [1]orders!A:I,9,FALSE)</f>
        <v>yvone.yates@gmail.com</v>
      </c>
      <c r="K3541" s="14">
        <f>VLOOKUP(A3541, [1]orders!A:J,10,FALSE)</f>
        <v>94806</v>
      </c>
      <c r="L3541" s="2" t="str">
        <f>IFERROR(VLOOKUP(C3541, [5]stores!A:B, 2, FALSE), "Unknown")</f>
        <v>Santa Cruz Bikes</v>
      </c>
      <c r="M3541" s="2" t="str">
        <f>VLOOKUP(D3541,[3]products!A:B,2,FALSE)</f>
        <v>Surly Ice Cream Truck Frameset - 2016</v>
      </c>
      <c r="N3541" s="2" t="str">
        <f>VLOOKUP(D3541, [3]products!A:H, 8, FALSE)</f>
        <v>Surly</v>
      </c>
      <c r="O3541" s="21">
        <f>VLOOKUP(A3541, [1]orders!A:D, 4, FALSE)</f>
        <v>43043</v>
      </c>
      <c r="P3541" s="2">
        <v>2</v>
      </c>
      <c r="Q3541" s="2">
        <v>469.99</v>
      </c>
      <c r="R3541" s="27">
        <v>0.1</v>
      </c>
      <c r="S3541" s="2">
        <f t="shared" si="55"/>
        <v>939.98</v>
      </c>
    </row>
    <row r="3542" spans="1:19" x14ac:dyDescent="0.3">
      <c r="A3542" s="2">
        <v>1226</v>
      </c>
      <c r="B3542" s="2">
        <v>1</v>
      </c>
      <c r="C3542" s="2">
        <f>VLOOKUP(A3542, [1]orders!A:G, 7, FALSE)</f>
        <v>2</v>
      </c>
      <c r="D3542" s="2">
        <v>77</v>
      </c>
      <c r="E3542" s="2">
        <f>VLOOKUP(C3542, [2]staffs!A:G,1,FALSE)</f>
        <v>2</v>
      </c>
      <c r="F3542" s="2" t="str">
        <f>VLOOKUP(E3542, [2]staffs!A:D,4,FALSE)</f>
        <v>mireya.copeland@bikes.shop</v>
      </c>
      <c r="G3542" s="2">
        <f>VLOOKUP(D3542, [3]products!$A:$D, 4, FALSE)</f>
        <v>3</v>
      </c>
      <c r="H3542" s="2" t="str">
        <f>VLOOKUP(G3542, [4]categories!A:B, 2, FALSE)</f>
        <v>Cruisers Bicycles</v>
      </c>
      <c r="I3542" s="14">
        <f>VLOOKUP(A3542, [1]orders!A:B,2,FALSE)</f>
        <v>226</v>
      </c>
      <c r="J3542" s="14" t="str">
        <f>VLOOKUP(A3542, [1]orders!A:I,9,FALSE)</f>
        <v>kiana.rivera@gmail.com</v>
      </c>
      <c r="K3542" s="14">
        <f>VLOOKUP(A3542, [1]orders!A:J,10,FALSE)</f>
        <v>11418</v>
      </c>
      <c r="L3542" s="2" t="str">
        <f>IFERROR(VLOOKUP(C3542, [5]stores!A:B, 2, FALSE), "Unknown")</f>
        <v>Baldwin Bikes</v>
      </c>
      <c r="M3542" s="2" t="str">
        <f>VLOOKUP(D3542,[3]products!A:B,2,FALSE)</f>
        <v>Electra Glam Punk 3i Ladies' - 2017</v>
      </c>
      <c r="N3542" s="2" t="str">
        <f>VLOOKUP(D3542, [3]products!A:H, 8, FALSE)</f>
        <v>Electra</v>
      </c>
      <c r="O3542" s="21">
        <f>VLOOKUP(A3542, [1]orders!A:D, 4, FALSE)</f>
        <v>43043</v>
      </c>
      <c r="P3542" s="2">
        <v>2</v>
      </c>
      <c r="Q3542" s="2">
        <v>799.99</v>
      </c>
      <c r="R3542" s="27">
        <v>0.05</v>
      </c>
      <c r="S3542" s="2">
        <f t="shared" si="55"/>
        <v>1599.98</v>
      </c>
    </row>
    <row r="3543" spans="1:19" x14ac:dyDescent="0.3">
      <c r="A3543" s="2">
        <v>1226</v>
      </c>
      <c r="B3543" s="2">
        <v>2</v>
      </c>
      <c r="C3543" s="2">
        <f>VLOOKUP(A3543, [1]orders!A:G, 7, FALSE)</f>
        <v>2</v>
      </c>
      <c r="D3543" s="2">
        <v>101</v>
      </c>
      <c r="E3543" s="2">
        <f>VLOOKUP(C3543, [2]staffs!A:G,1,FALSE)</f>
        <v>2</v>
      </c>
      <c r="F3543" s="2" t="str">
        <f>VLOOKUP(E3543, [2]staffs!A:D,4,FALSE)</f>
        <v>mireya.copeland@bikes.shop</v>
      </c>
      <c r="G3543" s="2">
        <f>VLOOKUP(D3543, [3]products!$A:$D, 4, FALSE)</f>
        <v>1</v>
      </c>
      <c r="H3543" s="2" t="str">
        <f>VLOOKUP(G3543, [4]categories!A:B, 2, FALSE)</f>
        <v>Children Bicycles</v>
      </c>
      <c r="I3543" s="14">
        <f>VLOOKUP(A3543, [1]orders!A:B,2,FALSE)</f>
        <v>226</v>
      </c>
      <c r="J3543" s="14" t="str">
        <f>VLOOKUP(A3543, [1]orders!A:I,9,FALSE)</f>
        <v>kiana.rivera@gmail.com</v>
      </c>
      <c r="K3543" s="14">
        <f>VLOOKUP(A3543, [1]orders!A:J,10,FALSE)</f>
        <v>11418</v>
      </c>
      <c r="L3543" s="2" t="str">
        <f>IFERROR(VLOOKUP(C3543, [5]stores!A:B, 2, FALSE), "Unknown")</f>
        <v>Baldwin Bikes</v>
      </c>
      <c r="M3543" s="2" t="str">
        <f>VLOOKUP(D3543,[3]products!A:B,2,FALSE)</f>
        <v>Electra Townie 7D (20-inch) - Boys' - 2017</v>
      </c>
      <c r="N3543" s="2" t="str">
        <f>VLOOKUP(D3543, [3]products!A:H, 8, FALSE)</f>
        <v>Electra</v>
      </c>
      <c r="O3543" s="21">
        <f>VLOOKUP(A3543, [1]orders!A:D, 4, FALSE)</f>
        <v>43043</v>
      </c>
      <c r="P3543" s="2">
        <v>1</v>
      </c>
      <c r="Q3543" s="2">
        <v>339.99</v>
      </c>
      <c r="R3543" s="27">
        <v>0.2</v>
      </c>
      <c r="S3543" s="2">
        <f t="shared" si="55"/>
        <v>339.99</v>
      </c>
    </row>
    <row r="3544" spans="1:19" x14ac:dyDescent="0.3">
      <c r="A3544" s="2">
        <v>1226</v>
      </c>
      <c r="B3544" s="2">
        <v>3</v>
      </c>
      <c r="C3544" s="2">
        <f>VLOOKUP(A3544, [1]orders!A:G, 7, FALSE)</f>
        <v>2</v>
      </c>
      <c r="D3544" s="2">
        <v>11</v>
      </c>
      <c r="E3544" s="2">
        <f>VLOOKUP(C3544, [2]staffs!A:G,1,FALSE)</f>
        <v>2</v>
      </c>
      <c r="F3544" s="2" t="str">
        <f>VLOOKUP(E3544, [2]staffs!A:D,4,FALSE)</f>
        <v>mireya.copeland@bikes.shop</v>
      </c>
      <c r="G3544" s="2">
        <f>VLOOKUP(D3544, [3]products!$A:$D, 4, FALSE)</f>
        <v>4</v>
      </c>
      <c r="H3544" s="2" t="str">
        <f>VLOOKUP(G3544, [4]categories!A:B, 2, FALSE)</f>
        <v>Cyclocross Bicycles</v>
      </c>
      <c r="I3544" s="14">
        <f>VLOOKUP(A3544, [1]orders!A:B,2,FALSE)</f>
        <v>226</v>
      </c>
      <c r="J3544" s="14" t="str">
        <f>VLOOKUP(A3544, [1]orders!A:I,9,FALSE)</f>
        <v>kiana.rivera@gmail.com</v>
      </c>
      <c r="K3544" s="14">
        <f>VLOOKUP(A3544, [1]orders!A:J,10,FALSE)</f>
        <v>11418</v>
      </c>
      <c r="L3544" s="2" t="str">
        <f>IFERROR(VLOOKUP(C3544, [5]stores!A:B, 2, FALSE), "Unknown")</f>
        <v>Baldwin Bikes</v>
      </c>
      <c r="M3544" s="2" t="str">
        <f>VLOOKUP(D3544,[3]products!A:B,2,FALSE)</f>
        <v>Surly Straggler 650b - 2016</v>
      </c>
      <c r="N3544" s="2" t="str">
        <f>VLOOKUP(D3544, [3]products!A:H, 8, FALSE)</f>
        <v>Surly</v>
      </c>
      <c r="O3544" s="21">
        <f>VLOOKUP(A3544, [1]orders!A:D, 4, FALSE)</f>
        <v>43043</v>
      </c>
      <c r="P3544" s="2">
        <v>2</v>
      </c>
      <c r="Q3544" s="2">
        <v>1680.99</v>
      </c>
      <c r="R3544" s="27">
        <v>7.0000000000000007E-2</v>
      </c>
      <c r="S3544" s="2">
        <f t="shared" si="55"/>
        <v>3361.98</v>
      </c>
    </row>
    <row r="3545" spans="1:19" x14ac:dyDescent="0.3">
      <c r="A3545" s="2">
        <v>1226</v>
      </c>
      <c r="B3545" s="2">
        <v>4</v>
      </c>
      <c r="C3545" s="2">
        <f>VLOOKUP(A3545, [1]orders!A:G, 7, FALSE)</f>
        <v>2</v>
      </c>
      <c r="D3545" s="2">
        <v>51</v>
      </c>
      <c r="E3545" s="2">
        <f>VLOOKUP(C3545, [2]staffs!A:G,1,FALSE)</f>
        <v>2</v>
      </c>
      <c r="F3545" s="2" t="str">
        <f>VLOOKUP(E3545, [2]staffs!A:D,4,FALSE)</f>
        <v>mireya.copeland@bikes.shop</v>
      </c>
      <c r="G3545" s="2">
        <f>VLOOKUP(D3545, [3]products!$A:$D, 4, FALSE)</f>
        <v>7</v>
      </c>
      <c r="H3545" s="2" t="str">
        <f>VLOOKUP(G3545, [4]categories!A:B, 2, FALSE)</f>
        <v>Road Bikes</v>
      </c>
      <c r="I3545" s="14">
        <f>VLOOKUP(A3545, [1]orders!A:B,2,FALSE)</f>
        <v>226</v>
      </c>
      <c r="J3545" s="14" t="str">
        <f>VLOOKUP(A3545, [1]orders!A:I,9,FALSE)</f>
        <v>kiana.rivera@gmail.com</v>
      </c>
      <c r="K3545" s="14">
        <f>VLOOKUP(A3545, [1]orders!A:J,10,FALSE)</f>
        <v>11418</v>
      </c>
      <c r="L3545" s="2" t="str">
        <f>IFERROR(VLOOKUP(C3545, [5]stores!A:B, 2, FALSE), "Unknown")</f>
        <v>Baldwin Bikes</v>
      </c>
      <c r="M3545" s="2" t="str">
        <f>VLOOKUP(D3545,[3]products!A:B,2,FALSE)</f>
        <v>Trek Silque SLR 8 Women's - 2017</v>
      </c>
      <c r="N3545" s="2" t="str">
        <f>VLOOKUP(D3545, [3]products!A:H, 8, FALSE)</f>
        <v>Trek</v>
      </c>
      <c r="O3545" s="21">
        <f>VLOOKUP(A3545, [1]orders!A:D, 4, FALSE)</f>
        <v>43043</v>
      </c>
      <c r="P3545" s="2">
        <v>1</v>
      </c>
      <c r="Q3545" s="2">
        <v>6499.99</v>
      </c>
      <c r="R3545" s="27">
        <v>7.0000000000000007E-2</v>
      </c>
      <c r="S3545" s="2">
        <f t="shared" si="55"/>
        <v>6499.99</v>
      </c>
    </row>
    <row r="3546" spans="1:19" x14ac:dyDescent="0.3">
      <c r="A3546" s="2">
        <v>1226</v>
      </c>
      <c r="B3546" s="2">
        <v>5</v>
      </c>
      <c r="C3546" s="2">
        <f>VLOOKUP(A3546, [1]orders!A:G, 7, FALSE)</f>
        <v>2</v>
      </c>
      <c r="D3546" s="2">
        <v>42</v>
      </c>
      <c r="E3546" s="2">
        <f>VLOOKUP(C3546, [2]staffs!A:G,1,FALSE)</f>
        <v>2</v>
      </c>
      <c r="F3546" s="2" t="str">
        <f>VLOOKUP(E3546, [2]staffs!A:D,4,FALSE)</f>
        <v>mireya.copeland@bikes.shop</v>
      </c>
      <c r="G3546" s="2">
        <f>VLOOKUP(D3546, [3]products!$A:$D, 4, FALSE)</f>
        <v>6</v>
      </c>
      <c r="H3546" s="2" t="str">
        <f>VLOOKUP(G3546, [4]categories!A:B, 2, FALSE)</f>
        <v>Mountain Bikes</v>
      </c>
      <c r="I3546" s="14">
        <f>VLOOKUP(A3546, [1]orders!A:B,2,FALSE)</f>
        <v>226</v>
      </c>
      <c r="J3546" s="14" t="str">
        <f>VLOOKUP(A3546, [1]orders!A:I,9,FALSE)</f>
        <v>kiana.rivera@gmail.com</v>
      </c>
      <c r="K3546" s="14">
        <f>VLOOKUP(A3546, [1]orders!A:J,10,FALSE)</f>
        <v>11418</v>
      </c>
      <c r="L3546" s="2" t="str">
        <f>IFERROR(VLOOKUP(C3546, [5]stores!A:B, 2, FALSE), "Unknown")</f>
        <v>Baldwin Bikes</v>
      </c>
      <c r="M3546" s="2" t="str">
        <f>VLOOKUP(D3546,[3]products!A:B,2,FALSE)</f>
        <v>Trek Fuel EX 5 27.5 Plus - 2017</v>
      </c>
      <c r="N3546" s="2" t="str">
        <f>VLOOKUP(D3546, [3]products!A:H, 8, FALSE)</f>
        <v>Trek</v>
      </c>
      <c r="O3546" s="21">
        <f>VLOOKUP(A3546, [1]orders!A:D, 4, FALSE)</f>
        <v>43043</v>
      </c>
      <c r="P3546" s="2">
        <v>1</v>
      </c>
      <c r="Q3546" s="2">
        <v>2299.9899999999998</v>
      </c>
      <c r="R3546" s="27">
        <v>0.1</v>
      </c>
      <c r="S3546" s="2">
        <f t="shared" si="55"/>
        <v>2299.9899999999998</v>
      </c>
    </row>
    <row r="3547" spans="1:19" x14ac:dyDescent="0.3">
      <c r="A3547" s="2">
        <v>1227</v>
      </c>
      <c r="B3547" s="2">
        <v>1</v>
      </c>
      <c r="C3547" s="2">
        <f>VLOOKUP(A3547, [1]orders!A:G, 7, FALSE)</f>
        <v>2</v>
      </c>
      <c r="D3547" s="2">
        <v>90</v>
      </c>
      <c r="E3547" s="2">
        <f>VLOOKUP(C3547, [2]staffs!A:G,1,FALSE)</f>
        <v>2</v>
      </c>
      <c r="F3547" s="2" t="str">
        <f>VLOOKUP(E3547, [2]staffs!A:D,4,FALSE)</f>
        <v>mireya.copeland@bikes.shop</v>
      </c>
      <c r="G3547" s="2">
        <f>VLOOKUP(D3547, [3]products!$A:$D, 4, FALSE)</f>
        <v>1</v>
      </c>
      <c r="H3547" s="2" t="str">
        <f>VLOOKUP(G3547, [4]categories!A:B, 2, FALSE)</f>
        <v>Children Bicycles</v>
      </c>
      <c r="I3547" s="14">
        <f>VLOOKUP(A3547, [1]orders!A:B,2,FALSE)</f>
        <v>702</v>
      </c>
      <c r="J3547" s="14" t="str">
        <f>VLOOKUP(A3547, [1]orders!A:I,9,FALSE)</f>
        <v>sharie.whitaker@hotmail.com</v>
      </c>
      <c r="K3547" s="14">
        <f>VLOOKUP(A3547, [1]orders!A:J,10,FALSE)</f>
        <v>11566</v>
      </c>
      <c r="L3547" s="2" t="str">
        <f>IFERROR(VLOOKUP(C3547, [5]stores!A:B, 2, FALSE), "Unknown")</f>
        <v>Baldwin Bikes</v>
      </c>
      <c r="M3547" s="2" t="str">
        <f>VLOOKUP(D3547,[3]products!A:B,2,FALSE)</f>
        <v>Trek Precaliber 16 Girls - 2017</v>
      </c>
      <c r="N3547" s="2" t="str">
        <f>VLOOKUP(D3547, [3]products!A:H, 8, FALSE)</f>
        <v>Trek</v>
      </c>
      <c r="O3547" s="21">
        <f>VLOOKUP(A3547, [1]orders!A:D, 4, FALSE)</f>
        <v>43043</v>
      </c>
      <c r="P3547" s="2">
        <v>2</v>
      </c>
      <c r="Q3547" s="2">
        <v>209.99</v>
      </c>
      <c r="R3547" s="27">
        <v>0.2</v>
      </c>
      <c r="S3547" s="2">
        <f t="shared" si="55"/>
        <v>419.98</v>
      </c>
    </row>
    <row r="3548" spans="1:19" x14ac:dyDescent="0.3">
      <c r="A3548" s="2">
        <v>1227</v>
      </c>
      <c r="B3548" s="2">
        <v>2</v>
      </c>
      <c r="C3548" s="2">
        <f>VLOOKUP(A3548, [1]orders!A:G, 7, FALSE)</f>
        <v>2</v>
      </c>
      <c r="D3548" s="2">
        <v>44</v>
      </c>
      <c r="E3548" s="2">
        <f>VLOOKUP(C3548, [2]staffs!A:G,1,FALSE)</f>
        <v>2</v>
      </c>
      <c r="F3548" s="2" t="str">
        <f>VLOOKUP(E3548, [2]staffs!A:D,4,FALSE)</f>
        <v>mireya.copeland@bikes.shop</v>
      </c>
      <c r="G3548" s="2">
        <f>VLOOKUP(D3548, [3]products!$A:$D, 4, FALSE)</f>
        <v>6</v>
      </c>
      <c r="H3548" s="2" t="str">
        <f>VLOOKUP(G3548, [4]categories!A:B, 2, FALSE)</f>
        <v>Mountain Bikes</v>
      </c>
      <c r="I3548" s="14">
        <f>VLOOKUP(A3548, [1]orders!A:B,2,FALSE)</f>
        <v>702</v>
      </c>
      <c r="J3548" s="14" t="str">
        <f>VLOOKUP(A3548, [1]orders!A:I,9,FALSE)</f>
        <v>sharie.whitaker@hotmail.com</v>
      </c>
      <c r="K3548" s="14">
        <f>VLOOKUP(A3548, [1]orders!A:J,10,FALSE)</f>
        <v>11566</v>
      </c>
      <c r="L3548" s="2" t="str">
        <f>IFERROR(VLOOKUP(C3548, [5]stores!A:B, 2, FALSE), "Unknown")</f>
        <v>Baldwin Bikes</v>
      </c>
      <c r="M3548" s="2" t="str">
        <f>VLOOKUP(D3548,[3]products!A:B,2,FALSE)</f>
        <v>Haro SR 1.1 - 2017</v>
      </c>
      <c r="N3548" s="2" t="str">
        <f>VLOOKUP(D3548, [3]products!A:H, 8, FALSE)</f>
        <v>Haro</v>
      </c>
      <c r="O3548" s="21">
        <f>VLOOKUP(A3548, [1]orders!A:D, 4, FALSE)</f>
        <v>43043</v>
      </c>
      <c r="P3548" s="2">
        <v>1</v>
      </c>
      <c r="Q3548" s="2">
        <v>539.99</v>
      </c>
      <c r="R3548" s="27">
        <v>7.0000000000000007E-2</v>
      </c>
      <c r="S3548" s="2">
        <f t="shared" si="55"/>
        <v>539.99</v>
      </c>
    </row>
    <row r="3549" spans="1:19" x14ac:dyDescent="0.3">
      <c r="A3549" s="2">
        <v>1227</v>
      </c>
      <c r="B3549" s="2">
        <v>3</v>
      </c>
      <c r="C3549" s="2">
        <f>VLOOKUP(A3549, [1]orders!A:G, 7, FALSE)</f>
        <v>2</v>
      </c>
      <c r="D3549" s="2">
        <v>26</v>
      </c>
      <c r="E3549" s="2">
        <f>VLOOKUP(C3549, [2]staffs!A:G,1,FALSE)</f>
        <v>2</v>
      </c>
      <c r="F3549" s="2" t="str">
        <f>VLOOKUP(E3549, [2]staffs!A:D,4,FALSE)</f>
        <v>mireya.copeland@bikes.shop</v>
      </c>
      <c r="G3549" s="2">
        <f>VLOOKUP(D3549, [3]products!$A:$D, 4, FALSE)</f>
        <v>2</v>
      </c>
      <c r="H3549" s="2" t="str">
        <f>VLOOKUP(G3549, [4]categories!A:B, 2, FALSE)</f>
        <v>Comfort Bicycles</v>
      </c>
      <c r="I3549" s="14">
        <f>VLOOKUP(A3549, [1]orders!A:B,2,FALSE)</f>
        <v>702</v>
      </c>
      <c r="J3549" s="14" t="str">
        <f>VLOOKUP(A3549, [1]orders!A:I,9,FALSE)</f>
        <v>sharie.whitaker@hotmail.com</v>
      </c>
      <c r="K3549" s="14">
        <f>VLOOKUP(A3549, [1]orders!A:J,10,FALSE)</f>
        <v>11566</v>
      </c>
      <c r="L3549" s="2" t="str">
        <f>IFERROR(VLOOKUP(C3549, [5]stores!A:B, 2, FALSE), "Unknown")</f>
        <v>Baldwin Bikes</v>
      </c>
      <c r="M3549" s="2" t="str">
        <f>VLOOKUP(D3549,[3]products!A:B,2,FALSE)</f>
        <v>Electra Townie Original 7D EQ - 2016</v>
      </c>
      <c r="N3549" s="2" t="str">
        <f>VLOOKUP(D3549, [3]products!A:H, 8, FALSE)</f>
        <v>Electra</v>
      </c>
      <c r="O3549" s="21">
        <f>VLOOKUP(A3549, [1]orders!A:D, 4, FALSE)</f>
        <v>43043</v>
      </c>
      <c r="P3549" s="2">
        <v>1</v>
      </c>
      <c r="Q3549" s="2">
        <v>599.99</v>
      </c>
      <c r="R3549" s="27">
        <v>0.05</v>
      </c>
      <c r="S3549" s="2">
        <f t="shared" si="55"/>
        <v>599.99</v>
      </c>
    </row>
    <row r="3550" spans="1:19" x14ac:dyDescent="0.3">
      <c r="A3550" s="2">
        <v>1227</v>
      </c>
      <c r="B3550" s="2">
        <v>4</v>
      </c>
      <c r="C3550" s="2">
        <f>VLOOKUP(A3550, [1]orders!A:G, 7, FALSE)</f>
        <v>2</v>
      </c>
      <c r="D3550" s="2">
        <v>8</v>
      </c>
      <c r="E3550" s="2">
        <f>VLOOKUP(C3550, [2]staffs!A:G,1,FALSE)</f>
        <v>2</v>
      </c>
      <c r="F3550" s="2" t="str">
        <f>VLOOKUP(E3550, [2]staffs!A:D,4,FALSE)</f>
        <v>mireya.copeland@bikes.shop</v>
      </c>
      <c r="G3550" s="2">
        <f>VLOOKUP(D3550, [3]products!$A:$D, 4, FALSE)</f>
        <v>6</v>
      </c>
      <c r="H3550" s="2" t="str">
        <f>VLOOKUP(G3550, [4]categories!A:B, 2, FALSE)</f>
        <v>Mountain Bikes</v>
      </c>
      <c r="I3550" s="14">
        <f>VLOOKUP(A3550, [1]orders!A:B,2,FALSE)</f>
        <v>702</v>
      </c>
      <c r="J3550" s="14" t="str">
        <f>VLOOKUP(A3550, [1]orders!A:I,9,FALSE)</f>
        <v>sharie.whitaker@hotmail.com</v>
      </c>
      <c r="K3550" s="14">
        <f>VLOOKUP(A3550, [1]orders!A:J,10,FALSE)</f>
        <v>11566</v>
      </c>
      <c r="L3550" s="2" t="str">
        <f>IFERROR(VLOOKUP(C3550, [5]stores!A:B, 2, FALSE), "Unknown")</f>
        <v>Baldwin Bikes</v>
      </c>
      <c r="M3550" s="2" t="str">
        <f>VLOOKUP(D3550,[3]products!A:B,2,FALSE)</f>
        <v>Trek Remedy 29 Carbon Frameset - 2016</v>
      </c>
      <c r="N3550" s="2" t="str">
        <f>VLOOKUP(D3550, [3]products!A:H, 8, FALSE)</f>
        <v>Trek</v>
      </c>
      <c r="O3550" s="21">
        <f>VLOOKUP(A3550, [1]orders!A:D, 4, FALSE)</f>
        <v>43043</v>
      </c>
      <c r="P3550" s="2">
        <v>1</v>
      </c>
      <c r="Q3550" s="2">
        <v>1799.99</v>
      </c>
      <c r="R3550" s="27">
        <v>7.0000000000000007E-2</v>
      </c>
      <c r="S3550" s="2">
        <f t="shared" si="55"/>
        <v>1799.99</v>
      </c>
    </row>
    <row r="3551" spans="1:19" x14ac:dyDescent="0.3">
      <c r="A3551" s="2">
        <v>1227</v>
      </c>
      <c r="B3551" s="2">
        <v>5</v>
      </c>
      <c r="C3551" s="2">
        <f>VLOOKUP(A3551, [1]orders!A:G, 7, FALSE)</f>
        <v>2</v>
      </c>
      <c r="D3551" s="2">
        <v>42</v>
      </c>
      <c r="E3551" s="2">
        <f>VLOOKUP(C3551, [2]staffs!A:G,1,FALSE)</f>
        <v>2</v>
      </c>
      <c r="F3551" s="2" t="str">
        <f>VLOOKUP(E3551, [2]staffs!A:D,4,FALSE)</f>
        <v>mireya.copeland@bikes.shop</v>
      </c>
      <c r="G3551" s="2">
        <f>VLOOKUP(D3551, [3]products!$A:$D, 4, FALSE)</f>
        <v>6</v>
      </c>
      <c r="H3551" s="2" t="str">
        <f>VLOOKUP(G3551, [4]categories!A:B, 2, FALSE)</f>
        <v>Mountain Bikes</v>
      </c>
      <c r="I3551" s="14">
        <f>VLOOKUP(A3551, [1]orders!A:B,2,FALSE)</f>
        <v>702</v>
      </c>
      <c r="J3551" s="14" t="str">
        <f>VLOOKUP(A3551, [1]orders!A:I,9,FALSE)</f>
        <v>sharie.whitaker@hotmail.com</v>
      </c>
      <c r="K3551" s="14">
        <f>VLOOKUP(A3551, [1]orders!A:J,10,FALSE)</f>
        <v>11566</v>
      </c>
      <c r="L3551" s="2" t="str">
        <f>IFERROR(VLOOKUP(C3551, [5]stores!A:B, 2, FALSE), "Unknown")</f>
        <v>Baldwin Bikes</v>
      </c>
      <c r="M3551" s="2" t="str">
        <f>VLOOKUP(D3551,[3]products!A:B,2,FALSE)</f>
        <v>Trek Fuel EX 5 27.5 Plus - 2017</v>
      </c>
      <c r="N3551" s="2" t="str">
        <f>VLOOKUP(D3551, [3]products!A:H, 8, FALSE)</f>
        <v>Trek</v>
      </c>
      <c r="O3551" s="21">
        <f>VLOOKUP(A3551, [1]orders!A:D, 4, FALSE)</f>
        <v>43043</v>
      </c>
      <c r="P3551" s="2">
        <v>2</v>
      </c>
      <c r="Q3551" s="2">
        <v>2299.9899999999998</v>
      </c>
      <c r="R3551" s="27">
        <v>0.2</v>
      </c>
      <c r="S3551" s="2">
        <f t="shared" si="55"/>
        <v>4599.9799999999996</v>
      </c>
    </row>
    <row r="3552" spans="1:19" x14ac:dyDescent="0.3">
      <c r="A3552" s="2">
        <v>1228</v>
      </c>
      <c r="B3552" s="2">
        <v>1</v>
      </c>
      <c r="C3552" s="2">
        <f>VLOOKUP(A3552, [1]orders!A:G, 7, FALSE)</f>
        <v>2</v>
      </c>
      <c r="D3552" s="2">
        <v>92</v>
      </c>
      <c r="E3552" s="2">
        <f>VLOOKUP(C3552, [2]staffs!A:G,1,FALSE)</f>
        <v>2</v>
      </c>
      <c r="F3552" s="2" t="str">
        <f>VLOOKUP(E3552, [2]staffs!A:D,4,FALSE)</f>
        <v>mireya.copeland@bikes.shop</v>
      </c>
      <c r="G3552" s="2">
        <f>VLOOKUP(D3552, [3]products!$A:$D, 4, FALSE)</f>
        <v>1</v>
      </c>
      <c r="H3552" s="2" t="str">
        <f>VLOOKUP(G3552, [4]categories!A:B, 2, FALSE)</f>
        <v>Children Bicycles</v>
      </c>
      <c r="I3552" s="14">
        <f>VLOOKUP(A3552, [1]orders!A:B,2,FALSE)</f>
        <v>1041</v>
      </c>
      <c r="J3552" s="14" t="str">
        <f>VLOOKUP(A3552, [1]orders!A:I,9,FALSE)</f>
        <v>bettye.espinoza@yahoo.com</v>
      </c>
      <c r="K3552" s="14">
        <f>VLOOKUP(A3552, [1]orders!A:J,10,FALSE)</f>
        <v>13126</v>
      </c>
      <c r="L3552" s="2" t="str">
        <f>IFERROR(VLOOKUP(C3552, [5]stores!A:B, 2, FALSE), "Unknown")</f>
        <v>Baldwin Bikes</v>
      </c>
      <c r="M3552" s="2" t="str">
        <f>VLOOKUP(D3552,[3]products!A:B,2,FALSE)</f>
        <v>Haro Shredder 20 - 2017</v>
      </c>
      <c r="N3552" s="2" t="str">
        <f>VLOOKUP(D3552, [3]products!A:H, 8, FALSE)</f>
        <v>Haro</v>
      </c>
      <c r="O3552" s="21">
        <f>VLOOKUP(A3552, [1]orders!A:D, 4, FALSE)</f>
        <v>43043</v>
      </c>
      <c r="P3552" s="2">
        <v>1</v>
      </c>
      <c r="Q3552" s="2">
        <v>209.99</v>
      </c>
      <c r="R3552" s="27">
        <v>0.2</v>
      </c>
      <c r="S3552" s="2">
        <f t="shared" si="55"/>
        <v>209.99</v>
      </c>
    </row>
    <row r="3553" spans="1:19" x14ac:dyDescent="0.3">
      <c r="A3553" s="2">
        <v>1228</v>
      </c>
      <c r="B3553" s="2">
        <v>2</v>
      </c>
      <c r="C3553" s="2">
        <f>VLOOKUP(A3553, [1]orders!A:G, 7, FALSE)</f>
        <v>2</v>
      </c>
      <c r="D3553" s="2">
        <v>55</v>
      </c>
      <c r="E3553" s="2">
        <f>VLOOKUP(C3553, [2]staffs!A:G,1,FALSE)</f>
        <v>2</v>
      </c>
      <c r="F3553" s="2" t="str">
        <f>VLOOKUP(E3553, [2]staffs!A:D,4,FALSE)</f>
        <v>mireya.copeland@bikes.shop</v>
      </c>
      <c r="G3553" s="2">
        <f>VLOOKUP(D3553, [3]products!$A:$D, 4, FALSE)</f>
        <v>7</v>
      </c>
      <c r="H3553" s="2" t="str">
        <f>VLOOKUP(G3553, [4]categories!A:B, 2, FALSE)</f>
        <v>Road Bikes</v>
      </c>
      <c r="I3553" s="14">
        <f>VLOOKUP(A3553, [1]orders!A:B,2,FALSE)</f>
        <v>1041</v>
      </c>
      <c r="J3553" s="14" t="str">
        <f>VLOOKUP(A3553, [1]orders!A:I,9,FALSE)</f>
        <v>bettye.espinoza@yahoo.com</v>
      </c>
      <c r="K3553" s="14">
        <f>VLOOKUP(A3553, [1]orders!A:J,10,FALSE)</f>
        <v>13126</v>
      </c>
      <c r="L3553" s="2" t="str">
        <f>IFERROR(VLOOKUP(C3553, [5]stores!A:B, 2, FALSE), "Unknown")</f>
        <v>Baldwin Bikes</v>
      </c>
      <c r="M3553" s="2" t="str">
        <f>VLOOKUP(D3553,[3]products!A:B,2,FALSE)</f>
        <v>Trek Domane S 6 - 2017</v>
      </c>
      <c r="N3553" s="2" t="str">
        <f>VLOOKUP(D3553, [3]products!A:H, 8, FALSE)</f>
        <v>Trek</v>
      </c>
      <c r="O3553" s="21">
        <f>VLOOKUP(A3553, [1]orders!A:D, 4, FALSE)</f>
        <v>43043</v>
      </c>
      <c r="P3553" s="2">
        <v>2</v>
      </c>
      <c r="Q3553" s="2">
        <v>2699.99</v>
      </c>
      <c r="R3553" s="27">
        <v>0.2</v>
      </c>
      <c r="S3553" s="2">
        <f t="shared" si="55"/>
        <v>5399.98</v>
      </c>
    </row>
    <row r="3554" spans="1:19" x14ac:dyDescent="0.3">
      <c r="A3554" s="2">
        <v>1228</v>
      </c>
      <c r="B3554" s="2">
        <v>3</v>
      </c>
      <c r="C3554" s="2">
        <f>VLOOKUP(A3554, [1]orders!A:G, 7, FALSE)</f>
        <v>2</v>
      </c>
      <c r="D3554" s="2">
        <v>20</v>
      </c>
      <c r="E3554" s="2">
        <f>VLOOKUP(C3554, [2]staffs!A:G,1,FALSE)</f>
        <v>2</v>
      </c>
      <c r="F3554" s="2" t="str">
        <f>VLOOKUP(E3554, [2]staffs!A:D,4,FALSE)</f>
        <v>mireya.copeland@bikes.shop</v>
      </c>
      <c r="G3554" s="2">
        <f>VLOOKUP(D3554, [3]products!$A:$D, 4, FALSE)</f>
        <v>3</v>
      </c>
      <c r="H3554" s="2" t="str">
        <f>VLOOKUP(G3554, [4]categories!A:B, 2, FALSE)</f>
        <v>Cruisers Bicycles</v>
      </c>
      <c r="I3554" s="14">
        <f>VLOOKUP(A3554, [1]orders!A:B,2,FALSE)</f>
        <v>1041</v>
      </c>
      <c r="J3554" s="14" t="str">
        <f>VLOOKUP(A3554, [1]orders!A:I,9,FALSE)</f>
        <v>bettye.espinoza@yahoo.com</v>
      </c>
      <c r="K3554" s="14">
        <f>VLOOKUP(A3554, [1]orders!A:J,10,FALSE)</f>
        <v>13126</v>
      </c>
      <c r="L3554" s="2" t="str">
        <f>IFERROR(VLOOKUP(C3554, [5]stores!A:B, 2, FALSE), "Unknown")</f>
        <v>Baldwin Bikes</v>
      </c>
      <c r="M3554" s="2" t="str">
        <f>VLOOKUP(D3554,[3]products!A:B,2,FALSE)</f>
        <v>Electra Townie Original 7D EQ - Women's - 2016</v>
      </c>
      <c r="N3554" s="2" t="str">
        <f>VLOOKUP(D3554, [3]products!A:H, 8, FALSE)</f>
        <v>Electra</v>
      </c>
      <c r="O3554" s="21">
        <f>VLOOKUP(A3554, [1]orders!A:D, 4, FALSE)</f>
        <v>43043</v>
      </c>
      <c r="P3554" s="2">
        <v>2</v>
      </c>
      <c r="Q3554" s="2">
        <v>599.99</v>
      </c>
      <c r="R3554" s="27">
        <v>0.05</v>
      </c>
      <c r="S3554" s="2">
        <f t="shared" si="55"/>
        <v>1199.98</v>
      </c>
    </row>
    <row r="3555" spans="1:19" x14ac:dyDescent="0.3">
      <c r="A3555" s="2">
        <v>1229</v>
      </c>
      <c r="B3555" s="2">
        <v>1</v>
      </c>
      <c r="C3555" s="2">
        <f>VLOOKUP(A3555, [1]orders!A:G, 7, FALSE)</f>
        <v>1</v>
      </c>
      <c r="D3555" s="2">
        <v>36</v>
      </c>
      <c r="E3555" s="2">
        <f>VLOOKUP(C3555, [2]staffs!A:G,1,FALSE)</f>
        <v>1</v>
      </c>
      <c r="F3555" s="2" t="str">
        <f>VLOOKUP(E3555, [2]staffs!A:D,4,FALSE)</f>
        <v>fabiola.jackson@bikes.shop</v>
      </c>
      <c r="G3555" s="2">
        <f>VLOOKUP(D3555, [3]products!$A:$D, 4, FALSE)</f>
        <v>6</v>
      </c>
      <c r="H3555" s="2" t="str">
        <f>VLOOKUP(G3555, [4]categories!A:B, 2, FALSE)</f>
        <v>Mountain Bikes</v>
      </c>
      <c r="I3555" s="14">
        <f>VLOOKUP(A3555, [1]orders!A:B,2,FALSE)</f>
        <v>89</v>
      </c>
      <c r="J3555" s="14" t="str">
        <f>VLOOKUP(A3555, [1]orders!A:I,9,FALSE)</f>
        <v>arvilla.osborn@gmail.com</v>
      </c>
      <c r="K3555" s="14">
        <f>VLOOKUP(A3555, [1]orders!A:J,10,FALSE)</f>
        <v>91784</v>
      </c>
      <c r="L3555" s="2" t="str">
        <f>IFERROR(VLOOKUP(C3555, [5]stores!A:B, 2, FALSE), "Unknown")</f>
        <v>Santa Cruz Bikes</v>
      </c>
      <c r="M3555" s="2" t="str">
        <f>VLOOKUP(D3555,[3]products!A:B,2,FALSE)</f>
        <v>Surly Troll Frameset - 2017</v>
      </c>
      <c r="N3555" s="2" t="str">
        <f>VLOOKUP(D3555, [3]products!A:H, 8, FALSE)</f>
        <v>Surly</v>
      </c>
      <c r="O3555" s="21">
        <f>VLOOKUP(A3555, [1]orders!A:D, 4, FALSE)</f>
        <v>43044</v>
      </c>
      <c r="P3555" s="2">
        <v>2</v>
      </c>
      <c r="Q3555" s="2">
        <v>832.99</v>
      </c>
      <c r="R3555" s="27">
        <v>7.0000000000000007E-2</v>
      </c>
      <c r="S3555" s="2">
        <f t="shared" si="55"/>
        <v>1665.98</v>
      </c>
    </row>
    <row r="3556" spans="1:19" x14ac:dyDescent="0.3">
      <c r="A3556" s="2">
        <v>1229</v>
      </c>
      <c r="B3556" s="2">
        <v>2</v>
      </c>
      <c r="C3556" s="2">
        <f>VLOOKUP(A3556, [1]orders!A:G, 7, FALSE)</f>
        <v>1</v>
      </c>
      <c r="D3556" s="2">
        <v>61</v>
      </c>
      <c r="E3556" s="2">
        <f>VLOOKUP(C3556, [2]staffs!A:G,1,FALSE)</f>
        <v>1</v>
      </c>
      <c r="F3556" s="2" t="str">
        <f>VLOOKUP(E3556, [2]staffs!A:D,4,FALSE)</f>
        <v>fabiola.jackson@bikes.shop</v>
      </c>
      <c r="G3556" s="2">
        <f>VLOOKUP(D3556, [3]products!$A:$D, 4, FALSE)</f>
        <v>5</v>
      </c>
      <c r="H3556" s="2" t="str">
        <f>VLOOKUP(G3556, [4]categories!A:B, 2, FALSE)</f>
        <v>Electric Bikes</v>
      </c>
      <c r="I3556" s="14">
        <f>VLOOKUP(A3556, [1]orders!A:B,2,FALSE)</f>
        <v>89</v>
      </c>
      <c r="J3556" s="14" t="str">
        <f>VLOOKUP(A3556, [1]orders!A:I,9,FALSE)</f>
        <v>arvilla.osborn@gmail.com</v>
      </c>
      <c r="K3556" s="14">
        <f>VLOOKUP(A3556, [1]orders!A:J,10,FALSE)</f>
        <v>91784</v>
      </c>
      <c r="L3556" s="2" t="str">
        <f>IFERROR(VLOOKUP(C3556, [5]stores!A:B, 2, FALSE), "Unknown")</f>
        <v>Santa Cruz Bikes</v>
      </c>
      <c r="M3556" s="2" t="str">
        <f>VLOOKUP(D3556,[3]products!A:B,2,FALSE)</f>
        <v>Trek Powerfly 8 FS Plus - 2017</v>
      </c>
      <c r="N3556" s="2" t="str">
        <f>VLOOKUP(D3556, [3]products!A:H, 8, FALSE)</f>
        <v>Trek</v>
      </c>
      <c r="O3556" s="21">
        <f>VLOOKUP(A3556, [1]orders!A:D, 4, FALSE)</f>
        <v>43044</v>
      </c>
      <c r="P3556" s="2">
        <v>2</v>
      </c>
      <c r="Q3556" s="2">
        <v>4999.99</v>
      </c>
      <c r="R3556" s="27">
        <v>0.1</v>
      </c>
      <c r="S3556" s="2">
        <f t="shared" si="55"/>
        <v>9999.98</v>
      </c>
    </row>
    <row r="3557" spans="1:19" x14ac:dyDescent="0.3">
      <c r="A3557" s="2">
        <v>1230</v>
      </c>
      <c r="B3557" s="2">
        <v>1</v>
      </c>
      <c r="C3557" s="2">
        <f>VLOOKUP(A3557, [1]orders!A:G, 7, FALSE)</f>
        <v>2</v>
      </c>
      <c r="D3557" s="2">
        <v>32</v>
      </c>
      <c r="E3557" s="2">
        <f>VLOOKUP(C3557, [2]staffs!A:G,1,FALSE)</f>
        <v>2</v>
      </c>
      <c r="F3557" s="2" t="str">
        <f>VLOOKUP(E3557, [2]staffs!A:D,4,FALSE)</f>
        <v>mireya.copeland@bikes.shop</v>
      </c>
      <c r="G3557" s="2">
        <f>VLOOKUP(D3557, [3]products!$A:$D, 4, FALSE)</f>
        <v>6</v>
      </c>
      <c r="H3557" s="2" t="str">
        <f>VLOOKUP(G3557, [4]categories!A:B, 2, FALSE)</f>
        <v>Mountain Bikes</v>
      </c>
      <c r="I3557" s="14">
        <f>VLOOKUP(A3557, [1]orders!A:B,2,FALSE)</f>
        <v>1107</v>
      </c>
      <c r="J3557" s="14" t="str">
        <f>VLOOKUP(A3557, [1]orders!A:I,9,FALSE)</f>
        <v>lynda.newman@msn.com</v>
      </c>
      <c r="K3557" s="14">
        <f>VLOOKUP(A3557, [1]orders!A:J,10,FALSE)</f>
        <v>12866</v>
      </c>
      <c r="L3557" s="2" t="str">
        <f>IFERROR(VLOOKUP(C3557, [5]stores!A:B, 2, FALSE), "Unknown")</f>
        <v>Baldwin Bikes</v>
      </c>
      <c r="M3557" s="2" t="str">
        <f>VLOOKUP(D3557,[3]products!A:B,2,FALSE)</f>
        <v>Trek Farley Alloy Frameset - 2017</v>
      </c>
      <c r="N3557" s="2" t="str">
        <f>VLOOKUP(D3557, [3]products!A:H, 8, FALSE)</f>
        <v>Trek</v>
      </c>
      <c r="O3557" s="21">
        <f>VLOOKUP(A3557, [1]orders!A:D, 4, FALSE)</f>
        <v>43044</v>
      </c>
      <c r="P3557" s="2">
        <v>2</v>
      </c>
      <c r="Q3557" s="2">
        <v>469.99</v>
      </c>
      <c r="R3557" s="27">
        <v>0.1</v>
      </c>
      <c r="S3557" s="2">
        <f t="shared" si="55"/>
        <v>939.98</v>
      </c>
    </row>
    <row r="3558" spans="1:19" x14ac:dyDescent="0.3">
      <c r="A3558" s="2">
        <v>1230</v>
      </c>
      <c r="B3558" s="2">
        <v>2</v>
      </c>
      <c r="C3558" s="2">
        <f>VLOOKUP(A3558, [1]orders!A:G, 7, FALSE)</f>
        <v>2</v>
      </c>
      <c r="D3558" s="2">
        <v>38</v>
      </c>
      <c r="E3558" s="2">
        <f>VLOOKUP(C3558, [2]staffs!A:G,1,FALSE)</f>
        <v>2</v>
      </c>
      <c r="F3558" s="2" t="str">
        <f>VLOOKUP(E3558, [2]staffs!A:D,4,FALSE)</f>
        <v>mireya.copeland@bikes.shop</v>
      </c>
      <c r="G3558" s="2">
        <f>VLOOKUP(D3558, [3]products!$A:$D, 4, FALSE)</f>
        <v>6</v>
      </c>
      <c r="H3558" s="2" t="str">
        <f>VLOOKUP(G3558, [4]categories!A:B, 2, FALSE)</f>
        <v>Mountain Bikes</v>
      </c>
      <c r="I3558" s="14">
        <f>VLOOKUP(A3558, [1]orders!A:B,2,FALSE)</f>
        <v>1107</v>
      </c>
      <c r="J3558" s="14" t="str">
        <f>VLOOKUP(A3558, [1]orders!A:I,9,FALSE)</f>
        <v>lynda.newman@msn.com</v>
      </c>
      <c r="K3558" s="14">
        <f>VLOOKUP(A3558, [1]orders!A:J,10,FALSE)</f>
        <v>12866</v>
      </c>
      <c r="L3558" s="2" t="str">
        <f>IFERROR(VLOOKUP(C3558, [5]stores!A:B, 2, FALSE), "Unknown")</f>
        <v>Baldwin Bikes</v>
      </c>
      <c r="M3558" s="2" t="str">
        <f>VLOOKUP(D3558,[3]products!A:B,2,FALSE)</f>
        <v>Haro Flightline Two 26 Plus - 2017</v>
      </c>
      <c r="N3558" s="2" t="str">
        <f>VLOOKUP(D3558, [3]products!A:H, 8, FALSE)</f>
        <v>Haro</v>
      </c>
      <c r="O3558" s="21">
        <f>VLOOKUP(A3558, [1]orders!A:D, 4, FALSE)</f>
        <v>43044</v>
      </c>
      <c r="P3558" s="2">
        <v>2</v>
      </c>
      <c r="Q3558" s="2">
        <v>549.99</v>
      </c>
      <c r="R3558" s="27">
        <v>7.0000000000000007E-2</v>
      </c>
      <c r="S3558" s="2">
        <f t="shared" si="55"/>
        <v>1099.98</v>
      </c>
    </row>
    <row r="3559" spans="1:19" x14ac:dyDescent="0.3">
      <c r="A3559" s="2">
        <v>1231</v>
      </c>
      <c r="B3559" s="2">
        <v>1</v>
      </c>
      <c r="C3559" s="2">
        <f>VLOOKUP(A3559, [1]orders!A:G, 7, FALSE)</f>
        <v>2</v>
      </c>
      <c r="D3559" s="2">
        <v>75</v>
      </c>
      <c r="E3559" s="2">
        <f>VLOOKUP(C3559, [2]staffs!A:G,1,FALSE)</f>
        <v>2</v>
      </c>
      <c r="F3559" s="2" t="str">
        <f>VLOOKUP(E3559, [2]staffs!A:D,4,FALSE)</f>
        <v>mireya.copeland@bikes.shop</v>
      </c>
      <c r="G3559" s="2">
        <f>VLOOKUP(D3559, [3]products!$A:$D, 4, FALSE)</f>
        <v>3</v>
      </c>
      <c r="H3559" s="2" t="str">
        <f>VLOOKUP(G3559, [4]categories!A:B, 2, FALSE)</f>
        <v>Cruisers Bicycles</v>
      </c>
      <c r="I3559" s="14">
        <f>VLOOKUP(A3559, [1]orders!A:B,2,FALSE)</f>
        <v>1180</v>
      </c>
      <c r="J3559" s="14" t="str">
        <f>VLOOKUP(A3559, [1]orders!A:I,9,FALSE)</f>
        <v>myrtle.gardner@aol.com</v>
      </c>
      <c r="K3559" s="14">
        <f>VLOOKUP(A3559, [1]orders!A:J,10,FALSE)</f>
        <v>11735</v>
      </c>
      <c r="L3559" s="2" t="str">
        <f>IFERROR(VLOOKUP(C3559, [5]stores!A:B, 2, FALSE), "Unknown")</f>
        <v>Baldwin Bikes</v>
      </c>
      <c r="M3559" s="2" t="str">
        <f>VLOOKUP(D3559,[3]products!A:B,2,FALSE)</f>
        <v>Electra Cruiser Lux Fat Tire 1 Ladies - 2017</v>
      </c>
      <c r="N3559" s="2" t="str">
        <f>VLOOKUP(D3559, [3]products!A:H, 8, FALSE)</f>
        <v>Electra</v>
      </c>
      <c r="O3559" s="21">
        <f>VLOOKUP(A3559, [1]orders!A:D, 4, FALSE)</f>
        <v>43044</v>
      </c>
      <c r="P3559" s="2">
        <v>2</v>
      </c>
      <c r="Q3559" s="2">
        <v>599.99</v>
      </c>
      <c r="R3559" s="27">
        <v>0.05</v>
      </c>
      <c r="S3559" s="2">
        <f t="shared" si="55"/>
        <v>1199.98</v>
      </c>
    </row>
    <row r="3560" spans="1:19" x14ac:dyDescent="0.3">
      <c r="A3560" s="2">
        <v>1231</v>
      </c>
      <c r="B3560" s="2">
        <v>2</v>
      </c>
      <c r="C3560" s="2">
        <f>VLOOKUP(A3560, [1]orders!A:G, 7, FALSE)</f>
        <v>2</v>
      </c>
      <c r="D3560" s="2">
        <v>70</v>
      </c>
      <c r="E3560" s="2">
        <f>VLOOKUP(C3560, [2]staffs!A:G,1,FALSE)</f>
        <v>2</v>
      </c>
      <c r="F3560" s="2" t="str">
        <f>VLOOKUP(E3560, [2]staffs!A:D,4,FALSE)</f>
        <v>mireya.copeland@bikes.shop</v>
      </c>
      <c r="G3560" s="2">
        <f>VLOOKUP(D3560, [3]products!$A:$D, 4, FALSE)</f>
        <v>3</v>
      </c>
      <c r="H3560" s="2" t="str">
        <f>VLOOKUP(G3560, [4]categories!A:B, 2, FALSE)</f>
        <v>Cruisers Bicycles</v>
      </c>
      <c r="I3560" s="14">
        <f>VLOOKUP(A3560, [1]orders!A:B,2,FALSE)</f>
        <v>1180</v>
      </c>
      <c r="J3560" s="14" t="str">
        <f>VLOOKUP(A3560, [1]orders!A:I,9,FALSE)</f>
        <v>myrtle.gardner@aol.com</v>
      </c>
      <c r="K3560" s="14">
        <f>VLOOKUP(A3560, [1]orders!A:J,10,FALSE)</f>
        <v>11735</v>
      </c>
      <c r="L3560" s="2" t="str">
        <f>IFERROR(VLOOKUP(C3560, [5]stores!A:B, 2, FALSE), "Unknown")</f>
        <v>Baldwin Bikes</v>
      </c>
      <c r="M3560" s="2" t="str">
        <f>VLOOKUP(D3560,[3]products!A:B,2,FALSE)</f>
        <v>Electra Amsterdam Original 3i - 2015/2017</v>
      </c>
      <c r="N3560" s="2" t="str">
        <f>VLOOKUP(D3560, [3]products!A:H, 8, FALSE)</f>
        <v>Electra</v>
      </c>
      <c r="O3560" s="21">
        <f>VLOOKUP(A3560, [1]orders!A:D, 4, FALSE)</f>
        <v>43044</v>
      </c>
      <c r="P3560" s="2">
        <v>1</v>
      </c>
      <c r="Q3560" s="2">
        <v>659.99</v>
      </c>
      <c r="R3560" s="27">
        <v>7.0000000000000007E-2</v>
      </c>
      <c r="S3560" s="2">
        <f t="shared" si="55"/>
        <v>659.99</v>
      </c>
    </row>
    <row r="3561" spans="1:19" x14ac:dyDescent="0.3">
      <c r="A3561" s="2">
        <v>1232</v>
      </c>
      <c r="B3561" s="2">
        <v>1</v>
      </c>
      <c r="C3561" s="2">
        <f>VLOOKUP(A3561, [1]orders!A:G, 7, FALSE)</f>
        <v>1</v>
      </c>
      <c r="D3561" s="2">
        <v>4</v>
      </c>
      <c r="E3561" s="2">
        <f>VLOOKUP(C3561, [2]staffs!A:G,1,FALSE)</f>
        <v>1</v>
      </c>
      <c r="F3561" s="2" t="str">
        <f>VLOOKUP(E3561, [2]staffs!A:D,4,FALSE)</f>
        <v>fabiola.jackson@bikes.shop</v>
      </c>
      <c r="G3561" s="2">
        <f>VLOOKUP(D3561, [3]products!$A:$D, 4, FALSE)</f>
        <v>6</v>
      </c>
      <c r="H3561" s="2" t="str">
        <f>VLOOKUP(G3561, [4]categories!A:B, 2, FALSE)</f>
        <v>Mountain Bikes</v>
      </c>
      <c r="I3561" s="14">
        <f>VLOOKUP(A3561, [1]orders!A:B,2,FALSE)</f>
        <v>665</v>
      </c>
      <c r="J3561" s="14" t="str">
        <f>VLOOKUP(A3561, [1]orders!A:I,9,FALSE)</f>
        <v>stacie.sims@hotmail.com</v>
      </c>
      <c r="K3561" s="14">
        <f>VLOOKUP(A3561, [1]orders!A:J,10,FALSE)</f>
        <v>94603</v>
      </c>
      <c r="L3561" s="2" t="str">
        <f>IFERROR(VLOOKUP(C3561, [5]stores!A:B, 2, FALSE), "Unknown")</f>
        <v>Santa Cruz Bikes</v>
      </c>
      <c r="M3561" s="2" t="str">
        <f>VLOOKUP(D3561,[3]products!A:B,2,FALSE)</f>
        <v>Trek Fuel EX 8 29 - 2016</v>
      </c>
      <c r="N3561" s="2" t="str">
        <f>VLOOKUP(D3561, [3]products!A:H, 8, FALSE)</f>
        <v>Trek</v>
      </c>
      <c r="O3561" s="21">
        <f>VLOOKUP(A3561, [1]orders!A:D, 4, FALSE)</f>
        <v>43045</v>
      </c>
      <c r="P3561" s="2">
        <v>2</v>
      </c>
      <c r="Q3561" s="2">
        <v>2899.99</v>
      </c>
      <c r="R3561" s="27">
        <v>7.0000000000000007E-2</v>
      </c>
      <c r="S3561" s="2">
        <f t="shared" si="55"/>
        <v>5799.98</v>
      </c>
    </row>
    <row r="3562" spans="1:19" x14ac:dyDescent="0.3">
      <c r="A3562" s="2">
        <v>1232</v>
      </c>
      <c r="B3562" s="2">
        <v>2</v>
      </c>
      <c r="C3562" s="2">
        <f>VLOOKUP(A3562, [1]orders!A:G, 7, FALSE)</f>
        <v>1</v>
      </c>
      <c r="D3562" s="2">
        <v>110</v>
      </c>
      <c r="E3562" s="2">
        <f>VLOOKUP(C3562, [2]staffs!A:G,1,FALSE)</f>
        <v>1</v>
      </c>
      <c r="F3562" s="2" t="str">
        <f>VLOOKUP(E3562, [2]staffs!A:D,4,FALSE)</f>
        <v>fabiola.jackson@bikes.shop</v>
      </c>
      <c r="G3562" s="2">
        <f>VLOOKUP(D3562, [3]products!$A:$D, 4, FALSE)</f>
        <v>2</v>
      </c>
      <c r="H3562" s="2" t="str">
        <f>VLOOKUP(G3562, [4]categories!A:B, 2, FALSE)</f>
        <v>Comfort Bicycles</v>
      </c>
      <c r="I3562" s="14">
        <f>VLOOKUP(A3562, [1]orders!A:B,2,FALSE)</f>
        <v>665</v>
      </c>
      <c r="J3562" s="14" t="str">
        <f>VLOOKUP(A3562, [1]orders!A:I,9,FALSE)</f>
        <v>stacie.sims@hotmail.com</v>
      </c>
      <c r="K3562" s="14">
        <f>VLOOKUP(A3562, [1]orders!A:J,10,FALSE)</f>
        <v>94603</v>
      </c>
      <c r="L3562" s="2" t="str">
        <f>IFERROR(VLOOKUP(C3562, [5]stores!A:B, 2, FALSE), "Unknown")</f>
        <v>Santa Cruz Bikes</v>
      </c>
      <c r="M3562" s="2" t="str">
        <f>VLOOKUP(D3562,[3]products!A:B,2,FALSE)</f>
        <v>Sun Bicycles Drifter 7 - 2017</v>
      </c>
      <c r="N3562" s="2" t="str">
        <f>VLOOKUP(D3562, [3]products!A:H, 8, FALSE)</f>
        <v>Sun Bicycles</v>
      </c>
      <c r="O3562" s="21">
        <f>VLOOKUP(A3562, [1]orders!A:D, 4, FALSE)</f>
        <v>43045</v>
      </c>
      <c r="P3562" s="2">
        <v>2</v>
      </c>
      <c r="Q3562" s="2">
        <v>470.99</v>
      </c>
      <c r="R3562" s="27">
        <v>0.05</v>
      </c>
      <c r="S3562" s="2">
        <f t="shared" si="55"/>
        <v>941.98</v>
      </c>
    </row>
    <row r="3563" spans="1:19" x14ac:dyDescent="0.3">
      <c r="A3563" s="2">
        <v>1232</v>
      </c>
      <c r="B3563" s="2">
        <v>3</v>
      </c>
      <c r="C3563" s="2">
        <f>VLOOKUP(A3563, [1]orders!A:G, 7, FALSE)</f>
        <v>1</v>
      </c>
      <c r="D3563" s="2">
        <v>6</v>
      </c>
      <c r="E3563" s="2">
        <f>VLOOKUP(C3563, [2]staffs!A:G,1,FALSE)</f>
        <v>1</v>
      </c>
      <c r="F3563" s="2" t="str">
        <f>VLOOKUP(E3563, [2]staffs!A:D,4,FALSE)</f>
        <v>fabiola.jackson@bikes.shop</v>
      </c>
      <c r="G3563" s="2">
        <f>VLOOKUP(D3563, [3]products!$A:$D, 4, FALSE)</f>
        <v>6</v>
      </c>
      <c r="H3563" s="2" t="str">
        <f>VLOOKUP(G3563, [4]categories!A:B, 2, FALSE)</f>
        <v>Mountain Bikes</v>
      </c>
      <c r="I3563" s="14">
        <f>VLOOKUP(A3563, [1]orders!A:B,2,FALSE)</f>
        <v>665</v>
      </c>
      <c r="J3563" s="14" t="str">
        <f>VLOOKUP(A3563, [1]orders!A:I,9,FALSE)</f>
        <v>stacie.sims@hotmail.com</v>
      </c>
      <c r="K3563" s="14">
        <f>VLOOKUP(A3563, [1]orders!A:J,10,FALSE)</f>
        <v>94603</v>
      </c>
      <c r="L3563" s="2" t="str">
        <f>IFERROR(VLOOKUP(C3563, [5]stores!A:B, 2, FALSE), "Unknown")</f>
        <v>Santa Cruz Bikes</v>
      </c>
      <c r="M3563" s="2" t="str">
        <f>VLOOKUP(D3563,[3]products!A:B,2,FALSE)</f>
        <v>Surly Ice Cream Truck Frameset - 2016</v>
      </c>
      <c r="N3563" s="2" t="str">
        <f>VLOOKUP(D3563, [3]products!A:H, 8, FALSE)</f>
        <v>Surly</v>
      </c>
      <c r="O3563" s="21">
        <f>VLOOKUP(A3563, [1]orders!A:D, 4, FALSE)</f>
        <v>43045</v>
      </c>
      <c r="P3563" s="2">
        <v>2</v>
      </c>
      <c r="Q3563" s="2">
        <v>469.99</v>
      </c>
      <c r="R3563" s="27">
        <v>0.2</v>
      </c>
      <c r="S3563" s="2">
        <f t="shared" si="55"/>
        <v>939.98</v>
      </c>
    </row>
    <row r="3564" spans="1:19" x14ac:dyDescent="0.3">
      <c r="A3564" s="2">
        <v>1233</v>
      </c>
      <c r="B3564" s="2">
        <v>1</v>
      </c>
      <c r="C3564" s="2">
        <f>VLOOKUP(A3564, [1]orders!A:G, 7, FALSE)</f>
        <v>2</v>
      </c>
      <c r="D3564" s="2">
        <v>87</v>
      </c>
      <c r="E3564" s="2">
        <f>VLOOKUP(C3564, [2]staffs!A:G,1,FALSE)</f>
        <v>2</v>
      </c>
      <c r="F3564" s="2" t="str">
        <f>VLOOKUP(E3564, [2]staffs!A:D,4,FALSE)</f>
        <v>mireya.copeland@bikes.shop</v>
      </c>
      <c r="G3564" s="2">
        <f>VLOOKUP(D3564, [3]products!$A:$D, 4, FALSE)</f>
        <v>1</v>
      </c>
      <c r="H3564" s="2" t="str">
        <f>VLOOKUP(G3564, [4]categories!A:B, 2, FALSE)</f>
        <v>Children Bicycles</v>
      </c>
      <c r="I3564" s="14">
        <f>VLOOKUP(A3564, [1]orders!A:B,2,FALSE)</f>
        <v>462</v>
      </c>
      <c r="J3564" s="14" t="str">
        <f>VLOOKUP(A3564, [1]orders!A:I,9,FALSE)</f>
        <v>efren.oliver@gmail.com</v>
      </c>
      <c r="K3564" s="14">
        <f>VLOOKUP(A3564, [1]orders!A:J,10,FALSE)</f>
        <v>10954</v>
      </c>
      <c r="L3564" s="2" t="str">
        <f>IFERROR(VLOOKUP(C3564, [5]stores!A:B, 2, FALSE), "Unknown")</f>
        <v>Baldwin Bikes</v>
      </c>
      <c r="M3564" s="2" t="str">
        <f>VLOOKUP(D3564,[3]products!A:B,2,FALSE)</f>
        <v>Trek Precaliber 12 Boys - 2017</v>
      </c>
      <c r="N3564" s="2" t="str">
        <f>VLOOKUP(D3564, [3]products!A:H, 8, FALSE)</f>
        <v>Trek</v>
      </c>
      <c r="O3564" s="21">
        <f>VLOOKUP(A3564, [1]orders!A:D, 4, FALSE)</f>
        <v>43045</v>
      </c>
      <c r="P3564" s="2">
        <v>2</v>
      </c>
      <c r="Q3564" s="2">
        <v>189.99</v>
      </c>
      <c r="R3564" s="27">
        <v>0.2</v>
      </c>
      <c r="S3564" s="2">
        <f t="shared" si="55"/>
        <v>379.98</v>
      </c>
    </row>
    <row r="3565" spans="1:19" x14ac:dyDescent="0.3">
      <c r="A3565" s="2">
        <v>1233</v>
      </c>
      <c r="B3565" s="2">
        <v>2</v>
      </c>
      <c r="C3565" s="2">
        <f>VLOOKUP(A3565, [1]orders!A:G, 7, FALSE)</f>
        <v>2</v>
      </c>
      <c r="D3565" s="2">
        <v>61</v>
      </c>
      <c r="E3565" s="2">
        <f>VLOOKUP(C3565, [2]staffs!A:G,1,FALSE)</f>
        <v>2</v>
      </c>
      <c r="F3565" s="2" t="str">
        <f>VLOOKUP(E3565, [2]staffs!A:D,4,FALSE)</f>
        <v>mireya.copeland@bikes.shop</v>
      </c>
      <c r="G3565" s="2">
        <f>VLOOKUP(D3565, [3]products!$A:$D, 4, FALSE)</f>
        <v>5</v>
      </c>
      <c r="H3565" s="2" t="str">
        <f>VLOOKUP(G3565, [4]categories!A:B, 2, FALSE)</f>
        <v>Electric Bikes</v>
      </c>
      <c r="I3565" s="14">
        <f>VLOOKUP(A3565, [1]orders!A:B,2,FALSE)</f>
        <v>462</v>
      </c>
      <c r="J3565" s="14" t="str">
        <f>VLOOKUP(A3565, [1]orders!A:I,9,FALSE)</f>
        <v>efren.oliver@gmail.com</v>
      </c>
      <c r="K3565" s="14">
        <f>VLOOKUP(A3565, [1]orders!A:J,10,FALSE)</f>
        <v>10954</v>
      </c>
      <c r="L3565" s="2" t="str">
        <f>IFERROR(VLOOKUP(C3565, [5]stores!A:B, 2, FALSE), "Unknown")</f>
        <v>Baldwin Bikes</v>
      </c>
      <c r="M3565" s="2" t="str">
        <f>VLOOKUP(D3565,[3]products!A:B,2,FALSE)</f>
        <v>Trek Powerfly 8 FS Plus - 2017</v>
      </c>
      <c r="N3565" s="2" t="str">
        <f>VLOOKUP(D3565, [3]products!A:H, 8, FALSE)</f>
        <v>Trek</v>
      </c>
      <c r="O3565" s="21">
        <f>VLOOKUP(A3565, [1]orders!A:D, 4, FALSE)</f>
        <v>43045</v>
      </c>
      <c r="P3565" s="2">
        <v>2</v>
      </c>
      <c r="Q3565" s="2">
        <v>4999.99</v>
      </c>
      <c r="R3565" s="27">
        <v>0.1</v>
      </c>
      <c r="S3565" s="2">
        <f t="shared" si="55"/>
        <v>9999.98</v>
      </c>
    </row>
    <row r="3566" spans="1:19" x14ac:dyDescent="0.3">
      <c r="A3566" s="2">
        <v>1233</v>
      </c>
      <c r="B3566" s="2">
        <v>3</v>
      </c>
      <c r="C3566" s="2">
        <f>VLOOKUP(A3566, [1]orders!A:G, 7, FALSE)</f>
        <v>2</v>
      </c>
      <c r="D3566" s="2">
        <v>55</v>
      </c>
      <c r="E3566" s="2">
        <f>VLOOKUP(C3566, [2]staffs!A:G,1,FALSE)</f>
        <v>2</v>
      </c>
      <c r="F3566" s="2" t="str">
        <f>VLOOKUP(E3566, [2]staffs!A:D,4,FALSE)</f>
        <v>mireya.copeland@bikes.shop</v>
      </c>
      <c r="G3566" s="2">
        <f>VLOOKUP(D3566, [3]products!$A:$D, 4, FALSE)</f>
        <v>7</v>
      </c>
      <c r="H3566" s="2" t="str">
        <f>VLOOKUP(G3566, [4]categories!A:B, 2, FALSE)</f>
        <v>Road Bikes</v>
      </c>
      <c r="I3566" s="14">
        <f>VLOOKUP(A3566, [1]orders!A:B,2,FALSE)</f>
        <v>462</v>
      </c>
      <c r="J3566" s="14" t="str">
        <f>VLOOKUP(A3566, [1]orders!A:I,9,FALSE)</f>
        <v>efren.oliver@gmail.com</v>
      </c>
      <c r="K3566" s="14">
        <f>VLOOKUP(A3566, [1]orders!A:J,10,FALSE)</f>
        <v>10954</v>
      </c>
      <c r="L3566" s="2" t="str">
        <f>IFERROR(VLOOKUP(C3566, [5]stores!A:B, 2, FALSE), "Unknown")</f>
        <v>Baldwin Bikes</v>
      </c>
      <c r="M3566" s="2" t="str">
        <f>VLOOKUP(D3566,[3]products!A:B,2,FALSE)</f>
        <v>Trek Domane S 6 - 2017</v>
      </c>
      <c r="N3566" s="2" t="str">
        <f>VLOOKUP(D3566, [3]products!A:H, 8, FALSE)</f>
        <v>Trek</v>
      </c>
      <c r="O3566" s="21">
        <f>VLOOKUP(A3566, [1]orders!A:D, 4, FALSE)</f>
        <v>43045</v>
      </c>
      <c r="P3566" s="2">
        <v>1</v>
      </c>
      <c r="Q3566" s="2">
        <v>2699.99</v>
      </c>
      <c r="R3566" s="27">
        <v>0.2</v>
      </c>
      <c r="S3566" s="2">
        <f t="shared" si="55"/>
        <v>2699.99</v>
      </c>
    </row>
    <row r="3567" spans="1:19" x14ac:dyDescent="0.3">
      <c r="A3567" s="2">
        <v>1234</v>
      </c>
      <c r="B3567" s="2">
        <v>1</v>
      </c>
      <c r="C3567" s="2">
        <f>VLOOKUP(A3567, [1]orders!A:G, 7, FALSE)</f>
        <v>2</v>
      </c>
      <c r="D3567" s="2">
        <v>56</v>
      </c>
      <c r="E3567" s="2">
        <f>VLOOKUP(C3567, [2]staffs!A:G,1,FALSE)</f>
        <v>2</v>
      </c>
      <c r="F3567" s="2" t="str">
        <f>VLOOKUP(E3567, [2]staffs!A:D,4,FALSE)</f>
        <v>mireya.copeland@bikes.shop</v>
      </c>
      <c r="G3567" s="2">
        <f>VLOOKUP(D3567, [3]products!$A:$D, 4, FALSE)</f>
        <v>7</v>
      </c>
      <c r="H3567" s="2" t="str">
        <f>VLOOKUP(G3567, [4]categories!A:B, 2, FALSE)</f>
        <v>Road Bikes</v>
      </c>
      <c r="I3567" s="14">
        <f>VLOOKUP(A3567, [1]orders!A:B,2,FALSE)</f>
        <v>19</v>
      </c>
      <c r="J3567" s="14" t="str">
        <f>VLOOKUP(A3567, [1]orders!A:I,9,FALSE)</f>
        <v>lizzette.stein@yahoo.com</v>
      </c>
      <c r="K3567" s="14">
        <f>VLOOKUP(A3567, [1]orders!A:J,10,FALSE)</f>
        <v>14127</v>
      </c>
      <c r="L3567" s="2" t="str">
        <f>IFERROR(VLOOKUP(C3567, [5]stores!A:B, 2, FALSE), "Unknown")</f>
        <v>Baldwin Bikes</v>
      </c>
      <c r="M3567" s="2" t="str">
        <f>VLOOKUP(D3567,[3]products!A:B,2,FALSE)</f>
        <v>Trek Domane SLR 6 Disc - 2017</v>
      </c>
      <c r="N3567" s="2" t="str">
        <f>VLOOKUP(D3567, [3]products!A:H, 8, FALSE)</f>
        <v>Trek</v>
      </c>
      <c r="O3567" s="21">
        <f>VLOOKUP(A3567, [1]orders!A:D, 4, FALSE)</f>
        <v>43046</v>
      </c>
      <c r="P3567" s="2">
        <v>2</v>
      </c>
      <c r="Q3567" s="2">
        <v>5499.99</v>
      </c>
      <c r="R3567" s="27">
        <v>7.0000000000000007E-2</v>
      </c>
      <c r="S3567" s="2">
        <f t="shared" si="55"/>
        <v>10999.98</v>
      </c>
    </row>
    <row r="3568" spans="1:19" x14ac:dyDescent="0.3">
      <c r="A3568" s="2">
        <v>1234</v>
      </c>
      <c r="B3568" s="2">
        <v>2</v>
      </c>
      <c r="C3568" s="2">
        <f>VLOOKUP(A3568, [1]orders!A:G, 7, FALSE)</f>
        <v>2</v>
      </c>
      <c r="D3568" s="2">
        <v>71</v>
      </c>
      <c r="E3568" s="2">
        <f>VLOOKUP(C3568, [2]staffs!A:G,1,FALSE)</f>
        <v>2</v>
      </c>
      <c r="F3568" s="2" t="str">
        <f>VLOOKUP(E3568, [2]staffs!A:D,4,FALSE)</f>
        <v>mireya.copeland@bikes.shop</v>
      </c>
      <c r="G3568" s="2">
        <f>VLOOKUP(D3568, [3]products!$A:$D, 4, FALSE)</f>
        <v>3</v>
      </c>
      <c r="H3568" s="2" t="str">
        <f>VLOOKUP(G3568, [4]categories!A:B, 2, FALSE)</f>
        <v>Cruisers Bicycles</v>
      </c>
      <c r="I3568" s="14">
        <f>VLOOKUP(A3568, [1]orders!A:B,2,FALSE)</f>
        <v>19</v>
      </c>
      <c r="J3568" s="14" t="str">
        <f>VLOOKUP(A3568, [1]orders!A:I,9,FALSE)</f>
        <v>lizzette.stein@yahoo.com</v>
      </c>
      <c r="K3568" s="14">
        <f>VLOOKUP(A3568, [1]orders!A:J,10,FALSE)</f>
        <v>14127</v>
      </c>
      <c r="L3568" s="2" t="str">
        <f>IFERROR(VLOOKUP(C3568, [5]stores!A:B, 2, FALSE), "Unknown")</f>
        <v>Baldwin Bikes</v>
      </c>
      <c r="M3568" s="2" t="str">
        <f>VLOOKUP(D3568,[3]products!A:B,2,FALSE)</f>
        <v>Sun Bicycles Atlas X-Type - 2017</v>
      </c>
      <c r="N3568" s="2" t="str">
        <f>VLOOKUP(D3568, [3]products!A:H, 8, FALSE)</f>
        <v>Sun Bicycles</v>
      </c>
      <c r="O3568" s="21">
        <f>VLOOKUP(A3568, [1]orders!A:D, 4, FALSE)</f>
        <v>43046</v>
      </c>
      <c r="P3568" s="2">
        <v>2</v>
      </c>
      <c r="Q3568" s="2">
        <v>416.99</v>
      </c>
      <c r="R3568" s="27">
        <v>7.0000000000000007E-2</v>
      </c>
      <c r="S3568" s="2">
        <f t="shared" si="55"/>
        <v>833.98</v>
      </c>
    </row>
    <row r="3569" spans="1:19" x14ac:dyDescent="0.3">
      <c r="A3569" s="2">
        <v>1235</v>
      </c>
      <c r="B3569" s="2">
        <v>1</v>
      </c>
      <c r="C3569" s="2">
        <f>VLOOKUP(A3569, [1]orders!A:G, 7, FALSE)</f>
        <v>2</v>
      </c>
      <c r="D3569" s="2">
        <v>7</v>
      </c>
      <c r="E3569" s="2">
        <f>VLOOKUP(C3569, [2]staffs!A:G,1,FALSE)</f>
        <v>2</v>
      </c>
      <c r="F3569" s="2" t="str">
        <f>VLOOKUP(E3569, [2]staffs!A:D,4,FALSE)</f>
        <v>mireya.copeland@bikes.shop</v>
      </c>
      <c r="G3569" s="2">
        <f>VLOOKUP(D3569, [3]products!$A:$D, 4, FALSE)</f>
        <v>6</v>
      </c>
      <c r="H3569" s="2" t="str">
        <f>VLOOKUP(G3569, [4]categories!A:B, 2, FALSE)</f>
        <v>Mountain Bikes</v>
      </c>
      <c r="I3569" s="14">
        <f>VLOOKUP(A3569, [1]orders!A:B,2,FALSE)</f>
        <v>210</v>
      </c>
      <c r="J3569" s="14" t="str">
        <f>VLOOKUP(A3569, [1]orders!A:I,9,FALSE)</f>
        <v>priscilla.wilkins@aol.com</v>
      </c>
      <c r="K3569" s="14">
        <f>VLOOKUP(A3569, [1]orders!A:J,10,FALSE)</f>
        <v>12203</v>
      </c>
      <c r="L3569" s="2" t="str">
        <f>IFERROR(VLOOKUP(C3569, [5]stores!A:B, 2, FALSE), "Unknown")</f>
        <v>Baldwin Bikes</v>
      </c>
      <c r="M3569" s="2" t="str">
        <f>VLOOKUP(D3569,[3]products!A:B,2,FALSE)</f>
        <v>Trek Slash 8 27.5 - 2016</v>
      </c>
      <c r="N3569" s="2" t="str">
        <f>VLOOKUP(D3569, [3]products!A:H, 8, FALSE)</f>
        <v>Trek</v>
      </c>
      <c r="O3569" s="21">
        <f>VLOOKUP(A3569, [1]orders!A:D, 4, FALSE)</f>
        <v>43046</v>
      </c>
      <c r="P3569" s="2">
        <v>1</v>
      </c>
      <c r="Q3569" s="2">
        <v>3999.99</v>
      </c>
      <c r="R3569" s="27">
        <v>0.1</v>
      </c>
      <c r="S3569" s="2">
        <f t="shared" si="55"/>
        <v>3999.99</v>
      </c>
    </row>
    <row r="3570" spans="1:19" x14ac:dyDescent="0.3">
      <c r="A3570" s="2">
        <v>1236</v>
      </c>
      <c r="B3570" s="2">
        <v>1</v>
      </c>
      <c r="C3570" s="2">
        <f>VLOOKUP(A3570, [1]orders!A:G, 7, FALSE)</f>
        <v>2</v>
      </c>
      <c r="D3570" s="2">
        <v>60</v>
      </c>
      <c r="E3570" s="2">
        <f>VLOOKUP(C3570, [2]staffs!A:G,1,FALSE)</f>
        <v>2</v>
      </c>
      <c r="F3570" s="2" t="str">
        <f>VLOOKUP(E3570, [2]staffs!A:D,4,FALSE)</f>
        <v>mireya.copeland@bikes.shop</v>
      </c>
      <c r="G3570" s="2">
        <f>VLOOKUP(D3570, [3]products!$A:$D, 4, FALSE)</f>
        <v>5</v>
      </c>
      <c r="H3570" s="2" t="str">
        <f>VLOOKUP(G3570, [4]categories!A:B, 2, FALSE)</f>
        <v>Electric Bikes</v>
      </c>
      <c r="I3570" s="14">
        <f>VLOOKUP(A3570, [1]orders!A:B,2,FALSE)</f>
        <v>243</v>
      </c>
      <c r="J3570" s="14" t="str">
        <f>VLOOKUP(A3570, [1]orders!A:I,9,FALSE)</f>
        <v>natosha.rowland@aol.com</v>
      </c>
      <c r="K3570" s="14">
        <f>VLOOKUP(A3570, [1]orders!A:J,10,FALSE)</f>
        <v>12020</v>
      </c>
      <c r="L3570" s="2" t="str">
        <f>IFERROR(VLOOKUP(C3570, [5]stores!A:B, 2, FALSE), "Unknown")</f>
        <v>Baldwin Bikes</v>
      </c>
      <c r="M3570" s="2" t="str">
        <f>VLOOKUP(D3570,[3]products!A:B,2,FALSE)</f>
        <v>Sun Bicycles ElectroLite - 2017</v>
      </c>
      <c r="N3570" s="2" t="str">
        <f>VLOOKUP(D3570, [3]products!A:H, 8, FALSE)</f>
        <v>Sun Bicycles</v>
      </c>
      <c r="O3570" s="21">
        <f>VLOOKUP(A3570, [1]orders!A:D, 4, FALSE)</f>
        <v>43047</v>
      </c>
      <c r="P3570" s="2">
        <v>1</v>
      </c>
      <c r="Q3570" s="2">
        <v>1559.99</v>
      </c>
      <c r="R3570" s="27">
        <v>7.0000000000000007E-2</v>
      </c>
      <c r="S3570" s="2">
        <f t="shared" si="55"/>
        <v>1559.99</v>
      </c>
    </row>
    <row r="3571" spans="1:19" x14ac:dyDescent="0.3">
      <c r="A3571" s="2">
        <v>1236</v>
      </c>
      <c r="B3571" s="2">
        <v>2</v>
      </c>
      <c r="C3571" s="2">
        <f>VLOOKUP(A3571, [1]orders!A:G, 7, FALSE)</f>
        <v>2</v>
      </c>
      <c r="D3571" s="2">
        <v>32</v>
      </c>
      <c r="E3571" s="2">
        <f>VLOOKUP(C3571, [2]staffs!A:G,1,FALSE)</f>
        <v>2</v>
      </c>
      <c r="F3571" s="2" t="str">
        <f>VLOOKUP(E3571, [2]staffs!A:D,4,FALSE)</f>
        <v>mireya.copeland@bikes.shop</v>
      </c>
      <c r="G3571" s="2">
        <f>VLOOKUP(D3571, [3]products!$A:$D, 4, FALSE)</f>
        <v>6</v>
      </c>
      <c r="H3571" s="2" t="str">
        <f>VLOOKUP(G3571, [4]categories!A:B, 2, FALSE)</f>
        <v>Mountain Bikes</v>
      </c>
      <c r="I3571" s="14">
        <f>VLOOKUP(A3571, [1]orders!A:B,2,FALSE)</f>
        <v>243</v>
      </c>
      <c r="J3571" s="14" t="str">
        <f>VLOOKUP(A3571, [1]orders!A:I,9,FALSE)</f>
        <v>natosha.rowland@aol.com</v>
      </c>
      <c r="K3571" s="14">
        <f>VLOOKUP(A3571, [1]orders!A:J,10,FALSE)</f>
        <v>12020</v>
      </c>
      <c r="L3571" s="2" t="str">
        <f>IFERROR(VLOOKUP(C3571, [5]stores!A:B, 2, FALSE), "Unknown")</f>
        <v>Baldwin Bikes</v>
      </c>
      <c r="M3571" s="2" t="str">
        <f>VLOOKUP(D3571,[3]products!A:B,2,FALSE)</f>
        <v>Trek Farley Alloy Frameset - 2017</v>
      </c>
      <c r="N3571" s="2" t="str">
        <f>VLOOKUP(D3571, [3]products!A:H, 8, FALSE)</f>
        <v>Trek</v>
      </c>
      <c r="O3571" s="21">
        <f>VLOOKUP(A3571, [1]orders!A:D, 4, FALSE)</f>
        <v>43047</v>
      </c>
      <c r="P3571" s="2">
        <v>2</v>
      </c>
      <c r="Q3571" s="2">
        <v>469.99</v>
      </c>
      <c r="R3571" s="27">
        <v>0.05</v>
      </c>
      <c r="S3571" s="2">
        <f t="shared" si="55"/>
        <v>939.98</v>
      </c>
    </row>
    <row r="3572" spans="1:19" x14ac:dyDescent="0.3">
      <c r="A3572" s="2">
        <v>1236</v>
      </c>
      <c r="B3572" s="2">
        <v>3</v>
      </c>
      <c r="C3572" s="2">
        <f>VLOOKUP(A3572, [1]orders!A:G, 7, FALSE)</f>
        <v>2</v>
      </c>
      <c r="D3572" s="2">
        <v>91</v>
      </c>
      <c r="E3572" s="2">
        <f>VLOOKUP(C3572, [2]staffs!A:G,1,FALSE)</f>
        <v>2</v>
      </c>
      <c r="F3572" s="2" t="str">
        <f>VLOOKUP(E3572, [2]staffs!A:D,4,FALSE)</f>
        <v>mireya.copeland@bikes.shop</v>
      </c>
      <c r="G3572" s="2">
        <f>VLOOKUP(D3572, [3]products!$A:$D, 4, FALSE)</f>
        <v>1</v>
      </c>
      <c r="H3572" s="2" t="str">
        <f>VLOOKUP(G3572, [4]categories!A:B, 2, FALSE)</f>
        <v>Children Bicycles</v>
      </c>
      <c r="I3572" s="14">
        <f>VLOOKUP(A3572, [1]orders!A:B,2,FALSE)</f>
        <v>243</v>
      </c>
      <c r="J3572" s="14" t="str">
        <f>VLOOKUP(A3572, [1]orders!A:I,9,FALSE)</f>
        <v>natosha.rowland@aol.com</v>
      </c>
      <c r="K3572" s="14">
        <f>VLOOKUP(A3572, [1]orders!A:J,10,FALSE)</f>
        <v>12020</v>
      </c>
      <c r="L3572" s="2" t="str">
        <f>IFERROR(VLOOKUP(C3572, [5]stores!A:B, 2, FALSE), "Unknown")</f>
        <v>Baldwin Bikes</v>
      </c>
      <c r="M3572" s="2" t="str">
        <f>VLOOKUP(D3572,[3]products!A:B,2,FALSE)</f>
        <v>Trek Precaliber 24 (21-Speed) - Girls - 2017</v>
      </c>
      <c r="N3572" s="2" t="str">
        <f>VLOOKUP(D3572, [3]products!A:H, 8, FALSE)</f>
        <v>Trek</v>
      </c>
      <c r="O3572" s="21">
        <f>VLOOKUP(A3572, [1]orders!A:D, 4, FALSE)</f>
        <v>43047</v>
      </c>
      <c r="P3572" s="2">
        <v>1</v>
      </c>
      <c r="Q3572" s="2">
        <v>349.99</v>
      </c>
      <c r="R3572" s="27">
        <v>0.1</v>
      </c>
      <c r="S3572" s="2">
        <f t="shared" si="55"/>
        <v>349.99</v>
      </c>
    </row>
    <row r="3573" spans="1:19" x14ac:dyDescent="0.3">
      <c r="A3573" s="2">
        <v>1237</v>
      </c>
      <c r="B3573" s="2">
        <v>1</v>
      </c>
      <c r="C3573" s="2">
        <f>VLOOKUP(A3573, [1]orders!A:G, 7, FALSE)</f>
        <v>1</v>
      </c>
      <c r="D3573" s="2">
        <v>23</v>
      </c>
      <c r="E3573" s="2">
        <f>VLOOKUP(C3573, [2]staffs!A:G,1,FALSE)</f>
        <v>1</v>
      </c>
      <c r="F3573" s="2" t="str">
        <f>VLOOKUP(E3573, [2]staffs!A:D,4,FALSE)</f>
        <v>fabiola.jackson@bikes.shop</v>
      </c>
      <c r="G3573" s="2">
        <f>VLOOKUP(D3573, [3]products!$A:$D, 4, FALSE)</f>
        <v>1</v>
      </c>
      <c r="H3573" s="2" t="str">
        <f>VLOOKUP(G3573, [4]categories!A:B, 2, FALSE)</f>
        <v>Children Bicycles</v>
      </c>
      <c r="I3573" s="14">
        <f>VLOOKUP(A3573, [1]orders!A:B,2,FALSE)</f>
        <v>571</v>
      </c>
      <c r="J3573" s="14" t="str">
        <f>VLOOKUP(A3573, [1]orders!A:I,9,FALSE)</f>
        <v>kaley.blanchard@msn.com</v>
      </c>
      <c r="K3573" s="14">
        <f>VLOOKUP(A3573, [1]orders!A:J,10,FALSE)</f>
        <v>90274</v>
      </c>
      <c r="L3573" s="2" t="str">
        <f>IFERROR(VLOOKUP(C3573, [5]stores!A:B, 2, FALSE), "Unknown")</f>
        <v>Santa Cruz Bikes</v>
      </c>
      <c r="M3573" s="2" t="str">
        <f>VLOOKUP(D3573,[3]products!A:B,2,FALSE)</f>
        <v>Electra Girl's Hawaii 1 (20-inch) - 2015/2016</v>
      </c>
      <c r="N3573" s="2" t="str">
        <f>VLOOKUP(D3573, [3]products!A:H, 8, FALSE)</f>
        <v>Electra</v>
      </c>
      <c r="O3573" s="21">
        <f>VLOOKUP(A3573, [1]orders!A:D, 4, FALSE)</f>
        <v>43048</v>
      </c>
      <c r="P3573" s="2">
        <v>1</v>
      </c>
      <c r="Q3573" s="2">
        <v>299.99</v>
      </c>
      <c r="R3573" s="27">
        <v>0.1</v>
      </c>
      <c r="S3573" s="2">
        <f t="shared" si="55"/>
        <v>299.99</v>
      </c>
    </row>
    <row r="3574" spans="1:19" x14ac:dyDescent="0.3">
      <c r="A3574" s="2">
        <v>1237</v>
      </c>
      <c r="B3574" s="2">
        <v>2</v>
      </c>
      <c r="C3574" s="2">
        <f>VLOOKUP(A3574, [1]orders!A:G, 7, FALSE)</f>
        <v>1</v>
      </c>
      <c r="D3574" s="2">
        <v>87</v>
      </c>
      <c r="E3574" s="2">
        <f>VLOOKUP(C3574, [2]staffs!A:G,1,FALSE)</f>
        <v>1</v>
      </c>
      <c r="F3574" s="2" t="str">
        <f>VLOOKUP(E3574, [2]staffs!A:D,4,FALSE)</f>
        <v>fabiola.jackson@bikes.shop</v>
      </c>
      <c r="G3574" s="2">
        <f>VLOOKUP(D3574, [3]products!$A:$D, 4, FALSE)</f>
        <v>1</v>
      </c>
      <c r="H3574" s="2" t="str">
        <f>VLOOKUP(G3574, [4]categories!A:B, 2, FALSE)</f>
        <v>Children Bicycles</v>
      </c>
      <c r="I3574" s="14">
        <f>VLOOKUP(A3574, [1]orders!A:B,2,FALSE)</f>
        <v>571</v>
      </c>
      <c r="J3574" s="14" t="str">
        <f>VLOOKUP(A3574, [1]orders!A:I,9,FALSE)</f>
        <v>kaley.blanchard@msn.com</v>
      </c>
      <c r="K3574" s="14">
        <f>VLOOKUP(A3574, [1]orders!A:J,10,FALSE)</f>
        <v>90274</v>
      </c>
      <c r="L3574" s="2" t="str">
        <f>IFERROR(VLOOKUP(C3574, [5]stores!A:B, 2, FALSE), "Unknown")</f>
        <v>Santa Cruz Bikes</v>
      </c>
      <c r="M3574" s="2" t="str">
        <f>VLOOKUP(D3574,[3]products!A:B,2,FALSE)</f>
        <v>Trek Precaliber 12 Boys - 2017</v>
      </c>
      <c r="N3574" s="2" t="str">
        <f>VLOOKUP(D3574, [3]products!A:H, 8, FALSE)</f>
        <v>Trek</v>
      </c>
      <c r="O3574" s="21">
        <f>VLOOKUP(A3574, [1]orders!A:D, 4, FALSE)</f>
        <v>43048</v>
      </c>
      <c r="P3574" s="2">
        <v>2</v>
      </c>
      <c r="Q3574" s="2">
        <v>189.99</v>
      </c>
      <c r="R3574" s="27">
        <v>0.1</v>
      </c>
      <c r="S3574" s="2">
        <f t="shared" si="55"/>
        <v>379.98</v>
      </c>
    </row>
    <row r="3575" spans="1:19" x14ac:dyDescent="0.3">
      <c r="A3575" s="2">
        <v>1237</v>
      </c>
      <c r="B3575" s="2">
        <v>3</v>
      </c>
      <c r="C3575" s="2">
        <f>VLOOKUP(A3575, [1]orders!A:G, 7, FALSE)</f>
        <v>1</v>
      </c>
      <c r="D3575" s="2">
        <v>95</v>
      </c>
      <c r="E3575" s="2">
        <f>VLOOKUP(C3575, [2]staffs!A:G,1,FALSE)</f>
        <v>1</v>
      </c>
      <c r="F3575" s="2" t="str">
        <f>VLOOKUP(E3575, [2]staffs!A:D,4,FALSE)</f>
        <v>fabiola.jackson@bikes.shop</v>
      </c>
      <c r="G3575" s="2">
        <f>VLOOKUP(D3575, [3]products!$A:$D, 4, FALSE)</f>
        <v>1</v>
      </c>
      <c r="H3575" s="2" t="str">
        <f>VLOOKUP(G3575, [4]categories!A:B, 2, FALSE)</f>
        <v>Children Bicycles</v>
      </c>
      <c r="I3575" s="14">
        <f>VLOOKUP(A3575, [1]orders!A:B,2,FALSE)</f>
        <v>571</v>
      </c>
      <c r="J3575" s="14" t="str">
        <f>VLOOKUP(A3575, [1]orders!A:I,9,FALSE)</f>
        <v>kaley.blanchard@msn.com</v>
      </c>
      <c r="K3575" s="14">
        <f>VLOOKUP(A3575, [1]orders!A:J,10,FALSE)</f>
        <v>90274</v>
      </c>
      <c r="L3575" s="2" t="str">
        <f>IFERROR(VLOOKUP(C3575, [5]stores!A:B, 2, FALSE), "Unknown")</f>
        <v>Santa Cruz Bikes</v>
      </c>
      <c r="M3575" s="2" t="str">
        <f>VLOOKUP(D3575,[3]products!A:B,2,FALSE)</f>
        <v>Electra Girl's Hawaii 1 16" - 2017</v>
      </c>
      <c r="N3575" s="2" t="str">
        <f>VLOOKUP(D3575, [3]products!A:H, 8, FALSE)</f>
        <v>Electra</v>
      </c>
      <c r="O3575" s="21">
        <f>VLOOKUP(A3575, [1]orders!A:D, 4, FALSE)</f>
        <v>43048</v>
      </c>
      <c r="P3575" s="2">
        <v>2</v>
      </c>
      <c r="Q3575" s="2">
        <v>299.99</v>
      </c>
      <c r="R3575" s="27">
        <v>0.2</v>
      </c>
      <c r="S3575" s="2">
        <f t="shared" si="55"/>
        <v>599.98</v>
      </c>
    </row>
    <row r="3576" spans="1:19" x14ac:dyDescent="0.3">
      <c r="A3576" s="2">
        <v>1237</v>
      </c>
      <c r="B3576" s="2">
        <v>4</v>
      </c>
      <c r="C3576" s="2">
        <f>VLOOKUP(A3576, [1]orders!A:G, 7, FALSE)</f>
        <v>1</v>
      </c>
      <c r="D3576" s="2">
        <v>55</v>
      </c>
      <c r="E3576" s="2">
        <f>VLOOKUP(C3576, [2]staffs!A:G,1,FALSE)</f>
        <v>1</v>
      </c>
      <c r="F3576" s="2" t="str">
        <f>VLOOKUP(E3576, [2]staffs!A:D,4,FALSE)</f>
        <v>fabiola.jackson@bikes.shop</v>
      </c>
      <c r="G3576" s="2">
        <f>VLOOKUP(D3576, [3]products!$A:$D, 4, FALSE)</f>
        <v>7</v>
      </c>
      <c r="H3576" s="2" t="str">
        <f>VLOOKUP(G3576, [4]categories!A:B, 2, FALSE)</f>
        <v>Road Bikes</v>
      </c>
      <c r="I3576" s="14">
        <f>VLOOKUP(A3576, [1]orders!A:B,2,FALSE)</f>
        <v>571</v>
      </c>
      <c r="J3576" s="14" t="str">
        <f>VLOOKUP(A3576, [1]orders!A:I,9,FALSE)</f>
        <v>kaley.blanchard@msn.com</v>
      </c>
      <c r="K3576" s="14">
        <f>VLOOKUP(A3576, [1]orders!A:J,10,FALSE)</f>
        <v>90274</v>
      </c>
      <c r="L3576" s="2" t="str">
        <f>IFERROR(VLOOKUP(C3576, [5]stores!A:B, 2, FALSE), "Unknown")</f>
        <v>Santa Cruz Bikes</v>
      </c>
      <c r="M3576" s="2" t="str">
        <f>VLOOKUP(D3576,[3]products!A:B,2,FALSE)</f>
        <v>Trek Domane S 6 - 2017</v>
      </c>
      <c r="N3576" s="2" t="str">
        <f>VLOOKUP(D3576, [3]products!A:H, 8, FALSE)</f>
        <v>Trek</v>
      </c>
      <c r="O3576" s="21">
        <f>VLOOKUP(A3576, [1]orders!A:D, 4, FALSE)</f>
        <v>43048</v>
      </c>
      <c r="P3576" s="2">
        <v>2</v>
      </c>
      <c r="Q3576" s="2">
        <v>2699.99</v>
      </c>
      <c r="R3576" s="27">
        <v>7.0000000000000007E-2</v>
      </c>
      <c r="S3576" s="2">
        <f t="shared" si="55"/>
        <v>5399.98</v>
      </c>
    </row>
    <row r="3577" spans="1:19" x14ac:dyDescent="0.3">
      <c r="A3577" s="2">
        <v>1237</v>
      </c>
      <c r="B3577" s="2">
        <v>5</v>
      </c>
      <c r="C3577" s="2">
        <f>VLOOKUP(A3577, [1]orders!A:G, 7, FALSE)</f>
        <v>1</v>
      </c>
      <c r="D3577" s="2">
        <v>25</v>
      </c>
      <c r="E3577" s="2">
        <f>VLOOKUP(C3577, [2]staffs!A:G,1,FALSE)</f>
        <v>1</v>
      </c>
      <c r="F3577" s="2" t="str">
        <f>VLOOKUP(E3577, [2]staffs!A:D,4,FALSE)</f>
        <v>fabiola.jackson@bikes.shop</v>
      </c>
      <c r="G3577" s="2">
        <f>VLOOKUP(D3577, [3]products!$A:$D, 4, FALSE)</f>
        <v>2</v>
      </c>
      <c r="H3577" s="2" t="str">
        <f>VLOOKUP(G3577, [4]categories!A:B, 2, FALSE)</f>
        <v>Comfort Bicycles</v>
      </c>
      <c r="I3577" s="14">
        <f>VLOOKUP(A3577, [1]orders!A:B,2,FALSE)</f>
        <v>571</v>
      </c>
      <c r="J3577" s="14" t="str">
        <f>VLOOKUP(A3577, [1]orders!A:I,9,FALSE)</f>
        <v>kaley.blanchard@msn.com</v>
      </c>
      <c r="K3577" s="14">
        <f>VLOOKUP(A3577, [1]orders!A:J,10,FALSE)</f>
        <v>90274</v>
      </c>
      <c r="L3577" s="2" t="str">
        <f>IFERROR(VLOOKUP(C3577, [5]stores!A:B, 2, FALSE), "Unknown")</f>
        <v>Santa Cruz Bikes</v>
      </c>
      <c r="M3577" s="2" t="str">
        <f>VLOOKUP(D3577,[3]products!A:B,2,FALSE)</f>
        <v>Electra Townie Original 7D - 2015/2016</v>
      </c>
      <c r="N3577" s="2" t="str">
        <f>VLOOKUP(D3577, [3]products!A:H, 8, FALSE)</f>
        <v>Electra</v>
      </c>
      <c r="O3577" s="21">
        <f>VLOOKUP(A3577, [1]orders!A:D, 4, FALSE)</f>
        <v>43048</v>
      </c>
      <c r="P3577" s="2">
        <v>1</v>
      </c>
      <c r="Q3577" s="2">
        <v>499.99</v>
      </c>
      <c r="R3577" s="27">
        <v>7.0000000000000007E-2</v>
      </c>
      <c r="S3577" s="2">
        <f t="shared" si="55"/>
        <v>499.99</v>
      </c>
    </row>
    <row r="3578" spans="1:19" x14ac:dyDescent="0.3">
      <c r="A3578" s="2">
        <v>1238</v>
      </c>
      <c r="B3578" s="2">
        <v>1</v>
      </c>
      <c r="C3578" s="2">
        <f>VLOOKUP(A3578, [1]orders!A:G, 7, FALSE)</f>
        <v>2</v>
      </c>
      <c r="D3578" s="2">
        <v>40</v>
      </c>
      <c r="E3578" s="2">
        <f>VLOOKUP(C3578, [2]staffs!A:G,1,FALSE)</f>
        <v>2</v>
      </c>
      <c r="F3578" s="2" t="str">
        <f>VLOOKUP(E3578, [2]staffs!A:D,4,FALSE)</f>
        <v>mireya.copeland@bikes.shop</v>
      </c>
      <c r="G3578" s="2">
        <f>VLOOKUP(D3578, [3]products!$A:$D, 4, FALSE)</f>
        <v>6</v>
      </c>
      <c r="H3578" s="2" t="str">
        <f>VLOOKUP(G3578, [4]categories!A:B, 2, FALSE)</f>
        <v>Mountain Bikes</v>
      </c>
      <c r="I3578" s="14">
        <f>VLOOKUP(A3578, [1]orders!A:B,2,FALSE)</f>
        <v>998</v>
      </c>
      <c r="J3578" s="14" t="str">
        <f>VLOOKUP(A3578, [1]orders!A:I,9,FALSE)</f>
        <v>heather.chaney@yahoo.com</v>
      </c>
      <c r="K3578" s="14">
        <f>VLOOKUP(A3578, [1]orders!A:J,10,FALSE)</f>
        <v>14701</v>
      </c>
      <c r="L3578" s="2" t="str">
        <f>IFERROR(VLOOKUP(C3578, [5]stores!A:B, 2, FALSE), "Unknown")</f>
        <v>Baldwin Bikes</v>
      </c>
      <c r="M3578" s="2" t="str">
        <f>VLOOKUP(D3578,[3]products!A:B,2,FALSE)</f>
        <v>Trek Fuel EX 9.8 29 - 2017</v>
      </c>
      <c r="N3578" s="2" t="str">
        <f>VLOOKUP(D3578, [3]products!A:H, 8, FALSE)</f>
        <v>Trek</v>
      </c>
      <c r="O3578" s="21">
        <f>VLOOKUP(A3578, [1]orders!A:D, 4, FALSE)</f>
        <v>43048</v>
      </c>
      <c r="P3578" s="2">
        <v>1</v>
      </c>
      <c r="Q3578" s="2">
        <v>4999.99</v>
      </c>
      <c r="R3578" s="27">
        <v>0.1</v>
      </c>
      <c r="S3578" s="2">
        <f t="shared" si="55"/>
        <v>4999.99</v>
      </c>
    </row>
    <row r="3579" spans="1:19" x14ac:dyDescent="0.3">
      <c r="A3579" s="2">
        <v>1238</v>
      </c>
      <c r="B3579" s="2">
        <v>2</v>
      </c>
      <c r="C3579" s="2">
        <f>VLOOKUP(A3579, [1]orders!A:G, 7, FALSE)</f>
        <v>2</v>
      </c>
      <c r="D3579" s="2">
        <v>14</v>
      </c>
      <c r="E3579" s="2">
        <f>VLOOKUP(C3579, [2]staffs!A:G,1,FALSE)</f>
        <v>2</v>
      </c>
      <c r="F3579" s="2" t="str">
        <f>VLOOKUP(E3579, [2]staffs!A:D,4,FALSE)</f>
        <v>mireya.copeland@bikes.shop</v>
      </c>
      <c r="G3579" s="2">
        <f>VLOOKUP(D3579, [3]products!$A:$D, 4, FALSE)</f>
        <v>3</v>
      </c>
      <c r="H3579" s="2" t="str">
        <f>VLOOKUP(G3579, [4]categories!A:B, 2, FALSE)</f>
        <v>Cruisers Bicycles</v>
      </c>
      <c r="I3579" s="14">
        <f>VLOOKUP(A3579, [1]orders!A:B,2,FALSE)</f>
        <v>998</v>
      </c>
      <c r="J3579" s="14" t="str">
        <f>VLOOKUP(A3579, [1]orders!A:I,9,FALSE)</f>
        <v>heather.chaney@yahoo.com</v>
      </c>
      <c r="K3579" s="14">
        <f>VLOOKUP(A3579, [1]orders!A:J,10,FALSE)</f>
        <v>14701</v>
      </c>
      <c r="L3579" s="2" t="str">
        <f>IFERROR(VLOOKUP(C3579, [5]stores!A:B, 2, FALSE), "Unknown")</f>
        <v>Baldwin Bikes</v>
      </c>
      <c r="M3579" s="2" t="str">
        <f>VLOOKUP(D3579,[3]products!A:B,2,FALSE)</f>
        <v>Electra Girl's Hawaii 1 (16-inch) - 2015/2016</v>
      </c>
      <c r="N3579" s="2" t="str">
        <f>VLOOKUP(D3579, [3]products!A:H, 8, FALSE)</f>
        <v>Electra</v>
      </c>
      <c r="O3579" s="21">
        <f>VLOOKUP(A3579, [1]orders!A:D, 4, FALSE)</f>
        <v>43048</v>
      </c>
      <c r="P3579" s="2">
        <v>1</v>
      </c>
      <c r="Q3579" s="2">
        <v>269.99</v>
      </c>
      <c r="R3579" s="27">
        <v>0.1</v>
      </c>
      <c r="S3579" s="2">
        <f t="shared" si="55"/>
        <v>269.99</v>
      </c>
    </row>
    <row r="3580" spans="1:19" x14ac:dyDescent="0.3">
      <c r="A3580" s="2">
        <v>1238</v>
      </c>
      <c r="B3580" s="2">
        <v>3</v>
      </c>
      <c r="C3580" s="2">
        <f>VLOOKUP(A3580, [1]orders!A:G, 7, FALSE)</f>
        <v>2</v>
      </c>
      <c r="D3580" s="2">
        <v>99</v>
      </c>
      <c r="E3580" s="2">
        <f>VLOOKUP(C3580, [2]staffs!A:G,1,FALSE)</f>
        <v>2</v>
      </c>
      <c r="F3580" s="2" t="str">
        <f>VLOOKUP(E3580, [2]staffs!A:D,4,FALSE)</f>
        <v>mireya.copeland@bikes.shop</v>
      </c>
      <c r="G3580" s="2">
        <f>VLOOKUP(D3580, [3]products!$A:$D, 4, FALSE)</f>
        <v>1</v>
      </c>
      <c r="H3580" s="2" t="str">
        <f>VLOOKUP(G3580, [4]categories!A:B, 2, FALSE)</f>
        <v>Children Bicycles</v>
      </c>
      <c r="I3580" s="14">
        <f>VLOOKUP(A3580, [1]orders!A:B,2,FALSE)</f>
        <v>998</v>
      </c>
      <c r="J3580" s="14" t="str">
        <f>VLOOKUP(A3580, [1]orders!A:I,9,FALSE)</f>
        <v>heather.chaney@yahoo.com</v>
      </c>
      <c r="K3580" s="14">
        <f>VLOOKUP(A3580, [1]orders!A:J,10,FALSE)</f>
        <v>14701</v>
      </c>
      <c r="L3580" s="2" t="str">
        <f>IFERROR(VLOOKUP(C3580, [5]stores!A:B, 2, FALSE), "Unknown")</f>
        <v>Baldwin Bikes</v>
      </c>
      <c r="M3580" s="2" t="str">
        <f>VLOOKUP(D3580,[3]products!A:B,2,FALSE)</f>
        <v>Electra Sugar Skulls 1 (20-inch) - Girl's - 2017</v>
      </c>
      <c r="N3580" s="2" t="str">
        <f>VLOOKUP(D3580, [3]products!A:H, 8, FALSE)</f>
        <v>Electra</v>
      </c>
      <c r="O3580" s="21">
        <f>VLOOKUP(A3580, [1]orders!A:D, 4, FALSE)</f>
        <v>43048</v>
      </c>
      <c r="P3580" s="2">
        <v>2</v>
      </c>
      <c r="Q3580" s="2">
        <v>299.99</v>
      </c>
      <c r="R3580" s="27">
        <v>0.2</v>
      </c>
      <c r="S3580" s="2">
        <f t="shared" si="55"/>
        <v>599.98</v>
      </c>
    </row>
    <row r="3581" spans="1:19" x14ac:dyDescent="0.3">
      <c r="A3581" s="2">
        <v>1238</v>
      </c>
      <c r="B3581" s="2">
        <v>4</v>
      </c>
      <c r="C3581" s="2">
        <f>VLOOKUP(A3581, [1]orders!A:G, 7, FALSE)</f>
        <v>2</v>
      </c>
      <c r="D3581" s="2">
        <v>101</v>
      </c>
      <c r="E3581" s="2">
        <f>VLOOKUP(C3581, [2]staffs!A:G,1,FALSE)</f>
        <v>2</v>
      </c>
      <c r="F3581" s="2" t="str">
        <f>VLOOKUP(E3581, [2]staffs!A:D,4,FALSE)</f>
        <v>mireya.copeland@bikes.shop</v>
      </c>
      <c r="G3581" s="2">
        <f>VLOOKUP(D3581, [3]products!$A:$D, 4, FALSE)</f>
        <v>1</v>
      </c>
      <c r="H3581" s="2" t="str">
        <f>VLOOKUP(G3581, [4]categories!A:B, 2, FALSE)</f>
        <v>Children Bicycles</v>
      </c>
      <c r="I3581" s="14">
        <f>VLOOKUP(A3581, [1]orders!A:B,2,FALSE)</f>
        <v>998</v>
      </c>
      <c r="J3581" s="14" t="str">
        <f>VLOOKUP(A3581, [1]orders!A:I,9,FALSE)</f>
        <v>heather.chaney@yahoo.com</v>
      </c>
      <c r="K3581" s="14">
        <f>VLOOKUP(A3581, [1]orders!A:J,10,FALSE)</f>
        <v>14701</v>
      </c>
      <c r="L3581" s="2" t="str">
        <f>IFERROR(VLOOKUP(C3581, [5]stores!A:B, 2, FALSE), "Unknown")</f>
        <v>Baldwin Bikes</v>
      </c>
      <c r="M3581" s="2" t="str">
        <f>VLOOKUP(D3581,[3]products!A:B,2,FALSE)</f>
        <v>Electra Townie 7D (20-inch) - Boys' - 2017</v>
      </c>
      <c r="N3581" s="2" t="str">
        <f>VLOOKUP(D3581, [3]products!A:H, 8, FALSE)</f>
        <v>Electra</v>
      </c>
      <c r="O3581" s="21">
        <f>VLOOKUP(A3581, [1]orders!A:D, 4, FALSE)</f>
        <v>43048</v>
      </c>
      <c r="P3581" s="2">
        <v>1</v>
      </c>
      <c r="Q3581" s="2">
        <v>339.99</v>
      </c>
      <c r="R3581" s="27">
        <v>0.1</v>
      </c>
      <c r="S3581" s="2">
        <f t="shared" si="55"/>
        <v>339.99</v>
      </c>
    </row>
    <row r="3582" spans="1:19" x14ac:dyDescent="0.3">
      <c r="A3582" s="2">
        <v>1239</v>
      </c>
      <c r="B3582" s="2">
        <v>1</v>
      </c>
      <c r="C3582" s="2">
        <f>VLOOKUP(A3582, [1]orders!A:G, 7, FALSE)</f>
        <v>2</v>
      </c>
      <c r="D3582" s="2">
        <v>15</v>
      </c>
      <c r="E3582" s="2">
        <f>VLOOKUP(C3582, [2]staffs!A:G,1,FALSE)</f>
        <v>2</v>
      </c>
      <c r="F3582" s="2" t="str">
        <f>VLOOKUP(E3582, [2]staffs!A:D,4,FALSE)</f>
        <v>mireya.copeland@bikes.shop</v>
      </c>
      <c r="G3582" s="2">
        <f>VLOOKUP(D3582, [3]products!$A:$D, 4, FALSE)</f>
        <v>3</v>
      </c>
      <c r="H3582" s="2" t="str">
        <f>VLOOKUP(G3582, [4]categories!A:B, 2, FALSE)</f>
        <v>Cruisers Bicycles</v>
      </c>
      <c r="I3582" s="14">
        <f>VLOOKUP(A3582, [1]orders!A:B,2,FALSE)</f>
        <v>1197</v>
      </c>
      <c r="J3582" s="14" t="str">
        <f>VLOOKUP(A3582, [1]orders!A:I,9,FALSE)</f>
        <v>nakisha.clay@gmail.com</v>
      </c>
      <c r="K3582" s="14">
        <f>VLOOKUP(A3582, [1]orders!A:J,10,FALSE)</f>
        <v>11050</v>
      </c>
      <c r="L3582" s="2" t="str">
        <f>IFERROR(VLOOKUP(C3582, [5]stores!A:B, 2, FALSE), "Unknown")</f>
        <v>Baldwin Bikes</v>
      </c>
      <c r="M3582" s="2" t="str">
        <f>VLOOKUP(D3582,[3]products!A:B,2,FALSE)</f>
        <v>Electra Moto 1 - 2016</v>
      </c>
      <c r="N3582" s="2" t="str">
        <f>VLOOKUP(D3582, [3]products!A:H, 8, FALSE)</f>
        <v>Electra</v>
      </c>
      <c r="O3582" s="21">
        <f>VLOOKUP(A3582, [1]orders!A:D, 4, FALSE)</f>
        <v>43048</v>
      </c>
      <c r="P3582" s="2">
        <v>2</v>
      </c>
      <c r="Q3582" s="2">
        <v>529.99</v>
      </c>
      <c r="R3582" s="27">
        <v>0.2</v>
      </c>
      <c r="S3582" s="2">
        <f t="shared" si="55"/>
        <v>1059.98</v>
      </c>
    </row>
    <row r="3583" spans="1:19" x14ac:dyDescent="0.3">
      <c r="A3583" s="2">
        <v>1239</v>
      </c>
      <c r="B3583" s="2">
        <v>2</v>
      </c>
      <c r="C3583" s="2">
        <f>VLOOKUP(A3583, [1]orders!A:G, 7, FALSE)</f>
        <v>2</v>
      </c>
      <c r="D3583" s="2">
        <v>91</v>
      </c>
      <c r="E3583" s="2">
        <f>VLOOKUP(C3583, [2]staffs!A:G,1,FALSE)</f>
        <v>2</v>
      </c>
      <c r="F3583" s="2" t="str">
        <f>VLOOKUP(E3583, [2]staffs!A:D,4,FALSE)</f>
        <v>mireya.copeland@bikes.shop</v>
      </c>
      <c r="G3583" s="2">
        <f>VLOOKUP(D3583, [3]products!$A:$D, 4, FALSE)</f>
        <v>1</v>
      </c>
      <c r="H3583" s="2" t="str">
        <f>VLOOKUP(G3583, [4]categories!A:B, 2, FALSE)</f>
        <v>Children Bicycles</v>
      </c>
      <c r="I3583" s="14">
        <f>VLOOKUP(A3583, [1]orders!A:B,2,FALSE)</f>
        <v>1197</v>
      </c>
      <c r="J3583" s="14" t="str">
        <f>VLOOKUP(A3583, [1]orders!A:I,9,FALSE)</f>
        <v>nakisha.clay@gmail.com</v>
      </c>
      <c r="K3583" s="14">
        <f>VLOOKUP(A3583, [1]orders!A:J,10,FALSE)</f>
        <v>11050</v>
      </c>
      <c r="L3583" s="2" t="str">
        <f>IFERROR(VLOOKUP(C3583, [5]stores!A:B, 2, FALSE), "Unknown")</f>
        <v>Baldwin Bikes</v>
      </c>
      <c r="M3583" s="2" t="str">
        <f>VLOOKUP(D3583,[3]products!A:B,2,FALSE)</f>
        <v>Trek Precaliber 24 (21-Speed) - Girls - 2017</v>
      </c>
      <c r="N3583" s="2" t="str">
        <f>VLOOKUP(D3583, [3]products!A:H, 8, FALSE)</f>
        <v>Trek</v>
      </c>
      <c r="O3583" s="21">
        <f>VLOOKUP(A3583, [1]orders!A:D, 4, FALSE)</f>
        <v>43048</v>
      </c>
      <c r="P3583" s="2">
        <v>1</v>
      </c>
      <c r="Q3583" s="2">
        <v>349.99</v>
      </c>
      <c r="R3583" s="27">
        <v>0.1</v>
      </c>
      <c r="S3583" s="2">
        <f t="shared" si="55"/>
        <v>349.99</v>
      </c>
    </row>
    <row r="3584" spans="1:19" x14ac:dyDescent="0.3">
      <c r="A3584" s="2">
        <v>1239</v>
      </c>
      <c r="B3584" s="2">
        <v>3</v>
      </c>
      <c r="C3584" s="2">
        <f>VLOOKUP(A3584, [1]orders!A:G, 7, FALSE)</f>
        <v>2</v>
      </c>
      <c r="D3584" s="2">
        <v>34</v>
      </c>
      <c r="E3584" s="2">
        <f>VLOOKUP(C3584, [2]staffs!A:G,1,FALSE)</f>
        <v>2</v>
      </c>
      <c r="F3584" s="2" t="str">
        <f>VLOOKUP(E3584, [2]staffs!A:D,4,FALSE)</f>
        <v>mireya.copeland@bikes.shop</v>
      </c>
      <c r="G3584" s="2">
        <f>VLOOKUP(D3584, [3]products!$A:$D, 4, FALSE)</f>
        <v>6</v>
      </c>
      <c r="H3584" s="2" t="str">
        <f>VLOOKUP(G3584, [4]categories!A:B, 2, FALSE)</f>
        <v>Mountain Bikes</v>
      </c>
      <c r="I3584" s="14">
        <f>VLOOKUP(A3584, [1]orders!A:B,2,FALSE)</f>
        <v>1197</v>
      </c>
      <c r="J3584" s="14" t="str">
        <f>VLOOKUP(A3584, [1]orders!A:I,9,FALSE)</f>
        <v>nakisha.clay@gmail.com</v>
      </c>
      <c r="K3584" s="14">
        <f>VLOOKUP(A3584, [1]orders!A:J,10,FALSE)</f>
        <v>11050</v>
      </c>
      <c r="L3584" s="2" t="str">
        <f>IFERROR(VLOOKUP(C3584, [5]stores!A:B, 2, FALSE), "Unknown")</f>
        <v>Baldwin Bikes</v>
      </c>
      <c r="M3584" s="2" t="str">
        <f>VLOOKUP(D3584,[3]products!A:B,2,FALSE)</f>
        <v>Trek Session DH 27.5 Carbon Frameset - 2017</v>
      </c>
      <c r="N3584" s="2" t="str">
        <f>VLOOKUP(D3584, [3]products!A:H, 8, FALSE)</f>
        <v>Trek</v>
      </c>
      <c r="O3584" s="21">
        <f>VLOOKUP(A3584, [1]orders!A:D, 4, FALSE)</f>
        <v>43048</v>
      </c>
      <c r="P3584" s="2">
        <v>2</v>
      </c>
      <c r="Q3584" s="2">
        <v>469.99</v>
      </c>
      <c r="R3584" s="27">
        <v>0.1</v>
      </c>
      <c r="S3584" s="2">
        <f t="shared" si="55"/>
        <v>939.98</v>
      </c>
    </row>
    <row r="3585" spans="1:19" x14ac:dyDescent="0.3">
      <c r="A3585" s="2">
        <v>1239</v>
      </c>
      <c r="B3585" s="2">
        <v>4</v>
      </c>
      <c r="C3585" s="2">
        <f>VLOOKUP(A3585, [1]orders!A:G, 7, FALSE)</f>
        <v>2</v>
      </c>
      <c r="D3585" s="2">
        <v>36</v>
      </c>
      <c r="E3585" s="2">
        <f>VLOOKUP(C3585, [2]staffs!A:G,1,FALSE)</f>
        <v>2</v>
      </c>
      <c r="F3585" s="2" t="str">
        <f>VLOOKUP(E3585, [2]staffs!A:D,4,FALSE)</f>
        <v>mireya.copeland@bikes.shop</v>
      </c>
      <c r="G3585" s="2">
        <f>VLOOKUP(D3585, [3]products!$A:$D, 4, FALSE)</f>
        <v>6</v>
      </c>
      <c r="H3585" s="2" t="str">
        <f>VLOOKUP(G3585, [4]categories!A:B, 2, FALSE)</f>
        <v>Mountain Bikes</v>
      </c>
      <c r="I3585" s="14">
        <f>VLOOKUP(A3585, [1]orders!A:B,2,FALSE)</f>
        <v>1197</v>
      </c>
      <c r="J3585" s="14" t="str">
        <f>VLOOKUP(A3585, [1]orders!A:I,9,FALSE)</f>
        <v>nakisha.clay@gmail.com</v>
      </c>
      <c r="K3585" s="14">
        <f>VLOOKUP(A3585, [1]orders!A:J,10,FALSE)</f>
        <v>11050</v>
      </c>
      <c r="L3585" s="2" t="str">
        <f>IFERROR(VLOOKUP(C3585, [5]stores!A:B, 2, FALSE), "Unknown")</f>
        <v>Baldwin Bikes</v>
      </c>
      <c r="M3585" s="2" t="str">
        <f>VLOOKUP(D3585,[3]products!A:B,2,FALSE)</f>
        <v>Surly Troll Frameset - 2017</v>
      </c>
      <c r="N3585" s="2" t="str">
        <f>VLOOKUP(D3585, [3]products!A:H, 8, FALSE)</f>
        <v>Surly</v>
      </c>
      <c r="O3585" s="21">
        <f>VLOOKUP(A3585, [1]orders!A:D, 4, FALSE)</f>
        <v>43048</v>
      </c>
      <c r="P3585" s="2">
        <v>1</v>
      </c>
      <c r="Q3585" s="2">
        <v>832.99</v>
      </c>
      <c r="R3585" s="27">
        <v>0.05</v>
      </c>
      <c r="S3585" s="2">
        <f t="shared" si="55"/>
        <v>832.99</v>
      </c>
    </row>
    <row r="3586" spans="1:19" x14ac:dyDescent="0.3">
      <c r="A3586" s="2">
        <v>1240</v>
      </c>
      <c r="B3586" s="2">
        <v>1</v>
      </c>
      <c r="C3586" s="2">
        <f>VLOOKUP(A3586, [1]orders!A:G, 7, FALSE)</f>
        <v>2</v>
      </c>
      <c r="D3586" s="2">
        <v>107</v>
      </c>
      <c r="E3586" s="2">
        <f>VLOOKUP(C3586, [2]staffs!A:G,1,FALSE)</f>
        <v>2</v>
      </c>
      <c r="F3586" s="2" t="str">
        <f>VLOOKUP(E3586, [2]staffs!A:D,4,FALSE)</f>
        <v>mireya.copeland@bikes.shop</v>
      </c>
      <c r="G3586" s="2">
        <f>VLOOKUP(D3586, [3]products!$A:$D, 4, FALSE)</f>
        <v>2</v>
      </c>
      <c r="H3586" s="2" t="str">
        <f>VLOOKUP(G3586, [4]categories!A:B, 2, FALSE)</f>
        <v>Comfort Bicycles</v>
      </c>
      <c r="I3586" s="14">
        <f>VLOOKUP(A3586, [1]orders!A:B,2,FALSE)</f>
        <v>903</v>
      </c>
      <c r="J3586" s="14" t="str">
        <f>VLOOKUP(A3586, [1]orders!A:I,9,FALSE)</f>
        <v>maira.long@msn.com</v>
      </c>
      <c r="K3586" s="14">
        <f>VLOOKUP(A3586, [1]orders!A:J,10,FALSE)</f>
        <v>11801</v>
      </c>
      <c r="L3586" s="2" t="str">
        <f>IFERROR(VLOOKUP(C3586, [5]stores!A:B, 2, FALSE), "Unknown")</f>
        <v>Baldwin Bikes</v>
      </c>
      <c r="M3586" s="2" t="str">
        <f>VLOOKUP(D3586,[3]products!A:B,2,FALSE)</f>
        <v>Sun Bicycles Cruz 7 - 2017</v>
      </c>
      <c r="N3586" s="2" t="str">
        <f>VLOOKUP(D3586, [3]products!A:H, 8, FALSE)</f>
        <v>Sun Bicycles</v>
      </c>
      <c r="O3586" s="21">
        <f>VLOOKUP(A3586, [1]orders!A:D, 4, FALSE)</f>
        <v>43049</v>
      </c>
      <c r="P3586" s="2">
        <v>2</v>
      </c>
      <c r="Q3586" s="2">
        <v>416.99</v>
      </c>
      <c r="R3586" s="27">
        <v>0.1</v>
      </c>
      <c r="S3586" s="2">
        <f t="shared" si="55"/>
        <v>833.98</v>
      </c>
    </row>
    <row r="3587" spans="1:19" x14ac:dyDescent="0.3">
      <c r="A3587" s="2">
        <v>1240</v>
      </c>
      <c r="B3587" s="2">
        <v>2</v>
      </c>
      <c r="C3587" s="2">
        <f>VLOOKUP(A3587, [1]orders!A:G, 7, FALSE)</f>
        <v>2</v>
      </c>
      <c r="D3587" s="2">
        <v>23</v>
      </c>
      <c r="E3587" s="2">
        <f>VLOOKUP(C3587, [2]staffs!A:G,1,FALSE)</f>
        <v>2</v>
      </c>
      <c r="F3587" s="2" t="str">
        <f>VLOOKUP(E3587, [2]staffs!A:D,4,FALSE)</f>
        <v>mireya.copeland@bikes.shop</v>
      </c>
      <c r="G3587" s="2">
        <f>VLOOKUP(D3587, [3]products!$A:$D, 4, FALSE)</f>
        <v>1</v>
      </c>
      <c r="H3587" s="2" t="str">
        <f>VLOOKUP(G3587, [4]categories!A:B, 2, FALSE)</f>
        <v>Children Bicycles</v>
      </c>
      <c r="I3587" s="14">
        <f>VLOOKUP(A3587, [1]orders!A:B,2,FALSE)</f>
        <v>903</v>
      </c>
      <c r="J3587" s="14" t="str">
        <f>VLOOKUP(A3587, [1]orders!A:I,9,FALSE)</f>
        <v>maira.long@msn.com</v>
      </c>
      <c r="K3587" s="14">
        <f>VLOOKUP(A3587, [1]orders!A:J,10,FALSE)</f>
        <v>11801</v>
      </c>
      <c r="L3587" s="2" t="str">
        <f>IFERROR(VLOOKUP(C3587, [5]stores!A:B, 2, FALSE), "Unknown")</f>
        <v>Baldwin Bikes</v>
      </c>
      <c r="M3587" s="2" t="str">
        <f>VLOOKUP(D3587,[3]products!A:B,2,FALSE)</f>
        <v>Electra Girl's Hawaii 1 (20-inch) - 2015/2016</v>
      </c>
      <c r="N3587" s="2" t="str">
        <f>VLOOKUP(D3587, [3]products!A:H, 8, FALSE)</f>
        <v>Electra</v>
      </c>
      <c r="O3587" s="21">
        <f>VLOOKUP(A3587, [1]orders!A:D, 4, FALSE)</f>
        <v>43049</v>
      </c>
      <c r="P3587" s="2">
        <v>2</v>
      </c>
      <c r="Q3587" s="2">
        <v>299.99</v>
      </c>
      <c r="R3587" s="27">
        <v>0.05</v>
      </c>
      <c r="S3587" s="2">
        <f t="shared" ref="S3587:S3650" si="56">P3587*Q3587</f>
        <v>599.98</v>
      </c>
    </row>
    <row r="3588" spans="1:19" x14ac:dyDescent="0.3">
      <c r="A3588" s="2">
        <v>1240</v>
      </c>
      <c r="B3588" s="2">
        <v>3</v>
      </c>
      <c r="C3588" s="2">
        <f>VLOOKUP(A3588, [1]orders!A:G, 7, FALSE)</f>
        <v>2</v>
      </c>
      <c r="D3588" s="2">
        <v>15</v>
      </c>
      <c r="E3588" s="2">
        <f>VLOOKUP(C3588, [2]staffs!A:G,1,FALSE)</f>
        <v>2</v>
      </c>
      <c r="F3588" s="2" t="str">
        <f>VLOOKUP(E3588, [2]staffs!A:D,4,FALSE)</f>
        <v>mireya.copeland@bikes.shop</v>
      </c>
      <c r="G3588" s="2">
        <f>VLOOKUP(D3588, [3]products!$A:$D, 4, FALSE)</f>
        <v>3</v>
      </c>
      <c r="H3588" s="2" t="str">
        <f>VLOOKUP(G3588, [4]categories!A:B, 2, FALSE)</f>
        <v>Cruisers Bicycles</v>
      </c>
      <c r="I3588" s="14">
        <f>VLOOKUP(A3588, [1]orders!A:B,2,FALSE)</f>
        <v>903</v>
      </c>
      <c r="J3588" s="14" t="str">
        <f>VLOOKUP(A3588, [1]orders!A:I,9,FALSE)</f>
        <v>maira.long@msn.com</v>
      </c>
      <c r="K3588" s="14">
        <f>VLOOKUP(A3588, [1]orders!A:J,10,FALSE)</f>
        <v>11801</v>
      </c>
      <c r="L3588" s="2" t="str">
        <f>IFERROR(VLOOKUP(C3588, [5]stores!A:B, 2, FALSE), "Unknown")</f>
        <v>Baldwin Bikes</v>
      </c>
      <c r="M3588" s="2" t="str">
        <f>VLOOKUP(D3588,[3]products!A:B,2,FALSE)</f>
        <v>Electra Moto 1 - 2016</v>
      </c>
      <c r="N3588" s="2" t="str">
        <f>VLOOKUP(D3588, [3]products!A:H, 8, FALSE)</f>
        <v>Electra</v>
      </c>
      <c r="O3588" s="21">
        <f>VLOOKUP(A3588, [1]orders!A:D, 4, FALSE)</f>
        <v>43049</v>
      </c>
      <c r="P3588" s="2">
        <v>2</v>
      </c>
      <c r="Q3588" s="2">
        <v>529.99</v>
      </c>
      <c r="R3588" s="27">
        <v>0.2</v>
      </c>
      <c r="S3588" s="2">
        <f t="shared" si="56"/>
        <v>1059.98</v>
      </c>
    </row>
    <row r="3589" spans="1:19" x14ac:dyDescent="0.3">
      <c r="A3589" s="2">
        <v>1240</v>
      </c>
      <c r="B3589" s="2">
        <v>4</v>
      </c>
      <c r="C3589" s="2">
        <f>VLOOKUP(A3589, [1]orders!A:G, 7, FALSE)</f>
        <v>2</v>
      </c>
      <c r="D3589" s="2">
        <v>77</v>
      </c>
      <c r="E3589" s="2">
        <f>VLOOKUP(C3589, [2]staffs!A:G,1,FALSE)</f>
        <v>2</v>
      </c>
      <c r="F3589" s="2" t="str">
        <f>VLOOKUP(E3589, [2]staffs!A:D,4,FALSE)</f>
        <v>mireya.copeland@bikes.shop</v>
      </c>
      <c r="G3589" s="2">
        <f>VLOOKUP(D3589, [3]products!$A:$D, 4, FALSE)</f>
        <v>3</v>
      </c>
      <c r="H3589" s="2" t="str">
        <f>VLOOKUP(G3589, [4]categories!A:B, 2, FALSE)</f>
        <v>Cruisers Bicycles</v>
      </c>
      <c r="I3589" s="14">
        <f>VLOOKUP(A3589, [1]orders!A:B,2,FALSE)</f>
        <v>903</v>
      </c>
      <c r="J3589" s="14" t="str">
        <f>VLOOKUP(A3589, [1]orders!A:I,9,FALSE)</f>
        <v>maira.long@msn.com</v>
      </c>
      <c r="K3589" s="14">
        <f>VLOOKUP(A3589, [1]orders!A:J,10,FALSE)</f>
        <v>11801</v>
      </c>
      <c r="L3589" s="2" t="str">
        <f>IFERROR(VLOOKUP(C3589, [5]stores!A:B, 2, FALSE), "Unknown")</f>
        <v>Baldwin Bikes</v>
      </c>
      <c r="M3589" s="2" t="str">
        <f>VLOOKUP(D3589,[3]products!A:B,2,FALSE)</f>
        <v>Electra Glam Punk 3i Ladies' - 2017</v>
      </c>
      <c r="N3589" s="2" t="str">
        <f>VLOOKUP(D3589, [3]products!A:H, 8, FALSE)</f>
        <v>Electra</v>
      </c>
      <c r="O3589" s="21">
        <f>VLOOKUP(A3589, [1]orders!A:D, 4, FALSE)</f>
        <v>43049</v>
      </c>
      <c r="P3589" s="2">
        <v>2</v>
      </c>
      <c r="Q3589" s="2">
        <v>799.99</v>
      </c>
      <c r="R3589" s="27">
        <v>0.05</v>
      </c>
      <c r="S3589" s="2">
        <f t="shared" si="56"/>
        <v>1599.98</v>
      </c>
    </row>
    <row r="3590" spans="1:19" x14ac:dyDescent="0.3">
      <c r="A3590" s="2">
        <v>1240</v>
      </c>
      <c r="B3590" s="2">
        <v>5</v>
      </c>
      <c r="C3590" s="2">
        <f>VLOOKUP(A3590, [1]orders!A:G, 7, FALSE)</f>
        <v>2</v>
      </c>
      <c r="D3590" s="2">
        <v>57</v>
      </c>
      <c r="E3590" s="2">
        <f>VLOOKUP(C3590, [2]staffs!A:G,1,FALSE)</f>
        <v>2</v>
      </c>
      <c r="F3590" s="2" t="str">
        <f>VLOOKUP(E3590, [2]staffs!A:D,4,FALSE)</f>
        <v>mireya.copeland@bikes.shop</v>
      </c>
      <c r="G3590" s="2">
        <f>VLOOKUP(D3590, [3]products!$A:$D, 4, FALSE)</f>
        <v>7</v>
      </c>
      <c r="H3590" s="2" t="str">
        <f>VLOOKUP(G3590, [4]categories!A:B, 2, FALSE)</f>
        <v>Road Bikes</v>
      </c>
      <c r="I3590" s="14">
        <f>VLOOKUP(A3590, [1]orders!A:B,2,FALSE)</f>
        <v>903</v>
      </c>
      <c r="J3590" s="14" t="str">
        <f>VLOOKUP(A3590, [1]orders!A:I,9,FALSE)</f>
        <v>maira.long@msn.com</v>
      </c>
      <c r="K3590" s="14">
        <f>VLOOKUP(A3590, [1]orders!A:J,10,FALSE)</f>
        <v>11801</v>
      </c>
      <c r="L3590" s="2" t="str">
        <f>IFERROR(VLOOKUP(C3590, [5]stores!A:B, 2, FALSE), "Unknown")</f>
        <v>Baldwin Bikes</v>
      </c>
      <c r="M3590" s="2" t="str">
        <f>VLOOKUP(D3590,[3]products!A:B,2,FALSE)</f>
        <v>Trek Emonda S 5 - 2017</v>
      </c>
      <c r="N3590" s="2" t="str">
        <f>VLOOKUP(D3590, [3]products!A:H, 8, FALSE)</f>
        <v>Trek</v>
      </c>
      <c r="O3590" s="21">
        <f>VLOOKUP(A3590, [1]orders!A:D, 4, FALSE)</f>
        <v>43049</v>
      </c>
      <c r="P3590" s="2">
        <v>1</v>
      </c>
      <c r="Q3590" s="2">
        <v>1999.99</v>
      </c>
      <c r="R3590" s="27">
        <v>0.05</v>
      </c>
      <c r="S3590" s="2">
        <f t="shared" si="56"/>
        <v>1999.99</v>
      </c>
    </row>
    <row r="3591" spans="1:19" x14ac:dyDescent="0.3">
      <c r="A3591" s="2">
        <v>1241</v>
      </c>
      <c r="B3591" s="2">
        <v>1</v>
      </c>
      <c r="C3591" s="2">
        <f>VLOOKUP(A3591, [1]orders!A:G, 7, FALSE)</f>
        <v>2</v>
      </c>
      <c r="D3591" s="2">
        <v>74</v>
      </c>
      <c r="E3591" s="2">
        <f>VLOOKUP(C3591, [2]staffs!A:G,1,FALSE)</f>
        <v>2</v>
      </c>
      <c r="F3591" s="2" t="str">
        <f>VLOOKUP(E3591, [2]staffs!A:D,4,FALSE)</f>
        <v>mireya.copeland@bikes.shop</v>
      </c>
      <c r="G3591" s="2">
        <f>VLOOKUP(D3591, [3]products!$A:$D, 4, FALSE)</f>
        <v>3</v>
      </c>
      <c r="H3591" s="2" t="str">
        <f>VLOOKUP(G3591, [4]categories!A:B, 2, FALSE)</f>
        <v>Cruisers Bicycles</v>
      </c>
      <c r="I3591" s="14">
        <f>VLOOKUP(A3591, [1]orders!A:B,2,FALSE)</f>
        <v>1170</v>
      </c>
      <c r="J3591" s="14" t="str">
        <f>VLOOKUP(A3591, [1]orders!A:I,9,FALSE)</f>
        <v>mechelle.chan@gmail.com</v>
      </c>
      <c r="K3591" s="14">
        <f>VLOOKUP(A3591, [1]orders!A:J,10,FALSE)</f>
        <v>11418</v>
      </c>
      <c r="L3591" s="2" t="str">
        <f>IFERROR(VLOOKUP(C3591, [5]stores!A:B, 2, FALSE), "Unknown")</f>
        <v>Baldwin Bikes</v>
      </c>
      <c r="M3591" s="2" t="str">
        <f>VLOOKUP(D3591,[3]products!A:B,2,FALSE)</f>
        <v>Electra Cruiser Lux 1 - 2017</v>
      </c>
      <c r="N3591" s="2" t="str">
        <f>VLOOKUP(D3591, [3]products!A:H, 8, FALSE)</f>
        <v>Electra</v>
      </c>
      <c r="O3591" s="21">
        <f>VLOOKUP(A3591, [1]orders!A:D, 4, FALSE)</f>
        <v>43049</v>
      </c>
      <c r="P3591" s="2">
        <v>1</v>
      </c>
      <c r="Q3591" s="2">
        <v>439.99</v>
      </c>
      <c r="R3591" s="27">
        <v>0.05</v>
      </c>
      <c r="S3591" s="2">
        <f t="shared" si="56"/>
        <v>439.99</v>
      </c>
    </row>
    <row r="3592" spans="1:19" x14ac:dyDescent="0.3">
      <c r="A3592" s="2">
        <v>1241</v>
      </c>
      <c r="B3592" s="2">
        <v>2</v>
      </c>
      <c r="C3592" s="2">
        <f>VLOOKUP(A3592, [1]orders!A:G, 7, FALSE)</f>
        <v>2</v>
      </c>
      <c r="D3592" s="2">
        <v>71</v>
      </c>
      <c r="E3592" s="2">
        <f>VLOOKUP(C3592, [2]staffs!A:G,1,FALSE)</f>
        <v>2</v>
      </c>
      <c r="F3592" s="2" t="str">
        <f>VLOOKUP(E3592, [2]staffs!A:D,4,FALSE)</f>
        <v>mireya.copeland@bikes.shop</v>
      </c>
      <c r="G3592" s="2">
        <f>VLOOKUP(D3592, [3]products!$A:$D, 4, FALSE)</f>
        <v>3</v>
      </c>
      <c r="H3592" s="2" t="str">
        <f>VLOOKUP(G3592, [4]categories!A:B, 2, FALSE)</f>
        <v>Cruisers Bicycles</v>
      </c>
      <c r="I3592" s="14">
        <f>VLOOKUP(A3592, [1]orders!A:B,2,FALSE)</f>
        <v>1170</v>
      </c>
      <c r="J3592" s="14" t="str">
        <f>VLOOKUP(A3592, [1]orders!A:I,9,FALSE)</f>
        <v>mechelle.chan@gmail.com</v>
      </c>
      <c r="K3592" s="14">
        <f>VLOOKUP(A3592, [1]orders!A:J,10,FALSE)</f>
        <v>11418</v>
      </c>
      <c r="L3592" s="2" t="str">
        <f>IFERROR(VLOOKUP(C3592, [5]stores!A:B, 2, FALSE), "Unknown")</f>
        <v>Baldwin Bikes</v>
      </c>
      <c r="M3592" s="2" t="str">
        <f>VLOOKUP(D3592,[3]products!A:B,2,FALSE)</f>
        <v>Sun Bicycles Atlas X-Type - 2017</v>
      </c>
      <c r="N3592" s="2" t="str">
        <f>VLOOKUP(D3592, [3]products!A:H, 8, FALSE)</f>
        <v>Sun Bicycles</v>
      </c>
      <c r="O3592" s="21">
        <f>VLOOKUP(A3592, [1]orders!A:D, 4, FALSE)</f>
        <v>43049</v>
      </c>
      <c r="P3592" s="2">
        <v>2</v>
      </c>
      <c r="Q3592" s="2">
        <v>416.99</v>
      </c>
      <c r="R3592" s="27">
        <v>0.05</v>
      </c>
      <c r="S3592" s="2">
        <f t="shared" si="56"/>
        <v>833.98</v>
      </c>
    </row>
    <row r="3593" spans="1:19" x14ac:dyDescent="0.3">
      <c r="A3593" s="2">
        <v>1242</v>
      </c>
      <c r="B3593" s="2">
        <v>1</v>
      </c>
      <c r="C3593" s="2">
        <f>VLOOKUP(A3593, [1]orders!A:G, 7, FALSE)</f>
        <v>2</v>
      </c>
      <c r="D3593" s="2">
        <v>94</v>
      </c>
      <c r="E3593" s="2">
        <f>VLOOKUP(C3593, [2]staffs!A:G,1,FALSE)</f>
        <v>2</v>
      </c>
      <c r="F3593" s="2" t="str">
        <f>VLOOKUP(E3593, [2]staffs!A:D,4,FALSE)</f>
        <v>mireya.copeland@bikes.shop</v>
      </c>
      <c r="G3593" s="2">
        <f>VLOOKUP(D3593, [3]products!$A:$D, 4, FALSE)</f>
        <v>1</v>
      </c>
      <c r="H3593" s="2" t="str">
        <f>VLOOKUP(G3593, [4]categories!A:B, 2, FALSE)</f>
        <v>Children Bicycles</v>
      </c>
      <c r="I3593" s="14">
        <f>VLOOKUP(A3593, [1]orders!A:B,2,FALSE)</f>
        <v>303</v>
      </c>
      <c r="J3593" s="14" t="str">
        <f>VLOOKUP(A3593, [1]orders!A:I,9,FALSE)</f>
        <v>rolanda.larsen@yahoo.com</v>
      </c>
      <c r="K3593" s="14">
        <f>VLOOKUP(A3593, [1]orders!A:J,10,FALSE)</f>
        <v>11421</v>
      </c>
      <c r="L3593" s="2" t="str">
        <f>IFERROR(VLOOKUP(C3593, [5]stores!A:B, 2, FALSE), "Unknown")</f>
        <v>Baldwin Bikes</v>
      </c>
      <c r="M3593" s="2" t="str">
        <f>VLOOKUP(D3593,[3]products!A:B,2,FALSE)</f>
        <v>Haro Shredder Pro 20 - 2017</v>
      </c>
      <c r="N3593" s="2" t="str">
        <f>VLOOKUP(D3593, [3]products!A:H, 8, FALSE)</f>
        <v>Haro</v>
      </c>
      <c r="O3593" s="21">
        <f>VLOOKUP(A3593, [1]orders!A:D, 4, FALSE)</f>
        <v>43050</v>
      </c>
      <c r="P3593" s="2">
        <v>1</v>
      </c>
      <c r="Q3593" s="2">
        <v>249.99</v>
      </c>
      <c r="R3593" s="27">
        <v>0.05</v>
      </c>
      <c r="S3593" s="2">
        <f t="shared" si="56"/>
        <v>249.99</v>
      </c>
    </row>
    <row r="3594" spans="1:19" x14ac:dyDescent="0.3">
      <c r="A3594" s="2">
        <v>1242</v>
      </c>
      <c r="B3594" s="2">
        <v>2</v>
      </c>
      <c r="C3594" s="2">
        <f>VLOOKUP(A3594, [1]orders!A:G, 7, FALSE)</f>
        <v>2</v>
      </c>
      <c r="D3594" s="2">
        <v>27</v>
      </c>
      <c r="E3594" s="2">
        <f>VLOOKUP(C3594, [2]staffs!A:G,1,FALSE)</f>
        <v>2</v>
      </c>
      <c r="F3594" s="2" t="str">
        <f>VLOOKUP(E3594, [2]staffs!A:D,4,FALSE)</f>
        <v>mireya.copeland@bikes.shop</v>
      </c>
      <c r="G3594" s="2">
        <f>VLOOKUP(D3594, [3]products!$A:$D, 4, FALSE)</f>
        <v>6</v>
      </c>
      <c r="H3594" s="2" t="str">
        <f>VLOOKUP(G3594, [4]categories!A:B, 2, FALSE)</f>
        <v>Mountain Bikes</v>
      </c>
      <c r="I3594" s="14">
        <f>VLOOKUP(A3594, [1]orders!A:B,2,FALSE)</f>
        <v>303</v>
      </c>
      <c r="J3594" s="14" t="str">
        <f>VLOOKUP(A3594, [1]orders!A:I,9,FALSE)</f>
        <v>rolanda.larsen@yahoo.com</v>
      </c>
      <c r="K3594" s="14">
        <f>VLOOKUP(A3594, [1]orders!A:J,10,FALSE)</f>
        <v>11421</v>
      </c>
      <c r="L3594" s="2" t="str">
        <f>IFERROR(VLOOKUP(C3594, [5]stores!A:B, 2, FALSE), "Unknown")</f>
        <v>Baldwin Bikes</v>
      </c>
      <c r="M3594" s="2" t="str">
        <f>VLOOKUP(D3594,[3]products!A:B,2,FALSE)</f>
        <v>Surly Big Dummy Frameset - 2017</v>
      </c>
      <c r="N3594" s="2" t="str">
        <f>VLOOKUP(D3594, [3]products!A:H, 8, FALSE)</f>
        <v>Surly</v>
      </c>
      <c r="O3594" s="21">
        <f>VLOOKUP(A3594, [1]orders!A:D, 4, FALSE)</f>
        <v>43050</v>
      </c>
      <c r="P3594" s="2">
        <v>1</v>
      </c>
      <c r="Q3594" s="2">
        <v>999.99</v>
      </c>
      <c r="R3594" s="27">
        <v>7.0000000000000007E-2</v>
      </c>
      <c r="S3594" s="2">
        <f t="shared" si="56"/>
        <v>999.99</v>
      </c>
    </row>
    <row r="3595" spans="1:19" x14ac:dyDescent="0.3">
      <c r="A3595" s="2">
        <v>1242</v>
      </c>
      <c r="B3595" s="2">
        <v>3</v>
      </c>
      <c r="C3595" s="2">
        <f>VLOOKUP(A3595, [1]orders!A:G, 7, FALSE)</f>
        <v>2</v>
      </c>
      <c r="D3595" s="2">
        <v>10</v>
      </c>
      <c r="E3595" s="2">
        <f>VLOOKUP(C3595, [2]staffs!A:G,1,FALSE)</f>
        <v>2</v>
      </c>
      <c r="F3595" s="2" t="str">
        <f>VLOOKUP(E3595, [2]staffs!A:D,4,FALSE)</f>
        <v>mireya.copeland@bikes.shop</v>
      </c>
      <c r="G3595" s="2">
        <f>VLOOKUP(D3595, [3]products!$A:$D, 4, FALSE)</f>
        <v>4</v>
      </c>
      <c r="H3595" s="2" t="str">
        <f>VLOOKUP(G3595, [4]categories!A:B, 2, FALSE)</f>
        <v>Cyclocross Bicycles</v>
      </c>
      <c r="I3595" s="14">
        <f>VLOOKUP(A3595, [1]orders!A:B,2,FALSE)</f>
        <v>303</v>
      </c>
      <c r="J3595" s="14" t="str">
        <f>VLOOKUP(A3595, [1]orders!A:I,9,FALSE)</f>
        <v>rolanda.larsen@yahoo.com</v>
      </c>
      <c r="K3595" s="14">
        <f>VLOOKUP(A3595, [1]orders!A:J,10,FALSE)</f>
        <v>11421</v>
      </c>
      <c r="L3595" s="2" t="str">
        <f>IFERROR(VLOOKUP(C3595, [5]stores!A:B, 2, FALSE), "Unknown")</f>
        <v>Baldwin Bikes</v>
      </c>
      <c r="M3595" s="2" t="str">
        <f>VLOOKUP(D3595,[3]products!A:B,2,FALSE)</f>
        <v>Surly Straggler - 2016</v>
      </c>
      <c r="N3595" s="2" t="str">
        <f>VLOOKUP(D3595, [3]products!A:H, 8, FALSE)</f>
        <v>Surly</v>
      </c>
      <c r="O3595" s="21">
        <f>VLOOKUP(A3595, [1]orders!A:D, 4, FALSE)</f>
        <v>43050</v>
      </c>
      <c r="P3595" s="2">
        <v>1</v>
      </c>
      <c r="Q3595" s="2">
        <v>1549</v>
      </c>
      <c r="R3595" s="27">
        <v>7.0000000000000007E-2</v>
      </c>
      <c r="S3595" s="2">
        <f t="shared" si="56"/>
        <v>1549</v>
      </c>
    </row>
    <row r="3596" spans="1:19" x14ac:dyDescent="0.3">
      <c r="A3596" s="2">
        <v>1242</v>
      </c>
      <c r="B3596" s="2">
        <v>4</v>
      </c>
      <c r="C3596" s="2">
        <f>VLOOKUP(A3596, [1]orders!A:G, 7, FALSE)</f>
        <v>2</v>
      </c>
      <c r="D3596" s="2">
        <v>70</v>
      </c>
      <c r="E3596" s="2">
        <f>VLOOKUP(C3596, [2]staffs!A:G,1,FALSE)</f>
        <v>2</v>
      </c>
      <c r="F3596" s="2" t="str">
        <f>VLOOKUP(E3596, [2]staffs!A:D,4,FALSE)</f>
        <v>mireya.copeland@bikes.shop</v>
      </c>
      <c r="G3596" s="2">
        <f>VLOOKUP(D3596, [3]products!$A:$D, 4, FALSE)</f>
        <v>3</v>
      </c>
      <c r="H3596" s="2" t="str">
        <f>VLOOKUP(G3596, [4]categories!A:B, 2, FALSE)</f>
        <v>Cruisers Bicycles</v>
      </c>
      <c r="I3596" s="14">
        <f>VLOOKUP(A3596, [1]orders!A:B,2,FALSE)</f>
        <v>303</v>
      </c>
      <c r="J3596" s="14" t="str">
        <f>VLOOKUP(A3596, [1]orders!A:I,9,FALSE)</f>
        <v>rolanda.larsen@yahoo.com</v>
      </c>
      <c r="K3596" s="14">
        <f>VLOOKUP(A3596, [1]orders!A:J,10,FALSE)</f>
        <v>11421</v>
      </c>
      <c r="L3596" s="2" t="str">
        <f>IFERROR(VLOOKUP(C3596, [5]stores!A:B, 2, FALSE), "Unknown")</f>
        <v>Baldwin Bikes</v>
      </c>
      <c r="M3596" s="2" t="str">
        <f>VLOOKUP(D3596,[3]products!A:B,2,FALSE)</f>
        <v>Electra Amsterdam Original 3i - 2015/2017</v>
      </c>
      <c r="N3596" s="2" t="str">
        <f>VLOOKUP(D3596, [3]products!A:H, 8, FALSE)</f>
        <v>Electra</v>
      </c>
      <c r="O3596" s="21">
        <f>VLOOKUP(A3596, [1]orders!A:D, 4, FALSE)</f>
        <v>43050</v>
      </c>
      <c r="P3596" s="2">
        <v>1</v>
      </c>
      <c r="Q3596" s="2">
        <v>659.99</v>
      </c>
      <c r="R3596" s="27">
        <v>0.2</v>
      </c>
      <c r="S3596" s="2">
        <f t="shared" si="56"/>
        <v>659.99</v>
      </c>
    </row>
    <row r="3597" spans="1:19" x14ac:dyDescent="0.3">
      <c r="A3597" s="2">
        <v>1243</v>
      </c>
      <c r="B3597" s="2">
        <v>1</v>
      </c>
      <c r="C3597" s="2">
        <f>VLOOKUP(A3597, [1]orders!A:G, 7, FALSE)</f>
        <v>2</v>
      </c>
      <c r="D3597" s="2">
        <v>44</v>
      </c>
      <c r="E3597" s="2">
        <f>VLOOKUP(C3597, [2]staffs!A:G,1,FALSE)</f>
        <v>2</v>
      </c>
      <c r="F3597" s="2" t="str">
        <f>VLOOKUP(E3597, [2]staffs!A:D,4,FALSE)</f>
        <v>mireya.copeland@bikes.shop</v>
      </c>
      <c r="G3597" s="2">
        <f>VLOOKUP(D3597, [3]products!$A:$D, 4, FALSE)</f>
        <v>6</v>
      </c>
      <c r="H3597" s="2" t="str">
        <f>VLOOKUP(G3597, [4]categories!A:B, 2, FALSE)</f>
        <v>Mountain Bikes</v>
      </c>
      <c r="I3597" s="14">
        <f>VLOOKUP(A3597, [1]orders!A:B,2,FALSE)</f>
        <v>346</v>
      </c>
      <c r="J3597" s="14" t="str">
        <f>VLOOKUP(A3597, [1]orders!A:I,9,FALSE)</f>
        <v>jacalyn.barnett@gmail.com</v>
      </c>
      <c r="K3597" s="14">
        <f>VLOOKUP(A3597, [1]orders!A:J,10,FALSE)</f>
        <v>11378</v>
      </c>
      <c r="L3597" s="2" t="str">
        <f>IFERROR(VLOOKUP(C3597, [5]stores!A:B, 2, FALSE), "Unknown")</f>
        <v>Baldwin Bikes</v>
      </c>
      <c r="M3597" s="2" t="str">
        <f>VLOOKUP(D3597,[3]products!A:B,2,FALSE)</f>
        <v>Haro SR 1.1 - 2017</v>
      </c>
      <c r="N3597" s="2" t="str">
        <f>VLOOKUP(D3597, [3]products!A:H, 8, FALSE)</f>
        <v>Haro</v>
      </c>
      <c r="O3597" s="21">
        <f>VLOOKUP(A3597, [1]orders!A:D, 4, FALSE)</f>
        <v>43050</v>
      </c>
      <c r="P3597" s="2">
        <v>1</v>
      </c>
      <c r="Q3597" s="2">
        <v>539.99</v>
      </c>
      <c r="R3597" s="27">
        <v>7.0000000000000007E-2</v>
      </c>
      <c r="S3597" s="2">
        <f t="shared" si="56"/>
        <v>539.99</v>
      </c>
    </row>
    <row r="3598" spans="1:19" x14ac:dyDescent="0.3">
      <c r="A3598" s="2">
        <v>1244</v>
      </c>
      <c r="B3598" s="2">
        <v>1</v>
      </c>
      <c r="C3598" s="2">
        <f>VLOOKUP(A3598, [1]orders!A:G, 7, FALSE)</f>
        <v>2</v>
      </c>
      <c r="D3598" s="2">
        <v>45</v>
      </c>
      <c r="E3598" s="2">
        <f>VLOOKUP(C3598, [2]staffs!A:G,1,FALSE)</f>
        <v>2</v>
      </c>
      <c r="F3598" s="2" t="str">
        <f>VLOOKUP(E3598, [2]staffs!A:D,4,FALSE)</f>
        <v>mireya.copeland@bikes.shop</v>
      </c>
      <c r="G3598" s="2">
        <f>VLOOKUP(D3598, [3]products!$A:$D, 4, FALSE)</f>
        <v>6</v>
      </c>
      <c r="H3598" s="2" t="str">
        <f>VLOOKUP(G3598, [4]categories!A:B, 2, FALSE)</f>
        <v>Mountain Bikes</v>
      </c>
      <c r="I3598" s="14">
        <f>VLOOKUP(A3598, [1]orders!A:B,2,FALSE)</f>
        <v>333</v>
      </c>
      <c r="J3598" s="14" t="str">
        <f>VLOOKUP(A3598, [1]orders!A:I,9,FALSE)</f>
        <v>ami.mcmahon@aol.com</v>
      </c>
      <c r="K3598" s="14">
        <f>VLOOKUP(A3598, [1]orders!A:J,10,FALSE)</f>
        <v>11104</v>
      </c>
      <c r="L3598" s="2" t="str">
        <f>IFERROR(VLOOKUP(C3598, [5]stores!A:B, 2, FALSE), "Unknown")</f>
        <v>Baldwin Bikes</v>
      </c>
      <c r="M3598" s="2" t="str">
        <f>VLOOKUP(D3598,[3]products!A:B,2,FALSE)</f>
        <v>Haro SR 1.2 - 2017</v>
      </c>
      <c r="N3598" s="2" t="str">
        <f>VLOOKUP(D3598, [3]products!A:H, 8, FALSE)</f>
        <v>Haro</v>
      </c>
      <c r="O3598" s="21">
        <f>VLOOKUP(A3598, [1]orders!A:D, 4, FALSE)</f>
        <v>43051</v>
      </c>
      <c r="P3598" s="2">
        <v>1</v>
      </c>
      <c r="Q3598" s="2">
        <v>869.99</v>
      </c>
      <c r="R3598" s="27">
        <v>0.2</v>
      </c>
      <c r="S3598" s="2">
        <f t="shared" si="56"/>
        <v>869.99</v>
      </c>
    </row>
    <row r="3599" spans="1:19" x14ac:dyDescent="0.3">
      <c r="A3599" s="2">
        <v>1244</v>
      </c>
      <c r="B3599" s="2">
        <v>2</v>
      </c>
      <c r="C3599" s="2">
        <f>VLOOKUP(A3599, [1]orders!A:G, 7, FALSE)</f>
        <v>2</v>
      </c>
      <c r="D3599" s="2">
        <v>38</v>
      </c>
      <c r="E3599" s="2">
        <f>VLOOKUP(C3599, [2]staffs!A:G,1,FALSE)</f>
        <v>2</v>
      </c>
      <c r="F3599" s="2" t="str">
        <f>VLOOKUP(E3599, [2]staffs!A:D,4,FALSE)</f>
        <v>mireya.copeland@bikes.shop</v>
      </c>
      <c r="G3599" s="2">
        <f>VLOOKUP(D3599, [3]products!$A:$D, 4, FALSE)</f>
        <v>6</v>
      </c>
      <c r="H3599" s="2" t="str">
        <f>VLOOKUP(G3599, [4]categories!A:B, 2, FALSE)</f>
        <v>Mountain Bikes</v>
      </c>
      <c r="I3599" s="14">
        <f>VLOOKUP(A3599, [1]orders!A:B,2,FALSE)</f>
        <v>333</v>
      </c>
      <c r="J3599" s="14" t="str">
        <f>VLOOKUP(A3599, [1]orders!A:I,9,FALSE)</f>
        <v>ami.mcmahon@aol.com</v>
      </c>
      <c r="K3599" s="14">
        <f>VLOOKUP(A3599, [1]orders!A:J,10,FALSE)</f>
        <v>11104</v>
      </c>
      <c r="L3599" s="2" t="str">
        <f>IFERROR(VLOOKUP(C3599, [5]stores!A:B, 2, FALSE), "Unknown")</f>
        <v>Baldwin Bikes</v>
      </c>
      <c r="M3599" s="2" t="str">
        <f>VLOOKUP(D3599,[3]products!A:B,2,FALSE)</f>
        <v>Haro Flightline Two 26 Plus - 2017</v>
      </c>
      <c r="N3599" s="2" t="str">
        <f>VLOOKUP(D3599, [3]products!A:H, 8, FALSE)</f>
        <v>Haro</v>
      </c>
      <c r="O3599" s="21">
        <f>VLOOKUP(A3599, [1]orders!A:D, 4, FALSE)</f>
        <v>43051</v>
      </c>
      <c r="P3599" s="2">
        <v>2</v>
      </c>
      <c r="Q3599" s="2">
        <v>549.99</v>
      </c>
      <c r="R3599" s="27">
        <v>7.0000000000000007E-2</v>
      </c>
      <c r="S3599" s="2">
        <f t="shared" si="56"/>
        <v>1099.98</v>
      </c>
    </row>
    <row r="3600" spans="1:19" x14ac:dyDescent="0.3">
      <c r="A3600" s="2">
        <v>1244</v>
      </c>
      <c r="B3600" s="2">
        <v>3</v>
      </c>
      <c r="C3600" s="2">
        <f>VLOOKUP(A3600, [1]orders!A:G, 7, FALSE)</f>
        <v>2</v>
      </c>
      <c r="D3600" s="2">
        <v>33</v>
      </c>
      <c r="E3600" s="2">
        <f>VLOOKUP(C3600, [2]staffs!A:G,1,FALSE)</f>
        <v>2</v>
      </c>
      <c r="F3600" s="2" t="str">
        <f>VLOOKUP(E3600, [2]staffs!A:D,4,FALSE)</f>
        <v>mireya.copeland@bikes.shop</v>
      </c>
      <c r="G3600" s="2">
        <f>VLOOKUP(D3600, [3]products!$A:$D, 4, FALSE)</f>
        <v>6</v>
      </c>
      <c r="H3600" s="2" t="str">
        <f>VLOOKUP(G3600, [4]categories!A:B, 2, FALSE)</f>
        <v>Mountain Bikes</v>
      </c>
      <c r="I3600" s="14">
        <f>VLOOKUP(A3600, [1]orders!A:B,2,FALSE)</f>
        <v>333</v>
      </c>
      <c r="J3600" s="14" t="str">
        <f>VLOOKUP(A3600, [1]orders!A:I,9,FALSE)</f>
        <v>ami.mcmahon@aol.com</v>
      </c>
      <c r="K3600" s="14">
        <f>VLOOKUP(A3600, [1]orders!A:J,10,FALSE)</f>
        <v>11104</v>
      </c>
      <c r="L3600" s="2" t="str">
        <f>IFERROR(VLOOKUP(C3600, [5]stores!A:B, 2, FALSE), "Unknown")</f>
        <v>Baldwin Bikes</v>
      </c>
      <c r="M3600" s="2" t="str">
        <f>VLOOKUP(D3600,[3]products!A:B,2,FALSE)</f>
        <v>Surly Wednesday Frameset - 2017</v>
      </c>
      <c r="N3600" s="2" t="str">
        <f>VLOOKUP(D3600, [3]products!A:H, 8, FALSE)</f>
        <v>Surly</v>
      </c>
      <c r="O3600" s="21">
        <f>VLOOKUP(A3600, [1]orders!A:D, 4, FALSE)</f>
        <v>43051</v>
      </c>
      <c r="P3600" s="2">
        <v>1</v>
      </c>
      <c r="Q3600" s="2">
        <v>469.99</v>
      </c>
      <c r="R3600" s="27">
        <v>7.0000000000000007E-2</v>
      </c>
      <c r="S3600" s="2">
        <f t="shared" si="56"/>
        <v>469.99</v>
      </c>
    </row>
    <row r="3601" spans="1:19" x14ac:dyDescent="0.3">
      <c r="A3601" s="2">
        <v>1244</v>
      </c>
      <c r="B3601" s="2">
        <v>4</v>
      </c>
      <c r="C3601" s="2">
        <f>VLOOKUP(A3601, [1]orders!A:G, 7, FALSE)</f>
        <v>2</v>
      </c>
      <c r="D3601" s="2">
        <v>37</v>
      </c>
      <c r="E3601" s="2">
        <f>VLOOKUP(C3601, [2]staffs!A:G,1,FALSE)</f>
        <v>2</v>
      </c>
      <c r="F3601" s="2" t="str">
        <f>VLOOKUP(E3601, [2]staffs!A:D,4,FALSE)</f>
        <v>mireya.copeland@bikes.shop</v>
      </c>
      <c r="G3601" s="2">
        <f>VLOOKUP(D3601, [3]products!$A:$D, 4, FALSE)</f>
        <v>6</v>
      </c>
      <c r="H3601" s="2" t="str">
        <f>VLOOKUP(G3601, [4]categories!A:B, 2, FALSE)</f>
        <v>Mountain Bikes</v>
      </c>
      <c r="I3601" s="14">
        <f>VLOOKUP(A3601, [1]orders!A:B,2,FALSE)</f>
        <v>333</v>
      </c>
      <c r="J3601" s="14" t="str">
        <f>VLOOKUP(A3601, [1]orders!A:I,9,FALSE)</f>
        <v>ami.mcmahon@aol.com</v>
      </c>
      <c r="K3601" s="14">
        <f>VLOOKUP(A3601, [1]orders!A:J,10,FALSE)</f>
        <v>11104</v>
      </c>
      <c r="L3601" s="2" t="str">
        <f>IFERROR(VLOOKUP(C3601, [5]stores!A:B, 2, FALSE), "Unknown")</f>
        <v>Baldwin Bikes</v>
      </c>
      <c r="M3601" s="2" t="str">
        <f>VLOOKUP(D3601,[3]products!A:B,2,FALSE)</f>
        <v>Haro Flightline One ST - 2017</v>
      </c>
      <c r="N3601" s="2" t="str">
        <f>VLOOKUP(D3601, [3]products!A:H, 8, FALSE)</f>
        <v>Haro</v>
      </c>
      <c r="O3601" s="21">
        <f>VLOOKUP(A3601, [1]orders!A:D, 4, FALSE)</f>
        <v>43051</v>
      </c>
      <c r="P3601" s="2">
        <v>2</v>
      </c>
      <c r="Q3601" s="2">
        <v>379.99</v>
      </c>
      <c r="R3601" s="27">
        <v>0.1</v>
      </c>
      <c r="S3601" s="2">
        <f t="shared" si="56"/>
        <v>759.98</v>
      </c>
    </row>
    <row r="3602" spans="1:19" x14ac:dyDescent="0.3">
      <c r="A3602" s="2">
        <v>1245</v>
      </c>
      <c r="B3602" s="2">
        <v>1</v>
      </c>
      <c r="C3602" s="2">
        <f>VLOOKUP(A3602, [1]orders!A:G, 7, FALSE)</f>
        <v>2</v>
      </c>
      <c r="D3602" s="2">
        <v>13</v>
      </c>
      <c r="E3602" s="2">
        <f>VLOOKUP(C3602, [2]staffs!A:G,1,FALSE)</f>
        <v>2</v>
      </c>
      <c r="F3602" s="2" t="str">
        <f>VLOOKUP(E3602, [2]staffs!A:D,4,FALSE)</f>
        <v>mireya.copeland@bikes.shop</v>
      </c>
      <c r="G3602" s="2">
        <f>VLOOKUP(D3602, [3]products!$A:$D, 4, FALSE)</f>
        <v>3</v>
      </c>
      <c r="H3602" s="2" t="str">
        <f>VLOOKUP(G3602, [4]categories!A:B, 2, FALSE)</f>
        <v>Cruisers Bicycles</v>
      </c>
      <c r="I3602" s="14">
        <f>VLOOKUP(A3602, [1]orders!A:B,2,FALSE)</f>
        <v>1166</v>
      </c>
      <c r="J3602" s="14" t="str">
        <f>VLOOKUP(A3602, [1]orders!A:I,9,FALSE)</f>
        <v>junita.reese@gmail.com</v>
      </c>
      <c r="K3602" s="14">
        <f>VLOOKUP(A3602, [1]orders!A:J,10,FALSE)</f>
        <v>11706</v>
      </c>
      <c r="L3602" s="2" t="str">
        <f>IFERROR(VLOOKUP(C3602, [5]stores!A:B, 2, FALSE), "Unknown")</f>
        <v>Baldwin Bikes</v>
      </c>
      <c r="M3602" s="2" t="str">
        <f>VLOOKUP(D3602,[3]products!A:B,2,FALSE)</f>
        <v>Electra Cruiser 1 (24-Inch) - 2016</v>
      </c>
      <c r="N3602" s="2" t="str">
        <f>VLOOKUP(D3602, [3]products!A:H, 8, FALSE)</f>
        <v>Electra</v>
      </c>
      <c r="O3602" s="21">
        <f>VLOOKUP(A3602, [1]orders!A:D, 4, FALSE)</f>
        <v>43052</v>
      </c>
      <c r="P3602" s="2">
        <v>1</v>
      </c>
      <c r="Q3602" s="2">
        <v>269.99</v>
      </c>
      <c r="R3602" s="27">
        <v>0.1</v>
      </c>
      <c r="S3602" s="2">
        <f t="shared" si="56"/>
        <v>269.99</v>
      </c>
    </row>
    <row r="3603" spans="1:19" x14ac:dyDescent="0.3">
      <c r="A3603" s="2">
        <v>1246</v>
      </c>
      <c r="B3603" s="2">
        <v>1</v>
      </c>
      <c r="C3603" s="2">
        <f>VLOOKUP(A3603, [1]orders!A:G, 7, FALSE)</f>
        <v>2</v>
      </c>
      <c r="D3603" s="2">
        <v>78</v>
      </c>
      <c r="E3603" s="2">
        <f>VLOOKUP(C3603, [2]staffs!A:G,1,FALSE)</f>
        <v>2</v>
      </c>
      <c r="F3603" s="2" t="str">
        <f>VLOOKUP(E3603, [2]staffs!A:D,4,FALSE)</f>
        <v>mireya.copeland@bikes.shop</v>
      </c>
      <c r="G3603" s="2">
        <f>VLOOKUP(D3603, [3]products!$A:$D, 4, FALSE)</f>
        <v>3</v>
      </c>
      <c r="H3603" s="2" t="str">
        <f>VLOOKUP(G3603, [4]categories!A:B, 2, FALSE)</f>
        <v>Cruisers Bicycles</v>
      </c>
      <c r="I3603" s="14">
        <f>VLOOKUP(A3603, [1]orders!A:B,2,FALSE)</f>
        <v>1329</v>
      </c>
      <c r="J3603" s="14" t="str">
        <f>VLOOKUP(A3603, [1]orders!A:I,9,FALSE)</f>
        <v>sharyn.brewer@aol.com</v>
      </c>
      <c r="K3603" s="14">
        <f>VLOOKUP(A3603, [1]orders!A:J,10,FALSE)</f>
        <v>11423</v>
      </c>
      <c r="L3603" s="2" t="str">
        <f>IFERROR(VLOOKUP(C3603, [5]stores!A:B, 2, FALSE), "Unknown")</f>
        <v>Baldwin Bikes</v>
      </c>
      <c r="M3603" s="2" t="str">
        <f>VLOOKUP(D3603,[3]products!A:B,2,FALSE)</f>
        <v>Sun Bicycles Biscayne Tandem CB - 2017</v>
      </c>
      <c r="N3603" s="2" t="str">
        <f>VLOOKUP(D3603, [3]products!A:H, 8, FALSE)</f>
        <v>Sun Bicycles</v>
      </c>
      <c r="O3603" s="21">
        <f>VLOOKUP(A3603, [1]orders!A:D, 4, FALSE)</f>
        <v>43052</v>
      </c>
      <c r="P3603" s="2">
        <v>2</v>
      </c>
      <c r="Q3603" s="2">
        <v>647.99</v>
      </c>
      <c r="R3603" s="27">
        <v>0.2</v>
      </c>
      <c r="S3603" s="2">
        <f t="shared" si="56"/>
        <v>1295.98</v>
      </c>
    </row>
    <row r="3604" spans="1:19" x14ac:dyDescent="0.3">
      <c r="A3604" s="2">
        <v>1246</v>
      </c>
      <c r="B3604" s="2">
        <v>2</v>
      </c>
      <c r="C3604" s="2">
        <f>VLOOKUP(A3604, [1]orders!A:G, 7, FALSE)</f>
        <v>2</v>
      </c>
      <c r="D3604" s="2">
        <v>46</v>
      </c>
      <c r="E3604" s="2">
        <f>VLOOKUP(C3604, [2]staffs!A:G,1,FALSE)</f>
        <v>2</v>
      </c>
      <c r="F3604" s="2" t="str">
        <f>VLOOKUP(E3604, [2]staffs!A:D,4,FALSE)</f>
        <v>mireya.copeland@bikes.shop</v>
      </c>
      <c r="G3604" s="2">
        <f>VLOOKUP(D3604, [3]products!$A:$D, 4, FALSE)</f>
        <v>6</v>
      </c>
      <c r="H3604" s="2" t="str">
        <f>VLOOKUP(G3604, [4]categories!A:B, 2, FALSE)</f>
        <v>Mountain Bikes</v>
      </c>
      <c r="I3604" s="14">
        <f>VLOOKUP(A3604, [1]orders!A:B,2,FALSE)</f>
        <v>1329</v>
      </c>
      <c r="J3604" s="14" t="str">
        <f>VLOOKUP(A3604, [1]orders!A:I,9,FALSE)</f>
        <v>sharyn.brewer@aol.com</v>
      </c>
      <c r="K3604" s="14">
        <f>VLOOKUP(A3604, [1]orders!A:J,10,FALSE)</f>
        <v>11423</v>
      </c>
      <c r="L3604" s="2" t="str">
        <f>IFERROR(VLOOKUP(C3604, [5]stores!A:B, 2, FALSE), "Unknown")</f>
        <v>Baldwin Bikes</v>
      </c>
      <c r="M3604" s="2" t="str">
        <f>VLOOKUP(D3604,[3]products!A:B,2,FALSE)</f>
        <v>Haro SR 1.3 - 2017</v>
      </c>
      <c r="N3604" s="2" t="str">
        <f>VLOOKUP(D3604, [3]products!A:H, 8, FALSE)</f>
        <v>Haro</v>
      </c>
      <c r="O3604" s="21">
        <f>VLOOKUP(A3604, [1]orders!A:D, 4, FALSE)</f>
        <v>43052</v>
      </c>
      <c r="P3604" s="2">
        <v>1</v>
      </c>
      <c r="Q3604" s="2">
        <v>1409.99</v>
      </c>
      <c r="R3604" s="27">
        <v>0.05</v>
      </c>
      <c r="S3604" s="2">
        <f t="shared" si="56"/>
        <v>1409.99</v>
      </c>
    </row>
    <row r="3605" spans="1:19" x14ac:dyDescent="0.3">
      <c r="A3605" s="2">
        <v>1246</v>
      </c>
      <c r="B3605" s="2">
        <v>3</v>
      </c>
      <c r="C3605" s="2">
        <f>VLOOKUP(A3605, [1]orders!A:G, 7, FALSE)</f>
        <v>2</v>
      </c>
      <c r="D3605" s="2">
        <v>45</v>
      </c>
      <c r="E3605" s="2">
        <f>VLOOKUP(C3605, [2]staffs!A:G,1,FALSE)</f>
        <v>2</v>
      </c>
      <c r="F3605" s="2" t="str">
        <f>VLOOKUP(E3605, [2]staffs!A:D,4,FALSE)</f>
        <v>mireya.copeland@bikes.shop</v>
      </c>
      <c r="G3605" s="2">
        <f>VLOOKUP(D3605, [3]products!$A:$D, 4, FALSE)</f>
        <v>6</v>
      </c>
      <c r="H3605" s="2" t="str">
        <f>VLOOKUP(G3605, [4]categories!A:B, 2, FALSE)</f>
        <v>Mountain Bikes</v>
      </c>
      <c r="I3605" s="14">
        <f>VLOOKUP(A3605, [1]orders!A:B,2,FALSE)</f>
        <v>1329</v>
      </c>
      <c r="J3605" s="14" t="str">
        <f>VLOOKUP(A3605, [1]orders!A:I,9,FALSE)</f>
        <v>sharyn.brewer@aol.com</v>
      </c>
      <c r="K3605" s="14">
        <f>VLOOKUP(A3605, [1]orders!A:J,10,FALSE)</f>
        <v>11423</v>
      </c>
      <c r="L3605" s="2" t="str">
        <f>IFERROR(VLOOKUP(C3605, [5]stores!A:B, 2, FALSE), "Unknown")</f>
        <v>Baldwin Bikes</v>
      </c>
      <c r="M3605" s="2" t="str">
        <f>VLOOKUP(D3605,[3]products!A:B,2,FALSE)</f>
        <v>Haro SR 1.2 - 2017</v>
      </c>
      <c r="N3605" s="2" t="str">
        <f>VLOOKUP(D3605, [3]products!A:H, 8, FALSE)</f>
        <v>Haro</v>
      </c>
      <c r="O3605" s="21">
        <f>VLOOKUP(A3605, [1]orders!A:D, 4, FALSE)</f>
        <v>43052</v>
      </c>
      <c r="P3605" s="2">
        <v>2</v>
      </c>
      <c r="Q3605" s="2">
        <v>869.99</v>
      </c>
      <c r="R3605" s="27">
        <v>7.0000000000000007E-2</v>
      </c>
      <c r="S3605" s="2">
        <f t="shared" si="56"/>
        <v>1739.98</v>
      </c>
    </row>
    <row r="3606" spans="1:19" x14ac:dyDescent="0.3">
      <c r="A3606" s="2">
        <v>1247</v>
      </c>
      <c r="B3606" s="2">
        <v>1</v>
      </c>
      <c r="C3606" s="2">
        <f>VLOOKUP(A3606, [1]orders!A:G, 7, FALSE)</f>
        <v>1</v>
      </c>
      <c r="D3606" s="2">
        <v>15</v>
      </c>
      <c r="E3606" s="2">
        <f>VLOOKUP(C3606, [2]staffs!A:G,1,FALSE)</f>
        <v>1</v>
      </c>
      <c r="F3606" s="2" t="str">
        <f>VLOOKUP(E3606, [2]staffs!A:D,4,FALSE)</f>
        <v>fabiola.jackson@bikes.shop</v>
      </c>
      <c r="G3606" s="2">
        <f>VLOOKUP(D3606, [3]products!$A:$D, 4, FALSE)</f>
        <v>3</v>
      </c>
      <c r="H3606" s="2" t="str">
        <f>VLOOKUP(G3606, [4]categories!A:B, 2, FALSE)</f>
        <v>Cruisers Bicycles</v>
      </c>
      <c r="I3606" s="14">
        <f>VLOOKUP(A3606, [1]orders!A:B,2,FALSE)</f>
        <v>426</v>
      </c>
      <c r="J3606" s="14" t="str">
        <f>VLOOKUP(A3606, [1]orders!A:I,9,FALSE)</f>
        <v>daisy.ward@msn.com</v>
      </c>
      <c r="K3606" s="14">
        <f>VLOOKUP(A3606, [1]orders!A:J,10,FALSE)</f>
        <v>91768</v>
      </c>
      <c r="L3606" s="2" t="str">
        <f>IFERROR(VLOOKUP(C3606, [5]stores!A:B, 2, FALSE), "Unknown")</f>
        <v>Santa Cruz Bikes</v>
      </c>
      <c r="M3606" s="2" t="str">
        <f>VLOOKUP(D3606,[3]products!A:B,2,FALSE)</f>
        <v>Electra Moto 1 - 2016</v>
      </c>
      <c r="N3606" s="2" t="str">
        <f>VLOOKUP(D3606, [3]products!A:H, 8, FALSE)</f>
        <v>Electra</v>
      </c>
      <c r="O3606" s="21">
        <f>VLOOKUP(A3606, [1]orders!A:D, 4, FALSE)</f>
        <v>43055</v>
      </c>
      <c r="P3606" s="2">
        <v>2</v>
      </c>
      <c r="Q3606" s="2">
        <v>529.99</v>
      </c>
      <c r="R3606" s="27">
        <v>0.1</v>
      </c>
      <c r="S3606" s="2">
        <f t="shared" si="56"/>
        <v>1059.98</v>
      </c>
    </row>
    <row r="3607" spans="1:19" x14ac:dyDescent="0.3">
      <c r="A3607" s="2">
        <v>1247</v>
      </c>
      <c r="B3607" s="2">
        <v>2</v>
      </c>
      <c r="C3607" s="2">
        <f>VLOOKUP(A3607, [1]orders!A:G, 7, FALSE)</f>
        <v>1</v>
      </c>
      <c r="D3607" s="2">
        <v>28</v>
      </c>
      <c r="E3607" s="2">
        <f>VLOOKUP(C3607, [2]staffs!A:G,1,FALSE)</f>
        <v>1</v>
      </c>
      <c r="F3607" s="2" t="str">
        <f>VLOOKUP(E3607, [2]staffs!A:D,4,FALSE)</f>
        <v>fabiola.jackson@bikes.shop</v>
      </c>
      <c r="G3607" s="2">
        <f>VLOOKUP(D3607, [3]products!$A:$D, 4, FALSE)</f>
        <v>6</v>
      </c>
      <c r="H3607" s="2" t="str">
        <f>VLOOKUP(G3607, [4]categories!A:B, 2, FALSE)</f>
        <v>Mountain Bikes</v>
      </c>
      <c r="I3607" s="14">
        <f>VLOOKUP(A3607, [1]orders!A:B,2,FALSE)</f>
        <v>426</v>
      </c>
      <c r="J3607" s="14" t="str">
        <f>VLOOKUP(A3607, [1]orders!A:I,9,FALSE)</f>
        <v>daisy.ward@msn.com</v>
      </c>
      <c r="K3607" s="14">
        <f>VLOOKUP(A3607, [1]orders!A:J,10,FALSE)</f>
        <v>91768</v>
      </c>
      <c r="L3607" s="2" t="str">
        <f>IFERROR(VLOOKUP(C3607, [5]stores!A:B, 2, FALSE), "Unknown")</f>
        <v>Santa Cruz Bikes</v>
      </c>
      <c r="M3607" s="2" t="str">
        <f>VLOOKUP(D3607,[3]products!A:B,2,FALSE)</f>
        <v>Surly Karate Monkey 27.5+ Frameset - 2017</v>
      </c>
      <c r="N3607" s="2" t="str">
        <f>VLOOKUP(D3607, [3]products!A:H, 8, FALSE)</f>
        <v>Surly</v>
      </c>
      <c r="O3607" s="21">
        <f>VLOOKUP(A3607, [1]orders!A:D, 4, FALSE)</f>
        <v>43055</v>
      </c>
      <c r="P3607" s="2">
        <v>2</v>
      </c>
      <c r="Q3607" s="2">
        <v>2499.9899999999998</v>
      </c>
      <c r="R3607" s="27">
        <v>0.1</v>
      </c>
      <c r="S3607" s="2">
        <f t="shared" si="56"/>
        <v>4999.9799999999996</v>
      </c>
    </row>
    <row r="3608" spans="1:19" x14ac:dyDescent="0.3">
      <c r="A3608" s="2">
        <v>1247</v>
      </c>
      <c r="B3608" s="2">
        <v>3</v>
      </c>
      <c r="C3608" s="2">
        <f>VLOOKUP(A3608, [1]orders!A:G, 7, FALSE)</f>
        <v>1</v>
      </c>
      <c r="D3608" s="2">
        <v>26</v>
      </c>
      <c r="E3608" s="2">
        <f>VLOOKUP(C3608, [2]staffs!A:G,1,FALSE)</f>
        <v>1</v>
      </c>
      <c r="F3608" s="2" t="str">
        <f>VLOOKUP(E3608, [2]staffs!A:D,4,FALSE)</f>
        <v>fabiola.jackson@bikes.shop</v>
      </c>
      <c r="G3608" s="2">
        <f>VLOOKUP(D3608, [3]products!$A:$D, 4, FALSE)</f>
        <v>2</v>
      </c>
      <c r="H3608" s="2" t="str">
        <f>VLOOKUP(G3608, [4]categories!A:B, 2, FALSE)</f>
        <v>Comfort Bicycles</v>
      </c>
      <c r="I3608" s="14">
        <f>VLOOKUP(A3608, [1]orders!A:B,2,FALSE)</f>
        <v>426</v>
      </c>
      <c r="J3608" s="14" t="str">
        <f>VLOOKUP(A3608, [1]orders!A:I,9,FALSE)</f>
        <v>daisy.ward@msn.com</v>
      </c>
      <c r="K3608" s="14">
        <f>VLOOKUP(A3608, [1]orders!A:J,10,FALSE)</f>
        <v>91768</v>
      </c>
      <c r="L3608" s="2" t="str">
        <f>IFERROR(VLOOKUP(C3608, [5]stores!A:B, 2, FALSE), "Unknown")</f>
        <v>Santa Cruz Bikes</v>
      </c>
      <c r="M3608" s="2" t="str">
        <f>VLOOKUP(D3608,[3]products!A:B,2,FALSE)</f>
        <v>Electra Townie Original 7D EQ - 2016</v>
      </c>
      <c r="N3608" s="2" t="str">
        <f>VLOOKUP(D3608, [3]products!A:H, 8, FALSE)</f>
        <v>Electra</v>
      </c>
      <c r="O3608" s="21">
        <f>VLOOKUP(A3608, [1]orders!A:D, 4, FALSE)</f>
        <v>43055</v>
      </c>
      <c r="P3608" s="2">
        <v>1</v>
      </c>
      <c r="Q3608" s="2">
        <v>599.99</v>
      </c>
      <c r="R3608" s="27">
        <v>0.05</v>
      </c>
      <c r="S3608" s="2">
        <f t="shared" si="56"/>
        <v>599.99</v>
      </c>
    </row>
    <row r="3609" spans="1:19" x14ac:dyDescent="0.3">
      <c r="A3609" s="2">
        <v>1248</v>
      </c>
      <c r="B3609" s="2">
        <v>1</v>
      </c>
      <c r="C3609" s="2">
        <f>VLOOKUP(A3609, [1]orders!A:G, 7, FALSE)</f>
        <v>1</v>
      </c>
      <c r="D3609" s="2">
        <v>94</v>
      </c>
      <c r="E3609" s="2">
        <f>VLOOKUP(C3609, [2]staffs!A:G,1,FALSE)</f>
        <v>1</v>
      </c>
      <c r="F3609" s="2" t="str">
        <f>VLOOKUP(E3609, [2]staffs!A:D,4,FALSE)</f>
        <v>fabiola.jackson@bikes.shop</v>
      </c>
      <c r="G3609" s="2">
        <f>VLOOKUP(D3609, [3]products!$A:$D, 4, FALSE)</f>
        <v>1</v>
      </c>
      <c r="H3609" s="2" t="str">
        <f>VLOOKUP(G3609, [4]categories!A:B, 2, FALSE)</f>
        <v>Children Bicycles</v>
      </c>
      <c r="I3609" s="14">
        <f>VLOOKUP(A3609, [1]orders!A:B,2,FALSE)</f>
        <v>1367</v>
      </c>
      <c r="J3609" s="14" t="str">
        <f>VLOOKUP(A3609, [1]orders!A:I,9,FALSE)</f>
        <v>lucile.manning@yahoo.com</v>
      </c>
      <c r="K3609" s="14">
        <f>VLOOKUP(A3609, [1]orders!A:J,10,FALSE)</f>
        <v>95008</v>
      </c>
      <c r="L3609" s="2" t="str">
        <f>IFERROR(VLOOKUP(C3609, [5]stores!A:B, 2, FALSE), "Unknown")</f>
        <v>Santa Cruz Bikes</v>
      </c>
      <c r="M3609" s="2" t="str">
        <f>VLOOKUP(D3609,[3]products!A:B,2,FALSE)</f>
        <v>Haro Shredder Pro 20 - 2017</v>
      </c>
      <c r="N3609" s="2" t="str">
        <f>VLOOKUP(D3609, [3]products!A:H, 8, FALSE)</f>
        <v>Haro</v>
      </c>
      <c r="O3609" s="21">
        <f>VLOOKUP(A3609, [1]orders!A:D, 4, FALSE)</f>
        <v>43055</v>
      </c>
      <c r="P3609" s="2">
        <v>2</v>
      </c>
      <c r="Q3609" s="2">
        <v>249.99</v>
      </c>
      <c r="R3609" s="27">
        <v>0.05</v>
      </c>
      <c r="S3609" s="2">
        <f t="shared" si="56"/>
        <v>499.98</v>
      </c>
    </row>
    <row r="3610" spans="1:19" x14ac:dyDescent="0.3">
      <c r="A3610" s="2">
        <v>1248</v>
      </c>
      <c r="B3610" s="2">
        <v>2</v>
      </c>
      <c r="C3610" s="2">
        <f>VLOOKUP(A3610, [1]orders!A:G, 7, FALSE)</f>
        <v>1</v>
      </c>
      <c r="D3610" s="2">
        <v>33</v>
      </c>
      <c r="E3610" s="2">
        <f>VLOOKUP(C3610, [2]staffs!A:G,1,FALSE)</f>
        <v>1</v>
      </c>
      <c r="F3610" s="2" t="str">
        <f>VLOOKUP(E3610, [2]staffs!A:D,4,FALSE)</f>
        <v>fabiola.jackson@bikes.shop</v>
      </c>
      <c r="G3610" s="2">
        <f>VLOOKUP(D3610, [3]products!$A:$D, 4, FALSE)</f>
        <v>6</v>
      </c>
      <c r="H3610" s="2" t="str">
        <f>VLOOKUP(G3610, [4]categories!A:B, 2, FALSE)</f>
        <v>Mountain Bikes</v>
      </c>
      <c r="I3610" s="14">
        <f>VLOOKUP(A3610, [1]orders!A:B,2,FALSE)</f>
        <v>1367</v>
      </c>
      <c r="J3610" s="14" t="str">
        <f>VLOOKUP(A3610, [1]orders!A:I,9,FALSE)</f>
        <v>lucile.manning@yahoo.com</v>
      </c>
      <c r="K3610" s="14">
        <f>VLOOKUP(A3610, [1]orders!A:J,10,FALSE)</f>
        <v>95008</v>
      </c>
      <c r="L3610" s="2" t="str">
        <f>IFERROR(VLOOKUP(C3610, [5]stores!A:B, 2, FALSE), "Unknown")</f>
        <v>Santa Cruz Bikes</v>
      </c>
      <c r="M3610" s="2" t="str">
        <f>VLOOKUP(D3610,[3]products!A:B,2,FALSE)</f>
        <v>Surly Wednesday Frameset - 2017</v>
      </c>
      <c r="N3610" s="2" t="str">
        <f>VLOOKUP(D3610, [3]products!A:H, 8, FALSE)</f>
        <v>Surly</v>
      </c>
      <c r="O3610" s="21">
        <f>VLOOKUP(A3610, [1]orders!A:D, 4, FALSE)</f>
        <v>43055</v>
      </c>
      <c r="P3610" s="2">
        <v>2</v>
      </c>
      <c r="Q3610" s="2">
        <v>469.99</v>
      </c>
      <c r="R3610" s="27">
        <v>0.1</v>
      </c>
      <c r="S3610" s="2">
        <f t="shared" si="56"/>
        <v>939.98</v>
      </c>
    </row>
    <row r="3611" spans="1:19" x14ac:dyDescent="0.3">
      <c r="A3611" s="2">
        <v>1248</v>
      </c>
      <c r="B3611" s="2">
        <v>3</v>
      </c>
      <c r="C3611" s="2">
        <f>VLOOKUP(A3611, [1]orders!A:G, 7, FALSE)</f>
        <v>1</v>
      </c>
      <c r="D3611" s="2">
        <v>92</v>
      </c>
      <c r="E3611" s="2">
        <f>VLOOKUP(C3611, [2]staffs!A:G,1,FALSE)</f>
        <v>1</v>
      </c>
      <c r="F3611" s="2" t="str">
        <f>VLOOKUP(E3611, [2]staffs!A:D,4,FALSE)</f>
        <v>fabiola.jackson@bikes.shop</v>
      </c>
      <c r="G3611" s="2">
        <f>VLOOKUP(D3611, [3]products!$A:$D, 4, FALSE)</f>
        <v>1</v>
      </c>
      <c r="H3611" s="2" t="str">
        <f>VLOOKUP(G3611, [4]categories!A:B, 2, FALSE)</f>
        <v>Children Bicycles</v>
      </c>
      <c r="I3611" s="14">
        <f>VLOOKUP(A3611, [1]orders!A:B,2,FALSE)</f>
        <v>1367</v>
      </c>
      <c r="J3611" s="14" t="str">
        <f>VLOOKUP(A3611, [1]orders!A:I,9,FALSE)</f>
        <v>lucile.manning@yahoo.com</v>
      </c>
      <c r="K3611" s="14">
        <f>VLOOKUP(A3611, [1]orders!A:J,10,FALSE)</f>
        <v>95008</v>
      </c>
      <c r="L3611" s="2" t="str">
        <f>IFERROR(VLOOKUP(C3611, [5]stores!A:B, 2, FALSE), "Unknown")</f>
        <v>Santa Cruz Bikes</v>
      </c>
      <c r="M3611" s="2" t="str">
        <f>VLOOKUP(D3611,[3]products!A:B,2,FALSE)</f>
        <v>Haro Shredder 20 - 2017</v>
      </c>
      <c r="N3611" s="2" t="str">
        <f>VLOOKUP(D3611, [3]products!A:H, 8, FALSE)</f>
        <v>Haro</v>
      </c>
      <c r="O3611" s="21">
        <f>VLOOKUP(A3611, [1]orders!A:D, 4, FALSE)</f>
        <v>43055</v>
      </c>
      <c r="P3611" s="2">
        <v>1</v>
      </c>
      <c r="Q3611" s="2">
        <v>209.99</v>
      </c>
      <c r="R3611" s="27">
        <v>0.1</v>
      </c>
      <c r="S3611" s="2">
        <f t="shared" si="56"/>
        <v>209.99</v>
      </c>
    </row>
    <row r="3612" spans="1:19" x14ac:dyDescent="0.3">
      <c r="A3612" s="2">
        <v>1248</v>
      </c>
      <c r="B3612" s="2">
        <v>4</v>
      </c>
      <c r="C3612" s="2">
        <f>VLOOKUP(A3612, [1]orders!A:G, 7, FALSE)</f>
        <v>1</v>
      </c>
      <c r="D3612" s="2">
        <v>12</v>
      </c>
      <c r="E3612" s="2">
        <f>VLOOKUP(C3612, [2]staffs!A:G,1,FALSE)</f>
        <v>1</v>
      </c>
      <c r="F3612" s="2" t="str">
        <f>VLOOKUP(E3612, [2]staffs!A:D,4,FALSE)</f>
        <v>fabiola.jackson@bikes.shop</v>
      </c>
      <c r="G3612" s="2">
        <f>VLOOKUP(D3612, [3]products!$A:$D, 4, FALSE)</f>
        <v>3</v>
      </c>
      <c r="H3612" s="2" t="str">
        <f>VLOOKUP(G3612, [4]categories!A:B, 2, FALSE)</f>
        <v>Cruisers Bicycles</v>
      </c>
      <c r="I3612" s="14">
        <f>VLOOKUP(A3612, [1]orders!A:B,2,FALSE)</f>
        <v>1367</v>
      </c>
      <c r="J3612" s="14" t="str">
        <f>VLOOKUP(A3612, [1]orders!A:I,9,FALSE)</f>
        <v>lucile.manning@yahoo.com</v>
      </c>
      <c r="K3612" s="14">
        <f>VLOOKUP(A3612, [1]orders!A:J,10,FALSE)</f>
        <v>95008</v>
      </c>
      <c r="L3612" s="2" t="str">
        <f>IFERROR(VLOOKUP(C3612, [5]stores!A:B, 2, FALSE), "Unknown")</f>
        <v>Santa Cruz Bikes</v>
      </c>
      <c r="M3612" s="2" t="str">
        <f>VLOOKUP(D3612,[3]products!A:B,2,FALSE)</f>
        <v>Electra Townie Original 21D - 2016</v>
      </c>
      <c r="N3612" s="2" t="str">
        <f>VLOOKUP(D3612, [3]products!A:H, 8, FALSE)</f>
        <v>Electra</v>
      </c>
      <c r="O3612" s="21">
        <f>VLOOKUP(A3612, [1]orders!A:D, 4, FALSE)</f>
        <v>43055</v>
      </c>
      <c r="P3612" s="2">
        <v>1</v>
      </c>
      <c r="Q3612" s="2">
        <v>549.99</v>
      </c>
      <c r="R3612" s="27">
        <v>0.05</v>
      </c>
      <c r="S3612" s="2">
        <f t="shared" si="56"/>
        <v>549.99</v>
      </c>
    </row>
    <row r="3613" spans="1:19" x14ac:dyDescent="0.3">
      <c r="A3613" s="2">
        <v>1249</v>
      </c>
      <c r="B3613" s="2">
        <v>1</v>
      </c>
      <c r="C3613" s="2">
        <f>VLOOKUP(A3613, [1]orders!A:G, 7, FALSE)</f>
        <v>2</v>
      </c>
      <c r="D3613" s="2">
        <v>62</v>
      </c>
      <c r="E3613" s="2">
        <f>VLOOKUP(C3613, [2]staffs!A:G,1,FALSE)</f>
        <v>2</v>
      </c>
      <c r="F3613" s="2" t="str">
        <f>VLOOKUP(E3613, [2]staffs!A:D,4,FALSE)</f>
        <v>mireya.copeland@bikes.shop</v>
      </c>
      <c r="G3613" s="2">
        <f>VLOOKUP(D3613, [3]products!$A:$D, 4, FALSE)</f>
        <v>4</v>
      </c>
      <c r="H3613" s="2" t="str">
        <f>VLOOKUP(G3613, [4]categories!A:B, 2, FALSE)</f>
        <v>Cyclocross Bicycles</v>
      </c>
      <c r="I3613" s="14">
        <f>VLOOKUP(A3613, [1]orders!A:B,2,FALSE)</f>
        <v>545</v>
      </c>
      <c r="J3613" s="14" t="str">
        <f>VLOOKUP(A3613, [1]orders!A:I,9,FALSE)</f>
        <v>tajuana.rollins@msn.com</v>
      </c>
      <c r="K3613" s="14">
        <f>VLOOKUP(A3613, [1]orders!A:J,10,FALSE)</f>
        <v>13126</v>
      </c>
      <c r="L3613" s="2" t="str">
        <f>IFERROR(VLOOKUP(C3613, [5]stores!A:B, 2, FALSE), "Unknown")</f>
        <v>Baldwin Bikes</v>
      </c>
      <c r="M3613" s="2" t="str">
        <f>VLOOKUP(D3613,[3]products!A:B,2,FALSE)</f>
        <v>Trek Boone 7 - 2017</v>
      </c>
      <c r="N3613" s="2" t="str">
        <f>VLOOKUP(D3613, [3]products!A:H, 8, FALSE)</f>
        <v>Trek</v>
      </c>
      <c r="O3613" s="21">
        <f>VLOOKUP(A3613, [1]orders!A:D, 4, FALSE)</f>
        <v>43056</v>
      </c>
      <c r="P3613" s="2">
        <v>1</v>
      </c>
      <c r="Q3613" s="2">
        <v>3499.99</v>
      </c>
      <c r="R3613" s="27">
        <v>0.05</v>
      </c>
      <c r="S3613" s="2">
        <f t="shared" si="56"/>
        <v>3499.99</v>
      </c>
    </row>
    <row r="3614" spans="1:19" x14ac:dyDescent="0.3">
      <c r="A3614" s="2">
        <v>1249</v>
      </c>
      <c r="B3614" s="2">
        <v>2</v>
      </c>
      <c r="C3614" s="2">
        <f>VLOOKUP(A3614, [1]orders!A:G, 7, FALSE)</f>
        <v>2</v>
      </c>
      <c r="D3614" s="2">
        <v>104</v>
      </c>
      <c r="E3614" s="2">
        <f>VLOOKUP(C3614, [2]staffs!A:G,1,FALSE)</f>
        <v>2</v>
      </c>
      <c r="F3614" s="2" t="str">
        <f>VLOOKUP(E3614, [2]staffs!A:D,4,FALSE)</f>
        <v>mireya.copeland@bikes.shop</v>
      </c>
      <c r="G3614" s="2">
        <f>VLOOKUP(D3614, [3]products!$A:$D, 4, FALSE)</f>
        <v>2</v>
      </c>
      <c r="H3614" s="2" t="str">
        <f>VLOOKUP(G3614, [4]categories!A:B, 2, FALSE)</f>
        <v>Comfort Bicycles</v>
      </c>
      <c r="I3614" s="14">
        <f>VLOOKUP(A3614, [1]orders!A:B,2,FALSE)</f>
        <v>545</v>
      </c>
      <c r="J3614" s="14" t="str">
        <f>VLOOKUP(A3614, [1]orders!A:I,9,FALSE)</f>
        <v>tajuana.rollins@msn.com</v>
      </c>
      <c r="K3614" s="14">
        <f>VLOOKUP(A3614, [1]orders!A:J,10,FALSE)</f>
        <v>13126</v>
      </c>
      <c r="L3614" s="2" t="str">
        <f>IFERROR(VLOOKUP(C3614, [5]stores!A:B, 2, FALSE), "Unknown")</f>
        <v>Baldwin Bikes</v>
      </c>
      <c r="M3614" s="2" t="str">
        <f>VLOOKUP(D3614,[3]products!A:B,2,FALSE)</f>
        <v>Sun Bicycles Streamway - 2017</v>
      </c>
      <c r="N3614" s="2" t="str">
        <f>VLOOKUP(D3614, [3]products!A:H, 8, FALSE)</f>
        <v>Sun Bicycles</v>
      </c>
      <c r="O3614" s="21">
        <f>VLOOKUP(A3614, [1]orders!A:D, 4, FALSE)</f>
        <v>43056</v>
      </c>
      <c r="P3614" s="2">
        <v>1</v>
      </c>
      <c r="Q3614" s="2">
        <v>481.99</v>
      </c>
      <c r="R3614" s="27">
        <v>0.05</v>
      </c>
      <c r="S3614" s="2">
        <f t="shared" si="56"/>
        <v>481.99</v>
      </c>
    </row>
    <row r="3615" spans="1:19" x14ac:dyDescent="0.3">
      <c r="A3615" s="2">
        <v>1249</v>
      </c>
      <c r="B3615" s="2">
        <v>3</v>
      </c>
      <c r="C3615" s="2">
        <f>VLOOKUP(A3615, [1]orders!A:G, 7, FALSE)</f>
        <v>2</v>
      </c>
      <c r="D3615" s="2">
        <v>61</v>
      </c>
      <c r="E3615" s="2">
        <f>VLOOKUP(C3615, [2]staffs!A:G,1,FALSE)</f>
        <v>2</v>
      </c>
      <c r="F3615" s="2" t="str">
        <f>VLOOKUP(E3615, [2]staffs!A:D,4,FALSE)</f>
        <v>mireya.copeland@bikes.shop</v>
      </c>
      <c r="G3615" s="2">
        <f>VLOOKUP(D3615, [3]products!$A:$D, 4, FALSE)</f>
        <v>5</v>
      </c>
      <c r="H3615" s="2" t="str">
        <f>VLOOKUP(G3615, [4]categories!A:B, 2, FALSE)</f>
        <v>Electric Bikes</v>
      </c>
      <c r="I3615" s="14">
        <f>VLOOKUP(A3615, [1]orders!A:B,2,FALSE)</f>
        <v>545</v>
      </c>
      <c r="J3615" s="14" t="str">
        <f>VLOOKUP(A3615, [1]orders!A:I,9,FALSE)</f>
        <v>tajuana.rollins@msn.com</v>
      </c>
      <c r="K3615" s="14">
        <f>VLOOKUP(A3615, [1]orders!A:J,10,FALSE)</f>
        <v>13126</v>
      </c>
      <c r="L3615" s="2" t="str">
        <f>IFERROR(VLOOKUP(C3615, [5]stores!A:B, 2, FALSE), "Unknown")</f>
        <v>Baldwin Bikes</v>
      </c>
      <c r="M3615" s="2" t="str">
        <f>VLOOKUP(D3615,[3]products!A:B,2,FALSE)</f>
        <v>Trek Powerfly 8 FS Plus - 2017</v>
      </c>
      <c r="N3615" s="2" t="str">
        <f>VLOOKUP(D3615, [3]products!A:H, 8, FALSE)</f>
        <v>Trek</v>
      </c>
      <c r="O3615" s="21">
        <f>VLOOKUP(A3615, [1]orders!A:D, 4, FALSE)</f>
        <v>43056</v>
      </c>
      <c r="P3615" s="2">
        <v>1</v>
      </c>
      <c r="Q3615" s="2">
        <v>4999.99</v>
      </c>
      <c r="R3615" s="27">
        <v>0.2</v>
      </c>
      <c r="S3615" s="2">
        <f t="shared" si="56"/>
        <v>4999.99</v>
      </c>
    </row>
    <row r="3616" spans="1:19" x14ac:dyDescent="0.3">
      <c r="A3616" s="2">
        <v>1250</v>
      </c>
      <c r="B3616" s="2">
        <v>1</v>
      </c>
      <c r="C3616" s="2">
        <f>VLOOKUP(A3616, [1]orders!A:G, 7, FALSE)</f>
        <v>2</v>
      </c>
      <c r="D3616" s="2">
        <v>78</v>
      </c>
      <c r="E3616" s="2">
        <f>VLOOKUP(C3616, [2]staffs!A:G,1,FALSE)</f>
        <v>2</v>
      </c>
      <c r="F3616" s="2" t="str">
        <f>VLOOKUP(E3616, [2]staffs!A:D,4,FALSE)</f>
        <v>mireya.copeland@bikes.shop</v>
      </c>
      <c r="G3616" s="2">
        <f>VLOOKUP(D3616, [3]products!$A:$D, 4, FALSE)</f>
        <v>3</v>
      </c>
      <c r="H3616" s="2" t="str">
        <f>VLOOKUP(G3616, [4]categories!A:B, 2, FALSE)</f>
        <v>Cruisers Bicycles</v>
      </c>
      <c r="I3616" s="14">
        <f>VLOOKUP(A3616, [1]orders!A:B,2,FALSE)</f>
        <v>1188</v>
      </c>
      <c r="J3616" s="14" t="str">
        <f>VLOOKUP(A3616, [1]orders!A:I,9,FALSE)</f>
        <v>marcene.curtis@msn.com</v>
      </c>
      <c r="K3616" s="14">
        <f>VLOOKUP(A3616, [1]orders!A:J,10,FALSE)</f>
        <v>10701</v>
      </c>
      <c r="L3616" s="2" t="str">
        <f>IFERROR(VLOOKUP(C3616, [5]stores!A:B, 2, FALSE), "Unknown")</f>
        <v>Baldwin Bikes</v>
      </c>
      <c r="M3616" s="2" t="str">
        <f>VLOOKUP(D3616,[3]products!A:B,2,FALSE)</f>
        <v>Sun Bicycles Biscayne Tandem CB - 2017</v>
      </c>
      <c r="N3616" s="2" t="str">
        <f>VLOOKUP(D3616, [3]products!A:H, 8, FALSE)</f>
        <v>Sun Bicycles</v>
      </c>
      <c r="O3616" s="21">
        <f>VLOOKUP(A3616, [1]orders!A:D, 4, FALSE)</f>
        <v>43056</v>
      </c>
      <c r="P3616" s="2">
        <v>2</v>
      </c>
      <c r="Q3616" s="2">
        <v>647.99</v>
      </c>
      <c r="R3616" s="27">
        <v>0.05</v>
      </c>
      <c r="S3616" s="2">
        <f t="shared" si="56"/>
        <v>1295.98</v>
      </c>
    </row>
    <row r="3617" spans="1:19" x14ac:dyDescent="0.3">
      <c r="A3617" s="2">
        <v>1250</v>
      </c>
      <c r="B3617" s="2">
        <v>2</v>
      </c>
      <c r="C3617" s="2">
        <f>VLOOKUP(A3617, [1]orders!A:G, 7, FALSE)</f>
        <v>2</v>
      </c>
      <c r="D3617" s="2">
        <v>66</v>
      </c>
      <c r="E3617" s="2">
        <f>VLOOKUP(C3617, [2]staffs!A:G,1,FALSE)</f>
        <v>2</v>
      </c>
      <c r="F3617" s="2" t="str">
        <f>VLOOKUP(E3617, [2]staffs!A:D,4,FALSE)</f>
        <v>mireya.copeland@bikes.shop</v>
      </c>
      <c r="G3617" s="2">
        <f>VLOOKUP(D3617, [3]products!$A:$D, 4, FALSE)</f>
        <v>3</v>
      </c>
      <c r="H3617" s="2" t="str">
        <f>VLOOKUP(G3617, [4]categories!A:B, 2, FALSE)</f>
        <v>Cruisers Bicycles</v>
      </c>
      <c r="I3617" s="14">
        <f>VLOOKUP(A3617, [1]orders!A:B,2,FALSE)</f>
        <v>1188</v>
      </c>
      <c r="J3617" s="14" t="str">
        <f>VLOOKUP(A3617, [1]orders!A:I,9,FALSE)</f>
        <v>marcene.curtis@msn.com</v>
      </c>
      <c r="K3617" s="14">
        <f>VLOOKUP(A3617, [1]orders!A:J,10,FALSE)</f>
        <v>10701</v>
      </c>
      <c r="L3617" s="2" t="str">
        <f>IFERROR(VLOOKUP(C3617, [5]stores!A:B, 2, FALSE), "Unknown")</f>
        <v>Baldwin Bikes</v>
      </c>
      <c r="M3617" s="2" t="str">
        <f>VLOOKUP(D3617,[3]products!A:B,2,FALSE)</f>
        <v>Sun Bicycles Revolutions 24 - 2017</v>
      </c>
      <c r="N3617" s="2" t="str">
        <f>VLOOKUP(D3617, [3]products!A:H, 8, FALSE)</f>
        <v>Sun Bicycles</v>
      </c>
      <c r="O3617" s="21">
        <f>VLOOKUP(A3617, [1]orders!A:D, 4, FALSE)</f>
        <v>43056</v>
      </c>
      <c r="P3617" s="2">
        <v>2</v>
      </c>
      <c r="Q3617" s="2">
        <v>250.99</v>
      </c>
      <c r="R3617" s="27">
        <v>0.1</v>
      </c>
      <c r="S3617" s="2">
        <f t="shared" si="56"/>
        <v>501.98</v>
      </c>
    </row>
    <row r="3618" spans="1:19" x14ac:dyDescent="0.3">
      <c r="A3618" s="2">
        <v>1250</v>
      </c>
      <c r="B3618" s="2">
        <v>3</v>
      </c>
      <c r="C3618" s="2">
        <f>VLOOKUP(A3618, [1]orders!A:G, 7, FALSE)</f>
        <v>2</v>
      </c>
      <c r="D3618" s="2">
        <v>20</v>
      </c>
      <c r="E3618" s="2">
        <f>VLOOKUP(C3618, [2]staffs!A:G,1,FALSE)</f>
        <v>2</v>
      </c>
      <c r="F3618" s="2" t="str">
        <f>VLOOKUP(E3618, [2]staffs!A:D,4,FALSE)</f>
        <v>mireya.copeland@bikes.shop</v>
      </c>
      <c r="G3618" s="2">
        <f>VLOOKUP(D3618, [3]products!$A:$D, 4, FALSE)</f>
        <v>3</v>
      </c>
      <c r="H3618" s="2" t="str">
        <f>VLOOKUP(G3618, [4]categories!A:B, 2, FALSE)</f>
        <v>Cruisers Bicycles</v>
      </c>
      <c r="I3618" s="14">
        <f>VLOOKUP(A3618, [1]orders!A:B,2,FALSE)</f>
        <v>1188</v>
      </c>
      <c r="J3618" s="14" t="str">
        <f>VLOOKUP(A3618, [1]orders!A:I,9,FALSE)</f>
        <v>marcene.curtis@msn.com</v>
      </c>
      <c r="K3618" s="14">
        <f>VLOOKUP(A3618, [1]orders!A:J,10,FALSE)</f>
        <v>10701</v>
      </c>
      <c r="L3618" s="2" t="str">
        <f>IFERROR(VLOOKUP(C3618, [5]stores!A:B, 2, FALSE), "Unknown")</f>
        <v>Baldwin Bikes</v>
      </c>
      <c r="M3618" s="2" t="str">
        <f>VLOOKUP(D3618,[3]products!A:B,2,FALSE)</f>
        <v>Electra Townie Original 7D EQ - Women's - 2016</v>
      </c>
      <c r="N3618" s="2" t="str">
        <f>VLOOKUP(D3618, [3]products!A:H, 8, FALSE)</f>
        <v>Electra</v>
      </c>
      <c r="O3618" s="21">
        <f>VLOOKUP(A3618, [1]orders!A:D, 4, FALSE)</f>
        <v>43056</v>
      </c>
      <c r="P3618" s="2">
        <v>2</v>
      </c>
      <c r="Q3618" s="2">
        <v>599.99</v>
      </c>
      <c r="R3618" s="27">
        <v>0.05</v>
      </c>
      <c r="S3618" s="2">
        <f t="shared" si="56"/>
        <v>1199.98</v>
      </c>
    </row>
    <row r="3619" spans="1:19" x14ac:dyDescent="0.3">
      <c r="A3619" s="2">
        <v>1250</v>
      </c>
      <c r="B3619" s="2">
        <v>4</v>
      </c>
      <c r="C3619" s="2">
        <f>VLOOKUP(A3619, [1]orders!A:G, 7, FALSE)</f>
        <v>2</v>
      </c>
      <c r="D3619" s="2">
        <v>6</v>
      </c>
      <c r="E3619" s="2">
        <f>VLOOKUP(C3619, [2]staffs!A:G,1,FALSE)</f>
        <v>2</v>
      </c>
      <c r="F3619" s="2" t="str">
        <f>VLOOKUP(E3619, [2]staffs!A:D,4,FALSE)</f>
        <v>mireya.copeland@bikes.shop</v>
      </c>
      <c r="G3619" s="2">
        <f>VLOOKUP(D3619, [3]products!$A:$D, 4, FALSE)</f>
        <v>6</v>
      </c>
      <c r="H3619" s="2" t="str">
        <f>VLOOKUP(G3619, [4]categories!A:B, 2, FALSE)</f>
        <v>Mountain Bikes</v>
      </c>
      <c r="I3619" s="14">
        <f>VLOOKUP(A3619, [1]orders!A:B,2,FALSE)</f>
        <v>1188</v>
      </c>
      <c r="J3619" s="14" t="str">
        <f>VLOOKUP(A3619, [1]orders!A:I,9,FALSE)</f>
        <v>marcene.curtis@msn.com</v>
      </c>
      <c r="K3619" s="14">
        <f>VLOOKUP(A3619, [1]orders!A:J,10,FALSE)</f>
        <v>10701</v>
      </c>
      <c r="L3619" s="2" t="str">
        <f>IFERROR(VLOOKUP(C3619, [5]stores!A:B, 2, FALSE), "Unknown")</f>
        <v>Baldwin Bikes</v>
      </c>
      <c r="M3619" s="2" t="str">
        <f>VLOOKUP(D3619,[3]products!A:B,2,FALSE)</f>
        <v>Surly Ice Cream Truck Frameset - 2016</v>
      </c>
      <c r="N3619" s="2" t="str">
        <f>VLOOKUP(D3619, [3]products!A:H, 8, FALSE)</f>
        <v>Surly</v>
      </c>
      <c r="O3619" s="21">
        <f>VLOOKUP(A3619, [1]orders!A:D, 4, FALSE)</f>
        <v>43056</v>
      </c>
      <c r="P3619" s="2">
        <v>2</v>
      </c>
      <c r="Q3619" s="2">
        <v>469.99</v>
      </c>
      <c r="R3619" s="27">
        <v>0.1</v>
      </c>
      <c r="S3619" s="2">
        <f t="shared" si="56"/>
        <v>939.98</v>
      </c>
    </row>
    <row r="3620" spans="1:19" x14ac:dyDescent="0.3">
      <c r="A3620" s="2">
        <v>1251</v>
      </c>
      <c r="B3620" s="2">
        <v>1</v>
      </c>
      <c r="C3620" s="2">
        <f>VLOOKUP(A3620, [1]orders!A:G, 7, FALSE)</f>
        <v>3</v>
      </c>
      <c r="D3620" s="2">
        <v>40</v>
      </c>
      <c r="E3620" s="2">
        <f>VLOOKUP(C3620, [2]staffs!A:G,1,FALSE)</f>
        <v>3</v>
      </c>
      <c r="F3620" s="2" t="str">
        <f>VLOOKUP(E3620, [2]staffs!A:D,4,FALSE)</f>
        <v>genna.serrano@bikes.shop</v>
      </c>
      <c r="G3620" s="2">
        <f>VLOOKUP(D3620, [3]products!$A:$D, 4, FALSE)</f>
        <v>6</v>
      </c>
      <c r="H3620" s="2" t="str">
        <f>VLOOKUP(G3620, [4]categories!A:B, 2, FALSE)</f>
        <v>Mountain Bikes</v>
      </c>
      <c r="I3620" s="14">
        <f>VLOOKUP(A3620, [1]orders!A:B,2,FALSE)</f>
        <v>289</v>
      </c>
      <c r="J3620" s="14" t="str">
        <f>VLOOKUP(A3620, [1]orders!A:I,9,FALSE)</f>
        <v>charmain.webster@hotmail.com</v>
      </c>
      <c r="K3620" s="14">
        <f>VLOOKUP(A3620, [1]orders!A:J,10,FALSE)</f>
        <v>75080</v>
      </c>
      <c r="L3620" s="2" t="str">
        <f>IFERROR(VLOOKUP(C3620, [5]stores!A:B, 2, FALSE), "Unknown")</f>
        <v>Rowlett Bikes</v>
      </c>
      <c r="M3620" s="2" t="str">
        <f>VLOOKUP(D3620,[3]products!A:B,2,FALSE)</f>
        <v>Trek Fuel EX 9.8 29 - 2017</v>
      </c>
      <c r="N3620" s="2" t="str">
        <f>VLOOKUP(D3620, [3]products!A:H, 8, FALSE)</f>
        <v>Trek</v>
      </c>
      <c r="O3620" s="21">
        <f>VLOOKUP(A3620, [1]orders!A:D, 4, FALSE)</f>
        <v>43056</v>
      </c>
      <c r="P3620" s="2">
        <v>2</v>
      </c>
      <c r="Q3620" s="2">
        <v>4999.99</v>
      </c>
      <c r="R3620" s="27">
        <v>0.1</v>
      </c>
      <c r="S3620" s="2">
        <f t="shared" si="56"/>
        <v>9999.98</v>
      </c>
    </row>
    <row r="3621" spans="1:19" x14ac:dyDescent="0.3">
      <c r="A3621" s="2">
        <v>1251</v>
      </c>
      <c r="B3621" s="2">
        <v>2</v>
      </c>
      <c r="C3621" s="2">
        <f>VLOOKUP(A3621, [1]orders!A:G, 7, FALSE)</f>
        <v>3</v>
      </c>
      <c r="D3621" s="2">
        <v>56</v>
      </c>
      <c r="E3621" s="2">
        <f>VLOOKUP(C3621, [2]staffs!A:G,1,FALSE)</f>
        <v>3</v>
      </c>
      <c r="F3621" s="2" t="str">
        <f>VLOOKUP(E3621, [2]staffs!A:D,4,FALSE)</f>
        <v>genna.serrano@bikes.shop</v>
      </c>
      <c r="G3621" s="2">
        <f>VLOOKUP(D3621, [3]products!$A:$D, 4, FALSE)</f>
        <v>7</v>
      </c>
      <c r="H3621" s="2" t="str">
        <f>VLOOKUP(G3621, [4]categories!A:B, 2, FALSE)</f>
        <v>Road Bikes</v>
      </c>
      <c r="I3621" s="14">
        <f>VLOOKUP(A3621, [1]orders!A:B,2,FALSE)</f>
        <v>289</v>
      </c>
      <c r="J3621" s="14" t="str">
        <f>VLOOKUP(A3621, [1]orders!A:I,9,FALSE)</f>
        <v>charmain.webster@hotmail.com</v>
      </c>
      <c r="K3621" s="14">
        <f>VLOOKUP(A3621, [1]orders!A:J,10,FALSE)</f>
        <v>75080</v>
      </c>
      <c r="L3621" s="2" t="str">
        <f>IFERROR(VLOOKUP(C3621, [5]stores!A:B, 2, FALSE), "Unknown")</f>
        <v>Rowlett Bikes</v>
      </c>
      <c r="M3621" s="2" t="str">
        <f>VLOOKUP(D3621,[3]products!A:B,2,FALSE)</f>
        <v>Trek Domane SLR 6 Disc - 2017</v>
      </c>
      <c r="N3621" s="2" t="str">
        <f>VLOOKUP(D3621, [3]products!A:H, 8, FALSE)</f>
        <v>Trek</v>
      </c>
      <c r="O3621" s="21">
        <f>VLOOKUP(A3621, [1]orders!A:D, 4, FALSE)</f>
        <v>43056</v>
      </c>
      <c r="P3621" s="2">
        <v>1</v>
      </c>
      <c r="Q3621" s="2">
        <v>5499.99</v>
      </c>
      <c r="R3621" s="27">
        <v>7.0000000000000007E-2</v>
      </c>
      <c r="S3621" s="2">
        <f t="shared" si="56"/>
        <v>5499.99</v>
      </c>
    </row>
    <row r="3622" spans="1:19" x14ac:dyDescent="0.3">
      <c r="A3622" s="2">
        <v>1251</v>
      </c>
      <c r="B3622" s="2">
        <v>3</v>
      </c>
      <c r="C3622" s="2">
        <f>VLOOKUP(A3622, [1]orders!A:G, 7, FALSE)</f>
        <v>3</v>
      </c>
      <c r="D3622" s="2">
        <v>7</v>
      </c>
      <c r="E3622" s="2">
        <f>VLOOKUP(C3622, [2]staffs!A:G,1,FALSE)</f>
        <v>3</v>
      </c>
      <c r="F3622" s="2" t="str">
        <f>VLOOKUP(E3622, [2]staffs!A:D,4,FALSE)</f>
        <v>genna.serrano@bikes.shop</v>
      </c>
      <c r="G3622" s="2">
        <f>VLOOKUP(D3622, [3]products!$A:$D, 4, FALSE)</f>
        <v>6</v>
      </c>
      <c r="H3622" s="2" t="str">
        <f>VLOOKUP(G3622, [4]categories!A:B, 2, FALSE)</f>
        <v>Mountain Bikes</v>
      </c>
      <c r="I3622" s="14">
        <f>VLOOKUP(A3622, [1]orders!A:B,2,FALSE)</f>
        <v>289</v>
      </c>
      <c r="J3622" s="14" t="str">
        <f>VLOOKUP(A3622, [1]orders!A:I,9,FALSE)</f>
        <v>charmain.webster@hotmail.com</v>
      </c>
      <c r="K3622" s="14">
        <f>VLOOKUP(A3622, [1]orders!A:J,10,FALSE)</f>
        <v>75080</v>
      </c>
      <c r="L3622" s="2" t="str">
        <f>IFERROR(VLOOKUP(C3622, [5]stores!A:B, 2, FALSE), "Unknown")</f>
        <v>Rowlett Bikes</v>
      </c>
      <c r="M3622" s="2" t="str">
        <f>VLOOKUP(D3622,[3]products!A:B,2,FALSE)</f>
        <v>Trek Slash 8 27.5 - 2016</v>
      </c>
      <c r="N3622" s="2" t="str">
        <f>VLOOKUP(D3622, [3]products!A:H, 8, FALSE)</f>
        <v>Trek</v>
      </c>
      <c r="O3622" s="21">
        <f>VLOOKUP(A3622, [1]orders!A:D, 4, FALSE)</f>
        <v>43056</v>
      </c>
      <c r="P3622" s="2">
        <v>1</v>
      </c>
      <c r="Q3622" s="2">
        <v>3999.99</v>
      </c>
      <c r="R3622" s="27">
        <v>7.0000000000000007E-2</v>
      </c>
      <c r="S3622" s="2">
        <f t="shared" si="56"/>
        <v>3999.99</v>
      </c>
    </row>
    <row r="3623" spans="1:19" x14ac:dyDescent="0.3">
      <c r="A3623" s="2">
        <v>1252</v>
      </c>
      <c r="B3623" s="2">
        <v>1</v>
      </c>
      <c r="C3623" s="2">
        <f>VLOOKUP(A3623, [1]orders!A:G, 7, FALSE)</f>
        <v>1</v>
      </c>
      <c r="D3623" s="2">
        <v>79</v>
      </c>
      <c r="E3623" s="2">
        <f>VLOOKUP(C3623, [2]staffs!A:G,1,FALSE)</f>
        <v>1</v>
      </c>
      <c r="F3623" s="2" t="str">
        <f>VLOOKUP(E3623, [2]staffs!A:D,4,FALSE)</f>
        <v>fabiola.jackson@bikes.shop</v>
      </c>
      <c r="G3623" s="2">
        <f>VLOOKUP(D3623, [3]products!$A:$D, 4, FALSE)</f>
        <v>3</v>
      </c>
      <c r="H3623" s="2" t="str">
        <f>VLOOKUP(G3623, [4]categories!A:B, 2, FALSE)</f>
        <v>Cruisers Bicycles</v>
      </c>
      <c r="I3623" s="14">
        <f>VLOOKUP(A3623, [1]orders!A:B,2,FALSE)</f>
        <v>110</v>
      </c>
      <c r="J3623" s="14" t="str">
        <f>VLOOKUP(A3623, [1]orders!A:I,9,FALSE)</f>
        <v>ollie.zimmerman@yahoo.com</v>
      </c>
      <c r="K3623" s="14">
        <f>VLOOKUP(A3623, [1]orders!A:J,10,FALSE)</f>
        <v>92806</v>
      </c>
      <c r="L3623" s="2" t="str">
        <f>IFERROR(VLOOKUP(C3623, [5]stores!A:B, 2, FALSE), "Unknown")</f>
        <v>Santa Cruz Bikes</v>
      </c>
      <c r="M3623" s="2" t="str">
        <f>VLOOKUP(D3623,[3]products!A:B,2,FALSE)</f>
        <v>Sun Bicycles Boardwalk (24-inch Wheels) - 2017</v>
      </c>
      <c r="N3623" s="2" t="str">
        <f>VLOOKUP(D3623, [3]products!A:H, 8, FALSE)</f>
        <v>Sun Bicycles</v>
      </c>
      <c r="O3623" s="21">
        <f>VLOOKUP(A3623, [1]orders!A:D, 4, FALSE)</f>
        <v>43057</v>
      </c>
      <c r="P3623" s="2">
        <v>1</v>
      </c>
      <c r="Q3623" s="2">
        <v>402.99</v>
      </c>
      <c r="R3623" s="27">
        <v>0.2</v>
      </c>
      <c r="S3623" s="2">
        <f t="shared" si="56"/>
        <v>402.99</v>
      </c>
    </row>
    <row r="3624" spans="1:19" x14ac:dyDescent="0.3">
      <c r="A3624" s="2">
        <v>1252</v>
      </c>
      <c r="B3624" s="2">
        <v>2</v>
      </c>
      <c r="C3624" s="2">
        <f>VLOOKUP(A3624, [1]orders!A:G, 7, FALSE)</f>
        <v>1</v>
      </c>
      <c r="D3624" s="2">
        <v>84</v>
      </c>
      <c r="E3624" s="2">
        <f>VLOOKUP(C3624, [2]staffs!A:G,1,FALSE)</f>
        <v>1</v>
      </c>
      <c r="F3624" s="2" t="str">
        <f>VLOOKUP(E3624, [2]staffs!A:D,4,FALSE)</f>
        <v>fabiola.jackson@bikes.shop</v>
      </c>
      <c r="G3624" s="2">
        <f>VLOOKUP(D3624, [3]products!$A:$D, 4, FALSE)</f>
        <v>1</v>
      </c>
      <c r="H3624" s="2" t="str">
        <f>VLOOKUP(G3624, [4]categories!A:B, 2, FALSE)</f>
        <v>Children Bicycles</v>
      </c>
      <c r="I3624" s="14">
        <f>VLOOKUP(A3624, [1]orders!A:B,2,FALSE)</f>
        <v>110</v>
      </c>
      <c r="J3624" s="14" t="str">
        <f>VLOOKUP(A3624, [1]orders!A:I,9,FALSE)</f>
        <v>ollie.zimmerman@yahoo.com</v>
      </c>
      <c r="K3624" s="14">
        <f>VLOOKUP(A3624, [1]orders!A:J,10,FALSE)</f>
        <v>92806</v>
      </c>
      <c r="L3624" s="2" t="str">
        <f>IFERROR(VLOOKUP(C3624, [5]stores!A:B, 2, FALSE), "Unknown")</f>
        <v>Santa Cruz Bikes</v>
      </c>
      <c r="M3624" s="2" t="str">
        <f>VLOOKUP(D3624,[3]products!A:B,2,FALSE)</f>
        <v>Sun Bicycles Lil Kitt'n - 2017</v>
      </c>
      <c r="N3624" s="2" t="str">
        <f>VLOOKUP(D3624, [3]products!A:H, 8, FALSE)</f>
        <v>Sun Bicycles</v>
      </c>
      <c r="O3624" s="21">
        <f>VLOOKUP(A3624, [1]orders!A:D, 4, FALSE)</f>
        <v>43057</v>
      </c>
      <c r="P3624" s="2">
        <v>1</v>
      </c>
      <c r="Q3624" s="2">
        <v>109.99</v>
      </c>
      <c r="R3624" s="27">
        <v>0.2</v>
      </c>
      <c r="S3624" s="2">
        <f t="shared" si="56"/>
        <v>109.99</v>
      </c>
    </row>
    <row r="3625" spans="1:19" x14ac:dyDescent="0.3">
      <c r="A3625" s="2">
        <v>1252</v>
      </c>
      <c r="B3625" s="2">
        <v>3</v>
      </c>
      <c r="C3625" s="2">
        <f>VLOOKUP(A3625, [1]orders!A:G, 7, FALSE)</f>
        <v>1</v>
      </c>
      <c r="D3625" s="2">
        <v>57</v>
      </c>
      <c r="E3625" s="2">
        <f>VLOOKUP(C3625, [2]staffs!A:G,1,FALSE)</f>
        <v>1</v>
      </c>
      <c r="F3625" s="2" t="str">
        <f>VLOOKUP(E3625, [2]staffs!A:D,4,FALSE)</f>
        <v>fabiola.jackson@bikes.shop</v>
      </c>
      <c r="G3625" s="2">
        <f>VLOOKUP(D3625, [3]products!$A:$D, 4, FALSE)</f>
        <v>7</v>
      </c>
      <c r="H3625" s="2" t="str">
        <f>VLOOKUP(G3625, [4]categories!A:B, 2, FALSE)</f>
        <v>Road Bikes</v>
      </c>
      <c r="I3625" s="14">
        <f>VLOOKUP(A3625, [1]orders!A:B,2,FALSE)</f>
        <v>110</v>
      </c>
      <c r="J3625" s="14" t="str">
        <f>VLOOKUP(A3625, [1]orders!A:I,9,FALSE)</f>
        <v>ollie.zimmerman@yahoo.com</v>
      </c>
      <c r="K3625" s="14">
        <f>VLOOKUP(A3625, [1]orders!A:J,10,FALSE)</f>
        <v>92806</v>
      </c>
      <c r="L3625" s="2" t="str">
        <f>IFERROR(VLOOKUP(C3625, [5]stores!A:B, 2, FALSE), "Unknown")</f>
        <v>Santa Cruz Bikes</v>
      </c>
      <c r="M3625" s="2" t="str">
        <f>VLOOKUP(D3625,[3]products!A:B,2,FALSE)</f>
        <v>Trek Emonda S 5 - 2017</v>
      </c>
      <c r="N3625" s="2" t="str">
        <f>VLOOKUP(D3625, [3]products!A:H, 8, FALSE)</f>
        <v>Trek</v>
      </c>
      <c r="O3625" s="21">
        <f>VLOOKUP(A3625, [1]orders!A:D, 4, FALSE)</f>
        <v>43057</v>
      </c>
      <c r="P3625" s="2">
        <v>2</v>
      </c>
      <c r="Q3625" s="2">
        <v>1999.99</v>
      </c>
      <c r="R3625" s="27">
        <v>0.05</v>
      </c>
      <c r="S3625" s="2">
        <f t="shared" si="56"/>
        <v>3999.98</v>
      </c>
    </row>
    <row r="3626" spans="1:19" x14ac:dyDescent="0.3">
      <c r="A3626" s="2">
        <v>1253</v>
      </c>
      <c r="B3626" s="2">
        <v>1</v>
      </c>
      <c r="C3626" s="2">
        <f>VLOOKUP(A3626, [1]orders!A:G, 7, FALSE)</f>
        <v>2</v>
      </c>
      <c r="D3626" s="2">
        <v>25</v>
      </c>
      <c r="E3626" s="2">
        <f>VLOOKUP(C3626, [2]staffs!A:G,1,FALSE)</f>
        <v>2</v>
      </c>
      <c r="F3626" s="2" t="str">
        <f>VLOOKUP(E3626, [2]staffs!A:D,4,FALSE)</f>
        <v>mireya.copeland@bikes.shop</v>
      </c>
      <c r="G3626" s="2">
        <f>VLOOKUP(D3626, [3]products!$A:$D, 4, FALSE)</f>
        <v>2</v>
      </c>
      <c r="H3626" s="2" t="str">
        <f>VLOOKUP(G3626, [4]categories!A:B, 2, FALSE)</f>
        <v>Comfort Bicycles</v>
      </c>
      <c r="I3626" s="14">
        <f>VLOOKUP(A3626, [1]orders!A:B,2,FALSE)</f>
        <v>44</v>
      </c>
      <c r="J3626" s="14" t="str">
        <f>VLOOKUP(A3626, [1]orders!A:I,9,FALSE)</f>
        <v>onita.johns@msn.com</v>
      </c>
      <c r="K3626" s="14">
        <f>VLOOKUP(A3626, [1]orders!A:J,10,FALSE)</f>
        <v>11003</v>
      </c>
      <c r="L3626" s="2" t="str">
        <f>IFERROR(VLOOKUP(C3626, [5]stores!A:B, 2, FALSE), "Unknown")</f>
        <v>Baldwin Bikes</v>
      </c>
      <c r="M3626" s="2" t="str">
        <f>VLOOKUP(D3626,[3]products!A:B,2,FALSE)</f>
        <v>Electra Townie Original 7D - 2015/2016</v>
      </c>
      <c r="N3626" s="2" t="str">
        <f>VLOOKUP(D3626, [3]products!A:H, 8, FALSE)</f>
        <v>Electra</v>
      </c>
      <c r="O3626" s="21">
        <f>VLOOKUP(A3626, [1]orders!A:D, 4, FALSE)</f>
        <v>43057</v>
      </c>
      <c r="P3626" s="2">
        <v>2</v>
      </c>
      <c r="Q3626" s="2">
        <v>499.99</v>
      </c>
      <c r="R3626" s="27">
        <v>0.1</v>
      </c>
      <c r="S3626" s="2">
        <f t="shared" si="56"/>
        <v>999.98</v>
      </c>
    </row>
    <row r="3627" spans="1:19" x14ac:dyDescent="0.3">
      <c r="A3627" s="2">
        <v>1253</v>
      </c>
      <c r="B3627" s="2">
        <v>2</v>
      </c>
      <c r="C3627" s="2">
        <f>VLOOKUP(A3627, [1]orders!A:G, 7, FALSE)</f>
        <v>2</v>
      </c>
      <c r="D3627" s="2">
        <v>21</v>
      </c>
      <c r="E3627" s="2">
        <f>VLOOKUP(C3627, [2]staffs!A:G,1,FALSE)</f>
        <v>2</v>
      </c>
      <c r="F3627" s="2" t="str">
        <f>VLOOKUP(E3627, [2]staffs!A:D,4,FALSE)</f>
        <v>mireya.copeland@bikes.shop</v>
      </c>
      <c r="G3627" s="2">
        <f>VLOOKUP(D3627, [3]products!$A:$D, 4, FALSE)</f>
        <v>1</v>
      </c>
      <c r="H3627" s="2" t="str">
        <f>VLOOKUP(G3627, [4]categories!A:B, 2, FALSE)</f>
        <v>Children Bicycles</v>
      </c>
      <c r="I3627" s="14">
        <f>VLOOKUP(A3627, [1]orders!A:B,2,FALSE)</f>
        <v>44</v>
      </c>
      <c r="J3627" s="14" t="str">
        <f>VLOOKUP(A3627, [1]orders!A:I,9,FALSE)</f>
        <v>onita.johns@msn.com</v>
      </c>
      <c r="K3627" s="14">
        <f>VLOOKUP(A3627, [1]orders!A:J,10,FALSE)</f>
        <v>11003</v>
      </c>
      <c r="L3627" s="2" t="str">
        <f>IFERROR(VLOOKUP(C3627, [5]stores!A:B, 2, FALSE), "Unknown")</f>
        <v>Baldwin Bikes</v>
      </c>
      <c r="M3627" s="2" t="str">
        <f>VLOOKUP(D3627,[3]products!A:B,2,FALSE)</f>
        <v>Electra Cruiser 1 (24-Inch) - 2016</v>
      </c>
      <c r="N3627" s="2" t="str">
        <f>VLOOKUP(D3627, [3]products!A:H, 8, FALSE)</f>
        <v>Electra</v>
      </c>
      <c r="O3627" s="21">
        <f>VLOOKUP(A3627, [1]orders!A:D, 4, FALSE)</f>
        <v>43057</v>
      </c>
      <c r="P3627" s="2">
        <v>1</v>
      </c>
      <c r="Q3627" s="2">
        <v>269.99</v>
      </c>
      <c r="R3627" s="27">
        <v>7.0000000000000007E-2</v>
      </c>
      <c r="S3627" s="2">
        <f t="shared" si="56"/>
        <v>269.99</v>
      </c>
    </row>
    <row r="3628" spans="1:19" x14ac:dyDescent="0.3">
      <c r="A3628" s="2">
        <v>1253</v>
      </c>
      <c r="B3628" s="2">
        <v>3</v>
      </c>
      <c r="C3628" s="2">
        <f>VLOOKUP(A3628, [1]orders!A:G, 7, FALSE)</f>
        <v>2</v>
      </c>
      <c r="D3628" s="2">
        <v>88</v>
      </c>
      <c r="E3628" s="2">
        <f>VLOOKUP(C3628, [2]staffs!A:G,1,FALSE)</f>
        <v>2</v>
      </c>
      <c r="F3628" s="2" t="str">
        <f>VLOOKUP(E3628, [2]staffs!A:D,4,FALSE)</f>
        <v>mireya.copeland@bikes.shop</v>
      </c>
      <c r="G3628" s="2">
        <f>VLOOKUP(D3628, [3]products!$A:$D, 4, FALSE)</f>
        <v>1</v>
      </c>
      <c r="H3628" s="2" t="str">
        <f>VLOOKUP(G3628, [4]categories!A:B, 2, FALSE)</f>
        <v>Children Bicycles</v>
      </c>
      <c r="I3628" s="14">
        <f>VLOOKUP(A3628, [1]orders!A:B,2,FALSE)</f>
        <v>44</v>
      </c>
      <c r="J3628" s="14" t="str">
        <f>VLOOKUP(A3628, [1]orders!A:I,9,FALSE)</f>
        <v>onita.johns@msn.com</v>
      </c>
      <c r="K3628" s="14">
        <f>VLOOKUP(A3628, [1]orders!A:J,10,FALSE)</f>
        <v>11003</v>
      </c>
      <c r="L3628" s="2" t="str">
        <f>IFERROR(VLOOKUP(C3628, [5]stores!A:B, 2, FALSE), "Unknown")</f>
        <v>Baldwin Bikes</v>
      </c>
      <c r="M3628" s="2" t="str">
        <f>VLOOKUP(D3628,[3]products!A:B,2,FALSE)</f>
        <v>Trek Precaliber 12 Girls - 2017</v>
      </c>
      <c r="N3628" s="2" t="str">
        <f>VLOOKUP(D3628, [3]products!A:H, 8, FALSE)</f>
        <v>Trek</v>
      </c>
      <c r="O3628" s="21">
        <f>VLOOKUP(A3628, [1]orders!A:D, 4, FALSE)</f>
        <v>43057</v>
      </c>
      <c r="P3628" s="2">
        <v>1</v>
      </c>
      <c r="Q3628" s="2">
        <v>189.99</v>
      </c>
      <c r="R3628" s="27">
        <v>0.2</v>
      </c>
      <c r="S3628" s="2">
        <f t="shared" si="56"/>
        <v>189.99</v>
      </c>
    </row>
    <row r="3629" spans="1:19" x14ac:dyDescent="0.3">
      <c r="A3629" s="2">
        <v>1254</v>
      </c>
      <c r="B3629" s="2">
        <v>1</v>
      </c>
      <c r="C3629" s="2">
        <f>VLOOKUP(A3629, [1]orders!A:G, 7, FALSE)</f>
        <v>2</v>
      </c>
      <c r="D3629" s="2">
        <v>80</v>
      </c>
      <c r="E3629" s="2">
        <f>VLOOKUP(C3629, [2]staffs!A:G,1,FALSE)</f>
        <v>2</v>
      </c>
      <c r="F3629" s="2" t="str">
        <f>VLOOKUP(E3629, [2]staffs!A:D,4,FALSE)</f>
        <v>mireya.copeland@bikes.shop</v>
      </c>
      <c r="G3629" s="2">
        <f>VLOOKUP(D3629, [3]products!$A:$D, 4, FALSE)</f>
        <v>3</v>
      </c>
      <c r="H3629" s="2" t="str">
        <f>VLOOKUP(G3629, [4]categories!A:B, 2, FALSE)</f>
        <v>Cruisers Bicycles</v>
      </c>
      <c r="I3629" s="14">
        <f>VLOOKUP(A3629, [1]orders!A:B,2,FALSE)</f>
        <v>1098</v>
      </c>
      <c r="J3629" s="14" t="str">
        <f>VLOOKUP(A3629, [1]orders!A:I,9,FALSE)</f>
        <v>treasa.dickerson@hotmail.com</v>
      </c>
      <c r="K3629" s="14">
        <f>VLOOKUP(A3629, [1]orders!A:J,10,FALSE)</f>
        <v>11570</v>
      </c>
      <c r="L3629" s="2" t="str">
        <f>IFERROR(VLOOKUP(C3629, [5]stores!A:B, 2, FALSE), "Unknown")</f>
        <v>Baldwin Bikes</v>
      </c>
      <c r="M3629" s="2" t="str">
        <f>VLOOKUP(D3629,[3]products!A:B,2,FALSE)</f>
        <v>Sun Bicycles Brickell Tandem CB - 2017</v>
      </c>
      <c r="N3629" s="2" t="str">
        <f>VLOOKUP(D3629, [3]products!A:H, 8, FALSE)</f>
        <v>Sun Bicycles</v>
      </c>
      <c r="O3629" s="21">
        <f>VLOOKUP(A3629, [1]orders!A:D, 4, FALSE)</f>
        <v>43057</v>
      </c>
      <c r="P3629" s="2">
        <v>1</v>
      </c>
      <c r="Q3629" s="2">
        <v>761.99</v>
      </c>
      <c r="R3629" s="27">
        <v>0.2</v>
      </c>
      <c r="S3629" s="2">
        <f t="shared" si="56"/>
        <v>761.99</v>
      </c>
    </row>
    <row r="3630" spans="1:19" x14ac:dyDescent="0.3">
      <c r="A3630" s="2">
        <v>1254</v>
      </c>
      <c r="B3630" s="2">
        <v>2</v>
      </c>
      <c r="C3630" s="2">
        <f>VLOOKUP(A3630, [1]orders!A:G, 7, FALSE)</f>
        <v>2</v>
      </c>
      <c r="D3630" s="2">
        <v>91</v>
      </c>
      <c r="E3630" s="2">
        <f>VLOOKUP(C3630, [2]staffs!A:G,1,FALSE)</f>
        <v>2</v>
      </c>
      <c r="F3630" s="2" t="str">
        <f>VLOOKUP(E3630, [2]staffs!A:D,4,FALSE)</f>
        <v>mireya.copeland@bikes.shop</v>
      </c>
      <c r="G3630" s="2">
        <f>VLOOKUP(D3630, [3]products!$A:$D, 4, FALSE)</f>
        <v>1</v>
      </c>
      <c r="H3630" s="2" t="str">
        <f>VLOOKUP(G3630, [4]categories!A:B, 2, FALSE)</f>
        <v>Children Bicycles</v>
      </c>
      <c r="I3630" s="14">
        <f>VLOOKUP(A3630, [1]orders!A:B,2,FALSE)</f>
        <v>1098</v>
      </c>
      <c r="J3630" s="14" t="str">
        <f>VLOOKUP(A3630, [1]orders!A:I,9,FALSE)</f>
        <v>treasa.dickerson@hotmail.com</v>
      </c>
      <c r="K3630" s="14">
        <f>VLOOKUP(A3630, [1]orders!A:J,10,FALSE)</f>
        <v>11570</v>
      </c>
      <c r="L3630" s="2" t="str">
        <f>IFERROR(VLOOKUP(C3630, [5]stores!A:B, 2, FALSE), "Unknown")</f>
        <v>Baldwin Bikes</v>
      </c>
      <c r="M3630" s="2" t="str">
        <f>VLOOKUP(D3630,[3]products!A:B,2,FALSE)</f>
        <v>Trek Precaliber 24 (21-Speed) - Girls - 2017</v>
      </c>
      <c r="N3630" s="2" t="str">
        <f>VLOOKUP(D3630, [3]products!A:H, 8, FALSE)</f>
        <v>Trek</v>
      </c>
      <c r="O3630" s="21">
        <f>VLOOKUP(A3630, [1]orders!A:D, 4, FALSE)</f>
        <v>43057</v>
      </c>
      <c r="P3630" s="2">
        <v>1</v>
      </c>
      <c r="Q3630" s="2">
        <v>349.99</v>
      </c>
      <c r="R3630" s="27">
        <v>0.2</v>
      </c>
      <c r="S3630" s="2">
        <f t="shared" si="56"/>
        <v>349.99</v>
      </c>
    </row>
    <row r="3631" spans="1:19" x14ac:dyDescent="0.3">
      <c r="A3631" s="2">
        <v>1255</v>
      </c>
      <c r="B3631" s="2">
        <v>1</v>
      </c>
      <c r="C3631" s="2">
        <f>VLOOKUP(A3631, [1]orders!A:G, 7, FALSE)</f>
        <v>2</v>
      </c>
      <c r="D3631" s="2">
        <v>43</v>
      </c>
      <c r="E3631" s="2">
        <f>VLOOKUP(C3631, [2]staffs!A:G,1,FALSE)</f>
        <v>2</v>
      </c>
      <c r="F3631" s="2" t="str">
        <f>VLOOKUP(E3631, [2]staffs!A:D,4,FALSE)</f>
        <v>mireya.copeland@bikes.shop</v>
      </c>
      <c r="G3631" s="2">
        <f>VLOOKUP(D3631, [3]products!$A:$D, 4, FALSE)</f>
        <v>6</v>
      </c>
      <c r="H3631" s="2" t="str">
        <f>VLOOKUP(G3631, [4]categories!A:B, 2, FALSE)</f>
        <v>Mountain Bikes</v>
      </c>
      <c r="I3631" s="14">
        <f>VLOOKUP(A3631, [1]orders!A:B,2,FALSE)</f>
        <v>375</v>
      </c>
      <c r="J3631" s="14" t="str">
        <f>VLOOKUP(A3631, [1]orders!A:I,9,FALSE)</f>
        <v>yan.trevino@gmail.com</v>
      </c>
      <c r="K3631" s="14">
        <f>VLOOKUP(A3631, [1]orders!A:J,10,FALSE)</f>
        <v>11553</v>
      </c>
      <c r="L3631" s="2" t="str">
        <f>IFERROR(VLOOKUP(C3631, [5]stores!A:B, 2, FALSE), "Unknown")</f>
        <v>Baldwin Bikes</v>
      </c>
      <c r="M3631" s="2" t="str">
        <f>VLOOKUP(D3631,[3]products!A:B,2,FALSE)</f>
        <v>Trek Fuel EX 9.8 27.5 Plus - 2017</v>
      </c>
      <c r="N3631" s="2" t="str">
        <f>VLOOKUP(D3631, [3]products!A:H, 8, FALSE)</f>
        <v>Trek</v>
      </c>
      <c r="O3631" s="21">
        <f>VLOOKUP(A3631, [1]orders!A:D, 4, FALSE)</f>
        <v>43058</v>
      </c>
      <c r="P3631" s="2">
        <v>2</v>
      </c>
      <c r="Q3631" s="2">
        <v>5299.99</v>
      </c>
      <c r="R3631" s="27">
        <v>0.2</v>
      </c>
      <c r="S3631" s="2">
        <f t="shared" si="56"/>
        <v>10599.98</v>
      </c>
    </row>
    <row r="3632" spans="1:19" x14ac:dyDescent="0.3">
      <c r="A3632" s="2">
        <v>1255</v>
      </c>
      <c r="B3632" s="2">
        <v>2</v>
      </c>
      <c r="C3632" s="2">
        <f>VLOOKUP(A3632, [1]orders!A:G, 7, FALSE)</f>
        <v>2</v>
      </c>
      <c r="D3632" s="2">
        <v>53</v>
      </c>
      <c r="E3632" s="2">
        <f>VLOOKUP(C3632, [2]staffs!A:G,1,FALSE)</f>
        <v>2</v>
      </c>
      <c r="F3632" s="2" t="str">
        <f>VLOOKUP(E3632, [2]staffs!A:D,4,FALSE)</f>
        <v>mireya.copeland@bikes.shop</v>
      </c>
      <c r="G3632" s="2">
        <f>VLOOKUP(D3632, [3]products!$A:$D, 4, FALSE)</f>
        <v>7</v>
      </c>
      <c r="H3632" s="2" t="str">
        <f>VLOOKUP(G3632, [4]categories!A:B, 2, FALSE)</f>
        <v>Road Bikes</v>
      </c>
      <c r="I3632" s="14">
        <f>VLOOKUP(A3632, [1]orders!A:B,2,FALSE)</f>
        <v>375</v>
      </c>
      <c r="J3632" s="14" t="str">
        <f>VLOOKUP(A3632, [1]orders!A:I,9,FALSE)</f>
        <v>yan.trevino@gmail.com</v>
      </c>
      <c r="K3632" s="14">
        <f>VLOOKUP(A3632, [1]orders!A:J,10,FALSE)</f>
        <v>11553</v>
      </c>
      <c r="L3632" s="2" t="str">
        <f>IFERROR(VLOOKUP(C3632, [5]stores!A:B, 2, FALSE), "Unknown")</f>
        <v>Baldwin Bikes</v>
      </c>
      <c r="M3632" s="2" t="str">
        <f>VLOOKUP(D3632,[3]products!A:B,2,FALSE)</f>
        <v>Surly Ogre Frameset - 2017</v>
      </c>
      <c r="N3632" s="2" t="str">
        <f>VLOOKUP(D3632, [3]products!A:H, 8, FALSE)</f>
        <v>Surly</v>
      </c>
      <c r="O3632" s="21">
        <f>VLOOKUP(A3632, [1]orders!A:D, 4, FALSE)</f>
        <v>43058</v>
      </c>
      <c r="P3632" s="2">
        <v>1</v>
      </c>
      <c r="Q3632" s="2">
        <v>749.99</v>
      </c>
      <c r="R3632" s="27">
        <v>0.05</v>
      </c>
      <c r="S3632" s="2">
        <f t="shared" si="56"/>
        <v>749.99</v>
      </c>
    </row>
    <row r="3633" spans="1:19" x14ac:dyDescent="0.3">
      <c r="A3633" s="2">
        <v>1255</v>
      </c>
      <c r="B3633" s="2">
        <v>3</v>
      </c>
      <c r="C3633" s="2">
        <f>VLOOKUP(A3633, [1]orders!A:G, 7, FALSE)</f>
        <v>2</v>
      </c>
      <c r="D3633" s="2">
        <v>14</v>
      </c>
      <c r="E3633" s="2">
        <f>VLOOKUP(C3633, [2]staffs!A:G,1,FALSE)</f>
        <v>2</v>
      </c>
      <c r="F3633" s="2" t="str">
        <f>VLOOKUP(E3633, [2]staffs!A:D,4,FALSE)</f>
        <v>mireya.copeland@bikes.shop</v>
      </c>
      <c r="G3633" s="2">
        <f>VLOOKUP(D3633, [3]products!$A:$D, 4, FALSE)</f>
        <v>3</v>
      </c>
      <c r="H3633" s="2" t="str">
        <f>VLOOKUP(G3633, [4]categories!A:B, 2, FALSE)</f>
        <v>Cruisers Bicycles</v>
      </c>
      <c r="I3633" s="14">
        <f>VLOOKUP(A3633, [1]orders!A:B,2,FALSE)</f>
        <v>375</v>
      </c>
      <c r="J3633" s="14" t="str">
        <f>VLOOKUP(A3633, [1]orders!A:I,9,FALSE)</f>
        <v>yan.trevino@gmail.com</v>
      </c>
      <c r="K3633" s="14">
        <f>VLOOKUP(A3633, [1]orders!A:J,10,FALSE)</f>
        <v>11553</v>
      </c>
      <c r="L3633" s="2" t="str">
        <f>IFERROR(VLOOKUP(C3633, [5]stores!A:B, 2, FALSE), "Unknown")</f>
        <v>Baldwin Bikes</v>
      </c>
      <c r="M3633" s="2" t="str">
        <f>VLOOKUP(D3633,[3]products!A:B,2,FALSE)</f>
        <v>Electra Girl's Hawaii 1 (16-inch) - 2015/2016</v>
      </c>
      <c r="N3633" s="2" t="str">
        <f>VLOOKUP(D3633, [3]products!A:H, 8, FALSE)</f>
        <v>Electra</v>
      </c>
      <c r="O3633" s="21">
        <f>VLOOKUP(A3633, [1]orders!A:D, 4, FALSE)</f>
        <v>43058</v>
      </c>
      <c r="P3633" s="2">
        <v>2</v>
      </c>
      <c r="Q3633" s="2">
        <v>269.99</v>
      </c>
      <c r="R3633" s="27">
        <v>0.2</v>
      </c>
      <c r="S3633" s="2">
        <f t="shared" si="56"/>
        <v>539.98</v>
      </c>
    </row>
    <row r="3634" spans="1:19" x14ac:dyDescent="0.3">
      <c r="A3634" s="2">
        <v>1255</v>
      </c>
      <c r="B3634" s="2">
        <v>4</v>
      </c>
      <c r="C3634" s="2">
        <f>VLOOKUP(A3634, [1]orders!A:G, 7, FALSE)</f>
        <v>2</v>
      </c>
      <c r="D3634" s="2">
        <v>26</v>
      </c>
      <c r="E3634" s="2">
        <f>VLOOKUP(C3634, [2]staffs!A:G,1,FALSE)</f>
        <v>2</v>
      </c>
      <c r="F3634" s="2" t="str">
        <f>VLOOKUP(E3634, [2]staffs!A:D,4,FALSE)</f>
        <v>mireya.copeland@bikes.shop</v>
      </c>
      <c r="G3634" s="2">
        <f>VLOOKUP(D3634, [3]products!$A:$D, 4, FALSE)</f>
        <v>2</v>
      </c>
      <c r="H3634" s="2" t="str">
        <f>VLOOKUP(G3634, [4]categories!A:B, 2, FALSE)</f>
        <v>Comfort Bicycles</v>
      </c>
      <c r="I3634" s="14">
        <f>VLOOKUP(A3634, [1]orders!A:B,2,FALSE)</f>
        <v>375</v>
      </c>
      <c r="J3634" s="14" t="str">
        <f>VLOOKUP(A3634, [1]orders!A:I,9,FALSE)</f>
        <v>yan.trevino@gmail.com</v>
      </c>
      <c r="K3634" s="14">
        <f>VLOOKUP(A3634, [1]orders!A:J,10,FALSE)</f>
        <v>11553</v>
      </c>
      <c r="L3634" s="2" t="str">
        <f>IFERROR(VLOOKUP(C3634, [5]stores!A:B, 2, FALSE), "Unknown")</f>
        <v>Baldwin Bikes</v>
      </c>
      <c r="M3634" s="2" t="str">
        <f>VLOOKUP(D3634,[3]products!A:B,2,FALSE)</f>
        <v>Electra Townie Original 7D EQ - 2016</v>
      </c>
      <c r="N3634" s="2" t="str">
        <f>VLOOKUP(D3634, [3]products!A:H, 8, FALSE)</f>
        <v>Electra</v>
      </c>
      <c r="O3634" s="21">
        <f>VLOOKUP(A3634, [1]orders!A:D, 4, FALSE)</f>
        <v>43058</v>
      </c>
      <c r="P3634" s="2">
        <v>2</v>
      </c>
      <c r="Q3634" s="2">
        <v>599.99</v>
      </c>
      <c r="R3634" s="27">
        <v>0.05</v>
      </c>
      <c r="S3634" s="2">
        <f t="shared" si="56"/>
        <v>1199.98</v>
      </c>
    </row>
    <row r="3635" spans="1:19" x14ac:dyDescent="0.3">
      <c r="A3635" s="2">
        <v>1255</v>
      </c>
      <c r="B3635" s="2">
        <v>5</v>
      </c>
      <c r="C3635" s="2">
        <f>VLOOKUP(A3635, [1]orders!A:G, 7, FALSE)</f>
        <v>2</v>
      </c>
      <c r="D3635" s="2">
        <v>82</v>
      </c>
      <c r="E3635" s="2">
        <f>VLOOKUP(C3635, [2]staffs!A:G,1,FALSE)</f>
        <v>2</v>
      </c>
      <c r="F3635" s="2" t="str">
        <f>VLOOKUP(E3635, [2]staffs!A:D,4,FALSE)</f>
        <v>mireya.copeland@bikes.shop</v>
      </c>
      <c r="G3635" s="2">
        <f>VLOOKUP(D3635, [3]products!$A:$D, 4, FALSE)</f>
        <v>3</v>
      </c>
      <c r="H3635" s="2" t="str">
        <f>VLOOKUP(G3635, [4]categories!A:B, 2, FALSE)</f>
        <v>Cruisers Bicycles</v>
      </c>
      <c r="I3635" s="14">
        <f>VLOOKUP(A3635, [1]orders!A:B,2,FALSE)</f>
        <v>375</v>
      </c>
      <c r="J3635" s="14" t="str">
        <f>VLOOKUP(A3635, [1]orders!A:I,9,FALSE)</f>
        <v>yan.trevino@gmail.com</v>
      </c>
      <c r="K3635" s="14">
        <f>VLOOKUP(A3635, [1]orders!A:J,10,FALSE)</f>
        <v>11553</v>
      </c>
      <c r="L3635" s="2" t="str">
        <f>IFERROR(VLOOKUP(C3635, [5]stores!A:B, 2, FALSE), "Unknown")</f>
        <v>Baldwin Bikes</v>
      </c>
      <c r="M3635" s="2" t="str">
        <f>VLOOKUP(D3635,[3]products!A:B,2,FALSE)</f>
        <v>Electra Amsterdam Original 3i Ladies' - 2017</v>
      </c>
      <c r="N3635" s="2" t="str">
        <f>VLOOKUP(D3635, [3]products!A:H, 8, FALSE)</f>
        <v>Electra</v>
      </c>
      <c r="O3635" s="21">
        <f>VLOOKUP(A3635, [1]orders!A:D, 4, FALSE)</f>
        <v>43058</v>
      </c>
      <c r="P3635" s="2">
        <v>1</v>
      </c>
      <c r="Q3635" s="2">
        <v>659.99</v>
      </c>
      <c r="R3635" s="27">
        <v>0.05</v>
      </c>
      <c r="S3635" s="2">
        <f t="shared" si="56"/>
        <v>659.99</v>
      </c>
    </row>
    <row r="3636" spans="1:19" x14ac:dyDescent="0.3">
      <c r="A3636" s="2">
        <v>1256</v>
      </c>
      <c r="B3636" s="2">
        <v>1</v>
      </c>
      <c r="C3636" s="2">
        <f>VLOOKUP(A3636, [1]orders!A:G, 7, FALSE)</f>
        <v>2</v>
      </c>
      <c r="D3636" s="2">
        <v>44</v>
      </c>
      <c r="E3636" s="2">
        <f>VLOOKUP(C3636, [2]staffs!A:G,1,FALSE)</f>
        <v>2</v>
      </c>
      <c r="F3636" s="2" t="str">
        <f>VLOOKUP(E3636, [2]staffs!A:D,4,FALSE)</f>
        <v>mireya.copeland@bikes.shop</v>
      </c>
      <c r="G3636" s="2">
        <f>VLOOKUP(D3636, [3]products!$A:$D, 4, FALSE)</f>
        <v>6</v>
      </c>
      <c r="H3636" s="2" t="str">
        <f>VLOOKUP(G3636, [4]categories!A:B, 2, FALSE)</f>
        <v>Mountain Bikes</v>
      </c>
      <c r="I3636" s="14">
        <f>VLOOKUP(A3636, [1]orders!A:B,2,FALSE)</f>
        <v>458</v>
      </c>
      <c r="J3636" s="14" t="str">
        <f>VLOOKUP(A3636, [1]orders!A:I,9,FALSE)</f>
        <v>everett.vega@yahoo.com</v>
      </c>
      <c r="K3636" s="14">
        <f>VLOOKUP(A3636, [1]orders!A:J,10,FALSE)</f>
        <v>11741</v>
      </c>
      <c r="L3636" s="2" t="str">
        <f>IFERROR(VLOOKUP(C3636, [5]stores!A:B, 2, FALSE), "Unknown")</f>
        <v>Baldwin Bikes</v>
      </c>
      <c r="M3636" s="2" t="str">
        <f>VLOOKUP(D3636,[3]products!A:B,2,FALSE)</f>
        <v>Haro SR 1.1 - 2017</v>
      </c>
      <c r="N3636" s="2" t="str">
        <f>VLOOKUP(D3636, [3]products!A:H, 8, FALSE)</f>
        <v>Haro</v>
      </c>
      <c r="O3636" s="21">
        <f>VLOOKUP(A3636, [1]orders!A:D, 4, FALSE)</f>
        <v>43058</v>
      </c>
      <c r="P3636" s="2">
        <v>2</v>
      </c>
      <c r="Q3636" s="2">
        <v>539.99</v>
      </c>
      <c r="R3636" s="27">
        <v>0.2</v>
      </c>
      <c r="S3636" s="2">
        <f t="shared" si="56"/>
        <v>1079.98</v>
      </c>
    </row>
    <row r="3637" spans="1:19" x14ac:dyDescent="0.3">
      <c r="A3637" s="2">
        <v>1256</v>
      </c>
      <c r="B3637" s="2">
        <v>2</v>
      </c>
      <c r="C3637" s="2">
        <f>VLOOKUP(A3637, [1]orders!A:G, 7, FALSE)</f>
        <v>2</v>
      </c>
      <c r="D3637" s="2">
        <v>100</v>
      </c>
      <c r="E3637" s="2">
        <f>VLOOKUP(C3637, [2]staffs!A:G,1,FALSE)</f>
        <v>2</v>
      </c>
      <c r="F3637" s="2" t="str">
        <f>VLOOKUP(E3637, [2]staffs!A:D,4,FALSE)</f>
        <v>mireya.copeland@bikes.shop</v>
      </c>
      <c r="G3637" s="2">
        <f>VLOOKUP(D3637, [3]products!$A:$D, 4, FALSE)</f>
        <v>1</v>
      </c>
      <c r="H3637" s="2" t="str">
        <f>VLOOKUP(G3637, [4]categories!A:B, 2, FALSE)</f>
        <v>Children Bicycles</v>
      </c>
      <c r="I3637" s="14">
        <f>VLOOKUP(A3637, [1]orders!A:B,2,FALSE)</f>
        <v>458</v>
      </c>
      <c r="J3637" s="14" t="str">
        <f>VLOOKUP(A3637, [1]orders!A:I,9,FALSE)</f>
        <v>everett.vega@yahoo.com</v>
      </c>
      <c r="K3637" s="14">
        <f>VLOOKUP(A3637, [1]orders!A:J,10,FALSE)</f>
        <v>11741</v>
      </c>
      <c r="L3637" s="2" t="str">
        <f>IFERROR(VLOOKUP(C3637, [5]stores!A:B, 2, FALSE), "Unknown")</f>
        <v>Baldwin Bikes</v>
      </c>
      <c r="M3637" s="2" t="str">
        <f>VLOOKUP(D3637,[3]products!A:B,2,FALSE)</f>
        <v>Electra Townie 3i EQ (20-inch) - Boys' - 2017</v>
      </c>
      <c r="N3637" s="2" t="str">
        <f>VLOOKUP(D3637, [3]products!A:H, 8, FALSE)</f>
        <v>Electra</v>
      </c>
      <c r="O3637" s="21">
        <f>VLOOKUP(A3637, [1]orders!A:D, 4, FALSE)</f>
        <v>43058</v>
      </c>
      <c r="P3637" s="2">
        <v>1</v>
      </c>
      <c r="Q3637" s="2">
        <v>489.99</v>
      </c>
      <c r="R3637" s="27">
        <v>0.1</v>
      </c>
      <c r="S3637" s="2">
        <f t="shared" si="56"/>
        <v>489.99</v>
      </c>
    </row>
    <row r="3638" spans="1:19" x14ac:dyDescent="0.3">
      <c r="A3638" s="2">
        <v>1257</v>
      </c>
      <c r="B3638" s="2">
        <v>1</v>
      </c>
      <c r="C3638" s="2">
        <f>VLOOKUP(A3638, [1]orders!A:G, 7, FALSE)</f>
        <v>2</v>
      </c>
      <c r="D3638" s="2">
        <v>30</v>
      </c>
      <c r="E3638" s="2">
        <f>VLOOKUP(C3638, [2]staffs!A:G,1,FALSE)</f>
        <v>2</v>
      </c>
      <c r="F3638" s="2" t="str">
        <f>VLOOKUP(E3638, [2]staffs!A:D,4,FALSE)</f>
        <v>mireya.copeland@bikes.shop</v>
      </c>
      <c r="G3638" s="2">
        <f>VLOOKUP(D3638, [3]products!$A:$D, 4, FALSE)</f>
        <v>6</v>
      </c>
      <c r="H3638" s="2" t="str">
        <f>VLOOKUP(G3638, [4]categories!A:B, 2, FALSE)</f>
        <v>Mountain Bikes</v>
      </c>
      <c r="I3638" s="14">
        <f>VLOOKUP(A3638, [1]orders!A:B,2,FALSE)</f>
        <v>1136</v>
      </c>
      <c r="J3638" s="14" t="str">
        <f>VLOOKUP(A3638, [1]orders!A:I,9,FALSE)</f>
        <v>kallie.best@aol.com</v>
      </c>
      <c r="K3638" s="14">
        <f>VLOOKUP(A3638, [1]orders!A:J,10,FALSE)</f>
        <v>14606</v>
      </c>
      <c r="L3638" s="2" t="str">
        <f>IFERROR(VLOOKUP(C3638, [5]stores!A:B, 2, FALSE), "Unknown")</f>
        <v>Baldwin Bikes</v>
      </c>
      <c r="M3638" s="2" t="str">
        <f>VLOOKUP(D3638,[3]products!A:B,2,FALSE)</f>
        <v>Surly Ice Cream Truck Frameset - 2017</v>
      </c>
      <c r="N3638" s="2" t="str">
        <f>VLOOKUP(D3638, [3]products!A:H, 8, FALSE)</f>
        <v>Surly</v>
      </c>
      <c r="O3638" s="21">
        <f>VLOOKUP(A3638, [1]orders!A:D, 4, FALSE)</f>
        <v>43058</v>
      </c>
      <c r="P3638" s="2">
        <v>2</v>
      </c>
      <c r="Q3638" s="2">
        <v>999.99</v>
      </c>
      <c r="R3638" s="27">
        <v>0.05</v>
      </c>
      <c r="S3638" s="2">
        <f t="shared" si="56"/>
        <v>1999.98</v>
      </c>
    </row>
    <row r="3639" spans="1:19" x14ac:dyDescent="0.3">
      <c r="A3639" s="2">
        <v>1257</v>
      </c>
      <c r="B3639" s="2">
        <v>2</v>
      </c>
      <c r="C3639" s="2">
        <f>VLOOKUP(A3639, [1]orders!A:G, 7, FALSE)</f>
        <v>2</v>
      </c>
      <c r="D3639" s="2">
        <v>61</v>
      </c>
      <c r="E3639" s="2">
        <f>VLOOKUP(C3639, [2]staffs!A:G,1,FALSE)</f>
        <v>2</v>
      </c>
      <c r="F3639" s="2" t="str">
        <f>VLOOKUP(E3639, [2]staffs!A:D,4,FALSE)</f>
        <v>mireya.copeland@bikes.shop</v>
      </c>
      <c r="G3639" s="2">
        <f>VLOOKUP(D3639, [3]products!$A:$D, 4, FALSE)</f>
        <v>5</v>
      </c>
      <c r="H3639" s="2" t="str">
        <f>VLOOKUP(G3639, [4]categories!A:B, 2, FALSE)</f>
        <v>Electric Bikes</v>
      </c>
      <c r="I3639" s="14">
        <f>VLOOKUP(A3639, [1]orders!A:B,2,FALSE)</f>
        <v>1136</v>
      </c>
      <c r="J3639" s="14" t="str">
        <f>VLOOKUP(A3639, [1]orders!A:I,9,FALSE)</f>
        <v>kallie.best@aol.com</v>
      </c>
      <c r="K3639" s="14">
        <f>VLOOKUP(A3639, [1]orders!A:J,10,FALSE)</f>
        <v>14606</v>
      </c>
      <c r="L3639" s="2" t="str">
        <f>IFERROR(VLOOKUP(C3639, [5]stores!A:B, 2, FALSE), "Unknown")</f>
        <v>Baldwin Bikes</v>
      </c>
      <c r="M3639" s="2" t="str">
        <f>VLOOKUP(D3639,[3]products!A:B,2,FALSE)</f>
        <v>Trek Powerfly 8 FS Plus - 2017</v>
      </c>
      <c r="N3639" s="2" t="str">
        <f>VLOOKUP(D3639, [3]products!A:H, 8, FALSE)</f>
        <v>Trek</v>
      </c>
      <c r="O3639" s="21">
        <f>VLOOKUP(A3639, [1]orders!A:D, 4, FALSE)</f>
        <v>43058</v>
      </c>
      <c r="P3639" s="2">
        <v>1</v>
      </c>
      <c r="Q3639" s="2">
        <v>4999.99</v>
      </c>
      <c r="R3639" s="27">
        <v>0.05</v>
      </c>
      <c r="S3639" s="2">
        <f t="shared" si="56"/>
        <v>4999.99</v>
      </c>
    </row>
    <row r="3640" spans="1:19" x14ac:dyDescent="0.3">
      <c r="A3640" s="2">
        <v>1257</v>
      </c>
      <c r="B3640" s="2">
        <v>3</v>
      </c>
      <c r="C3640" s="2">
        <f>VLOOKUP(A3640, [1]orders!A:G, 7, FALSE)</f>
        <v>2</v>
      </c>
      <c r="D3640" s="2">
        <v>17</v>
      </c>
      <c r="E3640" s="2">
        <f>VLOOKUP(C3640, [2]staffs!A:G,1,FALSE)</f>
        <v>2</v>
      </c>
      <c r="F3640" s="2" t="str">
        <f>VLOOKUP(E3640, [2]staffs!A:D,4,FALSE)</f>
        <v>mireya.copeland@bikes.shop</v>
      </c>
      <c r="G3640" s="2">
        <f>VLOOKUP(D3640, [3]products!$A:$D, 4, FALSE)</f>
        <v>3</v>
      </c>
      <c r="H3640" s="2" t="str">
        <f>VLOOKUP(G3640, [4]categories!A:B, 2, FALSE)</f>
        <v>Cruisers Bicycles</v>
      </c>
      <c r="I3640" s="14">
        <f>VLOOKUP(A3640, [1]orders!A:B,2,FALSE)</f>
        <v>1136</v>
      </c>
      <c r="J3640" s="14" t="str">
        <f>VLOOKUP(A3640, [1]orders!A:I,9,FALSE)</f>
        <v>kallie.best@aol.com</v>
      </c>
      <c r="K3640" s="14">
        <f>VLOOKUP(A3640, [1]orders!A:J,10,FALSE)</f>
        <v>14606</v>
      </c>
      <c r="L3640" s="2" t="str">
        <f>IFERROR(VLOOKUP(C3640, [5]stores!A:B, 2, FALSE), "Unknown")</f>
        <v>Baldwin Bikes</v>
      </c>
      <c r="M3640" s="2" t="str">
        <f>VLOOKUP(D3640,[3]products!A:B,2,FALSE)</f>
        <v>Pure Cycles Vine 8-Speed - 2016</v>
      </c>
      <c r="N3640" s="2" t="str">
        <f>VLOOKUP(D3640, [3]products!A:H, 8, FALSE)</f>
        <v>Pure Cycles</v>
      </c>
      <c r="O3640" s="21">
        <f>VLOOKUP(A3640, [1]orders!A:D, 4, FALSE)</f>
        <v>43058</v>
      </c>
      <c r="P3640" s="2">
        <v>2</v>
      </c>
      <c r="Q3640" s="2">
        <v>429</v>
      </c>
      <c r="R3640" s="27">
        <v>0.1</v>
      </c>
      <c r="S3640" s="2">
        <f t="shared" si="56"/>
        <v>858</v>
      </c>
    </row>
    <row r="3641" spans="1:19" x14ac:dyDescent="0.3">
      <c r="A3641" s="2">
        <v>1257</v>
      </c>
      <c r="B3641" s="2">
        <v>4</v>
      </c>
      <c r="C3641" s="2">
        <f>VLOOKUP(A3641, [1]orders!A:G, 7, FALSE)</f>
        <v>2</v>
      </c>
      <c r="D3641" s="2">
        <v>41</v>
      </c>
      <c r="E3641" s="2">
        <f>VLOOKUP(C3641, [2]staffs!A:G,1,FALSE)</f>
        <v>2</v>
      </c>
      <c r="F3641" s="2" t="str">
        <f>VLOOKUP(E3641, [2]staffs!A:D,4,FALSE)</f>
        <v>mireya.copeland@bikes.shop</v>
      </c>
      <c r="G3641" s="2">
        <f>VLOOKUP(D3641, [3]products!$A:$D, 4, FALSE)</f>
        <v>6</v>
      </c>
      <c r="H3641" s="2" t="str">
        <f>VLOOKUP(G3641, [4]categories!A:B, 2, FALSE)</f>
        <v>Mountain Bikes</v>
      </c>
      <c r="I3641" s="14">
        <f>VLOOKUP(A3641, [1]orders!A:B,2,FALSE)</f>
        <v>1136</v>
      </c>
      <c r="J3641" s="14" t="str">
        <f>VLOOKUP(A3641, [1]orders!A:I,9,FALSE)</f>
        <v>kallie.best@aol.com</v>
      </c>
      <c r="K3641" s="14">
        <f>VLOOKUP(A3641, [1]orders!A:J,10,FALSE)</f>
        <v>14606</v>
      </c>
      <c r="L3641" s="2" t="str">
        <f>IFERROR(VLOOKUP(C3641, [5]stores!A:B, 2, FALSE), "Unknown")</f>
        <v>Baldwin Bikes</v>
      </c>
      <c r="M3641" s="2" t="str">
        <f>VLOOKUP(D3641,[3]products!A:B,2,FALSE)</f>
        <v>Haro Shift R3 - 2017</v>
      </c>
      <c r="N3641" s="2" t="str">
        <f>VLOOKUP(D3641, [3]products!A:H, 8, FALSE)</f>
        <v>Haro</v>
      </c>
      <c r="O3641" s="21">
        <f>VLOOKUP(A3641, [1]orders!A:D, 4, FALSE)</f>
        <v>43058</v>
      </c>
      <c r="P3641" s="2">
        <v>1</v>
      </c>
      <c r="Q3641" s="2">
        <v>1469.99</v>
      </c>
      <c r="R3641" s="27">
        <v>0.05</v>
      </c>
      <c r="S3641" s="2">
        <f t="shared" si="56"/>
        <v>1469.99</v>
      </c>
    </row>
    <row r="3642" spans="1:19" x14ac:dyDescent="0.3">
      <c r="A3642" s="2">
        <v>1257</v>
      </c>
      <c r="B3642" s="2">
        <v>5</v>
      </c>
      <c r="C3642" s="2">
        <f>VLOOKUP(A3642, [1]orders!A:G, 7, FALSE)</f>
        <v>2</v>
      </c>
      <c r="D3642" s="2">
        <v>4</v>
      </c>
      <c r="E3642" s="2">
        <f>VLOOKUP(C3642, [2]staffs!A:G,1,FALSE)</f>
        <v>2</v>
      </c>
      <c r="F3642" s="2" t="str">
        <f>VLOOKUP(E3642, [2]staffs!A:D,4,FALSE)</f>
        <v>mireya.copeland@bikes.shop</v>
      </c>
      <c r="G3642" s="2">
        <f>VLOOKUP(D3642, [3]products!$A:$D, 4, FALSE)</f>
        <v>6</v>
      </c>
      <c r="H3642" s="2" t="str">
        <f>VLOOKUP(G3642, [4]categories!A:B, 2, FALSE)</f>
        <v>Mountain Bikes</v>
      </c>
      <c r="I3642" s="14">
        <f>VLOOKUP(A3642, [1]orders!A:B,2,FALSE)</f>
        <v>1136</v>
      </c>
      <c r="J3642" s="14" t="str">
        <f>VLOOKUP(A3642, [1]orders!A:I,9,FALSE)</f>
        <v>kallie.best@aol.com</v>
      </c>
      <c r="K3642" s="14">
        <f>VLOOKUP(A3642, [1]orders!A:J,10,FALSE)</f>
        <v>14606</v>
      </c>
      <c r="L3642" s="2" t="str">
        <f>IFERROR(VLOOKUP(C3642, [5]stores!A:B, 2, FALSE), "Unknown")</f>
        <v>Baldwin Bikes</v>
      </c>
      <c r="M3642" s="2" t="str">
        <f>VLOOKUP(D3642,[3]products!A:B,2,FALSE)</f>
        <v>Trek Fuel EX 8 29 - 2016</v>
      </c>
      <c r="N3642" s="2" t="str">
        <f>VLOOKUP(D3642, [3]products!A:H, 8, FALSE)</f>
        <v>Trek</v>
      </c>
      <c r="O3642" s="21">
        <f>VLOOKUP(A3642, [1]orders!A:D, 4, FALSE)</f>
        <v>43058</v>
      </c>
      <c r="P3642" s="2">
        <v>1</v>
      </c>
      <c r="Q3642" s="2">
        <v>2899.99</v>
      </c>
      <c r="R3642" s="27">
        <v>0.1</v>
      </c>
      <c r="S3642" s="2">
        <f t="shared" si="56"/>
        <v>2899.99</v>
      </c>
    </row>
    <row r="3643" spans="1:19" x14ac:dyDescent="0.3">
      <c r="A3643" s="2">
        <v>1258</v>
      </c>
      <c r="B3643" s="2">
        <v>1</v>
      </c>
      <c r="C3643" s="2">
        <f>VLOOKUP(A3643, [1]orders!A:G, 7, FALSE)</f>
        <v>2</v>
      </c>
      <c r="D3643" s="2">
        <v>94</v>
      </c>
      <c r="E3643" s="2">
        <f>VLOOKUP(C3643, [2]staffs!A:G,1,FALSE)</f>
        <v>2</v>
      </c>
      <c r="F3643" s="2" t="str">
        <f>VLOOKUP(E3643, [2]staffs!A:D,4,FALSE)</f>
        <v>mireya.copeland@bikes.shop</v>
      </c>
      <c r="G3643" s="2">
        <f>VLOOKUP(D3643, [3]products!$A:$D, 4, FALSE)</f>
        <v>1</v>
      </c>
      <c r="H3643" s="2" t="str">
        <f>VLOOKUP(G3643, [4]categories!A:B, 2, FALSE)</f>
        <v>Children Bicycles</v>
      </c>
      <c r="I3643" s="14">
        <f>VLOOKUP(A3643, [1]orders!A:B,2,FALSE)</f>
        <v>1099</v>
      </c>
      <c r="J3643" s="14" t="str">
        <f>VLOOKUP(A3643, [1]orders!A:I,9,FALSE)</f>
        <v>jewell.reyes@hotmail.com</v>
      </c>
      <c r="K3643" s="14">
        <f>VLOOKUP(A3643, [1]orders!A:J,10,FALSE)</f>
        <v>11372</v>
      </c>
      <c r="L3643" s="2" t="str">
        <f>IFERROR(VLOOKUP(C3643, [5]stores!A:B, 2, FALSE), "Unknown")</f>
        <v>Baldwin Bikes</v>
      </c>
      <c r="M3643" s="2" t="str">
        <f>VLOOKUP(D3643,[3]products!A:B,2,FALSE)</f>
        <v>Haro Shredder Pro 20 - 2017</v>
      </c>
      <c r="N3643" s="2" t="str">
        <f>VLOOKUP(D3643, [3]products!A:H, 8, FALSE)</f>
        <v>Haro</v>
      </c>
      <c r="O3643" s="21">
        <f>VLOOKUP(A3643, [1]orders!A:D, 4, FALSE)</f>
        <v>43059</v>
      </c>
      <c r="P3643" s="2">
        <v>2</v>
      </c>
      <c r="Q3643" s="2">
        <v>249.99</v>
      </c>
      <c r="R3643" s="27">
        <v>0.1</v>
      </c>
      <c r="S3643" s="2">
        <f t="shared" si="56"/>
        <v>499.98</v>
      </c>
    </row>
    <row r="3644" spans="1:19" x14ac:dyDescent="0.3">
      <c r="A3644" s="2">
        <v>1258</v>
      </c>
      <c r="B3644" s="2">
        <v>2</v>
      </c>
      <c r="C3644" s="2">
        <f>VLOOKUP(A3644, [1]orders!A:G, 7, FALSE)</f>
        <v>2</v>
      </c>
      <c r="D3644" s="2">
        <v>99</v>
      </c>
      <c r="E3644" s="2">
        <f>VLOOKUP(C3644, [2]staffs!A:G,1,FALSE)</f>
        <v>2</v>
      </c>
      <c r="F3644" s="2" t="str">
        <f>VLOOKUP(E3644, [2]staffs!A:D,4,FALSE)</f>
        <v>mireya.copeland@bikes.shop</v>
      </c>
      <c r="G3644" s="2">
        <f>VLOOKUP(D3644, [3]products!$A:$D, 4, FALSE)</f>
        <v>1</v>
      </c>
      <c r="H3644" s="2" t="str">
        <f>VLOOKUP(G3644, [4]categories!A:B, 2, FALSE)</f>
        <v>Children Bicycles</v>
      </c>
      <c r="I3644" s="14">
        <f>VLOOKUP(A3644, [1]orders!A:B,2,FALSE)</f>
        <v>1099</v>
      </c>
      <c r="J3644" s="14" t="str">
        <f>VLOOKUP(A3644, [1]orders!A:I,9,FALSE)</f>
        <v>jewell.reyes@hotmail.com</v>
      </c>
      <c r="K3644" s="14">
        <f>VLOOKUP(A3644, [1]orders!A:J,10,FALSE)</f>
        <v>11372</v>
      </c>
      <c r="L3644" s="2" t="str">
        <f>IFERROR(VLOOKUP(C3644, [5]stores!A:B, 2, FALSE), "Unknown")</f>
        <v>Baldwin Bikes</v>
      </c>
      <c r="M3644" s="2" t="str">
        <f>VLOOKUP(D3644,[3]products!A:B,2,FALSE)</f>
        <v>Electra Sugar Skulls 1 (20-inch) - Girl's - 2017</v>
      </c>
      <c r="N3644" s="2" t="str">
        <f>VLOOKUP(D3644, [3]products!A:H, 8, FALSE)</f>
        <v>Electra</v>
      </c>
      <c r="O3644" s="21">
        <f>VLOOKUP(A3644, [1]orders!A:D, 4, FALSE)</f>
        <v>43059</v>
      </c>
      <c r="P3644" s="2">
        <v>2</v>
      </c>
      <c r="Q3644" s="2">
        <v>299.99</v>
      </c>
      <c r="R3644" s="27">
        <v>0.05</v>
      </c>
      <c r="S3644" s="2">
        <f t="shared" si="56"/>
        <v>599.98</v>
      </c>
    </row>
    <row r="3645" spans="1:19" x14ac:dyDescent="0.3">
      <c r="A3645" s="2">
        <v>1259</v>
      </c>
      <c r="B3645" s="2">
        <v>1</v>
      </c>
      <c r="C3645" s="2">
        <f>VLOOKUP(A3645, [1]orders!A:G, 7, FALSE)</f>
        <v>2</v>
      </c>
      <c r="D3645" s="2">
        <v>60</v>
      </c>
      <c r="E3645" s="2">
        <f>VLOOKUP(C3645, [2]staffs!A:G,1,FALSE)</f>
        <v>2</v>
      </c>
      <c r="F3645" s="2" t="str">
        <f>VLOOKUP(E3645, [2]staffs!A:D,4,FALSE)</f>
        <v>mireya.copeland@bikes.shop</v>
      </c>
      <c r="G3645" s="2">
        <f>VLOOKUP(D3645, [3]products!$A:$D, 4, FALSE)</f>
        <v>5</v>
      </c>
      <c r="H3645" s="2" t="str">
        <f>VLOOKUP(G3645, [4]categories!A:B, 2, FALSE)</f>
        <v>Electric Bikes</v>
      </c>
      <c r="I3645" s="14">
        <f>VLOOKUP(A3645, [1]orders!A:B,2,FALSE)</f>
        <v>4</v>
      </c>
      <c r="J3645" s="14" t="str">
        <f>VLOOKUP(A3645, [1]orders!A:I,9,FALSE)</f>
        <v>daryl.spence@aol.com</v>
      </c>
      <c r="K3645" s="14">
        <f>VLOOKUP(A3645, [1]orders!A:J,10,FALSE)</f>
        <v>11553</v>
      </c>
      <c r="L3645" s="2" t="str">
        <f>IFERROR(VLOOKUP(C3645, [5]stores!A:B, 2, FALSE), "Unknown")</f>
        <v>Baldwin Bikes</v>
      </c>
      <c r="M3645" s="2" t="str">
        <f>VLOOKUP(D3645,[3]products!A:B,2,FALSE)</f>
        <v>Sun Bicycles ElectroLite - 2017</v>
      </c>
      <c r="N3645" s="2" t="str">
        <f>VLOOKUP(D3645, [3]products!A:H, 8, FALSE)</f>
        <v>Sun Bicycles</v>
      </c>
      <c r="O3645" s="21">
        <f>VLOOKUP(A3645, [1]orders!A:D, 4, FALSE)</f>
        <v>43060</v>
      </c>
      <c r="P3645" s="2">
        <v>1</v>
      </c>
      <c r="Q3645" s="2">
        <v>1559.99</v>
      </c>
      <c r="R3645" s="27">
        <v>0.1</v>
      </c>
      <c r="S3645" s="2">
        <f t="shared" si="56"/>
        <v>1559.99</v>
      </c>
    </row>
    <row r="3646" spans="1:19" x14ac:dyDescent="0.3">
      <c r="A3646" s="2">
        <v>1259</v>
      </c>
      <c r="B3646" s="2">
        <v>2</v>
      </c>
      <c r="C3646" s="2">
        <f>VLOOKUP(A3646, [1]orders!A:G, 7, FALSE)</f>
        <v>2</v>
      </c>
      <c r="D3646" s="2">
        <v>19</v>
      </c>
      <c r="E3646" s="2">
        <f>VLOOKUP(C3646, [2]staffs!A:G,1,FALSE)</f>
        <v>2</v>
      </c>
      <c r="F3646" s="2" t="str">
        <f>VLOOKUP(E3646, [2]staffs!A:D,4,FALSE)</f>
        <v>mireya.copeland@bikes.shop</v>
      </c>
      <c r="G3646" s="2">
        <f>VLOOKUP(D3646, [3]products!$A:$D, 4, FALSE)</f>
        <v>3</v>
      </c>
      <c r="H3646" s="2" t="str">
        <f>VLOOKUP(G3646, [4]categories!A:B, 2, FALSE)</f>
        <v>Cruisers Bicycles</v>
      </c>
      <c r="I3646" s="14">
        <f>VLOOKUP(A3646, [1]orders!A:B,2,FALSE)</f>
        <v>4</v>
      </c>
      <c r="J3646" s="14" t="str">
        <f>VLOOKUP(A3646, [1]orders!A:I,9,FALSE)</f>
        <v>daryl.spence@aol.com</v>
      </c>
      <c r="K3646" s="14">
        <f>VLOOKUP(A3646, [1]orders!A:J,10,FALSE)</f>
        <v>11553</v>
      </c>
      <c r="L3646" s="2" t="str">
        <f>IFERROR(VLOOKUP(C3646, [5]stores!A:B, 2, FALSE), "Unknown")</f>
        <v>Baldwin Bikes</v>
      </c>
      <c r="M3646" s="2" t="str">
        <f>VLOOKUP(D3646,[3]products!A:B,2,FALSE)</f>
        <v>Pure Cycles William 3-Speed - 2016</v>
      </c>
      <c r="N3646" s="2" t="str">
        <f>VLOOKUP(D3646, [3]products!A:H, 8, FALSE)</f>
        <v>Pure Cycles</v>
      </c>
      <c r="O3646" s="21">
        <f>VLOOKUP(A3646, [1]orders!A:D, 4, FALSE)</f>
        <v>43060</v>
      </c>
      <c r="P3646" s="2">
        <v>1</v>
      </c>
      <c r="Q3646" s="2">
        <v>449</v>
      </c>
      <c r="R3646" s="27">
        <v>0.2</v>
      </c>
      <c r="S3646" s="2">
        <f t="shared" si="56"/>
        <v>449</v>
      </c>
    </row>
    <row r="3647" spans="1:19" x14ac:dyDescent="0.3">
      <c r="A3647" s="2">
        <v>1260</v>
      </c>
      <c r="B3647" s="2">
        <v>1</v>
      </c>
      <c r="C3647" s="2">
        <f>VLOOKUP(A3647, [1]orders!A:G, 7, FALSE)</f>
        <v>2</v>
      </c>
      <c r="D3647" s="2">
        <v>8</v>
      </c>
      <c r="E3647" s="2">
        <f>VLOOKUP(C3647, [2]staffs!A:G,1,FALSE)</f>
        <v>2</v>
      </c>
      <c r="F3647" s="2" t="str">
        <f>VLOOKUP(E3647, [2]staffs!A:D,4,FALSE)</f>
        <v>mireya.copeland@bikes.shop</v>
      </c>
      <c r="G3647" s="2">
        <f>VLOOKUP(D3647, [3]products!$A:$D, 4, FALSE)</f>
        <v>6</v>
      </c>
      <c r="H3647" s="2" t="str">
        <f>VLOOKUP(G3647, [4]categories!A:B, 2, FALSE)</f>
        <v>Mountain Bikes</v>
      </c>
      <c r="I3647" s="14">
        <f>VLOOKUP(A3647, [1]orders!A:B,2,FALSE)</f>
        <v>1117</v>
      </c>
      <c r="J3647" s="14" t="str">
        <f>VLOOKUP(A3647, [1]orders!A:I,9,FALSE)</f>
        <v>jeffrey.hill@gmail.com</v>
      </c>
      <c r="K3647" s="14">
        <f>VLOOKUP(A3647, [1]orders!A:J,10,FALSE)</f>
        <v>11422</v>
      </c>
      <c r="L3647" s="2" t="str">
        <f>IFERROR(VLOOKUP(C3647, [5]stores!A:B, 2, FALSE), "Unknown")</f>
        <v>Baldwin Bikes</v>
      </c>
      <c r="M3647" s="2" t="str">
        <f>VLOOKUP(D3647,[3]products!A:B,2,FALSE)</f>
        <v>Trek Remedy 29 Carbon Frameset - 2016</v>
      </c>
      <c r="N3647" s="2" t="str">
        <f>VLOOKUP(D3647, [3]products!A:H, 8, FALSE)</f>
        <v>Trek</v>
      </c>
      <c r="O3647" s="21">
        <f>VLOOKUP(A3647, [1]orders!A:D, 4, FALSE)</f>
        <v>43061</v>
      </c>
      <c r="P3647" s="2">
        <v>1</v>
      </c>
      <c r="Q3647" s="2">
        <v>1799.99</v>
      </c>
      <c r="R3647" s="27">
        <v>0.1</v>
      </c>
      <c r="S3647" s="2">
        <f t="shared" si="56"/>
        <v>1799.99</v>
      </c>
    </row>
    <row r="3648" spans="1:19" x14ac:dyDescent="0.3">
      <c r="A3648" s="2">
        <v>1260</v>
      </c>
      <c r="B3648" s="2">
        <v>2</v>
      </c>
      <c r="C3648" s="2">
        <f>VLOOKUP(A3648, [1]orders!A:G, 7, FALSE)</f>
        <v>2</v>
      </c>
      <c r="D3648" s="2">
        <v>66</v>
      </c>
      <c r="E3648" s="2">
        <f>VLOOKUP(C3648, [2]staffs!A:G,1,FALSE)</f>
        <v>2</v>
      </c>
      <c r="F3648" s="2" t="str">
        <f>VLOOKUP(E3648, [2]staffs!A:D,4,FALSE)</f>
        <v>mireya.copeland@bikes.shop</v>
      </c>
      <c r="G3648" s="2">
        <f>VLOOKUP(D3648, [3]products!$A:$D, 4, FALSE)</f>
        <v>3</v>
      </c>
      <c r="H3648" s="2" t="str">
        <f>VLOOKUP(G3648, [4]categories!A:B, 2, FALSE)</f>
        <v>Cruisers Bicycles</v>
      </c>
      <c r="I3648" s="14">
        <f>VLOOKUP(A3648, [1]orders!A:B,2,FALSE)</f>
        <v>1117</v>
      </c>
      <c r="J3648" s="14" t="str">
        <f>VLOOKUP(A3648, [1]orders!A:I,9,FALSE)</f>
        <v>jeffrey.hill@gmail.com</v>
      </c>
      <c r="K3648" s="14">
        <f>VLOOKUP(A3648, [1]orders!A:J,10,FALSE)</f>
        <v>11422</v>
      </c>
      <c r="L3648" s="2" t="str">
        <f>IFERROR(VLOOKUP(C3648, [5]stores!A:B, 2, FALSE), "Unknown")</f>
        <v>Baldwin Bikes</v>
      </c>
      <c r="M3648" s="2" t="str">
        <f>VLOOKUP(D3648,[3]products!A:B,2,FALSE)</f>
        <v>Sun Bicycles Revolutions 24 - 2017</v>
      </c>
      <c r="N3648" s="2" t="str">
        <f>VLOOKUP(D3648, [3]products!A:H, 8, FALSE)</f>
        <v>Sun Bicycles</v>
      </c>
      <c r="O3648" s="21">
        <f>VLOOKUP(A3648, [1]orders!A:D, 4, FALSE)</f>
        <v>43061</v>
      </c>
      <c r="P3648" s="2">
        <v>1</v>
      </c>
      <c r="Q3648" s="2">
        <v>250.99</v>
      </c>
      <c r="R3648" s="27">
        <v>0.1</v>
      </c>
      <c r="S3648" s="2">
        <f t="shared" si="56"/>
        <v>250.99</v>
      </c>
    </row>
    <row r="3649" spans="1:19" x14ac:dyDescent="0.3">
      <c r="A3649" s="2">
        <v>1261</v>
      </c>
      <c r="B3649" s="2">
        <v>1</v>
      </c>
      <c r="C3649" s="2">
        <f>VLOOKUP(A3649, [1]orders!A:G, 7, FALSE)</f>
        <v>2</v>
      </c>
      <c r="D3649" s="2">
        <v>73</v>
      </c>
      <c r="E3649" s="2">
        <f>VLOOKUP(C3649, [2]staffs!A:G,1,FALSE)</f>
        <v>2</v>
      </c>
      <c r="F3649" s="2" t="str">
        <f>VLOOKUP(E3649, [2]staffs!A:D,4,FALSE)</f>
        <v>mireya.copeland@bikes.shop</v>
      </c>
      <c r="G3649" s="2">
        <f>VLOOKUP(D3649, [3]products!$A:$D, 4, FALSE)</f>
        <v>3</v>
      </c>
      <c r="H3649" s="2" t="str">
        <f>VLOOKUP(G3649, [4]categories!A:B, 2, FALSE)</f>
        <v>Cruisers Bicycles</v>
      </c>
      <c r="I3649" s="14">
        <f>VLOOKUP(A3649, [1]orders!A:B,2,FALSE)</f>
        <v>435</v>
      </c>
      <c r="J3649" s="14" t="str">
        <f>VLOOKUP(A3649, [1]orders!A:I,9,FALSE)</f>
        <v>izola.hobbs@gmail.com</v>
      </c>
      <c r="K3649" s="14">
        <f>VLOOKUP(A3649, [1]orders!A:J,10,FALSE)</f>
        <v>11421</v>
      </c>
      <c r="L3649" s="2" t="str">
        <f>IFERROR(VLOOKUP(C3649, [5]stores!A:B, 2, FALSE), "Unknown")</f>
        <v>Baldwin Bikes</v>
      </c>
      <c r="M3649" s="2" t="str">
        <f>VLOOKUP(D3649,[3]products!A:B,2,FALSE)</f>
        <v>Sun Bicycles Brickell Tandem 7 - 2017</v>
      </c>
      <c r="N3649" s="2" t="str">
        <f>VLOOKUP(D3649, [3]products!A:H, 8, FALSE)</f>
        <v>Sun Bicycles</v>
      </c>
      <c r="O3649" s="21">
        <f>VLOOKUP(A3649, [1]orders!A:D, 4, FALSE)</f>
        <v>43062</v>
      </c>
      <c r="P3649" s="2">
        <v>1</v>
      </c>
      <c r="Q3649" s="2">
        <v>749.99</v>
      </c>
      <c r="R3649" s="27">
        <v>0.2</v>
      </c>
      <c r="S3649" s="2">
        <f t="shared" si="56"/>
        <v>749.99</v>
      </c>
    </row>
    <row r="3650" spans="1:19" x14ac:dyDescent="0.3">
      <c r="A3650" s="2">
        <v>1261</v>
      </c>
      <c r="B3650" s="2">
        <v>2</v>
      </c>
      <c r="C3650" s="2">
        <f>VLOOKUP(A3650, [1]orders!A:G, 7, FALSE)</f>
        <v>2</v>
      </c>
      <c r="D3650" s="2">
        <v>88</v>
      </c>
      <c r="E3650" s="2">
        <f>VLOOKUP(C3650, [2]staffs!A:G,1,FALSE)</f>
        <v>2</v>
      </c>
      <c r="F3650" s="2" t="str">
        <f>VLOOKUP(E3650, [2]staffs!A:D,4,FALSE)</f>
        <v>mireya.copeland@bikes.shop</v>
      </c>
      <c r="G3650" s="2">
        <f>VLOOKUP(D3650, [3]products!$A:$D, 4, FALSE)</f>
        <v>1</v>
      </c>
      <c r="H3650" s="2" t="str">
        <f>VLOOKUP(G3650, [4]categories!A:B, 2, FALSE)</f>
        <v>Children Bicycles</v>
      </c>
      <c r="I3650" s="14">
        <f>VLOOKUP(A3650, [1]orders!A:B,2,FALSE)</f>
        <v>435</v>
      </c>
      <c r="J3650" s="14" t="str">
        <f>VLOOKUP(A3650, [1]orders!A:I,9,FALSE)</f>
        <v>izola.hobbs@gmail.com</v>
      </c>
      <c r="K3650" s="14">
        <f>VLOOKUP(A3650, [1]orders!A:J,10,FALSE)</f>
        <v>11421</v>
      </c>
      <c r="L3650" s="2" t="str">
        <f>IFERROR(VLOOKUP(C3650, [5]stores!A:B, 2, FALSE), "Unknown")</f>
        <v>Baldwin Bikes</v>
      </c>
      <c r="M3650" s="2" t="str">
        <f>VLOOKUP(D3650,[3]products!A:B,2,FALSE)</f>
        <v>Trek Precaliber 12 Girls - 2017</v>
      </c>
      <c r="N3650" s="2" t="str">
        <f>VLOOKUP(D3650, [3]products!A:H, 8, FALSE)</f>
        <v>Trek</v>
      </c>
      <c r="O3650" s="21">
        <f>VLOOKUP(A3650, [1]orders!A:D, 4, FALSE)</f>
        <v>43062</v>
      </c>
      <c r="P3650" s="2">
        <v>2</v>
      </c>
      <c r="Q3650" s="2">
        <v>189.99</v>
      </c>
      <c r="R3650" s="27">
        <v>0.2</v>
      </c>
      <c r="S3650" s="2">
        <f t="shared" si="56"/>
        <v>379.98</v>
      </c>
    </row>
    <row r="3651" spans="1:19" x14ac:dyDescent="0.3">
      <c r="A3651" s="2">
        <v>1261</v>
      </c>
      <c r="B3651" s="2">
        <v>3</v>
      </c>
      <c r="C3651" s="2">
        <f>VLOOKUP(A3651, [1]orders!A:G, 7, FALSE)</f>
        <v>2</v>
      </c>
      <c r="D3651" s="2">
        <v>100</v>
      </c>
      <c r="E3651" s="2">
        <f>VLOOKUP(C3651, [2]staffs!A:G,1,FALSE)</f>
        <v>2</v>
      </c>
      <c r="F3651" s="2" t="str">
        <f>VLOOKUP(E3651, [2]staffs!A:D,4,FALSE)</f>
        <v>mireya.copeland@bikes.shop</v>
      </c>
      <c r="G3651" s="2">
        <f>VLOOKUP(D3651, [3]products!$A:$D, 4, FALSE)</f>
        <v>1</v>
      </c>
      <c r="H3651" s="2" t="str">
        <f>VLOOKUP(G3651, [4]categories!A:B, 2, FALSE)</f>
        <v>Children Bicycles</v>
      </c>
      <c r="I3651" s="14">
        <f>VLOOKUP(A3651, [1]orders!A:B,2,FALSE)</f>
        <v>435</v>
      </c>
      <c r="J3651" s="14" t="str">
        <f>VLOOKUP(A3651, [1]orders!A:I,9,FALSE)</f>
        <v>izola.hobbs@gmail.com</v>
      </c>
      <c r="K3651" s="14">
        <f>VLOOKUP(A3651, [1]orders!A:J,10,FALSE)</f>
        <v>11421</v>
      </c>
      <c r="L3651" s="2" t="str">
        <f>IFERROR(VLOOKUP(C3651, [5]stores!A:B, 2, FALSE), "Unknown")</f>
        <v>Baldwin Bikes</v>
      </c>
      <c r="M3651" s="2" t="str">
        <f>VLOOKUP(D3651,[3]products!A:B,2,FALSE)</f>
        <v>Electra Townie 3i EQ (20-inch) - Boys' - 2017</v>
      </c>
      <c r="N3651" s="2" t="str">
        <f>VLOOKUP(D3651, [3]products!A:H, 8, FALSE)</f>
        <v>Electra</v>
      </c>
      <c r="O3651" s="21">
        <f>VLOOKUP(A3651, [1]orders!A:D, 4, FALSE)</f>
        <v>43062</v>
      </c>
      <c r="P3651" s="2">
        <v>1</v>
      </c>
      <c r="Q3651" s="2">
        <v>489.99</v>
      </c>
      <c r="R3651" s="27">
        <v>0.05</v>
      </c>
      <c r="S3651" s="2">
        <f t="shared" ref="S3651:S3714" si="57">P3651*Q3651</f>
        <v>489.99</v>
      </c>
    </row>
    <row r="3652" spans="1:19" x14ac:dyDescent="0.3">
      <c r="A3652" s="2">
        <v>1261</v>
      </c>
      <c r="B3652" s="2">
        <v>4</v>
      </c>
      <c r="C3652" s="2">
        <f>VLOOKUP(A3652, [1]orders!A:G, 7, FALSE)</f>
        <v>2</v>
      </c>
      <c r="D3652" s="2">
        <v>42</v>
      </c>
      <c r="E3652" s="2">
        <f>VLOOKUP(C3652, [2]staffs!A:G,1,FALSE)</f>
        <v>2</v>
      </c>
      <c r="F3652" s="2" t="str">
        <f>VLOOKUP(E3652, [2]staffs!A:D,4,FALSE)</f>
        <v>mireya.copeland@bikes.shop</v>
      </c>
      <c r="G3652" s="2">
        <f>VLOOKUP(D3652, [3]products!$A:$D, 4, FALSE)</f>
        <v>6</v>
      </c>
      <c r="H3652" s="2" t="str">
        <f>VLOOKUP(G3652, [4]categories!A:B, 2, FALSE)</f>
        <v>Mountain Bikes</v>
      </c>
      <c r="I3652" s="14">
        <f>VLOOKUP(A3652, [1]orders!A:B,2,FALSE)</f>
        <v>435</v>
      </c>
      <c r="J3652" s="14" t="str">
        <f>VLOOKUP(A3652, [1]orders!A:I,9,FALSE)</f>
        <v>izola.hobbs@gmail.com</v>
      </c>
      <c r="K3652" s="14">
        <f>VLOOKUP(A3652, [1]orders!A:J,10,FALSE)</f>
        <v>11421</v>
      </c>
      <c r="L3652" s="2" t="str">
        <f>IFERROR(VLOOKUP(C3652, [5]stores!A:B, 2, FALSE), "Unknown")</f>
        <v>Baldwin Bikes</v>
      </c>
      <c r="M3652" s="2" t="str">
        <f>VLOOKUP(D3652,[3]products!A:B,2,FALSE)</f>
        <v>Trek Fuel EX 5 27.5 Plus - 2017</v>
      </c>
      <c r="N3652" s="2" t="str">
        <f>VLOOKUP(D3652, [3]products!A:H, 8, FALSE)</f>
        <v>Trek</v>
      </c>
      <c r="O3652" s="21">
        <f>VLOOKUP(A3652, [1]orders!A:D, 4, FALSE)</f>
        <v>43062</v>
      </c>
      <c r="P3652" s="2">
        <v>1</v>
      </c>
      <c r="Q3652" s="2">
        <v>2299.9899999999998</v>
      </c>
      <c r="R3652" s="27">
        <v>0.1</v>
      </c>
      <c r="S3652" s="2">
        <f t="shared" si="57"/>
        <v>2299.9899999999998</v>
      </c>
    </row>
    <row r="3653" spans="1:19" x14ac:dyDescent="0.3">
      <c r="A3653" s="2">
        <v>1262</v>
      </c>
      <c r="B3653" s="2">
        <v>1</v>
      </c>
      <c r="C3653" s="2">
        <f>VLOOKUP(A3653, [1]orders!A:G, 7, FALSE)</f>
        <v>2</v>
      </c>
      <c r="D3653" s="2">
        <v>37</v>
      </c>
      <c r="E3653" s="2">
        <f>VLOOKUP(C3653, [2]staffs!A:G,1,FALSE)</f>
        <v>2</v>
      </c>
      <c r="F3653" s="2" t="str">
        <f>VLOOKUP(E3653, [2]staffs!A:D,4,FALSE)</f>
        <v>mireya.copeland@bikes.shop</v>
      </c>
      <c r="G3653" s="2">
        <f>VLOOKUP(D3653, [3]products!$A:$D, 4, FALSE)</f>
        <v>6</v>
      </c>
      <c r="H3653" s="2" t="str">
        <f>VLOOKUP(G3653, [4]categories!A:B, 2, FALSE)</f>
        <v>Mountain Bikes</v>
      </c>
      <c r="I3653" s="14">
        <f>VLOOKUP(A3653, [1]orders!A:B,2,FALSE)</f>
        <v>509</v>
      </c>
      <c r="J3653" s="14" t="str">
        <f>VLOOKUP(A3653, [1]orders!A:I,9,FALSE)</f>
        <v>terra.pickett@aol.com</v>
      </c>
      <c r="K3653" s="14">
        <f>VLOOKUP(A3653, [1]orders!A:J,10,FALSE)</f>
        <v>12010</v>
      </c>
      <c r="L3653" s="2" t="str">
        <f>IFERROR(VLOOKUP(C3653, [5]stores!A:B, 2, FALSE), "Unknown")</f>
        <v>Baldwin Bikes</v>
      </c>
      <c r="M3653" s="2" t="str">
        <f>VLOOKUP(D3653,[3]products!A:B,2,FALSE)</f>
        <v>Haro Flightline One ST - 2017</v>
      </c>
      <c r="N3653" s="2" t="str">
        <f>VLOOKUP(D3653, [3]products!A:H, 8, FALSE)</f>
        <v>Haro</v>
      </c>
      <c r="O3653" s="21">
        <f>VLOOKUP(A3653, [1]orders!A:D, 4, FALSE)</f>
        <v>43062</v>
      </c>
      <c r="P3653" s="2">
        <v>1</v>
      </c>
      <c r="Q3653" s="2">
        <v>379.99</v>
      </c>
      <c r="R3653" s="27">
        <v>7.0000000000000007E-2</v>
      </c>
      <c r="S3653" s="2">
        <f t="shared" si="57"/>
        <v>379.99</v>
      </c>
    </row>
    <row r="3654" spans="1:19" x14ac:dyDescent="0.3">
      <c r="A3654" s="2">
        <v>1262</v>
      </c>
      <c r="B3654" s="2">
        <v>2</v>
      </c>
      <c r="C3654" s="2">
        <f>VLOOKUP(A3654, [1]orders!A:G, 7, FALSE)</f>
        <v>2</v>
      </c>
      <c r="D3654" s="2">
        <v>52</v>
      </c>
      <c r="E3654" s="2">
        <f>VLOOKUP(C3654, [2]staffs!A:G,1,FALSE)</f>
        <v>2</v>
      </c>
      <c r="F3654" s="2" t="str">
        <f>VLOOKUP(E3654, [2]staffs!A:D,4,FALSE)</f>
        <v>mireya.copeland@bikes.shop</v>
      </c>
      <c r="G3654" s="2">
        <f>VLOOKUP(D3654, [3]products!$A:$D, 4, FALSE)</f>
        <v>7</v>
      </c>
      <c r="H3654" s="2" t="str">
        <f>VLOOKUP(G3654, [4]categories!A:B, 2, FALSE)</f>
        <v>Road Bikes</v>
      </c>
      <c r="I3654" s="14">
        <f>VLOOKUP(A3654, [1]orders!A:B,2,FALSE)</f>
        <v>509</v>
      </c>
      <c r="J3654" s="14" t="str">
        <f>VLOOKUP(A3654, [1]orders!A:I,9,FALSE)</f>
        <v>terra.pickett@aol.com</v>
      </c>
      <c r="K3654" s="14">
        <f>VLOOKUP(A3654, [1]orders!A:J,10,FALSE)</f>
        <v>12010</v>
      </c>
      <c r="L3654" s="2" t="str">
        <f>IFERROR(VLOOKUP(C3654, [5]stores!A:B, 2, FALSE), "Unknown")</f>
        <v>Baldwin Bikes</v>
      </c>
      <c r="M3654" s="2" t="str">
        <f>VLOOKUP(D3654,[3]products!A:B,2,FALSE)</f>
        <v>Surly Steamroller - 2017</v>
      </c>
      <c r="N3654" s="2" t="str">
        <f>VLOOKUP(D3654, [3]products!A:H, 8, FALSE)</f>
        <v>Surly</v>
      </c>
      <c r="O3654" s="21">
        <f>VLOOKUP(A3654, [1]orders!A:D, 4, FALSE)</f>
        <v>43062</v>
      </c>
      <c r="P3654" s="2">
        <v>1</v>
      </c>
      <c r="Q3654" s="2">
        <v>875.99</v>
      </c>
      <c r="R3654" s="27">
        <v>0.05</v>
      </c>
      <c r="S3654" s="2">
        <f t="shared" si="57"/>
        <v>875.99</v>
      </c>
    </row>
    <row r="3655" spans="1:19" x14ac:dyDescent="0.3">
      <c r="A3655" s="2">
        <v>1262</v>
      </c>
      <c r="B3655" s="2">
        <v>3</v>
      </c>
      <c r="C3655" s="2">
        <f>VLOOKUP(A3655, [1]orders!A:G, 7, FALSE)</f>
        <v>2</v>
      </c>
      <c r="D3655" s="2">
        <v>43</v>
      </c>
      <c r="E3655" s="2">
        <f>VLOOKUP(C3655, [2]staffs!A:G,1,FALSE)</f>
        <v>2</v>
      </c>
      <c r="F3655" s="2" t="str">
        <f>VLOOKUP(E3655, [2]staffs!A:D,4,FALSE)</f>
        <v>mireya.copeland@bikes.shop</v>
      </c>
      <c r="G3655" s="2">
        <f>VLOOKUP(D3655, [3]products!$A:$D, 4, FALSE)</f>
        <v>6</v>
      </c>
      <c r="H3655" s="2" t="str">
        <f>VLOOKUP(G3655, [4]categories!A:B, 2, FALSE)</f>
        <v>Mountain Bikes</v>
      </c>
      <c r="I3655" s="14">
        <f>VLOOKUP(A3655, [1]orders!A:B,2,FALSE)</f>
        <v>509</v>
      </c>
      <c r="J3655" s="14" t="str">
        <f>VLOOKUP(A3655, [1]orders!A:I,9,FALSE)</f>
        <v>terra.pickett@aol.com</v>
      </c>
      <c r="K3655" s="14">
        <f>VLOOKUP(A3655, [1]orders!A:J,10,FALSE)</f>
        <v>12010</v>
      </c>
      <c r="L3655" s="2" t="str">
        <f>IFERROR(VLOOKUP(C3655, [5]stores!A:B, 2, FALSE), "Unknown")</f>
        <v>Baldwin Bikes</v>
      </c>
      <c r="M3655" s="2" t="str">
        <f>VLOOKUP(D3655,[3]products!A:B,2,FALSE)</f>
        <v>Trek Fuel EX 9.8 27.5 Plus - 2017</v>
      </c>
      <c r="N3655" s="2" t="str">
        <f>VLOOKUP(D3655, [3]products!A:H, 8, FALSE)</f>
        <v>Trek</v>
      </c>
      <c r="O3655" s="21">
        <f>VLOOKUP(A3655, [1]orders!A:D, 4, FALSE)</f>
        <v>43062</v>
      </c>
      <c r="P3655" s="2">
        <v>2</v>
      </c>
      <c r="Q3655" s="2">
        <v>5299.99</v>
      </c>
      <c r="R3655" s="27">
        <v>7.0000000000000007E-2</v>
      </c>
      <c r="S3655" s="2">
        <f t="shared" si="57"/>
        <v>10599.98</v>
      </c>
    </row>
    <row r="3656" spans="1:19" x14ac:dyDescent="0.3">
      <c r="A3656" s="2">
        <v>1262</v>
      </c>
      <c r="B3656" s="2">
        <v>4</v>
      </c>
      <c r="C3656" s="2">
        <f>VLOOKUP(A3656, [1]orders!A:G, 7, FALSE)</f>
        <v>2</v>
      </c>
      <c r="D3656" s="2">
        <v>77</v>
      </c>
      <c r="E3656" s="2">
        <f>VLOOKUP(C3656, [2]staffs!A:G,1,FALSE)</f>
        <v>2</v>
      </c>
      <c r="F3656" s="2" t="str">
        <f>VLOOKUP(E3656, [2]staffs!A:D,4,FALSE)</f>
        <v>mireya.copeland@bikes.shop</v>
      </c>
      <c r="G3656" s="2">
        <f>VLOOKUP(D3656, [3]products!$A:$D, 4, FALSE)</f>
        <v>3</v>
      </c>
      <c r="H3656" s="2" t="str">
        <f>VLOOKUP(G3656, [4]categories!A:B, 2, FALSE)</f>
        <v>Cruisers Bicycles</v>
      </c>
      <c r="I3656" s="14">
        <f>VLOOKUP(A3656, [1]orders!A:B,2,FALSE)</f>
        <v>509</v>
      </c>
      <c r="J3656" s="14" t="str">
        <f>VLOOKUP(A3656, [1]orders!A:I,9,FALSE)</f>
        <v>terra.pickett@aol.com</v>
      </c>
      <c r="K3656" s="14">
        <f>VLOOKUP(A3656, [1]orders!A:J,10,FALSE)</f>
        <v>12010</v>
      </c>
      <c r="L3656" s="2" t="str">
        <f>IFERROR(VLOOKUP(C3656, [5]stores!A:B, 2, FALSE), "Unknown")</f>
        <v>Baldwin Bikes</v>
      </c>
      <c r="M3656" s="2" t="str">
        <f>VLOOKUP(D3656,[3]products!A:B,2,FALSE)</f>
        <v>Electra Glam Punk 3i Ladies' - 2017</v>
      </c>
      <c r="N3656" s="2" t="str">
        <f>VLOOKUP(D3656, [3]products!A:H, 8, FALSE)</f>
        <v>Electra</v>
      </c>
      <c r="O3656" s="21">
        <f>VLOOKUP(A3656, [1]orders!A:D, 4, FALSE)</f>
        <v>43062</v>
      </c>
      <c r="P3656" s="2">
        <v>1</v>
      </c>
      <c r="Q3656" s="2">
        <v>799.99</v>
      </c>
      <c r="R3656" s="27">
        <v>7.0000000000000007E-2</v>
      </c>
      <c r="S3656" s="2">
        <f t="shared" si="57"/>
        <v>799.99</v>
      </c>
    </row>
    <row r="3657" spans="1:19" x14ac:dyDescent="0.3">
      <c r="A3657" s="2">
        <v>1263</v>
      </c>
      <c r="B3657" s="2">
        <v>1</v>
      </c>
      <c r="C3657" s="2">
        <f>VLOOKUP(A3657, [1]orders!A:G, 7, FALSE)</f>
        <v>2</v>
      </c>
      <c r="D3657" s="2">
        <v>45</v>
      </c>
      <c r="E3657" s="2">
        <f>VLOOKUP(C3657, [2]staffs!A:G,1,FALSE)</f>
        <v>2</v>
      </c>
      <c r="F3657" s="2" t="str">
        <f>VLOOKUP(E3657, [2]staffs!A:D,4,FALSE)</f>
        <v>mireya.copeland@bikes.shop</v>
      </c>
      <c r="G3657" s="2">
        <f>VLOOKUP(D3657, [3]products!$A:$D, 4, FALSE)</f>
        <v>6</v>
      </c>
      <c r="H3657" s="2" t="str">
        <f>VLOOKUP(G3657, [4]categories!A:B, 2, FALSE)</f>
        <v>Mountain Bikes</v>
      </c>
      <c r="I3657" s="14">
        <f>VLOOKUP(A3657, [1]orders!A:B,2,FALSE)</f>
        <v>1408</v>
      </c>
      <c r="J3657" s="14" t="str">
        <f>VLOOKUP(A3657, [1]orders!A:I,9,FALSE)</f>
        <v>eleanor.mendez@yahoo.com</v>
      </c>
      <c r="K3657" s="14">
        <f>VLOOKUP(A3657, [1]orders!A:J,10,FALSE)</f>
        <v>10573</v>
      </c>
      <c r="L3657" s="2" t="str">
        <f>IFERROR(VLOOKUP(C3657, [5]stores!A:B, 2, FALSE), "Unknown")</f>
        <v>Baldwin Bikes</v>
      </c>
      <c r="M3657" s="2" t="str">
        <f>VLOOKUP(D3657,[3]products!A:B,2,FALSE)</f>
        <v>Haro SR 1.2 - 2017</v>
      </c>
      <c r="N3657" s="2" t="str">
        <f>VLOOKUP(D3657, [3]products!A:H, 8, FALSE)</f>
        <v>Haro</v>
      </c>
      <c r="O3657" s="21">
        <f>VLOOKUP(A3657, [1]orders!A:D, 4, FALSE)</f>
        <v>43062</v>
      </c>
      <c r="P3657" s="2">
        <v>1</v>
      </c>
      <c r="Q3657" s="2">
        <v>869.99</v>
      </c>
      <c r="R3657" s="27">
        <v>0.2</v>
      </c>
      <c r="S3657" s="2">
        <f t="shared" si="57"/>
        <v>869.99</v>
      </c>
    </row>
    <row r="3658" spans="1:19" x14ac:dyDescent="0.3">
      <c r="A3658" s="2">
        <v>1263</v>
      </c>
      <c r="B3658" s="2">
        <v>2</v>
      </c>
      <c r="C3658" s="2">
        <f>VLOOKUP(A3658, [1]orders!A:G, 7, FALSE)</f>
        <v>2</v>
      </c>
      <c r="D3658" s="2">
        <v>62</v>
      </c>
      <c r="E3658" s="2">
        <f>VLOOKUP(C3658, [2]staffs!A:G,1,FALSE)</f>
        <v>2</v>
      </c>
      <c r="F3658" s="2" t="str">
        <f>VLOOKUP(E3658, [2]staffs!A:D,4,FALSE)</f>
        <v>mireya.copeland@bikes.shop</v>
      </c>
      <c r="G3658" s="2">
        <f>VLOOKUP(D3658, [3]products!$A:$D, 4, FALSE)</f>
        <v>4</v>
      </c>
      <c r="H3658" s="2" t="str">
        <f>VLOOKUP(G3658, [4]categories!A:B, 2, FALSE)</f>
        <v>Cyclocross Bicycles</v>
      </c>
      <c r="I3658" s="14">
        <f>VLOOKUP(A3658, [1]orders!A:B,2,FALSE)</f>
        <v>1408</v>
      </c>
      <c r="J3658" s="14" t="str">
        <f>VLOOKUP(A3658, [1]orders!A:I,9,FALSE)</f>
        <v>eleanor.mendez@yahoo.com</v>
      </c>
      <c r="K3658" s="14">
        <f>VLOOKUP(A3658, [1]orders!A:J,10,FALSE)</f>
        <v>10573</v>
      </c>
      <c r="L3658" s="2" t="str">
        <f>IFERROR(VLOOKUP(C3658, [5]stores!A:B, 2, FALSE), "Unknown")</f>
        <v>Baldwin Bikes</v>
      </c>
      <c r="M3658" s="2" t="str">
        <f>VLOOKUP(D3658,[3]products!A:B,2,FALSE)</f>
        <v>Trek Boone 7 - 2017</v>
      </c>
      <c r="N3658" s="2" t="str">
        <f>VLOOKUP(D3658, [3]products!A:H, 8, FALSE)</f>
        <v>Trek</v>
      </c>
      <c r="O3658" s="21">
        <f>VLOOKUP(A3658, [1]orders!A:D, 4, FALSE)</f>
        <v>43062</v>
      </c>
      <c r="P3658" s="2">
        <v>1</v>
      </c>
      <c r="Q3658" s="2">
        <v>3499.99</v>
      </c>
      <c r="R3658" s="27">
        <v>0.05</v>
      </c>
      <c r="S3658" s="2">
        <f t="shared" si="57"/>
        <v>3499.99</v>
      </c>
    </row>
    <row r="3659" spans="1:19" x14ac:dyDescent="0.3">
      <c r="A3659" s="2">
        <v>1263</v>
      </c>
      <c r="B3659" s="2">
        <v>3</v>
      </c>
      <c r="C3659" s="2">
        <f>VLOOKUP(A3659, [1]orders!A:G, 7, FALSE)</f>
        <v>2</v>
      </c>
      <c r="D3659" s="2">
        <v>19</v>
      </c>
      <c r="E3659" s="2">
        <f>VLOOKUP(C3659, [2]staffs!A:G,1,FALSE)</f>
        <v>2</v>
      </c>
      <c r="F3659" s="2" t="str">
        <f>VLOOKUP(E3659, [2]staffs!A:D,4,FALSE)</f>
        <v>mireya.copeland@bikes.shop</v>
      </c>
      <c r="G3659" s="2">
        <f>VLOOKUP(D3659, [3]products!$A:$D, 4, FALSE)</f>
        <v>3</v>
      </c>
      <c r="H3659" s="2" t="str">
        <f>VLOOKUP(G3659, [4]categories!A:B, 2, FALSE)</f>
        <v>Cruisers Bicycles</v>
      </c>
      <c r="I3659" s="14">
        <f>VLOOKUP(A3659, [1]orders!A:B,2,FALSE)</f>
        <v>1408</v>
      </c>
      <c r="J3659" s="14" t="str">
        <f>VLOOKUP(A3659, [1]orders!A:I,9,FALSE)</f>
        <v>eleanor.mendez@yahoo.com</v>
      </c>
      <c r="K3659" s="14">
        <f>VLOOKUP(A3659, [1]orders!A:J,10,FALSE)</f>
        <v>10573</v>
      </c>
      <c r="L3659" s="2" t="str">
        <f>IFERROR(VLOOKUP(C3659, [5]stores!A:B, 2, FALSE), "Unknown")</f>
        <v>Baldwin Bikes</v>
      </c>
      <c r="M3659" s="2" t="str">
        <f>VLOOKUP(D3659,[3]products!A:B,2,FALSE)</f>
        <v>Pure Cycles William 3-Speed - 2016</v>
      </c>
      <c r="N3659" s="2" t="str">
        <f>VLOOKUP(D3659, [3]products!A:H, 8, FALSE)</f>
        <v>Pure Cycles</v>
      </c>
      <c r="O3659" s="21">
        <f>VLOOKUP(A3659, [1]orders!A:D, 4, FALSE)</f>
        <v>43062</v>
      </c>
      <c r="P3659" s="2">
        <v>2</v>
      </c>
      <c r="Q3659" s="2">
        <v>449</v>
      </c>
      <c r="R3659" s="27">
        <v>0.1</v>
      </c>
      <c r="S3659" s="2">
        <f t="shared" si="57"/>
        <v>898</v>
      </c>
    </row>
    <row r="3660" spans="1:19" x14ac:dyDescent="0.3">
      <c r="A3660" s="2">
        <v>1264</v>
      </c>
      <c r="B3660" s="2">
        <v>1</v>
      </c>
      <c r="C3660" s="2">
        <f>VLOOKUP(A3660, [1]orders!A:G, 7, FALSE)</f>
        <v>2</v>
      </c>
      <c r="D3660" s="2">
        <v>101</v>
      </c>
      <c r="E3660" s="2">
        <f>VLOOKUP(C3660, [2]staffs!A:G,1,FALSE)</f>
        <v>2</v>
      </c>
      <c r="F3660" s="2" t="str">
        <f>VLOOKUP(E3660, [2]staffs!A:D,4,FALSE)</f>
        <v>mireya.copeland@bikes.shop</v>
      </c>
      <c r="G3660" s="2">
        <f>VLOOKUP(D3660, [3]products!$A:$D, 4, FALSE)</f>
        <v>1</v>
      </c>
      <c r="H3660" s="2" t="str">
        <f>VLOOKUP(G3660, [4]categories!A:B, 2, FALSE)</f>
        <v>Children Bicycles</v>
      </c>
      <c r="I3660" s="14">
        <f>VLOOKUP(A3660, [1]orders!A:B,2,FALSE)</f>
        <v>113</v>
      </c>
      <c r="J3660" s="14" t="str">
        <f>VLOOKUP(A3660, [1]orders!A:I,9,FALSE)</f>
        <v>eliana.silva@gmail.com</v>
      </c>
      <c r="K3660" s="14">
        <f>VLOOKUP(A3660, [1]orders!A:J,10,FALSE)</f>
        <v>11735</v>
      </c>
      <c r="L3660" s="2" t="str">
        <f>IFERROR(VLOOKUP(C3660, [5]stores!A:B, 2, FALSE), "Unknown")</f>
        <v>Baldwin Bikes</v>
      </c>
      <c r="M3660" s="2" t="str">
        <f>VLOOKUP(D3660,[3]products!A:B,2,FALSE)</f>
        <v>Electra Townie 7D (20-inch) - Boys' - 2017</v>
      </c>
      <c r="N3660" s="2" t="str">
        <f>VLOOKUP(D3660, [3]products!A:H, 8, FALSE)</f>
        <v>Electra</v>
      </c>
      <c r="O3660" s="21">
        <f>VLOOKUP(A3660, [1]orders!A:D, 4, FALSE)</f>
        <v>43063</v>
      </c>
      <c r="P3660" s="2">
        <v>1</v>
      </c>
      <c r="Q3660" s="2">
        <v>339.99</v>
      </c>
      <c r="R3660" s="27">
        <v>7.0000000000000007E-2</v>
      </c>
      <c r="S3660" s="2">
        <f t="shared" si="57"/>
        <v>339.99</v>
      </c>
    </row>
    <row r="3661" spans="1:19" x14ac:dyDescent="0.3">
      <c r="A3661" s="2">
        <v>1264</v>
      </c>
      <c r="B3661" s="2">
        <v>2</v>
      </c>
      <c r="C3661" s="2">
        <f>VLOOKUP(A3661, [1]orders!A:G, 7, FALSE)</f>
        <v>2</v>
      </c>
      <c r="D3661" s="2">
        <v>77</v>
      </c>
      <c r="E3661" s="2">
        <f>VLOOKUP(C3661, [2]staffs!A:G,1,FALSE)</f>
        <v>2</v>
      </c>
      <c r="F3661" s="2" t="str">
        <f>VLOOKUP(E3661, [2]staffs!A:D,4,FALSE)</f>
        <v>mireya.copeland@bikes.shop</v>
      </c>
      <c r="G3661" s="2">
        <f>VLOOKUP(D3661, [3]products!$A:$D, 4, FALSE)</f>
        <v>3</v>
      </c>
      <c r="H3661" s="2" t="str">
        <f>VLOOKUP(G3661, [4]categories!A:B, 2, FALSE)</f>
        <v>Cruisers Bicycles</v>
      </c>
      <c r="I3661" s="14">
        <f>VLOOKUP(A3661, [1]orders!A:B,2,FALSE)</f>
        <v>113</v>
      </c>
      <c r="J3661" s="14" t="str">
        <f>VLOOKUP(A3661, [1]orders!A:I,9,FALSE)</f>
        <v>eliana.silva@gmail.com</v>
      </c>
      <c r="K3661" s="14">
        <f>VLOOKUP(A3661, [1]orders!A:J,10,FALSE)</f>
        <v>11735</v>
      </c>
      <c r="L3661" s="2" t="str">
        <f>IFERROR(VLOOKUP(C3661, [5]stores!A:B, 2, FALSE), "Unknown")</f>
        <v>Baldwin Bikes</v>
      </c>
      <c r="M3661" s="2" t="str">
        <f>VLOOKUP(D3661,[3]products!A:B,2,FALSE)</f>
        <v>Electra Glam Punk 3i Ladies' - 2017</v>
      </c>
      <c r="N3661" s="2" t="str">
        <f>VLOOKUP(D3661, [3]products!A:H, 8, FALSE)</f>
        <v>Electra</v>
      </c>
      <c r="O3661" s="21">
        <f>VLOOKUP(A3661, [1]orders!A:D, 4, FALSE)</f>
        <v>43063</v>
      </c>
      <c r="P3661" s="2">
        <v>2</v>
      </c>
      <c r="Q3661" s="2">
        <v>799.99</v>
      </c>
      <c r="R3661" s="27">
        <v>7.0000000000000007E-2</v>
      </c>
      <c r="S3661" s="2">
        <f t="shared" si="57"/>
        <v>1599.98</v>
      </c>
    </row>
    <row r="3662" spans="1:19" x14ac:dyDescent="0.3">
      <c r="A3662" s="2">
        <v>1264</v>
      </c>
      <c r="B3662" s="2">
        <v>3</v>
      </c>
      <c r="C3662" s="2">
        <f>VLOOKUP(A3662, [1]orders!A:G, 7, FALSE)</f>
        <v>2</v>
      </c>
      <c r="D3662" s="2">
        <v>29</v>
      </c>
      <c r="E3662" s="2">
        <f>VLOOKUP(C3662, [2]staffs!A:G,1,FALSE)</f>
        <v>2</v>
      </c>
      <c r="F3662" s="2" t="str">
        <f>VLOOKUP(E3662, [2]staffs!A:D,4,FALSE)</f>
        <v>mireya.copeland@bikes.shop</v>
      </c>
      <c r="G3662" s="2">
        <f>VLOOKUP(D3662, [3]products!$A:$D, 4, FALSE)</f>
        <v>6</v>
      </c>
      <c r="H3662" s="2" t="str">
        <f>VLOOKUP(G3662, [4]categories!A:B, 2, FALSE)</f>
        <v>Mountain Bikes</v>
      </c>
      <c r="I3662" s="14">
        <f>VLOOKUP(A3662, [1]orders!A:B,2,FALSE)</f>
        <v>113</v>
      </c>
      <c r="J3662" s="14" t="str">
        <f>VLOOKUP(A3662, [1]orders!A:I,9,FALSE)</f>
        <v>eliana.silva@gmail.com</v>
      </c>
      <c r="K3662" s="14">
        <f>VLOOKUP(A3662, [1]orders!A:J,10,FALSE)</f>
        <v>11735</v>
      </c>
      <c r="L3662" s="2" t="str">
        <f>IFERROR(VLOOKUP(C3662, [5]stores!A:B, 2, FALSE), "Unknown")</f>
        <v>Baldwin Bikes</v>
      </c>
      <c r="M3662" s="2" t="str">
        <f>VLOOKUP(D3662,[3]products!A:B,2,FALSE)</f>
        <v>Trek X-Caliber 8 - 2017</v>
      </c>
      <c r="N3662" s="2" t="str">
        <f>VLOOKUP(D3662, [3]products!A:H, 8, FALSE)</f>
        <v>Trek</v>
      </c>
      <c r="O3662" s="21">
        <f>VLOOKUP(A3662, [1]orders!A:D, 4, FALSE)</f>
        <v>43063</v>
      </c>
      <c r="P3662" s="2">
        <v>2</v>
      </c>
      <c r="Q3662" s="2">
        <v>999.99</v>
      </c>
      <c r="R3662" s="27">
        <v>0.2</v>
      </c>
      <c r="S3662" s="2">
        <f t="shared" si="57"/>
        <v>1999.98</v>
      </c>
    </row>
    <row r="3663" spans="1:19" x14ac:dyDescent="0.3">
      <c r="A3663" s="2">
        <v>1264</v>
      </c>
      <c r="B3663" s="2">
        <v>4</v>
      </c>
      <c r="C3663" s="2">
        <f>VLOOKUP(A3663, [1]orders!A:G, 7, FALSE)</f>
        <v>2</v>
      </c>
      <c r="D3663" s="2">
        <v>52</v>
      </c>
      <c r="E3663" s="2">
        <f>VLOOKUP(C3663, [2]staffs!A:G,1,FALSE)</f>
        <v>2</v>
      </c>
      <c r="F3663" s="2" t="str">
        <f>VLOOKUP(E3663, [2]staffs!A:D,4,FALSE)</f>
        <v>mireya.copeland@bikes.shop</v>
      </c>
      <c r="G3663" s="2">
        <f>VLOOKUP(D3663, [3]products!$A:$D, 4, FALSE)</f>
        <v>7</v>
      </c>
      <c r="H3663" s="2" t="str">
        <f>VLOOKUP(G3663, [4]categories!A:B, 2, FALSE)</f>
        <v>Road Bikes</v>
      </c>
      <c r="I3663" s="14">
        <f>VLOOKUP(A3663, [1]orders!A:B,2,FALSE)</f>
        <v>113</v>
      </c>
      <c r="J3663" s="14" t="str">
        <f>VLOOKUP(A3663, [1]orders!A:I,9,FALSE)</f>
        <v>eliana.silva@gmail.com</v>
      </c>
      <c r="K3663" s="14">
        <f>VLOOKUP(A3663, [1]orders!A:J,10,FALSE)</f>
        <v>11735</v>
      </c>
      <c r="L3663" s="2" t="str">
        <f>IFERROR(VLOOKUP(C3663, [5]stores!A:B, 2, FALSE), "Unknown")</f>
        <v>Baldwin Bikes</v>
      </c>
      <c r="M3663" s="2" t="str">
        <f>VLOOKUP(D3663,[3]products!A:B,2,FALSE)</f>
        <v>Surly Steamroller - 2017</v>
      </c>
      <c r="N3663" s="2" t="str">
        <f>VLOOKUP(D3663, [3]products!A:H, 8, FALSE)</f>
        <v>Surly</v>
      </c>
      <c r="O3663" s="21">
        <f>VLOOKUP(A3663, [1]orders!A:D, 4, FALSE)</f>
        <v>43063</v>
      </c>
      <c r="P3663" s="2">
        <v>1</v>
      </c>
      <c r="Q3663" s="2">
        <v>875.99</v>
      </c>
      <c r="R3663" s="27">
        <v>0.05</v>
      </c>
      <c r="S3663" s="2">
        <f t="shared" si="57"/>
        <v>875.99</v>
      </c>
    </row>
    <row r="3664" spans="1:19" x14ac:dyDescent="0.3">
      <c r="A3664" s="2">
        <v>1265</v>
      </c>
      <c r="B3664" s="2">
        <v>1</v>
      </c>
      <c r="C3664" s="2">
        <f>VLOOKUP(A3664, [1]orders!A:G, 7, FALSE)</f>
        <v>2</v>
      </c>
      <c r="D3664" s="2">
        <v>41</v>
      </c>
      <c r="E3664" s="2">
        <f>VLOOKUP(C3664, [2]staffs!A:G,1,FALSE)</f>
        <v>2</v>
      </c>
      <c r="F3664" s="2" t="str">
        <f>VLOOKUP(E3664, [2]staffs!A:D,4,FALSE)</f>
        <v>mireya.copeland@bikes.shop</v>
      </c>
      <c r="G3664" s="2">
        <f>VLOOKUP(D3664, [3]products!$A:$D, 4, FALSE)</f>
        <v>6</v>
      </c>
      <c r="H3664" s="2" t="str">
        <f>VLOOKUP(G3664, [4]categories!A:B, 2, FALSE)</f>
        <v>Mountain Bikes</v>
      </c>
      <c r="I3664" s="14">
        <f>VLOOKUP(A3664, [1]orders!A:B,2,FALSE)</f>
        <v>950</v>
      </c>
      <c r="J3664" s="14" t="str">
        <f>VLOOKUP(A3664, [1]orders!A:I,9,FALSE)</f>
        <v>verna.solis@yahoo.com</v>
      </c>
      <c r="K3664" s="14">
        <f>VLOOKUP(A3664, [1]orders!A:J,10,FALSE)</f>
        <v>14606</v>
      </c>
      <c r="L3664" s="2" t="str">
        <f>IFERROR(VLOOKUP(C3664, [5]stores!A:B, 2, FALSE), "Unknown")</f>
        <v>Baldwin Bikes</v>
      </c>
      <c r="M3664" s="2" t="str">
        <f>VLOOKUP(D3664,[3]products!A:B,2,FALSE)</f>
        <v>Haro Shift R3 - 2017</v>
      </c>
      <c r="N3664" s="2" t="str">
        <f>VLOOKUP(D3664, [3]products!A:H, 8, FALSE)</f>
        <v>Haro</v>
      </c>
      <c r="O3664" s="21">
        <f>VLOOKUP(A3664, [1]orders!A:D, 4, FALSE)</f>
        <v>43063</v>
      </c>
      <c r="P3664" s="2">
        <v>2</v>
      </c>
      <c r="Q3664" s="2">
        <v>1469.99</v>
      </c>
      <c r="R3664" s="27">
        <v>0.1</v>
      </c>
      <c r="S3664" s="2">
        <f t="shared" si="57"/>
        <v>2939.98</v>
      </c>
    </row>
    <row r="3665" spans="1:19" x14ac:dyDescent="0.3">
      <c r="A3665" s="2">
        <v>1265</v>
      </c>
      <c r="B3665" s="2">
        <v>2</v>
      </c>
      <c r="C3665" s="2">
        <f>VLOOKUP(A3665, [1]orders!A:G, 7, FALSE)</f>
        <v>2</v>
      </c>
      <c r="D3665" s="2">
        <v>72</v>
      </c>
      <c r="E3665" s="2">
        <f>VLOOKUP(C3665, [2]staffs!A:G,1,FALSE)</f>
        <v>2</v>
      </c>
      <c r="F3665" s="2" t="str">
        <f>VLOOKUP(E3665, [2]staffs!A:D,4,FALSE)</f>
        <v>mireya.copeland@bikes.shop</v>
      </c>
      <c r="G3665" s="2">
        <f>VLOOKUP(D3665, [3]products!$A:$D, 4, FALSE)</f>
        <v>3</v>
      </c>
      <c r="H3665" s="2" t="str">
        <f>VLOOKUP(G3665, [4]categories!A:B, 2, FALSE)</f>
        <v>Cruisers Bicycles</v>
      </c>
      <c r="I3665" s="14">
        <f>VLOOKUP(A3665, [1]orders!A:B,2,FALSE)</f>
        <v>950</v>
      </c>
      <c r="J3665" s="14" t="str">
        <f>VLOOKUP(A3665, [1]orders!A:I,9,FALSE)</f>
        <v>verna.solis@yahoo.com</v>
      </c>
      <c r="K3665" s="14">
        <f>VLOOKUP(A3665, [1]orders!A:J,10,FALSE)</f>
        <v>14606</v>
      </c>
      <c r="L3665" s="2" t="str">
        <f>IFERROR(VLOOKUP(C3665, [5]stores!A:B, 2, FALSE), "Unknown")</f>
        <v>Baldwin Bikes</v>
      </c>
      <c r="M3665" s="2" t="str">
        <f>VLOOKUP(D3665,[3]products!A:B,2,FALSE)</f>
        <v>Sun Bicycles Biscayne Tandem 7 - 2017</v>
      </c>
      <c r="N3665" s="2" t="str">
        <f>VLOOKUP(D3665, [3]products!A:H, 8, FALSE)</f>
        <v>Sun Bicycles</v>
      </c>
      <c r="O3665" s="21">
        <f>VLOOKUP(A3665, [1]orders!A:D, 4, FALSE)</f>
        <v>43063</v>
      </c>
      <c r="P3665" s="2">
        <v>2</v>
      </c>
      <c r="Q3665" s="2">
        <v>619.99</v>
      </c>
      <c r="R3665" s="27">
        <v>7.0000000000000007E-2</v>
      </c>
      <c r="S3665" s="2">
        <f t="shared" si="57"/>
        <v>1239.98</v>
      </c>
    </row>
    <row r="3666" spans="1:19" x14ac:dyDescent="0.3">
      <c r="A3666" s="2">
        <v>1266</v>
      </c>
      <c r="B3666" s="2">
        <v>1</v>
      </c>
      <c r="C3666" s="2">
        <f>VLOOKUP(A3666, [1]orders!A:G, 7, FALSE)</f>
        <v>2</v>
      </c>
      <c r="D3666" s="2">
        <v>90</v>
      </c>
      <c r="E3666" s="2">
        <f>VLOOKUP(C3666, [2]staffs!A:G,1,FALSE)</f>
        <v>2</v>
      </c>
      <c r="F3666" s="2" t="str">
        <f>VLOOKUP(E3666, [2]staffs!A:D,4,FALSE)</f>
        <v>mireya.copeland@bikes.shop</v>
      </c>
      <c r="G3666" s="2">
        <f>VLOOKUP(D3666, [3]products!$A:$D, 4, FALSE)</f>
        <v>1</v>
      </c>
      <c r="H3666" s="2" t="str">
        <f>VLOOKUP(G3666, [4]categories!A:B, 2, FALSE)</f>
        <v>Children Bicycles</v>
      </c>
      <c r="I3666" s="14">
        <f>VLOOKUP(A3666, [1]orders!A:B,2,FALSE)</f>
        <v>387</v>
      </c>
      <c r="J3666" s="14" t="str">
        <f>VLOOKUP(A3666, [1]orders!A:I,9,FALSE)</f>
        <v>kaila.walters@msn.com</v>
      </c>
      <c r="K3666" s="14">
        <f>VLOOKUP(A3666, [1]orders!A:J,10,FALSE)</f>
        <v>11373</v>
      </c>
      <c r="L3666" s="2" t="str">
        <f>IFERROR(VLOOKUP(C3666, [5]stores!A:B, 2, FALSE), "Unknown")</f>
        <v>Baldwin Bikes</v>
      </c>
      <c r="M3666" s="2" t="str">
        <f>VLOOKUP(D3666,[3]products!A:B,2,FALSE)</f>
        <v>Trek Precaliber 16 Girls - 2017</v>
      </c>
      <c r="N3666" s="2" t="str">
        <f>VLOOKUP(D3666, [3]products!A:H, 8, FALSE)</f>
        <v>Trek</v>
      </c>
      <c r="O3666" s="21">
        <f>VLOOKUP(A3666, [1]orders!A:D, 4, FALSE)</f>
        <v>43064</v>
      </c>
      <c r="P3666" s="2">
        <v>1</v>
      </c>
      <c r="Q3666" s="2">
        <v>209.99</v>
      </c>
      <c r="R3666" s="27">
        <v>0.2</v>
      </c>
      <c r="S3666" s="2">
        <f t="shared" si="57"/>
        <v>209.99</v>
      </c>
    </row>
    <row r="3667" spans="1:19" x14ac:dyDescent="0.3">
      <c r="A3667" s="2">
        <v>1266</v>
      </c>
      <c r="B3667" s="2">
        <v>2</v>
      </c>
      <c r="C3667" s="2">
        <f>VLOOKUP(A3667, [1]orders!A:G, 7, FALSE)</f>
        <v>2</v>
      </c>
      <c r="D3667" s="2">
        <v>48</v>
      </c>
      <c r="E3667" s="2">
        <f>VLOOKUP(C3667, [2]staffs!A:G,1,FALSE)</f>
        <v>2</v>
      </c>
      <c r="F3667" s="2" t="str">
        <f>VLOOKUP(E3667, [2]staffs!A:D,4,FALSE)</f>
        <v>mireya.copeland@bikes.shop</v>
      </c>
      <c r="G3667" s="2">
        <f>VLOOKUP(D3667, [3]products!$A:$D, 4, FALSE)</f>
        <v>7</v>
      </c>
      <c r="H3667" s="2" t="str">
        <f>VLOOKUP(G3667, [4]categories!A:B, 2, FALSE)</f>
        <v>Road Bikes</v>
      </c>
      <c r="I3667" s="14">
        <f>VLOOKUP(A3667, [1]orders!A:B,2,FALSE)</f>
        <v>387</v>
      </c>
      <c r="J3667" s="14" t="str">
        <f>VLOOKUP(A3667, [1]orders!A:I,9,FALSE)</f>
        <v>kaila.walters@msn.com</v>
      </c>
      <c r="K3667" s="14">
        <f>VLOOKUP(A3667, [1]orders!A:J,10,FALSE)</f>
        <v>11373</v>
      </c>
      <c r="L3667" s="2" t="str">
        <f>IFERROR(VLOOKUP(C3667, [5]stores!A:B, 2, FALSE), "Unknown")</f>
        <v>Baldwin Bikes</v>
      </c>
      <c r="M3667" s="2" t="str">
        <f>VLOOKUP(D3667,[3]products!A:B,2,FALSE)</f>
        <v>Trek Emonda S 4 - 2017</v>
      </c>
      <c r="N3667" s="2" t="str">
        <f>VLOOKUP(D3667, [3]products!A:H, 8, FALSE)</f>
        <v>Trek</v>
      </c>
      <c r="O3667" s="21">
        <f>VLOOKUP(A3667, [1]orders!A:D, 4, FALSE)</f>
        <v>43064</v>
      </c>
      <c r="P3667" s="2">
        <v>1</v>
      </c>
      <c r="Q3667" s="2">
        <v>1499.99</v>
      </c>
      <c r="R3667" s="27">
        <v>0.2</v>
      </c>
      <c r="S3667" s="2">
        <f t="shared" si="57"/>
        <v>1499.99</v>
      </c>
    </row>
    <row r="3668" spans="1:19" x14ac:dyDescent="0.3">
      <c r="A3668" s="2">
        <v>1267</v>
      </c>
      <c r="B3668" s="2">
        <v>1</v>
      </c>
      <c r="C3668" s="2">
        <f>VLOOKUP(A3668, [1]orders!A:G, 7, FALSE)</f>
        <v>2</v>
      </c>
      <c r="D3668" s="2">
        <v>45</v>
      </c>
      <c r="E3668" s="2">
        <f>VLOOKUP(C3668, [2]staffs!A:G,1,FALSE)</f>
        <v>2</v>
      </c>
      <c r="F3668" s="2" t="str">
        <f>VLOOKUP(E3668, [2]staffs!A:D,4,FALSE)</f>
        <v>mireya.copeland@bikes.shop</v>
      </c>
      <c r="G3668" s="2">
        <f>VLOOKUP(D3668, [3]products!$A:$D, 4, FALSE)</f>
        <v>6</v>
      </c>
      <c r="H3668" s="2" t="str">
        <f>VLOOKUP(G3668, [4]categories!A:B, 2, FALSE)</f>
        <v>Mountain Bikes</v>
      </c>
      <c r="I3668" s="14">
        <f>VLOOKUP(A3668, [1]orders!A:B,2,FALSE)</f>
        <v>467</v>
      </c>
      <c r="J3668" s="14" t="str">
        <f>VLOOKUP(A3668, [1]orders!A:I,9,FALSE)</f>
        <v>clare.neal@msn.com</v>
      </c>
      <c r="K3668" s="14">
        <f>VLOOKUP(A3668, [1]orders!A:J,10,FALSE)</f>
        <v>10541</v>
      </c>
      <c r="L3668" s="2" t="str">
        <f>IFERROR(VLOOKUP(C3668, [5]stores!A:B, 2, FALSE), "Unknown")</f>
        <v>Baldwin Bikes</v>
      </c>
      <c r="M3668" s="2" t="str">
        <f>VLOOKUP(D3668,[3]products!A:B,2,FALSE)</f>
        <v>Haro SR 1.2 - 2017</v>
      </c>
      <c r="N3668" s="2" t="str">
        <f>VLOOKUP(D3668, [3]products!A:H, 8, FALSE)</f>
        <v>Haro</v>
      </c>
      <c r="O3668" s="21">
        <f>VLOOKUP(A3668, [1]orders!A:D, 4, FALSE)</f>
        <v>43064</v>
      </c>
      <c r="P3668" s="2">
        <v>1</v>
      </c>
      <c r="Q3668" s="2">
        <v>869.99</v>
      </c>
      <c r="R3668" s="27">
        <v>0.1</v>
      </c>
      <c r="S3668" s="2">
        <f t="shared" si="57"/>
        <v>869.99</v>
      </c>
    </row>
    <row r="3669" spans="1:19" x14ac:dyDescent="0.3">
      <c r="A3669" s="2">
        <v>1267</v>
      </c>
      <c r="B3669" s="2">
        <v>2</v>
      </c>
      <c r="C3669" s="2">
        <f>VLOOKUP(A3669, [1]orders!A:G, 7, FALSE)</f>
        <v>2</v>
      </c>
      <c r="D3669" s="2">
        <v>27</v>
      </c>
      <c r="E3669" s="2">
        <f>VLOOKUP(C3669, [2]staffs!A:G,1,FALSE)</f>
        <v>2</v>
      </c>
      <c r="F3669" s="2" t="str">
        <f>VLOOKUP(E3669, [2]staffs!A:D,4,FALSE)</f>
        <v>mireya.copeland@bikes.shop</v>
      </c>
      <c r="G3669" s="2">
        <f>VLOOKUP(D3669, [3]products!$A:$D, 4, FALSE)</f>
        <v>6</v>
      </c>
      <c r="H3669" s="2" t="str">
        <f>VLOOKUP(G3669, [4]categories!A:B, 2, FALSE)</f>
        <v>Mountain Bikes</v>
      </c>
      <c r="I3669" s="14">
        <f>VLOOKUP(A3669, [1]orders!A:B,2,FALSE)</f>
        <v>467</v>
      </c>
      <c r="J3669" s="14" t="str">
        <f>VLOOKUP(A3669, [1]orders!A:I,9,FALSE)</f>
        <v>clare.neal@msn.com</v>
      </c>
      <c r="K3669" s="14">
        <f>VLOOKUP(A3669, [1]orders!A:J,10,FALSE)</f>
        <v>10541</v>
      </c>
      <c r="L3669" s="2" t="str">
        <f>IFERROR(VLOOKUP(C3669, [5]stores!A:B, 2, FALSE), "Unknown")</f>
        <v>Baldwin Bikes</v>
      </c>
      <c r="M3669" s="2" t="str">
        <f>VLOOKUP(D3669,[3]products!A:B,2,FALSE)</f>
        <v>Surly Big Dummy Frameset - 2017</v>
      </c>
      <c r="N3669" s="2" t="str">
        <f>VLOOKUP(D3669, [3]products!A:H, 8, FALSE)</f>
        <v>Surly</v>
      </c>
      <c r="O3669" s="21">
        <f>VLOOKUP(A3669, [1]orders!A:D, 4, FALSE)</f>
        <v>43064</v>
      </c>
      <c r="P3669" s="2">
        <v>1</v>
      </c>
      <c r="Q3669" s="2">
        <v>999.99</v>
      </c>
      <c r="R3669" s="27">
        <v>7.0000000000000007E-2</v>
      </c>
      <c r="S3669" s="2">
        <f t="shared" si="57"/>
        <v>999.99</v>
      </c>
    </row>
    <row r="3670" spans="1:19" x14ac:dyDescent="0.3">
      <c r="A3670" s="2">
        <v>1267</v>
      </c>
      <c r="B3670" s="2">
        <v>3</v>
      </c>
      <c r="C3670" s="2">
        <f>VLOOKUP(A3670, [1]orders!A:G, 7, FALSE)</f>
        <v>2</v>
      </c>
      <c r="D3670" s="2">
        <v>108</v>
      </c>
      <c r="E3670" s="2">
        <f>VLOOKUP(C3670, [2]staffs!A:G,1,FALSE)</f>
        <v>2</v>
      </c>
      <c r="F3670" s="2" t="str">
        <f>VLOOKUP(E3670, [2]staffs!A:D,4,FALSE)</f>
        <v>mireya.copeland@bikes.shop</v>
      </c>
      <c r="G3670" s="2">
        <f>VLOOKUP(D3670, [3]products!$A:$D, 4, FALSE)</f>
        <v>2</v>
      </c>
      <c r="H3670" s="2" t="str">
        <f>VLOOKUP(G3670, [4]categories!A:B, 2, FALSE)</f>
        <v>Comfort Bicycles</v>
      </c>
      <c r="I3670" s="14">
        <f>VLOOKUP(A3670, [1]orders!A:B,2,FALSE)</f>
        <v>467</v>
      </c>
      <c r="J3670" s="14" t="str">
        <f>VLOOKUP(A3670, [1]orders!A:I,9,FALSE)</f>
        <v>clare.neal@msn.com</v>
      </c>
      <c r="K3670" s="14">
        <f>VLOOKUP(A3670, [1]orders!A:J,10,FALSE)</f>
        <v>10541</v>
      </c>
      <c r="L3670" s="2" t="str">
        <f>IFERROR(VLOOKUP(C3670, [5]stores!A:B, 2, FALSE), "Unknown")</f>
        <v>Baldwin Bikes</v>
      </c>
      <c r="M3670" s="2" t="str">
        <f>VLOOKUP(D3670,[3]products!A:B,2,FALSE)</f>
        <v>Sun Bicycles Cruz 3 - Women's - 2017</v>
      </c>
      <c r="N3670" s="2" t="str">
        <f>VLOOKUP(D3670, [3]products!A:H, 8, FALSE)</f>
        <v>Sun Bicycles</v>
      </c>
      <c r="O3670" s="21">
        <f>VLOOKUP(A3670, [1]orders!A:D, 4, FALSE)</f>
        <v>43064</v>
      </c>
      <c r="P3670" s="2">
        <v>1</v>
      </c>
      <c r="Q3670" s="2">
        <v>449.99</v>
      </c>
      <c r="R3670" s="27">
        <v>0.2</v>
      </c>
      <c r="S3670" s="2">
        <f t="shared" si="57"/>
        <v>449.99</v>
      </c>
    </row>
    <row r="3671" spans="1:19" x14ac:dyDescent="0.3">
      <c r="A3671" s="2">
        <v>1267</v>
      </c>
      <c r="B3671" s="2">
        <v>4</v>
      </c>
      <c r="C3671" s="2">
        <f>VLOOKUP(A3671, [1]orders!A:G, 7, FALSE)</f>
        <v>2</v>
      </c>
      <c r="D3671" s="2">
        <v>95</v>
      </c>
      <c r="E3671" s="2">
        <f>VLOOKUP(C3671, [2]staffs!A:G,1,FALSE)</f>
        <v>2</v>
      </c>
      <c r="F3671" s="2" t="str">
        <f>VLOOKUP(E3671, [2]staffs!A:D,4,FALSE)</f>
        <v>mireya.copeland@bikes.shop</v>
      </c>
      <c r="G3671" s="2">
        <f>VLOOKUP(D3671, [3]products!$A:$D, 4, FALSE)</f>
        <v>1</v>
      </c>
      <c r="H3671" s="2" t="str">
        <f>VLOOKUP(G3671, [4]categories!A:B, 2, FALSE)</f>
        <v>Children Bicycles</v>
      </c>
      <c r="I3671" s="14">
        <f>VLOOKUP(A3671, [1]orders!A:B,2,FALSE)</f>
        <v>467</v>
      </c>
      <c r="J3671" s="14" t="str">
        <f>VLOOKUP(A3671, [1]orders!A:I,9,FALSE)</f>
        <v>clare.neal@msn.com</v>
      </c>
      <c r="K3671" s="14">
        <f>VLOOKUP(A3671, [1]orders!A:J,10,FALSE)</f>
        <v>10541</v>
      </c>
      <c r="L3671" s="2" t="str">
        <f>IFERROR(VLOOKUP(C3671, [5]stores!A:B, 2, FALSE), "Unknown")</f>
        <v>Baldwin Bikes</v>
      </c>
      <c r="M3671" s="2" t="str">
        <f>VLOOKUP(D3671,[3]products!A:B,2,FALSE)</f>
        <v>Electra Girl's Hawaii 1 16" - 2017</v>
      </c>
      <c r="N3671" s="2" t="str">
        <f>VLOOKUP(D3671, [3]products!A:H, 8, FALSE)</f>
        <v>Electra</v>
      </c>
      <c r="O3671" s="21">
        <f>VLOOKUP(A3671, [1]orders!A:D, 4, FALSE)</f>
        <v>43064</v>
      </c>
      <c r="P3671" s="2">
        <v>1</v>
      </c>
      <c r="Q3671" s="2">
        <v>299.99</v>
      </c>
      <c r="R3671" s="27">
        <v>0.05</v>
      </c>
      <c r="S3671" s="2">
        <f t="shared" si="57"/>
        <v>299.99</v>
      </c>
    </row>
    <row r="3672" spans="1:19" x14ac:dyDescent="0.3">
      <c r="A3672" s="2">
        <v>1268</v>
      </c>
      <c r="B3672" s="2">
        <v>1</v>
      </c>
      <c r="C3672" s="2">
        <f>VLOOKUP(A3672, [1]orders!A:G, 7, FALSE)</f>
        <v>1</v>
      </c>
      <c r="D3672" s="2">
        <v>68</v>
      </c>
      <c r="E3672" s="2">
        <f>VLOOKUP(C3672, [2]staffs!A:G,1,FALSE)</f>
        <v>1</v>
      </c>
      <c r="F3672" s="2" t="str">
        <f>VLOOKUP(E3672, [2]staffs!A:D,4,FALSE)</f>
        <v>fabiola.jackson@bikes.shop</v>
      </c>
      <c r="G3672" s="2">
        <f>VLOOKUP(D3672, [3]products!$A:$D, 4, FALSE)</f>
        <v>3</v>
      </c>
      <c r="H3672" s="2" t="str">
        <f>VLOOKUP(G3672, [4]categories!A:B, 2, FALSE)</f>
        <v>Cruisers Bicycles</v>
      </c>
      <c r="I3672" s="14">
        <f>VLOOKUP(A3672, [1]orders!A:B,2,FALSE)</f>
        <v>774</v>
      </c>
      <c r="J3672" s="14" t="str">
        <f>VLOOKUP(A3672, [1]orders!A:I,9,FALSE)</f>
        <v>nenita.mooney@hotmail.com</v>
      </c>
      <c r="K3672" s="14">
        <f>VLOOKUP(A3672, [1]orders!A:J,10,FALSE)</f>
        <v>90260</v>
      </c>
      <c r="L3672" s="2" t="str">
        <f>IFERROR(VLOOKUP(C3672, [5]stores!A:B, 2, FALSE), "Unknown")</f>
        <v>Santa Cruz Bikes</v>
      </c>
      <c r="M3672" s="2" t="str">
        <f>VLOOKUP(D3672,[3]products!A:B,2,FALSE)</f>
        <v>Sun Bicycles Cruz 3 - 2017</v>
      </c>
      <c r="N3672" s="2" t="str">
        <f>VLOOKUP(D3672, [3]products!A:H, 8, FALSE)</f>
        <v>Sun Bicycles</v>
      </c>
      <c r="O3672" s="21">
        <f>VLOOKUP(A3672, [1]orders!A:D, 4, FALSE)</f>
        <v>43065</v>
      </c>
      <c r="P3672" s="2">
        <v>2</v>
      </c>
      <c r="Q3672" s="2">
        <v>449.99</v>
      </c>
      <c r="R3672" s="27">
        <v>7.0000000000000007E-2</v>
      </c>
      <c r="S3672" s="2">
        <f t="shared" si="57"/>
        <v>899.98</v>
      </c>
    </row>
    <row r="3673" spans="1:19" x14ac:dyDescent="0.3">
      <c r="A3673" s="2">
        <v>1268</v>
      </c>
      <c r="B3673" s="2">
        <v>2</v>
      </c>
      <c r="C3673" s="2">
        <f>VLOOKUP(A3673, [1]orders!A:G, 7, FALSE)</f>
        <v>1</v>
      </c>
      <c r="D3673" s="2">
        <v>87</v>
      </c>
      <c r="E3673" s="2">
        <f>VLOOKUP(C3673, [2]staffs!A:G,1,FALSE)</f>
        <v>1</v>
      </c>
      <c r="F3673" s="2" t="str">
        <f>VLOOKUP(E3673, [2]staffs!A:D,4,FALSE)</f>
        <v>fabiola.jackson@bikes.shop</v>
      </c>
      <c r="G3673" s="2">
        <f>VLOOKUP(D3673, [3]products!$A:$D, 4, FALSE)</f>
        <v>1</v>
      </c>
      <c r="H3673" s="2" t="str">
        <f>VLOOKUP(G3673, [4]categories!A:B, 2, FALSE)</f>
        <v>Children Bicycles</v>
      </c>
      <c r="I3673" s="14">
        <f>VLOOKUP(A3673, [1]orders!A:B,2,FALSE)</f>
        <v>774</v>
      </c>
      <c r="J3673" s="14" t="str">
        <f>VLOOKUP(A3673, [1]orders!A:I,9,FALSE)</f>
        <v>nenita.mooney@hotmail.com</v>
      </c>
      <c r="K3673" s="14">
        <f>VLOOKUP(A3673, [1]orders!A:J,10,FALSE)</f>
        <v>90260</v>
      </c>
      <c r="L3673" s="2" t="str">
        <f>IFERROR(VLOOKUP(C3673, [5]stores!A:B, 2, FALSE), "Unknown")</f>
        <v>Santa Cruz Bikes</v>
      </c>
      <c r="M3673" s="2" t="str">
        <f>VLOOKUP(D3673,[3]products!A:B,2,FALSE)</f>
        <v>Trek Precaliber 12 Boys - 2017</v>
      </c>
      <c r="N3673" s="2" t="str">
        <f>VLOOKUP(D3673, [3]products!A:H, 8, FALSE)</f>
        <v>Trek</v>
      </c>
      <c r="O3673" s="21">
        <f>VLOOKUP(A3673, [1]orders!A:D, 4, FALSE)</f>
        <v>43065</v>
      </c>
      <c r="P3673" s="2">
        <v>2</v>
      </c>
      <c r="Q3673" s="2">
        <v>189.99</v>
      </c>
      <c r="R3673" s="27">
        <v>7.0000000000000007E-2</v>
      </c>
      <c r="S3673" s="2">
        <f t="shared" si="57"/>
        <v>379.98</v>
      </c>
    </row>
    <row r="3674" spans="1:19" x14ac:dyDescent="0.3">
      <c r="A3674" s="2">
        <v>1268</v>
      </c>
      <c r="B3674" s="2">
        <v>3</v>
      </c>
      <c r="C3674" s="2">
        <f>VLOOKUP(A3674, [1]orders!A:G, 7, FALSE)</f>
        <v>1</v>
      </c>
      <c r="D3674" s="2">
        <v>59</v>
      </c>
      <c r="E3674" s="2">
        <f>VLOOKUP(C3674, [2]staffs!A:G,1,FALSE)</f>
        <v>1</v>
      </c>
      <c r="F3674" s="2" t="str">
        <f>VLOOKUP(E3674, [2]staffs!A:D,4,FALSE)</f>
        <v>fabiola.jackson@bikes.shop</v>
      </c>
      <c r="G3674" s="2">
        <f>VLOOKUP(D3674, [3]products!$A:$D, 4, FALSE)</f>
        <v>7</v>
      </c>
      <c r="H3674" s="2" t="str">
        <f>VLOOKUP(G3674, [4]categories!A:B, 2, FALSE)</f>
        <v>Road Bikes</v>
      </c>
      <c r="I3674" s="14">
        <f>VLOOKUP(A3674, [1]orders!A:B,2,FALSE)</f>
        <v>774</v>
      </c>
      <c r="J3674" s="14" t="str">
        <f>VLOOKUP(A3674, [1]orders!A:I,9,FALSE)</f>
        <v>nenita.mooney@hotmail.com</v>
      </c>
      <c r="K3674" s="14">
        <f>VLOOKUP(A3674, [1]orders!A:J,10,FALSE)</f>
        <v>90260</v>
      </c>
      <c r="L3674" s="2" t="str">
        <f>IFERROR(VLOOKUP(C3674, [5]stores!A:B, 2, FALSE), "Unknown")</f>
        <v>Santa Cruz Bikes</v>
      </c>
      <c r="M3674" s="2" t="str">
        <f>VLOOKUP(D3674,[3]products!A:B,2,FALSE)</f>
        <v>Trek Domane S 5 Disc - 2017</v>
      </c>
      <c r="N3674" s="2" t="str">
        <f>VLOOKUP(D3674, [3]products!A:H, 8, FALSE)</f>
        <v>Trek</v>
      </c>
      <c r="O3674" s="21">
        <f>VLOOKUP(A3674, [1]orders!A:D, 4, FALSE)</f>
        <v>43065</v>
      </c>
      <c r="P3674" s="2">
        <v>2</v>
      </c>
      <c r="Q3674" s="2">
        <v>2599.9899999999998</v>
      </c>
      <c r="R3674" s="27">
        <v>0.2</v>
      </c>
      <c r="S3674" s="2">
        <f t="shared" si="57"/>
        <v>5199.9799999999996</v>
      </c>
    </row>
    <row r="3675" spans="1:19" x14ac:dyDescent="0.3">
      <c r="A3675" s="2">
        <v>1268</v>
      </c>
      <c r="B3675" s="2">
        <v>4</v>
      </c>
      <c r="C3675" s="2">
        <f>VLOOKUP(A3675, [1]orders!A:G, 7, FALSE)</f>
        <v>1</v>
      </c>
      <c r="D3675" s="2">
        <v>100</v>
      </c>
      <c r="E3675" s="2">
        <f>VLOOKUP(C3675, [2]staffs!A:G,1,FALSE)</f>
        <v>1</v>
      </c>
      <c r="F3675" s="2" t="str">
        <f>VLOOKUP(E3675, [2]staffs!A:D,4,FALSE)</f>
        <v>fabiola.jackson@bikes.shop</v>
      </c>
      <c r="G3675" s="2">
        <f>VLOOKUP(D3675, [3]products!$A:$D, 4, FALSE)</f>
        <v>1</v>
      </c>
      <c r="H3675" s="2" t="str">
        <f>VLOOKUP(G3675, [4]categories!A:B, 2, FALSE)</f>
        <v>Children Bicycles</v>
      </c>
      <c r="I3675" s="14">
        <f>VLOOKUP(A3675, [1]orders!A:B,2,FALSE)</f>
        <v>774</v>
      </c>
      <c r="J3675" s="14" t="str">
        <f>VLOOKUP(A3675, [1]orders!A:I,9,FALSE)</f>
        <v>nenita.mooney@hotmail.com</v>
      </c>
      <c r="K3675" s="14">
        <f>VLOOKUP(A3675, [1]orders!A:J,10,FALSE)</f>
        <v>90260</v>
      </c>
      <c r="L3675" s="2" t="str">
        <f>IFERROR(VLOOKUP(C3675, [5]stores!A:B, 2, FALSE), "Unknown")</f>
        <v>Santa Cruz Bikes</v>
      </c>
      <c r="M3675" s="2" t="str">
        <f>VLOOKUP(D3675,[3]products!A:B,2,FALSE)</f>
        <v>Electra Townie 3i EQ (20-inch) - Boys' - 2017</v>
      </c>
      <c r="N3675" s="2" t="str">
        <f>VLOOKUP(D3675, [3]products!A:H, 8, FALSE)</f>
        <v>Electra</v>
      </c>
      <c r="O3675" s="21">
        <f>VLOOKUP(A3675, [1]orders!A:D, 4, FALSE)</f>
        <v>43065</v>
      </c>
      <c r="P3675" s="2">
        <v>1</v>
      </c>
      <c r="Q3675" s="2">
        <v>489.99</v>
      </c>
      <c r="R3675" s="27">
        <v>7.0000000000000007E-2</v>
      </c>
      <c r="S3675" s="2">
        <f t="shared" si="57"/>
        <v>489.99</v>
      </c>
    </row>
    <row r="3676" spans="1:19" x14ac:dyDescent="0.3">
      <c r="A3676" s="2">
        <v>1269</v>
      </c>
      <c r="B3676" s="2">
        <v>1</v>
      </c>
      <c r="C3676" s="2">
        <f>VLOOKUP(A3676, [1]orders!A:G, 7, FALSE)</f>
        <v>2</v>
      </c>
      <c r="D3676" s="2">
        <v>4</v>
      </c>
      <c r="E3676" s="2">
        <f>VLOOKUP(C3676, [2]staffs!A:G,1,FALSE)</f>
        <v>2</v>
      </c>
      <c r="F3676" s="2" t="str">
        <f>VLOOKUP(E3676, [2]staffs!A:D,4,FALSE)</f>
        <v>mireya.copeland@bikes.shop</v>
      </c>
      <c r="G3676" s="2">
        <f>VLOOKUP(D3676, [3]products!$A:$D, 4, FALSE)</f>
        <v>6</v>
      </c>
      <c r="H3676" s="2" t="str">
        <f>VLOOKUP(G3676, [4]categories!A:B, 2, FALSE)</f>
        <v>Mountain Bikes</v>
      </c>
      <c r="I3676" s="14">
        <f>VLOOKUP(A3676, [1]orders!A:B,2,FALSE)</f>
        <v>1236</v>
      </c>
      <c r="J3676" s="14" t="str">
        <f>VLOOKUP(A3676, [1]orders!A:I,9,FALSE)</f>
        <v>rudolph.velez@yahoo.com</v>
      </c>
      <c r="K3676" s="14">
        <f>VLOOKUP(A3676, [1]orders!A:J,10,FALSE)</f>
        <v>10550</v>
      </c>
      <c r="L3676" s="2" t="str">
        <f>IFERROR(VLOOKUP(C3676, [5]stores!A:B, 2, FALSE), "Unknown")</f>
        <v>Baldwin Bikes</v>
      </c>
      <c r="M3676" s="2" t="str">
        <f>VLOOKUP(D3676,[3]products!A:B,2,FALSE)</f>
        <v>Trek Fuel EX 8 29 - 2016</v>
      </c>
      <c r="N3676" s="2" t="str">
        <f>VLOOKUP(D3676, [3]products!A:H, 8, FALSE)</f>
        <v>Trek</v>
      </c>
      <c r="O3676" s="21">
        <f>VLOOKUP(A3676, [1]orders!A:D, 4, FALSE)</f>
        <v>43065</v>
      </c>
      <c r="P3676" s="2">
        <v>2</v>
      </c>
      <c r="Q3676" s="2">
        <v>2899.99</v>
      </c>
      <c r="R3676" s="27">
        <v>0.2</v>
      </c>
      <c r="S3676" s="2">
        <f t="shared" si="57"/>
        <v>5799.98</v>
      </c>
    </row>
    <row r="3677" spans="1:19" x14ac:dyDescent="0.3">
      <c r="A3677" s="2">
        <v>1269</v>
      </c>
      <c r="B3677" s="2">
        <v>2</v>
      </c>
      <c r="C3677" s="2">
        <f>VLOOKUP(A3677, [1]orders!A:G, 7, FALSE)</f>
        <v>2</v>
      </c>
      <c r="D3677" s="2">
        <v>7</v>
      </c>
      <c r="E3677" s="2">
        <f>VLOOKUP(C3677, [2]staffs!A:G,1,FALSE)</f>
        <v>2</v>
      </c>
      <c r="F3677" s="2" t="str">
        <f>VLOOKUP(E3677, [2]staffs!A:D,4,FALSE)</f>
        <v>mireya.copeland@bikes.shop</v>
      </c>
      <c r="G3677" s="2">
        <f>VLOOKUP(D3677, [3]products!$A:$D, 4, FALSE)</f>
        <v>6</v>
      </c>
      <c r="H3677" s="2" t="str">
        <f>VLOOKUP(G3677, [4]categories!A:B, 2, FALSE)</f>
        <v>Mountain Bikes</v>
      </c>
      <c r="I3677" s="14">
        <f>VLOOKUP(A3677, [1]orders!A:B,2,FALSE)</f>
        <v>1236</v>
      </c>
      <c r="J3677" s="14" t="str">
        <f>VLOOKUP(A3677, [1]orders!A:I,9,FALSE)</f>
        <v>rudolph.velez@yahoo.com</v>
      </c>
      <c r="K3677" s="14">
        <f>VLOOKUP(A3677, [1]orders!A:J,10,FALSE)</f>
        <v>10550</v>
      </c>
      <c r="L3677" s="2" t="str">
        <f>IFERROR(VLOOKUP(C3677, [5]stores!A:B, 2, FALSE), "Unknown")</f>
        <v>Baldwin Bikes</v>
      </c>
      <c r="M3677" s="2" t="str">
        <f>VLOOKUP(D3677,[3]products!A:B,2,FALSE)</f>
        <v>Trek Slash 8 27.5 - 2016</v>
      </c>
      <c r="N3677" s="2" t="str">
        <f>VLOOKUP(D3677, [3]products!A:H, 8, FALSE)</f>
        <v>Trek</v>
      </c>
      <c r="O3677" s="21">
        <f>VLOOKUP(A3677, [1]orders!A:D, 4, FALSE)</f>
        <v>43065</v>
      </c>
      <c r="P3677" s="2">
        <v>1</v>
      </c>
      <c r="Q3677" s="2">
        <v>3999.99</v>
      </c>
      <c r="R3677" s="27">
        <v>0.2</v>
      </c>
      <c r="S3677" s="2">
        <f t="shared" si="57"/>
        <v>3999.99</v>
      </c>
    </row>
    <row r="3678" spans="1:19" x14ac:dyDescent="0.3">
      <c r="A3678" s="2">
        <v>1269</v>
      </c>
      <c r="B3678" s="2">
        <v>3</v>
      </c>
      <c r="C3678" s="2">
        <f>VLOOKUP(A3678, [1]orders!A:G, 7, FALSE)</f>
        <v>2</v>
      </c>
      <c r="D3678" s="2">
        <v>111</v>
      </c>
      <c r="E3678" s="2">
        <f>VLOOKUP(C3678, [2]staffs!A:G,1,FALSE)</f>
        <v>2</v>
      </c>
      <c r="F3678" s="2" t="str">
        <f>VLOOKUP(E3678, [2]staffs!A:D,4,FALSE)</f>
        <v>mireya.copeland@bikes.shop</v>
      </c>
      <c r="G3678" s="2">
        <f>VLOOKUP(D3678, [3]products!$A:$D, 4, FALSE)</f>
        <v>2</v>
      </c>
      <c r="H3678" s="2" t="str">
        <f>VLOOKUP(G3678, [4]categories!A:B, 2, FALSE)</f>
        <v>Comfort Bicycles</v>
      </c>
      <c r="I3678" s="14">
        <f>VLOOKUP(A3678, [1]orders!A:B,2,FALSE)</f>
        <v>1236</v>
      </c>
      <c r="J3678" s="14" t="str">
        <f>VLOOKUP(A3678, [1]orders!A:I,9,FALSE)</f>
        <v>rudolph.velez@yahoo.com</v>
      </c>
      <c r="K3678" s="14">
        <f>VLOOKUP(A3678, [1]orders!A:J,10,FALSE)</f>
        <v>10550</v>
      </c>
      <c r="L3678" s="2" t="str">
        <f>IFERROR(VLOOKUP(C3678, [5]stores!A:B, 2, FALSE), "Unknown")</f>
        <v>Baldwin Bikes</v>
      </c>
      <c r="M3678" s="2" t="str">
        <f>VLOOKUP(D3678,[3]products!A:B,2,FALSE)</f>
        <v>Sun Bicycles Drifter 7 - Women's - 2017</v>
      </c>
      <c r="N3678" s="2" t="str">
        <f>VLOOKUP(D3678, [3]products!A:H, 8, FALSE)</f>
        <v>Sun Bicycles</v>
      </c>
      <c r="O3678" s="21">
        <f>VLOOKUP(A3678, [1]orders!A:D, 4, FALSE)</f>
        <v>43065</v>
      </c>
      <c r="P3678" s="2">
        <v>1</v>
      </c>
      <c r="Q3678" s="2">
        <v>470.99</v>
      </c>
      <c r="R3678" s="27">
        <v>0.1</v>
      </c>
      <c r="S3678" s="2">
        <f t="shared" si="57"/>
        <v>470.99</v>
      </c>
    </row>
    <row r="3679" spans="1:19" x14ac:dyDescent="0.3">
      <c r="A3679" s="2">
        <v>1270</v>
      </c>
      <c r="B3679" s="2">
        <v>1</v>
      </c>
      <c r="C3679" s="2">
        <f>VLOOKUP(A3679, [1]orders!A:G, 7, FALSE)</f>
        <v>2</v>
      </c>
      <c r="D3679" s="2">
        <v>54</v>
      </c>
      <c r="E3679" s="2">
        <f>VLOOKUP(C3679, [2]staffs!A:G,1,FALSE)</f>
        <v>2</v>
      </c>
      <c r="F3679" s="2" t="str">
        <f>VLOOKUP(E3679, [2]staffs!A:D,4,FALSE)</f>
        <v>mireya.copeland@bikes.shop</v>
      </c>
      <c r="G3679" s="2">
        <f>VLOOKUP(D3679, [3]products!$A:$D, 4, FALSE)</f>
        <v>7</v>
      </c>
      <c r="H3679" s="2" t="str">
        <f>VLOOKUP(G3679, [4]categories!A:B, 2, FALSE)</f>
        <v>Road Bikes</v>
      </c>
      <c r="I3679" s="14">
        <f>VLOOKUP(A3679, [1]orders!A:B,2,FALSE)</f>
        <v>1388</v>
      </c>
      <c r="J3679" s="14" t="str">
        <f>VLOOKUP(A3679, [1]orders!A:I,9,FALSE)</f>
        <v>nanette.harris@hotmail.com</v>
      </c>
      <c r="K3679" s="14">
        <f>VLOOKUP(A3679, [1]orders!A:J,10,FALSE)</f>
        <v>11554</v>
      </c>
      <c r="L3679" s="2" t="str">
        <f>IFERROR(VLOOKUP(C3679, [5]stores!A:B, 2, FALSE), "Unknown")</f>
        <v>Baldwin Bikes</v>
      </c>
      <c r="M3679" s="2" t="str">
        <f>VLOOKUP(D3679,[3]products!A:B,2,FALSE)</f>
        <v>Trek Domane SL Disc Frameset - 2017</v>
      </c>
      <c r="N3679" s="2" t="str">
        <f>VLOOKUP(D3679, [3]products!A:H, 8, FALSE)</f>
        <v>Trek</v>
      </c>
      <c r="O3679" s="21">
        <f>VLOOKUP(A3679, [1]orders!A:D, 4, FALSE)</f>
        <v>43065</v>
      </c>
      <c r="P3679" s="2">
        <v>1</v>
      </c>
      <c r="Q3679" s="2">
        <v>3199.99</v>
      </c>
      <c r="R3679" s="27">
        <v>0.2</v>
      </c>
      <c r="S3679" s="2">
        <f t="shared" si="57"/>
        <v>3199.99</v>
      </c>
    </row>
    <row r="3680" spans="1:19" x14ac:dyDescent="0.3">
      <c r="A3680" s="2">
        <v>1271</v>
      </c>
      <c r="B3680" s="2">
        <v>1</v>
      </c>
      <c r="C3680" s="2">
        <f>VLOOKUP(A3680, [1]orders!A:G, 7, FALSE)</f>
        <v>2</v>
      </c>
      <c r="D3680" s="2">
        <v>25</v>
      </c>
      <c r="E3680" s="2">
        <f>VLOOKUP(C3680, [2]staffs!A:G,1,FALSE)</f>
        <v>2</v>
      </c>
      <c r="F3680" s="2" t="str">
        <f>VLOOKUP(E3680, [2]staffs!A:D,4,FALSE)</f>
        <v>mireya.copeland@bikes.shop</v>
      </c>
      <c r="G3680" s="2">
        <f>VLOOKUP(D3680, [3]products!$A:$D, 4, FALSE)</f>
        <v>2</v>
      </c>
      <c r="H3680" s="2" t="str">
        <f>VLOOKUP(G3680, [4]categories!A:B, 2, FALSE)</f>
        <v>Comfort Bicycles</v>
      </c>
      <c r="I3680" s="14">
        <f>VLOOKUP(A3680, [1]orders!A:B,2,FALSE)</f>
        <v>734</v>
      </c>
      <c r="J3680" s="14" t="str">
        <f>VLOOKUP(A3680, [1]orders!A:I,9,FALSE)</f>
        <v>alina.mcleod@msn.com</v>
      </c>
      <c r="K3680" s="14">
        <f>VLOOKUP(A3680, [1]orders!A:J,10,FALSE)</f>
        <v>11772</v>
      </c>
      <c r="L3680" s="2" t="str">
        <f>IFERROR(VLOOKUP(C3680, [5]stores!A:B, 2, FALSE), "Unknown")</f>
        <v>Baldwin Bikes</v>
      </c>
      <c r="M3680" s="2" t="str">
        <f>VLOOKUP(D3680,[3]products!A:B,2,FALSE)</f>
        <v>Electra Townie Original 7D - 2015/2016</v>
      </c>
      <c r="N3680" s="2" t="str">
        <f>VLOOKUP(D3680, [3]products!A:H, 8, FALSE)</f>
        <v>Electra</v>
      </c>
      <c r="O3680" s="21">
        <f>VLOOKUP(A3680, [1]orders!A:D, 4, FALSE)</f>
        <v>43066</v>
      </c>
      <c r="P3680" s="2">
        <v>2</v>
      </c>
      <c r="Q3680" s="2">
        <v>499.99</v>
      </c>
      <c r="R3680" s="27">
        <v>0.1</v>
      </c>
      <c r="S3680" s="2">
        <f t="shared" si="57"/>
        <v>999.98</v>
      </c>
    </row>
    <row r="3681" spans="1:19" x14ac:dyDescent="0.3">
      <c r="A3681" s="2">
        <v>1271</v>
      </c>
      <c r="B3681" s="2">
        <v>2</v>
      </c>
      <c r="C3681" s="2">
        <f>VLOOKUP(A3681, [1]orders!A:G, 7, FALSE)</f>
        <v>2</v>
      </c>
      <c r="D3681" s="2">
        <v>50</v>
      </c>
      <c r="E3681" s="2">
        <f>VLOOKUP(C3681, [2]staffs!A:G,1,FALSE)</f>
        <v>2</v>
      </c>
      <c r="F3681" s="2" t="str">
        <f>VLOOKUP(E3681, [2]staffs!A:D,4,FALSE)</f>
        <v>mireya.copeland@bikes.shop</v>
      </c>
      <c r="G3681" s="2">
        <f>VLOOKUP(D3681, [3]products!$A:$D, 4, FALSE)</f>
        <v>7</v>
      </c>
      <c r="H3681" s="2" t="str">
        <f>VLOOKUP(G3681, [4]categories!A:B, 2, FALSE)</f>
        <v>Road Bikes</v>
      </c>
      <c r="I3681" s="14">
        <f>VLOOKUP(A3681, [1]orders!A:B,2,FALSE)</f>
        <v>734</v>
      </c>
      <c r="J3681" s="14" t="str">
        <f>VLOOKUP(A3681, [1]orders!A:I,9,FALSE)</f>
        <v>alina.mcleod@msn.com</v>
      </c>
      <c r="K3681" s="14">
        <f>VLOOKUP(A3681, [1]orders!A:J,10,FALSE)</f>
        <v>11772</v>
      </c>
      <c r="L3681" s="2" t="str">
        <f>IFERROR(VLOOKUP(C3681, [5]stores!A:B, 2, FALSE), "Unknown")</f>
        <v>Baldwin Bikes</v>
      </c>
      <c r="M3681" s="2" t="str">
        <f>VLOOKUP(D3681,[3]products!A:B,2,FALSE)</f>
        <v>Trek Silque SLR 7 Women's - 2017</v>
      </c>
      <c r="N3681" s="2" t="str">
        <f>VLOOKUP(D3681, [3]products!A:H, 8, FALSE)</f>
        <v>Trek</v>
      </c>
      <c r="O3681" s="21">
        <f>VLOOKUP(A3681, [1]orders!A:D, 4, FALSE)</f>
        <v>43066</v>
      </c>
      <c r="P3681" s="2">
        <v>2</v>
      </c>
      <c r="Q3681" s="2">
        <v>5999.99</v>
      </c>
      <c r="R3681" s="27">
        <v>7.0000000000000007E-2</v>
      </c>
      <c r="S3681" s="2">
        <f t="shared" si="57"/>
        <v>11999.98</v>
      </c>
    </row>
    <row r="3682" spans="1:19" x14ac:dyDescent="0.3">
      <c r="A3682" s="2">
        <v>1271</v>
      </c>
      <c r="B3682" s="2">
        <v>3</v>
      </c>
      <c r="C3682" s="2">
        <f>VLOOKUP(A3682, [1]orders!A:G, 7, FALSE)</f>
        <v>2</v>
      </c>
      <c r="D3682" s="2">
        <v>87</v>
      </c>
      <c r="E3682" s="2">
        <f>VLOOKUP(C3682, [2]staffs!A:G,1,FALSE)</f>
        <v>2</v>
      </c>
      <c r="F3682" s="2" t="str">
        <f>VLOOKUP(E3682, [2]staffs!A:D,4,FALSE)</f>
        <v>mireya.copeland@bikes.shop</v>
      </c>
      <c r="G3682" s="2">
        <f>VLOOKUP(D3682, [3]products!$A:$D, 4, FALSE)</f>
        <v>1</v>
      </c>
      <c r="H3682" s="2" t="str">
        <f>VLOOKUP(G3682, [4]categories!A:B, 2, FALSE)</f>
        <v>Children Bicycles</v>
      </c>
      <c r="I3682" s="14">
        <f>VLOOKUP(A3682, [1]orders!A:B,2,FALSE)</f>
        <v>734</v>
      </c>
      <c r="J3682" s="14" t="str">
        <f>VLOOKUP(A3682, [1]orders!A:I,9,FALSE)</f>
        <v>alina.mcleod@msn.com</v>
      </c>
      <c r="K3682" s="14">
        <f>VLOOKUP(A3682, [1]orders!A:J,10,FALSE)</f>
        <v>11772</v>
      </c>
      <c r="L3682" s="2" t="str">
        <f>IFERROR(VLOOKUP(C3682, [5]stores!A:B, 2, FALSE), "Unknown")</f>
        <v>Baldwin Bikes</v>
      </c>
      <c r="M3682" s="2" t="str">
        <f>VLOOKUP(D3682,[3]products!A:B,2,FALSE)</f>
        <v>Trek Precaliber 12 Boys - 2017</v>
      </c>
      <c r="N3682" s="2" t="str">
        <f>VLOOKUP(D3682, [3]products!A:H, 8, FALSE)</f>
        <v>Trek</v>
      </c>
      <c r="O3682" s="21">
        <f>VLOOKUP(A3682, [1]orders!A:D, 4, FALSE)</f>
        <v>43066</v>
      </c>
      <c r="P3682" s="2">
        <v>2</v>
      </c>
      <c r="Q3682" s="2">
        <v>189.99</v>
      </c>
      <c r="R3682" s="27">
        <v>7.0000000000000007E-2</v>
      </c>
      <c r="S3682" s="2">
        <f t="shared" si="57"/>
        <v>379.98</v>
      </c>
    </row>
    <row r="3683" spans="1:19" x14ac:dyDescent="0.3">
      <c r="A3683" s="2">
        <v>1271</v>
      </c>
      <c r="B3683" s="2">
        <v>4</v>
      </c>
      <c r="C3683" s="2">
        <f>VLOOKUP(A3683, [1]orders!A:G, 7, FALSE)</f>
        <v>2</v>
      </c>
      <c r="D3683" s="2">
        <v>32</v>
      </c>
      <c r="E3683" s="2">
        <f>VLOOKUP(C3683, [2]staffs!A:G,1,FALSE)</f>
        <v>2</v>
      </c>
      <c r="F3683" s="2" t="str">
        <f>VLOOKUP(E3683, [2]staffs!A:D,4,FALSE)</f>
        <v>mireya.copeland@bikes.shop</v>
      </c>
      <c r="G3683" s="2">
        <f>VLOOKUP(D3683, [3]products!$A:$D, 4, FALSE)</f>
        <v>6</v>
      </c>
      <c r="H3683" s="2" t="str">
        <f>VLOOKUP(G3683, [4]categories!A:B, 2, FALSE)</f>
        <v>Mountain Bikes</v>
      </c>
      <c r="I3683" s="14">
        <f>VLOOKUP(A3683, [1]orders!A:B,2,FALSE)</f>
        <v>734</v>
      </c>
      <c r="J3683" s="14" t="str">
        <f>VLOOKUP(A3683, [1]orders!A:I,9,FALSE)</f>
        <v>alina.mcleod@msn.com</v>
      </c>
      <c r="K3683" s="14">
        <f>VLOOKUP(A3683, [1]orders!A:J,10,FALSE)</f>
        <v>11772</v>
      </c>
      <c r="L3683" s="2" t="str">
        <f>IFERROR(VLOOKUP(C3683, [5]stores!A:B, 2, FALSE), "Unknown")</f>
        <v>Baldwin Bikes</v>
      </c>
      <c r="M3683" s="2" t="str">
        <f>VLOOKUP(D3683,[3]products!A:B,2,FALSE)</f>
        <v>Trek Farley Alloy Frameset - 2017</v>
      </c>
      <c r="N3683" s="2" t="str">
        <f>VLOOKUP(D3683, [3]products!A:H, 8, FALSE)</f>
        <v>Trek</v>
      </c>
      <c r="O3683" s="21">
        <f>VLOOKUP(A3683, [1]orders!A:D, 4, FALSE)</f>
        <v>43066</v>
      </c>
      <c r="P3683" s="2">
        <v>2</v>
      </c>
      <c r="Q3683" s="2">
        <v>469.99</v>
      </c>
      <c r="R3683" s="27">
        <v>7.0000000000000007E-2</v>
      </c>
      <c r="S3683" s="2">
        <f t="shared" si="57"/>
        <v>939.98</v>
      </c>
    </row>
    <row r="3684" spans="1:19" x14ac:dyDescent="0.3">
      <c r="A3684" s="2">
        <v>1272</v>
      </c>
      <c r="B3684" s="2">
        <v>1</v>
      </c>
      <c r="C3684" s="2">
        <f>VLOOKUP(A3684, [1]orders!A:G, 7, FALSE)</f>
        <v>2</v>
      </c>
      <c r="D3684" s="2">
        <v>16</v>
      </c>
      <c r="E3684" s="2">
        <f>VLOOKUP(C3684, [2]staffs!A:G,1,FALSE)</f>
        <v>2</v>
      </c>
      <c r="F3684" s="2" t="str">
        <f>VLOOKUP(E3684, [2]staffs!A:D,4,FALSE)</f>
        <v>mireya.copeland@bikes.shop</v>
      </c>
      <c r="G3684" s="2">
        <f>VLOOKUP(D3684, [3]products!$A:$D, 4, FALSE)</f>
        <v>3</v>
      </c>
      <c r="H3684" s="2" t="str">
        <f>VLOOKUP(G3684, [4]categories!A:B, 2, FALSE)</f>
        <v>Cruisers Bicycles</v>
      </c>
      <c r="I3684" s="14">
        <f>VLOOKUP(A3684, [1]orders!A:B,2,FALSE)</f>
        <v>935</v>
      </c>
      <c r="J3684" s="14" t="str">
        <f>VLOOKUP(A3684, [1]orders!A:I,9,FALSE)</f>
        <v>genevie.miles@aol.com</v>
      </c>
      <c r="K3684" s="14">
        <f>VLOOKUP(A3684, [1]orders!A:J,10,FALSE)</f>
        <v>10950</v>
      </c>
      <c r="L3684" s="2" t="str">
        <f>IFERROR(VLOOKUP(C3684, [5]stores!A:B, 2, FALSE), "Unknown")</f>
        <v>Baldwin Bikes</v>
      </c>
      <c r="M3684" s="2" t="str">
        <f>VLOOKUP(D3684,[3]products!A:B,2,FALSE)</f>
        <v>Electra Townie Original 7D EQ - 2016</v>
      </c>
      <c r="N3684" s="2" t="str">
        <f>VLOOKUP(D3684, [3]products!A:H, 8, FALSE)</f>
        <v>Electra</v>
      </c>
      <c r="O3684" s="21">
        <f>VLOOKUP(A3684, [1]orders!A:D, 4, FALSE)</f>
        <v>43066</v>
      </c>
      <c r="P3684" s="2">
        <v>2</v>
      </c>
      <c r="Q3684" s="2">
        <v>599.99</v>
      </c>
      <c r="R3684" s="27">
        <v>0.2</v>
      </c>
      <c r="S3684" s="2">
        <f t="shared" si="57"/>
        <v>1199.98</v>
      </c>
    </row>
    <row r="3685" spans="1:19" x14ac:dyDescent="0.3">
      <c r="A3685" s="2">
        <v>1272</v>
      </c>
      <c r="B3685" s="2">
        <v>2</v>
      </c>
      <c r="C3685" s="2">
        <f>VLOOKUP(A3685, [1]orders!A:G, 7, FALSE)</f>
        <v>2</v>
      </c>
      <c r="D3685" s="2">
        <v>71</v>
      </c>
      <c r="E3685" s="2">
        <f>VLOOKUP(C3685, [2]staffs!A:G,1,FALSE)</f>
        <v>2</v>
      </c>
      <c r="F3685" s="2" t="str">
        <f>VLOOKUP(E3685, [2]staffs!A:D,4,FALSE)</f>
        <v>mireya.copeland@bikes.shop</v>
      </c>
      <c r="G3685" s="2">
        <f>VLOOKUP(D3685, [3]products!$A:$D, 4, FALSE)</f>
        <v>3</v>
      </c>
      <c r="H3685" s="2" t="str">
        <f>VLOOKUP(G3685, [4]categories!A:B, 2, FALSE)</f>
        <v>Cruisers Bicycles</v>
      </c>
      <c r="I3685" s="14">
        <f>VLOOKUP(A3685, [1]orders!A:B,2,FALSE)</f>
        <v>935</v>
      </c>
      <c r="J3685" s="14" t="str">
        <f>VLOOKUP(A3685, [1]orders!A:I,9,FALSE)</f>
        <v>genevie.miles@aol.com</v>
      </c>
      <c r="K3685" s="14">
        <f>VLOOKUP(A3685, [1]orders!A:J,10,FALSE)</f>
        <v>10950</v>
      </c>
      <c r="L3685" s="2" t="str">
        <f>IFERROR(VLOOKUP(C3685, [5]stores!A:B, 2, FALSE), "Unknown")</f>
        <v>Baldwin Bikes</v>
      </c>
      <c r="M3685" s="2" t="str">
        <f>VLOOKUP(D3685,[3]products!A:B,2,FALSE)</f>
        <v>Sun Bicycles Atlas X-Type - 2017</v>
      </c>
      <c r="N3685" s="2" t="str">
        <f>VLOOKUP(D3685, [3]products!A:H, 8, FALSE)</f>
        <v>Sun Bicycles</v>
      </c>
      <c r="O3685" s="21">
        <f>VLOOKUP(A3685, [1]orders!A:D, 4, FALSE)</f>
        <v>43066</v>
      </c>
      <c r="P3685" s="2">
        <v>2</v>
      </c>
      <c r="Q3685" s="2">
        <v>416.99</v>
      </c>
      <c r="R3685" s="27">
        <v>0.1</v>
      </c>
      <c r="S3685" s="2">
        <f t="shared" si="57"/>
        <v>833.98</v>
      </c>
    </row>
    <row r="3686" spans="1:19" x14ac:dyDescent="0.3">
      <c r="A3686" s="2">
        <v>1272</v>
      </c>
      <c r="B3686" s="2">
        <v>3</v>
      </c>
      <c r="C3686" s="2">
        <f>VLOOKUP(A3686, [1]orders!A:G, 7, FALSE)</f>
        <v>2</v>
      </c>
      <c r="D3686" s="2">
        <v>86</v>
      </c>
      <c r="E3686" s="2">
        <f>VLOOKUP(C3686, [2]staffs!A:G,1,FALSE)</f>
        <v>2</v>
      </c>
      <c r="F3686" s="2" t="str">
        <f>VLOOKUP(E3686, [2]staffs!A:D,4,FALSE)</f>
        <v>mireya.copeland@bikes.shop</v>
      </c>
      <c r="G3686" s="2">
        <f>VLOOKUP(D3686, [3]products!$A:$D, 4, FALSE)</f>
        <v>1</v>
      </c>
      <c r="H3686" s="2" t="str">
        <f>VLOOKUP(G3686, [4]categories!A:B, 2, FALSE)</f>
        <v>Children Bicycles</v>
      </c>
      <c r="I3686" s="14">
        <f>VLOOKUP(A3686, [1]orders!A:B,2,FALSE)</f>
        <v>935</v>
      </c>
      <c r="J3686" s="14" t="str">
        <f>VLOOKUP(A3686, [1]orders!A:I,9,FALSE)</f>
        <v>genevie.miles@aol.com</v>
      </c>
      <c r="K3686" s="14">
        <f>VLOOKUP(A3686, [1]orders!A:J,10,FALSE)</f>
        <v>10950</v>
      </c>
      <c r="L3686" s="2" t="str">
        <f>IFERROR(VLOOKUP(C3686, [5]stores!A:B, 2, FALSE), "Unknown")</f>
        <v>Baldwin Bikes</v>
      </c>
      <c r="M3686" s="2" t="str">
        <f>VLOOKUP(D3686,[3]products!A:B,2,FALSE)</f>
        <v>Trek Girl's Kickster - 2017</v>
      </c>
      <c r="N3686" s="2" t="str">
        <f>VLOOKUP(D3686, [3]products!A:H, 8, FALSE)</f>
        <v>Trek</v>
      </c>
      <c r="O3686" s="21">
        <f>VLOOKUP(A3686, [1]orders!A:D, 4, FALSE)</f>
        <v>43066</v>
      </c>
      <c r="P3686" s="2">
        <v>1</v>
      </c>
      <c r="Q3686" s="2">
        <v>149.99</v>
      </c>
      <c r="R3686" s="27">
        <v>7.0000000000000007E-2</v>
      </c>
      <c r="S3686" s="2">
        <f t="shared" si="57"/>
        <v>149.99</v>
      </c>
    </row>
    <row r="3687" spans="1:19" x14ac:dyDescent="0.3">
      <c r="A3687" s="2">
        <v>1273</v>
      </c>
      <c r="B3687" s="2">
        <v>1</v>
      </c>
      <c r="C3687" s="2">
        <f>VLOOKUP(A3687, [1]orders!A:G, 7, FALSE)</f>
        <v>2</v>
      </c>
      <c r="D3687" s="2">
        <v>95</v>
      </c>
      <c r="E3687" s="2">
        <f>VLOOKUP(C3687, [2]staffs!A:G,1,FALSE)</f>
        <v>2</v>
      </c>
      <c r="F3687" s="2" t="str">
        <f>VLOOKUP(E3687, [2]staffs!A:D,4,FALSE)</f>
        <v>mireya.copeland@bikes.shop</v>
      </c>
      <c r="G3687" s="2">
        <f>VLOOKUP(D3687, [3]products!$A:$D, 4, FALSE)</f>
        <v>1</v>
      </c>
      <c r="H3687" s="2" t="str">
        <f>VLOOKUP(G3687, [4]categories!A:B, 2, FALSE)</f>
        <v>Children Bicycles</v>
      </c>
      <c r="I3687" s="14">
        <f>VLOOKUP(A3687, [1]orders!A:B,2,FALSE)</f>
        <v>1268</v>
      </c>
      <c r="J3687" s="14" t="str">
        <f>VLOOKUP(A3687, [1]orders!A:I,9,FALSE)</f>
        <v>sung.chambers@gmail.com</v>
      </c>
      <c r="K3687" s="14">
        <f>VLOOKUP(A3687, [1]orders!A:J,10,FALSE)</f>
        <v>12401</v>
      </c>
      <c r="L3687" s="2" t="str">
        <f>IFERROR(VLOOKUP(C3687, [5]stores!A:B, 2, FALSE), "Unknown")</f>
        <v>Baldwin Bikes</v>
      </c>
      <c r="M3687" s="2" t="str">
        <f>VLOOKUP(D3687,[3]products!A:B,2,FALSE)</f>
        <v>Electra Girl's Hawaii 1 16" - 2017</v>
      </c>
      <c r="N3687" s="2" t="str">
        <f>VLOOKUP(D3687, [3]products!A:H, 8, FALSE)</f>
        <v>Electra</v>
      </c>
      <c r="O3687" s="21">
        <f>VLOOKUP(A3687, [1]orders!A:D, 4, FALSE)</f>
        <v>43066</v>
      </c>
      <c r="P3687" s="2">
        <v>2</v>
      </c>
      <c r="Q3687" s="2">
        <v>299.99</v>
      </c>
      <c r="R3687" s="27">
        <v>7.0000000000000007E-2</v>
      </c>
      <c r="S3687" s="2">
        <f t="shared" si="57"/>
        <v>599.98</v>
      </c>
    </row>
    <row r="3688" spans="1:19" x14ac:dyDescent="0.3">
      <c r="A3688" s="2">
        <v>1273</v>
      </c>
      <c r="B3688" s="2">
        <v>2</v>
      </c>
      <c r="C3688" s="2">
        <f>VLOOKUP(A3688, [1]orders!A:G, 7, FALSE)</f>
        <v>2</v>
      </c>
      <c r="D3688" s="2">
        <v>20</v>
      </c>
      <c r="E3688" s="2">
        <f>VLOOKUP(C3688, [2]staffs!A:G,1,FALSE)</f>
        <v>2</v>
      </c>
      <c r="F3688" s="2" t="str">
        <f>VLOOKUP(E3688, [2]staffs!A:D,4,FALSE)</f>
        <v>mireya.copeland@bikes.shop</v>
      </c>
      <c r="G3688" s="2">
        <f>VLOOKUP(D3688, [3]products!$A:$D, 4, FALSE)</f>
        <v>3</v>
      </c>
      <c r="H3688" s="2" t="str">
        <f>VLOOKUP(G3688, [4]categories!A:B, 2, FALSE)</f>
        <v>Cruisers Bicycles</v>
      </c>
      <c r="I3688" s="14">
        <f>VLOOKUP(A3688, [1]orders!A:B,2,FALSE)</f>
        <v>1268</v>
      </c>
      <c r="J3688" s="14" t="str">
        <f>VLOOKUP(A3688, [1]orders!A:I,9,FALSE)</f>
        <v>sung.chambers@gmail.com</v>
      </c>
      <c r="K3688" s="14">
        <f>VLOOKUP(A3688, [1]orders!A:J,10,FALSE)</f>
        <v>12401</v>
      </c>
      <c r="L3688" s="2" t="str">
        <f>IFERROR(VLOOKUP(C3688, [5]stores!A:B, 2, FALSE), "Unknown")</f>
        <v>Baldwin Bikes</v>
      </c>
      <c r="M3688" s="2" t="str">
        <f>VLOOKUP(D3688,[3]products!A:B,2,FALSE)</f>
        <v>Electra Townie Original 7D EQ - Women's - 2016</v>
      </c>
      <c r="N3688" s="2" t="str">
        <f>VLOOKUP(D3688, [3]products!A:H, 8, FALSE)</f>
        <v>Electra</v>
      </c>
      <c r="O3688" s="21">
        <f>VLOOKUP(A3688, [1]orders!A:D, 4, FALSE)</f>
        <v>43066</v>
      </c>
      <c r="P3688" s="2">
        <v>1</v>
      </c>
      <c r="Q3688" s="2">
        <v>599.99</v>
      </c>
      <c r="R3688" s="27">
        <v>7.0000000000000007E-2</v>
      </c>
      <c r="S3688" s="2">
        <f t="shared" si="57"/>
        <v>599.99</v>
      </c>
    </row>
    <row r="3689" spans="1:19" x14ac:dyDescent="0.3">
      <c r="A3689" s="2">
        <v>1273</v>
      </c>
      <c r="B3689" s="2">
        <v>3</v>
      </c>
      <c r="C3689" s="2">
        <f>VLOOKUP(A3689, [1]orders!A:G, 7, FALSE)</f>
        <v>2</v>
      </c>
      <c r="D3689" s="2">
        <v>58</v>
      </c>
      <c r="E3689" s="2">
        <f>VLOOKUP(C3689, [2]staffs!A:G,1,FALSE)</f>
        <v>2</v>
      </c>
      <c r="F3689" s="2" t="str">
        <f>VLOOKUP(E3689, [2]staffs!A:D,4,FALSE)</f>
        <v>mireya.copeland@bikes.shop</v>
      </c>
      <c r="G3689" s="2">
        <f>VLOOKUP(D3689, [3]products!$A:$D, 4, FALSE)</f>
        <v>7</v>
      </c>
      <c r="H3689" s="2" t="str">
        <f>VLOOKUP(G3689, [4]categories!A:B, 2, FALSE)</f>
        <v>Road Bikes</v>
      </c>
      <c r="I3689" s="14">
        <f>VLOOKUP(A3689, [1]orders!A:B,2,FALSE)</f>
        <v>1268</v>
      </c>
      <c r="J3689" s="14" t="str">
        <f>VLOOKUP(A3689, [1]orders!A:I,9,FALSE)</f>
        <v>sung.chambers@gmail.com</v>
      </c>
      <c r="K3689" s="14">
        <f>VLOOKUP(A3689, [1]orders!A:J,10,FALSE)</f>
        <v>12401</v>
      </c>
      <c r="L3689" s="2" t="str">
        <f>IFERROR(VLOOKUP(C3689, [5]stores!A:B, 2, FALSE), "Unknown")</f>
        <v>Baldwin Bikes</v>
      </c>
      <c r="M3689" s="2" t="str">
        <f>VLOOKUP(D3689,[3]products!A:B,2,FALSE)</f>
        <v>Trek Madone 9.2 - 2017</v>
      </c>
      <c r="N3689" s="2" t="str">
        <f>VLOOKUP(D3689, [3]products!A:H, 8, FALSE)</f>
        <v>Trek</v>
      </c>
      <c r="O3689" s="21">
        <f>VLOOKUP(A3689, [1]orders!A:D, 4, FALSE)</f>
        <v>43066</v>
      </c>
      <c r="P3689" s="2">
        <v>1</v>
      </c>
      <c r="Q3689" s="2">
        <v>4999.99</v>
      </c>
      <c r="R3689" s="27">
        <v>0.2</v>
      </c>
      <c r="S3689" s="2">
        <f t="shared" si="57"/>
        <v>4999.99</v>
      </c>
    </row>
    <row r="3690" spans="1:19" x14ac:dyDescent="0.3">
      <c r="A3690" s="2">
        <v>1274</v>
      </c>
      <c r="B3690" s="2">
        <v>1</v>
      </c>
      <c r="C3690" s="2">
        <f>VLOOKUP(A3690, [1]orders!A:G, 7, FALSE)</f>
        <v>2</v>
      </c>
      <c r="D3690" s="2">
        <v>81</v>
      </c>
      <c r="E3690" s="2">
        <f>VLOOKUP(C3690, [2]staffs!A:G,1,FALSE)</f>
        <v>2</v>
      </c>
      <c r="F3690" s="2" t="str">
        <f>VLOOKUP(E3690, [2]staffs!A:D,4,FALSE)</f>
        <v>mireya.copeland@bikes.shop</v>
      </c>
      <c r="G3690" s="2">
        <f>VLOOKUP(D3690, [3]products!$A:$D, 4, FALSE)</f>
        <v>3</v>
      </c>
      <c r="H3690" s="2" t="str">
        <f>VLOOKUP(G3690, [4]categories!A:B, 2, FALSE)</f>
        <v>Cruisers Bicycles</v>
      </c>
      <c r="I3690" s="14">
        <f>VLOOKUP(A3690, [1]orders!A:B,2,FALSE)</f>
        <v>1364</v>
      </c>
      <c r="J3690" s="14" t="str">
        <f>VLOOKUP(A3690, [1]orders!A:I,9,FALSE)</f>
        <v>grisel.maynard@msn.com</v>
      </c>
      <c r="K3690" s="14">
        <f>VLOOKUP(A3690, [1]orders!A:J,10,FALSE)</f>
        <v>12020</v>
      </c>
      <c r="L3690" s="2" t="str">
        <f>IFERROR(VLOOKUP(C3690, [5]stores!A:B, 2, FALSE), "Unknown")</f>
        <v>Baldwin Bikes</v>
      </c>
      <c r="M3690" s="2" t="str">
        <f>VLOOKUP(D3690,[3]products!A:B,2,FALSE)</f>
        <v>Electra Amsterdam Fashion 7i Ladies' - 2017</v>
      </c>
      <c r="N3690" s="2" t="str">
        <f>VLOOKUP(D3690, [3]products!A:H, 8, FALSE)</f>
        <v>Electra</v>
      </c>
      <c r="O3690" s="21">
        <f>VLOOKUP(A3690, [1]orders!A:D, 4, FALSE)</f>
        <v>43067</v>
      </c>
      <c r="P3690" s="2">
        <v>1</v>
      </c>
      <c r="Q3690" s="2">
        <v>1099.99</v>
      </c>
      <c r="R3690" s="27">
        <v>0.1</v>
      </c>
      <c r="S3690" s="2">
        <f t="shared" si="57"/>
        <v>1099.99</v>
      </c>
    </row>
    <row r="3691" spans="1:19" x14ac:dyDescent="0.3">
      <c r="A3691" s="2">
        <v>1275</v>
      </c>
      <c r="B3691" s="2">
        <v>1</v>
      </c>
      <c r="C3691" s="2">
        <f>VLOOKUP(A3691, [1]orders!A:G, 7, FALSE)</f>
        <v>1</v>
      </c>
      <c r="D3691" s="2">
        <v>58</v>
      </c>
      <c r="E3691" s="2">
        <f>VLOOKUP(C3691, [2]staffs!A:G,1,FALSE)</f>
        <v>1</v>
      </c>
      <c r="F3691" s="2" t="str">
        <f>VLOOKUP(E3691, [2]staffs!A:D,4,FALSE)</f>
        <v>fabiola.jackson@bikes.shop</v>
      </c>
      <c r="G3691" s="2">
        <f>VLOOKUP(D3691, [3]products!$A:$D, 4, FALSE)</f>
        <v>7</v>
      </c>
      <c r="H3691" s="2" t="str">
        <f>VLOOKUP(G3691, [4]categories!A:B, 2, FALSE)</f>
        <v>Road Bikes</v>
      </c>
      <c r="I3691" s="14">
        <f>VLOOKUP(A3691, [1]orders!A:B,2,FALSE)</f>
        <v>165</v>
      </c>
      <c r="J3691" s="14" t="str">
        <f>VLOOKUP(A3691, [1]orders!A:I,9,FALSE)</f>
        <v>jeromy.burch@msn.com</v>
      </c>
      <c r="K3691" s="14">
        <f>VLOOKUP(A3691, [1]orders!A:J,10,FALSE)</f>
        <v>95127</v>
      </c>
      <c r="L3691" s="2" t="str">
        <f>IFERROR(VLOOKUP(C3691, [5]stores!A:B, 2, FALSE), "Unknown")</f>
        <v>Santa Cruz Bikes</v>
      </c>
      <c r="M3691" s="2" t="str">
        <f>VLOOKUP(D3691,[3]products!A:B,2,FALSE)</f>
        <v>Trek Madone 9.2 - 2017</v>
      </c>
      <c r="N3691" s="2" t="str">
        <f>VLOOKUP(D3691, [3]products!A:H, 8, FALSE)</f>
        <v>Trek</v>
      </c>
      <c r="O3691" s="21">
        <f>VLOOKUP(A3691, [1]orders!A:D, 4, FALSE)</f>
        <v>43068</v>
      </c>
      <c r="P3691" s="2">
        <v>1</v>
      </c>
      <c r="Q3691" s="2">
        <v>4999.99</v>
      </c>
      <c r="R3691" s="27">
        <v>7.0000000000000007E-2</v>
      </c>
      <c r="S3691" s="2">
        <f t="shared" si="57"/>
        <v>4999.99</v>
      </c>
    </row>
    <row r="3692" spans="1:19" x14ac:dyDescent="0.3">
      <c r="A3692" s="2">
        <v>1275</v>
      </c>
      <c r="B3692" s="2">
        <v>2</v>
      </c>
      <c r="C3692" s="2">
        <f>VLOOKUP(A3692, [1]orders!A:G, 7, FALSE)</f>
        <v>1</v>
      </c>
      <c r="D3692" s="2">
        <v>30</v>
      </c>
      <c r="E3692" s="2">
        <f>VLOOKUP(C3692, [2]staffs!A:G,1,FALSE)</f>
        <v>1</v>
      </c>
      <c r="F3692" s="2" t="str">
        <f>VLOOKUP(E3692, [2]staffs!A:D,4,FALSE)</f>
        <v>fabiola.jackson@bikes.shop</v>
      </c>
      <c r="G3692" s="2">
        <f>VLOOKUP(D3692, [3]products!$A:$D, 4, FALSE)</f>
        <v>6</v>
      </c>
      <c r="H3692" s="2" t="str">
        <f>VLOOKUP(G3692, [4]categories!A:B, 2, FALSE)</f>
        <v>Mountain Bikes</v>
      </c>
      <c r="I3692" s="14">
        <f>VLOOKUP(A3692, [1]orders!A:B,2,FALSE)</f>
        <v>165</v>
      </c>
      <c r="J3692" s="14" t="str">
        <f>VLOOKUP(A3692, [1]orders!A:I,9,FALSE)</f>
        <v>jeromy.burch@msn.com</v>
      </c>
      <c r="K3692" s="14">
        <f>VLOOKUP(A3692, [1]orders!A:J,10,FALSE)</f>
        <v>95127</v>
      </c>
      <c r="L3692" s="2" t="str">
        <f>IFERROR(VLOOKUP(C3692, [5]stores!A:B, 2, FALSE), "Unknown")</f>
        <v>Santa Cruz Bikes</v>
      </c>
      <c r="M3692" s="2" t="str">
        <f>VLOOKUP(D3692,[3]products!A:B,2,FALSE)</f>
        <v>Surly Ice Cream Truck Frameset - 2017</v>
      </c>
      <c r="N3692" s="2" t="str">
        <f>VLOOKUP(D3692, [3]products!A:H, 8, FALSE)</f>
        <v>Surly</v>
      </c>
      <c r="O3692" s="21">
        <f>VLOOKUP(A3692, [1]orders!A:D, 4, FALSE)</f>
        <v>43068</v>
      </c>
      <c r="P3692" s="2">
        <v>1</v>
      </c>
      <c r="Q3692" s="2">
        <v>999.99</v>
      </c>
      <c r="R3692" s="27">
        <v>0.1</v>
      </c>
      <c r="S3692" s="2">
        <f t="shared" si="57"/>
        <v>999.99</v>
      </c>
    </row>
    <row r="3693" spans="1:19" x14ac:dyDescent="0.3">
      <c r="A3693" s="2">
        <v>1276</v>
      </c>
      <c r="B3693" s="2">
        <v>1</v>
      </c>
      <c r="C3693" s="2">
        <f>VLOOKUP(A3693, [1]orders!A:G, 7, FALSE)</f>
        <v>2</v>
      </c>
      <c r="D3693" s="2">
        <v>18</v>
      </c>
      <c r="E3693" s="2">
        <f>VLOOKUP(C3693, [2]staffs!A:G,1,FALSE)</f>
        <v>2</v>
      </c>
      <c r="F3693" s="2" t="str">
        <f>VLOOKUP(E3693, [2]staffs!A:D,4,FALSE)</f>
        <v>mireya.copeland@bikes.shop</v>
      </c>
      <c r="G3693" s="2">
        <f>VLOOKUP(D3693, [3]products!$A:$D, 4, FALSE)</f>
        <v>3</v>
      </c>
      <c r="H3693" s="2" t="str">
        <f>VLOOKUP(G3693, [4]categories!A:B, 2, FALSE)</f>
        <v>Cruisers Bicycles</v>
      </c>
      <c r="I3693" s="14">
        <f>VLOOKUP(A3693, [1]orders!A:B,2,FALSE)</f>
        <v>893</v>
      </c>
      <c r="J3693" s="14" t="str">
        <f>VLOOKUP(A3693, [1]orders!A:I,9,FALSE)</f>
        <v>letty.cobb@msn.com</v>
      </c>
      <c r="K3693" s="14">
        <f>VLOOKUP(A3693, [1]orders!A:J,10,FALSE)</f>
        <v>14043</v>
      </c>
      <c r="L3693" s="2" t="str">
        <f>IFERROR(VLOOKUP(C3693, [5]stores!A:B, 2, FALSE), "Unknown")</f>
        <v>Baldwin Bikes</v>
      </c>
      <c r="M3693" s="2" t="str">
        <f>VLOOKUP(D3693,[3]products!A:B,2,FALSE)</f>
        <v>Pure Cycles Western 3-Speed - Women's - 2015/2016</v>
      </c>
      <c r="N3693" s="2" t="str">
        <f>VLOOKUP(D3693, [3]products!A:H, 8, FALSE)</f>
        <v>Pure Cycles</v>
      </c>
      <c r="O3693" s="21">
        <f>VLOOKUP(A3693, [1]orders!A:D, 4, FALSE)</f>
        <v>43069</v>
      </c>
      <c r="P3693" s="2">
        <v>2</v>
      </c>
      <c r="Q3693" s="2">
        <v>449</v>
      </c>
      <c r="R3693" s="27">
        <v>0.2</v>
      </c>
      <c r="S3693" s="2">
        <f t="shared" si="57"/>
        <v>898</v>
      </c>
    </row>
    <row r="3694" spans="1:19" x14ac:dyDescent="0.3">
      <c r="A3694" s="2">
        <v>1276</v>
      </c>
      <c r="B3694" s="2">
        <v>2</v>
      </c>
      <c r="C3694" s="2">
        <f>VLOOKUP(A3694, [1]orders!A:G, 7, FALSE)</f>
        <v>2</v>
      </c>
      <c r="D3694" s="2">
        <v>58</v>
      </c>
      <c r="E3694" s="2">
        <f>VLOOKUP(C3694, [2]staffs!A:G,1,FALSE)</f>
        <v>2</v>
      </c>
      <c r="F3694" s="2" t="str">
        <f>VLOOKUP(E3694, [2]staffs!A:D,4,FALSE)</f>
        <v>mireya.copeland@bikes.shop</v>
      </c>
      <c r="G3694" s="2">
        <f>VLOOKUP(D3694, [3]products!$A:$D, 4, FALSE)</f>
        <v>7</v>
      </c>
      <c r="H3694" s="2" t="str">
        <f>VLOOKUP(G3694, [4]categories!A:B, 2, FALSE)</f>
        <v>Road Bikes</v>
      </c>
      <c r="I3694" s="14">
        <f>VLOOKUP(A3694, [1]orders!A:B,2,FALSE)</f>
        <v>893</v>
      </c>
      <c r="J3694" s="14" t="str">
        <f>VLOOKUP(A3694, [1]orders!A:I,9,FALSE)</f>
        <v>letty.cobb@msn.com</v>
      </c>
      <c r="K3694" s="14">
        <f>VLOOKUP(A3694, [1]orders!A:J,10,FALSE)</f>
        <v>14043</v>
      </c>
      <c r="L3694" s="2" t="str">
        <f>IFERROR(VLOOKUP(C3694, [5]stores!A:B, 2, FALSE), "Unknown")</f>
        <v>Baldwin Bikes</v>
      </c>
      <c r="M3694" s="2" t="str">
        <f>VLOOKUP(D3694,[3]products!A:B,2,FALSE)</f>
        <v>Trek Madone 9.2 - 2017</v>
      </c>
      <c r="N3694" s="2" t="str">
        <f>VLOOKUP(D3694, [3]products!A:H, 8, FALSE)</f>
        <v>Trek</v>
      </c>
      <c r="O3694" s="21">
        <f>VLOOKUP(A3694, [1]orders!A:D, 4, FALSE)</f>
        <v>43069</v>
      </c>
      <c r="P3694" s="2">
        <v>1</v>
      </c>
      <c r="Q3694" s="2">
        <v>4999.99</v>
      </c>
      <c r="R3694" s="27">
        <v>0.2</v>
      </c>
      <c r="S3694" s="2">
        <f t="shared" si="57"/>
        <v>4999.99</v>
      </c>
    </row>
    <row r="3695" spans="1:19" x14ac:dyDescent="0.3">
      <c r="A3695" s="2">
        <v>1276</v>
      </c>
      <c r="B3695" s="2">
        <v>3</v>
      </c>
      <c r="C3695" s="2">
        <f>VLOOKUP(A3695, [1]orders!A:G, 7, FALSE)</f>
        <v>2</v>
      </c>
      <c r="D3695" s="2">
        <v>42</v>
      </c>
      <c r="E3695" s="2">
        <f>VLOOKUP(C3695, [2]staffs!A:G,1,FALSE)</f>
        <v>2</v>
      </c>
      <c r="F3695" s="2" t="str">
        <f>VLOOKUP(E3695, [2]staffs!A:D,4,FALSE)</f>
        <v>mireya.copeland@bikes.shop</v>
      </c>
      <c r="G3695" s="2">
        <f>VLOOKUP(D3695, [3]products!$A:$D, 4, FALSE)</f>
        <v>6</v>
      </c>
      <c r="H3695" s="2" t="str">
        <f>VLOOKUP(G3695, [4]categories!A:B, 2, FALSE)</f>
        <v>Mountain Bikes</v>
      </c>
      <c r="I3695" s="14">
        <f>VLOOKUP(A3695, [1]orders!A:B,2,FALSE)</f>
        <v>893</v>
      </c>
      <c r="J3695" s="14" t="str">
        <f>VLOOKUP(A3695, [1]orders!A:I,9,FALSE)</f>
        <v>letty.cobb@msn.com</v>
      </c>
      <c r="K3695" s="14">
        <f>VLOOKUP(A3695, [1]orders!A:J,10,FALSE)</f>
        <v>14043</v>
      </c>
      <c r="L3695" s="2" t="str">
        <f>IFERROR(VLOOKUP(C3695, [5]stores!A:B, 2, FALSE), "Unknown")</f>
        <v>Baldwin Bikes</v>
      </c>
      <c r="M3695" s="2" t="str">
        <f>VLOOKUP(D3695,[3]products!A:B,2,FALSE)</f>
        <v>Trek Fuel EX 5 27.5 Plus - 2017</v>
      </c>
      <c r="N3695" s="2" t="str">
        <f>VLOOKUP(D3695, [3]products!A:H, 8, FALSE)</f>
        <v>Trek</v>
      </c>
      <c r="O3695" s="21">
        <f>VLOOKUP(A3695, [1]orders!A:D, 4, FALSE)</f>
        <v>43069</v>
      </c>
      <c r="P3695" s="2">
        <v>1</v>
      </c>
      <c r="Q3695" s="2">
        <v>2299.9899999999998</v>
      </c>
      <c r="R3695" s="27">
        <v>0.05</v>
      </c>
      <c r="S3695" s="2">
        <f t="shared" si="57"/>
        <v>2299.9899999999998</v>
      </c>
    </row>
    <row r="3696" spans="1:19" x14ac:dyDescent="0.3">
      <c r="A3696" s="2">
        <v>1276</v>
      </c>
      <c r="B3696" s="2">
        <v>4</v>
      </c>
      <c r="C3696" s="2">
        <f>VLOOKUP(A3696, [1]orders!A:G, 7, FALSE)</f>
        <v>2</v>
      </c>
      <c r="D3696" s="2">
        <v>24</v>
      </c>
      <c r="E3696" s="2">
        <f>VLOOKUP(C3696, [2]staffs!A:G,1,FALSE)</f>
        <v>2</v>
      </c>
      <c r="F3696" s="2" t="str">
        <f>VLOOKUP(E3696, [2]staffs!A:D,4,FALSE)</f>
        <v>mireya.copeland@bikes.shop</v>
      </c>
      <c r="G3696" s="2">
        <f>VLOOKUP(D3696, [3]products!$A:$D, 4, FALSE)</f>
        <v>2</v>
      </c>
      <c r="H3696" s="2" t="str">
        <f>VLOOKUP(G3696, [4]categories!A:B, 2, FALSE)</f>
        <v>Comfort Bicycles</v>
      </c>
      <c r="I3696" s="14">
        <f>VLOOKUP(A3696, [1]orders!A:B,2,FALSE)</f>
        <v>893</v>
      </c>
      <c r="J3696" s="14" t="str">
        <f>VLOOKUP(A3696, [1]orders!A:I,9,FALSE)</f>
        <v>letty.cobb@msn.com</v>
      </c>
      <c r="K3696" s="14">
        <f>VLOOKUP(A3696, [1]orders!A:J,10,FALSE)</f>
        <v>14043</v>
      </c>
      <c r="L3696" s="2" t="str">
        <f>IFERROR(VLOOKUP(C3696, [5]stores!A:B, 2, FALSE), "Unknown")</f>
        <v>Baldwin Bikes</v>
      </c>
      <c r="M3696" s="2" t="str">
        <f>VLOOKUP(D3696,[3]products!A:B,2,FALSE)</f>
        <v>Electra Townie Original 21D - 2016</v>
      </c>
      <c r="N3696" s="2" t="str">
        <f>VLOOKUP(D3696, [3]products!A:H, 8, FALSE)</f>
        <v>Electra</v>
      </c>
      <c r="O3696" s="21">
        <f>VLOOKUP(A3696, [1]orders!A:D, 4, FALSE)</f>
        <v>43069</v>
      </c>
      <c r="P3696" s="2">
        <v>2</v>
      </c>
      <c r="Q3696" s="2">
        <v>549.99</v>
      </c>
      <c r="R3696" s="27">
        <v>0.2</v>
      </c>
      <c r="S3696" s="2">
        <f t="shared" si="57"/>
        <v>1099.98</v>
      </c>
    </row>
    <row r="3697" spans="1:19" x14ac:dyDescent="0.3">
      <c r="A3697" s="2">
        <v>1276</v>
      </c>
      <c r="B3697" s="2">
        <v>5</v>
      </c>
      <c r="C3697" s="2">
        <f>VLOOKUP(A3697, [1]orders!A:G, 7, FALSE)</f>
        <v>2</v>
      </c>
      <c r="D3697" s="2">
        <v>78</v>
      </c>
      <c r="E3697" s="2">
        <f>VLOOKUP(C3697, [2]staffs!A:G,1,FALSE)</f>
        <v>2</v>
      </c>
      <c r="F3697" s="2" t="str">
        <f>VLOOKUP(E3697, [2]staffs!A:D,4,FALSE)</f>
        <v>mireya.copeland@bikes.shop</v>
      </c>
      <c r="G3697" s="2">
        <f>VLOOKUP(D3697, [3]products!$A:$D, 4, FALSE)</f>
        <v>3</v>
      </c>
      <c r="H3697" s="2" t="str">
        <f>VLOOKUP(G3697, [4]categories!A:B, 2, FALSE)</f>
        <v>Cruisers Bicycles</v>
      </c>
      <c r="I3697" s="14">
        <f>VLOOKUP(A3697, [1]orders!A:B,2,FALSE)</f>
        <v>893</v>
      </c>
      <c r="J3697" s="14" t="str">
        <f>VLOOKUP(A3697, [1]orders!A:I,9,FALSE)</f>
        <v>letty.cobb@msn.com</v>
      </c>
      <c r="K3697" s="14">
        <f>VLOOKUP(A3697, [1]orders!A:J,10,FALSE)</f>
        <v>14043</v>
      </c>
      <c r="L3697" s="2" t="str">
        <f>IFERROR(VLOOKUP(C3697, [5]stores!A:B, 2, FALSE), "Unknown")</f>
        <v>Baldwin Bikes</v>
      </c>
      <c r="M3697" s="2" t="str">
        <f>VLOOKUP(D3697,[3]products!A:B,2,FALSE)</f>
        <v>Sun Bicycles Biscayne Tandem CB - 2017</v>
      </c>
      <c r="N3697" s="2" t="str">
        <f>VLOOKUP(D3697, [3]products!A:H, 8, FALSE)</f>
        <v>Sun Bicycles</v>
      </c>
      <c r="O3697" s="21">
        <f>VLOOKUP(A3697, [1]orders!A:D, 4, FALSE)</f>
        <v>43069</v>
      </c>
      <c r="P3697" s="2">
        <v>2</v>
      </c>
      <c r="Q3697" s="2">
        <v>647.99</v>
      </c>
      <c r="R3697" s="27">
        <v>0.2</v>
      </c>
      <c r="S3697" s="2">
        <f t="shared" si="57"/>
        <v>1295.98</v>
      </c>
    </row>
    <row r="3698" spans="1:19" x14ac:dyDescent="0.3">
      <c r="A3698" s="2">
        <v>1277</v>
      </c>
      <c r="B3698" s="2">
        <v>1</v>
      </c>
      <c r="C3698" s="2">
        <f>VLOOKUP(A3698, [1]orders!A:G, 7, FALSE)</f>
        <v>2</v>
      </c>
      <c r="D3698" s="2">
        <v>56</v>
      </c>
      <c r="E3698" s="2">
        <f>VLOOKUP(C3698, [2]staffs!A:G,1,FALSE)</f>
        <v>2</v>
      </c>
      <c r="F3698" s="2" t="str">
        <f>VLOOKUP(E3698, [2]staffs!A:D,4,FALSE)</f>
        <v>mireya.copeland@bikes.shop</v>
      </c>
      <c r="G3698" s="2">
        <f>VLOOKUP(D3698, [3]products!$A:$D, 4, FALSE)</f>
        <v>7</v>
      </c>
      <c r="H3698" s="2" t="str">
        <f>VLOOKUP(G3698, [4]categories!A:B, 2, FALSE)</f>
        <v>Road Bikes</v>
      </c>
      <c r="I3698" s="14">
        <f>VLOOKUP(A3698, [1]orders!A:B,2,FALSE)</f>
        <v>227</v>
      </c>
      <c r="J3698" s="14" t="str">
        <f>VLOOKUP(A3698, [1]orders!A:I,9,FALSE)</f>
        <v>danielle.bond@msn.com</v>
      </c>
      <c r="K3698" s="14">
        <f>VLOOKUP(A3698, [1]orders!A:J,10,FALSE)</f>
        <v>11772</v>
      </c>
      <c r="L3698" s="2" t="str">
        <f>IFERROR(VLOOKUP(C3698, [5]stores!A:B, 2, FALSE), "Unknown")</f>
        <v>Baldwin Bikes</v>
      </c>
      <c r="M3698" s="2" t="str">
        <f>VLOOKUP(D3698,[3]products!A:B,2,FALSE)</f>
        <v>Trek Domane SLR 6 Disc - 2017</v>
      </c>
      <c r="N3698" s="2" t="str">
        <f>VLOOKUP(D3698, [3]products!A:H, 8, FALSE)</f>
        <v>Trek</v>
      </c>
      <c r="O3698" s="21">
        <f>VLOOKUP(A3698, [1]orders!A:D, 4, FALSE)</f>
        <v>43070</v>
      </c>
      <c r="P3698" s="2">
        <v>2</v>
      </c>
      <c r="Q3698" s="2">
        <v>5499.99</v>
      </c>
      <c r="R3698" s="27">
        <v>0.2</v>
      </c>
      <c r="S3698" s="2">
        <f t="shared" si="57"/>
        <v>10999.98</v>
      </c>
    </row>
    <row r="3699" spans="1:19" x14ac:dyDescent="0.3">
      <c r="A3699" s="2">
        <v>1277</v>
      </c>
      <c r="B3699" s="2">
        <v>2</v>
      </c>
      <c r="C3699" s="2">
        <f>VLOOKUP(A3699, [1]orders!A:G, 7, FALSE)</f>
        <v>2</v>
      </c>
      <c r="D3699" s="2">
        <v>93</v>
      </c>
      <c r="E3699" s="2">
        <f>VLOOKUP(C3699, [2]staffs!A:G,1,FALSE)</f>
        <v>2</v>
      </c>
      <c r="F3699" s="2" t="str">
        <f>VLOOKUP(E3699, [2]staffs!A:D,4,FALSE)</f>
        <v>mireya.copeland@bikes.shop</v>
      </c>
      <c r="G3699" s="2">
        <f>VLOOKUP(D3699, [3]products!$A:$D, 4, FALSE)</f>
        <v>1</v>
      </c>
      <c r="H3699" s="2" t="str">
        <f>VLOOKUP(G3699, [4]categories!A:B, 2, FALSE)</f>
        <v>Children Bicycles</v>
      </c>
      <c r="I3699" s="14">
        <f>VLOOKUP(A3699, [1]orders!A:B,2,FALSE)</f>
        <v>227</v>
      </c>
      <c r="J3699" s="14" t="str">
        <f>VLOOKUP(A3699, [1]orders!A:I,9,FALSE)</f>
        <v>danielle.bond@msn.com</v>
      </c>
      <c r="K3699" s="14">
        <f>VLOOKUP(A3699, [1]orders!A:J,10,FALSE)</f>
        <v>11772</v>
      </c>
      <c r="L3699" s="2" t="str">
        <f>IFERROR(VLOOKUP(C3699, [5]stores!A:B, 2, FALSE), "Unknown")</f>
        <v>Baldwin Bikes</v>
      </c>
      <c r="M3699" s="2" t="str">
        <f>VLOOKUP(D3699,[3]products!A:B,2,FALSE)</f>
        <v>Haro Shredder 20 Girls - 2017</v>
      </c>
      <c r="N3699" s="2" t="str">
        <f>VLOOKUP(D3699, [3]products!A:H, 8, FALSE)</f>
        <v>Haro</v>
      </c>
      <c r="O3699" s="21">
        <f>VLOOKUP(A3699, [1]orders!A:D, 4, FALSE)</f>
        <v>43070</v>
      </c>
      <c r="P3699" s="2">
        <v>2</v>
      </c>
      <c r="Q3699" s="2">
        <v>209.99</v>
      </c>
      <c r="R3699" s="27">
        <v>0.05</v>
      </c>
      <c r="S3699" s="2">
        <f t="shared" si="57"/>
        <v>419.98</v>
      </c>
    </row>
    <row r="3700" spans="1:19" x14ac:dyDescent="0.3">
      <c r="A3700" s="2">
        <v>1277</v>
      </c>
      <c r="B3700" s="2">
        <v>3</v>
      </c>
      <c r="C3700" s="2">
        <f>VLOOKUP(A3700, [1]orders!A:G, 7, FALSE)</f>
        <v>2</v>
      </c>
      <c r="D3700" s="2">
        <v>9</v>
      </c>
      <c r="E3700" s="2">
        <f>VLOOKUP(C3700, [2]staffs!A:G,1,FALSE)</f>
        <v>2</v>
      </c>
      <c r="F3700" s="2" t="str">
        <f>VLOOKUP(E3700, [2]staffs!A:D,4,FALSE)</f>
        <v>mireya.copeland@bikes.shop</v>
      </c>
      <c r="G3700" s="2">
        <f>VLOOKUP(D3700, [3]products!$A:$D, 4, FALSE)</f>
        <v>5</v>
      </c>
      <c r="H3700" s="2" t="str">
        <f>VLOOKUP(G3700, [4]categories!A:B, 2, FALSE)</f>
        <v>Electric Bikes</v>
      </c>
      <c r="I3700" s="14">
        <f>VLOOKUP(A3700, [1]orders!A:B,2,FALSE)</f>
        <v>227</v>
      </c>
      <c r="J3700" s="14" t="str">
        <f>VLOOKUP(A3700, [1]orders!A:I,9,FALSE)</f>
        <v>danielle.bond@msn.com</v>
      </c>
      <c r="K3700" s="14">
        <f>VLOOKUP(A3700, [1]orders!A:J,10,FALSE)</f>
        <v>11772</v>
      </c>
      <c r="L3700" s="2" t="str">
        <f>IFERROR(VLOOKUP(C3700, [5]stores!A:B, 2, FALSE), "Unknown")</f>
        <v>Baldwin Bikes</v>
      </c>
      <c r="M3700" s="2" t="str">
        <f>VLOOKUP(D3700,[3]products!A:B,2,FALSE)</f>
        <v>Trek Conduit+ - 2016</v>
      </c>
      <c r="N3700" s="2" t="str">
        <f>VLOOKUP(D3700, [3]products!A:H, 8, FALSE)</f>
        <v>Trek</v>
      </c>
      <c r="O3700" s="21">
        <f>VLOOKUP(A3700, [1]orders!A:D, 4, FALSE)</f>
        <v>43070</v>
      </c>
      <c r="P3700" s="2">
        <v>2</v>
      </c>
      <c r="Q3700" s="2">
        <v>2999.99</v>
      </c>
      <c r="R3700" s="27">
        <v>0.1</v>
      </c>
      <c r="S3700" s="2">
        <f t="shared" si="57"/>
        <v>5999.98</v>
      </c>
    </row>
    <row r="3701" spans="1:19" x14ac:dyDescent="0.3">
      <c r="A3701" s="2">
        <v>1277</v>
      </c>
      <c r="B3701" s="2">
        <v>4</v>
      </c>
      <c r="C3701" s="2">
        <f>VLOOKUP(A3701, [1]orders!A:G, 7, FALSE)</f>
        <v>2</v>
      </c>
      <c r="D3701" s="2">
        <v>4</v>
      </c>
      <c r="E3701" s="2">
        <f>VLOOKUP(C3701, [2]staffs!A:G,1,FALSE)</f>
        <v>2</v>
      </c>
      <c r="F3701" s="2" t="str">
        <f>VLOOKUP(E3701, [2]staffs!A:D,4,FALSE)</f>
        <v>mireya.copeland@bikes.shop</v>
      </c>
      <c r="G3701" s="2">
        <f>VLOOKUP(D3701, [3]products!$A:$D, 4, FALSE)</f>
        <v>6</v>
      </c>
      <c r="H3701" s="2" t="str">
        <f>VLOOKUP(G3701, [4]categories!A:B, 2, FALSE)</f>
        <v>Mountain Bikes</v>
      </c>
      <c r="I3701" s="14">
        <f>VLOOKUP(A3701, [1]orders!A:B,2,FALSE)</f>
        <v>227</v>
      </c>
      <c r="J3701" s="14" t="str">
        <f>VLOOKUP(A3701, [1]orders!A:I,9,FALSE)</f>
        <v>danielle.bond@msn.com</v>
      </c>
      <c r="K3701" s="14">
        <f>VLOOKUP(A3701, [1]orders!A:J,10,FALSE)</f>
        <v>11772</v>
      </c>
      <c r="L3701" s="2" t="str">
        <f>IFERROR(VLOOKUP(C3701, [5]stores!A:B, 2, FALSE), "Unknown")</f>
        <v>Baldwin Bikes</v>
      </c>
      <c r="M3701" s="2" t="str">
        <f>VLOOKUP(D3701,[3]products!A:B,2,FALSE)</f>
        <v>Trek Fuel EX 8 29 - 2016</v>
      </c>
      <c r="N3701" s="2" t="str">
        <f>VLOOKUP(D3701, [3]products!A:H, 8, FALSE)</f>
        <v>Trek</v>
      </c>
      <c r="O3701" s="21">
        <f>VLOOKUP(A3701, [1]orders!A:D, 4, FALSE)</f>
        <v>43070</v>
      </c>
      <c r="P3701" s="2">
        <v>1</v>
      </c>
      <c r="Q3701" s="2">
        <v>2899.99</v>
      </c>
      <c r="R3701" s="27">
        <v>0.1</v>
      </c>
      <c r="S3701" s="2">
        <f t="shared" si="57"/>
        <v>2899.99</v>
      </c>
    </row>
    <row r="3702" spans="1:19" x14ac:dyDescent="0.3">
      <c r="A3702" s="2">
        <v>1277</v>
      </c>
      <c r="B3702" s="2">
        <v>5</v>
      </c>
      <c r="C3702" s="2">
        <f>VLOOKUP(A3702, [1]orders!A:G, 7, FALSE)</f>
        <v>2</v>
      </c>
      <c r="D3702" s="2">
        <v>11</v>
      </c>
      <c r="E3702" s="2">
        <f>VLOOKUP(C3702, [2]staffs!A:G,1,FALSE)</f>
        <v>2</v>
      </c>
      <c r="F3702" s="2" t="str">
        <f>VLOOKUP(E3702, [2]staffs!A:D,4,FALSE)</f>
        <v>mireya.copeland@bikes.shop</v>
      </c>
      <c r="G3702" s="2">
        <f>VLOOKUP(D3702, [3]products!$A:$D, 4, FALSE)</f>
        <v>4</v>
      </c>
      <c r="H3702" s="2" t="str">
        <f>VLOOKUP(G3702, [4]categories!A:B, 2, FALSE)</f>
        <v>Cyclocross Bicycles</v>
      </c>
      <c r="I3702" s="14">
        <f>VLOOKUP(A3702, [1]orders!A:B,2,FALSE)</f>
        <v>227</v>
      </c>
      <c r="J3702" s="14" t="str">
        <f>VLOOKUP(A3702, [1]orders!A:I,9,FALSE)</f>
        <v>danielle.bond@msn.com</v>
      </c>
      <c r="K3702" s="14">
        <f>VLOOKUP(A3702, [1]orders!A:J,10,FALSE)</f>
        <v>11772</v>
      </c>
      <c r="L3702" s="2" t="str">
        <f>IFERROR(VLOOKUP(C3702, [5]stores!A:B, 2, FALSE), "Unknown")</f>
        <v>Baldwin Bikes</v>
      </c>
      <c r="M3702" s="2" t="str">
        <f>VLOOKUP(D3702,[3]products!A:B,2,FALSE)</f>
        <v>Surly Straggler 650b - 2016</v>
      </c>
      <c r="N3702" s="2" t="str">
        <f>VLOOKUP(D3702, [3]products!A:H, 8, FALSE)</f>
        <v>Surly</v>
      </c>
      <c r="O3702" s="21">
        <f>VLOOKUP(A3702, [1]orders!A:D, 4, FALSE)</f>
        <v>43070</v>
      </c>
      <c r="P3702" s="2">
        <v>1</v>
      </c>
      <c r="Q3702" s="2">
        <v>1680.99</v>
      </c>
      <c r="R3702" s="27">
        <v>0.2</v>
      </c>
      <c r="S3702" s="2">
        <f t="shared" si="57"/>
        <v>1680.99</v>
      </c>
    </row>
    <row r="3703" spans="1:19" x14ac:dyDescent="0.3">
      <c r="A3703" s="2">
        <v>1278</v>
      </c>
      <c r="B3703" s="2">
        <v>1</v>
      </c>
      <c r="C3703" s="2">
        <f>VLOOKUP(A3703, [1]orders!A:G, 7, FALSE)</f>
        <v>2</v>
      </c>
      <c r="D3703" s="2">
        <v>103</v>
      </c>
      <c r="E3703" s="2">
        <f>VLOOKUP(C3703, [2]staffs!A:G,1,FALSE)</f>
        <v>2</v>
      </c>
      <c r="F3703" s="2" t="str">
        <f>VLOOKUP(E3703, [2]staffs!A:D,4,FALSE)</f>
        <v>mireya.copeland@bikes.shop</v>
      </c>
      <c r="G3703" s="2">
        <f>VLOOKUP(D3703, [3]products!$A:$D, 4, FALSE)</f>
        <v>2</v>
      </c>
      <c r="H3703" s="2" t="str">
        <f>VLOOKUP(G3703, [4]categories!A:B, 2, FALSE)</f>
        <v>Comfort Bicycles</v>
      </c>
      <c r="I3703" s="14">
        <f>VLOOKUP(A3703, [1]orders!A:B,2,FALSE)</f>
        <v>980</v>
      </c>
      <c r="J3703" s="14" t="str">
        <f>VLOOKUP(A3703, [1]orders!A:I,9,FALSE)</f>
        <v>carter.booth@msn.com</v>
      </c>
      <c r="K3703" s="14">
        <f>VLOOKUP(A3703, [1]orders!A:J,10,FALSE)</f>
        <v>10573</v>
      </c>
      <c r="L3703" s="2" t="str">
        <f>IFERROR(VLOOKUP(C3703, [5]stores!A:B, 2, FALSE), "Unknown")</f>
        <v>Baldwin Bikes</v>
      </c>
      <c r="M3703" s="2" t="str">
        <f>VLOOKUP(D3703,[3]products!A:B,2,FALSE)</f>
        <v>Sun Bicycles Streamway 3 - 2017</v>
      </c>
      <c r="N3703" s="2" t="str">
        <f>VLOOKUP(D3703, [3]products!A:H, 8, FALSE)</f>
        <v>Sun Bicycles</v>
      </c>
      <c r="O3703" s="21">
        <f>VLOOKUP(A3703, [1]orders!A:D, 4, FALSE)</f>
        <v>43070</v>
      </c>
      <c r="P3703" s="2">
        <v>2</v>
      </c>
      <c r="Q3703" s="2">
        <v>551.99</v>
      </c>
      <c r="R3703" s="27">
        <v>0.1</v>
      </c>
      <c r="S3703" s="2">
        <f t="shared" si="57"/>
        <v>1103.98</v>
      </c>
    </row>
    <row r="3704" spans="1:19" x14ac:dyDescent="0.3">
      <c r="A3704" s="2">
        <v>1278</v>
      </c>
      <c r="B3704" s="2">
        <v>2</v>
      </c>
      <c r="C3704" s="2">
        <f>VLOOKUP(A3704, [1]orders!A:G, 7, FALSE)</f>
        <v>2</v>
      </c>
      <c r="D3704" s="2">
        <v>32</v>
      </c>
      <c r="E3704" s="2">
        <f>VLOOKUP(C3704, [2]staffs!A:G,1,FALSE)</f>
        <v>2</v>
      </c>
      <c r="F3704" s="2" t="str">
        <f>VLOOKUP(E3704, [2]staffs!A:D,4,FALSE)</f>
        <v>mireya.copeland@bikes.shop</v>
      </c>
      <c r="G3704" s="2">
        <f>VLOOKUP(D3704, [3]products!$A:$D, 4, FALSE)</f>
        <v>6</v>
      </c>
      <c r="H3704" s="2" t="str">
        <f>VLOOKUP(G3704, [4]categories!A:B, 2, FALSE)</f>
        <v>Mountain Bikes</v>
      </c>
      <c r="I3704" s="14">
        <f>VLOOKUP(A3704, [1]orders!A:B,2,FALSE)</f>
        <v>980</v>
      </c>
      <c r="J3704" s="14" t="str">
        <f>VLOOKUP(A3704, [1]orders!A:I,9,FALSE)</f>
        <v>carter.booth@msn.com</v>
      </c>
      <c r="K3704" s="14">
        <f>VLOOKUP(A3704, [1]orders!A:J,10,FALSE)</f>
        <v>10573</v>
      </c>
      <c r="L3704" s="2" t="str">
        <f>IFERROR(VLOOKUP(C3704, [5]stores!A:B, 2, FALSE), "Unknown")</f>
        <v>Baldwin Bikes</v>
      </c>
      <c r="M3704" s="2" t="str">
        <f>VLOOKUP(D3704,[3]products!A:B,2,FALSE)</f>
        <v>Trek Farley Alloy Frameset - 2017</v>
      </c>
      <c r="N3704" s="2" t="str">
        <f>VLOOKUP(D3704, [3]products!A:H, 8, FALSE)</f>
        <v>Trek</v>
      </c>
      <c r="O3704" s="21">
        <f>VLOOKUP(A3704, [1]orders!A:D, 4, FALSE)</f>
        <v>43070</v>
      </c>
      <c r="P3704" s="2">
        <v>1</v>
      </c>
      <c r="Q3704" s="2">
        <v>469.99</v>
      </c>
      <c r="R3704" s="27">
        <v>0.1</v>
      </c>
      <c r="S3704" s="2">
        <f t="shared" si="57"/>
        <v>469.99</v>
      </c>
    </row>
    <row r="3705" spans="1:19" x14ac:dyDescent="0.3">
      <c r="A3705" s="2">
        <v>1279</v>
      </c>
      <c r="B3705" s="2">
        <v>1</v>
      </c>
      <c r="C3705" s="2">
        <f>VLOOKUP(A3705, [1]orders!A:G, 7, FALSE)</f>
        <v>2</v>
      </c>
      <c r="D3705" s="2">
        <v>9</v>
      </c>
      <c r="E3705" s="2">
        <f>VLOOKUP(C3705, [2]staffs!A:G,1,FALSE)</f>
        <v>2</v>
      </c>
      <c r="F3705" s="2" t="str">
        <f>VLOOKUP(E3705, [2]staffs!A:D,4,FALSE)</f>
        <v>mireya.copeland@bikes.shop</v>
      </c>
      <c r="G3705" s="2">
        <f>VLOOKUP(D3705, [3]products!$A:$D, 4, FALSE)</f>
        <v>5</v>
      </c>
      <c r="H3705" s="2" t="str">
        <f>VLOOKUP(G3705, [4]categories!A:B, 2, FALSE)</f>
        <v>Electric Bikes</v>
      </c>
      <c r="I3705" s="14">
        <f>VLOOKUP(A3705, [1]orders!A:B,2,FALSE)</f>
        <v>1014</v>
      </c>
      <c r="J3705" s="14" t="str">
        <f>VLOOKUP(A3705, [1]orders!A:I,9,FALSE)</f>
        <v>ling.newman@msn.com</v>
      </c>
      <c r="K3705" s="14">
        <f>VLOOKUP(A3705, [1]orders!A:J,10,FALSE)</f>
        <v>11419</v>
      </c>
      <c r="L3705" s="2" t="str">
        <f>IFERROR(VLOOKUP(C3705, [5]stores!A:B, 2, FALSE), "Unknown")</f>
        <v>Baldwin Bikes</v>
      </c>
      <c r="M3705" s="2" t="str">
        <f>VLOOKUP(D3705,[3]products!A:B,2,FALSE)</f>
        <v>Trek Conduit+ - 2016</v>
      </c>
      <c r="N3705" s="2" t="str">
        <f>VLOOKUP(D3705, [3]products!A:H, 8, FALSE)</f>
        <v>Trek</v>
      </c>
      <c r="O3705" s="21">
        <f>VLOOKUP(A3705, [1]orders!A:D, 4, FALSE)</f>
        <v>43070</v>
      </c>
      <c r="P3705" s="2">
        <v>2</v>
      </c>
      <c r="Q3705" s="2">
        <v>2999.99</v>
      </c>
      <c r="R3705" s="27">
        <v>0.05</v>
      </c>
      <c r="S3705" s="2">
        <f t="shared" si="57"/>
        <v>5999.98</v>
      </c>
    </row>
    <row r="3706" spans="1:19" x14ac:dyDescent="0.3">
      <c r="A3706" s="2">
        <v>1280</v>
      </c>
      <c r="B3706" s="2">
        <v>1</v>
      </c>
      <c r="C3706" s="2">
        <f>VLOOKUP(A3706, [1]orders!A:G, 7, FALSE)</f>
        <v>3</v>
      </c>
      <c r="D3706" s="2">
        <v>72</v>
      </c>
      <c r="E3706" s="2">
        <f>VLOOKUP(C3706, [2]staffs!A:G,1,FALSE)</f>
        <v>3</v>
      </c>
      <c r="F3706" s="2" t="str">
        <f>VLOOKUP(E3706, [2]staffs!A:D,4,FALSE)</f>
        <v>genna.serrano@bikes.shop</v>
      </c>
      <c r="G3706" s="2">
        <f>VLOOKUP(D3706, [3]products!$A:$D, 4, FALSE)</f>
        <v>3</v>
      </c>
      <c r="H3706" s="2" t="str">
        <f>VLOOKUP(G3706, [4]categories!A:B, 2, FALSE)</f>
        <v>Cruisers Bicycles</v>
      </c>
      <c r="I3706" s="14">
        <f>VLOOKUP(A3706, [1]orders!A:B,2,FALSE)</f>
        <v>123</v>
      </c>
      <c r="J3706" s="14" t="str">
        <f>VLOOKUP(A3706, [1]orders!A:I,9,FALSE)</f>
        <v>robena.hill@hotmail.com</v>
      </c>
      <c r="K3706" s="14">
        <f>VLOOKUP(A3706, [1]orders!A:J,10,FALSE)</f>
        <v>78418</v>
      </c>
      <c r="L3706" s="2" t="str">
        <f>IFERROR(VLOOKUP(C3706, [5]stores!A:B, 2, FALSE), "Unknown")</f>
        <v>Rowlett Bikes</v>
      </c>
      <c r="M3706" s="2" t="str">
        <f>VLOOKUP(D3706,[3]products!A:B,2,FALSE)</f>
        <v>Sun Bicycles Biscayne Tandem 7 - 2017</v>
      </c>
      <c r="N3706" s="2" t="str">
        <f>VLOOKUP(D3706, [3]products!A:H, 8, FALSE)</f>
        <v>Sun Bicycles</v>
      </c>
      <c r="O3706" s="21">
        <f>VLOOKUP(A3706, [1]orders!A:D, 4, FALSE)</f>
        <v>43070</v>
      </c>
      <c r="P3706" s="2">
        <v>2</v>
      </c>
      <c r="Q3706" s="2">
        <v>619.99</v>
      </c>
      <c r="R3706" s="27">
        <v>7.0000000000000007E-2</v>
      </c>
      <c r="S3706" s="2">
        <f t="shared" si="57"/>
        <v>1239.98</v>
      </c>
    </row>
    <row r="3707" spans="1:19" x14ac:dyDescent="0.3">
      <c r="A3707" s="2">
        <v>1280</v>
      </c>
      <c r="B3707" s="2">
        <v>2</v>
      </c>
      <c r="C3707" s="2">
        <f>VLOOKUP(A3707, [1]orders!A:G, 7, FALSE)</f>
        <v>3</v>
      </c>
      <c r="D3707" s="2">
        <v>74</v>
      </c>
      <c r="E3707" s="2">
        <f>VLOOKUP(C3707, [2]staffs!A:G,1,FALSE)</f>
        <v>3</v>
      </c>
      <c r="F3707" s="2" t="str">
        <f>VLOOKUP(E3707, [2]staffs!A:D,4,FALSE)</f>
        <v>genna.serrano@bikes.shop</v>
      </c>
      <c r="G3707" s="2">
        <f>VLOOKUP(D3707, [3]products!$A:$D, 4, FALSE)</f>
        <v>3</v>
      </c>
      <c r="H3707" s="2" t="str">
        <f>VLOOKUP(G3707, [4]categories!A:B, 2, FALSE)</f>
        <v>Cruisers Bicycles</v>
      </c>
      <c r="I3707" s="14">
        <f>VLOOKUP(A3707, [1]orders!A:B,2,FALSE)</f>
        <v>123</v>
      </c>
      <c r="J3707" s="14" t="str">
        <f>VLOOKUP(A3707, [1]orders!A:I,9,FALSE)</f>
        <v>robena.hill@hotmail.com</v>
      </c>
      <c r="K3707" s="14">
        <f>VLOOKUP(A3707, [1]orders!A:J,10,FALSE)</f>
        <v>78418</v>
      </c>
      <c r="L3707" s="2" t="str">
        <f>IFERROR(VLOOKUP(C3707, [5]stores!A:B, 2, FALSE), "Unknown")</f>
        <v>Rowlett Bikes</v>
      </c>
      <c r="M3707" s="2" t="str">
        <f>VLOOKUP(D3707,[3]products!A:B,2,FALSE)</f>
        <v>Electra Cruiser Lux 1 - 2017</v>
      </c>
      <c r="N3707" s="2" t="str">
        <f>VLOOKUP(D3707, [3]products!A:H, 8, FALSE)</f>
        <v>Electra</v>
      </c>
      <c r="O3707" s="21">
        <f>VLOOKUP(A3707, [1]orders!A:D, 4, FALSE)</f>
        <v>43070</v>
      </c>
      <c r="P3707" s="2">
        <v>1</v>
      </c>
      <c r="Q3707" s="2">
        <v>439.99</v>
      </c>
      <c r="R3707" s="27">
        <v>0.05</v>
      </c>
      <c r="S3707" s="2">
        <f t="shared" si="57"/>
        <v>439.99</v>
      </c>
    </row>
    <row r="3708" spans="1:19" x14ac:dyDescent="0.3">
      <c r="A3708" s="2">
        <v>1280</v>
      </c>
      <c r="B3708" s="2">
        <v>3</v>
      </c>
      <c r="C3708" s="2">
        <f>VLOOKUP(A3708, [1]orders!A:G, 7, FALSE)</f>
        <v>3</v>
      </c>
      <c r="D3708" s="2">
        <v>52</v>
      </c>
      <c r="E3708" s="2">
        <f>VLOOKUP(C3708, [2]staffs!A:G,1,FALSE)</f>
        <v>3</v>
      </c>
      <c r="F3708" s="2" t="str">
        <f>VLOOKUP(E3708, [2]staffs!A:D,4,FALSE)</f>
        <v>genna.serrano@bikes.shop</v>
      </c>
      <c r="G3708" s="2">
        <f>VLOOKUP(D3708, [3]products!$A:$D, 4, FALSE)</f>
        <v>7</v>
      </c>
      <c r="H3708" s="2" t="str">
        <f>VLOOKUP(G3708, [4]categories!A:B, 2, FALSE)</f>
        <v>Road Bikes</v>
      </c>
      <c r="I3708" s="14">
        <f>VLOOKUP(A3708, [1]orders!A:B,2,FALSE)</f>
        <v>123</v>
      </c>
      <c r="J3708" s="14" t="str">
        <f>VLOOKUP(A3708, [1]orders!A:I,9,FALSE)</f>
        <v>robena.hill@hotmail.com</v>
      </c>
      <c r="K3708" s="14">
        <f>VLOOKUP(A3708, [1]orders!A:J,10,FALSE)</f>
        <v>78418</v>
      </c>
      <c r="L3708" s="2" t="str">
        <f>IFERROR(VLOOKUP(C3708, [5]stores!A:B, 2, FALSE), "Unknown")</f>
        <v>Rowlett Bikes</v>
      </c>
      <c r="M3708" s="2" t="str">
        <f>VLOOKUP(D3708,[3]products!A:B,2,FALSE)</f>
        <v>Surly Steamroller - 2017</v>
      </c>
      <c r="N3708" s="2" t="str">
        <f>VLOOKUP(D3708, [3]products!A:H, 8, FALSE)</f>
        <v>Surly</v>
      </c>
      <c r="O3708" s="21">
        <f>VLOOKUP(A3708, [1]orders!A:D, 4, FALSE)</f>
        <v>43070</v>
      </c>
      <c r="P3708" s="2">
        <v>1</v>
      </c>
      <c r="Q3708" s="2">
        <v>875.99</v>
      </c>
      <c r="R3708" s="27">
        <v>7.0000000000000007E-2</v>
      </c>
      <c r="S3708" s="2">
        <f t="shared" si="57"/>
        <v>875.99</v>
      </c>
    </row>
    <row r="3709" spans="1:19" x14ac:dyDescent="0.3">
      <c r="A3709" s="2">
        <v>1280</v>
      </c>
      <c r="B3709" s="2">
        <v>4</v>
      </c>
      <c r="C3709" s="2">
        <f>VLOOKUP(A3709, [1]orders!A:G, 7, FALSE)</f>
        <v>3</v>
      </c>
      <c r="D3709" s="2">
        <v>63</v>
      </c>
      <c r="E3709" s="2">
        <f>VLOOKUP(C3709, [2]staffs!A:G,1,FALSE)</f>
        <v>3</v>
      </c>
      <c r="F3709" s="2" t="str">
        <f>VLOOKUP(E3709, [2]staffs!A:D,4,FALSE)</f>
        <v>genna.serrano@bikes.shop</v>
      </c>
      <c r="G3709" s="2">
        <f>VLOOKUP(D3709, [3]products!$A:$D, 4, FALSE)</f>
        <v>4</v>
      </c>
      <c r="H3709" s="2" t="str">
        <f>VLOOKUP(G3709, [4]categories!A:B, 2, FALSE)</f>
        <v>Cyclocross Bicycles</v>
      </c>
      <c r="I3709" s="14">
        <f>VLOOKUP(A3709, [1]orders!A:B,2,FALSE)</f>
        <v>123</v>
      </c>
      <c r="J3709" s="14" t="str">
        <f>VLOOKUP(A3709, [1]orders!A:I,9,FALSE)</f>
        <v>robena.hill@hotmail.com</v>
      </c>
      <c r="K3709" s="14">
        <f>VLOOKUP(A3709, [1]orders!A:J,10,FALSE)</f>
        <v>78418</v>
      </c>
      <c r="L3709" s="2" t="str">
        <f>IFERROR(VLOOKUP(C3709, [5]stores!A:B, 2, FALSE), "Unknown")</f>
        <v>Rowlett Bikes</v>
      </c>
      <c r="M3709" s="2" t="str">
        <f>VLOOKUP(D3709,[3]products!A:B,2,FALSE)</f>
        <v>Trek Boone Race Shop Limited - 2017</v>
      </c>
      <c r="N3709" s="2" t="str">
        <f>VLOOKUP(D3709, [3]products!A:H, 8, FALSE)</f>
        <v>Trek</v>
      </c>
      <c r="O3709" s="21">
        <f>VLOOKUP(A3709, [1]orders!A:D, 4, FALSE)</f>
        <v>43070</v>
      </c>
      <c r="P3709" s="2">
        <v>1</v>
      </c>
      <c r="Q3709" s="2">
        <v>3499.99</v>
      </c>
      <c r="R3709" s="27">
        <v>0.2</v>
      </c>
      <c r="S3709" s="2">
        <f t="shared" si="57"/>
        <v>3499.99</v>
      </c>
    </row>
    <row r="3710" spans="1:19" x14ac:dyDescent="0.3">
      <c r="A3710" s="2">
        <v>1281</v>
      </c>
      <c r="B3710" s="2">
        <v>1</v>
      </c>
      <c r="C3710" s="2">
        <f>VLOOKUP(A3710, [1]orders!A:G, 7, FALSE)</f>
        <v>2</v>
      </c>
      <c r="D3710" s="2">
        <v>36</v>
      </c>
      <c r="E3710" s="2">
        <f>VLOOKUP(C3710, [2]staffs!A:G,1,FALSE)</f>
        <v>2</v>
      </c>
      <c r="F3710" s="2" t="str">
        <f>VLOOKUP(E3710, [2]staffs!A:D,4,FALSE)</f>
        <v>mireya.copeland@bikes.shop</v>
      </c>
      <c r="G3710" s="2">
        <f>VLOOKUP(D3710, [3]products!$A:$D, 4, FALSE)</f>
        <v>6</v>
      </c>
      <c r="H3710" s="2" t="str">
        <f>VLOOKUP(G3710, [4]categories!A:B, 2, FALSE)</f>
        <v>Mountain Bikes</v>
      </c>
      <c r="I3710" s="14">
        <f>VLOOKUP(A3710, [1]orders!A:B,2,FALSE)</f>
        <v>1060</v>
      </c>
      <c r="J3710" s="14" t="str">
        <f>VLOOKUP(A3710, [1]orders!A:I,9,FALSE)</f>
        <v>tommie.cooley@yahoo.com</v>
      </c>
      <c r="K3710" s="14">
        <f>VLOOKUP(A3710, [1]orders!A:J,10,FALSE)</f>
        <v>14086</v>
      </c>
      <c r="L3710" s="2" t="str">
        <f>IFERROR(VLOOKUP(C3710, [5]stores!A:B, 2, FALSE), "Unknown")</f>
        <v>Baldwin Bikes</v>
      </c>
      <c r="M3710" s="2" t="str">
        <f>VLOOKUP(D3710,[3]products!A:B,2,FALSE)</f>
        <v>Surly Troll Frameset - 2017</v>
      </c>
      <c r="N3710" s="2" t="str">
        <f>VLOOKUP(D3710, [3]products!A:H, 8, FALSE)</f>
        <v>Surly</v>
      </c>
      <c r="O3710" s="21">
        <f>VLOOKUP(A3710, [1]orders!A:D, 4, FALSE)</f>
        <v>43071</v>
      </c>
      <c r="P3710" s="2">
        <v>1</v>
      </c>
      <c r="Q3710" s="2">
        <v>832.99</v>
      </c>
      <c r="R3710" s="27">
        <v>0.05</v>
      </c>
      <c r="S3710" s="2">
        <f t="shared" si="57"/>
        <v>832.99</v>
      </c>
    </row>
    <row r="3711" spans="1:19" x14ac:dyDescent="0.3">
      <c r="A3711" s="2">
        <v>1281</v>
      </c>
      <c r="B3711" s="2">
        <v>2</v>
      </c>
      <c r="C3711" s="2">
        <f>VLOOKUP(A3711, [1]orders!A:G, 7, FALSE)</f>
        <v>2</v>
      </c>
      <c r="D3711" s="2">
        <v>49</v>
      </c>
      <c r="E3711" s="2">
        <f>VLOOKUP(C3711, [2]staffs!A:G,1,FALSE)</f>
        <v>2</v>
      </c>
      <c r="F3711" s="2" t="str">
        <f>VLOOKUP(E3711, [2]staffs!A:D,4,FALSE)</f>
        <v>mireya.copeland@bikes.shop</v>
      </c>
      <c r="G3711" s="2">
        <f>VLOOKUP(D3711, [3]products!$A:$D, 4, FALSE)</f>
        <v>7</v>
      </c>
      <c r="H3711" s="2" t="str">
        <f>VLOOKUP(G3711, [4]categories!A:B, 2, FALSE)</f>
        <v>Road Bikes</v>
      </c>
      <c r="I3711" s="14">
        <f>VLOOKUP(A3711, [1]orders!A:B,2,FALSE)</f>
        <v>1060</v>
      </c>
      <c r="J3711" s="14" t="str">
        <f>VLOOKUP(A3711, [1]orders!A:I,9,FALSE)</f>
        <v>tommie.cooley@yahoo.com</v>
      </c>
      <c r="K3711" s="14">
        <f>VLOOKUP(A3711, [1]orders!A:J,10,FALSE)</f>
        <v>14086</v>
      </c>
      <c r="L3711" s="2" t="str">
        <f>IFERROR(VLOOKUP(C3711, [5]stores!A:B, 2, FALSE), "Unknown")</f>
        <v>Baldwin Bikes</v>
      </c>
      <c r="M3711" s="2" t="str">
        <f>VLOOKUP(D3711,[3]products!A:B,2,FALSE)</f>
        <v>Trek Domane SL 6 - 2017</v>
      </c>
      <c r="N3711" s="2" t="str">
        <f>VLOOKUP(D3711, [3]products!A:H, 8, FALSE)</f>
        <v>Trek</v>
      </c>
      <c r="O3711" s="21">
        <f>VLOOKUP(A3711, [1]orders!A:D, 4, FALSE)</f>
        <v>43071</v>
      </c>
      <c r="P3711" s="2">
        <v>2</v>
      </c>
      <c r="Q3711" s="2">
        <v>3499.99</v>
      </c>
      <c r="R3711" s="27">
        <v>0.05</v>
      </c>
      <c r="S3711" s="2">
        <f t="shared" si="57"/>
        <v>6999.98</v>
      </c>
    </row>
    <row r="3712" spans="1:19" x14ac:dyDescent="0.3">
      <c r="A3712" s="2">
        <v>1281</v>
      </c>
      <c r="B3712" s="2">
        <v>3</v>
      </c>
      <c r="C3712" s="2">
        <f>VLOOKUP(A3712, [1]orders!A:G, 7, FALSE)</f>
        <v>2</v>
      </c>
      <c r="D3712" s="2">
        <v>75</v>
      </c>
      <c r="E3712" s="2">
        <f>VLOOKUP(C3712, [2]staffs!A:G,1,FALSE)</f>
        <v>2</v>
      </c>
      <c r="F3712" s="2" t="str">
        <f>VLOOKUP(E3712, [2]staffs!A:D,4,FALSE)</f>
        <v>mireya.copeland@bikes.shop</v>
      </c>
      <c r="G3712" s="2">
        <f>VLOOKUP(D3712, [3]products!$A:$D, 4, FALSE)</f>
        <v>3</v>
      </c>
      <c r="H3712" s="2" t="str">
        <f>VLOOKUP(G3712, [4]categories!A:B, 2, FALSE)</f>
        <v>Cruisers Bicycles</v>
      </c>
      <c r="I3712" s="14">
        <f>VLOOKUP(A3712, [1]orders!A:B,2,FALSE)</f>
        <v>1060</v>
      </c>
      <c r="J3712" s="14" t="str">
        <f>VLOOKUP(A3712, [1]orders!A:I,9,FALSE)</f>
        <v>tommie.cooley@yahoo.com</v>
      </c>
      <c r="K3712" s="14">
        <f>VLOOKUP(A3712, [1]orders!A:J,10,FALSE)</f>
        <v>14086</v>
      </c>
      <c r="L3712" s="2" t="str">
        <f>IFERROR(VLOOKUP(C3712, [5]stores!A:B, 2, FALSE), "Unknown")</f>
        <v>Baldwin Bikes</v>
      </c>
      <c r="M3712" s="2" t="str">
        <f>VLOOKUP(D3712,[3]products!A:B,2,FALSE)</f>
        <v>Electra Cruiser Lux Fat Tire 1 Ladies - 2017</v>
      </c>
      <c r="N3712" s="2" t="str">
        <f>VLOOKUP(D3712, [3]products!A:H, 8, FALSE)</f>
        <v>Electra</v>
      </c>
      <c r="O3712" s="21">
        <f>VLOOKUP(A3712, [1]orders!A:D, 4, FALSE)</f>
        <v>43071</v>
      </c>
      <c r="P3712" s="2">
        <v>1</v>
      </c>
      <c r="Q3712" s="2">
        <v>599.99</v>
      </c>
      <c r="R3712" s="27">
        <v>0.05</v>
      </c>
      <c r="S3712" s="2">
        <f t="shared" si="57"/>
        <v>599.99</v>
      </c>
    </row>
    <row r="3713" spans="1:19" x14ac:dyDescent="0.3">
      <c r="A3713" s="2">
        <v>1282</v>
      </c>
      <c r="B3713" s="2">
        <v>1</v>
      </c>
      <c r="C3713" s="2">
        <f>VLOOKUP(A3713, [1]orders!A:G, 7, FALSE)</f>
        <v>2</v>
      </c>
      <c r="D3713" s="2">
        <v>111</v>
      </c>
      <c r="E3713" s="2">
        <f>VLOOKUP(C3713, [2]staffs!A:G,1,FALSE)</f>
        <v>2</v>
      </c>
      <c r="F3713" s="2" t="str">
        <f>VLOOKUP(E3713, [2]staffs!A:D,4,FALSE)</f>
        <v>mireya.copeland@bikes.shop</v>
      </c>
      <c r="G3713" s="2">
        <f>VLOOKUP(D3713, [3]products!$A:$D, 4, FALSE)</f>
        <v>2</v>
      </c>
      <c r="H3713" s="2" t="str">
        <f>VLOOKUP(G3713, [4]categories!A:B, 2, FALSE)</f>
        <v>Comfort Bicycles</v>
      </c>
      <c r="I3713" s="14">
        <f>VLOOKUP(A3713, [1]orders!A:B,2,FALSE)</f>
        <v>320</v>
      </c>
      <c r="J3713" s="14" t="str">
        <f>VLOOKUP(A3713, [1]orders!A:I,9,FALSE)</f>
        <v>aron.wiggins@aol.com</v>
      </c>
      <c r="K3713" s="14">
        <f>VLOOKUP(A3713, [1]orders!A:J,10,FALSE)</f>
        <v>11572</v>
      </c>
      <c r="L3713" s="2" t="str">
        <f>IFERROR(VLOOKUP(C3713, [5]stores!A:B, 2, FALSE), "Unknown")</f>
        <v>Baldwin Bikes</v>
      </c>
      <c r="M3713" s="2" t="str">
        <f>VLOOKUP(D3713,[3]products!A:B,2,FALSE)</f>
        <v>Sun Bicycles Drifter 7 - Women's - 2017</v>
      </c>
      <c r="N3713" s="2" t="str">
        <f>VLOOKUP(D3713, [3]products!A:H, 8, FALSE)</f>
        <v>Sun Bicycles</v>
      </c>
      <c r="O3713" s="21">
        <f>VLOOKUP(A3713, [1]orders!A:D, 4, FALSE)</f>
        <v>43072</v>
      </c>
      <c r="P3713" s="2">
        <v>1</v>
      </c>
      <c r="Q3713" s="2">
        <v>470.99</v>
      </c>
      <c r="R3713" s="27">
        <v>0.05</v>
      </c>
      <c r="S3713" s="2">
        <f t="shared" si="57"/>
        <v>470.99</v>
      </c>
    </row>
    <row r="3714" spans="1:19" x14ac:dyDescent="0.3">
      <c r="A3714" s="2">
        <v>1282</v>
      </c>
      <c r="B3714" s="2">
        <v>2</v>
      </c>
      <c r="C3714" s="2">
        <f>VLOOKUP(A3714, [1]orders!A:G, 7, FALSE)</f>
        <v>2</v>
      </c>
      <c r="D3714" s="2">
        <v>50</v>
      </c>
      <c r="E3714" s="2">
        <f>VLOOKUP(C3714, [2]staffs!A:G,1,FALSE)</f>
        <v>2</v>
      </c>
      <c r="F3714" s="2" t="str">
        <f>VLOOKUP(E3714, [2]staffs!A:D,4,FALSE)</f>
        <v>mireya.copeland@bikes.shop</v>
      </c>
      <c r="G3714" s="2">
        <f>VLOOKUP(D3714, [3]products!$A:$D, 4, FALSE)</f>
        <v>7</v>
      </c>
      <c r="H3714" s="2" t="str">
        <f>VLOOKUP(G3714, [4]categories!A:B, 2, FALSE)</f>
        <v>Road Bikes</v>
      </c>
      <c r="I3714" s="14">
        <f>VLOOKUP(A3714, [1]orders!A:B,2,FALSE)</f>
        <v>320</v>
      </c>
      <c r="J3714" s="14" t="str">
        <f>VLOOKUP(A3714, [1]orders!A:I,9,FALSE)</f>
        <v>aron.wiggins@aol.com</v>
      </c>
      <c r="K3714" s="14">
        <f>VLOOKUP(A3714, [1]orders!A:J,10,FALSE)</f>
        <v>11572</v>
      </c>
      <c r="L3714" s="2" t="str">
        <f>IFERROR(VLOOKUP(C3714, [5]stores!A:B, 2, FALSE), "Unknown")</f>
        <v>Baldwin Bikes</v>
      </c>
      <c r="M3714" s="2" t="str">
        <f>VLOOKUP(D3714,[3]products!A:B,2,FALSE)</f>
        <v>Trek Silque SLR 7 Women's - 2017</v>
      </c>
      <c r="N3714" s="2" t="str">
        <f>VLOOKUP(D3714, [3]products!A:H, 8, FALSE)</f>
        <v>Trek</v>
      </c>
      <c r="O3714" s="21">
        <f>VLOOKUP(A3714, [1]orders!A:D, 4, FALSE)</f>
        <v>43072</v>
      </c>
      <c r="P3714" s="2">
        <v>2</v>
      </c>
      <c r="Q3714" s="2">
        <v>5999.99</v>
      </c>
      <c r="R3714" s="27">
        <v>0.2</v>
      </c>
      <c r="S3714" s="2">
        <f t="shared" si="57"/>
        <v>11999.98</v>
      </c>
    </row>
    <row r="3715" spans="1:19" x14ac:dyDescent="0.3">
      <c r="A3715" s="2">
        <v>1283</v>
      </c>
      <c r="B3715" s="2">
        <v>1</v>
      </c>
      <c r="C3715" s="2">
        <f>VLOOKUP(A3715, [1]orders!A:G, 7, FALSE)</f>
        <v>2</v>
      </c>
      <c r="D3715" s="2">
        <v>61</v>
      </c>
      <c r="E3715" s="2">
        <f>VLOOKUP(C3715, [2]staffs!A:G,1,FALSE)</f>
        <v>2</v>
      </c>
      <c r="F3715" s="2" t="str">
        <f>VLOOKUP(E3715, [2]staffs!A:D,4,FALSE)</f>
        <v>mireya.copeland@bikes.shop</v>
      </c>
      <c r="G3715" s="2">
        <f>VLOOKUP(D3715, [3]products!$A:$D, 4, FALSE)</f>
        <v>5</v>
      </c>
      <c r="H3715" s="2" t="str">
        <f>VLOOKUP(G3715, [4]categories!A:B, 2, FALSE)</f>
        <v>Electric Bikes</v>
      </c>
      <c r="I3715" s="14">
        <f>VLOOKUP(A3715, [1]orders!A:B,2,FALSE)</f>
        <v>85</v>
      </c>
      <c r="J3715" s="14" t="str">
        <f>VLOOKUP(A3715, [1]orders!A:I,9,FALSE)</f>
        <v>teofila.fischer@aol.com</v>
      </c>
      <c r="K3715" s="14">
        <f>VLOOKUP(A3715, [1]orders!A:J,10,FALSE)</f>
        <v>11746</v>
      </c>
      <c r="L3715" s="2" t="str">
        <f>IFERROR(VLOOKUP(C3715, [5]stores!A:B, 2, FALSE), "Unknown")</f>
        <v>Baldwin Bikes</v>
      </c>
      <c r="M3715" s="2" t="str">
        <f>VLOOKUP(D3715,[3]products!A:B,2,FALSE)</f>
        <v>Trek Powerfly 8 FS Plus - 2017</v>
      </c>
      <c r="N3715" s="2" t="str">
        <f>VLOOKUP(D3715, [3]products!A:H, 8, FALSE)</f>
        <v>Trek</v>
      </c>
      <c r="O3715" s="21">
        <f>VLOOKUP(A3715, [1]orders!A:D, 4, FALSE)</f>
        <v>43073</v>
      </c>
      <c r="P3715" s="2">
        <v>2</v>
      </c>
      <c r="Q3715" s="2">
        <v>4999.99</v>
      </c>
      <c r="R3715" s="27">
        <v>0.05</v>
      </c>
      <c r="S3715" s="2">
        <f t="shared" ref="S3715:S3778" si="58">P3715*Q3715</f>
        <v>9999.98</v>
      </c>
    </row>
    <row r="3716" spans="1:19" x14ac:dyDescent="0.3">
      <c r="A3716" s="2">
        <v>1283</v>
      </c>
      <c r="B3716" s="2">
        <v>2</v>
      </c>
      <c r="C3716" s="2">
        <f>VLOOKUP(A3716, [1]orders!A:G, 7, FALSE)</f>
        <v>2</v>
      </c>
      <c r="D3716" s="2">
        <v>81</v>
      </c>
      <c r="E3716" s="2">
        <f>VLOOKUP(C3716, [2]staffs!A:G,1,FALSE)</f>
        <v>2</v>
      </c>
      <c r="F3716" s="2" t="str">
        <f>VLOOKUP(E3716, [2]staffs!A:D,4,FALSE)</f>
        <v>mireya.copeland@bikes.shop</v>
      </c>
      <c r="G3716" s="2">
        <f>VLOOKUP(D3716, [3]products!$A:$D, 4, FALSE)</f>
        <v>3</v>
      </c>
      <c r="H3716" s="2" t="str">
        <f>VLOOKUP(G3716, [4]categories!A:B, 2, FALSE)</f>
        <v>Cruisers Bicycles</v>
      </c>
      <c r="I3716" s="14">
        <f>VLOOKUP(A3716, [1]orders!A:B,2,FALSE)</f>
        <v>85</v>
      </c>
      <c r="J3716" s="14" t="str">
        <f>VLOOKUP(A3716, [1]orders!A:I,9,FALSE)</f>
        <v>teofila.fischer@aol.com</v>
      </c>
      <c r="K3716" s="14">
        <f>VLOOKUP(A3716, [1]orders!A:J,10,FALSE)</f>
        <v>11746</v>
      </c>
      <c r="L3716" s="2" t="str">
        <f>IFERROR(VLOOKUP(C3716, [5]stores!A:B, 2, FALSE), "Unknown")</f>
        <v>Baldwin Bikes</v>
      </c>
      <c r="M3716" s="2" t="str">
        <f>VLOOKUP(D3716,[3]products!A:B,2,FALSE)</f>
        <v>Electra Amsterdam Fashion 7i Ladies' - 2017</v>
      </c>
      <c r="N3716" s="2" t="str">
        <f>VLOOKUP(D3716, [3]products!A:H, 8, FALSE)</f>
        <v>Electra</v>
      </c>
      <c r="O3716" s="21">
        <f>VLOOKUP(A3716, [1]orders!A:D, 4, FALSE)</f>
        <v>43073</v>
      </c>
      <c r="P3716" s="2">
        <v>1</v>
      </c>
      <c r="Q3716" s="2">
        <v>1099.99</v>
      </c>
      <c r="R3716" s="27">
        <v>0.2</v>
      </c>
      <c r="S3716" s="2">
        <f t="shared" si="58"/>
        <v>1099.99</v>
      </c>
    </row>
    <row r="3717" spans="1:19" x14ac:dyDescent="0.3">
      <c r="A3717" s="2">
        <v>1283</v>
      </c>
      <c r="B3717" s="2">
        <v>3</v>
      </c>
      <c r="C3717" s="2">
        <f>VLOOKUP(A3717, [1]orders!A:G, 7, FALSE)</f>
        <v>2</v>
      </c>
      <c r="D3717" s="2">
        <v>7</v>
      </c>
      <c r="E3717" s="2">
        <f>VLOOKUP(C3717, [2]staffs!A:G,1,FALSE)</f>
        <v>2</v>
      </c>
      <c r="F3717" s="2" t="str">
        <f>VLOOKUP(E3717, [2]staffs!A:D,4,FALSE)</f>
        <v>mireya.copeland@bikes.shop</v>
      </c>
      <c r="G3717" s="2">
        <f>VLOOKUP(D3717, [3]products!$A:$D, 4, FALSE)</f>
        <v>6</v>
      </c>
      <c r="H3717" s="2" t="str">
        <f>VLOOKUP(G3717, [4]categories!A:B, 2, FALSE)</f>
        <v>Mountain Bikes</v>
      </c>
      <c r="I3717" s="14">
        <f>VLOOKUP(A3717, [1]orders!A:B,2,FALSE)</f>
        <v>85</v>
      </c>
      <c r="J3717" s="14" t="str">
        <f>VLOOKUP(A3717, [1]orders!A:I,9,FALSE)</f>
        <v>teofila.fischer@aol.com</v>
      </c>
      <c r="K3717" s="14">
        <f>VLOOKUP(A3717, [1]orders!A:J,10,FALSE)</f>
        <v>11746</v>
      </c>
      <c r="L3717" s="2" t="str">
        <f>IFERROR(VLOOKUP(C3717, [5]stores!A:B, 2, FALSE), "Unknown")</f>
        <v>Baldwin Bikes</v>
      </c>
      <c r="M3717" s="2" t="str">
        <f>VLOOKUP(D3717,[3]products!A:B,2,FALSE)</f>
        <v>Trek Slash 8 27.5 - 2016</v>
      </c>
      <c r="N3717" s="2" t="str">
        <f>VLOOKUP(D3717, [3]products!A:H, 8, FALSE)</f>
        <v>Trek</v>
      </c>
      <c r="O3717" s="21">
        <f>VLOOKUP(A3717, [1]orders!A:D, 4, FALSE)</f>
        <v>43073</v>
      </c>
      <c r="P3717" s="2">
        <v>1</v>
      </c>
      <c r="Q3717" s="2">
        <v>3999.99</v>
      </c>
      <c r="R3717" s="27">
        <v>0.1</v>
      </c>
      <c r="S3717" s="2">
        <f t="shared" si="58"/>
        <v>3999.99</v>
      </c>
    </row>
    <row r="3718" spans="1:19" x14ac:dyDescent="0.3">
      <c r="A3718" s="2">
        <v>1283</v>
      </c>
      <c r="B3718" s="2">
        <v>4</v>
      </c>
      <c r="C3718" s="2">
        <f>VLOOKUP(A3718, [1]orders!A:G, 7, FALSE)</f>
        <v>2</v>
      </c>
      <c r="D3718" s="2">
        <v>32</v>
      </c>
      <c r="E3718" s="2">
        <f>VLOOKUP(C3718, [2]staffs!A:G,1,FALSE)</f>
        <v>2</v>
      </c>
      <c r="F3718" s="2" t="str">
        <f>VLOOKUP(E3718, [2]staffs!A:D,4,FALSE)</f>
        <v>mireya.copeland@bikes.shop</v>
      </c>
      <c r="G3718" s="2">
        <f>VLOOKUP(D3718, [3]products!$A:$D, 4, FALSE)</f>
        <v>6</v>
      </c>
      <c r="H3718" s="2" t="str">
        <f>VLOOKUP(G3718, [4]categories!A:B, 2, FALSE)</f>
        <v>Mountain Bikes</v>
      </c>
      <c r="I3718" s="14">
        <f>VLOOKUP(A3718, [1]orders!A:B,2,FALSE)</f>
        <v>85</v>
      </c>
      <c r="J3718" s="14" t="str">
        <f>VLOOKUP(A3718, [1]orders!A:I,9,FALSE)</f>
        <v>teofila.fischer@aol.com</v>
      </c>
      <c r="K3718" s="14">
        <f>VLOOKUP(A3718, [1]orders!A:J,10,FALSE)</f>
        <v>11746</v>
      </c>
      <c r="L3718" s="2" t="str">
        <f>IFERROR(VLOOKUP(C3718, [5]stores!A:B, 2, FALSE), "Unknown")</f>
        <v>Baldwin Bikes</v>
      </c>
      <c r="M3718" s="2" t="str">
        <f>VLOOKUP(D3718,[3]products!A:B,2,FALSE)</f>
        <v>Trek Farley Alloy Frameset - 2017</v>
      </c>
      <c r="N3718" s="2" t="str">
        <f>VLOOKUP(D3718, [3]products!A:H, 8, FALSE)</f>
        <v>Trek</v>
      </c>
      <c r="O3718" s="21">
        <f>VLOOKUP(A3718, [1]orders!A:D, 4, FALSE)</f>
        <v>43073</v>
      </c>
      <c r="P3718" s="2">
        <v>1</v>
      </c>
      <c r="Q3718" s="2">
        <v>469.99</v>
      </c>
      <c r="R3718" s="27">
        <v>0.1</v>
      </c>
      <c r="S3718" s="2">
        <f t="shared" si="58"/>
        <v>469.99</v>
      </c>
    </row>
    <row r="3719" spans="1:19" x14ac:dyDescent="0.3">
      <c r="A3719" s="2">
        <v>1283</v>
      </c>
      <c r="B3719" s="2">
        <v>5</v>
      </c>
      <c r="C3719" s="2">
        <f>VLOOKUP(A3719, [1]orders!A:G, 7, FALSE)</f>
        <v>2</v>
      </c>
      <c r="D3719" s="2">
        <v>11</v>
      </c>
      <c r="E3719" s="2">
        <f>VLOOKUP(C3719, [2]staffs!A:G,1,FALSE)</f>
        <v>2</v>
      </c>
      <c r="F3719" s="2" t="str">
        <f>VLOOKUP(E3719, [2]staffs!A:D,4,FALSE)</f>
        <v>mireya.copeland@bikes.shop</v>
      </c>
      <c r="G3719" s="2">
        <f>VLOOKUP(D3719, [3]products!$A:$D, 4, FALSE)</f>
        <v>4</v>
      </c>
      <c r="H3719" s="2" t="str">
        <f>VLOOKUP(G3719, [4]categories!A:B, 2, FALSE)</f>
        <v>Cyclocross Bicycles</v>
      </c>
      <c r="I3719" s="14">
        <f>VLOOKUP(A3719, [1]orders!A:B,2,FALSE)</f>
        <v>85</v>
      </c>
      <c r="J3719" s="14" t="str">
        <f>VLOOKUP(A3719, [1]orders!A:I,9,FALSE)</f>
        <v>teofila.fischer@aol.com</v>
      </c>
      <c r="K3719" s="14">
        <f>VLOOKUP(A3719, [1]orders!A:J,10,FALSE)</f>
        <v>11746</v>
      </c>
      <c r="L3719" s="2" t="str">
        <f>IFERROR(VLOOKUP(C3719, [5]stores!A:B, 2, FALSE), "Unknown")</f>
        <v>Baldwin Bikes</v>
      </c>
      <c r="M3719" s="2" t="str">
        <f>VLOOKUP(D3719,[3]products!A:B,2,FALSE)</f>
        <v>Surly Straggler 650b - 2016</v>
      </c>
      <c r="N3719" s="2" t="str">
        <f>VLOOKUP(D3719, [3]products!A:H, 8, FALSE)</f>
        <v>Surly</v>
      </c>
      <c r="O3719" s="21">
        <f>VLOOKUP(A3719, [1]orders!A:D, 4, FALSE)</f>
        <v>43073</v>
      </c>
      <c r="P3719" s="2">
        <v>1</v>
      </c>
      <c r="Q3719" s="2">
        <v>1680.99</v>
      </c>
      <c r="R3719" s="27">
        <v>0.2</v>
      </c>
      <c r="S3719" s="2">
        <f t="shared" si="58"/>
        <v>1680.99</v>
      </c>
    </row>
    <row r="3720" spans="1:19" x14ac:dyDescent="0.3">
      <c r="A3720" s="2">
        <v>1284</v>
      </c>
      <c r="B3720" s="2">
        <v>1</v>
      </c>
      <c r="C3720" s="2">
        <f>VLOOKUP(A3720, [1]orders!A:G, 7, FALSE)</f>
        <v>2</v>
      </c>
      <c r="D3720" s="2">
        <v>101</v>
      </c>
      <c r="E3720" s="2">
        <f>VLOOKUP(C3720, [2]staffs!A:G,1,FALSE)</f>
        <v>2</v>
      </c>
      <c r="F3720" s="2" t="str">
        <f>VLOOKUP(E3720, [2]staffs!A:D,4,FALSE)</f>
        <v>mireya.copeland@bikes.shop</v>
      </c>
      <c r="G3720" s="2">
        <f>VLOOKUP(D3720, [3]products!$A:$D, 4, FALSE)</f>
        <v>1</v>
      </c>
      <c r="H3720" s="2" t="str">
        <f>VLOOKUP(G3720, [4]categories!A:B, 2, FALSE)</f>
        <v>Children Bicycles</v>
      </c>
      <c r="I3720" s="14">
        <f>VLOOKUP(A3720, [1]orders!A:B,2,FALSE)</f>
        <v>128</v>
      </c>
      <c r="J3720" s="14" t="str">
        <f>VLOOKUP(A3720, [1]orders!A:I,9,FALSE)</f>
        <v>terrance.lynn@yahoo.com</v>
      </c>
      <c r="K3720" s="14">
        <f>VLOOKUP(A3720, [1]orders!A:J,10,FALSE)</f>
        <v>12901</v>
      </c>
      <c r="L3720" s="2" t="str">
        <f>IFERROR(VLOOKUP(C3720, [5]stores!A:B, 2, FALSE), "Unknown")</f>
        <v>Baldwin Bikes</v>
      </c>
      <c r="M3720" s="2" t="str">
        <f>VLOOKUP(D3720,[3]products!A:B,2,FALSE)</f>
        <v>Electra Townie 7D (20-inch) - Boys' - 2017</v>
      </c>
      <c r="N3720" s="2" t="str">
        <f>VLOOKUP(D3720, [3]products!A:H, 8, FALSE)</f>
        <v>Electra</v>
      </c>
      <c r="O3720" s="21">
        <f>VLOOKUP(A3720, [1]orders!A:D, 4, FALSE)</f>
        <v>43073</v>
      </c>
      <c r="P3720" s="2">
        <v>1</v>
      </c>
      <c r="Q3720" s="2">
        <v>339.99</v>
      </c>
      <c r="R3720" s="27">
        <v>7.0000000000000007E-2</v>
      </c>
      <c r="S3720" s="2">
        <f t="shared" si="58"/>
        <v>339.99</v>
      </c>
    </row>
    <row r="3721" spans="1:19" x14ac:dyDescent="0.3">
      <c r="A3721" s="2">
        <v>1284</v>
      </c>
      <c r="B3721" s="2">
        <v>2</v>
      </c>
      <c r="C3721" s="2">
        <f>VLOOKUP(A3721, [1]orders!A:G, 7, FALSE)</f>
        <v>2</v>
      </c>
      <c r="D3721" s="2">
        <v>8</v>
      </c>
      <c r="E3721" s="2">
        <f>VLOOKUP(C3721, [2]staffs!A:G,1,FALSE)</f>
        <v>2</v>
      </c>
      <c r="F3721" s="2" t="str">
        <f>VLOOKUP(E3721, [2]staffs!A:D,4,FALSE)</f>
        <v>mireya.copeland@bikes.shop</v>
      </c>
      <c r="G3721" s="2">
        <f>VLOOKUP(D3721, [3]products!$A:$D, 4, FALSE)</f>
        <v>6</v>
      </c>
      <c r="H3721" s="2" t="str">
        <f>VLOOKUP(G3721, [4]categories!A:B, 2, FALSE)</f>
        <v>Mountain Bikes</v>
      </c>
      <c r="I3721" s="14">
        <f>VLOOKUP(A3721, [1]orders!A:B,2,FALSE)</f>
        <v>128</v>
      </c>
      <c r="J3721" s="14" t="str">
        <f>VLOOKUP(A3721, [1]orders!A:I,9,FALSE)</f>
        <v>terrance.lynn@yahoo.com</v>
      </c>
      <c r="K3721" s="14">
        <f>VLOOKUP(A3721, [1]orders!A:J,10,FALSE)</f>
        <v>12901</v>
      </c>
      <c r="L3721" s="2" t="str">
        <f>IFERROR(VLOOKUP(C3721, [5]stores!A:B, 2, FALSE), "Unknown")</f>
        <v>Baldwin Bikes</v>
      </c>
      <c r="M3721" s="2" t="str">
        <f>VLOOKUP(D3721,[3]products!A:B,2,FALSE)</f>
        <v>Trek Remedy 29 Carbon Frameset - 2016</v>
      </c>
      <c r="N3721" s="2" t="str">
        <f>VLOOKUP(D3721, [3]products!A:H, 8, FALSE)</f>
        <v>Trek</v>
      </c>
      <c r="O3721" s="21">
        <f>VLOOKUP(A3721, [1]orders!A:D, 4, FALSE)</f>
        <v>43073</v>
      </c>
      <c r="P3721" s="2">
        <v>1</v>
      </c>
      <c r="Q3721" s="2">
        <v>1799.99</v>
      </c>
      <c r="R3721" s="27">
        <v>0.05</v>
      </c>
      <c r="S3721" s="2">
        <f t="shared" si="58"/>
        <v>1799.99</v>
      </c>
    </row>
    <row r="3722" spans="1:19" x14ac:dyDescent="0.3">
      <c r="A3722" s="2">
        <v>1284</v>
      </c>
      <c r="B3722" s="2">
        <v>3</v>
      </c>
      <c r="C3722" s="2">
        <f>VLOOKUP(A3722, [1]orders!A:G, 7, FALSE)</f>
        <v>2</v>
      </c>
      <c r="D3722" s="2">
        <v>4</v>
      </c>
      <c r="E3722" s="2">
        <f>VLOOKUP(C3722, [2]staffs!A:G,1,FALSE)</f>
        <v>2</v>
      </c>
      <c r="F3722" s="2" t="str">
        <f>VLOOKUP(E3722, [2]staffs!A:D,4,FALSE)</f>
        <v>mireya.copeland@bikes.shop</v>
      </c>
      <c r="G3722" s="2">
        <f>VLOOKUP(D3722, [3]products!$A:$D, 4, FALSE)</f>
        <v>6</v>
      </c>
      <c r="H3722" s="2" t="str">
        <f>VLOOKUP(G3722, [4]categories!A:B, 2, FALSE)</f>
        <v>Mountain Bikes</v>
      </c>
      <c r="I3722" s="14">
        <f>VLOOKUP(A3722, [1]orders!A:B,2,FALSE)</f>
        <v>128</v>
      </c>
      <c r="J3722" s="14" t="str">
        <f>VLOOKUP(A3722, [1]orders!A:I,9,FALSE)</f>
        <v>terrance.lynn@yahoo.com</v>
      </c>
      <c r="K3722" s="14">
        <f>VLOOKUP(A3722, [1]orders!A:J,10,FALSE)</f>
        <v>12901</v>
      </c>
      <c r="L3722" s="2" t="str">
        <f>IFERROR(VLOOKUP(C3722, [5]stores!A:B, 2, FALSE), "Unknown")</f>
        <v>Baldwin Bikes</v>
      </c>
      <c r="M3722" s="2" t="str">
        <f>VLOOKUP(D3722,[3]products!A:B,2,FALSE)</f>
        <v>Trek Fuel EX 8 29 - 2016</v>
      </c>
      <c r="N3722" s="2" t="str">
        <f>VLOOKUP(D3722, [3]products!A:H, 8, FALSE)</f>
        <v>Trek</v>
      </c>
      <c r="O3722" s="21">
        <f>VLOOKUP(A3722, [1]orders!A:D, 4, FALSE)</f>
        <v>43073</v>
      </c>
      <c r="P3722" s="2">
        <v>2</v>
      </c>
      <c r="Q3722" s="2">
        <v>2899.99</v>
      </c>
      <c r="R3722" s="27">
        <v>0.05</v>
      </c>
      <c r="S3722" s="2">
        <f t="shared" si="58"/>
        <v>5799.98</v>
      </c>
    </row>
    <row r="3723" spans="1:19" x14ac:dyDescent="0.3">
      <c r="A3723" s="2">
        <v>1285</v>
      </c>
      <c r="B3723" s="2">
        <v>1</v>
      </c>
      <c r="C3723" s="2">
        <f>VLOOKUP(A3723, [1]orders!A:G, 7, FALSE)</f>
        <v>2</v>
      </c>
      <c r="D3723" s="2">
        <v>78</v>
      </c>
      <c r="E3723" s="2">
        <f>VLOOKUP(C3723, [2]staffs!A:G,1,FALSE)</f>
        <v>2</v>
      </c>
      <c r="F3723" s="2" t="str">
        <f>VLOOKUP(E3723, [2]staffs!A:D,4,FALSE)</f>
        <v>mireya.copeland@bikes.shop</v>
      </c>
      <c r="G3723" s="2">
        <f>VLOOKUP(D3723, [3]products!$A:$D, 4, FALSE)</f>
        <v>3</v>
      </c>
      <c r="H3723" s="2" t="str">
        <f>VLOOKUP(G3723, [4]categories!A:B, 2, FALSE)</f>
        <v>Cruisers Bicycles</v>
      </c>
      <c r="I3723" s="14">
        <f>VLOOKUP(A3723, [1]orders!A:B,2,FALSE)</f>
        <v>262</v>
      </c>
      <c r="J3723" s="14" t="str">
        <f>VLOOKUP(A3723, [1]orders!A:I,9,FALSE)</f>
        <v>rubin.decker@gmail.com</v>
      </c>
      <c r="K3723" s="14">
        <f>VLOOKUP(A3723, [1]orders!A:J,10,FALSE)</f>
        <v>14215</v>
      </c>
      <c r="L3723" s="2" t="str">
        <f>IFERROR(VLOOKUP(C3723, [5]stores!A:B, 2, FALSE), "Unknown")</f>
        <v>Baldwin Bikes</v>
      </c>
      <c r="M3723" s="2" t="str">
        <f>VLOOKUP(D3723,[3]products!A:B,2,FALSE)</f>
        <v>Sun Bicycles Biscayne Tandem CB - 2017</v>
      </c>
      <c r="N3723" s="2" t="str">
        <f>VLOOKUP(D3723, [3]products!A:H, 8, FALSE)</f>
        <v>Sun Bicycles</v>
      </c>
      <c r="O3723" s="21">
        <f>VLOOKUP(A3723, [1]orders!A:D, 4, FALSE)</f>
        <v>43073</v>
      </c>
      <c r="P3723" s="2">
        <v>2</v>
      </c>
      <c r="Q3723" s="2">
        <v>647.99</v>
      </c>
      <c r="R3723" s="27">
        <v>7.0000000000000007E-2</v>
      </c>
      <c r="S3723" s="2">
        <f t="shared" si="58"/>
        <v>1295.98</v>
      </c>
    </row>
    <row r="3724" spans="1:19" x14ac:dyDescent="0.3">
      <c r="A3724" s="2">
        <v>1285</v>
      </c>
      <c r="B3724" s="2">
        <v>2</v>
      </c>
      <c r="C3724" s="2">
        <f>VLOOKUP(A3724, [1]orders!A:G, 7, FALSE)</f>
        <v>2</v>
      </c>
      <c r="D3724" s="2">
        <v>93</v>
      </c>
      <c r="E3724" s="2">
        <f>VLOOKUP(C3724, [2]staffs!A:G,1,FALSE)</f>
        <v>2</v>
      </c>
      <c r="F3724" s="2" t="str">
        <f>VLOOKUP(E3724, [2]staffs!A:D,4,FALSE)</f>
        <v>mireya.copeland@bikes.shop</v>
      </c>
      <c r="G3724" s="2">
        <f>VLOOKUP(D3724, [3]products!$A:$D, 4, FALSE)</f>
        <v>1</v>
      </c>
      <c r="H3724" s="2" t="str">
        <f>VLOOKUP(G3724, [4]categories!A:B, 2, FALSE)</f>
        <v>Children Bicycles</v>
      </c>
      <c r="I3724" s="14">
        <f>VLOOKUP(A3724, [1]orders!A:B,2,FALSE)</f>
        <v>262</v>
      </c>
      <c r="J3724" s="14" t="str">
        <f>VLOOKUP(A3724, [1]orders!A:I,9,FALSE)</f>
        <v>rubin.decker@gmail.com</v>
      </c>
      <c r="K3724" s="14">
        <f>VLOOKUP(A3724, [1]orders!A:J,10,FALSE)</f>
        <v>14215</v>
      </c>
      <c r="L3724" s="2" t="str">
        <f>IFERROR(VLOOKUP(C3724, [5]stores!A:B, 2, FALSE), "Unknown")</f>
        <v>Baldwin Bikes</v>
      </c>
      <c r="M3724" s="2" t="str">
        <f>VLOOKUP(D3724,[3]products!A:B,2,FALSE)</f>
        <v>Haro Shredder 20 Girls - 2017</v>
      </c>
      <c r="N3724" s="2" t="str">
        <f>VLOOKUP(D3724, [3]products!A:H, 8, FALSE)</f>
        <v>Haro</v>
      </c>
      <c r="O3724" s="21">
        <f>VLOOKUP(A3724, [1]orders!A:D, 4, FALSE)</f>
        <v>43073</v>
      </c>
      <c r="P3724" s="2">
        <v>1</v>
      </c>
      <c r="Q3724" s="2">
        <v>209.99</v>
      </c>
      <c r="R3724" s="27">
        <v>0.1</v>
      </c>
      <c r="S3724" s="2">
        <f t="shared" si="58"/>
        <v>209.99</v>
      </c>
    </row>
    <row r="3725" spans="1:19" x14ac:dyDescent="0.3">
      <c r="A3725" s="2">
        <v>1285</v>
      </c>
      <c r="B3725" s="2">
        <v>3</v>
      </c>
      <c r="C3725" s="2">
        <f>VLOOKUP(A3725, [1]orders!A:G, 7, FALSE)</f>
        <v>2</v>
      </c>
      <c r="D3725" s="2">
        <v>69</v>
      </c>
      <c r="E3725" s="2">
        <f>VLOOKUP(C3725, [2]staffs!A:G,1,FALSE)</f>
        <v>2</v>
      </c>
      <c r="F3725" s="2" t="str">
        <f>VLOOKUP(E3725, [2]staffs!A:D,4,FALSE)</f>
        <v>mireya.copeland@bikes.shop</v>
      </c>
      <c r="G3725" s="2">
        <f>VLOOKUP(D3725, [3]products!$A:$D, 4, FALSE)</f>
        <v>3</v>
      </c>
      <c r="H3725" s="2" t="str">
        <f>VLOOKUP(G3725, [4]categories!A:B, 2, FALSE)</f>
        <v>Cruisers Bicycles</v>
      </c>
      <c r="I3725" s="14">
        <f>VLOOKUP(A3725, [1]orders!A:B,2,FALSE)</f>
        <v>262</v>
      </c>
      <c r="J3725" s="14" t="str">
        <f>VLOOKUP(A3725, [1]orders!A:I,9,FALSE)</f>
        <v>rubin.decker@gmail.com</v>
      </c>
      <c r="K3725" s="14">
        <f>VLOOKUP(A3725, [1]orders!A:J,10,FALSE)</f>
        <v>14215</v>
      </c>
      <c r="L3725" s="2" t="str">
        <f>IFERROR(VLOOKUP(C3725, [5]stores!A:B, 2, FALSE), "Unknown")</f>
        <v>Baldwin Bikes</v>
      </c>
      <c r="M3725" s="2" t="str">
        <f>VLOOKUP(D3725,[3]products!A:B,2,FALSE)</f>
        <v>Sun Bicycles Cruz 7 - 2017</v>
      </c>
      <c r="N3725" s="2" t="str">
        <f>VLOOKUP(D3725, [3]products!A:H, 8, FALSE)</f>
        <v>Sun Bicycles</v>
      </c>
      <c r="O3725" s="21">
        <f>VLOOKUP(A3725, [1]orders!A:D, 4, FALSE)</f>
        <v>43073</v>
      </c>
      <c r="P3725" s="2">
        <v>2</v>
      </c>
      <c r="Q3725" s="2">
        <v>416.99</v>
      </c>
      <c r="R3725" s="27">
        <v>0.2</v>
      </c>
      <c r="S3725" s="2">
        <f t="shared" si="58"/>
        <v>833.98</v>
      </c>
    </row>
    <row r="3726" spans="1:19" x14ac:dyDescent="0.3">
      <c r="A3726" s="2">
        <v>1285</v>
      </c>
      <c r="B3726" s="2">
        <v>4</v>
      </c>
      <c r="C3726" s="2">
        <f>VLOOKUP(A3726, [1]orders!A:G, 7, FALSE)</f>
        <v>2</v>
      </c>
      <c r="D3726" s="2">
        <v>6</v>
      </c>
      <c r="E3726" s="2">
        <f>VLOOKUP(C3726, [2]staffs!A:G,1,FALSE)</f>
        <v>2</v>
      </c>
      <c r="F3726" s="2" t="str">
        <f>VLOOKUP(E3726, [2]staffs!A:D,4,FALSE)</f>
        <v>mireya.copeland@bikes.shop</v>
      </c>
      <c r="G3726" s="2">
        <f>VLOOKUP(D3726, [3]products!$A:$D, 4, FALSE)</f>
        <v>6</v>
      </c>
      <c r="H3726" s="2" t="str">
        <f>VLOOKUP(G3726, [4]categories!A:B, 2, FALSE)</f>
        <v>Mountain Bikes</v>
      </c>
      <c r="I3726" s="14">
        <f>VLOOKUP(A3726, [1]orders!A:B,2,FALSE)</f>
        <v>262</v>
      </c>
      <c r="J3726" s="14" t="str">
        <f>VLOOKUP(A3726, [1]orders!A:I,9,FALSE)</f>
        <v>rubin.decker@gmail.com</v>
      </c>
      <c r="K3726" s="14">
        <f>VLOOKUP(A3726, [1]orders!A:J,10,FALSE)</f>
        <v>14215</v>
      </c>
      <c r="L3726" s="2" t="str">
        <f>IFERROR(VLOOKUP(C3726, [5]stores!A:B, 2, FALSE), "Unknown")</f>
        <v>Baldwin Bikes</v>
      </c>
      <c r="M3726" s="2" t="str">
        <f>VLOOKUP(D3726,[3]products!A:B,2,FALSE)</f>
        <v>Surly Ice Cream Truck Frameset - 2016</v>
      </c>
      <c r="N3726" s="2" t="str">
        <f>VLOOKUP(D3726, [3]products!A:H, 8, FALSE)</f>
        <v>Surly</v>
      </c>
      <c r="O3726" s="21">
        <f>VLOOKUP(A3726, [1]orders!A:D, 4, FALSE)</f>
        <v>43073</v>
      </c>
      <c r="P3726" s="2">
        <v>1</v>
      </c>
      <c r="Q3726" s="2">
        <v>469.99</v>
      </c>
      <c r="R3726" s="27">
        <v>0.1</v>
      </c>
      <c r="S3726" s="2">
        <f t="shared" si="58"/>
        <v>469.99</v>
      </c>
    </row>
    <row r="3727" spans="1:19" x14ac:dyDescent="0.3">
      <c r="A3727" s="2">
        <v>1286</v>
      </c>
      <c r="B3727" s="2">
        <v>1</v>
      </c>
      <c r="C3727" s="2">
        <f>VLOOKUP(A3727, [1]orders!A:G, 7, FALSE)</f>
        <v>2</v>
      </c>
      <c r="D3727" s="2">
        <v>109</v>
      </c>
      <c r="E3727" s="2">
        <f>VLOOKUP(C3727, [2]staffs!A:G,1,FALSE)</f>
        <v>2</v>
      </c>
      <c r="F3727" s="2" t="str">
        <f>VLOOKUP(E3727, [2]staffs!A:D,4,FALSE)</f>
        <v>mireya.copeland@bikes.shop</v>
      </c>
      <c r="G3727" s="2">
        <f>VLOOKUP(D3727, [3]products!$A:$D, 4, FALSE)</f>
        <v>2</v>
      </c>
      <c r="H3727" s="2" t="str">
        <f>VLOOKUP(G3727, [4]categories!A:B, 2, FALSE)</f>
        <v>Comfort Bicycles</v>
      </c>
      <c r="I3727" s="14">
        <f>VLOOKUP(A3727, [1]orders!A:B,2,FALSE)</f>
        <v>1033</v>
      </c>
      <c r="J3727" s="14" t="str">
        <f>VLOOKUP(A3727, [1]orders!A:I,9,FALSE)</f>
        <v>jeannette.skinner@yahoo.com</v>
      </c>
      <c r="K3727" s="14">
        <f>VLOOKUP(A3727, [1]orders!A:J,10,FALSE)</f>
        <v>11375</v>
      </c>
      <c r="L3727" s="2" t="str">
        <f>IFERROR(VLOOKUP(C3727, [5]stores!A:B, 2, FALSE), "Unknown")</f>
        <v>Baldwin Bikes</v>
      </c>
      <c r="M3727" s="2" t="str">
        <f>VLOOKUP(D3727,[3]products!A:B,2,FALSE)</f>
        <v>Sun Bicycles Cruz 7 - Women's - 2017</v>
      </c>
      <c r="N3727" s="2" t="str">
        <f>VLOOKUP(D3727, [3]products!A:H, 8, FALSE)</f>
        <v>Sun Bicycles</v>
      </c>
      <c r="O3727" s="21">
        <f>VLOOKUP(A3727, [1]orders!A:D, 4, FALSE)</f>
        <v>43073</v>
      </c>
      <c r="P3727" s="2">
        <v>2</v>
      </c>
      <c r="Q3727" s="2">
        <v>416.99</v>
      </c>
      <c r="R3727" s="27">
        <v>0.2</v>
      </c>
      <c r="S3727" s="2">
        <f t="shared" si="58"/>
        <v>833.98</v>
      </c>
    </row>
    <row r="3728" spans="1:19" x14ac:dyDescent="0.3">
      <c r="A3728" s="2">
        <v>1286</v>
      </c>
      <c r="B3728" s="2">
        <v>2</v>
      </c>
      <c r="C3728" s="2">
        <f>VLOOKUP(A3728, [1]orders!A:G, 7, FALSE)</f>
        <v>2</v>
      </c>
      <c r="D3728" s="2">
        <v>81</v>
      </c>
      <c r="E3728" s="2">
        <f>VLOOKUP(C3728, [2]staffs!A:G,1,FALSE)</f>
        <v>2</v>
      </c>
      <c r="F3728" s="2" t="str">
        <f>VLOOKUP(E3728, [2]staffs!A:D,4,FALSE)</f>
        <v>mireya.copeland@bikes.shop</v>
      </c>
      <c r="G3728" s="2">
        <f>VLOOKUP(D3728, [3]products!$A:$D, 4, FALSE)</f>
        <v>3</v>
      </c>
      <c r="H3728" s="2" t="str">
        <f>VLOOKUP(G3728, [4]categories!A:B, 2, FALSE)</f>
        <v>Cruisers Bicycles</v>
      </c>
      <c r="I3728" s="14">
        <f>VLOOKUP(A3728, [1]orders!A:B,2,FALSE)</f>
        <v>1033</v>
      </c>
      <c r="J3728" s="14" t="str">
        <f>VLOOKUP(A3728, [1]orders!A:I,9,FALSE)</f>
        <v>jeannette.skinner@yahoo.com</v>
      </c>
      <c r="K3728" s="14">
        <f>VLOOKUP(A3728, [1]orders!A:J,10,FALSE)</f>
        <v>11375</v>
      </c>
      <c r="L3728" s="2" t="str">
        <f>IFERROR(VLOOKUP(C3728, [5]stores!A:B, 2, FALSE), "Unknown")</f>
        <v>Baldwin Bikes</v>
      </c>
      <c r="M3728" s="2" t="str">
        <f>VLOOKUP(D3728,[3]products!A:B,2,FALSE)</f>
        <v>Electra Amsterdam Fashion 7i Ladies' - 2017</v>
      </c>
      <c r="N3728" s="2" t="str">
        <f>VLOOKUP(D3728, [3]products!A:H, 8, FALSE)</f>
        <v>Electra</v>
      </c>
      <c r="O3728" s="21">
        <f>VLOOKUP(A3728, [1]orders!A:D, 4, FALSE)</f>
        <v>43073</v>
      </c>
      <c r="P3728" s="2">
        <v>2</v>
      </c>
      <c r="Q3728" s="2">
        <v>1099.99</v>
      </c>
      <c r="R3728" s="27">
        <v>7.0000000000000007E-2</v>
      </c>
      <c r="S3728" s="2">
        <f t="shared" si="58"/>
        <v>2199.98</v>
      </c>
    </row>
    <row r="3729" spans="1:19" x14ac:dyDescent="0.3">
      <c r="A3729" s="2">
        <v>1286</v>
      </c>
      <c r="B3729" s="2">
        <v>3</v>
      </c>
      <c r="C3729" s="2">
        <f>VLOOKUP(A3729, [1]orders!A:G, 7, FALSE)</f>
        <v>2</v>
      </c>
      <c r="D3729" s="2">
        <v>87</v>
      </c>
      <c r="E3729" s="2">
        <f>VLOOKUP(C3729, [2]staffs!A:G,1,FALSE)</f>
        <v>2</v>
      </c>
      <c r="F3729" s="2" t="str">
        <f>VLOOKUP(E3729, [2]staffs!A:D,4,FALSE)</f>
        <v>mireya.copeland@bikes.shop</v>
      </c>
      <c r="G3729" s="2">
        <f>VLOOKUP(D3729, [3]products!$A:$D, 4, FALSE)</f>
        <v>1</v>
      </c>
      <c r="H3729" s="2" t="str">
        <f>VLOOKUP(G3729, [4]categories!A:B, 2, FALSE)</f>
        <v>Children Bicycles</v>
      </c>
      <c r="I3729" s="14">
        <f>VLOOKUP(A3729, [1]orders!A:B,2,FALSE)</f>
        <v>1033</v>
      </c>
      <c r="J3729" s="14" t="str">
        <f>VLOOKUP(A3729, [1]orders!A:I,9,FALSE)</f>
        <v>jeannette.skinner@yahoo.com</v>
      </c>
      <c r="K3729" s="14">
        <f>VLOOKUP(A3729, [1]orders!A:J,10,FALSE)</f>
        <v>11375</v>
      </c>
      <c r="L3729" s="2" t="str">
        <f>IFERROR(VLOOKUP(C3729, [5]stores!A:B, 2, FALSE), "Unknown")</f>
        <v>Baldwin Bikes</v>
      </c>
      <c r="M3729" s="2" t="str">
        <f>VLOOKUP(D3729,[3]products!A:B,2,FALSE)</f>
        <v>Trek Precaliber 12 Boys - 2017</v>
      </c>
      <c r="N3729" s="2" t="str">
        <f>VLOOKUP(D3729, [3]products!A:H, 8, FALSE)</f>
        <v>Trek</v>
      </c>
      <c r="O3729" s="21">
        <f>VLOOKUP(A3729, [1]orders!A:D, 4, FALSE)</f>
        <v>43073</v>
      </c>
      <c r="P3729" s="2">
        <v>1</v>
      </c>
      <c r="Q3729" s="2">
        <v>189.99</v>
      </c>
      <c r="R3729" s="27">
        <v>7.0000000000000007E-2</v>
      </c>
      <c r="S3729" s="2">
        <f t="shared" si="58"/>
        <v>189.99</v>
      </c>
    </row>
    <row r="3730" spans="1:19" x14ac:dyDescent="0.3">
      <c r="A3730" s="2">
        <v>1287</v>
      </c>
      <c r="B3730" s="2">
        <v>1</v>
      </c>
      <c r="C3730" s="2">
        <f>VLOOKUP(A3730, [1]orders!A:G, 7, FALSE)</f>
        <v>1</v>
      </c>
      <c r="D3730" s="2">
        <v>27</v>
      </c>
      <c r="E3730" s="2">
        <f>VLOOKUP(C3730, [2]staffs!A:G,1,FALSE)</f>
        <v>1</v>
      </c>
      <c r="F3730" s="2" t="str">
        <f>VLOOKUP(E3730, [2]staffs!A:D,4,FALSE)</f>
        <v>fabiola.jackson@bikes.shop</v>
      </c>
      <c r="G3730" s="2">
        <f>VLOOKUP(D3730, [3]products!$A:$D, 4, FALSE)</f>
        <v>6</v>
      </c>
      <c r="H3730" s="2" t="str">
        <f>VLOOKUP(G3730, [4]categories!A:B, 2, FALSE)</f>
        <v>Mountain Bikes</v>
      </c>
      <c r="I3730" s="14">
        <f>VLOOKUP(A3730, [1]orders!A:B,2,FALSE)</f>
        <v>279</v>
      </c>
      <c r="J3730" s="14" t="str">
        <f>VLOOKUP(A3730, [1]orders!A:I,9,FALSE)</f>
        <v>justina.long@aol.com</v>
      </c>
      <c r="K3730" s="14">
        <f>VLOOKUP(A3730, [1]orders!A:J,10,FALSE)</f>
        <v>91733</v>
      </c>
      <c r="L3730" s="2" t="str">
        <f>IFERROR(VLOOKUP(C3730, [5]stores!A:B, 2, FALSE), "Unknown")</f>
        <v>Santa Cruz Bikes</v>
      </c>
      <c r="M3730" s="2" t="str">
        <f>VLOOKUP(D3730,[3]products!A:B,2,FALSE)</f>
        <v>Surly Big Dummy Frameset - 2017</v>
      </c>
      <c r="N3730" s="2" t="str">
        <f>VLOOKUP(D3730, [3]products!A:H, 8, FALSE)</f>
        <v>Surly</v>
      </c>
      <c r="O3730" s="21">
        <f>VLOOKUP(A3730, [1]orders!A:D, 4, FALSE)</f>
        <v>43076</v>
      </c>
      <c r="P3730" s="2">
        <v>2</v>
      </c>
      <c r="Q3730" s="2">
        <v>999.99</v>
      </c>
      <c r="R3730" s="27">
        <v>0.2</v>
      </c>
      <c r="S3730" s="2">
        <f t="shared" si="58"/>
        <v>1999.98</v>
      </c>
    </row>
    <row r="3731" spans="1:19" x14ac:dyDescent="0.3">
      <c r="A3731" s="2">
        <v>1287</v>
      </c>
      <c r="B3731" s="2">
        <v>2</v>
      </c>
      <c r="C3731" s="2">
        <f>VLOOKUP(A3731, [1]orders!A:G, 7, FALSE)</f>
        <v>1</v>
      </c>
      <c r="D3731" s="2">
        <v>62</v>
      </c>
      <c r="E3731" s="2">
        <f>VLOOKUP(C3731, [2]staffs!A:G,1,FALSE)</f>
        <v>1</v>
      </c>
      <c r="F3731" s="2" t="str">
        <f>VLOOKUP(E3731, [2]staffs!A:D,4,FALSE)</f>
        <v>fabiola.jackson@bikes.shop</v>
      </c>
      <c r="G3731" s="2">
        <f>VLOOKUP(D3731, [3]products!$A:$D, 4, FALSE)</f>
        <v>4</v>
      </c>
      <c r="H3731" s="2" t="str">
        <f>VLOOKUP(G3731, [4]categories!A:B, 2, FALSE)</f>
        <v>Cyclocross Bicycles</v>
      </c>
      <c r="I3731" s="14">
        <f>VLOOKUP(A3731, [1]orders!A:B,2,FALSE)</f>
        <v>279</v>
      </c>
      <c r="J3731" s="14" t="str">
        <f>VLOOKUP(A3731, [1]orders!A:I,9,FALSE)</f>
        <v>justina.long@aol.com</v>
      </c>
      <c r="K3731" s="14">
        <f>VLOOKUP(A3731, [1]orders!A:J,10,FALSE)</f>
        <v>91733</v>
      </c>
      <c r="L3731" s="2" t="str">
        <f>IFERROR(VLOOKUP(C3731, [5]stores!A:B, 2, FALSE), "Unknown")</f>
        <v>Santa Cruz Bikes</v>
      </c>
      <c r="M3731" s="2" t="str">
        <f>VLOOKUP(D3731,[3]products!A:B,2,FALSE)</f>
        <v>Trek Boone 7 - 2017</v>
      </c>
      <c r="N3731" s="2" t="str">
        <f>VLOOKUP(D3731, [3]products!A:H, 8, FALSE)</f>
        <v>Trek</v>
      </c>
      <c r="O3731" s="21">
        <f>VLOOKUP(A3731, [1]orders!A:D, 4, FALSE)</f>
        <v>43076</v>
      </c>
      <c r="P3731" s="2">
        <v>2</v>
      </c>
      <c r="Q3731" s="2">
        <v>3499.99</v>
      </c>
      <c r="R3731" s="27">
        <v>0.1</v>
      </c>
      <c r="S3731" s="2">
        <f t="shared" si="58"/>
        <v>6999.98</v>
      </c>
    </row>
    <row r="3732" spans="1:19" x14ac:dyDescent="0.3">
      <c r="A3732" s="2">
        <v>1287</v>
      </c>
      <c r="B3732" s="2">
        <v>3</v>
      </c>
      <c r="C3732" s="2">
        <f>VLOOKUP(A3732, [1]orders!A:G, 7, FALSE)</f>
        <v>1</v>
      </c>
      <c r="D3732" s="2">
        <v>103</v>
      </c>
      <c r="E3732" s="2">
        <f>VLOOKUP(C3732, [2]staffs!A:G,1,FALSE)</f>
        <v>1</v>
      </c>
      <c r="F3732" s="2" t="str">
        <f>VLOOKUP(E3732, [2]staffs!A:D,4,FALSE)</f>
        <v>fabiola.jackson@bikes.shop</v>
      </c>
      <c r="G3732" s="2">
        <f>VLOOKUP(D3732, [3]products!$A:$D, 4, FALSE)</f>
        <v>2</v>
      </c>
      <c r="H3732" s="2" t="str">
        <f>VLOOKUP(G3732, [4]categories!A:B, 2, FALSE)</f>
        <v>Comfort Bicycles</v>
      </c>
      <c r="I3732" s="14">
        <f>VLOOKUP(A3732, [1]orders!A:B,2,FALSE)</f>
        <v>279</v>
      </c>
      <c r="J3732" s="14" t="str">
        <f>VLOOKUP(A3732, [1]orders!A:I,9,FALSE)</f>
        <v>justina.long@aol.com</v>
      </c>
      <c r="K3732" s="14">
        <f>VLOOKUP(A3732, [1]orders!A:J,10,FALSE)</f>
        <v>91733</v>
      </c>
      <c r="L3732" s="2" t="str">
        <f>IFERROR(VLOOKUP(C3732, [5]stores!A:B, 2, FALSE), "Unknown")</f>
        <v>Santa Cruz Bikes</v>
      </c>
      <c r="M3732" s="2" t="str">
        <f>VLOOKUP(D3732,[3]products!A:B,2,FALSE)</f>
        <v>Sun Bicycles Streamway 3 - 2017</v>
      </c>
      <c r="N3732" s="2" t="str">
        <f>VLOOKUP(D3732, [3]products!A:H, 8, FALSE)</f>
        <v>Sun Bicycles</v>
      </c>
      <c r="O3732" s="21">
        <f>VLOOKUP(A3732, [1]orders!A:D, 4, FALSE)</f>
        <v>43076</v>
      </c>
      <c r="P3732" s="2">
        <v>1</v>
      </c>
      <c r="Q3732" s="2">
        <v>551.99</v>
      </c>
      <c r="R3732" s="27">
        <v>0.1</v>
      </c>
      <c r="S3732" s="2">
        <f t="shared" si="58"/>
        <v>551.99</v>
      </c>
    </row>
    <row r="3733" spans="1:19" x14ac:dyDescent="0.3">
      <c r="A3733" s="2">
        <v>1287</v>
      </c>
      <c r="B3733" s="2">
        <v>4</v>
      </c>
      <c r="C3733" s="2">
        <f>VLOOKUP(A3733, [1]orders!A:G, 7, FALSE)</f>
        <v>1</v>
      </c>
      <c r="D3733" s="2">
        <v>100</v>
      </c>
      <c r="E3733" s="2">
        <f>VLOOKUP(C3733, [2]staffs!A:G,1,FALSE)</f>
        <v>1</v>
      </c>
      <c r="F3733" s="2" t="str">
        <f>VLOOKUP(E3733, [2]staffs!A:D,4,FALSE)</f>
        <v>fabiola.jackson@bikes.shop</v>
      </c>
      <c r="G3733" s="2">
        <f>VLOOKUP(D3733, [3]products!$A:$D, 4, FALSE)</f>
        <v>1</v>
      </c>
      <c r="H3733" s="2" t="str">
        <f>VLOOKUP(G3733, [4]categories!A:B, 2, FALSE)</f>
        <v>Children Bicycles</v>
      </c>
      <c r="I3733" s="14">
        <f>VLOOKUP(A3733, [1]orders!A:B,2,FALSE)</f>
        <v>279</v>
      </c>
      <c r="J3733" s="14" t="str">
        <f>VLOOKUP(A3733, [1]orders!A:I,9,FALSE)</f>
        <v>justina.long@aol.com</v>
      </c>
      <c r="K3733" s="14">
        <f>VLOOKUP(A3733, [1]orders!A:J,10,FALSE)</f>
        <v>91733</v>
      </c>
      <c r="L3733" s="2" t="str">
        <f>IFERROR(VLOOKUP(C3733, [5]stores!A:B, 2, FALSE), "Unknown")</f>
        <v>Santa Cruz Bikes</v>
      </c>
      <c r="M3733" s="2" t="str">
        <f>VLOOKUP(D3733,[3]products!A:B,2,FALSE)</f>
        <v>Electra Townie 3i EQ (20-inch) - Boys' - 2017</v>
      </c>
      <c r="N3733" s="2" t="str">
        <f>VLOOKUP(D3733, [3]products!A:H, 8, FALSE)</f>
        <v>Electra</v>
      </c>
      <c r="O3733" s="21">
        <f>VLOOKUP(A3733, [1]orders!A:D, 4, FALSE)</f>
        <v>43076</v>
      </c>
      <c r="P3733" s="2">
        <v>2</v>
      </c>
      <c r="Q3733" s="2">
        <v>489.99</v>
      </c>
      <c r="R3733" s="27">
        <v>0.05</v>
      </c>
      <c r="S3733" s="2">
        <f t="shared" si="58"/>
        <v>979.98</v>
      </c>
    </row>
    <row r="3734" spans="1:19" x14ac:dyDescent="0.3">
      <c r="A3734" s="2">
        <v>1288</v>
      </c>
      <c r="B3734" s="2">
        <v>1</v>
      </c>
      <c r="C3734" s="2">
        <f>VLOOKUP(A3734, [1]orders!A:G, 7, FALSE)</f>
        <v>3</v>
      </c>
      <c r="D3734" s="2">
        <v>73</v>
      </c>
      <c r="E3734" s="2">
        <f>VLOOKUP(C3734, [2]staffs!A:G,1,FALSE)</f>
        <v>3</v>
      </c>
      <c r="F3734" s="2" t="str">
        <f>VLOOKUP(E3734, [2]staffs!A:D,4,FALSE)</f>
        <v>genna.serrano@bikes.shop</v>
      </c>
      <c r="G3734" s="2">
        <f>VLOOKUP(D3734, [3]products!$A:$D, 4, FALSE)</f>
        <v>3</v>
      </c>
      <c r="H3734" s="2" t="str">
        <f>VLOOKUP(G3734, [4]categories!A:B, 2, FALSE)</f>
        <v>Cruisers Bicycles</v>
      </c>
      <c r="I3734" s="14">
        <f>VLOOKUP(A3734, [1]orders!A:B,2,FALSE)</f>
        <v>778</v>
      </c>
      <c r="J3734" s="14" t="str">
        <f>VLOOKUP(A3734, [1]orders!A:I,9,FALSE)</f>
        <v>corrinne.garrison@yahoo.com</v>
      </c>
      <c r="K3734" s="14">
        <f>VLOOKUP(A3734, [1]orders!A:J,10,FALSE)</f>
        <v>77904</v>
      </c>
      <c r="L3734" s="2" t="str">
        <f>IFERROR(VLOOKUP(C3734, [5]stores!A:B, 2, FALSE), "Unknown")</f>
        <v>Rowlett Bikes</v>
      </c>
      <c r="M3734" s="2" t="str">
        <f>VLOOKUP(D3734,[3]products!A:B,2,FALSE)</f>
        <v>Sun Bicycles Brickell Tandem 7 - 2017</v>
      </c>
      <c r="N3734" s="2" t="str">
        <f>VLOOKUP(D3734, [3]products!A:H, 8, FALSE)</f>
        <v>Sun Bicycles</v>
      </c>
      <c r="O3734" s="21">
        <f>VLOOKUP(A3734, [1]orders!A:D, 4, FALSE)</f>
        <v>43076</v>
      </c>
      <c r="P3734" s="2">
        <v>1</v>
      </c>
      <c r="Q3734" s="2">
        <v>749.99</v>
      </c>
      <c r="R3734" s="27">
        <v>0.2</v>
      </c>
      <c r="S3734" s="2">
        <f t="shared" si="58"/>
        <v>749.99</v>
      </c>
    </row>
    <row r="3735" spans="1:19" x14ac:dyDescent="0.3">
      <c r="A3735" s="2">
        <v>1288</v>
      </c>
      <c r="B3735" s="2">
        <v>2</v>
      </c>
      <c r="C3735" s="2">
        <f>VLOOKUP(A3735, [1]orders!A:G, 7, FALSE)</f>
        <v>3</v>
      </c>
      <c r="D3735" s="2">
        <v>64</v>
      </c>
      <c r="E3735" s="2">
        <f>VLOOKUP(C3735, [2]staffs!A:G,1,FALSE)</f>
        <v>3</v>
      </c>
      <c r="F3735" s="2" t="str">
        <f>VLOOKUP(E3735, [2]staffs!A:D,4,FALSE)</f>
        <v>genna.serrano@bikes.shop</v>
      </c>
      <c r="G3735" s="2">
        <f>VLOOKUP(D3735, [3]products!$A:$D, 4, FALSE)</f>
        <v>3</v>
      </c>
      <c r="H3735" s="2" t="str">
        <f>VLOOKUP(G3735, [4]categories!A:B, 2, FALSE)</f>
        <v>Cruisers Bicycles</v>
      </c>
      <c r="I3735" s="14">
        <f>VLOOKUP(A3735, [1]orders!A:B,2,FALSE)</f>
        <v>778</v>
      </c>
      <c r="J3735" s="14" t="str">
        <f>VLOOKUP(A3735, [1]orders!A:I,9,FALSE)</f>
        <v>corrinne.garrison@yahoo.com</v>
      </c>
      <c r="K3735" s="14">
        <f>VLOOKUP(A3735, [1]orders!A:J,10,FALSE)</f>
        <v>77904</v>
      </c>
      <c r="L3735" s="2" t="str">
        <f>IFERROR(VLOOKUP(C3735, [5]stores!A:B, 2, FALSE), "Unknown")</f>
        <v>Rowlett Bikes</v>
      </c>
      <c r="M3735" s="2" t="str">
        <f>VLOOKUP(D3735,[3]products!A:B,2,FALSE)</f>
        <v>Electra Townie Original 7D - 2017</v>
      </c>
      <c r="N3735" s="2" t="str">
        <f>VLOOKUP(D3735, [3]products!A:H, 8, FALSE)</f>
        <v>Electra</v>
      </c>
      <c r="O3735" s="21">
        <f>VLOOKUP(A3735, [1]orders!A:D, 4, FALSE)</f>
        <v>43076</v>
      </c>
      <c r="P3735" s="2">
        <v>2</v>
      </c>
      <c r="Q3735" s="2">
        <v>489.99</v>
      </c>
      <c r="R3735" s="27">
        <v>0.2</v>
      </c>
      <c r="S3735" s="2">
        <f t="shared" si="58"/>
        <v>979.98</v>
      </c>
    </row>
    <row r="3736" spans="1:19" x14ac:dyDescent="0.3">
      <c r="A3736" s="2">
        <v>1288</v>
      </c>
      <c r="B3736" s="2">
        <v>3</v>
      </c>
      <c r="C3736" s="2">
        <f>VLOOKUP(A3736, [1]orders!A:G, 7, FALSE)</f>
        <v>3</v>
      </c>
      <c r="D3736" s="2">
        <v>62</v>
      </c>
      <c r="E3736" s="2">
        <f>VLOOKUP(C3736, [2]staffs!A:G,1,FALSE)</f>
        <v>3</v>
      </c>
      <c r="F3736" s="2" t="str">
        <f>VLOOKUP(E3736, [2]staffs!A:D,4,FALSE)</f>
        <v>genna.serrano@bikes.shop</v>
      </c>
      <c r="G3736" s="2">
        <f>VLOOKUP(D3736, [3]products!$A:$D, 4, FALSE)</f>
        <v>4</v>
      </c>
      <c r="H3736" s="2" t="str">
        <f>VLOOKUP(G3736, [4]categories!A:B, 2, FALSE)</f>
        <v>Cyclocross Bicycles</v>
      </c>
      <c r="I3736" s="14">
        <f>VLOOKUP(A3736, [1]orders!A:B,2,FALSE)</f>
        <v>778</v>
      </c>
      <c r="J3736" s="14" t="str">
        <f>VLOOKUP(A3736, [1]orders!A:I,9,FALSE)</f>
        <v>corrinne.garrison@yahoo.com</v>
      </c>
      <c r="K3736" s="14">
        <f>VLOOKUP(A3736, [1]orders!A:J,10,FALSE)</f>
        <v>77904</v>
      </c>
      <c r="L3736" s="2" t="str">
        <f>IFERROR(VLOOKUP(C3736, [5]stores!A:B, 2, FALSE), "Unknown")</f>
        <v>Rowlett Bikes</v>
      </c>
      <c r="M3736" s="2" t="str">
        <f>VLOOKUP(D3736,[3]products!A:B,2,FALSE)</f>
        <v>Trek Boone 7 - 2017</v>
      </c>
      <c r="N3736" s="2" t="str">
        <f>VLOOKUP(D3736, [3]products!A:H, 8, FALSE)</f>
        <v>Trek</v>
      </c>
      <c r="O3736" s="21">
        <f>VLOOKUP(A3736, [1]orders!A:D, 4, FALSE)</f>
        <v>43076</v>
      </c>
      <c r="P3736" s="2">
        <v>2</v>
      </c>
      <c r="Q3736" s="2">
        <v>3499.99</v>
      </c>
      <c r="R3736" s="27">
        <v>0.1</v>
      </c>
      <c r="S3736" s="2">
        <f t="shared" si="58"/>
        <v>6999.98</v>
      </c>
    </row>
    <row r="3737" spans="1:19" x14ac:dyDescent="0.3">
      <c r="A3737" s="2">
        <v>1288</v>
      </c>
      <c r="B3737" s="2">
        <v>4</v>
      </c>
      <c r="C3737" s="2">
        <f>VLOOKUP(A3737, [1]orders!A:G, 7, FALSE)</f>
        <v>3</v>
      </c>
      <c r="D3737" s="2">
        <v>17</v>
      </c>
      <c r="E3737" s="2">
        <f>VLOOKUP(C3737, [2]staffs!A:G,1,FALSE)</f>
        <v>3</v>
      </c>
      <c r="F3737" s="2" t="str">
        <f>VLOOKUP(E3737, [2]staffs!A:D,4,FALSE)</f>
        <v>genna.serrano@bikes.shop</v>
      </c>
      <c r="G3737" s="2">
        <f>VLOOKUP(D3737, [3]products!$A:$D, 4, FALSE)</f>
        <v>3</v>
      </c>
      <c r="H3737" s="2" t="str">
        <f>VLOOKUP(G3737, [4]categories!A:B, 2, FALSE)</f>
        <v>Cruisers Bicycles</v>
      </c>
      <c r="I3737" s="14">
        <f>VLOOKUP(A3737, [1]orders!A:B,2,FALSE)</f>
        <v>778</v>
      </c>
      <c r="J3737" s="14" t="str">
        <f>VLOOKUP(A3737, [1]orders!A:I,9,FALSE)</f>
        <v>corrinne.garrison@yahoo.com</v>
      </c>
      <c r="K3737" s="14">
        <f>VLOOKUP(A3737, [1]orders!A:J,10,FALSE)</f>
        <v>77904</v>
      </c>
      <c r="L3737" s="2" t="str">
        <f>IFERROR(VLOOKUP(C3737, [5]stores!A:B, 2, FALSE), "Unknown")</f>
        <v>Rowlett Bikes</v>
      </c>
      <c r="M3737" s="2" t="str">
        <f>VLOOKUP(D3737,[3]products!A:B,2,FALSE)</f>
        <v>Pure Cycles Vine 8-Speed - 2016</v>
      </c>
      <c r="N3737" s="2" t="str">
        <f>VLOOKUP(D3737, [3]products!A:H, 8, FALSE)</f>
        <v>Pure Cycles</v>
      </c>
      <c r="O3737" s="21">
        <f>VLOOKUP(A3737, [1]orders!A:D, 4, FALSE)</f>
        <v>43076</v>
      </c>
      <c r="P3737" s="2">
        <v>2</v>
      </c>
      <c r="Q3737" s="2">
        <v>429</v>
      </c>
      <c r="R3737" s="27">
        <v>7.0000000000000007E-2</v>
      </c>
      <c r="S3737" s="2">
        <f t="shared" si="58"/>
        <v>858</v>
      </c>
    </row>
    <row r="3738" spans="1:19" x14ac:dyDescent="0.3">
      <c r="A3738" s="2">
        <v>1289</v>
      </c>
      <c r="B3738" s="2">
        <v>1</v>
      </c>
      <c r="C3738" s="2">
        <f>VLOOKUP(A3738, [1]orders!A:G, 7, FALSE)</f>
        <v>1</v>
      </c>
      <c r="D3738" s="2">
        <v>89</v>
      </c>
      <c r="E3738" s="2">
        <f>VLOOKUP(C3738, [2]staffs!A:G,1,FALSE)</f>
        <v>1</v>
      </c>
      <c r="F3738" s="2" t="str">
        <f>VLOOKUP(E3738, [2]staffs!A:D,4,FALSE)</f>
        <v>fabiola.jackson@bikes.shop</v>
      </c>
      <c r="G3738" s="2">
        <f>VLOOKUP(D3738, [3]products!$A:$D, 4, FALSE)</f>
        <v>1</v>
      </c>
      <c r="H3738" s="2" t="str">
        <f>VLOOKUP(G3738, [4]categories!A:B, 2, FALSE)</f>
        <v>Children Bicycles</v>
      </c>
      <c r="I3738" s="14">
        <f>VLOOKUP(A3738, [1]orders!A:B,2,FALSE)</f>
        <v>1292</v>
      </c>
      <c r="J3738" s="14" t="str">
        <f>VLOOKUP(A3738, [1]orders!A:I,9,FALSE)</f>
        <v>lakenya.oliver@yahoo.com</v>
      </c>
      <c r="K3738" s="14">
        <f>VLOOKUP(A3738, [1]orders!A:J,10,FALSE)</f>
        <v>94580</v>
      </c>
      <c r="L3738" s="2" t="str">
        <f>IFERROR(VLOOKUP(C3738, [5]stores!A:B, 2, FALSE), "Unknown")</f>
        <v>Santa Cruz Bikes</v>
      </c>
      <c r="M3738" s="2" t="str">
        <f>VLOOKUP(D3738,[3]products!A:B,2,FALSE)</f>
        <v>Trek Precaliber 16 Boys - 2017</v>
      </c>
      <c r="N3738" s="2" t="str">
        <f>VLOOKUP(D3738, [3]products!A:H, 8, FALSE)</f>
        <v>Trek</v>
      </c>
      <c r="O3738" s="21">
        <f>VLOOKUP(A3738, [1]orders!A:D, 4, FALSE)</f>
        <v>43077</v>
      </c>
      <c r="P3738" s="2">
        <v>1</v>
      </c>
      <c r="Q3738" s="2">
        <v>209.99</v>
      </c>
      <c r="R3738" s="27">
        <v>0.05</v>
      </c>
      <c r="S3738" s="2">
        <f t="shared" si="58"/>
        <v>209.99</v>
      </c>
    </row>
    <row r="3739" spans="1:19" x14ac:dyDescent="0.3">
      <c r="A3739" s="2">
        <v>1289</v>
      </c>
      <c r="B3739" s="2">
        <v>2</v>
      </c>
      <c r="C3739" s="2">
        <f>VLOOKUP(A3739, [1]orders!A:G, 7, FALSE)</f>
        <v>1</v>
      </c>
      <c r="D3739" s="2">
        <v>3</v>
      </c>
      <c r="E3739" s="2">
        <f>VLOOKUP(C3739, [2]staffs!A:G,1,FALSE)</f>
        <v>1</v>
      </c>
      <c r="F3739" s="2" t="str">
        <f>VLOOKUP(E3739, [2]staffs!A:D,4,FALSE)</f>
        <v>fabiola.jackson@bikes.shop</v>
      </c>
      <c r="G3739" s="2">
        <f>VLOOKUP(D3739, [3]products!$A:$D, 4, FALSE)</f>
        <v>6</v>
      </c>
      <c r="H3739" s="2" t="str">
        <f>VLOOKUP(G3739, [4]categories!A:B, 2, FALSE)</f>
        <v>Mountain Bikes</v>
      </c>
      <c r="I3739" s="14">
        <f>VLOOKUP(A3739, [1]orders!A:B,2,FALSE)</f>
        <v>1292</v>
      </c>
      <c r="J3739" s="14" t="str">
        <f>VLOOKUP(A3739, [1]orders!A:I,9,FALSE)</f>
        <v>lakenya.oliver@yahoo.com</v>
      </c>
      <c r="K3739" s="14">
        <f>VLOOKUP(A3739, [1]orders!A:J,10,FALSE)</f>
        <v>94580</v>
      </c>
      <c r="L3739" s="2" t="str">
        <f>IFERROR(VLOOKUP(C3739, [5]stores!A:B, 2, FALSE), "Unknown")</f>
        <v>Santa Cruz Bikes</v>
      </c>
      <c r="M3739" s="2" t="str">
        <f>VLOOKUP(D3739,[3]products!A:B,2,FALSE)</f>
        <v>Surly Wednesday Frameset - 2016</v>
      </c>
      <c r="N3739" s="2" t="str">
        <f>VLOOKUP(D3739, [3]products!A:H, 8, FALSE)</f>
        <v>Surly</v>
      </c>
      <c r="O3739" s="21">
        <f>VLOOKUP(A3739, [1]orders!A:D, 4, FALSE)</f>
        <v>43077</v>
      </c>
      <c r="P3739" s="2">
        <v>1</v>
      </c>
      <c r="Q3739" s="2">
        <v>999.99</v>
      </c>
      <c r="R3739" s="27">
        <v>0.1</v>
      </c>
      <c r="S3739" s="2">
        <f t="shared" si="58"/>
        <v>999.99</v>
      </c>
    </row>
    <row r="3740" spans="1:19" x14ac:dyDescent="0.3">
      <c r="A3740" s="2">
        <v>1290</v>
      </c>
      <c r="B3740" s="2">
        <v>1</v>
      </c>
      <c r="C3740" s="2">
        <f>VLOOKUP(A3740, [1]orders!A:G, 7, FALSE)</f>
        <v>2</v>
      </c>
      <c r="D3740" s="2">
        <v>75</v>
      </c>
      <c r="E3740" s="2">
        <f>VLOOKUP(C3740, [2]staffs!A:G,1,FALSE)</f>
        <v>2</v>
      </c>
      <c r="F3740" s="2" t="str">
        <f>VLOOKUP(E3740, [2]staffs!A:D,4,FALSE)</f>
        <v>mireya.copeland@bikes.shop</v>
      </c>
      <c r="G3740" s="2">
        <f>VLOOKUP(D3740, [3]products!$A:$D, 4, FALSE)</f>
        <v>3</v>
      </c>
      <c r="H3740" s="2" t="str">
        <f>VLOOKUP(G3740, [4]categories!A:B, 2, FALSE)</f>
        <v>Cruisers Bicycles</v>
      </c>
      <c r="I3740" s="14">
        <f>VLOOKUP(A3740, [1]orders!A:B,2,FALSE)</f>
        <v>967</v>
      </c>
      <c r="J3740" s="14" t="str">
        <f>VLOOKUP(A3740, [1]orders!A:I,9,FALSE)</f>
        <v>laurette.hebert@msn.com</v>
      </c>
      <c r="K3740" s="14">
        <f>VLOOKUP(A3740, [1]orders!A:J,10,FALSE)</f>
        <v>14424</v>
      </c>
      <c r="L3740" s="2" t="str">
        <f>IFERROR(VLOOKUP(C3740, [5]stores!A:B, 2, FALSE), "Unknown")</f>
        <v>Baldwin Bikes</v>
      </c>
      <c r="M3740" s="2" t="str">
        <f>VLOOKUP(D3740,[3]products!A:B,2,FALSE)</f>
        <v>Electra Cruiser Lux Fat Tire 1 Ladies - 2017</v>
      </c>
      <c r="N3740" s="2" t="str">
        <f>VLOOKUP(D3740, [3]products!A:H, 8, FALSE)</f>
        <v>Electra</v>
      </c>
      <c r="O3740" s="21">
        <f>VLOOKUP(A3740, [1]orders!A:D, 4, FALSE)</f>
        <v>43077</v>
      </c>
      <c r="P3740" s="2">
        <v>2</v>
      </c>
      <c r="Q3740" s="2">
        <v>599.99</v>
      </c>
      <c r="R3740" s="27">
        <v>0.05</v>
      </c>
      <c r="S3740" s="2">
        <f t="shared" si="58"/>
        <v>1199.98</v>
      </c>
    </row>
    <row r="3741" spans="1:19" x14ac:dyDescent="0.3">
      <c r="A3741" s="2">
        <v>1290</v>
      </c>
      <c r="B3741" s="2">
        <v>2</v>
      </c>
      <c r="C3741" s="2">
        <f>VLOOKUP(A3741, [1]orders!A:G, 7, FALSE)</f>
        <v>2</v>
      </c>
      <c r="D3741" s="2">
        <v>36</v>
      </c>
      <c r="E3741" s="2">
        <f>VLOOKUP(C3741, [2]staffs!A:G,1,FALSE)</f>
        <v>2</v>
      </c>
      <c r="F3741" s="2" t="str">
        <f>VLOOKUP(E3741, [2]staffs!A:D,4,FALSE)</f>
        <v>mireya.copeland@bikes.shop</v>
      </c>
      <c r="G3741" s="2">
        <f>VLOOKUP(D3741, [3]products!$A:$D, 4, FALSE)</f>
        <v>6</v>
      </c>
      <c r="H3741" s="2" t="str">
        <f>VLOOKUP(G3741, [4]categories!A:B, 2, FALSE)</f>
        <v>Mountain Bikes</v>
      </c>
      <c r="I3741" s="14">
        <f>VLOOKUP(A3741, [1]orders!A:B,2,FALSE)</f>
        <v>967</v>
      </c>
      <c r="J3741" s="14" t="str">
        <f>VLOOKUP(A3741, [1]orders!A:I,9,FALSE)</f>
        <v>laurette.hebert@msn.com</v>
      </c>
      <c r="K3741" s="14">
        <f>VLOOKUP(A3741, [1]orders!A:J,10,FALSE)</f>
        <v>14424</v>
      </c>
      <c r="L3741" s="2" t="str">
        <f>IFERROR(VLOOKUP(C3741, [5]stores!A:B, 2, FALSE), "Unknown")</f>
        <v>Baldwin Bikes</v>
      </c>
      <c r="M3741" s="2" t="str">
        <f>VLOOKUP(D3741,[3]products!A:B,2,FALSE)</f>
        <v>Surly Troll Frameset - 2017</v>
      </c>
      <c r="N3741" s="2" t="str">
        <f>VLOOKUP(D3741, [3]products!A:H, 8, FALSE)</f>
        <v>Surly</v>
      </c>
      <c r="O3741" s="21">
        <f>VLOOKUP(A3741, [1]orders!A:D, 4, FALSE)</f>
        <v>43077</v>
      </c>
      <c r="P3741" s="2">
        <v>1</v>
      </c>
      <c r="Q3741" s="2">
        <v>832.99</v>
      </c>
      <c r="R3741" s="27">
        <v>0.05</v>
      </c>
      <c r="S3741" s="2">
        <f t="shared" si="58"/>
        <v>832.99</v>
      </c>
    </row>
    <row r="3742" spans="1:19" x14ac:dyDescent="0.3">
      <c r="A3742" s="2">
        <v>1290</v>
      </c>
      <c r="B3742" s="2">
        <v>3</v>
      </c>
      <c r="C3742" s="2">
        <f>VLOOKUP(A3742, [1]orders!A:G, 7, FALSE)</f>
        <v>2</v>
      </c>
      <c r="D3742" s="2">
        <v>92</v>
      </c>
      <c r="E3742" s="2">
        <f>VLOOKUP(C3742, [2]staffs!A:G,1,FALSE)</f>
        <v>2</v>
      </c>
      <c r="F3742" s="2" t="str">
        <f>VLOOKUP(E3742, [2]staffs!A:D,4,FALSE)</f>
        <v>mireya.copeland@bikes.shop</v>
      </c>
      <c r="G3742" s="2">
        <f>VLOOKUP(D3742, [3]products!$A:$D, 4, FALSE)</f>
        <v>1</v>
      </c>
      <c r="H3742" s="2" t="str">
        <f>VLOOKUP(G3742, [4]categories!A:B, 2, FALSE)</f>
        <v>Children Bicycles</v>
      </c>
      <c r="I3742" s="14">
        <f>VLOOKUP(A3742, [1]orders!A:B,2,FALSE)</f>
        <v>967</v>
      </c>
      <c r="J3742" s="14" t="str">
        <f>VLOOKUP(A3742, [1]orders!A:I,9,FALSE)</f>
        <v>laurette.hebert@msn.com</v>
      </c>
      <c r="K3742" s="14">
        <f>VLOOKUP(A3742, [1]orders!A:J,10,FALSE)</f>
        <v>14424</v>
      </c>
      <c r="L3742" s="2" t="str">
        <f>IFERROR(VLOOKUP(C3742, [5]stores!A:B, 2, FALSE), "Unknown")</f>
        <v>Baldwin Bikes</v>
      </c>
      <c r="M3742" s="2" t="str">
        <f>VLOOKUP(D3742,[3]products!A:B,2,FALSE)</f>
        <v>Haro Shredder 20 - 2017</v>
      </c>
      <c r="N3742" s="2" t="str">
        <f>VLOOKUP(D3742, [3]products!A:H, 8, FALSE)</f>
        <v>Haro</v>
      </c>
      <c r="O3742" s="21">
        <f>VLOOKUP(A3742, [1]orders!A:D, 4, FALSE)</f>
        <v>43077</v>
      </c>
      <c r="P3742" s="2">
        <v>2</v>
      </c>
      <c r="Q3742" s="2">
        <v>209.99</v>
      </c>
      <c r="R3742" s="27">
        <v>0.1</v>
      </c>
      <c r="S3742" s="2">
        <f t="shared" si="58"/>
        <v>419.98</v>
      </c>
    </row>
    <row r="3743" spans="1:19" x14ac:dyDescent="0.3">
      <c r="A3743" s="2">
        <v>1291</v>
      </c>
      <c r="B3743" s="2">
        <v>1</v>
      </c>
      <c r="C3743" s="2">
        <f>VLOOKUP(A3743, [1]orders!A:G, 7, FALSE)</f>
        <v>2</v>
      </c>
      <c r="D3743" s="2">
        <v>57</v>
      </c>
      <c r="E3743" s="2">
        <f>VLOOKUP(C3743, [2]staffs!A:G,1,FALSE)</f>
        <v>2</v>
      </c>
      <c r="F3743" s="2" t="str">
        <f>VLOOKUP(E3743, [2]staffs!A:D,4,FALSE)</f>
        <v>mireya.copeland@bikes.shop</v>
      </c>
      <c r="G3743" s="2">
        <f>VLOOKUP(D3743, [3]products!$A:$D, 4, FALSE)</f>
        <v>7</v>
      </c>
      <c r="H3743" s="2" t="str">
        <f>VLOOKUP(G3743, [4]categories!A:B, 2, FALSE)</f>
        <v>Road Bikes</v>
      </c>
      <c r="I3743" s="14">
        <f>VLOOKUP(A3743, [1]orders!A:B,2,FALSE)</f>
        <v>1284</v>
      </c>
      <c r="J3743" s="14" t="str">
        <f>VLOOKUP(A3743, [1]orders!A:I,9,FALSE)</f>
        <v>shanice.spears@msn.com</v>
      </c>
      <c r="K3743" s="14">
        <f>VLOOKUP(A3743, [1]orders!A:J,10,FALSE)</f>
        <v>11201</v>
      </c>
      <c r="L3743" s="2" t="str">
        <f>IFERROR(VLOOKUP(C3743, [5]stores!A:B, 2, FALSE), "Unknown")</f>
        <v>Baldwin Bikes</v>
      </c>
      <c r="M3743" s="2" t="str">
        <f>VLOOKUP(D3743,[3]products!A:B,2,FALSE)</f>
        <v>Trek Emonda S 5 - 2017</v>
      </c>
      <c r="N3743" s="2" t="str">
        <f>VLOOKUP(D3743, [3]products!A:H, 8, FALSE)</f>
        <v>Trek</v>
      </c>
      <c r="O3743" s="21">
        <f>VLOOKUP(A3743, [1]orders!A:D, 4, FALSE)</f>
        <v>43078</v>
      </c>
      <c r="P3743" s="2">
        <v>1</v>
      </c>
      <c r="Q3743" s="2">
        <v>1999.99</v>
      </c>
      <c r="R3743" s="27">
        <v>0.1</v>
      </c>
      <c r="S3743" s="2">
        <f t="shared" si="58"/>
        <v>1999.99</v>
      </c>
    </row>
    <row r="3744" spans="1:19" x14ac:dyDescent="0.3">
      <c r="A3744" s="2">
        <v>1291</v>
      </c>
      <c r="B3744" s="2">
        <v>2</v>
      </c>
      <c r="C3744" s="2">
        <f>VLOOKUP(A3744, [1]orders!A:G, 7, FALSE)</f>
        <v>2</v>
      </c>
      <c r="D3744" s="2">
        <v>58</v>
      </c>
      <c r="E3744" s="2">
        <f>VLOOKUP(C3744, [2]staffs!A:G,1,FALSE)</f>
        <v>2</v>
      </c>
      <c r="F3744" s="2" t="str">
        <f>VLOOKUP(E3744, [2]staffs!A:D,4,FALSE)</f>
        <v>mireya.copeland@bikes.shop</v>
      </c>
      <c r="G3744" s="2">
        <f>VLOOKUP(D3744, [3]products!$A:$D, 4, FALSE)</f>
        <v>7</v>
      </c>
      <c r="H3744" s="2" t="str">
        <f>VLOOKUP(G3744, [4]categories!A:B, 2, FALSE)</f>
        <v>Road Bikes</v>
      </c>
      <c r="I3744" s="14">
        <f>VLOOKUP(A3744, [1]orders!A:B,2,FALSE)</f>
        <v>1284</v>
      </c>
      <c r="J3744" s="14" t="str">
        <f>VLOOKUP(A3744, [1]orders!A:I,9,FALSE)</f>
        <v>shanice.spears@msn.com</v>
      </c>
      <c r="K3744" s="14">
        <f>VLOOKUP(A3744, [1]orders!A:J,10,FALSE)</f>
        <v>11201</v>
      </c>
      <c r="L3744" s="2" t="str">
        <f>IFERROR(VLOOKUP(C3744, [5]stores!A:B, 2, FALSE), "Unknown")</f>
        <v>Baldwin Bikes</v>
      </c>
      <c r="M3744" s="2" t="str">
        <f>VLOOKUP(D3744,[3]products!A:B,2,FALSE)</f>
        <v>Trek Madone 9.2 - 2017</v>
      </c>
      <c r="N3744" s="2" t="str">
        <f>VLOOKUP(D3744, [3]products!A:H, 8, FALSE)</f>
        <v>Trek</v>
      </c>
      <c r="O3744" s="21">
        <f>VLOOKUP(A3744, [1]orders!A:D, 4, FALSE)</f>
        <v>43078</v>
      </c>
      <c r="P3744" s="2">
        <v>2</v>
      </c>
      <c r="Q3744" s="2">
        <v>4999.99</v>
      </c>
      <c r="R3744" s="27">
        <v>0.05</v>
      </c>
      <c r="S3744" s="2">
        <f t="shared" si="58"/>
        <v>9999.98</v>
      </c>
    </row>
    <row r="3745" spans="1:19" x14ac:dyDescent="0.3">
      <c r="A3745" s="2">
        <v>1292</v>
      </c>
      <c r="B3745" s="2">
        <v>1</v>
      </c>
      <c r="C3745" s="2">
        <f>VLOOKUP(A3745, [1]orders!A:G, 7, FALSE)</f>
        <v>2</v>
      </c>
      <c r="D3745" s="2">
        <v>70</v>
      </c>
      <c r="E3745" s="2">
        <f>VLOOKUP(C3745, [2]staffs!A:G,1,FALSE)</f>
        <v>2</v>
      </c>
      <c r="F3745" s="2" t="str">
        <f>VLOOKUP(E3745, [2]staffs!A:D,4,FALSE)</f>
        <v>mireya.copeland@bikes.shop</v>
      </c>
      <c r="G3745" s="2">
        <f>VLOOKUP(D3745, [3]products!$A:$D, 4, FALSE)</f>
        <v>3</v>
      </c>
      <c r="H3745" s="2" t="str">
        <f>VLOOKUP(G3745, [4]categories!A:B, 2, FALSE)</f>
        <v>Cruisers Bicycles</v>
      </c>
      <c r="I3745" s="14">
        <f>VLOOKUP(A3745, [1]orders!A:B,2,FALSE)</f>
        <v>285</v>
      </c>
      <c r="J3745" s="14" t="str">
        <f>VLOOKUP(A3745, [1]orders!A:I,9,FALSE)</f>
        <v>leola.gould@gmail.com</v>
      </c>
      <c r="K3745" s="14">
        <f>VLOOKUP(A3745, [1]orders!A:J,10,FALSE)</f>
        <v>11102</v>
      </c>
      <c r="L3745" s="2" t="str">
        <f>IFERROR(VLOOKUP(C3745, [5]stores!A:B, 2, FALSE), "Unknown")</f>
        <v>Baldwin Bikes</v>
      </c>
      <c r="M3745" s="2" t="str">
        <f>VLOOKUP(D3745,[3]products!A:B,2,FALSE)</f>
        <v>Electra Amsterdam Original 3i - 2015/2017</v>
      </c>
      <c r="N3745" s="2" t="str">
        <f>VLOOKUP(D3745, [3]products!A:H, 8, FALSE)</f>
        <v>Electra</v>
      </c>
      <c r="O3745" s="21">
        <f>VLOOKUP(A3745, [1]orders!A:D, 4, FALSE)</f>
        <v>43079</v>
      </c>
      <c r="P3745" s="2">
        <v>1</v>
      </c>
      <c r="Q3745" s="2">
        <v>659.99</v>
      </c>
      <c r="R3745" s="27">
        <v>7.0000000000000007E-2</v>
      </c>
      <c r="S3745" s="2">
        <f t="shared" si="58"/>
        <v>659.99</v>
      </c>
    </row>
    <row r="3746" spans="1:19" x14ac:dyDescent="0.3">
      <c r="A3746" s="2">
        <v>1293</v>
      </c>
      <c r="B3746" s="2">
        <v>1</v>
      </c>
      <c r="C3746" s="2">
        <f>VLOOKUP(A3746, [1]orders!A:G, 7, FALSE)</f>
        <v>2</v>
      </c>
      <c r="D3746" s="2">
        <v>88</v>
      </c>
      <c r="E3746" s="2">
        <f>VLOOKUP(C3746, [2]staffs!A:G,1,FALSE)</f>
        <v>2</v>
      </c>
      <c r="F3746" s="2" t="str">
        <f>VLOOKUP(E3746, [2]staffs!A:D,4,FALSE)</f>
        <v>mireya.copeland@bikes.shop</v>
      </c>
      <c r="G3746" s="2">
        <f>VLOOKUP(D3746, [3]products!$A:$D, 4, FALSE)</f>
        <v>1</v>
      </c>
      <c r="H3746" s="2" t="str">
        <f>VLOOKUP(G3746, [4]categories!A:B, 2, FALSE)</f>
        <v>Children Bicycles</v>
      </c>
      <c r="I3746" s="14">
        <f>VLOOKUP(A3746, [1]orders!A:B,2,FALSE)</f>
        <v>1401</v>
      </c>
      <c r="J3746" s="14" t="str">
        <f>VLOOKUP(A3746, [1]orders!A:I,9,FALSE)</f>
        <v>willetta.murphy@msn.com</v>
      </c>
      <c r="K3746" s="14">
        <f>VLOOKUP(A3746, [1]orders!A:J,10,FALSE)</f>
        <v>11369</v>
      </c>
      <c r="L3746" s="2" t="str">
        <f>IFERROR(VLOOKUP(C3746, [5]stores!A:B, 2, FALSE), "Unknown")</f>
        <v>Baldwin Bikes</v>
      </c>
      <c r="M3746" s="2" t="str">
        <f>VLOOKUP(D3746,[3]products!A:B,2,FALSE)</f>
        <v>Trek Precaliber 12 Girls - 2017</v>
      </c>
      <c r="N3746" s="2" t="str">
        <f>VLOOKUP(D3746, [3]products!A:H, 8, FALSE)</f>
        <v>Trek</v>
      </c>
      <c r="O3746" s="21">
        <f>VLOOKUP(A3746, [1]orders!A:D, 4, FALSE)</f>
        <v>43079</v>
      </c>
      <c r="P3746" s="2">
        <v>2</v>
      </c>
      <c r="Q3746" s="2">
        <v>189.99</v>
      </c>
      <c r="R3746" s="27">
        <v>0.1</v>
      </c>
      <c r="S3746" s="2">
        <f t="shared" si="58"/>
        <v>379.98</v>
      </c>
    </row>
    <row r="3747" spans="1:19" x14ac:dyDescent="0.3">
      <c r="A3747" s="2">
        <v>1293</v>
      </c>
      <c r="B3747" s="2">
        <v>2</v>
      </c>
      <c r="C3747" s="2">
        <f>VLOOKUP(A3747, [1]orders!A:G, 7, FALSE)</f>
        <v>2</v>
      </c>
      <c r="D3747" s="2">
        <v>74</v>
      </c>
      <c r="E3747" s="2">
        <f>VLOOKUP(C3747, [2]staffs!A:G,1,FALSE)</f>
        <v>2</v>
      </c>
      <c r="F3747" s="2" t="str">
        <f>VLOOKUP(E3747, [2]staffs!A:D,4,FALSE)</f>
        <v>mireya.copeland@bikes.shop</v>
      </c>
      <c r="G3747" s="2">
        <f>VLOOKUP(D3747, [3]products!$A:$D, 4, FALSE)</f>
        <v>3</v>
      </c>
      <c r="H3747" s="2" t="str">
        <f>VLOOKUP(G3747, [4]categories!A:B, 2, FALSE)</f>
        <v>Cruisers Bicycles</v>
      </c>
      <c r="I3747" s="14">
        <f>VLOOKUP(A3747, [1]orders!A:B,2,FALSE)</f>
        <v>1401</v>
      </c>
      <c r="J3747" s="14" t="str">
        <f>VLOOKUP(A3747, [1]orders!A:I,9,FALSE)</f>
        <v>willetta.murphy@msn.com</v>
      </c>
      <c r="K3747" s="14">
        <f>VLOOKUP(A3747, [1]orders!A:J,10,FALSE)</f>
        <v>11369</v>
      </c>
      <c r="L3747" s="2" t="str">
        <f>IFERROR(VLOOKUP(C3747, [5]stores!A:B, 2, FALSE), "Unknown")</f>
        <v>Baldwin Bikes</v>
      </c>
      <c r="M3747" s="2" t="str">
        <f>VLOOKUP(D3747,[3]products!A:B,2,FALSE)</f>
        <v>Electra Cruiser Lux 1 - 2017</v>
      </c>
      <c r="N3747" s="2" t="str">
        <f>VLOOKUP(D3747, [3]products!A:H, 8, FALSE)</f>
        <v>Electra</v>
      </c>
      <c r="O3747" s="21">
        <f>VLOOKUP(A3747, [1]orders!A:D, 4, FALSE)</f>
        <v>43079</v>
      </c>
      <c r="P3747" s="2">
        <v>2</v>
      </c>
      <c r="Q3747" s="2">
        <v>439.99</v>
      </c>
      <c r="R3747" s="27">
        <v>0.05</v>
      </c>
      <c r="S3747" s="2">
        <f t="shared" si="58"/>
        <v>879.98</v>
      </c>
    </row>
    <row r="3748" spans="1:19" x14ac:dyDescent="0.3">
      <c r="A3748" s="2">
        <v>1293</v>
      </c>
      <c r="B3748" s="2">
        <v>3</v>
      </c>
      <c r="C3748" s="2">
        <f>VLOOKUP(A3748, [1]orders!A:G, 7, FALSE)</f>
        <v>2</v>
      </c>
      <c r="D3748" s="2">
        <v>38</v>
      </c>
      <c r="E3748" s="2">
        <f>VLOOKUP(C3748, [2]staffs!A:G,1,FALSE)</f>
        <v>2</v>
      </c>
      <c r="F3748" s="2" t="str">
        <f>VLOOKUP(E3748, [2]staffs!A:D,4,FALSE)</f>
        <v>mireya.copeland@bikes.shop</v>
      </c>
      <c r="G3748" s="2">
        <f>VLOOKUP(D3748, [3]products!$A:$D, 4, FALSE)</f>
        <v>6</v>
      </c>
      <c r="H3748" s="2" t="str">
        <f>VLOOKUP(G3748, [4]categories!A:B, 2, FALSE)</f>
        <v>Mountain Bikes</v>
      </c>
      <c r="I3748" s="14">
        <f>VLOOKUP(A3748, [1]orders!A:B,2,FALSE)</f>
        <v>1401</v>
      </c>
      <c r="J3748" s="14" t="str">
        <f>VLOOKUP(A3748, [1]orders!A:I,9,FALSE)</f>
        <v>willetta.murphy@msn.com</v>
      </c>
      <c r="K3748" s="14">
        <f>VLOOKUP(A3748, [1]orders!A:J,10,FALSE)</f>
        <v>11369</v>
      </c>
      <c r="L3748" s="2" t="str">
        <f>IFERROR(VLOOKUP(C3748, [5]stores!A:B, 2, FALSE), "Unknown")</f>
        <v>Baldwin Bikes</v>
      </c>
      <c r="M3748" s="2" t="str">
        <f>VLOOKUP(D3748,[3]products!A:B,2,FALSE)</f>
        <v>Haro Flightline Two 26 Plus - 2017</v>
      </c>
      <c r="N3748" s="2" t="str">
        <f>VLOOKUP(D3748, [3]products!A:H, 8, FALSE)</f>
        <v>Haro</v>
      </c>
      <c r="O3748" s="21">
        <f>VLOOKUP(A3748, [1]orders!A:D, 4, FALSE)</f>
        <v>43079</v>
      </c>
      <c r="P3748" s="2">
        <v>2</v>
      </c>
      <c r="Q3748" s="2">
        <v>549.99</v>
      </c>
      <c r="R3748" s="27">
        <v>7.0000000000000007E-2</v>
      </c>
      <c r="S3748" s="2">
        <f t="shared" si="58"/>
        <v>1099.98</v>
      </c>
    </row>
    <row r="3749" spans="1:19" x14ac:dyDescent="0.3">
      <c r="A3749" s="2">
        <v>1294</v>
      </c>
      <c r="B3749" s="2">
        <v>1</v>
      </c>
      <c r="C3749" s="2">
        <f>VLOOKUP(A3749, [1]orders!A:G, 7, FALSE)</f>
        <v>1</v>
      </c>
      <c r="D3749" s="2">
        <v>95</v>
      </c>
      <c r="E3749" s="2">
        <f>VLOOKUP(C3749, [2]staffs!A:G,1,FALSE)</f>
        <v>1</v>
      </c>
      <c r="F3749" s="2" t="str">
        <f>VLOOKUP(E3749, [2]staffs!A:D,4,FALSE)</f>
        <v>fabiola.jackson@bikes.shop</v>
      </c>
      <c r="G3749" s="2">
        <f>VLOOKUP(D3749, [3]products!$A:$D, 4, FALSE)</f>
        <v>1</v>
      </c>
      <c r="H3749" s="2" t="str">
        <f>VLOOKUP(G3749, [4]categories!A:B, 2, FALSE)</f>
        <v>Children Bicycles</v>
      </c>
      <c r="I3749" s="14">
        <f>VLOOKUP(A3749, [1]orders!A:B,2,FALSE)</f>
        <v>947</v>
      </c>
      <c r="J3749" s="14" t="str">
        <f>VLOOKUP(A3749, [1]orders!A:I,9,FALSE)</f>
        <v>angele.castro@yahoo.com</v>
      </c>
      <c r="K3749" s="14">
        <f>VLOOKUP(A3749, [1]orders!A:J,10,FALSE)</f>
        <v>90274</v>
      </c>
      <c r="L3749" s="2" t="str">
        <f>IFERROR(VLOOKUP(C3749, [5]stores!A:B, 2, FALSE), "Unknown")</f>
        <v>Santa Cruz Bikes</v>
      </c>
      <c r="M3749" s="2" t="str">
        <f>VLOOKUP(D3749,[3]products!A:B,2,FALSE)</f>
        <v>Electra Girl's Hawaii 1 16" - 2017</v>
      </c>
      <c r="N3749" s="2" t="str">
        <f>VLOOKUP(D3749, [3]products!A:H, 8, FALSE)</f>
        <v>Electra</v>
      </c>
      <c r="O3749" s="21">
        <f>VLOOKUP(A3749, [1]orders!A:D, 4, FALSE)</f>
        <v>43080</v>
      </c>
      <c r="P3749" s="2">
        <v>2</v>
      </c>
      <c r="Q3749" s="2">
        <v>299.99</v>
      </c>
      <c r="R3749" s="27">
        <v>0.05</v>
      </c>
      <c r="S3749" s="2">
        <f t="shared" si="58"/>
        <v>599.98</v>
      </c>
    </row>
    <row r="3750" spans="1:19" x14ac:dyDescent="0.3">
      <c r="A3750" s="2">
        <v>1294</v>
      </c>
      <c r="B3750" s="2">
        <v>2</v>
      </c>
      <c r="C3750" s="2">
        <f>VLOOKUP(A3750, [1]orders!A:G, 7, FALSE)</f>
        <v>1</v>
      </c>
      <c r="D3750" s="2">
        <v>44</v>
      </c>
      <c r="E3750" s="2">
        <f>VLOOKUP(C3750, [2]staffs!A:G,1,FALSE)</f>
        <v>1</v>
      </c>
      <c r="F3750" s="2" t="str">
        <f>VLOOKUP(E3750, [2]staffs!A:D,4,FALSE)</f>
        <v>fabiola.jackson@bikes.shop</v>
      </c>
      <c r="G3750" s="2">
        <f>VLOOKUP(D3750, [3]products!$A:$D, 4, FALSE)</f>
        <v>6</v>
      </c>
      <c r="H3750" s="2" t="str">
        <f>VLOOKUP(G3750, [4]categories!A:B, 2, FALSE)</f>
        <v>Mountain Bikes</v>
      </c>
      <c r="I3750" s="14">
        <f>VLOOKUP(A3750, [1]orders!A:B,2,FALSE)</f>
        <v>947</v>
      </c>
      <c r="J3750" s="14" t="str">
        <f>VLOOKUP(A3750, [1]orders!A:I,9,FALSE)</f>
        <v>angele.castro@yahoo.com</v>
      </c>
      <c r="K3750" s="14">
        <f>VLOOKUP(A3750, [1]orders!A:J,10,FALSE)</f>
        <v>90274</v>
      </c>
      <c r="L3750" s="2" t="str">
        <f>IFERROR(VLOOKUP(C3750, [5]stores!A:B, 2, FALSE), "Unknown")</f>
        <v>Santa Cruz Bikes</v>
      </c>
      <c r="M3750" s="2" t="str">
        <f>VLOOKUP(D3750,[3]products!A:B,2,FALSE)</f>
        <v>Haro SR 1.1 - 2017</v>
      </c>
      <c r="N3750" s="2" t="str">
        <f>VLOOKUP(D3750, [3]products!A:H, 8, FALSE)</f>
        <v>Haro</v>
      </c>
      <c r="O3750" s="21">
        <f>VLOOKUP(A3750, [1]orders!A:D, 4, FALSE)</f>
        <v>43080</v>
      </c>
      <c r="P3750" s="2">
        <v>1</v>
      </c>
      <c r="Q3750" s="2">
        <v>539.99</v>
      </c>
      <c r="R3750" s="27">
        <v>0.05</v>
      </c>
      <c r="S3750" s="2">
        <f t="shared" si="58"/>
        <v>539.99</v>
      </c>
    </row>
    <row r="3751" spans="1:19" x14ac:dyDescent="0.3">
      <c r="A3751" s="2">
        <v>1295</v>
      </c>
      <c r="B3751" s="2">
        <v>1</v>
      </c>
      <c r="C3751" s="2">
        <f>VLOOKUP(A3751, [1]orders!A:G, 7, FALSE)</f>
        <v>2</v>
      </c>
      <c r="D3751" s="2">
        <v>5</v>
      </c>
      <c r="E3751" s="2">
        <f>VLOOKUP(C3751, [2]staffs!A:G,1,FALSE)</f>
        <v>2</v>
      </c>
      <c r="F3751" s="2" t="str">
        <f>VLOOKUP(E3751, [2]staffs!A:D,4,FALSE)</f>
        <v>mireya.copeland@bikes.shop</v>
      </c>
      <c r="G3751" s="2">
        <f>VLOOKUP(D3751, [3]products!$A:$D, 4, FALSE)</f>
        <v>6</v>
      </c>
      <c r="H3751" s="2" t="str">
        <f>VLOOKUP(G3751, [4]categories!A:B, 2, FALSE)</f>
        <v>Mountain Bikes</v>
      </c>
      <c r="I3751" s="14">
        <f>VLOOKUP(A3751, [1]orders!A:B,2,FALSE)</f>
        <v>37</v>
      </c>
      <c r="J3751" s="14" t="str">
        <f>VLOOKUP(A3751, [1]orders!A:I,9,FALSE)</f>
        <v>melia.brady@gmail.com</v>
      </c>
      <c r="K3751" s="14">
        <f>VLOOKUP(A3751, [1]orders!A:J,10,FALSE)</f>
        <v>11378</v>
      </c>
      <c r="L3751" s="2" t="str">
        <f>IFERROR(VLOOKUP(C3751, [5]stores!A:B, 2, FALSE), "Unknown")</f>
        <v>Baldwin Bikes</v>
      </c>
      <c r="M3751" s="2" t="str">
        <f>VLOOKUP(D3751,[3]products!A:B,2,FALSE)</f>
        <v>Heller Shagamaw Frame - 2016</v>
      </c>
      <c r="N3751" s="2" t="str">
        <f>VLOOKUP(D3751, [3]products!A:H, 8, FALSE)</f>
        <v>Heller</v>
      </c>
      <c r="O3751" s="21">
        <f>VLOOKUP(A3751, [1]orders!A:D, 4, FALSE)</f>
        <v>43080</v>
      </c>
      <c r="P3751" s="2">
        <v>2</v>
      </c>
      <c r="Q3751" s="2">
        <v>1320.99</v>
      </c>
      <c r="R3751" s="27">
        <v>0.2</v>
      </c>
      <c r="S3751" s="2">
        <f t="shared" si="58"/>
        <v>2641.98</v>
      </c>
    </row>
    <row r="3752" spans="1:19" x14ac:dyDescent="0.3">
      <c r="A3752" s="2">
        <v>1295</v>
      </c>
      <c r="B3752" s="2">
        <v>2</v>
      </c>
      <c r="C3752" s="2">
        <f>VLOOKUP(A3752, [1]orders!A:G, 7, FALSE)</f>
        <v>2</v>
      </c>
      <c r="D3752" s="2">
        <v>61</v>
      </c>
      <c r="E3752" s="2">
        <f>VLOOKUP(C3752, [2]staffs!A:G,1,FALSE)</f>
        <v>2</v>
      </c>
      <c r="F3752" s="2" t="str">
        <f>VLOOKUP(E3752, [2]staffs!A:D,4,FALSE)</f>
        <v>mireya.copeland@bikes.shop</v>
      </c>
      <c r="G3752" s="2">
        <f>VLOOKUP(D3752, [3]products!$A:$D, 4, FALSE)</f>
        <v>5</v>
      </c>
      <c r="H3752" s="2" t="str">
        <f>VLOOKUP(G3752, [4]categories!A:B, 2, FALSE)</f>
        <v>Electric Bikes</v>
      </c>
      <c r="I3752" s="14">
        <f>VLOOKUP(A3752, [1]orders!A:B,2,FALSE)</f>
        <v>37</v>
      </c>
      <c r="J3752" s="14" t="str">
        <f>VLOOKUP(A3752, [1]orders!A:I,9,FALSE)</f>
        <v>melia.brady@gmail.com</v>
      </c>
      <c r="K3752" s="14">
        <f>VLOOKUP(A3752, [1]orders!A:J,10,FALSE)</f>
        <v>11378</v>
      </c>
      <c r="L3752" s="2" t="str">
        <f>IFERROR(VLOOKUP(C3752, [5]stores!A:B, 2, FALSE), "Unknown")</f>
        <v>Baldwin Bikes</v>
      </c>
      <c r="M3752" s="2" t="str">
        <f>VLOOKUP(D3752,[3]products!A:B,2,FALSE)</f>
        <v>Trek Powerfly 8 FS Plus - 2017</v>
      </c>
      <c r="N3752" s="2" t="str">
        <f>VLOOKUP(D3752, [3]products!A:H, 8, FALSE)</f>
        <v>Trek</v>
      </c>
      <c r="O3752" s="21">
        <f>VLOOKUP(A3752, [1]orders!A:D, 4, FALSE)</f>
        <v>43080</v>
      </c>
      <c r="P3752" s="2">
        <v>1</v>
      </c>
      <c r="Q3752" s="2">
        <v>4999.99</v>
      </c>
      <c r="R3752" s="27">
        <v>0.2</v>
      </c>
      <c r="S3752" s="2">
        <f t="shared" si="58"/>
        <v>4999.99</v>
      </c>
    </row>
    <row r="3753" spans="1:19" x14ac:dyDescent="0.3">
      <c r="A3753" s="2">
        <v>1295</v>
      </c>
      <c r="B3753" s="2">
        <v>3</v>
      </c>
      <c r="C3753" s="2">
        <f>VLOOKUP(A3753, [1]orders!A:G, 7, FALSE)</f>
        <v>2</v>
      </c>
      <c r="D3753" s="2">
        <v>52</v>
      </c>
      <c r="E3753" s="2">
        <f>VLOOKUP(C3753, [2]staffs!A:G,1,FALSE)</f>
        <v>2</v>
      </c>
      <c r="F3753" s="2" t="str">
        <f>VLOOKUP(E3753, [2]staffs!A:D,4,FALSE)</f>
        <v>mireya.copeland@bikes.shop</v>
      </c>
      <c r="G3753" s="2">
        <f>VLOOKUP(D3753, [3]products!$A:$D, 4, FALSE)</f>
        <v>7</v>
      </c>
      <c r="H3753" s="2" t="str">
        <f>VLOOKUP(G3753, [4]categories!A:B, 2, FALSE)</f>
        <v>Road Bikes</v>
      </c>
      <c r="I3753" s="14">
        <f>VLOOKUP(A3753, [1]orders!A:B,2,FALSE)</f>
        <v>37</v>
      </c>
      <c r="J3753" s="14" t="str">
        <f>VLOOKUP(A3753, [1]orders!A:I,9,FALSE)</f>
        <v>melia.brady@gmail.com</v>
      </c>
      <c r="K3753" s="14">
        <f>VLOOKUP(A3753, [1]orders!A:J,10,FALSE)</f>
        <v>11378</v>
      </c>
      <c r="L3753" s="2" t="str">
        <f>IFERROR(VLOOKUP(C3753, [5]stores!A:B, 2, FALSE), "Unknown")</f>
        <v>Baldwin Bikes</v>
      </c>
      <c r="M3753" s="2" t="str">
        <f>VLOOKUP(D3753,[3]products!A:B,2,FALSE)</f>
        <v>Surly Steamroller - 2017</v>
      </c>
      <c r="N3753" s="2" t="str">
        <f>VLOOKUP(D3753, [3]products!A:H, 8, FALSE)</f>
        <v>Surly</v>
      </c>
      <c r="O3753" s="21">
        <f>VLOOKUP(A3753, [1]orders!A:D, 4, FALSE)</f>
        <v>43080</v>
      </c>
      <c r="P3753" s="2">
        <v>1</v>
      </c>
      <c r="Q3753" s="2">
        <v>875.99</v>
      </c>
      <c r="R3753" s="27">
        <v>0.05</v>
      </c>
      <c r="S3753" s="2">
        <f t="shared" si="58"/>
        <v>875.99</v>
      </c>
    </row>
    <row r="3754" spans="1:19" x14ac:dyDescent="0.3">
      <c r="A3754" s="2">
        <v>1296</v>
      </c>
      <c r="B3754" s="2">
        <v>1</v>
      </c>
      <c r="C3754" s="2">
        <f>VLOOKUP(A3754, [1]orders!A:G, 7, FALSE)</f>
        <v>1</v>
      </c>
      <c r="D3754" s="2">
        <v>25</v>
      </c>
      <c r="E3754" s="2">
        <f>VLOOKUP(C3754, [2]staffs!A:G,1,FALSE)</f>
        <v>1</v>
      </c>
      <c r="F3754" s="2" t="str">
        <f>VLOOKUP(E3754, [2]staffs!A:D,4,FALSE)</f>
        <v>fabiola.jackson@bikes.shop</v>
      </c>
      <c r="G3754" s="2">
        <f>VLOOKUP(D3754, [3]products!$A:$D, 4, FALSE)</f>
        <v>2</v>
      </c>
      <c r="H3754" s="2" t="str">
        <f>VLOOKUP(G3754, [4]categories!A:B, 2, FALSE)</f>
        <v>Comfort Bicycles</v>
      </c>
      <c r="I3754" s="14">
        <f>VLOOKUP(A3754, [1]orders!A:B,2,FALSE)</f>
        <v>231</v>
      </c>
      <c r="J3754" s="14" t="str">
        <f>VLOOKUP(A3754, [1]orders!A:I,9,FALSE)</f>
        <v>jenee.rasmussen@hotmail.com</v>
      </c>
      <c r="K3754" s="14">
        <f>VLOOKUP(A3754, [1]orders!A:J,10,FALSE)</f>
        <v>95820</v>
      </c>
      <c r="L3754" s="2" t="str">
        <f>IFERROR(VLOOKUP(C3754, [5]stores!A:B, 2, FALSE), "Unknown")</f>
        <v>Santa Cruz Bikes</v>
      </c>
      <c r="M3754" s="2" t="str">
        <f>VLOOKUP(D3754,[3]products!A:B,2,FALSE)</f>
        <v>Electra Townie Original 7D - 2015/2016</v>
      </c>
      <c r="N3754" s="2" t="str">
        <f>VLOOKUP(D3754, [3]products!A:H, 8, FALSE)</f>
        <v>Electra</v>
      </c>
      <c r="O3754" s="21">
        <f>VLOOKUP(A3754, [1]orders!A:D, 4, FALSE)</f>
        <v>43083</v>
      </c>
      <c r="P3754" s="2">
        <v>2</v>
      </c>
      <c r="Q3754" s="2">
        <v>499.99</v>
      </c>
      <c r="R3754" s="27">
        <v>0.05</v>
      </c>
      <c r="S3754" s="2">
        <f t="shared" si="58"/>
        <v>999.98</v>
      </c>
    </row>
    <row r="3755" spans="1:19" x14ac:dyDescent="0.3">
      <c r="A3755" s="2">
        <v>1296</v>
      </c>
      <c r="B3755" s="2">
        <v>2</v>
      </c>
      <c r="C3755" s="2">
        <f>VLOOKUP(A3755, [1]orders!A:G, 7, FALSE)</f>
        <v>1</v>
      </c>
      <c r="D3755" s="2">
        <v>90</v>
      </c>
      <c r="E3755" s="2">
        <f>VLOOKUP(C3755, [2]staffs!A:G,1,FALSE)</f>
        <v>1</v>
      </c>
      <c r="F3755" s="2" t="str">
        <f>VLOOKUP(E3755, [2]staffs!A:D,4,FALSE)</f>
        <v>fabiola.jackson@bikes.shop</v>
      </c>
      <c r="G3755" s="2">
        <f>VLOOKUP(D3755, [3]products!$A:$D, 4, FALSE)</f>
        <v>1</v>
      </c>
      <c r="H3755" s="2" t="str">
        <f>VLOOKUP(G3755, [4]categories!A:B, 2, FALSE)</f>
        <v>Children Bicycles</v>
      </c>
      <c r="I3755" s="14">
        <f>VLOOKUP(A3755, [1]orders!A:B,2,FALSE)</f>
        <v>231</v>
      </c>
      <c r="J3755" s="14" t="str">
        <f>VLOOKUP(A3755, [1]orders!A:I,9,FALSE)</f>
        <v>jenee.rasmussen@hotmail.com</v>
      </c>
      <c r="K3755" s="14">
        <f>VLOOKUP(A3755, [1]orders!A:J,10,FALSE)</f>
        <v>95820</v>
      </c>
      <c r="L3755" s="2" t="str">
        <f>IFERROR(VLOOKUP(C3755, [5]stores!A:B, 2, FALSE), "Unknown")</f>
        <v>Santa Cruz Bikes</v>
      </c>
      <c r="M3755" s="2" t="str">
        <f>VLOOKUP(D3755,[3]products!A:B,2,FALSE)</f>
        <v>Trek Precaliber 16 Girls - 2017</v>
      </c>
      <c r="N3755" s="2" t="str">
        <f>VLOOKUP(D3755, [3]products!A:H, 8, FALSE)</f>
        <v>Trek</v>
      </c>
      <c r="O3755" s="21">
        <f>VLOOKUP(A3755, [1]orders!A:D, 4, FALSE)</f>
        <v>43083</v>
      </c>
      <c r="P3755" s="2">
        <v>1</v>
      </c>
      <c r="Q3755" s="2">
        <v>209.99</v>
      </c>
      <c r="R3755" s="27">
        <v>0.1</v>
      </c>
      <c r="S3755" s="2">
        <f t="shared" si="58"/>
        <v>209.99</v>
      </c>
    </row>
    <row r="3756" spans="1:19" x14ac:dyDescent="0.3">
      <c r="A3756" s="2">
        <v>1296</v>
      </c>
      <c r="B3756" s="2">
        <v>3</v>
      </c>
      <c r="C3756" s="2">
        <f>VLOOKUP(A3756, [1]orders!A:G, 7, FALSE)</f>
        <v>1</v>
      </c>
      <c r="D3756" s="2">
        <v>16</v>
      </c>
      <c r="E3756" s="2">
        <f>VLOOKUP(C3756, [2]staffs!A:G,1,FALSE)</f>
        <v>1</v>
      </c>
      <c r="F3756" s="2" t="str">
        <f>VLOOKUP(E3756, [2]staffs!A:D,4,FALSE)</f>
        <v>fabiola.jackson@bikes.shop</v>
      </c>
      <c r="G3756" s="2">
        <f>VLOOKUP(D3756, [3]products!$A:$D, 4, FALSE)</f>
        <v>3</v>
      </c>
      <c r="H3756" s="2" t="str">
        <f>VLOOKUP(G3756, [4]categories!A:B, 2, FALSE)</f>
        <v>Cruisers Bicycles</v>
      </c>
      <c r="I3756" s="14">
        <f>VLOOKUP(A3756, [1]orders!A:B,2,FALSE)</f>
        <v>231</v>
      </c>
      <c r="J3756" s="14" t="str">
        <f>VLOOKUP(A3756, [1]orders!A:I,9,FALSE)</f>
        <v>jenee.rasmussen@hotmail.com</v>
      </c>
      <c r="K3756" s="14">
        <f>VLOOKUP(A3756, [1]orders!A:J,10,FALSE)</f>
        <v>95820</v>
      </c>
      <c r="L3756" s="2" t="str">
        <f>IFERROR(VLOOKUP(C3756, [5]stores!A:B, 2, FALSE), "Unknown")</f>
        <v>Santa Cruz Bikes</v>
      </c>
      <c r="M3756" s="2" t="str">
        <f>VLOOKUP(D3756,[3]products!A:B,2,FALSE)</f>
        <v>Electra Townie Original 7D EQ - 2016</v>
      </c>
      <c r="N3756" s="2" t="str">
        <f>VLOOKUP(D3756, [3]products!A:H, 8, FALSE)</f>
        <v>Electra</v>
      </c>
      <c r="O3756" s="21">
        <f>VLOOKUP(A3756, [1]orders!A:D, 4, FALSE)</f>
        <v>43083</v>
      </c>
      <c r="P3756" s="2">
        <v>1</v>
      </c>
      <c r="Q3756" s="2">
        <v>599.99</v>
      </c>
      <c r="R3756" s="27">
        <v>0.05</v>
      </c>
      <c r="S3756" s="2">
        <f t="shared" si="58"/>
        <v>599.99</v>
      </c>
    </row>
    <row r="3757" spans="1:19" x14ac:dyDescent="0.3">
      <c r="A3757" s="2">
        <v>1296</v>
      </c>
      <c r="B3757" s="2">
        <v>4</v>
      </c>
      <c r="C3757" s="2">
        <f>VLOOKUP(A3757, [1]orders!A:G, 7, FALSE)</f>
        <v>1</v>
      </c>
      <c r="D3757" s="2">
        <v>2</v>
      </c>
      <c r="E3757" s="2">
        <f>VLOOKUP(C3757, [2]staffs!A:G,1,FALSE)</f>
        <v>1</v>
      </c>
      <c r="F3757" s="2" t="str">
        <f>VLOOKUP(E3757, [2]staffs!A:D,4,FALSE)</f>
        <v>fabiola.jackson@bikes.shop</v>
      </c>
      <c r="G3757" s="2">
        <f>VLOOKUP(D3757, [3]products!$A:$D, 4, FALSE)</f>
        <v>6</v>
      </c>
      <c r="H3757" s="2" t="str">
        <f>VLOOKUP(G3757, [4]categories!A:B, 2, FALSE)</f>
        <v>Mountain Bikes</v>
      </c>
      <c r="I3757" s="14">
        <f>VLOOKUP(A3757, [1]orders!A:B,2,FALSE)</f>
        <v>231</v>
      </c>
      <c r="J3757" s="14" t="str">
        <f>VLOOKUP(A3757, [1]orders!A:I,9,FALSE)</f>
        <v>jenee.rasmussen@hotmail.com</v>
      </c>
      <c r="K3757" s="14">
        <f>VLOOKUP(A3757, [1]orders!A:J,10,FALSE)</f>
        <v>95820</v>
      </c>
      <c r="L3757" s="2" t="str">
        <f>IFERROR(VLOOKUP(C3757, [5]stores!A:B, 2, FALSE), "Unknown")</f>
        <v>Santa Cruz Bikes</v>
      </c>
      <c r="M3757" s="2" t="str">
        <f>VLOOKUP(D3757,[3]products!A:B,2,FALSE)</f>
        <v>Ritchey Timberwolf Frameset - 2016</v>
      </c>
      <c r="N3757" s="2" t="str">
        <f>VLOOKUP(D3757, [3]products!A:H, 8, FALSE)</f>
        <v>Ritchey</v>
      </c>
      <c r="O3757" s="21">
        <f>VLOOKUP(A3757, [1]orders!A:D, 4, FALSE)</f>
        <v>43083</v>
      </c>
      <c r="P3757" s="2">
        <v>2</v>
      </c>
      <c r="Q3757" s="2">
        <v>749.99</v>
      </c>
      <c r="R3757" s="27">
        <v>0.1</v>
      </c>
      <c r="S3757" s="2">
        <f t="shared" si="58"/>
        <v>1499.98</v>
      </c>
    </row>
    <row r="3758" spans="1:19" x14ac:dyDescent="0.3">
      <c r="A3758" s="2">
        <v>1297</v>
      </c>
      <c r="B3758" s="2">
        <v>1</v>
      </c>
      <c r="C3758" s="2">
        <f>VLOOKUP(A3758, [1]orders!A:G, 7, FALSE)</f>
        <v>2</v>
      </c>
      <c r="D3758" s="2">
        <v>104</v>
      </c>
      <c r="E3758" s="2">
        <f>VLOOKUP(C3758, [2]staffs!A:G,1,FALSE)</f>
        <v>2</v>
      </c>
      <c r="F3758" s="2" t="str">
        <f>VLOOKUP(E3758, [2]staffs!A:D,4,FALSE)</f>
        <v>mireya.copeland@bikes.shop</v>
      </c>
      <c r="G3758" s="2">
        <f>VLOOKUP(D3758, [3]products!$A:$D, 4, FALSE)</f>
        <v>2</v>
      </c>
      <c r="H3758" s="2" t="str">
        <f>VLOOKUP(G3758, [4]categories!A:B, 2, FALSE)</f>
        <v>Comfort Bicycles</v>
      </c>
      <c r="I3758" s="14">
        <f>VLOOKUP(A3758, [1]orders!A:B,2,FALSE)</f>
        <v>108</v>
      </c>
      <c r="J3758" s="14" t="str">
        <f>VLOOKUP(A3758, [1]orders!A:I,9,FALSE)</f>
        <v>shae.hickman@hotmail.com</v>
      </c>
      <c r="K3758" s="14">
        <f>VLOOKUP(A3758, [1]orders!A:J,10,FALSE)</f>
        <v>11001</v>
      </c>
      <c r="L3758" s="2" t="str">
        <f>IFERROR(VLOOKUP(C3758, [5]stores!A:B, 2, FALSE), "Unknown")</f>
        <v>Baldwin Bikes</v>
      </c>
      <c r="M3758" s="2" t="str">
        <f>VLOOKUP(D3758,[3]products!A:B,2,FALSE)</f>
        <v>Sun Bicycles Streamway - 2017</v>
      </c>
      <c r="N3758" s="2" t="str">
        <f>VLOOKUP(D3758, [3]products!A:H, 8, FALSE)</f>
        <v>Sun Bicycles</v>
      </c>
      <c r="O3758" s="21">
        <f>VLOOKUP(A3758, [1]orders!A:D, 4, FALSE)</f>
        <v>43083</v>
      </c>
      <c r="P3758" s="2">
        <v>2</v>
      </c>
      <c r="Q3758" s="2">
        <v>481.99</v>
      </c>
      <c r="R3758" s="27">
        <v>7.0000000000000007E-2</v>
      </c>
      <c r="S3758" s="2">
        <f t="shared" si="58"/>
        <v>963.98</v>
      </c>
    </row>
    <row r="3759" spans="1:19" x14ac:dyDescent="0.3">
      <c r="A3759" s="2">
        <v>1297</v>
      </c>
      <c r="B3759" s="2">
        <v>2</v>
      </c>
      <c r="C3759" s="2">
        <f>VLOOKUP(A3759, [1]orders!A:G, 7, FALSE)</f>
        <v>2</v>
      </c>
      <c r="D3759" s="2">
        <v>43</v>
      </c>
      <c r="E3759" s="2">
        <f>VLOOKUP(C3759, [2]staffs!A:G,1,FALSE)</f>
        <v>2</v>
      </c>
      <c r="F3759" s="2" t="str">
        <f>VLOOKUP(E3759, [2]staffs!A:D,4,FALSE)</f>
        <v>mireya.copeland@bikes.shop</v>
      </c>
      <c r="G3759" s="2">
        <f>VLOOKUP(D3759, [3]products!$A:$D, 4, FALSE)</f>
        <v>6</v>
      </c>
      <c r="H3759" s="2" t="str">
        <f>VLOOKUP(G3759, [4]categories!A:B, 2, FALSE)</f>
        <v>Mountain Bikes</v>
      </c>
      <c r="I3759" s="14">
        <f>VLOOKUP(A3759, [1]orders!A:B,2,FALSE)</f>
        <v>108</v>
      </c>
      <c r="J3759" s="14" t="str">
        <f>VLOOKUP(A3759, [1]orders!A:I,9,FALSE)</f>
        <v>shae.hickman@hotmail.com</v>
      </c>
      <c r="K3759" s="14">
        <f>VLOOKUP(A3759, [1]orders!A:J,10,FALSE)</f>
        <v>11001</v>
      </c>
      <c r="L3759" s="2" t="str">
        <f>IFERROR(VLOOKUP(C3759, [5]stores!A:B, 2, FALSE), "Unknown")</f>
        <v>Baldwin Bikes</v>
      </c>
      <c r="M3759" s="2" t="str">
        <f>VLOOKUP(D3759,[3]products!A:B,2,FALSE)</f>
        <v>Trek Fuel EX 9.8 27.5 Plus - 2017</v>
      </c>
      <c r="N3759" s="2" t="str">
        <f>VLOOKUP(D3759, [3]products!A:H, 8, FALSE)</f>
        <v>Trek</v>
      </c>
      <c r="O3759" s="21">
        <f>VLOOKUP(A3759, [1]orders!A:D, 4, FALSE)</f>
        <v>43083</v>
      </c>
      <c r="P3759" s="2">
        <v>1</v>
      </c>
      <c r="Q3759" s="2">
        <v>5299.99</v>
      </c>
      <c r="R3759" s="27">
        <v>0.05</v>
      </c>
      <c r="S3759" s="2">
        <f t="shared" si="58"/>
        <v>5299.99</v>
      </c>
    </row>
    <row r="3760" spans="1:19" x14ac:dyDescent="0.3">
      <c r="A3760" s="2">
        <v>1297</v>
      </c>
      <c r="B3760" s="2">
        <v>3</v>
      </c>
      <c r="C3760" s="2">
        <f>VLOOKUP(A3760, [1]orders!A:G, 7, FALSE)</f>
        <v>2</v>
      </c>
      <c r="D3760" s="2">
        <v>51</v>
      </c>
      <c r="E3760" s="2">
        <f>VLOOKUP(C3760, [2]staffs!A:G,1,FALSE)</f>
        <v>2</v>
      </c>
      <c r="F3760" s="2" t="str">
        <f>VLOOKUP(E3760, [2]staffs!A:D,4,FALSE)</f>
        <v>mireya.copeland@bikes.shop</v>
      </c>
      <c r="G3760" s="2">
        <f>VLOOKUP(D3760, [3]products!$A:$D, 4, FALSE)</f>
        <v>7</v>
      </c>
      <c r="H3760" s="2" t="str">
        <f>VLOOKUP(G3760, [4]categories!A:B, 2, FALSE)</f>
        <v>Road Bikes</v>
      </c>
      <c r="I3760" s="14">
        <f>VLOOKUP(A3760, [1]orders!A:B,2,FALSE)</f>
        <v>108</v>
      </c>
      <c r="J3760" s="14" t="str">
        <f>VLOOKUP(A3760, [1]orders!A:I,9,FALSE)</f>
        <v>shae.hickman@hotmail.com</v>
      </c>
      <c r="K3760" s="14">
        <f>VLOOKUP(A3760, [1]orders!A:J,10,FALSE)</f>
        <v>11001</v>
      </c>
      <c r="L3760" s="2" t="str">
        <f>IFERROR(VLOOKUP(C3760, [5]stores!A:B, 2, FALSE), "Unknown")</f>
        <v>Baldwin Bikes</v>
      </c>
      <c r="M3760" s="2" t="str">
        <f>VLOOKUP(D3760,[3]products!A:B,2,FALSE)</f>
        <v>Trek Silque SLR 8 Women's - 2017</v>
      </c>
      <c r="N3760" s="2" t="str">
        <f>VLOOKUP(D3760, [3]products!A:H, 8, FALSE)</f>
        <v>Trek</v>
      </c>
      <c r="O3760" s="21">
        <f>VLOOKUP(A3760, [1]orders!A:D, 4, FALSE)</f>
        <v>43083</v>
      </c>
      <c r="P3760" s="2">
        <v>2</v>
      </c>
      <c r="Q3760" s="2">
        <v>6499.99</v>
      </c>
      <c r="R3760" s="27">
        <v>0.05</v>
      </c>
      <c r="S3760" s="2">
        <f t="shared" si="58"/>
        <v>12999.98</v>
      </c>
    </row>
    <row r="3761" spans="1:19" x14ac:dyDescent="0.3">
      <c r="A3761" s="2">
        <v>1298</v>
      </c>
      <c r="B3761" s="2">
        <v>1</v>
      </c>
      <c r="C3761" s="2">
        <f>VLOOKUP(A3761, [1]orders!A:G, 7, FALSE)</f>
        <v>3</v>
      </c>
      <c r="D3761" s="2">
        <v>59</v>
      </c>
      <c r="E3761" s="2">
        <f>VLOOKUP(C3761, [2]staffs!A:G,1,FALSE)</f>
        <v>3</v>
      </c>
      <c r="F3761" s="2" t="str">
        <f>VLOOKUP(E3761, [2]staffs!A:D,4,FALSE)</f>
        <v>genna.serrano@bikes.shop</v>
      </c>
      <c r="G3761" s="2">
        <f>VLOOKUP(D3761, [3]products!$A:$D, 4, FALSE)</f>
        <v>7</v>
      </c>
      <c r="H3761" s="2" t="str">
        <f>VLOOKUP(G3761, [4]categories!A:B, 2, FALSE)</f>
        <v>Road Bikes</v>
      </c>
      <c r="I3761" s="14">
        <f>VLOOKUP(A3761, [1]orders!A:B,2,FALSE)</f>
        <v>533</v>
      </c>
      <c r="J3761" s="14" t="str">
        <f>VLOOKUP(A3761, [1]orders!A:I,9,FALSE)</f>
        <v>garret.clay@yahoo.com</v>
      </c>
      <c r="K3761" s="14">
        <f>VLOOKUP(A3761, [1]orders!A:J,10,FALSE)</f>
        <v>78418</v>
      </c>
      <c r="L3761" s="2" t="str">
        <f>IFERROR(VLOOKUP(C3761, [5]stores!A:B, 2, FALSE), "Unknown")</f>
        <v>Rowlett Bikes</v>
      </c>
      <c r="M3761" s="2" t="str">
        <f>VLOOKUP(D3761,[3]products!A:B,2,FALSE)</f>
        <v>Trek Domane S 5 Disc - 2017</v>
      </c>
      <c r="N3761" s="2" t="str">
        <f>VLOOKUP(D3761, [3]products!A:H, 8, FALSE)</f>
        <v>Trek</v>
      </c>
      <c r="O3761" s="21">
        <f>VLOOKUP(A3761, [1]orders!A:D, 4, FALSE)</f>
        <v>43083</v>
      </c>
      <c r="P3761" s="2">
        <v>1</v>
      </c>
      <c r="Q3761" s="2">
        <v>2599.9899999999998</v>
      </c>
      <c r="R3761" s="27">
        <v>0.05</v>
      </c>
      <c r="S3761" s="2">
        <f t="shared" si="58"/>
        <v>2599.9899999999998</v>
      </c>
    </row>
    <row r="3762" spans="1:19" x14ac:dyDescent="0.3">
      <c r="A3762" s="2">
        <v>1298</v>
      </c>
      <c r="B3762" s="2">
        <v>2</v>
      </c>
      <c r="C3762" s="2">
        <f>VLOOKUP(A3762, [1]orders!A:G, 7, FALSE)</f>
        <v>3</v>
      </c>
      <c r="D3762" s="2">
        <v>110</v>
      </c>
      <c r="E3762" s="2">
        <f>VLOOKUP(C3762, [2]staffs!A:G,1,FALSE)</f>
        <v>3</v>
      </c>
      <c r="F3762" s="2" t="str">
        <f>VLOOKUP(E3762, [2]staffs!A:D,4,FALSE)</f>
        <v>genna.serrano@bikes.shop</v>
      </c>
      <c r="G3762" s="2">
        <f>VLOOKUP(D3762, [3]products!$A:$D, 4, FALSE)</f>
        <v>2</v>
      </c>
      <c r="H3762" s="2" t="str">
        <f>VLOOKUP(G3762, [4]categories!A:B, 2, FALSE)</f>
        <v>Comfort Bicycles</v>
      </c>
      <c r="I3762" s="14">
        <f>VLOOKUP(A3762, [1]orders!A:B,2,FALSE)</f>
        <v>533</v>
      </c>
      <c r="J3762" s="14" t="str">
        <f>VLOOKUP(A3762, [1]orders!A:I,9,FALSE)</f>
        <v>garret.clay@yahoo.com</v>
      </c>
      <c r="K3762" s="14">
        <f>VLOOKUP(A3762, [1]orders!A:J,10,FALSE)</f>
        <v>78418</v>
      </c>
      <c r="L3762" s="2" t="str">
        <f>IFERROR(VLOOKUP(C3762, [5]stores!A:B, 2, FALSE), "Unknown")</f>
        <v>Rowlett Bikes</v>
      </c>
      <c r="M3762" s="2" t="str">
        <f>VLOOKUP(D3762,[3]products!A:B,2,FALSE)</f>
        <v>Sun Bicycles Drifter 7 - 2017</v>
      </c>
      <c r="N3762" s="2" t="str">
        <f>VLOOKUP(D3762, [3]products!A:H, 8, FALSE)</f>
        <v>Sun Bicycles</v>
      </c>
      <c r="O3762" s="21">
        <f>VLOOKUP(A3762, [1]orders!A:D, 4, FALSE)</f>
        <v>43083</v>
      </c>
      <c r="P3762" s="2">
        <v>2</v>
      </c>
      <c r="Q3762" s="2">
        <v>470.99</v>
      </c>
      <c r="R3762" s="27">
        <v>7.0000000000000007E-2</v>
      </c>
      <c r="S3762" s="2">
        <f t="shared" si="58"/>
        <v>941.98</v>
      </c>
    </row>
    <row r="3763" spans="1:19" x14ac:dyDescent="0.3">
      <c r="A3763" s="2">
        <v>1299</v>
      </c>
      <c r="B3763" s="2">
        <v>1</v>
      </c>
      <c r="C3763" s="2">
        <f>VLOOKUP(A3763, [1]orders!A:G, 7, FALSE)</f>
        <v>1</v>
      </c>
      <c r="D3763" s="2">
        <v>14</v>
      </c>
      <c r="E3763" s="2">
        <f>VLOOKUP(C3763, [2]staffs!A:G,1,FALSE)</f>
        <v>1</v>
      </c>
      <c r="F3763" s="2" t="str">
        <f>VLOOKUP(E3763, [2]staffs!A:D,4,FALSE)</f>
        <v>fabiola.jackson@bikes.shop</v>
      </c>
      <c r="G3763" s="2">
        <f>VLOOKUP(D3763, [3]products!$A:$D, 4, FALSE)</f>
        <v>3</v>
      </c>
      <c r="H3763" s="2" t="str">
        <f>VLOOKUP(G3763, [4]categories!A:B, 2, FALSE)</f>
        <v>Cruisers Bicycles</v>
      </c>
      <c r="I3763" s="14">
        <f>VLOOKUP(A3763, [1]orders!A:B,2,FALSE)</f>
        <v>1216</v>
      </c>
      <c r="J3763" s="14" t="str">
        <f>VLOOKUP(A3763, [1]orders!A:I,9,FALSE)</f>
        <v>elvina.gates@hotmail.com</v>
      </c>
      <c r="K3763" s="14">
        <f>VLOOKUP(A3763, [1]orders!A:J,10,FALSE)</f>
        <v>94566</v>
      </c>
      <c r="L3763" s="2" t="str">
        <f>IFERROR(VLOOKUP(C3763, [5]stores!A:B, 2, FALSE), "Unknown")</f>
        <v>Santa Cruz Bikes</v>
      </c>
      <c r="M3763" s="2" t="str">
        <f>VLOOKUP(D3763,[3]products!A:B,2,FALSE)</f>
        <v>Electra Girl's Hawaii 1 (16-inch) - 2015/2016</v>
      </c>
      <c r="N3763" s="2" t="str">
        <f>VLOOKUP(D3763, [3]products!A:H, 8, FALSE)</f>
        <v>Electra</v>
      </c>
      <c r="O3763" s="21">
        <f>VLOOKUP(A3763, [1]orders!A:D, 4, FALSE)</f>
        <v>43084</v>
      </c>
      <c r="P3763" s="2">
        <v>2</v>
      </c>
      <c r="Q3763" s="2">
        <v>269.99</v>
      </c>
      <c r="R3763" s="27">
        <v>0.1</v>
      </c>
      <c r="S3763" s="2">
        <f t="shared" si="58"/>
        <v>539.98</v>
      </c>
    </row>
    <row r="3764" spans="1:19" x14ac:dyDescent="0.3">
      <c r="A3764" s="2">
        <v>1299</v>
      </c>
      <c r="B3764" s="2">
        <v>2</v>
      </c>
      <c r="C3764" s="2">
        <f>VLOOKUP(A3764, [1]orders!A:G, 7, FALSE)</f>
        <v>1</v>
      </c>
      <c r="D3764" s="2">
        <v>101</v>
      </c>
      <c r="E3764" s="2">
        <f>VLOOKUP(C3764, [2]staffs!A:G,1,FALSE)</f>
        <v>1</v>
      </c>
      <c r="F3764" s="2" t="str">
        <f>VLOOKUP(E3764, [2]staffs!A:D,4,FALSE)</f>
        <v>fabiola.jackson@bikes.shop</v>
      </c>
      <c r="G3764" s="2">
        <f>VLOOKUP(D3764, [3]products!$A:$D, 4, FALSE)</f>
        <v>1</v>
      </c>
      <c r="H3764" s="2" t="str">
        <f>VLOOKUP(G3764, [4]categories!A:B, 2, FALSE)</f>
        <v>Children Bicycles</v>
      </c>
      <c r="I3764" s="14">
        <f>VLOOKUP(A3764, [1]orders!A:B,2,FALSE)</f>
        <v>1216</v>
      </c>
      <c r="J3764" s="14" t="str">
        <f>VLOOKUP(A3764, [1]orders!A:I,9,FALSE)</f>
        <v>elvina.gates@hotmail.com</v>
      </c>
      <c r="K3764" s="14">
        <f>VLOOKUP(A3764, [1]orders!A:J,10,FALSE)</f>
        <v>94566</v>
      </c>
      <c r="L3764" s="2" t="str">
        <f>IFERROR(VLOOKUP(C3764, [5]stores!A:B, 2, FALSE), "Unknown")</f>
        <v>Santa Cruz Bikes</v>
      </c>
      <c r="M3764" s="2" t="str">
        <f>VLOOKUP(D3764,[3]products!A:B,2,FALSE)</f>
        <v>Electra Townie 7D (20-inch) - Boys' - 2017</v>
      </c>
      <c r="N3764" s="2" t="str">
        <f>VLOOKUP(D3764, [3]products!A:H, 8, FALSE)</f>
        <v>Electra</v>
      </c>
      <c r="O3764" s="21">
        <f>VLOOKUP(A3764, [1]orders!A:D, 4, FALSE)</f>
        <v>43084</v>
      </c>
      <c r="P3764" s="2">
        <v>1</v>
      </c>
      <c r="Q3764" s="2">
        <v>339.99</v>
      </c>
      <c r="R3764" s="27">
        <v>0.05</v>
      </c>
      <c r="S3764" s="2">
        <f t="shared" si="58"/>
        <v>339.99</v>
      </c>
    </row>
    <row r="3765" spans="1:19" x14ac:dyDescent="0.3">
      <c r="A3765" s="2">
        <v>1299</v>
      </c>
      <c r="B3765" s="2">
        <v>3</v>
      </c>
      <c r="C3765" s="2">
        <f>VLOOKUP(A3765, [1]orders!A:G, 7, FALSE)</f>
        <v>1</v>
      </c>
      <c r="D3765" s="2">
        <v>75</v>
      </c>
      <c r="E3765" s="2">
        <f>VLOOKUP(C3765, [2]staffs!A:G,1,FALSE)</f>
        <v>1</v>
      </c>
      <c r="F3765" s="2" t="str">
        <f>VLOOKUP(E3765, [2]staffs!A:D,4,FALSE)</f>
        <v>fabiola.jackson@bikes.shop</v>
      </c>
      <c r="G3765" s="2">
        <f>VLOOKUP(D3765, [3]products!$A:$D, 4, FALSE)</f>
        <v>3</v>
      </c>
      <c r="H3765" s="2" t="str">
        <f>VLOOKUP(G3765, [4]categories!A:B, 2, FALSE)</f>
        <v>Cruisers Bicycles</v>
      </c>
      <c r="I3765" s="14">
        <f>VLOOKUP(A3765, [1]orders!A:B,2,FALSE)</f>
        <v>1216</v>
      </c>
      <c r="J3765" s="14" t="str">
        <f>VLOOKUP(A3765, [1]orders!A:I,9,FALSE)</f>
        <v>elvina.gates@hotmail.com</v>
      </c>
      <c r="K3765" s="14">
        <f>VLOOKUP(A3765, [1]orders!A:J,10,FALSE)</f>
        <v>94566</v>
      </c>
      <c r="L3765" s="2" t="str">
        <f>IFERROR(VLOOKUP(C3765, [5]stores!A:B, 2, FALSE), "Unknown")</f>
        <v>Santa Cruz Bikes</v>
      </c>
      <c r="M3765" s="2" t="str">
        <f>VLOOKUP(D3765,[3]products!A:B,2,FALSE)</f>
        <v>Electra Cruiser Lux Fat Tire 1 Ladies - 2017</v>
      </c>
      <c r="N3765" s="2" t="str">
        <f>VLOOKUP(D3765, [3]products!A:H, 8, FALSE)</f>
        <v>Electra</v>
      </c>
      <c r="O3765" s="21">
        <f>VLOOKUP(A3765, [1]orders!A:D, 4, FALSE)</f>
        <v>43084</v>
      </c>
      <c r="P3765" s="2">
        <v>1</v>
      </c>
      <c r="Q3765" s="2">
        <v>599.99</v>
      </c>
      <c r="R3765" s="27">
        <v>0.05</v>
      </c>
      <c r="S3765" s="2">
        <f t="shared" si="58"/>
        <v>599.99</v>
      </c>
    </row>
    <row r="3766" spans="1:19" x14ac:dyDescent="0.3">
      <c r="A3766" s="2">
        <v>1299</v>
      </c>
      <c r="B3766" s="2">
        <v>4</v>
      </c>
      <c r="C3766" s="2">
        <f>VLOOKUP(A3766, [1]orders!A:G, 7, FALSE)</f>
        <v>1</v>
      </c>
      <c r="D3766" s="2">
        <v>52</v>
      </c>
      <c r="E3766" s="2">
        <f>VLOOKUP(C3766, [2]staffs!A:G,1,FALSE)</f>
        <v>1</v>
      </c>
      <c r="F3766" s="2" t="str">
        <f>VLOOKUP(E3766, [2]staffs!A:D,4,FALSE)</f>
        <v>fabiola.jackson@bikes.shop</v>
      </c>
      <c r="G3766" s="2">
        <f>VLOOKUP(D3766, [3]products!$A:$D, 4, FALSE)</f>
        <v>7</v>
      </c>
      <c r="H3766" s="2" t="str">
        <f>VLOOKUP(G3766, [4]categories!A:B, 2, FALSE)</f>
        <v>Road Bikes</v>
      </c>
      <c r="I3766" s="14">
        <f>VLOOKUP(A3766, [1]orders!A:B,2,FALSE)</f>
        <v>1216</v>
      </c>
      <c r="J3766" s="14" t="str">
        <f>VLOOKUP(A3766, [1]orders!A:I,9,FALSE)</f>
        <v>elvina.gates@hotmail.com</v>
      </c>
      <c r="K3766" s="14">
        <f>VLOOKUP(A3766, [1]orders!A:J,10,FALSE)</f>
        <v>94566</v>
      </c>
      <c r="L3766" s="2" t="str">
        <f>IFERROR(VLOOKUP(C3766, [5]stores!A:B, 2, FALSE), "Unknown")</f>
        <v>Santa Cruz Bikes</v>
      </c>
      <c r="M3766" s="2" t="str">
        <f>VLOOKUP(D3766,[3]products!A:B,2,FALSE)</f>
        <v>Surly Steamroller - 2017</v>
      </c>
      <c r="N3766" s="2" t="str">
        <f>VLOOKUP(D3766, [3]products!A:H, 8, FALSE)</f>
        <v>Surly</v>
      </c>
      <c r="O3766" s="21">
        <f>VLOOKUP(A3766, [1]orders!A:D, 4, FALSE)</f>
        <v>43084</v>
      </c>
      <c r="P3766" s="2">
        <v>2</v>
      </c>
      <c r="Q3766" s="2">
        <v>875.99</v>
      </c>
      <c r="R3766" s="27">
        <v>0.2</v>
      </c>
      <c r="S3766" s="2">
        <f t="shared" si="58"/>
        <v>1751.98</v>
      </c>
    </row>
    <row r="3767" spans="1:19" x14ac:dyDescent="0.3">
      <c r="A3767" s="2">
        <v>1300</v>
      </c>
      <c r="B3767" s="2">
        <v>1</v>
      </c>
      <c r="C3767" s="2">
        <f>VLOOKUP(A3767, [1]orders!A:G, 7, FALSE)</f>
        <v>2</v>
      </c>
      <c r="D3767" s="2">
        <v>101</v>
      </c>
      <c r="E3767" s="2">
        <f>VLOOKUP(C3767, [2]staffs!A:G,1,FALSE)</f>
        <v>2</v>
      </c>
      <c r="F3767" s="2" t="str">
        <f>VLOOKUP(E3767, [2]staffs!A:D,4,FALSE)</f>
        <v>mireya.copeland@bikes.shop</v>
      </c>
      <c r="G3767" s="2">
        <f>VLOOKUP(D3767, [3]products!$A:$D, 4, FALSE)</f>
        <v>1</v>
      </c>
      <c r="H3767" s="2" t="str">
        <f>VLOOKUP(G3767, [4]categories!A:B, 2, FALSE)</f>
        <v>Children Bicycles</v>
      </c>
      <c r="I3767" s="14">
        <f>VLOOKUP(A3767, [1]orders!A:B,2,FALSE)</f>
        <v>824</v>
      </c>
      <c r="J3767" s="14" t="str">
        <f>VLOOKUP(A3767, [1]orders!A:I,9,FALSE)</f>
        <v>veronika.rollins@yahoo.com</v>
      </c>
      <c r="K3767" s="14">
        <f>VLOOKUP(A3767, [1]orders!A:J,10,FALSE)</f>
        <v>14580</v>
      </c>
      <c r="L3767" s="2" t="str">
        <f>IFERROR(VLOOKUP(C3767, [5]stores!A:B, 2, FALSE), "Unknown")</f>
        <v>Baldwin Bikes</v>
      </c>
      <c r="M3767" s="2" t="str">
        <f>VLOOKUP(D3767,[3]products!A:B,2,FALSE)</f>
        <v>Electra Townie 7D (20-inch) - Boys' - 2017</v>
      </c>
      <c r="N3767" s="2" t="str">
        <f>VLOOKUP(D3767, [3]products!A:H, 8, FALSE)</f>
        <v>Electra</v>
      </c>
      <c r="O3767" s="21">
        <f>VLOOKUP(A3767, [1]orders!A:D, 4, FALSE)</f>
        <v>43084</v>
      </c>
      <c r="P3767" s="2">
        <v>2</v>
      </c>
      <c r="Q3767" s="2">
        <v>339.99</v>
      </c>
      <c r="R3767" s="27">
        <v>7.0000000000000007E-2</v>
      </c>
      <c r="S3767" s="2">
        <f t="shared" si="58"/>
        <v>679.98</v>
      </c>
    </row>
    <row r="3768" spans="1:19" x14ac:dyDescent="0.3">
      <c r="A3768" s="2">
        <v>1300</v>
      </c>
      <c r="B3768" s="2">
        <v>2</v>
      </c>
      <c r="C3768" s="2">
        <f>VLOOKUP(A3768, [1]orders!A:G, 7, FALSE)</f>
        <v>2</v>
      </c>
      <c r="D3768" s="2">
        <v>58</v>
      </c>
      <c r="E3768" s="2">
        <f>VLOOKUP(C3768, [2]staffs!A:G,1,FALSE)</f>
        <v>2</v>
      </c>
      <c r="F3768" s="2" t="str">
        <f>VLOOKUP(E3768, [2]staffs!A:D,4,FALSE)</f>
        <v>mireya.copeland@bikes.shop</v>
      </c>
      <c r="G3768" s="2">
        <f>VLOOKUP(D3768, [3]products!$A:$D, 4, FALSE)</f>
        <v>7</v>
      </c>
      <c r="H3768" s="2" t="str">
        <f>VLOOKUP(G3768, [4]categories!A:B, 2, FALSE)</f>
        <v>Road Bikes</v>
      </c>
      <c r="I3768" s="14">
        <f>VLOOKUP(A3768, [1]orders!A:B,2,FALSE)</f>
        <v>824</v>
      </c>
      <c r="J3768" s="14" t="str">
        <f>VLOOKUP(A3768, [1]orders!A:I,9,FALSE)</f>
        <v>veronika.rollins@yahoo.com</v>
      </c>
      <c r="K3768" s="14">
        <f>VLOOKUP(A3768, [1]orders!A:J,10,FALSE)</f>
        <v>14580</v>
      </c>
      <c r="L3768" s="2" t="str">
        <f>IFERROR(VLOOKUP(C3768, [5]stores!A:B, 2, FALSE), "Unknown")</f>
        <v>Baldwin Bikes</v>
      </c>
      <c r="M3768" s="2" t="str">
        <f>VLOOKUP(D3768,[3]products!A:B,2,FALSE)</f>
        <v>Trek Madone 9.2 - 2017</v>
      </c>
      <c r="N3768" s="2" t="str">
        <f>VLOOKUP(D3768, [3]products!A:H, 8, FALSE)</f>
        <v>Trek</v>
      </c>
      <c r="O3768" s="21">
        <f>VLOOKUP(A3768, [1]orders!A:D, 4, FALSE)</f>
        <v>43084</v>
      </c>
      <c r="P3768" s="2">
        <v>2</v>
      </c>
      <c r="Q3768" s="2">
        <v>4999.99</v>
      </c>
      <c r="R3768" s="27">
        <v>0.05</v>
      </c>
      <c r="S3768" s="2">
        <f t="shared" si="58"/>
        <v>9999.98</v>
      </c>
    </row>
    <row r="3769" spans="1:19" x14ac:dyDescent="0.3">
      <c r="A3769" s="2">
        <v>1301</v>
      </c>
      <c r="B3769" s="2">
        <v>1</v>
      </c>
      <c r="C3769" s="2">
        <f>VLOOKUP(A3769, [1]orders!A:G, 7, FALSE)</f>
        <v>1</v>
      </c>
      <c r="D3769" s="2">
        <v>45</v>
      </c>
      <c r="E3769" s="2">
        <f>VLOOKUP(C3769, [2]staffs!A:G,1,FALSE)</f>
        <v>1</v>
      </c>
      <c r="F3769" s="2" t="str">
        <f>VLOOKUP(E3769, [2]staffs!A:D,4,FALSE)</f>
        <v>fabiola.jackson@bikes.shop</v>
      </c>
      <c r="G3769" s="2">
        <f>VLOOKUP(D3769, [3]products!$A:$D, 4, FALSE)</f>
        <v>6</v>
      </c>
      <c r="H3769" s="2" t="str">
        <f>VLOOKUP(G3769, [4]categories!A:B, 2, FALSE)</f>
        <v>Mountain Bikes</v>
      </c>
      <c r="I3769" s="14">
        <f>VLOOKUP(A3769, [1]orders!A:B,2,FALSE)</f>
        <v>1088</v>
      </c>
      <c r="J3769" s="14" t="str">
        <f>VLOOKUP(A3769, [1]orders!A:I,9,FALSE)</f>
        <v>jane.henderson@hotmail.com</v>
      </c>
      <c r="K3769" s="14">
        <f>VLOOKUP(A3769, [1]orders!A:J,10,FALSE)</f>
        <v>92307</v>
      </c>
      <c r="L3769" s="2" t="str">
        <f>IFERROR(VLOOKUP(C3769, [5]stores!A:B, 2, FALSE), "Unknown")</f>
        <v>Santa Cruz Bikes</v>
      </c>
      <c r="M3769" s="2" t="str">
        <f>VLOOKUP(D3769,[3]products!A:B,2,FALSE)</f>
        <v>Haro SR 1.2 - 2017</v>
      </c>
      <c r="N3769" s="2" t="str">
        <f>VLOOKUP(D3769, [3]products!A:H, 8, FALSE)</f>
        <v>Haro</v>
      </c>
      <c r="O3769" s="21">
        <f>VLOOKUP(A3769, [1]orders!A:D, 4, FALSE)</f>
        <v>43085</v>
      </c>
      <c r="P3769" s="2">
        <v>2</v>
      </c>
      <c r="Q3769" s="2">
        <v>869.99</v>
      </c>
      <c r="R3769" s="27">
        <v>0.2</v>
      </c>
      <c r="S3769" s="2">
        <f t="shared" si="58"/>
        <v>1739.98</v>
      </c>
    </row>
    <row r="3770" spans="1:19" x14ac:dyDescent="0.3">
      <c r="A3770" s="2">
        <v>1301</v>
      </c>
      <c r="B3770" s="2">
        <v>2</v>
      </c>
      <c r="C3770" s="2">
        <f>VLOOKUP(A3770, [1]orders!A:G, 7, FALSE)</f>
        <v>1</v>
      </c>
      <c r="D3770" s="2">
        <v>105</v>
      </c>
      <c r="E3770" s="2">
        <f>VLOOKUP(C3770, [2]staffs!A:G,1,FALSE)</f>
        <v>1</v>
      </c>
      <c r="F3770" s="2" t="str">
        <f>VLOOKUP(E3770, [2]staffs!A:D,4,FALSE)</f>
        <v>fabiola.jackson@bikes.shop</v>
      </c>
      <c r="G3770" s="2">
        <f>VLOOKUP(D3770, [3]products!$A:$D, 4, FALSE)</f>
        <v>2</v>
      </c>
      <c r="H3770" s="2" t="str">
        <f>VLOOKUP(G3770, [4]categories!A:B, 2, FALSE)</f>
        <v>Comfort Bicycles</v>
      </c>
      <c r="I3770" s="14">
        <f>VLOOKUP(A3770, [1]orders!A:B,2,FALSE)</f>
        <v>1088</v>
      </c>
      <c r="J3770" s="14" t="str">
        <f>VLOOKUP(A3770, [1]orders!A:I,9,FALSE)</f>
        <v>jane.henderson@hotmail.com</v>
      </c>
      <c r="K3770" s="14">
        <f>VLOOKUP(A3770, [1]orders!A:J,10,FALSE)</f>
        <v>92307</v>
      </c>
      <c r="L3770" s="2" t="str">
        <f>IFERROR(VLOOKUP(C3770, [5]stores!A:B, 2, FALSE), "Unknown")</f>
        <v>Santa Cruz Bikes</v>
      </c>
      <c r="M3770" s="2" t="str">
        <f>VLOOKUP(D3770,[3]products!A:B,2,FALSE)</f>
        <v>Sun Bicycles Streamway 7 - 2017</v>
      </c>
      <c r="N3770" s="2" t="str">
        <f>VLOOKUP(D3770, [3]products!A:H, 8, FALSE)</f>
        <v>Sun Bicycles</v>
      </c>
      <c r="O3770" s="21">
        <f>VLOOKUP(A3770, [1]orders!A:D, 4, FALSE)</f>
        <v>43085</v>
      </c>
      <c r="P3770" s="2">
        <v>2</v>
      </c>
      <c r="Q3770" s="2">
        <v>533.99</v>
      </c>
      <c r="R3770" s="27">
        <v>0.1</v>
      </c>
      <c r="S3770" s="2">
        <f t="shared" si="58"/>
        <v>1067.98</v>
      </c>
    </row>
    <row r="3771" spans="1:19" x14ac:dyDescent="0.3">
      <c r="A3771" s="2">
        <v>1301</v>
      </c>
      <c r="B3771" s="2">
        <v>3</v>
      </c>
      <c r="C3771" s="2">
        <f>VLOOKUP(A3771, [1]orders!A:G, 7, FALSE)</f>
        <v>1</v>
      </c>
      <c r="D3771" s="2">
        <v>8</v>
      </c>
      <c r="E3771" s="2">
        <f>VLOOKUP(C3771, [2]staffs!A:G,1,FALSE)</f>
        <v>1</v>
      </c>
      <c r="F3771" s="2" t="str">
        <f>VLOOKUP(E3771, [2]staffs!A:D,4,FALSE)</f>
        <v>fabiola.jackson@bikes.shop</v>
      </c>
      <c r="G3771" s="2">
        <f>VLOOKUP(D3771, [3]products!$A:$D, 4, FALSE)</f>
        <v>6</v>
      </c>
      <c r="H3771" s="2" t="str">
        <f>VLOOKUP(G3771, [4]categories!A:B, 2, FALSE)</f>
        <v>Mountain Bikes</v>
      </c>
      <c r="I3771" s="14">
        <f>VLOOKUP(A3771, [1]orders!A:B,2,FALSE)</f>
        <v>1088</v>
      </c>
      <c r="J3771" s="14" t="str">
        <f>VLOOKUP(A3771, [1]orders!A:I,9,FALSE)</f>
        <v>jane.henderson@hotmail.com</v>
      </c>
      <c r="K3771" s="14">
        <f>VLOOKUP(A3771, [1]orders!A:J,10,FALSE)</f>
        <v>92307</v>
      </c>
      <c r="L3771" s="2" t="str">
        <f>IFERROR(VLOOKUP(C3771, [5]stores!A:B, 2, FALSE), "Unknown")</f>
        <v>Santa Cruz Bikes</v>
      </c>
      <c r="M3771" s="2" t="str">
        <f>VLOOKUP(D3771,[3]products!A:B,2,FALSE)</f>
        <v>Trek Remedy 29 Carbon Frameset - 2016</v>
      </c>
      <c r="N3771" s="2" t="str">
        <f>VLOOKUP(D3771, [3]products!A:H, 8, FALSE)</f>
        <v>Trek</v>
      </c>
      <c r="O3771" s="21">
        <f>VLOOKUP(A3771, [1]orders!A:D, 4, FALSE)</f>
        <v>43085</v>
      </c>
      <c r="P3771" s="2">
        <v>1</v>
      </c>
      <c r="Q3771" s="2">
        <v>1799.99</v>
      </c>
      <c r="R3771" s="27">
        <v>0.2</v>
      </c>
      <c r="S3771" s="2">
        <f t="shared" si="58"/>
        <v>1799.99</v>
      </c>
    </row>
    <row r="3772" spans="1:19" x14ac:dyDescent="0.3">
      <c r="A3772" s="2">
        <v>1302</v>
      </c>
      <c r="B3772" s="2">
        <v>1</v>
      </c>
      <c r="C3772" s="2">
        <f>VLOOKUP(A3772, [1]orders!A:G, 7, FALSE)</f>
        <v>2</v>
      </c>
      <c r="D3772" s="2">
        <v>38</v>
      </c>
      <c r="E3772" s="2">
        <f>VLOOKUP(C3772, [2]staffs!A:G,1,FALSE)</f>
        <v>2</v>
      </c>
      <c r="F3772" s="2" t="str">
        <f>VLOOKUP(E3772, [2]staffs!A:D,4,FALSE)</f>
        <v>mireya.copeland@bikes.shop</v>
      </c>
      <c r="G3772" s="2">
        <f>VLOOKUP(D3772, [3]products!$A:$D, 4, FALSE)</f>
        <v>6</v>
      </c>
      <c r="H3772" s="2" t="str">
        <f>VLOOKUP(G3772, [4]categories!A:B, 2, FALSE)</f>
        <v>Mountain Bikes</v>
      </c>
      <c r="I3772" s="14">
        <f>VLOOKUP(A3772, [1]orders!A:B,2,FALSE)</f>
        <v>322</v>
      </c>
      <c r="J3772" s="14" t="str">
        <f>VLOOKUP(A3772, [1]orders!A:I,9,FALSE)</f>
        <v>merideth.preston@yahoo.com</v>
      </c>
      <c r="K3772" s="14">
        <f>VLOOKUP(A3772, [1]orders!A:J,10,FALSE)</f>
        <v>12601</v>
      </c>
      <c r="L3772" s="2" t="str">
        <f>IFERROR(VLOOKUP(C3772, [5]stores!A:B, 2, FALSE), "Unknown")</f>
        <v>Baldwin Bikes</v>
      </c>
      <c r="M3772" s="2" t="str">
        <f>VLOOKUP(D3772,[3]products!A:B,2,FALSE)</f>
        <v>Haro Flightline Two 26 Plus - 2017</v>
      </c>
      <c r="N3772" s="2" t="str">
        <f>VLOOKUP(D3772, [3]products!A:H, 8, FALSE)</f>
        <v>Haro</v>
      </c>
      <c r="O3772" s="21">
        <f>VLOOKUP(A3772, [1]orders!A:D, 4, FALSE)</f>
        <v>43085</v>
      </c>
      <c r="P3772" s="2">
        <v>1</v>
      </c>
      <c r="Q3772" s="2">
        <v>549.99</v>
      </c>
      <c r="R3772" s="27">
        <v>0.05</v>
      </c>
      <c r="S3772" s="2">
        <f t="shared" si="58"/>
        <v>549.99</v>
      </c>
    </row>
    <row r="3773" spans="1:19" x14ac:dyDescent="0.3">
      <c r="A3773" s="2">
        <v>1302</v>
      </c>
      <c r="B3773" s="2">
        <v>2</v>
      </c>
      <c r="C3773" s="2">
        <f>VLOOKUP(A3773, [1]orders!A:G, 7, FALSE)</f>
        <v>2</v>
      </c>
      <c r="D3773" s="2">
        <v>20</v>
      </c>
      <c r="E3773" s="2">
        <f>VLOOKUP(C3773, [2]staffs!A:G,1,FALSE)</f>
        <v>2</v>
      </c>
      <c r="F3773" s="2" t="str">
        <f>VLOOKUP(E3773, [2]staffs!A:D,4,FALSE)</f>
        <v>mireya.copeland@bikes.shop</v>
      </c>
      <c r="G3773" s="2">
        <f>VLOOKUP(D3773, [3]products!$A:$D, 4, FALSE)</f>
        <v>3</v>
      </c>
      <c r="H3773" s="2" t="str">
        <f>VLOOKUP(G3773, [4]categories!A:B, 2, FALSE)</f>
        <v>Cruisers Bicycles</v>
      </c>
      <c r="I3773" s="14">
        <f>VLOOKUP(A3773, [1]orders!A:B,2,FALSE)</f>
        <v>322</v>
      </c>
      <c r="J3773" s="14" t="str">
        <f>VLOOKUP(A3773, [1]orders!A:I,9,FALSE)</f>
        <v>merideth.preston@yahoo.com</v>
      </c>
      <c r="K3773" s="14">
        <f>VLOOKUP(A3773, [1]orders!A:J,10,FALSE)</f>
        <v>12601</v>
      </c>
      <c r="L3773" s="2" t="str">
        <f>IFERROR(VLOOKUP(C3773, [5]stores!A:B, 2, FALSE), "Unknown")</f>
        <v>Baldwin Bikes</v>
      </c>
      <c r="M3773" s="2" t="str">
        <f>VLOOKUP(D3773,[3]products!A:B,2,FALSE)</f>
        <v>Electra Townie Original 7D EQ - Women's - 2016</v>
      </c>
      <c r="N3773" s="2" t="str">
        <f>VLOOKUP(D3773, [3]products!A:H, 8, FALSE)</f>
        <v>Electra</v>
      </c>
      <c r="O3773" s="21">
        <f>VLOOKUP(A3773, [1]orders!A:D, 4, FALSE)</f>
        <v>43085</v>
      </c>
      <c r="P3773" s="2">
        <v>2</v>
      </c>
      <c r="Q3773" s="2">
        <v>599.99</v>
      </c>
      <c r="R3773" s="27">
        <v>0.1</v>
      </c>
      <c r="S3773" s="2">
        <f t="shared" si="58"/>
        <v>1199.98</v>
      </c>
    </row>
    <row r="3774" spans="1:19" x14ac:dyDescent="0.3">
      <c r="A3774" s="2">
        <v>1302</v>
      </c>
      <c r="B3774" s="2">
        <v>3</v>
      </c>
      <c r="C3774" s="2">
        <f>VLOOKUP(A3774, [1]orders!A:G, 7, FALSE)</f>
        <v>2</v>
      </c>
      <c r="D3774" s="2">
        <v>56</v>
      </c>
      <c r="E3774" s="2">
        <f>VLOOKUP(C3774, [2]staffs!A:G,1,FALSE)</f>
        <v>2</v>
      </c>
      <c r="F3774" s="2" t="str">
        <f>VLOOKUP(E3774, [2]staffs!A:D,4,FALSE)</f>
        <v>mireya.copeland@bikes.shop</v>
      </c>
      <c r="G3774" s="2">
        <f>VLOOKUP(D3774, [3]products!$A:$D, 4, FALSE)</f>
        <v>7</v>
      </c>
      <c r="H3774" s="2" t="str">
        <f>VLOOKUP(G3774, [4]categories!A:B, 2, FALSE)</f>
        <v>Road Bikes</v>
      </c>
      <c r="I3774" s="14">
        <f>VLOOKUP(A3774, [1]orders!A:B,2,FALSE)</f>
        <v>322</v>
      </c>
      <c r="J3774" s="14" t="str">
        <f>VLOOKUP(A3774, [1]orders!A:I,9,FALSE)</f>
        <v>merideth.preston@yahoo.com</v>
      </c>
      <c r="K3774" s="14">
        <f>VLOOKUP(A3774, [1]orders!A:J,10,FALSE)</f>
        <v>12601</v>
      </c>
      <c r="L3774" s="2" t="str">
        <f>IFERROR(VLOOKUP(C3774, [5]stores!A:B, 2, FALSE), "Unknown")</f>
        <v>Baldwin Bikes</v>
      </c>
      <c r="M3774" s="2" t="str">
        <f>VLOOKUP(D3774,[3]products!A:B,2,FALSE)</f>
        <v>Trek Domane SLR 6 Disc - 2017</v>
      </c>
      <c r="N3774" s="2" t="str">
        <f>VLOOKUP(D3774, [3]products!A:H, 8, FALSE)</f>
        <v>Trek</v>
      </c>
      <c r="O3774" s="21">
        <f>VLOOKUP(A3774, [1]orders!A:D, 4, FALSE)</f>
        <v>43085</v>
      </c>
      <c r="P3774" s="2">
        <v>2</v>
      </c>
      <c r="Q3774" s="2">
        <v>5499.99</v>
      </c>
      <c r="R3774" s="27">
        <v>7.0000000000000007E-2</v>
      </c>
      <c r="S3774" s="2">
        <f t="shared" si="58"/>
        <v>10999.98</v>
      </c>
    </row>
    <row r="3775" spans="1:19" x14ac:dyDescent="0.3">
      <c r="A3775" s="2">
        <v>1303</v>
      </c>
      <c r="B3775" s="2">
        <v>1</v>
      </c>
      <c r="C3775" s="2">
        <f>VLOOKUP(A3775, [1]orders!A:G, 7, FALSE)</f>
        <v>2</v>
      </c>
      <c r="D3775" s="2">
        <v>96</v>
      </c>
      <c r="E3775" s="2">
        <f>VLOOKUP(C3775, [2]staffs!A:G,1,FALSE)</f>
        <v>2</v>
      </c>
      <c r="F3775" s="2" t="str">
        <f>VLOOKUP(E3775, [2]staffs!A:D,4,FALSE)</f>
        <v>mireya.copeland@bikes.shop</v>
      </c>
      <c r="G3775" s="2">
        <f>VLOOKUP(D3775, [3]products!$A:$D, 4, FALSE)</f>
        <v>1</v>
      </c>
      <c r="H3775" s="2" t="str">
        <f>VLOOKUP(G3775, [4]categories!A:B, 2, FALSE)</f>
        <v>Children Bicycles</v>
      </c>
      <c r="I3775" s="14">
        <f>VLOOKUP(A3775, [1]orders!A:B,2,FALSE)</f>
        <v>878</v>
      </c>
      <c r="J3775" s="14" t="str">
        <f>VLOOKUP(A3775, [1]orders!A:I,9,FALSE)</f>
        <v>melodie.melton@yahoo.com</v>
      </c>
      <c r="K3775" s="14">
        <f>VLOOKUP(A3775, [1]orders!A:J,10,FALSE)</f>
        <v>11787</v>
      </c>
      <c r="L3775" s="2" t="str">
        <f>IFERROR(VLOOKUP(C3775, [5]stores!A:B, 2, FALSE), "Unknown")</f>
        <v>Baldwin Bikes</v>
      </c>
      <c r="M3775" s="2" t="str">
        <f>VLOOKUP(D3775,[3]products!A:B,2,FALSE)</f>
        <v>Electra Moto 3i (20-inch) - Boy's - 2017</v>
      </c>
      <c r="N3775" s="2" t="str">
        <f>VLOOKUP(D3775, [3]products!A:H, 8, FALSE)</f>
        <v>Electra</v>
      </c>
      <c r="O3775" s="21">
        <f>VLOOKUP(A3775, [1]orders!A:D, 4, FALSE)</f>
        <v>43085</v>
      </c>
      <c r="P3775" s="2">
        <v>1</v>
      </c>
      <c r="Q3775" s="2">
        <v>349.99</v>
      </c>
      <c r="R3775" s="27">
        <v>0.1</v>
      </c>
      <c r="S3775" s="2">
        <f t="shared" si="58"/>
        <v>349.99</v>
      </c>
    </row>
    <row r="3776" spans="1:19" x14ac:dyDescent="0.3">
      <c r="A3776" s="2">
        <v>1303</v>
      </c>
      <c r="B3776" s="2">
        <v>2</v>
      </c>
      <c r="C3776" s="2">
        <f>VLOOKUP(A3776, [1]orders!A:G, 7, FALSE)</f>
        <v>2</v>
      </c>
      <c r="D3776" s="2">
        <v>63</v>
      </c>
      <c r="E3776" s="2">
        <f>VLOOKUP(C3776, [2]staffs!A:G,1,FALSE)</f>
        <v>2</v>
      </c>
      <c r="F3776" s="2" t="str">
        <f>VLOOKUP(E3776, [2]staffs!A:D,4,FALSE)</f>
        <v>mireya.copeland@bikes.shop</v>
      </c>
      <c r="G3776" s="2">
        <f>VLOOKUP(D3776, [3]products!$A:$D, 4, FALSE)</f>
        <v>4</v>
      </c>
      <c r="H3776" s="2" t="str">
        <f>VLOOKUP(G3776, [4]categories!A:B, 2, FALSE)</f>
        <v>Cyclocross Bicycles</v>
      </c>
      <c r="I3776" s="14">
        <f>VLOOKUP(A3776, [1]orders!A:B,2,FALSE)</f>
        <v>878</v>
      </c>
      <c r="J3776" s="14" t="str">
        <f>VLOOKUP(A3776, [1]orders!A:I,9,FALSE)</f>
        <v>melodie.melton@yahoo.com</v>
      </c>
      <c r="K3776" s="14">
        <f>VLOOKUP(A3776, [1]orders!A:J,10,FALSE)</f>
        <v>11787</v>
      </c>
      <c r="L3776" s="2" t="str">
        <f>IFERROR(VLOOKUP(C3776, [5]stores!A:B, 2, FALSE), "Unknown")</f>
        <v>Baldwin Bikes</v>
      </c>
      <c r="M3776" s="2" t="str">
        <f>VLOOKUP(D3776,[3]products!A:B,2,FALSE)</f>
        <v>Trek Boone Race Shop Limited - 2017</v>
      </c>
      <c r="N3776" s="2" t="str">
        <f>VLOOKUP(D3776, [3]products!A:H, 8, FALSE)</f>
        <v>Trek</v>
      </c>
      <c r="O3776" s="21">
        <f>VLOOKUP(A3776, [1]orders!A:D, 4, FALSE)</f>
        <v>43085</v>
      </c>
      <c r="P3776" s="2">
        <v>2</v>
      </c>
      <c r="Q3776" s="2">
        <v>3499.99</v>
      </c>
      <c r="R3776" s="27">
        <v>0.2</v>
      </c>
      <c r="S3776" s="2">
        <f t="shared" si="58"/>
        <v>6999.98</v>
      </c>
    </row>
    <row r="3777" spans="1:19" x14ac:dyDescent="0.3">
      <c r="A3777" s="2">
        <v>1303</v>
      </c>
      <c r="B3777" s="2">
        <v>3</v>
      </c>
      <c r="C3777" s="2">
        <f>VLOOKUP(A3777, [1]orders!A:G, 7, FALSE)</f>
        <v>2</v>
      </c>
      <c r="D3777" s="2">
        <v>108</v>
      </c>
      <c r="E3777" s="2">
        <f>VLOOKUP(C3777, [2]staffs!A:G,1,FALSE)</f>
        <v>2</v>
      </c>
      <c r="F3777" s="2" t="str">
        <f>VLOOKUP(E3777, [2]staffs!A:D,4,FALSE)</f>
        <v>mireya.copeland@bikes.shop</v>
      </c>
      <c r="G3777" s="2">
        <f>VLOOKUP(D3777, [3]products!$A:$D, 4, FALSE)</f>
        <v>2</v>
      </c>
      <c r="H3777" s="2" t="str">
        <f>VLOOKUP(G3777, [4]categories!A:B, 2, FALSE)</f>
        <v>Comfort Bicycles</v>
      </c>
      <c r="I3777" s="14">
        <f>VLOOKUP(A3777, [1]orders!A:B,2,FALSE)</f>
        <v>878</v>
      </c>
      <c r="J3777" s="14" t="str">
        <f>VLOOKUP(A3777, [1]orders!A:I,9,FALSE)</f>
        <v>melodie.melton@yahoo.com</v>
      </c>
      <c r="K3777" s="14">
        <f>VLOOKUP(A3777, [1]orders!A:J,10,FALSE)</f>
        <v>11787</v>
      </c>
      <c r="L3777" s="2" t="str">
        <f>IFERROR(VLOOKUP(C3777, [5]stores!A:B, 2, FALSE), "Unknown")</f>
        <v>Baldwin Bikes</v>
      </c>
      <c r="M3777" s="2" t="str">
        <f>VLOOKUP(D3777,[3]products!A:B,2,FALSE)</f>
        <v>Sun Bicycles Cruz 3 - Women's - 2017</v>
      </c>
      <c r="N3777" s="2" t="str">
        <f>VLOOKUP(D3777, [3]products!A:H, 8, FALSE)</f>
        <v>Sun Bicycles</v>
      </c>
      <c r="O3777" s="21">
        <f>VLOOKUP(A3777, [1]orders!A:D, 4, FALSE)</f>
        <v>43085</v>
      </c>
      <c r="P3777" s="2">
        <v>1</v>
      </c>
      <c r="Q3777" s="2">
        <v>449.99</v>
      </c>
      <c r="R3777" s="27">
        <v>0.1</v>
      </c>
      <c r="S3777" s="2">
        <f t="shared" si="58"/>
        <v>449.99</v>
      </c>
    </row>
    <row r="3778" spans="1:19" x14ac:dyDescent="0.3">
      <c r="A3778" s="2">
        <v>1303</v>
      </c>
      <c r="B3778" s="2">
        <v>4</v>
      </c>
      <c r="C3778" s="2">
        <f>VLOOKUP(A3778, [1]orders!A:G, 7, FALSE)</f>
        <v>2</v>
      </c>
      <c r="D3778" s="2">
        <v>73</v>
      </c>
      <c r="E3778" s="2">
        <f>VLOOKUP(C3778, [2]staffs!A:G,1,FALSE)</f>
        <v>2</v>
      </c>
      <c r="F3778" s="2" t="str">
        <f>VLOOKUP(E3778, [2]staffs!A:D,4,FALSE)</f>
        <v>mireya.copeland@bikes.shop</v>
      </c>
      <c r="G3778" s="2">
        <f>VLOOKUP(D3778, [3]products!$A:$D, 4, FALSE)</f>
        <v>3</v>
      </c>
      <c r="H3778" s="2" t="str">
        <f>VLOOKUP(G3778, [4]categories!A:B, 2, FALSE)</f>
        <v>Cruisers Bicycles</v>
      </c>
      <c r="I3778" s="14">
        <f>VLOOKUP(A3778, [1]orders!A:B,2,FALSE)</f>
        <v>878</v>
      </c>
      <c r="J3778" s="14" t="str">
        <f>VLOOKUP(A3778, [1]orders!A:I,9,FALSE)</f>
        <v>melodie.melton@yahoo.com</v>
      </c>
      <c r="K3778" s="14">
        <f>VLOOKUP(A3778, [1]orders!A:J,10,FALSE)</f>
        <v>11787</v>
      </c>
      <c r="L3778" s="2" t="str">
        <f>IFERROR(VLOOKUP(C3778, [5]stores!A:B, 2, FALSE), "Unknown")</f>
        <v>Baldwin Bikes</v>
      </c>
      <c r="M3778" s="2" t="str">
        <f>VLOOKUP(D3778,[3]products!A:B,2,FALSE)</f>
        <v>Sun Bicycles Brickell Tandem 7 - 2017</v>
      </c>
      <c r="N3778" s="2" t="str">
        <f>VLOOKUP(D3778, [3]products!A:H, 8, FALSE)</f>
        <v>Sun Bicycles</v>
      </c>
      <c r="O3778" s="21">
        <f>VLOOKUP(A3778, [1]orders!A:D, 4, FALSE)</f>
        <v>43085</v>
      </c>
      <c r="P3778" s="2">
        <v>1</v>
      </c>
      <c r="Q3778" s="2">
        <v>749.99</v>
      </c>
      <c r="R3778" s="27">
        <v>0.1</v>
      </c>
      <c r="S3778" s="2">
        <f t="shared" si="58"/>
        <v>749.99</v>
      </c>
    </row>
    <row r="3779" spans="1:19" x14ac:dyDescent="0.3">
      <c r="A3779" s="2">
        <v>1303</v>
      </c>
      <c r="B3779" s="2">
        <v>5</v>
      </c>
      <c r="C3779" s="2">
        <f>VLOOKUP(A3779, [1]orders!A:G, 7, FALSE)</f>
        <v>2</v>
      </c>
      <c r="D3779" s="2">
        <v>24</v>
      </c>
      <c r="E3779" s="2">
        <f>VLOOKUP(C3779, [2]staffs!A:G,1,FALSE)</f>
        <v>2</v>
      </c>
      <c r="F3779" s="2" t="str">
        <f>VLOOKUP(E3779, [2]staffs!A:D,4,FALSE)</f>
        <v>mireya.copeland@bikes.shop</v>
      </c>
      <c r="G3779" s="2">
        <f>VLOOKUP(D3779, [3]products!$A:$D, 4, FALSE)</f>
        <v>2</v>
      </c>
      <c r="H3779" s="2" t="str">
        <f>VLOOKUP(G3779, [4]categories!A:B, 2, FALSE)</f>
        <v>Comfort Bicycles</v>
      </c>
      <c r="I3779" s="14">
        <f>VLOOKUP(A3779, [1]orders!A:B,2,FALSE)</f>
        <v>878</v>
      </c>
      <c r="J3779" s="14" t="str">
        <f>VLOOKUP(A3779, [1]orders!A:I,9,FALSE)</f>
        <v>melodie.melton@yahoo.com</v>
      </c>
      <c r="K3779" s="14">
        <f>VLOOKUP(A3779, [1]orders!A:J,10,FALSE)</f>
        <v>11787</v>
      </c>
      <c r="L3779" s="2" t="str">
        <f>IFERROR(VLOOKUP(C3779, [5]stores!A:B, 2, FALSE), "Unknown")</f>
        <v>Baldwin Bikes</v>
      </c>
      <c r="M3779" s="2" t="str">
        <f>VLOOKUP(D3779,[3]products!A:B,2,FALSE)</f>
        <v>Electra Townie Original 21D - 2016</v>
      </c>
      <c r="N3779" s="2" t="str">
        <f>VLOOKUP(D3779, [3]products!A:H, 8, FALSE)</f>
        <v>Electra</v>
      </c>
      <c r="O3779" s="21">
        <f>VLOOKUP(A3779, [1]orders!A:D, 4, FALSE)</f>
        <v>43085</v>
      </c>
      <c r="P3779" s="2">
        <v>2</v>
      </c>
      <c r="Q3779" s="2">
        <v>549.99</v>
      </c>
      <c r="R3779" s="27">
        <v>0.1</v>
      </c>
      <c r="S3779" s="2">
        <f t="shared" ref="S3779:S3842" si="59">P3779*Q3779</f>
        <v>1099.98</v>
      </c>
    </row>
    <row r="3780" spans="1:19" x14ac:dyDescent="0.3">
      <c r="A3780" s="2">
        <v>1304</v>
      </c>
      <c r="B3780" s="2">
        <v>1</v>
      </c>
      <c r="C3780" s="2">
        <f>VLOOKUP(A3780, [1]orders!A:G, 7, FALSE)</f>
        <v>2</v>
      </c>
      <c r="D3780" s="2">
        <v>80</v>
      </c>
      <c r="E3780" s="2">
        <f>VLOOKUP(C3780, [2]staffs!A:G,1,FALSE)</f>
        <v>2</v>
      </c>
      <c r="F3780" s="2" t="str">
        <f>VLOOKUP(E3780, [2]staffs!A:D,4,FALSE)</f>
        <v>mireya.copeland@bikes.shop</v>
      </c>
      <c r="G3780" s="2">
        <f>VLOOKUP(D3780, [3]products!$A:$D, 4, FALSE)</f>
        <v>3</v>
      </c>
      <c r="H3780" s="2" t="str">
        <f>VLOOKUP(G3780, [4]categories!A:B, 2, FALSE)</f>
        <v>Cruisers Bicycles</v>
      </c>
      <c r="I3780" s="14">
        <f>VLOOKUP(A3780, [1]orders!A:B,2,FALSE)</f>
        <v>1409</v>
      </c>
      <c r="J3780" s="14" t="str">
        <f>VLOOKUP(A3780, [1]orders!A:I,9,FALSE)</f>
        <v>lamar.bush@msn.com</v>
      </c>
      <c r="K3780" s="14">
        <f>VLOOKUP(A3780, [1]orders!A:J,10,FALSE)</f>
        <v>14215</v>
      </c>
      <c r="L3780" s="2" t="str">
        <f>IFERROR(VLOOKUP(C3780, [5]stores!A:B, 2, FALSE), "Unknown")</f>
        <v>Baldwin Bikes</v>
      </c>
      <c r="M3780" s="2" t="str">
        <f>VLOOKUP(D3780,[3]products!A:B,2,FALSE)</f>
        <v>Sun Bicycles Brickell Tandem CB - 2017</v>
      </c>
      <c r="N3780" s="2" t="str">
        <f>VLOOKUP(D3780, [3]products!A:H, 8, FALSE)</f>
        <v>Sun Bicycles</v>
      </c>
      <c r="O3780" s="21">
        <f>VLOOKUP(A3780, [1]orders!A:D, 4, FALSE)</f>
        <v>43085</v>
      </c>
      <c r="P3780" s="2">
        <v>1</v>
      </c>
      <c r="Q3780" s="2">
        <v>761.99</v>
      </c>
      <c r="R3780" s="27">
        <v>0.05</v>
      </c>
      <c r="S3780" s="2">
        <f t="shared" si="59"/>
        <v>761.99</v>
      </c>
    </row>
    <row r="3781" spans="1:19" x14ac:dyDescent="0.3">
      <c r="A3781" s="2">
        <v>1304</v>
      </c>
      <c r="B3781" s="2">
        <v>2</v>
      </c>
      <c r="C3781" s="2">
        <f>VLOOKUP(A3781, [1]orders!A:G, 7, FALSE)</f>
        <v>2</v>
      </c>
      <c r="D3781" s="2">
        <v>99</v>
      </c>
      <c r="E3781" s="2">
        <f>VLOOKUP(C3781, [2]staffs!A:G,1,FALSE)</f>
        <v>2</v>
      </c>
      <c r="F3781" s="2" t="str">
        <f>VLOOKUP(E3781, [2]staffs!A:D,4,FALSE)</f>
        <v>mireya.copeland@bikes.shop</v>
      </c>
      <c r="G3781" s="2">
        <f>VLOOKUP(D3781, [3]products!$A:$D, 4, FALSE)</f>
        <v>1</v>
      </c>
      <c r="H3781" s="2" t="str">
        <f>VLOOKUP(G3781, [4]categories!A:B, 2, FALSE)</f>
        <v>Children Bicycles</v>
      </c>
      <c r="I3781" s="14">
        <f>VLOOKUP(A3781, [1]orders!A:B,2,FALSE)</f>
        <v>1409</v>
      </c>
      <c r="J3781" s="14" t="str">
        <f>VLOOKUP(A3781, [1]orders!A:I,9,FALSE)</f>
        <v>lamar.bush@msn.com</v>
      </c>
      <c r="K3781" s="14">
        <f>VLOOKUP(A3781, [1]orders!A:J,10,FALSE)</f>
        <v>14215</v>
      </c>
      <c r="L3781" s="2" t="str">
        <f>IFERROR(VLOOKUP(C3781, [5]stores!A:B, 2, FALSE), "Unknown")</f>
        <v>Baldwin Bikes</v>
      </c>
      <c r="M3781" s="2" t="str">
        <f>VLOOKUP(D3781,[3]products!A:B,2,FALSE)</f>
        <v>Electra Sugar Skulls 1 (20-inch) - Girl's - 2017</v>
      </c>
      <c r="N3781" s="2" t="str">
        <f>VLOOKUP(D3781, [3]products!A:H, 8, FALSE)</f>
        <v>Electra</v>
      </c>
      <c r="O3781" s="21">
        <f>VLOOKUP(A3781, [1]orders!A:D, 4, FALSE)</f>
        <v>43085</v>
      </c>
      <c r="P3781" s="2">
        <v>2</v>
      </c>
      <c r="Q3781" s="2">
        <v>299.99</v>
      </c>
      <c r="R3781" s="27">
        <v>0.05</v>
      </c>
      <c r="S3781" s="2">
        <f t="shared" si="59"/>
        <v>599.98</v>
      </c>
    </row>
    <row r="3782" spans="1:19" x14ac:dyDescent="0.3">
      <c r="A3782" s="2">
        <v>1304</v>
      </c>
      <c r="B3782" s="2">
        <v>3</v>
      </c>
      <c r="C3782" s="2">
        <f>VLOOKUP(A3782, [1]orders!A:G, 7, FALSE)</f>
        <v>2</v>
      </c>
      <c r="D3782" s="2">
        <v>102</v>
      </c>
      <c r="E3782" s="2">
        <f>VLOOKUP(C3782, [2]staffs!A:G,1,FALSE)</f>
        <v>2</v>
      </c>
      <c r="F3782" s="2" t="str">
        <f>VLOOKUP(E3782, [2]staffs!A:D,4,FALSE)</f>
        <v>mireya.copeland@bikes.shop</v>
      </c>
      <c r="G3782" s="2">
        <f>VLOOKUP(D3782, [3]products!$A:$D, 4, FALSE)</f>
        <v>2</v>
      </c>
      <c r="H3782" s="2" t="str">
        <f>VLOOKUP(G3782, [4]categories!A:B, 2, FALSE)</f>
        <v>Comfort Bicycles</v>
      </c>
      <c r="I3782" s="14">
        <f>VLOOKUP(A3782, [1]orders!A:B,2,FALSE)</f>
        <v>1409</v>
      </c>
      <c r="J3782" s="14" t="str">
        <f>VLOOKUP(A3782, [1]orders!A:I,9,FALSE)</f>
        <v>lamar.bush@msn.com</v>
      </c>
      <c r="K3782" s="14">
        <f>VLOOKUP(A3782, [1]orders!A:J,10,FALSE)</f>
        <v>14215</v>
      </c>
      <c r="L3782" s="2" t="str">
        <f>IFERROR(VLOOKUP(C3782, [5]stores!A:B, 2, FALSE), "Unknown")</f>
        <v>Baldwin Bikes</v>
      </c>
      <c r="M3782" s="2" t="str">
        <f>VLOOKUP(D3782,[3]products!A:B,2,FALSE)</f>
        <v>Electra Townie Original 7D - 2017</v>
      </c>
      <c r="N3782" s="2" t="str">
        <f>VLOOKUP(D3782, [3]products!A:H, 8, FALSE)</f>
        <v>Electra</v>
      </c>
      <c r="O3782" s="21">
        <f>VLOOKUP(A3782, [1]orders!A:D, 4, FALSE)</f>
        <v>43085</v>
      </c>
      <c r="P3782" s="2">
        <v>1</v>
      </c>
      <c r="Q3782" s="2">
        <v>489.99</v>
      </c>
      <c r="R3782" s="27">
        <v>0.2</v>
      </c>
      <c r="S3782" s="2">
        <f t="shared" si="59"/>
        <v>489.99</v>
      </c>
    </row>
    <row r="3783" spans="1:19" x14ac:dyDescent="0.3">
      <c r="A3783" s="2">
        <v>1304</v>
      </c>
      <c r="B3783" s="2">
        <v>4</v>
      </c>
      <c r="C3783" s="2">
        <f>VLOOKUP(A3783, [1]orders!A:G, 7, FALSE)</f>
        <v>2</v>
      </c>
      <c r="D3783" s="2">
        <v>17</v>
      </c>
      <c r="E3783" s="2">
        <f>VLOOKUP(C3783, [2]staffs!A:G,1,FALSE)</f>
        <v>2</v>
      </c>
      <c r="F3783" s="2" t="str">
        <f>VLOOKUP(E3783, [2]staffs!A:D,4,FALSE)</f>
        <v>mireya.copeland@bikes.shop</v>
      </c>
      <c r="G3783" s="2">
        <f>VLOOKUP(D3783, [3]products!$A:$D, 4, FALSE)</f>
        <v>3</v>
      </c>
      <c r="H3783" s="2" t="str">
        <f>VLOOKUP(G3783, [4]categories!A:B, 2, FALSE)</f>
        <v>Cruisers Bicycles</v>
      </c>
      <c r="I3783" s="14">
        <f>VLOOKUP(A3783, [1]orders!A:B,2,FALSE)</f>
        <v>1409</v>
      </c>
      <c r="J3783" s="14" t="str">
        <f>VLOOKUP(A3783, [1]orders!A:I,9,FALSE)</f>
        <v>lamar.bush@msn.com</v>
      </c>
      <c r="K3783" s="14">
        <f>VLOOKUP(A3783, [1]orders!A:J,10,FALSE)</f>
        <v>14215</v>
      </c>
      <c r="L3783" s="2" t="str">
        <f>IFERROR(VLOOKUP(C3783, [5]stores!A:B, 2, FALSE), "Unknown")</f>
        <v>Baldwin Bikes</v>
      </c>
      <c r="M3783" s="2" t="str">
        <f>VLOOKUP(D3783,[3]products!A:B,2,FALSE)</f>
        <v>Pure Cycles Vine 8-Speed - 2016</v>
      </c>
      <c r="N3783" s="2" t="str">
        <f>VLOOKUP(D3783, [3]products!A:H, 8, FALSE)</f>
        <v>Pure Cycles</v>
      </c>
      <c r="O3783" s="21">
        <f>VLOOKUP(A3783, [1]orders!A:D, 4, FALSE)</f>
        <v>43085</v>
      </c>
      <c r="P3783" s="2">
        <v>1</v>
      </c>
      <c r="Q3783" s="2">
        <v>429</v>
      </c>
      <c r="R3783" s="27">
        <v>0.05</v>
      </c>
      <c r="S3783" s="2">
        <f t="shared" si="59"/>
        <v>429</v>
      </c>
    </row>
    <row r="3784" spans="1:19" x14ac:dyDescent="0.3">
      <c r="A3784" s="2">
        <v>1305</v>
      </c>
      <c r="B3784" s="2">
        <v>1</v>
      </c>
      <c r="C3784" s="2">
        <f>VLOOKUP(A3784, [1]orders!A:G, 7, FALSE)</f>
        <v>2</v>
      </c>
      <c r="D3784" s="2">
        <v>85</v>
      </c>
      <c r="E3784" s="2">
        <f>VLOOKUP(C3784, [2]staffs!A:G,1,FALSE)</f>
        <v>2</v>
      </c>
      <c r="F3784" s="2" t="str">
        <f>VLOOKUP(E3784, [2]staffs!A:D,4,FALSE)</f>
        <v>mireya.copeland@bikes.shop</v>
      </c>
      <c r="G3784" s="2">
        <f>VLOOKUP(D3784, [3]products!$A:$D, 4, FALSE)</f>
        <v>1</v>
      </c>
      <c r="H3784" s="2" t="str">
        <f>VLOOKUP(G3784, [4]categories!A:B, 2, FALSE)</f>
        <v>Children Bicycles</v>
      </c>
      <c r="I3784" s="14">
        <f>VLOOKUP(A3784, [1]orders!A:B,2,FALSE)</f>
        <v>257</v>
      </c>
      <c r="J3784" s="14" t="str">
        <f>VLOOKUP(A3784, [1]orders!A:I,9,FALSE)</f>
        <v>earl.stanley@gmail.com</v>
      </c>
      <c r="K3784" s="14">
        <f>VLOOKUP(A3784, [1]orders!A:J,10,FALSE)</f>
        <v>11373</v>
      </c>
      <c r="L3784" s="2" t="str">
        <f>IFERROR(VLOOKUP(C3784, [5]stores!A:B, 2, FALSE), "Unknown")</f>
        <v>Baldwin Bikes</v>
      </c>
      <c r="M3784" s="2" t="str">
        <f>VLOOKUP(D3784,[3]products!A:B,2,FALSE)</f>
        <v>Haro Downtown 16 - 2017</v>
      </c>
      <c r="N3784" s="2" t="str">
        <f>VLOOKUP(D3784, [3]products!A:H, 8, FALSE)</f>
        <v>Haro</v>
      </c>
      <c r="O3784" s="21">
        <f>VLOOKUP(A3784, [1]orders!A:D, 4, FALSE)</f>
        <v>43086</v>
      </c>
      <c r="P3784" s="2">
        <v>1</v>
      </c>
      <c r="Q3784" s="2">
        <v>329.99</v>
      </c>
      <c r="R3784" s="27">
        <v>0.2</v>
      </c>
      <c r="S3784" s="2">
        <f t="shared" si="59"/>
        <v>329.99</v>
      </c>
    </row>
    <row r="3785" spans="1:19" x14ac:dyDescent="0.3">
      <c r="A3785" s="2">
        <v>1305</v>
      </c>
      <c r="B3785" s="2">
        <v>2</v>
      </c>
      <c r="C3785" s="2">
        <f>VLOOKUP(A3785, [1]orders!A:G, 7, FALSE)</f>
        <v>2</v>
      </c>
      <c r="D3785" s="2">
        <v>9</v>
      </c>
      <c r="E3785" s="2">
        <f>VLOOKUP(C3785, [2]staffs!A:G,1,FALSE)</f>
        <v>2</v>
      </c>
      <c r="F3785" s="2" t="str">
        <f>VLOOKUP(E3785, [2]staffs!A:D,4,FALSE)</f>
        <v>mireya.copeland@bikes.shop</v>
      </c>
      <c r="G3785" s="2">
        <f>VLOOKUP(D3785, [3]products!$A:$D, 4, FALSE)</f>
        <v>5</v>
      </c>
      <c r="H3785" s="2" t="str">
        <f>VLOOKUP(G3785, [4]categories!A:B, 2, FALSE)</f>
        <v>Electric Bikes</v>
      </c>
      <c r="I3785" s="14">
        <f>VLOOKUP(A3785, [1]orders!A:B,2,FALSE)</f>
        <v>257</v>
      </c>
      <c r="J3785" s="14" t="str">
        <f>VLOOKUP(A3785, [1]orders!A:I,9,FALSE)</f>
        <v>earl.stanley@gmail.com</v>
      </c>
      <c r="K3785" s="14">
        <f>VLOOKUP(A3785, [1]orders!A:J,10,FALSE)</f>
        <v>11373</v>
      </c>
      <c r="L3785" s="2" t="str">
        <f>IFERROR(VLOOKUP(C3785, [5]stores!A:B, 2, FALSE), "Unknown")</f>
        <v>Baldwin Bikes</v>
      </c>
      <c r="M3785" s="2" t="str">
        <f>VLOOKUP(D3785,[3]products!A:B,2,FALSE)</f>
        <v>Trek Conduit+ - 2016</v>
      </c>
      <c r="N3785" s="2" t="str">
        <f>VLOOKUP(D3785, [3]products!A:H, 8, FALSE)</f>
        <v>Trek</v>
      </c>
      <c r="O3785" s="21">
        <f>VLOOKUP(A3785, [1]orders!A:D, 4, FALSE)</f>
        <v>43086</v>
      </c>
      <c r="P3785" s="2">
        <v>1</v>
      </c>
      <c r="Q3785" s="2">
        <v>2999.99</v>
      </c>
      <c r="R3785" s="27">
        <v>7.0000000000000007E-2</v>
      </c>
      <c r="S3785" s="2">
        <f t="shared" si="59"/>
        <v>2999.99</v>
      </c>
    </row>
    <row r="3786" spans="1:19" x14ac:dyDescent="0.3">
      <c r="A3786" s="2">
        <v>1305</v>
      </c>
      <c r="B3786" s="2">
        <v>3</v>
      </c>
      <c r="C3786" s="2">
        <f>VLOOKUP(A3786, [1]orders!A:G, 7, FALSE)</f>
        <v>2</v>
      </c>
      <c r="D3786" s="2">
        <v>11</v>
      </c>
      <c r="E3786" s="2">
        <f>VLOOKUP(C3786, [2]staffs!A:G,1,FALSE)</f>
        <v>2</v>
      </c>
      <c r="F3786" s="2" t="str">
        <f>VLOOKUP(E3786, [2]staffs!A:D,4,FALSE)</f>
        <v>mireya.copeland@bikes.shop</v>
      </c>
      <c r="G3786" s="2">
        <f>VLOOKUP(D3786, [3]products!$A:$D, 4, FALSE)</f>
        <v>4</v>
      </c>
      <c r="H3786" s="2" t="str">
        <f>VLOOKUP(G3786, [4]categories!A:B, 2, FALSE)</f>
        <v>Cyclocross Bicycles</v>
      </c>
      <c r="I3786" s="14">
        <f>VLOOKUP(A3786, [1]orders!A:B,2,FALSE)</f>
        <v>257</v>
      </c>
      <c r="J3786" s="14" t="str">
        <f>VLOOKUP(A3786, [1]orders!A:I,9,FALSE)</f>
        <v>earl.stanley@gmail.com</v>
      </c>
      <c r="K3786" s="14">
        <f>VLOOKUP(A3786, [1]orders!A:J,10,FALSE)</f>
        <v>11373</v>
      </c>
      <c r="L3786" s="2" t="str">
        <f>IFERROR(VLOOKUP(C3786, [5]stores!A:B, 2, FALSE), "Unknown")</f>
        <v>Baldwin Bikes</v>
      </c>
      <c r="M3786" s="2" t="str">
        <f>VLOOKUP(D3786,[3]products!A:B,2,FALSE)</f>
        <v>Surly Straggler 650b - 2016</v>
      </c>
      <c r="N3786" s="2" t="str">
        <f>VLOOKUP(D3786, [3]products!A:H, 8, FALSE)</f>
        <v>Surly</v>
      </c>
      <c r="O3786" s="21">
        <f>VLOOKUP(A3786, [1]orders!A:D, 4, FALSE)</f>
        <v>43086</v>
      </c>
      <c r="P3786" s="2">
        <v>1</v>
      </c>
      <c r="Q3786" s="2">
        <v>1680.99</v>
      </c>
      <c r="R3786" s="27">
        <v>0.05</v>
      </c>
      <c r="S3786" s="2">
        <f t="shared" si="59"/>
        <v>1680.99</v>
      </c>
    </row>
    <row r="3787" spans="1:19" x14ac:dyDescent="0.3">
      <c r="A3787" s="2">
        <v>1305</v>
      </c>
      <c r="B3787" s="2">
        <v>4</v>
      </c>
      <c r="C3787" s="2">
        <f>VLOOKUP(A3787, [1]orders!A:G, 7, FALSE)</f>
        <v>2</v>
      </c>
      <c r="D3787" s="2">
        <v>91</v>
      </c>
      <c r="E3787" s="2">
        <f>VLOOKUP(C3787, [2]staffs!A:G,1,FALSE)</f>
        <v>2</v>
      </c>
      <c r="F3787" s="2" t="str">
        <f>VLOOKUP(E3787, [2]staffs!A:D,4,FALSE)</f>
        <v>mireya.copeland@bikes.shop</v>
      </c>
      <c r="G3787" s="2">
        <f>VLOOKUP(D3787, [3]products!$A:$D, 4, FALSE)</f>
        <v>1</v>
      </c>
      <c r="H3787" s="2" t="str">
        <f>VLOOKUP(G3787, [4]categories!A:B, 2, FALSE)</f>
        <v>Children Bicycles</v>
      </c>
      <c r="I3787" s="14">
        <f>VLOOKUP(A3787, [1]orders!A:B,2,FALSE)</f>
        <v>257</v>
      </c>
      <c r="J3787" s="14" t="str">
        <f>VLOOKUP(A3787, [1]orders!A:I,9,FALSE)</f>
        <v>earl.stanley@gmail.com</v>
      </c>
      <c r="K3787" s="14">
        <f>VLOOKUP(A3787, [1]orders!A:J,10,FALSE)</f>
        <v>11373</v>
      </c>
      <c r="L3787" s="2" t="str">
        <f>IFERROR(VLOOKUP(C3787, [5]stores!A:B, 2, FALSE), "Unknown")</f>
        <v>Baldwin Bikes</v>
      </c>
      <c r="M3787" s="2" t="str">
        <f>VLOOKUP(D3787,[3]products!A:B,2,FALSE)</f>
        <v>Trek Precaliber 24 (21-Speed) - Girls - 2017</v>
      </c>
      <c r="N3787" s="2" t="str">
        <f>VLOOKUP(D3787, [3]products!A:H, 8, FALSE)</f>
        <v>Trek</v>
      </c>
      <c r="O3787" s="21">
        <f>VLOOKUP(A3787, [1]orders!A:D, 4, FALSE)</f>
        <v>43086</v>
      </c>
      <c r="P3787" s="2">
        <v>2</v>
      </c>
      <c r="Q3787" s="2">
        <v>349.99</v>
      </c>
      <c r="R3787" s="27">
        <v>0.05</v>
      </c>
      <c r="S3787" s="2">
        <f t="shared" si="59"/>
        <v>699.98</v>
      </c>
    </row>
    <row r="3788" spans="1:19" x14ac:dyDescent="0.3">
      <c r="A3788" s="2">
        <v>1306</v>
      </c>
      <c r="B3788" s="2">
        <v>1</v>
      </c>
      <c r="C3788" s="2">
        <f>VLOOKUP(A3788, [1]orders!A:G, 7, FALSE)</f>
        <v>2</v>
      </c>
      <c r="D3788" s="2">
        <v>103</v>
      </c>
      <c r="E3788" s="2">
        <f>VLOOKUP(C3788, [2]staffs!A:G,1,FALSE)</f>
        <v>2</v>
      </c>
      <c r="F3788" s="2" t="str">
        <f>VLOOKUP(E3788, [2]staffs!A:D,4,FALSE)</f>
        <v>mireya.copeland@bikes.shop</v>
      </c>
      <c r="G3788" s="2">
        <f>VLOOKUP(D3788, [3]products!$A:$D, 4, FALSE)</f>
        <v>2</v>
      </c>
      <c r="H3788" s="2" t="str">
        <f>VLOOKUP(G3788, [4]categories!A:B, 2, FALSE)</f>
        <v>Comfort Bicycles</v>
      </c>
      <c r="I3788" s="14">
        <f>VLOOKUP(A3788, [1]orders!A:B,2,FALSE)</f>
        <v>28</v>
      </c>
      <c r="J3788" s="14" t="str">
        <f>VLOOKUP(A3788, [1]orders!A:I,9,FALSE)</f>
        <v>jeanice.frost@hotmail.com</v>
      </c>
      <c r="K3788" s="14">
        <f>VLOOKUP(A3788, [1]orders!A:J,10,FALSE)</f>
        <v>10562</v>
      </c>
      <c r="L3788" s="2" t="str">
        <f>IFERROR(VLOOKUP(C3788, [5]stores!A:B, 2, FALSE), "Unknown")</f>
        <v>Baldwin Bikes</v>
      </c>
      <c r="M3788" s="2" t="str">
        <f>VLOOKUP(D3788,[3]products!A:B,2,FALSE)</f>
        <v>Sun Bicycles Streamway 3 - 2017</v>
      </c>
      <c r="N3788" s="2" t="str">
        <f>VLOOKUP(D3788, [3]products!A:H, 8, FALSE)</f>
        <v>Sun Bicycles</v>
      </c>
      <c r="O3788" s="21">
        <f>VLOOKUP(A3788, [1]orders!A:D, 4, FALSE)</f>
        <v>43089</v>
      </c>
      <c r="P3788" s="2">
        <v>2</v>
      </c>
      <c r="Q3788" s="2">
        <v>551.99</v>
      </c>
      <c r="R3788" s="27">
        <v>0.05</v>
      </c>
      <c r="S3788" s="2">
        <f t="shared" si="59"/>
        <v>1103.98</v>
      </c>
    </row>
    <row r="3789" spans="1:19" x14ac:dyDescent="0.3">
      <c r="A3789" s="2">
        <v>1306</v>
      </c>
      <c r="B3789" s="2">
        <v>2</v>
      </c>
      <c r="C3789" s="2">
        <f>VLOOKUP(A3789, [1]orders!A:G, 7, FALSE)</f>
        <v>2</v>
      </c>
      <c r="D3789" s="2">
        <v>81</v>
      </c>
      <c r="E3789" s="2">
        <f>VLOOKUP(C3789, [2]staffs!A:G,1,FALSE)</f>
        <v>2</v>
      </c>
      <c r="F3789" s="2" t="str">
        <f>VLOOKUP(E3789, [2]staffs!A:D,4,FALSE)</f>
        <v>mireya.copeland@bikes.shop</v>
      </c>
      <c r="G3789" s="2">
        <f>VLOOKUP(D3789, [3]products!$A:$D, 4, FALSE)</f>
        <v>3</v>
      </c>
      <c r="H3789" s="2" t="str">
        <f>VLOOKUP(G3789, [4]categories!A:B, 2, FALSE)</f>
        <v>Cruisers Bicycles</v>
      </c>
      <c r="I3789" s="14">
        <f>VLOOKUP(A3789, [1]orders!A:B,2,FALSE)</f>
        <v>28</v>
      </c>
      <c r="J3789" s="14" t="str">
        <f>VLOOKUP(A3789, [1]orders!A:I,9,FALSE)</f>
        <v>jeanice.frost@hotmail.com</v>
      </c>
      <c r="K3789" s="14">
        <f>VLOOKUP(A3789, [1]orders!A:J,10,FALSE)</f>
        <v>10562</v>
      </c>
      <c r="L3789" s="2" t="str">
        <f>IFERROR(VLOOKUP(C3789, [5]stores!A:B, 2, FALSE), "Unknown")</f>
        <v>Baldwin Bikes</v>
      </c>
      <c r="M3789" s="2" t="str">
        <f>VLOOKUP(D3789,[3]products!A:B,2,FALSE)</f>
        <v>Electra Amsterdam Fashion 7i Ladies' - 2017</v>
      </c>
      <c r="N3789" s="2" t="str">
        <f>VLOOKUP(D3789, [3]products!A:H, 8, FALSE)</f>
        <v>Electra</v>
      </c>
      <c r="O3789" s="21">
        <f>VLOOKUP(A3789, [1]orders!A:D, 4, FALSE)</f>
        <v>43089</v>
      </c>
      <c r="P3789" s="2">
        <v>2</v>
      </c>
      <c r="Q3789" s="2">
        <v>1099.99</v>
      </c>
      <c r="R3789" s="27">
        <v>7.0000000000000007E-2</v>
      </c>
      <c r="S3789" s="2">
        <f t="shared" si="59"/>
        <v>2199.98</v>
      </c>
    </row>
    <row r="3790" spans="1:19" x14ac:dyDescent="0.3">
      <c r="A3790" s="2">
        <v>1306</v>
      </c>
      <c r="B3790" s="2">
        <v>3</v>
      </c>
      <c r="C3790" s="2">
        <f>VLOOKUP(A3790, [1]orders!A:G, 7, FALSE)</f>
        <v>2</v>
      </c>
      <c r="D3790" s="2">
        <v>45</v>
      </c>
      <c r="E3790" s="2">
        <f>VLOOKUP(C3790, [2]staffs!A:G,1,FALSE)</f>
        <v>2</v>
      </c>
      <c r="F3790" s="2" t="str">
        <f>VLOOKUP(E3790, [2]staffs!A:D,4,FALSE)</f>
        <v>mireya.copeland@bikes.shop</v>
      </c>
      <c r="G3790" s="2">
        <f>VLOOKUP(D3790, [3]products!$A:$D, 4, FALSE)</f>
        <v>6</v>
      </c>
      <c r="H3790" s="2" t="str">
        <f>VLOOKUP(G3790, [4]categories!A:B, 2, FALSE)</f>
        <v>Mountain Bikes</v>
      </c>
      <c r="I3790" s="14">
        <f>VLOOKUP(A3790, [1]orders!A:B,2,FALSE)</f>
        <v>28</v>
      </c>
      <c r="J3790" s="14" t="str">
        <f>VLOOKUP(A3790, [1]orders!A:I,9,FALSE)</f>
        <v>jeanice.frost@hotmail.com</v>
      </c>
      <c r="K3790" s="14">
        <f>VLOOKUP(A3790, [1]orders!A:J,10,FALSE)</f>
        <v>10562</v>
      </c>
      <c r="L3790" s="2" t="str">
        <f>IFERROR(VLOOKUP(C3790, [5]stores!A:B, 2, FALSE), "Unknown")</f>
        <v>Baldwin Bikes</v>
      </c>
      <c r="M3790" s="2" t="str">
        <f>VLOOKUP(D3790,[3]products!A:B,2,FALSE)</f>
        <v>Haro SR 1.2 - 2017</v>
      </c>
      <c r="N3790" s="2" t="str">
        <f>VLOOKUP(D3790, [3]products!A:H, 8, FALSE)</f>
        <v>Haro</v>
      </c>
      <c r="O3790" s="21">
        <f>VLOOKUP(A3790, [1]orders!A:D, 4, FALSE)</f>
        <v>43089</v>
      </c>
      <c r="P3790" s="2">
        <v>1</v>
      </c>
      <c r="Q3790" s="2">
        <v>869.99</v>
      </c>
      <c r="R3790" s="27">
        <v>0.2</v>
      </c>
      <c r="S3790" s="2">
        <f t="shared" si="59"/>
        <v>869.99</v>
      </c>
    </row>
    <row r="3791" spans="1:19" x14ac:dyDescent="0.3">
      <c r="A3791" s="2">
        <v>1306</v>
      </c>
      <c r="B3791" s="2">
        <v>4</v>
      </c>
      <c r="C3791" s="2">
        <f>VLOOKUP(A3791, [1]orders!A:G, 7, FALSE)</f>
        <v>2</v>
      </c>
      <c r="D3791" s="2">
        <v>42</v>
      </c>
      <c r="E3791" s="2">
        <f>VLOOKUP(C3791, [2]staffs!A:G,1,FALSE)</f>
        <v>2</v>
      </c>
      <c r="F3791" s="2" t="str">
        <f>VLOOKUP(E3791, [2]staffs!A:D,4,FALSE)</f>
        <v>mireya.copeland@bikes.shop</v>
      </c>
      <c r="G3791" s="2">
        <f>VLOOKUP(D3791, [3]products!$A:$D, 4, FALSE)</f>
        <v>6</v>
      </c>
      <c r="H3791" s="2" t="str">
        <f>VLOOKUP(G3791, [4]categories!A:B, 2, FALSE)</f>
        <v>Mountain Bikes</v>
      </c>
      <c r="I3791" s="14">
        <f>VLOOKUP(A3791, [1]orders!A:B,2,FALSE)</f>
        <v>28</v>
      </c>
      <c r="J3791" s="14" t="str">
        <f>VLOOKUP(A3791, [1]orders!A:I,9,FALSE)</f>
        <v>jeanice.frost@hotmail.com</v>
      </c>
      <c r="K3791" s="14">
        <f>VLOOKUP(A3791, [1]orders!A:J,10,FALSE)</f>
        <v>10562</v>
      </c>
      <c r="L3791" s="2" t="str">
        <f>IFERROR(VLOOKUP(C3791, [5]stores!A:B, 2, FALSE), "Unknown")</f>
        <v>Baldwin Bikes</v>
      </c>
      <c r="M3791" s="2" t="str">
        <f>VLOOKUP(D3791,[3]products!A:B,2,FALSE)</f>
        <v>Trek Fuel EX 5 27.5 Plus - 2017</v>
      </c>
      <c r="N3791" s="2" t="str">
        <f>VLOOKUP(D3791, [3]products!A:H, 8, FALSE)</f>
        <v>Trek</v>
      </c>
      <c r="O3791" s="21">
        <f>VLOOKUP(A3791, [1]orders!A:D, 4, FALSE)</f>
        <v>43089</v>
      </c>
      <c r="P3791" s="2">
        <v>1</v>
      </c>
      <c r="Q3791" s="2">
        <v>2299.9899999999998</v>
      </c>
      <c r="R3791" s="27">
        <v>0.2</v>
      </c>
      <c r="S3791" s="2">
        <f t="shared" si="59"/>
        <v>2299.9899999999998</v>
      </c>
    </row>
    <row r="3792" spans="1:19" x14ac:dyDescent="0.3">
      <c r="A3792" s="2">
        <v>1306</v>
      </c>
      <c r="B3792" s="2">
        <v>5</v>
      </c>
      <c r="C3792" s="2">
        <f>VLOOKUP(A3792, [1]orders!A:G, 7, FALSE)</f>
        <v>2</v>
      </c>
      <c r="D3792" s="2">
        <v>9</v>
      </c>
      <c r="E3792" s="2">
        <f>VLOOKUP(C3792, [2]staffs!A:G,1,FALSE)</f>
        <v>2</v>
      </c>
      <c r="F3792" s="2" t="str">
        <f>VLOOKUP(E3792, [2]staffs!A:D,4,FALSE)</f>
        <v>mireya.copeland@bikes.shop</v>
      </c>
      <c r="G3792" s="2">
        <f>VLOOKUP(D3792, [3]products!$A:$D, 4, FALSE)</f>
        <v>5</v>
      </c>
      <c r="H3792" s="2" t="str">
        <f>VLOOKUP(G3792, [4]categories!A:B, 2, FALSE)</f>
        <v>Electric Bikes</v>
      </c>
      <c r="I3792" s="14">
        <f>VLOOKUP(A3792, [1]orders!A:B,2,FALSE)</f>
        <v>28</v>
      </c>
      <c r="J3792" s="14" t="str">
        <f>VLOOKUP(A3792, [1]orders!A:I,9,FALSE)</f>
        <v>jeanice.frost@hotmail.com</v>
      </c>
      <c r="K3792" s="14">
        <f>VLOOKUP(A3792, [1]orders!A:J,10,FALSE)</f>
        <v>10562</v>
      </c>
      <c r="L3792" s="2" t="str">
        <f>IFERROR(VLOOKUP(C3792, [5]stores!A:B, 2, FALSE), "Unknown")</f>
        <v>Baldwin Bikes</v>
      </c>
      <c r="M3792" s="2" t="str">
        <f>VLOOKUP(D3792,[3]products!A:B,2,FALSE)</f>
        <v>Trek Conduit+ - 2016</v>
      </c>
      <c r="N3792" s="2" t="str">
        <f>VLOOKUP(D3792, [3]products!A:H, 8, FALSE)</f>
        <v>Trek</v>
      </c>
      <c r="O3792" s="21">
        <f>VLOOKUP(A3792, [1]orders!A:D, 4, FALSE)</f>
        <v>43089</v>
      </c>
      <c r="P3792" s="2">
        <v>2</v>
      </c>
      <c r="Q3792" s="2">
        <v>2999.99</v>
      </c>
      <c r="R3792" s="27">
        <v>7.0000000000000007E-2</v>
      </c>
      <c r="S3792" s="2">
        <f t="shared" si="59"/>
        <v>5999.98</v>
      </c>
    </row>
    <row r="3793" spans="1:19" x14ac:dyDescent="0.3">
      <c r="A3793" s="2">
        <v>1307</v>
      </c>
      <c r="B3793" s="2">
        <v>1</v>
      </c>
      <c r="C3793" s="2">
        <f>VLOOKUP(A3793, [1]orders!A:G, 7, FALSE)</f>
        <v>1</v>
      </c>
      <c r="D3793" s="2">
        <v>96</v>
      </c>
      <c r="E3793" s="2">
        <f>VLOOKUP(C3793, [2]staffs!A:G,1,FALSE)</f>
        <v>1</v>
      </c>
      <c r="F3793" s="2" t="str">
        <f>VLOOKUP(E3793, [2]staffs!A:D,4,FALSE)</f>
        <v>fabiola.jackson@bikes.shop</v>
      </c>
      <c r="G3793" s="2">
        <f>VLOOKUP(D3793, [3]products!$A:$D, 4, FALSE)</f>
        <v>1</v>
      </c>
      <c r="H3793" s="2" t="str">
        <f>VLOOKUP(G3793, [4]categories!A:B, 2, FALSE)</f>
        <v>Children Bicycles</v>
      </c>
      <c r="I3793" s="14">
        <f>VLOOKUP(A3793, [1]orders!A:B,2,FALSE)</f>
        <v>1384</v>
      </c>
      <c r="J3793" s="14" t="str">
        <f>VLOOKUP(A3793, [1]orders!A:I,9,FALSE)</f>
        <v>elmo.sweeney@yahoo.com</v>
      </c>
      <c r="K3793" s="14">
        <f>VLOOKUP(A3793, [1]orders!A:J,10,FALSE)</f>
        <v>94070</v>
      </c>
      <c r="L3793" s="2" t="str">
        <f>IFERROR(VLOOKUP(C3793, [5]stores!A:B, 2, FALSE), "Unknown")</f>
        <v>Santa Cruz Bikes</v>
      </c>
      <c r="M3793" s="2" t="str">
        <f>VLOOKUP(D3793,[3]products!A:B,2,FALSE)</f>
        <v>Electra Moto 3i (20-inch) - Boy's - 2017</v>
      </c>
      <c r="N3793" s="2" t="str">
        <f>VLOOKUP(D3793, [3]products!A:H, 8, FALSE)</f>
        <v>Electra</v>
      </c>
      <c r="O3793" s="21">
        <f>VLOOKUP(A3793, [1]orders!A:D, 4, FALSE)</f>
        <v>43091</v>
      </c>
      <c r="P3793" s="2">
        <v>2</v>
      </c>
      <c r="Q3793" s="2">
        <v>349.99</v>
      </c>
      <c r="R3793" s="27">
        <v>7.0000000000000007E-2</v>
      </c>
      <c r="S3793" s="2">
        <f t="shared" si="59"/>
        <v>699.98</v>
      </c>
    </row>
    <row r="3794" spans="1:19" x14ac:dyDescent="0.3">
      <c r="A3794" s="2">
        <v>1307</v>
      </c>
      <c r="B3794" s="2">
        <v>2</v>
      </c>
      <c r="C3794" s="2">
        <f>VLOOKUP(A3794, [1]orders!A:G, 7, FALSE)</f>
        <v>1</v>
      </c>
      <c r="D3794" s="2">
        <v>53</v>
      </c>
      <c r="E3794" s="2">
        <f>VLOOKUP(C3794, [2]staffs!A:G,1,FALSE)</f>
        <v>1</v>
      </c>
      <c r="F3794" s="2" t="str">
        <f>VLOOKUP(E3794, [2]staffs!A:D,4,FALSE)</f>
        <v>fabiola.jackson@bikes.shop</v>
      </c>
      <c r="G3794" s="2">
        <f>VLOOKUP(D3794, [3]products!$A:$D, 4, FALSE)</f>
        <v>7</v>
      </c>
      <c r="H3794" s="2" t="str">
        <f>VLOOKUP(G3794, [4]categories!A:B, 2, FALSE)</f>
        <v>Road Bikes</v>
      </c>
      <c r="I3794" s="14">
        <f>VLOOKUP(A3794, [1]orders!A:B,2,FALSE)</f>
        <v>1384</v>
      </c>
      <c r="J3794" s="14" t="str">
        <f>VLOOKUP(A3794, [1]orders!A:I,9,FALSE)</f>
        <v>elmo.sweeney@yahoo.com</v>
      </c>
      <c r="K3794" s="14">
        <f>VLOOKUP(A3794, [1]orders!A:J,10,FALSE)</f>
        <v>94070</v>
      </c>
      <c r="L3794" s="2" t="str">
        <f>IFERROR(VLOOKUP(C3794, [5]stores!A:B, 2, FALSE), "Unknown")</f>
        <v>Santa Cruz Bikes</v>
      </c>
      <c r="M3794" s="2" t="str">
        <f>VLOOKUP(D3794,[3]products!A:B,2,FALSE)</f>
        <v>Surly Ogre Frameset - 2017</v>
      </c>
      <c r="N3794" s="2" t="str">
        <f>VLOOKUP(D3794, [3]products!A:H, 8, FALSE)</f>
        <v>Surly</v>
      </c>
      <c r="O3794" s="21">
        <f>VLOOKUP(A3794, [1]orders!A:D, 4, FALSE)</f>
        <v>43091</v>
      </c>
      <c r="P3794" s="2">
        <v>2</v>
      </c>
      <c r="Q3794" s="2">
        <v>749.99</v>
      </c>
      <c r="R3794" s="27">
        <v>0.2</v>
      </c>
      <c r="S3794" s="2">
        <f t="shared" si="59"/>
        <v>1499.98</v>
      </c>
    </row>
    <row r="3795" spans="1:19" x14ac:dyDescent="0.3">
      <c r="A3795" s="2">
        <v>1307</v>
      </c>
      <c r="B3795" s="2">
        <v>3</v>
      </c>
      <c r="C3795" s="2">
        <f>VLOOKUP(A3795, [1]orders!A:G, 7, FALSE)</f>
        <v>1</v>
      </c>
      <c r="D3795" s="2">
        <v>69</v>
      </c>
      <c r="E3795" s="2">
        <f>VLOOKUP(C3795, [2]staffs!A:G,1,FALSE)</f>
        <v>1</v>
      </c>
      <c r="F3795" s="2" t="str">
        <f>VLOOKUP(E3795, [2]staffs!A:D,4,FALSE)</f>
        <v>fabiola.jackson@bikes.shop</v>
      </c>
      <c r="G3795" s="2">
        <f>VLOOKUP(D3795, [3]products!$A:$D, 4, FALSE)</f>
        <v>3</v>
      </c>
      <c r="H3795" s="2" t="str">
        <f>VLOOKUP(G3795, [4]categories!A:B, 2, FALSE)</f>
        <v>Cruisers Bicycles</v>
      </c>
      <c r="I3795" s="14">
        <f>VLOOKUP(A3795, [1]orders!A:B,2,FALSE)</f>
        <v>1384</v>
      </c>
      <c r="J3795" s="14" t="str">
        <f>VLOOKUP(A3795, [1]orders!A:I,9,FALSE)</f>
        <v>elmo.sweeney@yahoo.com</v>
      </c>
      <c r="K3795" s="14">
        <f>VLOOKUP(A3795, [1]orders!A:J,10,FALSE)</f>
        <v>94070</v>
      </c>
      <c r="L3795" s="2" t="str">
        <f>IFERROR(VLOOKUP(C3795, [5]stores!A:B, 2, FALSE), "Unknown")</f>
        <v>Santa Cruz Bikes</v>
      </c>
      <c r="M3795" s="2" t="str">
        <f>VLOOKUP(D3795,[3]products!A:B,2,FALSE)</f>
        <v>Sun Bicycles Cruz 7 - 2017</v>
      </c>
      <c r="N3795" s="2" t="str">
        <f>VLOOKUP(D3795, [3]products!A:H, 8, FALSE)</f>
        <v>Sun Bicycles</v>
      </c>
      <c r="O3795" s="21">
        <f>VLOOKUP(A3795, [1]orders!A:D, 4, FALSE)</f>
        <v>43091</v>
      </c>
      <c r="P3795" s="2">
        <v>2</v>
      </c>
      <c r="Q3795" s="2">
        <v>416.99</v>
      </c>
      <c r="R3795" s="27">
        <v>0.2</v>
      </c>
      <c r="S3795" s="2">
        <f t="shared" si="59"/>
        <v>833.98</v>
      </c>
    </row>
    <row r="3796" spans="1:19" x14ac:dyDescent="0.3">
      <c r="A3796" s="2">
        <v>1308</v>
      </c>
      <c r="B3796" s="2">
        <v>1</v>
      </c>
      <c r="C3796" s="2">
        <f>VLOOKUP(A3796, [1]orders!A:G, 7, FALSE)</f>
        <v>2</v>
      </c>
      <c r="D3796" s="2">
        <v>54</v>
      </c>
      <c r="E3796" s="2">
        <f>VLOOKUP(C3796, [2]staffs!A:G,1,FALSE)</f>
        <v>2</v>
      </c>
      <c r="F3796" s="2" t="str">
        <f>VLOOKUP(E3796, [2]staffs!A:D,4,FALSE)</f>
        <v>mireya.copeland@bikes.shop</v>
      </c>
      <c r="G3796" s="2">
        <f>VLOOKUP(D3796, [3]products!$A:$D, 4, FALSE)</f>
        <v>7</v>
      </c>
      <c r="H3796" s="2" t="str">
        <f>VLOOKUP(G3796, [4]categories!A:B, 2, FALSE)</f>
        <v>Road Bikes</v>
      </c>
      <c r="I3796" s="14">
        <f>VLOOKUP(A3796, [1]orders!A:B,2,FALSE)</f>
        <v>713</v>
      </c>
      <c r="J3796" s="14" t="str">
        <f>VLOOKUP(A3796, [1]orders!A:I,9,FALSE)</f>
        <v>ilona.spears@gmail.com</v>
      </c>
      <c r="K3796" s="14">
        <f>VLOOKUP(A3796, [1]orders!A:J,10,FALSE)</f>
        <v>11776</v>
      </c>
      <c r="L3796" s="2" t="str">
        <f>IFERROR(VLOOKUP(C3796, [5]stores!A:B, 2, FALSE), "Unknown")</f>
        <v>Baldwin Bikes</v>
      </c>
      <c r="M3796" s="2" t="str">
        <f>VLOOKUP(D3796,[3]products!A:B,2,FALSE)</f>
        <v>Trek Domane SL Disc Frameset - 2017</v>
      </c>
      <c r="N3796" s="2" t="str">
        <f>VLOOKUP(D3796, [3]products!A:H, 8, FALSE)</f>
        <v>Trek</v>
      </c>
      <c r="O3796" s="21">
        <f>VLOOKUP(A3796, [1]orders!A:D, 4, FALSE)</f>
        <v>43091</v>
      </c>
      <c r="P3796" s="2">
        <v>1</v>
      </c>
      <c r="Q3796" s="2">
        <v>3199.99</v>
      </c>
      <c r="R3796" s="27">
        <v>0.05</v>
      </c>
      <c r="S3796" s="2">
        <f t="shared" si="59"/>
        <v>3199.99</v>
      </c>
    </row>
    <row r="3797" spans="1:19" x14ac:dyDescent="0.3">
      <c r="A3797" s="2">
        <v>1308</v>
      </c>
      <c r="B3797" s="2">
        <v>2</v>
      </c>
      <c r="C3797" s="2">
        <f>VLOOKUP(A3797, [1]orders!A:G, 7, FALSE)</f>
        <v>2</v>
      </c>
      <c r="D3797" s="2">
        <v>69</v>
      </c>
      <c r="E3797" s="2">
        <f>VLOOKUP(C3797, [2]staffs!A:G,1,FALSE)</f>
        <v>2</v>
      </c>
      <c r="F3797" s="2" t="str">
        <f>VLOOKUP(E3797, [2]staffs!A:D,4,FALSE)</f>
        <v>mireya.copeland@bikes.shop</v>
      </c>
      <c r="G3797" s="2">
        <f>VLOOKUP(D3797, [3]products!$A:$D, 4, FALSE)</f>
        <v>3</v>
      </c>
      <c r="H3797" s="2" t="str">
        <f>VLOOKUP(G3797, [4]categories!A:B, 2, FALSE)</f>
        <v>Cruisers Bicycles</v>
      </c>
      <c r="I3797" s="14">
        <f>VLOOKUP(A3797, [1]orders!A:B,2,FALSE)</f>
        <v>713</v>
      </c>
      <c r="J3797" s="14" t="str">
        <f>VLOOKUP(A3797, [1]orders!A:I,9,FALSE)</f>
        <v>ilona.spears@gmail.com</v>
      </c>
      <c r="K3797" s="14">
        <f>VLOOKUP(A3797, [1]orders!A:J,10,FALSE)</f>
        <v>11776</v>
      </c>
      <c r="L3797" s="2" t="str">
        <f>IFERROR(VLOOKUP(C3797, [5]stores!A:B, 2, FALSE), "Unknown")</f>
        <v>Baldwin Bikes</v>
      </c>
      <c r="M3797" s="2" t="str">
        <f>VLOOKUP(D3797,[3]products!A:B,2,FALSE)</f>
        <v>Sun Bicycles Cruz 7 - 2017</v>
      </c>
      <c r="N3797" s="2" t="str">
        <f>VLOOKUP(D3797, [3]products!A:H, 8, FALSE)</f>
        <v>Sun Bicycles</v>
      </c>
      <c r="O3797" s="21">
        <f>VLOOKUP(A3797, [1]orders!A:D, 4, FALSE)</f>
        <v>43091</v>
      </c>
      <c r="P3797" s="2">
        <v>1</v>
      </c>
      <c r="Q3797" s="2">
        <v>416.99</v>
      </c>
      <c r="R3797" s="27">
        <v>0.2</v>
      </c>
      <c r="S3797" s="2">
        <f t="shared" si="59"/>
        <v>416.99</v>
      </c>
    </row>
    <row r="3798" spans="1:19" x14ac:dyDescent="0.3">
      <c r="A3798" s="2">
        <v>1308</v>
      </c>
      <c r="B3798" s="2">
        <v>3</v>
      </c>
      <c r="C3798" s="2">
        <f>VLOOKUP(A3798, [1]orders!A:G, 7, FALSE)</f>
        <v>2</v>
      </c>
      <c r="D3798" s="2">
        <v>14</v>
      </c>
      <c r="E3798" s="2">
        <f>VLOOKUP(C3798, [2]staffs!A:G,1,FALSE)</f>
        <v>2</v>
      </c>
      <c r="F3798" s="2" t="str">
        <f>VLOOKUP(E3798, [2]staffs!A:D,4,FALSE)</f>
        <v>mireya.copeland@bikes.shop</v>
      </c>
      <c r="G3798" s="2">
        <f>VLOOKUP(D3798, [3]products!$A:$D, 4, FALSE)</f>
        <v>3</v>
      </c>
      <c r="H3798" s="2" t="str">
        <f>VLOOKUP(G3798, [4]categories!A:B, 2, FALSE)</f>
        <v>Cruisers Bicycles</v>
      </c>
      <c r="I3798" s="14">
        <f>VLOOKUP(A3798, [1]orders!A:B,2,FALSE)</f>
        <v>713</v>
      </c>
      <c r="J3798" s="14" t="str">
        <f>VLOOKUP(A3798, [1]orders!A:I,9,FALSE)</f>
        <v>ilona.spears@gmail.com</v>
      </c>
      <c r="K3798" s="14">
        <f>VLOOKUP(A3798, [1]orders!A:J,10,FALSE)</f>
        <v>11776</v>
      </c>
      <c r="L3798" s="2" t="str">
        <f>IFERROR(VLOOKUP(C3798, [5]stores!A:B, 2, FALSE), "Unknown")</f>
        <v>Baldwin Bikes</v>
      </c>
      <c r="M3798" s="2" t="str">
        <f>VLOOKUP(D3798,[3]products!A:B,2,FALSE)</f>
        <v>Electra Girl's Hawaii 1 (16-inch) - 2015/2016</v>
      </c>
      <c r="N3798" s="2" t="str">
        <f>VLOOKUP(D3798, [3]products!A:H, 8, FALSE)</f>
        <v>Electra</v>
      </c>
      <c r="O3798" s="21">
        <f>VLOOKUP(A3798, [1]orders!A:D, 4, FALSE)</f>
        <v>43091</v>
      </c>
      <c r="P3798" s="2">
        <v>2</v>
      </c>
      <c r="Q3798" s="2">
        <v>269.99</v>
      </c>
      <c r="R3798" s="27">
        <v>7.0000000000000007E-2</v>
      </c>
      <c r="S3798" s="2">
        <f t="shared" si="59"/>
        <v>539.98</v>
      </c>
    </row>
    <row r="3799" spans="1:19" x14ac:dyDescent="0.3">
      <c r="A3799" s="2">
        <v>1308</v>
      </c>
      <c r="B3799" s="2">
        <v>4</v>
      </c>
      <c r="C3799" s="2">
        <f>VLOOKUP(A3799, [1]orders!A:G, 7, FALSE)</f>
        <v>2</v>
      </c>
      <c r="D3799" s="2">
        <v>56</v>
      </c>
      <c r="E3799" s="2">
        <f>VLOOKUP(C3799, [2]staffs!A:G,1,FALSE)</f>
        <v>2</v>
      </c>
      <c r="F3799" s="2" t="str">
        <f>VLOOKUP(E3799, [2]staffs!A:D,4,FALSE)</f>
        <v>mireya.copeland@bikes.shop</v>
      </c>
      <c r="G3799" s="2">
        <f>VLOOKUP(D3799, [3]products!$A:$D, 4, FALSE)</f>
        <v>7</v>
      </c>
      <c r="H3799" s="2" t="str">
        <f>VLOOKUP(G3799, [4]categories!A:B, 2, FALSE)</f>
        <v>Road Bikes</v>
      </c>
      <c r="I3799" s="14">
        <f>VLOOKUP(A3799, [1]orders!A:B,2,FALSE)</f>
        <v>713</v>
      </c>
      <c r="J3799" s="14" t="str">
        <f>VLOOKUP(A3799, [1]orders!A:I,9,FALSE)</f>
        <v>ilona.spears@gmail.com</v>
      </c>
      <c r="K3799" s="14">
        <f>VLOOKUP(A3799, [1]orders!A:J,10,FALSE)</f>
        <v>11776</v>
      </c>
      <c r="L3799" s="2" t="str">
        <f>IFERROR(VLOOKUP(C3799, [5]stores!A:B, 2, FALSE), "Unknown")</f>
        <v>Baldwin Bikes</v>
      </c>
      <c r="M3799" s="2" t="str">
        <f>VLOOKUP(D3799,[3]products!A:B,2,FALSE)</f>
        <v>Trek Domane SLR 6 Disc - 2017</v>
      </c>
      <c r="N3799" s="2" t="str">
        <f>VLOOKUP(D3799, [3]products!A:H, 8, FALSE)</f>
        <v>Trek</v>
      </c>
      <c r="O3799" s="21">
        <f>VLOOKUP(A3799, [1]orders!A:D, 4, FALSE)</f>
        <v>43091</v>
      </c>
      <c r="P3799" s="2">
        <v>1</v>
      </c>
      <c r="Q3799" s="2">
        <v>5499.99</v>
      </c>
      <c r="R3799" s="27">
        <v>0.2</v>
      </c>
      <c r="S3799" s="2">
        <f t="shared" si="59"/>
        <v>5499.99</v>
      </c>
    </row>
    <row r="3800" spans="1:19" x14ac:dyDescent="0.3">
      <c r="A3800" s="2">
        <v>1308</v>
      </c>
      <c r="B3800" s="2">
        <v>5</v>
      </c>
      <c r="C3800" s="2">
        <f>VLOOKUP(A3800, [1]orders!A:G, 7, FALSE)</f>
        <v>2</v>
      </c>
      <c r="D3800" s="2">
        <v>32</v>
      </c>
      <c r="E3800" s="2">
        <f>VLOOKUP(C3800, [2]staffs!A:G,1,FALSE)</f>
        <v>2</v>
      </c>
      <c r="F3800" s="2" t="str">
        <f>VLOOKUP(E3800, [2]staffs!A:D,4,FALSE)</f>
        <v>mireya.copeland@bikes.shop</v>
      </c>
      <c r="G3800" s="2">
        <f>VLOOKUP(D3800, [3]products!$A:$D, 4, FALSE)</f>
        <v>6</v>
      </c>
      <c r="H3800" s="2" t="str">
        <f>VLOOKUP(G3800, [4]categories!A:B, 2, FALSE)</f>
        <v>Mountain Bikes</v>
      </c>
      <c r="I3800" s="14">
        <f>VLOOKUP(A3800, [1]orders!A:B,2,FALSE)</f>
        <v>713</v>
      </c>
      <c r="J3800" s="14" t="str">
        <f>VLOOKUP(A3800, [1]orders!A:I,9,FALSE)</f>
        <v>ilona.spears@gmail.com</v>
      </c>
      <c r="K3800" s="14">
        <f>VLOOKUP(A3800, [1]orders!A:J,10,FALSE)</f>
        <v>11776</v>
      </c>
      <c r="L3800" s="2" t="str">
        <f>IFERROR(VLOOKUP(C3800, [5]stores!A:B, 2, FALSE), "Unknown")</f>
        <v>Baldwin Bikes</v>
      </c>
      <c r="M3800" s="2" t="str">
        <f>VLOOKUP(D3800,[3]products!A:B,2,FALSE)</f>
        <v>Trek Farley Alloy Frameset - 2017</v>
      </c>
      <c r="N3800" s="2" t="str">
        <f>VLOOKUP(D3800, [3]products!A:H, 8, FALSE)</f>
        <v>Trek</v>
      </c>
      <c r="O3800" s="21">
        <f>VLOOKUP(A3800, [1]orders!A:D, 4, FALSE)</f>
        <v>43091</v>
      </c>
      <c r="P3800" s="2">
        <v>1</v>
      </c>
      <c r="Q3800" s="2">
        <v>469.99</v>
      </c>
      <c r="R3800" s="27">
        <v>7.0000000000000007E-2</v>
      </c>
      <c r="S3800" s="2">
        <f t="shared" si="59"/>
        <v>469.99</v>
      </c>
    </row>
    <row r="3801" spans="1:19" x14ac:dyDescent="0.3">
      <c r="A3801" s="2">
        <v>1309</v>
      </c>
      <c r="B3801" s="2">
        <v>1</v>
      </c>
      <c r="C3801" s="2">
        <f>VLOOKUP(A3801, [1]orders!A:G, 7, FALSE)</f>
        <v>2</v>
      </c>
      <c r="D3801" s="2">
        <v>65</v>
      </c>
      <c r="E3801" s="2">
        <f>VLOOKUP(C3801, [2]staffs!A:G,1,FALSE)</f>
        <v>2</v>
      </c>
      <c r="F3801" s="2" t="str">
        <f>VLOOKUP(E3801, [2]staffs!A:D,4,FALSE)</f>
        <v>mireya.copeland@bikes.shop</v>
      </c>
      <c r="G3801" s="2">
        <f>VLOOKUP(D3801, [3]products!$A:$D, 4, FALSE)</f>
        <v>3</v>
      </c>
      <c r="H3801" s="2" t="str">
        <f>VLOOKUP(G3801, [4]categories!A:B, 2, FALSE)</f>
        <v>Cruisers Bicycles</v>
      </c>
      <c r="I3801" s="14">
        <f>VLOOKUP(A3801, [1]orders!A:B,2,FALSE)</f>
        <v>821</v>
      </c>
      <c r="J3801" s="14" t="str">
        <f>VLOOKUP(A3801, [1]orders!A:I,9,FALSE)</f>
        <v>cassidy.clark@hotmail.com</v>
      </c>
      <c r="K3801" s="14">
        <f>VLOOKUP(A3801, [1]orders!A:J,10,FALSE)</f>
        <v>11102</v>
      </c>
      <c r="L3801" s="2" t="str">
        <f>IFERROR(VLOOKUP(C3801, [5]stores!A:B, 2, FALSE), "Unknown")</f>
        <v>Baldwin Bikes</v>
      </c>
      <c r="M3801" s="2" t="str">
        <f>VLOOKUP(D3801,[3]products!A:B,2,FALSE)</f>
        <v>Sun Bicycles Lil Bolt Type-R - 2017</v>
      </c>
      <c r="N3801" s="2" t="str">
        <f>VLOOKUP(D3801, [3]products!A:H, 8, FALSE)</f>
        <v>Sun Bicycles</v>
      </c>
      <c r="O3801" s="21">
        <f>VLOOKUP(A3801, [1]orders!A:D, 4, FALSE)</f>
        <v>43091</v>
      </c>
      <c r="P3801" s="2">
        <v>1</v>
      </c>
      <c r="Q3801" s="2">
        <v>346.99</v>
      </c>
      <c r="R3801" s="27">
        <v>0.05</v>
      </c>
      <c r="S3801" s="2">
        <f t="shared" si="59"/>
        <v>346.99</v>
      </c>
    </row>
    <row r="3802" spans="1:19" x14ac:dyDescent="0.3">
      <c r="A3802" s="2">
        <v>1309</v>
      </c>
      <c r="B3802" s="2">
        <v>2</v>
      </c>
      <c r="C3802" s="2">
        <f>VLOOKUP(A3802, [1]orders!A:G, 7, FALSE)</f>
        <v>2</v>
      </c>
      <c r="D3802" s="2">
        <v>87</v>
      </c>
      <c r="E3802" s="2">
        <f>VLOOKUP(C3802, [2]staffs!A:G,1,FALSE)</f>
        <v>2</v>
      </c>
      <c r="F3802" s="2" t="str">
        <f>VLOOKUP(E3802, [2]staffs!A:D,4,FALSE)</f>
        <v>mireya.copeland@bikes.shop</v>
      </c>
      <c r="G3802" s="2">
        <f>VLOOKUP(D3802, [3]products!$A:$D, 4, FALSE)</f>
        <v>1</v>
      </c>
      <c r="H3802" s="2" t="str">
        <f>VLOOKUP(G3802, [4]categories!A:B, 2, FALSE)</f>
        <v>Children Bicycles</v>
      </c>
      <c r="I3802" s="14">
        <f>VLOOKUP(A3802, [1]orders!A:B,2,FALSE)</f>
        <v>821</v>
      </c>
      <c r="J3802" s="14" t="str">
        <f>VLOOKUP(A3802, [1]orders!A:I,9,FALSE)</f>
        <v>cassidy.clark@hotmail.com</v>
      </c>
      <c r="K3802" s="14">
        <f>VLOOKUP(A3802, [1]orders!A:J,10,FALSE)</f>
        <v>11102</v>
      </c>
      <c r="L3802" s="2" t="str">
        <f>IFERROR(VLOOKUP(C3802, [5]stores!A:B, 2, FALSE), "Unknown")</f>
        <v>Baldwin Bikes</v>
      </c>
      <c r="M3802" s="2" t="str">
        <f>VLOOKUP(D3802,[3]products!A:B,2,FALSE)</f>
        <v>Trek Precaliber 12 Boys - 2017</v>
      </c>
      <c r="N3802" s="2" t="str">
        <f>VLOOKUP(D3802, [3]products!A:H, 8, FALSE)</f>
        <v>Trek</v>
      </c>
      <c r="O3802" s="21">
        <f>VLOOKUP(A3802, [1]orders!A:D, 4, FALSE)</f>
        <v>43091</v>
      </c>
      <c r="P3802" s="2">
        <v>2</v>
      </c>
      <c r="Q3802" s="2">
        <v>189.99</v>
      </c>
      <c r="R3802" s="27">
        <v>0.2</v>
      </c>
      <c r="S3802" s="2">
        <f t="shared" si="59"/>
        <v>379.98</v>
      </c>
    </row>
    <row r="3803" spans="1:19" x14ac:dyDescent="0.3">
      <c r="A3803" s="2">
        <v>1310</v>
      </c>
      <c r="B3803" s="2">
        <v>1</v>
      </c>
      <c r="C3803" s="2">
        <f>VLOOKUP(A3803, [1]orders!A:G, 7, FALSE)</f>
        <v>1</v>
      </c>
      <c r="D3803" s="2">
        <v>59</v>
      </c>
      <c r="E3803" s="2">
        <f>VLOOKUP(C3803, [2]staffs!A:G,1,FALSE)</f>
        <v>1</v>
      </c>
      <c r="F3803" s="2" t="str">
        <f>VLOOKUP(E3803, [2]staffs!A:D,4,FALSE)</f>
        <v>fabiola.jackson@bikes.shop</v>
      </c>
      <c r="G3803" s="2">
        <f>VLOOKUP(D3803, [3]products!$A:$D, 4, FALSE)</f>
        <v>7</v>
      </c>
      <c r="H3803" s="2" t="str">
        <f>VLOOKUP(G3803, [4]categories!A:B, 2, FALSE)</f>
        <v>Road Bikes</v>
      </c>
      <c r="I3803" s="14">
        <f>VLOOKUP(A3803, [1]orders!A:B,2,FALSE)</f>
        <v>444</v>
      </c>
      <c r="J3803" s="14" t="str">
        <f>VLOOKUP(A3803, [1]orders!A:I,9,FALSE)</f>
        <v>caridad.compton@aol.com</v>
      </c>
      <c r="K3803" s="14">
        <f>VLOOKUP(A3803, [1]orders!A:J,10,FALSE)</f>
        <v>94580</v>
      </c>
      <c r="L3803" s="2" t="str">
        <f>IFERROR(VLOOKUP(C3803, [5]stores!A:B, 2, FALSE), "Unknown")</f>
        <v>Santa Cruz Bikes</v>
      </c>
      <c r="M3803" s="2" t="str">
        <f>VLOOKUP(D3803,[3]products!A:B,2,FALSE)</f>
        <v>Trek Domane S 5 Disc - 2017</v>
      </c>
      <c r="N3803" s="2" t="str">
        <f>VLOOKUP(D3803, [3]products!A:H, 8, FALSE)</f>
        <v>Trek</v>
      </c>
      <c r="O3803" s="21">
        <f>VLOOKUP(A3803, [1]orders!A:D, 4, FALSE)</f>
        <v>43093</v>
      </c>
      <c r="P3803" s="2">
        <v>1</v>
      </c>
      <c r="Q3803" s="2">
        <v>2599.9899999999998</v>
      </c>
      <c r="R3803" s="27">
        <v>0.2</v>
      </c>
      <c r="S3803" s="2">
        <f t="shared" si="59"/>
        <v>2599.9899999999998</v>
      </c>
    </row>
    <row r="3804" spans="1:19" x14ac:dyDescent="0.3">
      <c r="A3804" s="2">
        <v>1310</v>
      </c>
      <c r="B3804" s="2">
        <v>2</v>
      </c>
      <c r="C3804" s="2">
        <f>VLOOKUP(A3804, [1]orders!A:G, 7, FALSE)</f>
        <v>1</v>
      </c>
      <c r="D3804" s="2">
        <v>77</v>
      </c>
      <c r="E3804" s="2">
        <f>VLOOKUP(C3804, [2]staffs!A:G,1,FALSE)</f>
        <v>1</v>
      </c>
      <c r="F3804" s="2" t="str">
        <f>VLOOKUP(E3804, [2]staffs!A:D,4,FALSE)</f>
        <v>fabiola.jackson@bikes.shop</v>
      </c>
      <c r="G3804" s="2">
        <f>VLOOKUP(D3804, [3]products!$A:$D, 4, FALSE)</f>
        <v>3</v>
      </c>
      <c r="H3804" s="2" t="str">
        <f>VLOOKUP(G3804, [4]categories!A:B, 2, FALSE)</f>
        <v>Cruisers Bicycles</v>
      </c>
      <c r="I3804" s="14">
        <f>VLOOKUP(A3804, [1]orders!A:B,2,FALSE)</f>
        <v>444</v>
      </c>
      <c r="J3804" s="14" t="str">
        <f>VLOOKUP(A3804, [1]orders!A:I,9,FALSE)</f>
        <v>caridad.compton@aol.com</v>
      </c>
      <c r="K3804" s="14">
        <f>VLOOKUP(A3804, [1]orders!A:J,10,FALSE)</f>
        <v>94580</v>
      </c>
      <c r="L3804" s="2" t="str">
        <f>IFERROR(VLOOKUP(C3804, [5]stores!A:B, 2, FALSE), "Unknown")</f>
        <v>Santa Cruz Bikes</v>
      </c>
      <c r="M3804" s="2" t="str">
        <f>VLOOKUP(D3804,[3]products!A:B,2,FALSE)</f>
        <v>Electra Glam Punk 3i Ladies' - 2017</v>
      </c>
      <c r="N3804" s="2" t="str">
        <f>VLOOKUP(D3804, [3]products!A:H, 8, FALSE)</f>
        <v>Electra</v>
      </c>
      <c r="O3804" s="21">
        <f>VLOOKUP(A3804, [1]orders!A:D, 4, FALSE)</f>
        <v>43093</v>
      </c>
      <c r="P3804" s="2">
        <v>2</v>
      </c>
      <c r="Q3804" s="2">
        <v>799.99</v>
      </c>
      <c r="R3804" s="27">
        <v>0.2</v>
      </c>
      <c r="S3804" s="2">
        <f t="shared" si="59"/>
        <v>1599.98</v>
      </c>
    </row>
    <row r="3805" spans="1:19" x14ac:dyDescent="0.3">
      <c r="A3805" s="2">
        <v>1310</v>
      </c>
      <c r="B3805" s="2">
        <v>3</v>
      </c>
      <c r="C3805" s="2">
        <f>VLOOKUP(A3805, [1]orders!A:G, 7, FALSE)</f>
        <v>1</v>
      </c>
      <c r="D3805" s="2">
        <v>11</v>
      </c>
      <c r="E3805" s="2">
        <f>VLOOKUP(C3805, [2]staffs!A:G,1,FALSE)</f>
        <v>1</v>
      </c>
      <c r="F3805" s="2" t="str">
        <f>VLOOKUP(E3805, [2]staffs!A:D,4,FALSE)</f>
        <v>fabiola.jackson@bikes.shop</v>
      </c>
      <c r="G3805" s="2">
        <f>VLOOKUP(D3805, [3]products!$A:$D, 4, FALSE)</f>
        <v>4</v>
      </c>
      <c r="H3805" s="2" t="str">
        <f>VLOOKUP(G3805, [4]categories!A:B, 2, FALSE)</f>
        <v>Cyclocross Bicycles</v>
      </c>
      <c r="I3805" s="14">
        <f>VLOOKUP(A3805, [1]orders!A:B,2,FALSE)</f>
        <v>444</v>
      </c>
      <c r="J3805" s="14" t="str">
        <f>VLOOKUP(A3805, [1]orders!A:I,9,FALSE)</f>
        <v>caridad.compton@aol.com</v>
      </c>
      <c r="K3805" s="14">
        <f>VLOOKUP(A3805, [1]orders!A:J,10,FALSE)</f>
        <v>94580</v>
      </c>
      <c r="L3805" s="2" t="str">
        <f>IFERROR(VLOOKUP(C3805, [5]stores!A:B, 2, FALSE), "Unknown")</f>
        <v>Santa Cruz Bikes</v>
      </c>
      <c r="M3805" s="2" t="str">
        <f>VLOOKUP(D3805,[3]products!A:B,2,FALSE)</f>
        <v>Surly Straggler 650b - 2016</v>
      </c>
      <c r="N3805" s="2" t="str">
        <f>VLOOKUP(D3805, [3]products!A:H, 8, FALSE)</f>
        <v>Surly</v>
      </c>
      <c r="O3805" s="21">
        <f>VLOOKUP(A3805, [1]orders!A:D, 4, FALSE)</f>
        <v>43093</v>
      </c>
      <c r="P3805" s="2">
        <v>2</v>
      </c>
      <c r="Q3805" s="2">
        <v>1680.99</v>
      </c>
      <c r="R3805" s="27">
        <v>0.1</v>
      </c>
      <c r="S3805" s="2">
        <f t="shared" si="59"/>
        <v>3361.98</v>
      </c>
    </row>
    <row r="3806" spans="1:19" x14ac:dyDescent="0.3">
      <c r="A3806" s="2">
        <v>1310</v>
      </c>
      <c r="B3806" s="2">
        <v>4</v>
      </c>
      <c r="C3806" s="2">
        <f>VLOOKUP(A3806, [1]orders!A:G, 7, FALSE)</f>
        <v>1</v>
      </c>
      <c r="D3806" s="2">
        <v>54</v>
      </c>
      <c r="E3806" s="2">
        <f>VLOOKUP(C3806, [2]staffs!A:G,1,FALSE)</f>
        <v>1</v>
      </c>
      <c r="F3806" s="2" t="str">
        <f>VLOOKUP(E3806, [2]staffs!A:D,4,FALSE)</f>
        <v>fabiola.jackson@bikes.shop</v>
      </c>
      <c r="G3806" s="2">
        <f>VLOOKUP(D3806, [3]products!$A:$D, 4, FALSE)</f>
        <v>7</v>
      </c>
      <c r="H3806" s="2" t="str">
        <f>VLOOKUP(G3806, [4]categories!A:B, 2, FALSE)</f>
        <v>Road Bikes</v>
      </c>
      <c r="I3806" s="14">
        <f>VLOOKUP(A3806, [1]orders!A:B,2,FALSE)</f>
        <v>444</v>
      </c>
      <c r="J3806" s="14" t="str">
        <f>VLOOKUP(A3806, [1]orders!A:I,9,FALSE)</f>
        <v>caridad.compton@aol.com</v>
      </c>
      <c r="K3806" s="14">
        <f>VLOOKUP(A3806, [1]orders!A:J,10,FALSE)</f>
        <v>94580</v>
      </c>
      <c r="L3806" s="2" t="str">
        <f>IFERROR(VLOOKUP(C3806, [5]stores!A:B, 2, FALSE), "Unknown")</f>
        <v>Santa Cruz Bikes</v>
      </c>
      <c r="M3806" s="2" t="str">
        <f>VLOOKUP(D3806,[3]products!A:B,2,FALSE)</f>
        <v>Trek Domane SL Disc Frameset - 2017</v>
      </c>
      <c r="N3806" s="2" t="str">
        <f>VLOOKUP(D3806, [3]products!A:H, 8, FALSE)</f>
        <v>Trek</v>
      </c>
      <c r="O3806" s="21">
        <f>VLOOKUP(A3806, [1]orders!A:D, 4, FALSE)</f>
        <v>43093</v>
      </c>
      <c r="P3806" s="2">
        <v>1</v>
      </c>
      <c r="Q3806" s="2">
        <v>3199.99</v>
      </c>
      <c r="R3806" s="27">
        <v>0.2</v>
      </c>
      <c r="S3806" s="2">
        <f t="shared" si="59"/>
        <v>3199.99</v>
      </c>
    </row>
    <row r="3807" spans="1:19" x14ac:dyDescent="0.3">
      <c r="A3807" s="2">
        <v>1311</v>
      </c>
      <c r="B3807" s="2">
        <v>1</v>
      </c>
      <c r="C3807" s="2">
        <f>VLOOKUP(A3807, [1]orders!A:G, 7, FALSE)</f>
        <v>2</v>
      </c>
      <c r="D3807" s="2">
        <v>69</v>
      </c>
      <c r="E3807" s="2">
        <f>VLOOKUP(C3807, [2]staffs!A:G,1,FALSE)</f>
        <v>2</v>
      </c>
      <c r="F3807" s="2" t="str">
        <f>VLOOKUP(E3807, [2]staffs!A:D,4,FALSE)</f>
        <v>mireya.copeland@bikes.shop</v>
      </c>
      <c r="G3807" s="2">
        <f>VLOOKUP(D3807, [3]products!$A:$D, 4, FALSE)</f>
        <v>3</v>
      </c>
      <c r="H3807" s="2" t="str">
        <f>VLOOKUP(G3807, [4]categories!A:B, 2, FALSE)</f>
        <v>Cruisers Bicycles</v>
      </c>
      <c r="I3807" s="14">
        <f>VLOOKUP(A3807, [1]orders!A:B,2,FALSE)</f>
        <v>1021</v>
      </c>
      <c r="J3807" s="14" t="str">
        <f>VLOOKUP(A3807, [1]orders!A:I,9,FALSE)</f>
        <v>nicolas.carlson@yahoo.com</v>
      </c>
      <c r="K3807" s="14">
        <f>VLOOKUP(A3807, [1]orders!A:J,10,FALSE)</f>
        <v>11412</v>
      </c>
      <c r="L3807" s="2" t="str">
        <f>IFERROR(VLOOKUP(C3807, [5]stores!A:B, 2, FALSE), "Unknown")</f>
        <v>Baldwin Bikes</v>
      </c>
      <c r="M3807" s="2" t="str">
        <f>VLOOKUP(D3807,[3]products!A:B,2,FALSE)</f>
        <v>Sun Bicycles Cruz 7 - 2017</v>
      </c>
      <c r="N3807" s="2" t="str">
        <f>VLOOKUP(D3807, [3]products!A:H, 8, FALSE)</f>
        <v>Sun Bicycles</v>
      </c>
      <c r="O3807" s="21">
        <f>VLOOKUP(A3807, [1]orders!A:D, 4, FALSE)</f>
        <v>43093</v>
      </c>
      <c r="P3807" s="2">
        <v>1</v>
      </c>
      <c r="Q3807" s="2">
        <v>416.99</v>
      </c>
      <c r="R3807" s="27">
        <v>0.1</v>
      </c>
      <c r="S3807" s="2">
        <f t="shared" si="59"/>
        <v>416.99</v>
      </c>
    </row>
    <row r="3808" spans="1:19" x14ac:dyDescent="0.3">
      <c r="A3808" s="2">
        <v>1311</v>
      </c>
      <c r="B3808" s="2">
        <v>2</v>
      </c>
      <c r="C3808" s="2">
        <f>VLOOKUP(A3808, [1]orders!A:G, 7, FALSE)</f>
        <v>2</v>
      </c>
      <c r="D3808" s="2">
        <v>45</v>
      </c>
      <c r="E3808" s="2">
        <f>VLOOKUP(C3808, [2]staffs!A:G,1,FALSE)</f>
        <v>2</v>
      </c>
      <c r="F3808" s="2" t="str">
        <f>VLOOKUP(E3808, [2]staffs!A:D,4,FALSE)</f>
        <v>mireya.copeland@bikes.shop</v>
      </c>
      <c r="G3808" s="2">
        <f>VLOOKUP(D3808, [3]products!$A:$D, 4, FALSE)</f>
        <v>6</v>
      </c>
      <c r="H3808" s="2" t="str">
        <f>VLOOKUP(G3808, [4]categories!A:B, 2, FALSE)</f>
        <v>Mountain Bikes</v>
      </c>
      <c r="I3808" s="14">
        <f>VLOOKUP(A3808, [1]orders!A:B,2,FALSE)</f>
        <v>1021</v>
      </c>
      <c r="J3808" s="14" t="str">
        <f>VLOOKUP(A3808, [1]orders!A:I,9,FALSE)</f>
        <v>nicolas.carlson@yahoo.com</v>
      </c>
      <c r="K3808" s="14">
        <f>VLOOKUP(A3808, [1]orders!A:J,10,FALSE)</f>
        <v>11412</v>
      </c>
      <c r="L3808" s="2" t="str">
        <f>IFERROR(VLOOKUP(C3808, [5]stores!A:B, 2, FALSE), "Unknown")</f>
        <v>Baldwin Bikes</v>
      </c>
      <c r="M3808" s="2" t="str">
        <f>VLOOKUP(D3808,[3]products!A:B,2,FALSE)</f>
        <v>Haro SR 1.2 - 2017</v>
      </c>
      <c r="N3808" s="2" t="str">
        <f>VLOOKUP(D3808, [3]products!A:H, 8, FALSE)</f>
        <v>Haro</v>
      </c>
      <c r="O3808" s="21">
        <f>VLOOKUP(A3808, [1]orders!A:D, 4, FALSE)</f>
        <v>43093</v>
      </c>
      <c r="P3808" s="2">
        <v>2</v>
      </c>
      <c r="Q3808" s="2">
        <v>869.99</v>
      </c>
      <c r="R3808" s="27">
        <v>7.0000000000000007E-2</v>
      </c>
      <c r="S3808" s="2">
        <f t="shared" si="59"/>
        <v>1739.98</v>
      </c>
    </row>
    <row r="3809" spans="1:19" x14ac:dyDescent="0.3">
      <c r="A3809" s="2">
        <v>1311</v>
      </c>
      <c r="B3809" s="2">
        <v>3</v>
      </c>
      <c r="C3809" s="2">
        <f>VLOOKUP(A3809, [1]orders!A:G, 7, FALSE)</f>
        <v>2</v>
      </c>
      <c r="D3809" s="2">
        <v>27</v>
      </c>
      <c r="E3809" s="2">
        <f>VLOOKUP(C3809, [2]staffs!A:G,1,FALSE)</f>
        <v>2</v>
      </c>
      <c r="F3809" s="2" t="str">
        <f>VLOOKUP(E3809, [2]staffs!A:D,4,FALSE)</f>
        <v>mireya.copeland@bikes.shop</v>
      </c>
      <c r="G3809" s="2">
        <f>VLOOKUP(D3809, [3]products!$A:$D, 4, FALSE)</f>
        <v>6</v>
      </c>
      <c r="H3809" s="2" t="str">
        <f>VLOOKUP(G3809, [4]categories!A:B, 2, FALSE)</f>
        <v>Mountain Bikes</v>
      </c>
      <c r="I3809" s="14">
        <f>VLOOKUP(A3809, [1]orders!A:B,2,FALSE)</f>
        <v>1021</v>
      </c>
      <c r="J3809" s="14" t="str">
        <f>VLOOKUP(A3809, [1]orders!A:I,9,FALSE)</f>
        <v>nicolas.carlson@yahoo.com</v>
      </c>
      <c r="K3809" s="14">
        <f>VLOOKUP(A3809, [1]orders!A:J,10,FALSE)</f>
        <v>11412</v>
      </c>
      <c r="L3809" s="2" t="str">
        <f>IFERROR(VLOOKUP(C3809, [5]stores!A:B, 2, FALSE), "Unknown")</f>
        <v>Baldwin Bikes</v>
      </c>
      <c r="M3809" s="2" t="str">
        <f>VLOOKUP(D3809,[3]products!A:B,2,FALSE)</f>
        <v>Surly Big Dummy Frameset - 2017</v>
      </c>
      <c r="N3809" s="2" t="str">
        <f>VLOOKUP(D3809, [3]products!A:H, 8, FALSE)</f>
        <v>Surly</v>
      </c>
      <c r="O3809" s="21">
        <f>VLOOKUP(A3809, [1]orders!A:D, 4, FALSE)</f>
        <v>43093</v>
      </c>
      <c r="P3809" s="2">
        <v>2</v>
      </c>
      <c r="Q3809" s="2">
        <v>999.99</v>
      </c>
      <c r="R3809" s="27">
        <v>0.1</v>
      </c>
      <c r="S3809" s="2">
        <f t="shared" si="59"/>
        <v>1999.98</v>
      </c>
    </row>
    <row r="3810" spans="1:19" x14ac:dyDescent="0.3">
      <c r="A3810" s="2">
        <v>1311</v>
      </c>
      <c r="B3810" s="2">
        <v>4</v>
      </c>
      <c r="C3810" s="2">
        <f>VLOOKUP(A3810, [1]orders!A:G, 7, FALSE)</f>
        <v>2</v>
      </c>
      <c r="D3810" s="2">
        <v>42</v>
      </c>
      <c r="E3810" s="2">
        <f>VLOOKUP(C3810, [2]staffs!A:G,1,FALSE)</f>
        <v>2</v>
      </c>
      <c r="F3810" s="2" t="str">
        <f>VLOOKUP(E3810, [2]staffs!A:D,4,FALSE)</f>
        <v>mireya.copeland@bikes.shop</v>
      </c>
      <c r="G3810" s="2">
        <f>VLOOKUP(D3810, [3]products!$A:$D, 4, FALSE)</f>
        <v>6</v>
      </c>
      <c r="H3810" s="2" t="str">
        <f>VLOOKUP(G3810, [4]categories!A:B, 2, FALSE)</f>
        <v>Mountain Bikes</v>
      </c>
      <c r="I3810" s="14">
        <f>VLOOKUP(A3810, [1]orders!A:B,2,FALSE)</f>
        <v>1021</v>
      </c>
      <c r="J3810" s="14" t="str">
        <f>VLOOKUP(A3810, [1]orders!A:I,9,FALSE)</f>
        <v>nicolas.carlson@yahoo.com</v>
      </c>
      <c r="K3810" s="14">
        <f>VLOOKUP(A3810, [1]orders!A:J,10,FALSE)</f>
        <v>11412</v>
      </c>
      <c r="L3810" s="2" t="str">
        <f>IFERROR(VLOOKUP(C3810, [5]stores!A:B, 2, FALSE), "Unknown")</f>
        <v>Baldwin Bikes</v>
      </c>
      <c r="M3810" s="2" t="str">
        <f>VLOOKUP(D3810,[3]products!A:B,2,FALSE)</f>
        <v>Trek Fuel EX 5 27.5 Plus - 2017</v>
      </c>
      <c r="N3810" s="2" t="str">
        <f>VLOOKUP(D3810, [3]products!A:H, 8, FALSE)</f>
        <v>Trek</v>
      </c>
      <c r="O3810" s="21">
        <f>VLOOKUP(A3810, [1]orders!A:D, 4, FALSE)</f>
        <v>43093</v>
      </c>
      <c r="P3810" s="2">
        <v>1</v>
      </c>
      <c r="Q3810" s="2">
        <v>2299.9899999999998</v>
      </c>
      <c r="R3810" s="27">
        <v>0.1</v>
      </c>
      <c r="S3810" s="2">
        <f t="shared" si="59"/>
        <v>2299.9899999999998</v>
      </c>
    </row>
    <row r="3811" spans="1:19" x14ac:dyDescent="0.3">
      <c r="A3811" s="2">
        <v>1312</v>
      </c>
      <c r="B3811" s="2">
        <v>1</v>
      </c>
      <c r="C3811" s="2">
        <f>VLOOKUP(A3811, [1]orders!A:G, 7, FALSE)</f>
        <v>1</v>
      </c>
      <c r="D3811" s="2">
        <v>67</v>
      </c>
      <c r="E3811" s="2">
        <f>VLOOKUP(C3811, [2]staffs!A:G,1,FALSE)</f>
        <v>1</v>
      </c>
      <c r="F3811" s="2" t="str">
        <f>VLOOKUP(E3811, [2]staffs!A:D,4,FALSE)</f>
        <v>fabiola.jackson@bikes.shop</v>
      </c>
      <c r="G3811" s="2">
        <f>VLOOKUP(D3811, [3]products!$A:$D, 4, FALSE)</f>
        <v>3</v>
      </c>
      <c r="H3811" s="2" t="str">
        <f>VLOOKUP(G3811, [4]categories!A:B, 2, FALSE)</f>
        <v>Cruisers Bicycles</v>
      </c>
      <c r="I3811" s="14">
        <f>VLOOKUP(A3811, [1]orders!A:B,2,FALSE)</f>
        <v>311</v>
      </c>
      <c r="J3811" s="14" t="str">
        <f>VLOOKUP(A3811, [1]orders!A:I,9,FALSE)</f>
        <v>charise.burt@aol.com</v>
      </c>
      <c r="K3811" s="14">
        <f>VLOOKUP(A3811, [1]orders!A:J,10,FALSE)</f>
        <v>93706</v>
      </c>
      <c r="L3811" s="2" t="str">
        <f>IFERROR(VLOOKUP(C3811, [5]stores!A:B, 2, FALSE), "Unknown")</f>
        <v>Santa Cruz Bikes</v>
      </c>
      <c r="M3811" s="2" t="str">
        <f>VLOOKUP(D3811,[3]products!A:B,2,FALSE)</f>
        <v>Sun Bicycles Revolutions 24 - Girl's - 2017</v>
      </c>
      <c r="N3811" s="2" t="str">
        <f>VLOOKUP(D3811, [3]products!A:H, 8, FALSE)</f>
        <v>Sun Bicycles</v>
      </c>
      <c r="O3811" s="21">
        <f>VLOOKUP(A3811, [1]orders!A:D, 4, FALSE)</f>
        <v>43094</v>
      </c>
      <c r="P3811" s="2">
        <v>2</v>
      </c>
      <c r="Q3811" s="2">
        <v>250.99</v>
      </c>
      <c r="R3811" s="27">
        <v>0.05</v>
      </c>
      <c r="S3811" s="2">
        <f t="shared" si="59"/>
        <v>501.98</v>
      </c>
    </row>
    <row r="3812" spans="1:19" x14ac:dyDescent="0.3">
      <c r="A3812" s="2">
        <v>1312</v>
      </c>
      <c r="B3812" s="2">
        <v>2</v>
      </c>
      <c r="C3812" s="2">
        <f>VLOOKUP(A3812, [1]orders!A:G, 7, FALSE)</f>
        <v>1</v>
      </c>
      <c r="D3812" s="2">
        <v>14</v>
      </c>
      <c r="E3812" s="2">
        <f>VLOOKUP(C3812, [2]staffs!A:G,1,FALSE)</f>
        <v>1</v>
      </c>
      <c r="F3812" s="2" t="str">
        <f>VLOOKUP(E3812, [2]staffs!A:D,4,FALSE)</f>
        <v>fabiola.jackson@bikes.shop</v>
      </c>
      <c r="G3812" s="2">
        <f>VLOOKUP(D3812, [3]products!$A:$D, 4, FALSE)</f>
        <v>3</v>
      </c>
      <c r="H3812" s="2" t="str">
        <f>VLOOKUP(G3812, [4]categories!A:B, 2, FALSE)</f>
        <v>Cruisers Bicycles</v>
      </c>
      <c r="I3812" s="14">
        <f>VLOOKUP(A3812, [1]orders!A:B,2,FALSE)</f>
        <v>311</v>
      </c>
      <c r="J3812" s="14" t="str">
        <f>VLOOKUP(A3812, [1]orders!A:I,9,FALSE)</f>
        <v>charise.burt@aol.com</v>
      </c>
      <c r="K3812" s="14">
        <f>VLOOKUP(A3812, [1]orders!A:J,10,FALSE)</f>
        <v>93706</v>
      </c>
      <c r="L3812" s="2" t="str">
        <f>IFERROR(VLOOKUP(C3812, [5]stores!A:B, 2, FALSE), "Unknown")</f>
        <v>Santa Cruz Bikes</v>
      </c>
      <c r="M3812" s="2" t="str">
        <f>VLOOKUP(D3812,[3]products!A:B,2,FALSE)</f>
        <v>Electra Girl's Hawaii 1 (16-inch) - 2015/2016</v>
      </c>
      <c r="N3812" s="2" t="str">
        <f>VLOOKUP(D3812, [3]products!A:H, 8, FALSE)</f>
        <v>Electra</v>
      </c>
      <c r="O3812" s="21">
        <f>VLOOKUP(A3812, [1]orders!A:D, 4, FALSE)</f>
        <v>43094</v>
      </c>
      <c r="P3812" s="2">
        <v>1</v>
      </c>
      <c r="Q3812" s="2">
        <v>269.99</v>
      </c>
      <c r="R3812" s="27">
        <v>0.2</v>
      </c>
      <c r="S3812" s="2">
        <f t="shared" si="59"/>
        <v>269.99</v>
      </c>
    </row>
    <row r="3813" spans="1:19" x14ac:dyDescent="0.3">
      <c r="A3813" s="2">
        <v>1312</v>
      </c>
      <c r="B3813" s="2">
        <v>3</v>
      </c>
      <c r="C3813" s="2">
        <f>VLOOKUP(A3813, [1]orders!A:G, 7, FALSE)</f>
        <v>1</v>
      </c>
      <c r="D3813" s="2">
        <v>20</v>
      </c>
      <c r="E3813" s="2">
        <f>VLOOKUP(C3813, [2]staffs!A:G,1,FALSE)</f>
        <v>1</v>
      </c>
      <c r="F3813" s="2" t="str">
        <f>VLOOKUP(E3813, [2]staffs!A:D,4,FALSE)</f>
        <v>fabiola.jackson@bikes.shop</v>
      </c>
      <c r="G3813" s="2">
        <f>VLOOKUP(D3813, [3]products!$A:$D, 4, FALSE)</f>
        <v>3</v>
      </c>
      <c r="H3813" s="2" t="str">
        <f>VLOOKUP(G3813, [4]categories!A:B, 2, FALSE)</f>
        <v>Cruisers Bicycles</v>
      </c>
      <c r="I3813" s="14">
        <f>VLOOKUP(A3813, [1]orders!A:B,2,FALSE)</f>
        <v>311</v>
      </c>
      <c r="J3813" s="14" t="str">
        <f>VLOOKUP(A3813, [1]orders!A:I,9,FALSE)</f>
        <v>charise.burt@aol.com</v>
      </c>
      <c r="K3813" s="14">
        <f>VLOOKUP(A3813, [1]orders!A:J,10,FALSE)</f>
        <v>93706</v>
      </c>
      <c r="L3813" s="2" t="str">
        <f>IFERROR(VLOOKUP(C3813, [5]stores!A:B, 2, FALSE), "Unknown")</f>
        <v>Santa Cruz Bikes</v>
      </c>
      <c r="M3813" s="2" t="str">
        <f>VLOOKUP(D3813,[3]products!A:B,2,FALSE)</f>
        <v>Electra Townie Original 7D EQ - Women's - 2016</v>
      </c>
      <c r="N3813" s="2" t="str">
        <f>VLOOKUP(D3813, [3]products!A:H, 8, FALSE)</f>
        <v>Electra</v>
      </c>
      <c r="O3813" s="21">
        <f>VLOOKUP(A3813, [1]orders!A:D, 4, FALSE)</f>
        <v>43094</v>
      </c>
      <c r="P3813" s="2">
        <v>1</v>
      </c>
      <c r="Q3813" s="2">
        <v>599.99</v>
      </c>
      <c r="R3813" s="27">
        <v>7.0000000000000007E-2</v>
      </c>
      <c r="S3813" s="2">
        <f t="shared" si="59"/>
        <v>599.99</v>
      </c>
    </row>
    <row r="3814" spans="1:19" x14ac:dyDescent="0.3">
      <c r="A3814" s="2">
        <v>1313</v>
      </c>
      <c r="B3814" s="2">
        <v>1</v>
      </c>
      <c r="C3814" s="2">
        <f>VLOOKUP(A3814, [1]orders!A:G, 7, FALSE)</f>
        <v>1</v>
      </c>
      <c r="D3814" s="2">
        <v>75</v>
      </c>
      <c r="E3814" s="2">
        <f>VLOOKUP(C3814, [2]staffs!A:G,1,FALSE)</f>
        <v>1</v>
      </c>
      <c r="F3814" s="2" t="str">
        <f>VLOOKUP(E3814, [2]staffs!A:D,4,FALSE)</f>
        <v>fabiola.jackson@bikes.shop</v>
      </c>
      <c r="G3814" s="2">
        <f>VLOOKUP(D3814, [3]products!$A:$D, 4, FALSE)</f>
        <v>3</v>
      </c>
      <c r="H3814" s="2" t="str">
        <f>VLOOKUP(G3814, [4]categories!A:B, 2, FALSE)</f>
        <v>Cruisers Bicycles</v>
      </c>
      <c r="I3814" s="14">
        <f>VLOOKUP(A3814, [1]orders!A:B,2,FALSE)</f>
        <v>1294</v>
      </c>
      <c r="J3814" s="14" t="str">
        <f>VLOOKUP(A3814, [1]orders!A:I,9,FALSE)</f>
        <v>edith.davenport@gmail.com</v>
      </c>
      <c r="K3814" s="14">
        <f>VLOOKUP(A3814, [1]orders!A:J,10,FALSE)</f>
        <v>91762</v>
      </c>
      <c r="L3814" s="2" t="str">
        <f>IFERROR(VLOOKUP(C3814, [5]stores!A:B, 2, FALSE), "Unknown")</f>
        <v>Santa Cruz Bikes</v>
      </c>
      <c r="M3814" s="2" t="str">
        <f>VLOOKUP(D3814,[3]products!A:B,2,FALSE)</f>
        <v>Electra Cruiser Lux Fat Tire 1 Ladies - 2017</v>
      </c>
      <c r="N3814" s="2" t="str">
        <f>VLOOKUP(D3814, [3]products!A:H, 8, FALSE)</f>
        <v>Electra</v>
      </c>
      <c r="O3814" s="21">
        <f>VLOOKUP(A3814, [1]orders!A:D, 4, FALSE)</f>
        <v>43094</v>
      </c>
      <c r="P3814" s="2">
        <v>1</v>
      </c>
      <c r="Q3814" s="2">
        <v>599.99</v>
      </c>
      <c r="R3814" s="27">
        <v>0.2</v>
      </c>
      <c r="S3814" s="2">
        <f t="shared" si="59"/>
        <v>599.99</v>
      </c>
    </row>
    <row r="3815" spans="1:19" x14ac:dyDescent="0.3">
      <c r="A3815" s="2">
        <v>1313</v>
      </c>
      <c r="B3815" s="2">
        <v>2</v>
      </c>
      <c r="C3815" s="2">
        <f>VLOOKUP(A3815, [1]orders!A:G, 7, FALSE)</f>
        <v>1</v>
      </c>
      <c r="D3815" s="2">
        <v>33</v>
      </c>
      <c r="E3815" s="2">
        <f>VLOOKUP(C3815, [2]staffs!A:G,1,FALSE)</f>
        <v>1</v>
      </c>
      <c r="F3815" s="2" t="str">
        <f>VLOOKUP(E3815, [2]staffs!A:D,4,FALSE)</f>
        <v>fabiola.jackson@bikes.shop</v>
      </c>
      <c r="G3815" s="2">
        <f>VLOOKUP(D3815, [3]products!$A:$D, 4, FALSE)</f>
        <v>6</v>
      </c>
      <c r="H3815" s="2" t="str">
        <f>VLOOKUP(G3815, [4]categories!A:B, 2, FALSE)</f>
        <v>Mountain Bikes</v>
      </c>
      <c r="I3815" s="14">
        <f>VLOOKUP(A3815, [1]orders!A:B,2,FALSE)</f>
        <v>1294</v>
      </c>
      <c r="J3815" s="14" t="str">
        <f>VLOOKUP(A3815, [1]orders!A:I,9,FALSE)</f>
        <v>edith.davenport@gmail.com</v>
      </c>
      <c r="K3815" s="14">
        <f>VLOOKUP(A3815, [1]orders!A:J,10,FALSE)</f>
        <v>91762</v>
      </c>
      <c r="L3815" s="2" t="str">
        <f>IFERROR(VLOOKUP(C3815, [5]stores!A:B, 2, FALSE), "Unknown")</f>
        <v>Santa Cruz Bikes</v>
      </c>
      <c r="M3815" s="2" t="str">
        <f>VLOOKUP(D3815,[3]products!A:B,2,FALSE)</f>
        <v>Surly Wednesday Frameset - 2017</v>
      </c>
      <c r="N3815" s="2" t="str">
        <f>VLOOKUP(D3815, [3]products!A:H, 8, FALSE)</f>
        <v>Surly</v>
      </c>
      <c r="O3815" s="21">
        <f>VLOOKUP(A3815, [1]orders!A:D, 4, FALSE)</f>
        <v>43094</v>
      </c>
      <c r="P3815" s="2">
        <v>1</v>
      </c>
      <c r="Q3815" s="2">
        <v>469.99</v>
      </c>
      <c r="R3815" s="27">
        <v>0.2</v>
      </c>
      <c r="S3815" s="2">
        <f t="shared" si="59"/>
        <v>469.99</v>
      </c>
    </row>
    <row r="3816" spans="1:19" x14ac:dyDescent="0.3">
      <c r="A3816" s="2">
        <v>1313</v>
      </c>
      <c r="B3816" s="2">
        <v>3</v>
      </c>
      <c r="C3816" s="2">
        <f>VLOOKUP(A3816, [1]orders!A:G, 7, FALSE)</f>
        <v>1</v>
      </c>
      <c r="D3816" s="2">
        <v>69</v>
      </c>
      <c r="E3816" s="2">
        <f>VLOOKUP(C3816, [2]staffs!A:G,1,FALSE)</f>
        <v>1</v>
      </c>
      <c r="F3816" s="2" t="str">
        <f>VLOOKUP(E3816, [2]staffs!A:D,4,FALSE)</f>
        <v>fabiola.jackson@bikes.shop</v>
      </c>
      <c r="G3816" s="2">
        <f>VLOOKUP(D3816, [3]products!$A:$D, 4, FALSE)</f>
        <v>3</v>
      </c>
      <c r="H3816" s="2" t="str">
        <f>VLOOKUP(G3816, [4]categories!A:B, 2, FALSE)</f>
        <v>Cruisers Bicycles</v>
      </c>
      <c r="I3816" s="14">
        <f>VLOOKUP(A3816, [1]orders!A:B,2,FALSE)</f>
        <v>1294</v>
      </c>
      <c r="J3816" s="14" t="str">
        <f>VLOOKUP(A3816, [1]orders!A:I,9,FALSE)</f>
        <v>edith.davenport@gmail.com</v>
      </c>
      <c r="K3816" s="14">
        <f>VLOOKUP(A3816, [1]orders!A:J,10,FALSE)</f>
        <v>91762</v>
      </c>
      <c r="L3816" s="2" t="str">
        <f>IFERROR(VLOOKUP(C3816, [5]stores!A:B, 2, FALSE), "Unknown")</f>
        <v>Santa Cruz Bikes</v>
      </c>
      <c r="M3816" s="2" t="str">
        <f>VLOOKUP(D3816,[3]products!A:B,2,FALSE)</f>
        <v>Sun Bicycles Cruz 7 - 2017</v>
      </c>
      <c r="N3816" s="2" t="str">
        <f>VLOOKUP(D3816, [3]products!A:H, 8, FALSE)</f>
        <v>Sun Bicycles</v>
      </c>
      <c r="O3816" s="21">
        <f>VLOOKUP(A3816, [1]orders!A:D, 4, FALSE)</f>
        <v>43094</v>
      </c>
      <c r="P3816" s="2">
        <v>1</v>
      </c>
      <c r="Q3816" s="2">
        <v>416.99</v>
      </c>
      <c r="R3816" s="27">
        <v>7.0000000000000007E-2</v>
      </c>
      <c r="S3816" s="2">
        <f t="shared" si="59"/>
        <v>416.99</v>
      </c>
    </row>
    <row r="3817" spans="1:19" x14ac:dyDescent="0.3">
      <c r="A3817" s="2">
        <v>1314</v>
      </c>
      <c r="B3817" s="2">
        <v>1</v>
      </c>
      <c r="C3817" s="2">
        <f>VLOOKUP(A3817, [1]orders!A:G, 7, FALSE)</f>
        <v>2</v>
      </c>
      <c r="D3817" s="2">
        <v>52</v>
      </c>
      <c r="E3817" s="2">
        <f>VLOOKUP(C3817, [2]staffs!A:G,1,FALSE)</f>
        <v>2</v>
      </c>
      <c r="F3817" s="2" t="str">
        <f>VLOOKUP(E3817, [2]staffs!A:D,4,FALSE)</f>
        <v>mireya.copeland@bikes.shop</v>
      </c>
      <c r="G3817" s="2">
        <f>VLOOKUP(D3817, [3]products!$A:$D, 4, FALSE)</f>
        <v>7</v>
      </c>
      <c r="H3817" s="2" t="str">
        <f>VLOOKUP(G3817, [4]categories!A:B, 2, FALSE)</f>
        <v>Road Bikes</v>
      </c>
      <c r="I3817" s="14">
        <f>VLOOKUP(A3817, [1]orders!A:B,2,FALSE)</f>
        <v>1027</v>
      </c>
      <c r="J3817" s="14" t="str">
        <f>VLOOKUP(A3817, [1]orders!A:I,9,FALSE)</f>
        <v>shanita.wiley@yahoo.com</v>
      </c>
      <c r="K3817" s="14">
        <f>VLOOKUP(A3817, [1]orders!A:J,10,FALSE)</f>
        <v>11412</v>
      </c>
      <c r="L3817" s="2" t="str">
        <f>IFERROR(VLOOKUP(C3817, [5]stores!A:B, 2, FALSE), "Unknown")</f>
        <v>Baldwin Bikes</v>
      </c>
      <c r="M3817" s="2" t="str">
        <f>VLOOKUP(D3817,[3]products!A:B,2,FALSE)</f>
        <v>Surly Steamroller - 2017</v>
      </c>
      <c r="N3817" s="2" t="str">
        <f>VLOOKUP(D3817, [3]products!A:H, 8, FALSE)</f>
        <v>Surly</v>
      </c>
      <c r="O3817" s="21">
        <f>VLOOKUP(A3817, [1]orders!A:D, 4, FALSE)</f>
        <v>43094</v>
      </c>
      <c r="P3817" s="2">
        <v>1</v>
      </c>
      <c r="Q3817" s="2">
        <v>875.99</v>
      </c>
      <c r="R3817" s="27">
        <v>7.0000000000000007E-2</v>
      </c>
      <c r="S3817" s="2">
        <f t="shared" si="59"/>
        <v>875.99</v>
      </c>
    </row>
    <row r="3818" spans="1:19" x14ac:dyDescent="0.3">
      <c r="A3818" s="2">
        <v>1314</v>
      </c>
      <c r="B3818" s="2">
        <v>2</v>
      </c>
      <c r="C3818" s="2">
        <f>VLOOKUP(A3818, [1]orders!A:G, 7, FALSE)</f>
        <v>2</v>
      </c>
      <c r="D3818" s="2">
        <v>72</v>
      </c>
      <c r="E3818" s="2">
        <f>VLOOKUP(C3818, [2]staffs!A:G,1,FALSE)</f>
        <v>2</v>
      </c>
      <c r="F3818" s="2" t="str">
        <f>VLOOKUP(E3818, [2]staffs!A:D,4,FALSE)</f>
        <v>mireya.copeland@bikes.shop</v>
      </c>
      <c r="G3818" s="2">
        <f>VLOOKUP(D3818, [3]products!$A:$D, 4, FALSE)</f>
        <v>3</v>
      </c>
      <c r="H3818" s="2" t="str">
        <f>VLOOKUP(G3818, [4]categories!A:B, 2, FALSE)</f>
        <v>Cruisers Bicycles</v>
      </c>
      <c r="I3818" s="14">
        <f>VLOOKUP(A3818, [1]orders!A:B,2,FALSE)</f>
        <v>1027</v>
      </c>
      <c r="J3818" s="14" t="str">
        <f>VLOOKUP(A3818, [1]orders!A:I,9,FALSE)</f>
        <v>shanita.wiley@yahoo.com</v>
      </c>
      <c r="K3818" s="14">
        <f>VLOOKUP(A3818, [1]orders!A:J,10,FALSE)</f>
        <v>11412</v>
      </c>
      <c r="L3818" s="2" t="str">
        <f>IFERROR(VLOOKUP(C3818, [5]stores!A:B, 2, FALSE), "Unknown")</f>
        <v>Baldwin Bikes</v>
      </c>
      <c r="M3818" s="2" t="str">
        <f>VLOOKUP(D3818,[3]products!A:B,2,FALSE)</f>
        <v>Sun Bicycles Biscayne Tandem 7 - 2017</v>
      </c>
      <c r="N3818" s="2" t="str">
        <f>VLOOKUP(D3818, [3]products!A:H, 8, FALSE)</f>
        <v>Sun Bicycles</v>
      </c>
      <c r="O3818" s="21">
        <f>VLOOKUP(A3818, [1]orders!A:D, 4, FALSE)</f>
        <v>43094</v>
      </c>
      <c r="P3818" s="2">
        <v>2</v>
      </c>
      <c r="Q3818" s="2">
        <v>619.99</v>
      </c>
      <c r="R3818" s="27">
        <v>0.05</v>
      </c>
      <c r="S3818" s="2">
        <f t="shared" si="59"/>
        <v>1239.98</v>
      </c>
    </row>
    <row r="3819" spans="1:19" x14ac:dyDescent="0.3">
      <c r="A3819" s="2">
        <v>1314</v>
      </c>
      <c r="B3819" s="2">
        <v>3</v>
      </c>
      <c r="C3819" s="2">
        <f>VLOOKUP(A3819, [1]orders!A:G, 7, FALSE)</f>
        <v>2</v>
      </c>
      <c r="D3819" s="2">
        <v>94</v>
      </c>
      <c r="E3819" s="2">
        <f>VLOOKUP(C3819, [2]staffs!A:G,1,FALSE)</f>
        <v>2</v>
      </c>
      <c r="F3819" s="2" t="str">
        <f>VLOOKUP(E3819, [2]staffs!A:D,4,FALSE)</f>
        <v>mireya.copeland@bikes.shop</v>
      </c>
      <c r="G3819" s="2">
        <f>VLOOKUP(D3819, [3]products!$A:$D, 4, FALSE)</f>
        <v>1</v>
      </c>
      <c r="H3819" s="2" t="str">
        <f>VLOOKUP(G3819, [4]categories!A:B, 2, FALSE)</f>
        <v>Children Bicycles</v>
      </c>
      <c r="I3819" s="14">
        <f>VLOOKUP(A3819, [1]orders!A:B,2,FALSE)</f>
        <v>1027</v>
      </c>
      <c r="J3819" s="14" t="str">
        <f>VLOOKUP(A3819, [1]orders!A:I,9,FALSE)</f>
        <v>shanita.wiley@yahoo.com</v>
      </c>
      <c r="K3819" s="14">
        <f>VLOOKUP(A3819, [1]orders!A:J,10,FALSE)</f>
        <v>11412</v>
      </c>
      <c r="L3819" s="2" t="str">
        <f>IFERROR(VLOOKUP(C3819, [5]stores!A:B, 2, FALSE), "Unknown")</f>
        <v>Baldwin Bikes</v>
      </c>
      <c r="M3819" s="2" t="str">
        <f>VLOOKUP(D3819,[3]products!A:B,2,FALSE)</f>
        <v>Haro Shredder Pro 20 - 2017</v>
      </c>
      <c r="N3819" s="2" t="str">
        <f>VLOOKUP(D3819, [3]products!A:H, 8, FALSE)</f>
        <v>Haro</v>
      </c>
      <c r="O3819" s="21">
        <f>VLOOKUP(A3819, [1]orders!A:D, 4, FALSE)</f>
        <v>43094</v>
      </c>
      <c r="P3819" s="2">
        <v>1</v>
      </c>
      <c r="Q3819" s="2">
        <v>249.99</v>
      </c>
      <c r="R3819" s="27">
        <v>0.1</v>
      </c>
      <c r="S3819" s="2">
        <f t="shared" si="59"/>
        <v>249.99</v>
      </c>
    </row>
    <row r="3820" spans="1:19" x14ac:dyDescent="0.3">
      <c r="A3820" s="2">
        <v>1315</v>
      </c>
      <c r="B3820" s="2">
        <v>1</v>
      </c>
      <c r="C3820" s="2">
        <f>VLOOKUP(A3820, [1]orders!A:G, 7, FALSE)</f>
        <v>3</v>
      </c>
      <c r="D3820" s="2">
        <v>104</v>
      </c>
      <c r="E3820" s="2">
        <f>VLOOKUP(C3820, [2]staffs!A:G,1,FALSE)</f>
        <v>3</v>
      </c>
      <c r="F3820" s="2" t="str">
        <f>VLOOKUP(E3820, [2]staffs!A:D,4,FALSE)</f>
        <v>genna.serrano@bikes.shop</v>
      </c>
      <c r="G3820" s="2">
        <f>VLOOKUP(D3820, [3]products!$A:$D, 4, FALSE)</f>
        <v>2</v>
      </c>
      <c r="H3820" s="2" t="str">
        <f>VLOOKUP(G3820, [4]categories!A:B, 2, FALSE)</f>
        <v>Comfort Bicycles</v>
      </c>
      <c r="I3820" s="14">
        <f>VLOOKUP(A3820, [1]orders!A:B,2,FALSE)</f>
        <v>931</v>
      </c>
      <c r="J3820" s="14" t="str">
        <f>VLOOKUP(A3820, [1]orders!A:I,9,FALSE)</f>
        <v>porter.bass@hotmail.com</v>
      </c>
      <c r="K3820" s="14">
        <f>VLOOKUP(A3820, [1]orders!A:J,10,FALSE)</f>
        <v>76901</v>
      </c>
      <c r="L3820" s="2" t="str">
        <f>IFERROR(VLOOKUP(C3820, [5]stores!A:B, 2, FALSE), "Unknown")</f>
        <v>Rowlett Bikes</v>
      </c>
      <c r="M3820" s="2" t="str">
        <f>VLOOKUP(D3820,[3]products!A:B,2,FALSE)</f>
        <v>Sun Bicycles Streamway - 2017</v>
      </c>
      <c r="N3820" s="2" t="str">
        <f>VLOOKUP(D3820, [3]products!A:H, 8, FALSE)</f>
        <v>Sun Bicycles</v>
      </c>
      <c r="O3820" s="21">
        <f>VLOOKUP(A3820, [1]orders!A:D, 4, FALSE)</f>
        <v>43094</v>
      </c>
      <c r="P3820" s="2">
        <v>2</v>
      </c>
      <c r="Q3820" s="2">
        <v>481.99</v>
      </c>
      <c r="R3820" s="27">
        <v>7.0000000000000007E-2</v>
      </c>
      <c r="S3820" s="2">
        <f t="shared" si="59"/>
        <v>963.98</v>
      </c>
    </row>
    <row r="3821" spans="1:19" x14ac:dyDescent="0.3">
      <c r="A3821" s="2">
        <v>1315</v>
      </c>
      <c r="B3821" s="2">
        <v>2</v>
      </c>
      <c r="C3821" s="2">
        <f>VLOOKUP(A3821, [1]orders!A:G, 7, FALSE)</f>
        <v>3</v>
      </c>
      <c r="D3821" s="2">
        <v>41</v>
      </c>
      <c r="E3821" s="2">
        <f>VLOOKUP(C3821, [2]staffs!A:G,1,FALSE)</f>
        <v>3</v>
      </c>
      <c r="F3821" s="2" t="str">
        <f>VLOOKUP(E3821, [2]staffs!A:D,4,FALSE)</f>
        <v>genna.serrano@bikes.shop</v>
      </c>
      <c r="G3821" s="2">
        <f>VLOOKUP(D3821, [3]products!$A:$D, 4, FALSE)</f>
        <v>6</v>
      </c>
      <c r="H3821" s="2" t="str">
        <f>VLOOKUP(G3821, [4]categories!A:B, 2, FALSE)</f>
        <v>Mountain Bikes</v>
      </c>
      <c r="I3821" s="14">
        <f>VLOOKUP(A3821, [1]orders!A:B,2,FALSE)</f>
        <v>931</v>
      </c>
      <c r="J3821" s="14" t="str">
        <f>VLOOKUP(A3821, [1]orders!A:I,9,FALSE)</f>
        <v>porter.bass@hotmail.com</v>
      </c>
      <c r="K3821" s="14">
        <f>VLOOKUP(A3821, [1]orders!A:J,10,FALSE)</f>
        <v>76901</v>
      </c>
      <c r="L3821" s="2" t="str">
        <f>IFERROR(VLOOKUP(C3821, [5]stores!A:B, 2, FALSE), "Unknown")</f>
        <v>Rowlett Bikes</v>
      </c>
      <c r="M3821" s="2" t="str">
        <f>VLOOKUP(D3821,[3]products!A:B,2,FALSE)</f>
        <v>Haro Shift R3 - 2017</v>
      </c>
      <c r="N3821" s="2" t="str">
        <f>VLOOKUP(D3821, [3]products!A:H, 8, FALSE)</f>
        <v>Haro</v>
      </c>
      <c r="O3821" s="21">
        <f>VLOOKUP(A3821, [1]orders!A:D, 4, FALSE)</f>
        <v>43094</v>
      </c>
      <c r="P3821" s="2">
        <v>1</v>
      </c>
      <c r="Q3821" s="2">
        <v>1469.99</v>
      </c>
      <c r="R3821" s="27">
        <v>0.05</v>
      </c>
      <c r="S3821" s="2">
        <f t="shared" si="59"/>
        <v>1469.99</v>
      </c>
    </row>
    <row r="3822" spans="1:19" x14ac:dyDescent="0.3">
      <c r="A3822" s="2">
        <v>1315</v>
      </c>
      <c r="B3822" s="2">
        <v>3</v>
      </c>
      <c r="C3822" s="2">
        <f>VLOOKUP(A3822, [1]orders!A:G, 7, FALSE)</f>
        <v>3</v>
      </c>
      <c r="D3822" s="2">
        <v>24</v>
      </c>
      <c r="E3822" s="2">
        <f>VLOOKUP(C3822, [2]staffs!A:G,1,FALSE)</f>
        <v>3</v>
      </c>
      <c r="F3822" s="2" t="str">
        <f>VLOOKUP(E3822, [2]staffs!A:D,4,FALSE)</f>
        <v>genna.serrano@bikes.shop</v>
      </c>
      <c r="G3822" s="2">
        <f>VLOOKUP(D3822, [3]products!$A:$D, 4, FALSE)</f>
        <v>2</v>
      </c>
      <c r="H3822" s="2" t="str">
        <f>VLOOKUP(G3822, [4]categories!A:B, 2, FALSE)</f>
        <v>Comfort Bicycles</v>
      </c>
      <c r="I3822" s="14">
        <f>VLOOKUP(A3822, [1]orders!A:B,2,FALSE)</f>
        <v>931</v>
      </c>
      <c r="J3822" s="14" t="str">
        <f>VLOOKUP(A3822, [1]orders!A:I,9,FALSE)</f>
        <v>porter.bass@hotmail.com</v>
      </c>
      <c r="K3822" s="14">
        <f>VLOOKUP(A3822, [1]orders!A:J,10,FALSE)</f>
        <v>76901</v>
      </c>
      <c r="L3822" s="2" t="str">
        <f>IFERROR(VLOOKUP(C3822, [5]stores!A:B, 2, FALSE), "Unknown")</f>
        <v>Rowlett Bikes</v>
      </c>
      <c r="M3822" s="2" t="str">
        <f>VLOOKUP(D3822,[3]products!A:B,2,FALSE)</f>
        <v>Electra Townie Original 21D - 2016</v>
      </c>
      <c r="N3822" s="2" t="str">
        <f>VLOOKUP(D3822, [3]products!A:H, 8, FALSE)</f>
        <v>Electra</v>
      </c>
      <c r="O3822" s="21">
        <f>VLOOKUP(A3822, [1]orders!A:D, 4, FALSE)</f>
        <v>43094</v>
      </c>
      <c r="P3822" s="2">
        <v>1</v>
      </c>
      <c r="Q3822" s="2">
        <v>549.99</v>
      </c>
      <c r="R3822" s="27">
        <v>0.1</v>
      </c>
      <c r="S3822" s="2">
        <f t="shared" si="59"/>
        <v>549.99</v>
      </c>
    </row>
    <row r="3823" spans="1:19" x14ac:dyDescent="0.3">
      <c r="A3823" s="2">
        <v>1315</v>
      </c>
      <c r="B3823" s="2">
        <v>4</v>
      </c>
      <c r="C3823" s="2">
        <f>VLOOKUP(A3823, [1]orders!A:G, 7, FALSE)</f>
        <v>3</v>
      </c>
      <c r="D3823" s="2">
        <v>26</v>
      </c>
      <c r="E3823" s="2">
        <f>VLOOKUP(C3823, [2]staffs!A:G,1,FALSE)</f>
        <v>3</v>
      </c>
      <c r="F3823" s="2" t="str">
        <f>VLOOKUP(E3823, [2]staffs!A:D,4,FALSE)</f>
        <v>genna.serrano@bikes.shop</v>
      </c>
      <c r="G3823" s="2">
        <f>VLOOKUP(D3823, [3]products!$A:$D, 4, FALSE)</f>
        <v>2</v>
      </c>
      <c r="H3823" s="2" t="str">
        <f>VLOOKUP(G3823, [4]categories!A:B, 2, FALSE)</f>
        <v>Comfort Bicycles</v>
      </c>
      <c r="I3823" s="14">
        <f>VLOOKUP(A3823, [1]orders!A:B,2,FALSE)</f>
        <v>931</v>
      </c>
      <c r="J3823" s="14" t="str">
        <f>VLOOKUP(A3823, [1]orders!A:I,9,FALSE)</f>
        <v>porter.bass@hotmail.com</v>
      </c>
      <c r="K3823" s="14">
        <f>VLOOKUP(A3823, [1]orders!A:J,10,FALSE)</f>
        <v>76901</v>
      </c>
      <c r="L3823" s="2" t="str">
        <f>IFERROR(VLOOKUP(C3823, [5]stores!A:B, 2, FALSE), "Unknown")</f>
        <v>Rowlett Bikes</v>
      </c>
      <c r="M3823" s="2" t="str">
        <f>VLOOKUP(D3823,[3]products!A:B,2,FALSE)</f>
        <v>Electra Townie Original 7D EQ - 2016</v>
      </c>
      <c r="N3823" s="2" t="str">
        <f>VLOOKUP(D3823, [3]products!A:H, 8, FALSE)</f>
        <v>Electra</v>
      </c>
      <c r="O3823" s="21">
        <f>VLOOKUP(A3823, [1]orders!A:D, 4, FALSE)</f>
        <v>43094</v>
      </c>
      <c r="P3823" s="2">
        <v>1</v>
      </c>
      <c r="Q3823" s="2">
        <v>599.99</v>
      </c>
      <c r="R3823" s="27">
        <v>7.0000000000000007E-2</v>
      </c>
      <c r="S3823" s="2">
        <f t="shared" si="59"/>
        <v>599.99</v>
      </c>
    </row>
    <row r="3824" spans="1:19" x14ac:dyDescent="0.3">
      <c r="A3824" s="2">
        <v>1315</v>
      </c>
      <c r="B3824" s="2">
        <v>5</v>
      </c>
      <c r="C3824" s="2">
        <f>VLOOKUP(A3824, [1]orders!A:G, 7, FALSE)</f>
        <v>3</v>
      </c>
      <c r="D3824" s="2">
        <v>16</v>
      </c>
      <c r="E3824" s="2">
        <f>VLOOKUP(C3824, [2]staffs!A:G,1,FALSE)</f>
        <v>3</v>
      </c>
      <c r="F3824" s="2" t="str">
        <f>VLOOKUP(E3824, [2]staffs!A:D,4,FALSE)</f>
        <v>genna.serrano@bikes.shop</v>
      </c>
      <c r="G3824" s="2">
        <f>VLOOKUP(D3824, [3]products!$A:$D, 4, FALSE)</f>
        <v>3</v>
      </c>
      <c r="H3824" s="2" t="str">
        <f>VLOOKUP(G3824, [4]categories!A:B, 2, FALSE)</f>
        <v>Cruisers Bicycles</v>
      </c>
      <c r="I3824" s="14">
        <f>VLOOKUP(A3824, [1]orders!A:B,2,FALSE)</f>
        <v>931</v>
      </c>
      <c r="J3824" s="14" t="str">
        <f>VLOOKUP(A3824, [1]orders!A:I,9,FALSE)</f>
        <v>porter.bass@hotmail.com</v>
      </c>
      <c r="K3824" s="14">
        <f>VLOOKUP(A3824, [1]orders!A:J,10,FALSE)</f>
        <v>76901</v>
      </c>
      <c r="L3824" s="2" t="str">
        <f>IFERROR(VLOOKUP(C3824, [5]stores!A:B, 2, FALSE), "Unknown")</f>
        <v>Rowlett Bikes</v>
      </c>
      <c r="M3824" s="2" t="str">
        <f>VLOOKUP(D3824,[3]products!A:B,2,FALSE)</f>
        <v>Electra Townie Original 7D EQ - 2016</v>
      </c>
      <c r="N3824" s="2" t="str">
        <f>VLOOKUP(D3824, [3]products!A:H, 8, FALSE)</f>
        <v>Electra</v>
      </c>
      <c r="O3824" s="21">
        <f>VLOOKUP(A3824, [1]orders!A:D, 4, FALSE)</f>
        <v>43094</v>
      </c>
      <c r="P3824" s="2">
        <v>2</v>
      </c>
      <c r="Q3824" s="2">
        <v>599.99</v>
      </c>
      <c r="R3824" s="27">
        <v>0.2</v>
      </c>
      <c r="S3824" s="2">
        <f t="shared" si="59"/>
        <v>1199.98</v>
      </c>
    </row>
    <row r="3825" spans="1:19" x14ac:dyDescent="0.3">
      <c r="A3825" s="2">
        <v>1316</v>
      </c>
      <c r="B3825" s="2">
        <v>1</v>
      </c>
      <c r="C3825" s="2">
        <f>VLOOKUP(A3825, [1]orders!A:G, 7, FALSE)</f>
        <v>1</v>
      </c>
      <c r="D3825" s="2">
        <v>76</v>
      </c>
      <c r="E3825" s="2">
        <f>VLOOKUP(C3825, [2]staffs!A:G,1,FALSE)</f>
        <v>1</v>
      </c>
      <c r="F3825" s="2" t="str">
        <f>VLOOKUP(E3825, [2]staffs!A:D,4,FALSE)</f>
        <v>fabiola.jackson@bikes.shop</v>
      </c>
      <c r="G3825" s="2">
        <f>VLOOKUP(D3825, [3]products!$A:$D, 4, FALSE)</f>
        <v>3</v>
      </c>
      <c r="H3825" s="2" t="str">
        <f>VLOOKUP(G3825, [4]categories!A:B, 2, FALSE)</f>
        <v>Cruisers Bicycles</v>
      </c>
      <c r="I3825" s="14">
        <f>VLOOKUP(A3825, [1]orders!A:B,2,FALSE)</f>
        <v>846</v>
      </c>
      <c r="J3825" s="14" t="str">
        <f>VLOOKUP(A3825, [1]orders!A:I,9,FALSE)</f>
        <v>sylvester.chan@hotmail.com</v>
      </c>
      <c r="K3825" s="14">
        <f>VLOOKUP(A3825, [1]orders!A:J,10,FALSE)</f>
        <v>95677</v>
      </c>
      <c r="L3825" s="2" t="str">
        <f>IFERROR(VLOOKUP(C3825, [5]stores!A:B, 2, FALSE), "Unknown")</f>
        <v>Santa Cruz Bikes</v>
      </c>
      <c r="M3825" s="2" t="str">
        <f>VLOOKUP(D3825,[3]products!A:B,2,FALSE)</f>
        <v>Electra Girl's Hawaii 1 16" - 2017</v>
      </c>
      <c r="N3825" s="2" t="str">
        <f>VLOOKUP(D3825, [3]products!A:H, 8, FALSE)</f>
        <v>Electra</v>
      </c>
      <c r="O3825" s="21">
        <f>VLOOKUP(A3825, [1]orders!A:D, 4, FALSE)</f>
        <v>43095</v>
      </c>
      <c r="P3825" s="2">
        <v>2</v>
      </c>
      <c r="Q3825" s="2">
        <v>299.99</v>
      </c>
      <c r="R3825" s="27">
        <v>0.1</v>
      </c>
      <c r="S3825" s="2">
        <f t="shared" si="59"/>
        <v>599.98</v>
      </c>
    </row>
    <row r="3826" spans="1:19" x14ac:dyDescent="0.3">
      <c r="A3826" s="2">
        <v>1316</v>
      </c>
      <c r="B3826" s="2">
        <v>2</v>
      </c>
      <c r="C3826" s="2">
        <f>VLOOKUP(A3826, [1]orders!A:G, 7, FALSE)</f>
        <v>1</v>
      </c>
      <c r="D3826" s="2">
        <v>90</v>
      </c>
      <c r="E3826" s="2">
        <f>VLOOKUP(C3826, [2]staffs!A:G,1,FALSE)</f>
        <v>1</v>
      </c>
      <c r="F3826" s="2" t="str">
        <f>VLOOKUP(E3826, [2]staffs!A:D,4,FALSE)</f>
        <v>fabiola.jackson@bikes.shop</v>
      </c>
      <c r="G3826" s="2">
        <f>VLOOKUP(D3826, [3]products!$A:$D, 4, FALSE)</f>
        <v>1</v>
      </c>
      <c r="H3826" s="2" t="str">
        <f>VLOOKUP(G3826, [4]categories!A:B, 2, FALSE)</f>
        <v>Children Bicycles</v>
      </c>
      <c r="I3826" s="14">
        <f>VLOOKUP(A3826, [1]orders!A:B,2,FALSE)</f>
        <v>846</v>
      </c>
      <c r="J3826" s="14" t="str">
        <f>VLOOKUP(A3826, [1]orders!A:I,9,FALSE)</f>
        <v>sylvester.chan@hotmail.com</v>
      </c>
      <c r="K3826" s="14">
        <f>VLOOKUP(A3826, [1]orders!A:J,10,FALSE)</f>
        <v>95677</v>
      </c>
      <c r="L3826" s="2" t="str">
        <f>IFERROR(VLOOKUP(C3826, [5]stores!A:B, 2, FALSE), "Unknown")</f>
        <v>Santa Cruz Bikes</v>
      </c>
      <c r="M3826" s="2" t="str">
        <f>VLOOKUP(D3826,[3]products!A:B,2,FALSE)</f>
        <v>Trek Precaliber 16 Girls - 2017</v>
      </c>
      <c r="N3826" s="2" t="str">
        <f>VLOOKUP(D3826, [3]products!A:H, 8, FALSE)</f>
        <v>Trek</v>
      </c>
      <c r="O3826" s="21">
        <f>VLOOKUP(A3826, [1]orders!A:D, 4, FALSE)</f>
        <v>43095</v>
      </c>
      <c r="P3826" s="2">
        <v>1</v>
      </c>
      <c r="Q3826" s="2">
        <v>209.99</v>
      </c>
      <c r="R3826" s="27">
        <v>0.1</v>
      </c>
      <c r="S3826" s="2">
        <f t="shared" si="59"/>
        <v>209.99</v>
      </c>
    </row>
    <row r="3827" spans="1:19" x14ac:dyDescent="0.3">
      <c r="A3827" s="2">
        <v>1317</v>
      </c>
      <c r="B3827" s="2">
        <v>1</v>
      </c>
      <c r="C3827" s="2">
        <f>VLOOKUP(A3827, [1]orders!A:G, 7, FALSE)</f>
        <v>1</v>
      </c>
      <c r="D3827" s="2">
        <v>82</v>
      </c>
      <c r="E3827" s="2">
        <f>VLOOKUP(C3827, [2]staffs!A:G,1,FALSE)</f>
        <v>1</v>
      </c>
      <c r="F3827" s="2" t="str">
        <f>VLOOKUP(E3827, [2]staffs!A:D,4,FALSE)</f>
        <v>fabiola.jackson@bikes.shop</v>
      </c>
      <c r="G3827" s="2">
        <f>VLOOKUP(D3827, [3]products!$A:$D, 4, FALSE)</f>
        <v>3</v>
      </c>
      <c r="H3827" s="2" t="str">
        <f>VLOOKUP(G3827, [4]categories!A:B, 2, FALSE)</f>
        <v>Cruisers Bicycles</v>
      </c>
      <c r="I3827" s="14">
        <f>VLOOKUP(A3827, [1]orders!A:B,2,FALSE)</f>
        <v>418</v>
      </c>
      <c r="J3827" s="14" t="str">
        <f>VLOOKUP(A3827, [1]orders!A:I,9,FALSE)</f>
        <v>georgeanna.webster@msn.com</v>
      </c>
      <c r="K3827" s="14">
        <f>VLOOKUP(A3827, [1]orders!A:J,10,FALSE)</f>
        <v>93035</v>
      </c>
      <c r="L3827" s="2" t="str">
        <f>IFERROR(VLOOKUP(C3827, [5]stores!A:B, 2, FALSE), "Unknown")</f>
        <v>Santa Cruz Bikes</v>
      </c>
      <c r="M3827" s="2" t="str">
        <f>VLOOKUP(D3827,[3]products!A:B,2,FALSE)</f>
        <v>Electra Amsterdam Original 3i Ladies' - 2017</v>
      </c>
      <c r="N3827" s="2" t="str">
        <f>VLOOKUP(D3827, [3]products!A:H, 8, FALSE)</f>
        <v>Electra</v>
      </c>
      <c r="O3827" s="21">
        <f>VLOOKUP(A3827, [1]orders!A:D, 4, FALSE)</f>
        <v>43096</v>
      </c>
      <c r="P3827" s="2">
        <v>1</v>
      </c>
      <c r="Q3827" s="2">
        <v>659.99</v>
      </c>
      <c r="R3827" s="27">
        <v>0.1</v>
      </c>
      <c r="S3827" s="2">
        <f t="shared" si="59"/>
        <v>659.99</v>
      </c>
    </row>
    <row r="3828" spans="1:19" x14ac:dyDescent="0.3">
      <c r="A3828" s="2">
        <v>1318</v>
      </c>
      <c r="B3828" s="2">
        <v>1</v>
      </c>
      <c r="C3828" s="2">
        <f>VLOOKUP(A3828, [1]orders!A:G, 7, FALSE)</f>
        <v>2</v>
      </c>
      <c r="D3828" s="2">
        <v>82</v>
      </c>
      <c r="E3828" s="2">
        <f>VLOOKUP(C3828, [2]staffs!A:G,1,FALSE)</f>
        <v>2</v>
      </c>
      <c r="F3828" s="2" t="str">
        <f>VLOOKUP(E3828, [2]staffs!A:D,4,FALSE)</f>
        <v>mireya.copeland@bikes.shop</v>
      </c>
      <c r="G3828" s="2">
        <f>VLOOKUP(D3828, [3]products!$A:$D, 4, FALSE)</f>
        <v>3</v>
      </c>
      <c r="H3828" s="2" t="str">
        <f>VLOOKUP(G3828, [4]categories!A:B, 2, FALSE)</f>
        <v>Cruisers Bicycles</v>
      </c>
      <c r="I3828" s="14">
        <f>VLOOKUP(A3828, [1]orders!A:B,2,FALSE)</f>
        <v>75</v>
      </c>
      <c r="J3828" s="14" t="str">
        <f>VLOOKUP(A3828, [1]orders!A:I,9,FALSE)</f>
        <v>abby.gamble@aol.com</v>
      </c>
      <c r="K3828" s="14">
        <f>VLOOKUP(A3828, [1]orders!A:J,10,FALSE)</f>
        <v>11701</v>
      </c>
      <c r="L3828" s="2" t="str">
        <f>IFERROR(VLOOKUP(C3828, [5]stores!A:B, 2, FALSE), "Unknown")</f>
        <v>Baldwin Bikes</v>
      </c>
      <c r="M3828" s="2" t="str">
        <f>VLOOKUP(D3828,[3]products!A:B,2,FALSE)</f>
        <v>Electra Amsterdam Original 3i Ladies' - 2017</v>
      </c>
      <c r="N3828" s="2" t="str">
        <f>VLOOKUP(D3828, [3]products!A:H, 8, FALSE)</f>
        <v>Electra</v>
      </c>
      <c r="O3828" s="21">
        <f>VLOOKUP(A3828, [1]orders!A:D, 4, FALSE)</f>
        <v>43096</v>
      </c>
      <c r="P3828" s="2">
        <v>2</v>
      </c>
      <c r="Q3828" s="2">
        <v>659.99</v>
      </c>
      <c r="R3828" s="27">
        <v>0.2</v>
      </c>
      <c r="S3828" s="2">
        <f t="shared" si="59"/>
        <v>1319.98</v>
      </c>
    </row>
    <row r="3829" spans="1:19" x14ac:dyDescent="0.3">
      <c r="A3829" s="2">
        <v>1318</v>
      </c>
      <c r="B3829" s="2">
        <v>2</v>
      </c>
      <c r="C3829" s="2">
        <f>VLOOKUP(A3829, [1]orders!A:G, 7, FALSE)</f>
        <v>2</v>
      </c>
      <c r="D3829" s="2">
        <v>62</v>
      </c>
      <c r="E3829" s="2">
        <f>VLOOKUP(C3829, [2]staffs!A:G,1,FALSE)</f>
        <v>2</v>
      </c>
      <c r="F3829" s="2" t="str">
        <f>VLOOKUP(E3829, [2]staffs!A:D,4,FALSE)</f>
        <v>mireya.copeland@bikes.shop</v>
      </c>
      <c r="G3829" s="2">
        <f>VLOOKUP(D3829, [3]products!$A:$D, 4, FALSE)</f>
        <v>4</v>
      </c>
      <c r="H3829" s="2" t="str">
        <f>VLOOKUP(G3829, [4]categories!A:B, 2, FALSE)</f>
        <v>Cyclocross Bicycles</v>
      </c>
      <c r="I3829" s="14">
        <f>VLOOKUP(A3829, [1]orders!A:B,2,FALSE)</f>
        <v>75</v>
      </c>
      <c r="J3829" s="14" t="str">
        <f>VLOOKUP(A3829, [1]orders!A:I,9,FALSE)</f>
        <v>abby.gamble@aol.com</v>
      </c>
      <c r="K3829" s="14">
        <f>VLOOKUP(A3829, [1]orders!A:J,10,FALSE)</f>
        <v>11701</v>
      </c>
      <c r="L3829" s="2" t="str">
        <f>IFERROR(VLOOKUP(C3829, [5]stores!A:B, 2, FALSE), "Unknown")</f>
        <v>Baldwin Bikes</v>
      </c>
      <c r="M3829" s="2" t="str">
        <f>VLOOKUP(D3829,[3]products!A:B,2,FALSE)</f>
        <v>Trek Boone 7 - 2017</v>
      </c>
      <c r="N3829" s="2" t="str">
        <f>VLOOKUP(D3829, [3]products!A:H, 8, FALSE)</f>
        <v>Trek</v>
      </c>
      <c r="O3829" s="21">
        <f>VLOOKUP(A3829, [1]orders!A:D, 4, FALSE)</f>
        <v>43096</v>
      </c>
      <c r="P3829" s="2">
        <v>2</v>
      </c>
      <c r="Q3829" s="2">
        <v>3499.99</v>
      </c>
      <c r="R3829" s="27">
        <v>0.2</v>
      </c>
      <c r="S3829" s="2">
        <f t="shared" si="59"/>
        <v>6999.98</v>
      </c>
    </row>
    <row r="3830" spans="1:19" x14ac:dyDescent="0.3">
      <c r="A3830" s="2">
        <v>1318</v>
      </c>
      <c r="B3830" s="2">
        <v>3</v>
      </c>
      <c r="C3830" s="2">
        <f>VLOOKUP(A3830, [1]orders!A:G, 7, FALSE)</f>
        <v>2</v>
      </c>
      <c r="D3830" s="2">
        <v>111</v>
      </c>
      <c r="E3830" s="2">
        <f>VLOOKUP(C3830, [2]staffs!A:G,1,FALSE)</f>
        <v>2</v>
      </c>
      <c r="F3830" s="2" t="str">
        <f>VLOOKUP(E3830, [2]staffs!A:D,4,FALSE)</f>
        <v>mireya.copeland@bikes.shop</v>
      </c>
      <c r="G3830" s="2">
        <f>VLOOKUP(D3830, [3]products!$A:$D, 4, FALSE)</f>
        <v>2</v>
      </c>
      <c r="H3830" s="2" t="str">
        <f>VLOOKUP(G3830, [4]categories!A:B, 2, FALSE)</f>
        <v>Comfort Bicycles</v>
      </c>
      <c r="I3830" s="14">
        <f>VLOOKUP(A3830, [1]orders!A:B,2,FALSE)</f>
        <v>75</v>
      </c>
      <c r="J3830" s="14" t="str">
        <f>VLOOKUP(A3830, [1]orders!A:I,9,FALSE)</f>
        <v>abby.gamble@aol.com</v>
      </c>
      <c r="K3830" s="14">
        <f>VLOOKUP(A3830, [1]orders!A:J,10,FALSE)</f>
        <v>11701</v>
      </c>
      <c r="L3830" s="2" t="str">
        <f>IFERROR(VLOOKUP(C3830, [5]stores!A:B, 2, FALSE), "Unknown")</f>
        <v>Baldwin Bikes</v>
      </c>
      <c r="M3830" s="2" t="str">
        <f>VLOOKUP(D3830,[3]products!A:B,2,FALSE)</f>
        <v>Sun Bicycles Drifter 7 - Women's - 2017</v>
      </c>
      <c r="N3830" s="2" t="str">
        <f>VLOOKUP(D3830, [3]products!A:H, 8, FALSE)</f>
        <v>Sun Bicycles</v>
      </c>
      <c r="O3830" s="21">
        <f>VLOOKUP(A3830, [1]orders!A:D, 4, FALSE)</f>
        <v>43096</v>
      </c>
      <c r="P3830" s="2">
        <v>1</v>
      </c>
      <c r="Q3830" s="2">
        <v>470.99</v>
      </c>
      <c r="R3830" s="27">
        <v>0.2</v>
      </c>
      <c r="S3830" s="2">
        <f t="shared" si="59"/>
        <v>470.99</v>
      </c>
    </row>
    <row r="3831" spans="1:19" x14ac:dyDescent="0.3">
      <c r="A3831" s="2">
        <v>1318</v>
      </c>
      <c r="B3831" s="2">
        <v>4</v>
      </c>
      <c r="C3831" s="2">
        <f>VLOOKUP(A3831, [1]orders!A:G, 7, FALSE)</f>
        <v>2</v>
      </c>
      <c r="D3831" s="2">
        <v>92</v>
      </c>
      <c r="E3831" s="2">
        <f>VLOOKUP(C3831, [2]staffs!A:G,1,FALSE)</f>
        <v>2</v>
      </c>
      <c r="F3831" s="2" t="str">
        <f>VLOOKUP(E3831, [2]staffs!A:D,4,FALSE)</f>
        <v>mireya.copeland@bikes.shop</v>
      </c>
      <c r="G3831" s="2">
        <f>VLOOKUP(D3831, [3]products!$A:$D, 4, FALSE)</f>
        <v>1</v>
      </c>
      <c r="H3831" s="2" t="str">
        <f>VLOOKUP(G3831, [4]categories!A:B, 2, FALSE)</f>
        <v>Children Bicycles</v>
      </c>
      <c r="I3831" s="14">
        <f>VLOOKUP(A3831, [1]orders!A:B,2,FALSE)</f>
        <v>75</v>
      </c>
      <c r="J3831" s="14" t="str">
        <f>VLOOKUP(A3831, [1]orders!A:I,9,FALSE)</f>
        <v>abby.gamble@aol.com</v>
      </c>
      <c r="K3831" s="14">
        <f>VLOOKUP(A3831, [1]orders!A:J,10,FALSE)</f>
        <v>11701</v>
      </c>
      <c r="L3831" s="2" t="str">
        <f>IFERROR(VLOOKUP(C3831, [5]stores!A:B, 2, FALSE), "Unknown")</f>
        <v>Baldwin Bikes</v>
      </c>
      <c r="M3831" s="2" t="str">
        <f>VLOOKUP(D3831,[3]products!A:B,2,FALSE)</f>
        <v>Haro Shredder 20 - 2017</v>
      </c>
      <c r="N3831" s="2" t="str">
        <f>VLOOKUP(D3831, [3]products!A:H, 8, FALSE)</f>
        <v>Haro</v>
      </c>
      <c r="O3831" s="21">
        <f>VLOOKUP(A3831, [1]orders!A:D, 4, FALSE)</f>
        <v>43096</v>
      </c>
      <c r="P3831" s="2">
        <v>1</v>
      </c>
      <c r="Q3831" s="2">
        <v>209.99</v>
      </c>
      <c r="R3831" s="27">
        <v>7.0000000000000007E-2</v>
      </c>
      <c r="S3831" s="2">
        <f t="shared" si="59"/>
        <v>209.99</v>
      </c>
    </row>
    <row r="3832" spans="1:19" x14ac:dyDescent="0.3">
      <c r="A3832" s="2">
        <v>1319</v>
      </c>
      <c r="B3832" s="2">
        <v>1</v>
      </c>
      <c r="C3832" s="2">
        <f>VLOOKUP(A3832, [1]orders!A:G, 7, FALSE)</f>
        <v>2</v>
      </c>
      <c r="D3832" s="2">
        <v>75</v>
      </c>
      <c r="E3832" s="2">
        <f>VLOOKUP(C3832, [2]staffs!A:G,1,FALSE)</f>
        <v>2</v>
      </c>
      <c r="F3832" s="2" t="str">
        <f>VLOOKUP(E3832, [2]staffs!A:D,4,FALSE)</f>
        <v>mireya.copeland@bikes.shop</v>
      </c>
      <c r="G3832" s="2">
        <f>VLOOKUP(D3832, [3]products!$A:$D, 4, FALSE)</f>
        <v>3</v>
      </c>
      <c r="H3832" s="2" t="str">
        <f>VLOOKUP(G3832, [4]categories!A:B, 2, FALSE)</f>
        <v>Cruisers Bicycles</v>
      </c>
      <c r="I3832" s="14">
        <f>VLOOKUP(A3832, [1]orders!A:B,2,FALSE)</f>
        <v>604</v>
      </c>
      <c r="J3832" s="14" t="str">
        <f>VLOOKUP(A3832, [1]orders!A:I,9,FALSE)</f>
        <v>kylee.dickson@gmail.com</v>
      </c>
      <c r="K3832" s="14">
        <f>VLOOKUP(A3832, [1]orders!A:J,10,FALSE)</f>
        <v>11701</v>
      </c>
      <c r="L3832" s="2" t="str">
        <f>IFERROR(VLOOKUP(C3832, [5]stores!A:B, 2, FALSE), "Unknown")</f>
        <v>Baldwin Bikes</v>
      </c>
      <c r="M3832" s="2" t="str">
        <f>VLOOKUP(D3832,[3]products!A:B,2,FALSE)</f>
        <v>Electra Cruiser Lux Fat Tire 1 Ladies - 2017</v>
      </c>
      <c r="N3832" s="2" t="str">
        <f>VLOOKUP(D3832, [3]products!A:H, 8, FALSE)</f>
        <v>Electra</v>
      </c>
      <c r="O3832" s="21">
        <f>VLOOKUP(A3832, [1]orders!A:D, 4, FALSE)</f>
        <v>43096</v>
      </c>
      <c r="P3832" s="2">
        <v>1</v>
      </c>
      <c r="Q3832" s="2">
        <v>599.99</v>
      </c>
      <c r="R3832" s="27">
        <v>7.0000000000000007E-2</v>
      </c>
      <c r="S3832" s="2">
        <f t="shared" si="59"/>
        <v>599.99</v>
      </c>
    </row>
    <row r="3833" spans="1:19" x14ac:dyDescent="0.3">
      <c r="A3833" s="2">
        <v>1319</v>
      </c>
      <c r="B3833" s="2">
        <v>2</v>
      </c>
      <c r="C3833" s="2">
        <f>VLOOKUP(A3833, [1]orders!A:G, 7, FALSE)</f>
        <v>2</v>
      </c>
      <c r="D3833" s="2">
        <v>91</v>
      </c>
      <c r="E3833" s="2">
        <f>VLOOKUP(C3833, [2]staffs!A:G,1,FALSE)</f>
        <v>2</v>
      </c>
      <c r="F3833" s="2" t="str">
        <f>VLOOKUP(E3833, [2]staffs!A:D,4,FALSE)</f>
        <v>mireya.copeland@bikes.shop</v>
      </c>
      <c r="G3833" s="2">
        <f>VLOOKUP(D3833, [3]products!$A:$D, 4, FALSE)</f>
        <v>1</v>
      </c>
      <c r="H3833" s="2" t="str">
        <f>VLOOKUP(G3833, [4]categories!A:B, 2, FALSE)</f>
        <v>Children Bicycles</v>
      </c>
      <c r="I3833" s="14">
        <f>VLOOKUP(A3833, [1]orders!A:B,2,FALSE)</f>
        <v>604</v>
      </c>
      <c r="J3833" s="14" t="str">
        <f>VLOOKUP(A3833, [1]orders!A:I,9,FALSE)</f>
        <v>kylee.dickson@gmail.com</v>
      </c>
      <c r="K3833" s="14">
        <f>VLOOKUP(A3833, [1]orders!A:J,10,FALSE)</f>
        <v>11701</v>
      </c>
      <c r="L3833" s="2" t="str">
        <f>IFERROR(VLOOKUP(C3833, [5]stores!A:B, 2, FALSE), "Unknown")</f>
        <v>Baldwin Bikes</v>
      </c>
      <c r="M3833" s="2" t="str">
        <f>VLOOKUP(D3833,[3]products!A:B,2,FALSE)</f>
        <v>Trek Precaliber 24 (21-Speed) - Girls - 2017</v>
      </c>
      <c r="N3833" s="2" t="str">
        <f>VLOOKUP(D3833, [3]products!A:H, 8, FALSE)</f>
        <v>Trek</v>
      </c>
      <c r="O3833" s="21">
        <f>VLOOKUP(A3833, [1]orders!A:D, 4, FALSE)</f>
        <v>43096</v>
      </c>
      <c r="P3833" s="2">
        <v>1</v>
      </c>
      <c r="Q3833" s="2">
        <v>349.99</v>
      </c>
      <c r="R3833" s="27">
        <v>0.2</v>
      </c>
      <c r="S3833" s="2">
        <f t="shared" si="59"/>
        <v>349.99</v>
      </c>
    </row>
    <row r="3834" spans="1:19" x14ac:dyDescent="0.3">
      <c r="A3834" s="2">
        <v>1320</v>
      </c>
      <c r="B3834" s="2">
        <v>1</v>
      </c>
      <c r="C3834" s="2">
        <f>VLOOKUP(A3834, [1]orders!A:G, 7, FALSE)</f>
        <v>1</v>
      </c>
      <c r="D3834" s="2">
        <v>104</v>
      </c>
      <c r="E3834" s="2">
        <f>VLOOKUP(C3834, [2]staffs!A:G,1,FALSE)</f>
        <v>1</v>
      </c>
      <c r="F3834" s="2" t="str">
        <f>VLOOKUP(E3834, [2]staffs!A:D,4,FALSE)</f>
        <v>fabiola.jackson@bikes.shop</v>
      </c>
      <c r="G3834" s="2">
        <f>VLOOKUP(D3834, [3]products!$A:$D, 4, FALSE)</f>
        <v>2</v>
      </c>
      <c r="H3834" s="2" t="str">
        <f>VLOOKUP(G3834, [4]categories!A:B, 2, FALSE)</f>
        <v>Comfort Bicycles</v>
      </c>
      <c r="I3834" s="14">
        <f>VLOOKUP(A3834, [1]orders!A:B,2,FALSE)</f>
        <v>244</v>
      </c>
      <c r="J3834" s="14" t="str">
        <f>VLOOKUP(A3834, [1]orders!A:I,9,FALSE)</f>
        <v>jessika.bray@yahoo.com</v>
      </c>
      <c r="K3834" s="14">
        <f>VLOOKUP(A3834, [1]orders!A:J,10,FALSE)</f>
        <v>94806</v>
      </c>
      <c r="L3834" s="2" t="str">
        <f>IFERROR(VLOOKUP(C3834, [5]stores!A:B, 2, FALSE), "Unknown")</f>
        <v>Santa Cruz Bikes</v>
      </c>
      <c r="M3834" s="2" t="str">
        <f>VLOOKUP(D3834,[3]products!A:B,2,FALSE)</f>
        <v>Sun Bicycles Streamway - 2017</v>
      </c>
      <c r="N3834" s="2" t="str">
        <f>VLOOKUP(D3834, [3]products!A:H, 8, FALSE)</f>
        <v>Sun Bicycles</v>
      </c>
      <c r="O3834" s="21">
        <f>VLOOKUP(A3834, [1]orders!A:D, 4, FALSE)</f>
        <v>43097</v>
      </c>
      <c r="P3834" s="2">
        <v>1</v>
      </c>
      <c r="Q3834" s="2">
        <v>481.99</v>
      </c>
      <c r="R3834" s="27">
        <v>0.1</v>
      </c>
      <c r="S3834" s="2">
        <f t="shared" si="59"/>
        <v>481.99</v>
      </c>
    </row>
    <row r="3835" spans="1:19" x14ac:dyDescent="0.3">
      <c r="A3835" s="2">
        <v>1320</v>
      </c>
      <c r="B3835" s="2">
        <v>2</v>
      </c>
      <c r="C3835" s="2">
        <f>VLOOKUP(A3835, [1]orders!A:G, 7, FALSE)</f>
        <v>1</v>
      </c>
      <c r="D3835" s="2">
        <v>93</v>
      </c>
      <c r="E3835" s="2">
        <f>VLOOKUP(C3835, [2]staffs!A:G,1,FALSE)</f>
        <v>1</v>
      </c>
      <c r="F3835" s="2" t="str">
        <f>VLOOKUP(E3835, [2]staffs!A:D,4,FALSE)</f>
        <v>fabiola.jackson@bikes.shop</v>
      </c>
      <c r="G3835" s="2">
        <f>VLOOKUP(D3835, [3]products!$A:$D, 4, FALSE)</f>
        <v>1</v>
      </c>
      <c r="H3835" s="2" t="str">
        <f>VLOOKUP(G3835, [4]categories!A:B, 2, FALSE)</f>
        <v>Children Bicycles</v>
      </c>
      <c r="I3835" s="14">
        <f>VLOOKUP(A3835, [1]orders!A:B,2,FALSE)</f>
        <v>244</v>
      </c>
      <c r="J3835" s="14" t="str">
        <f>VLOOKUP(A3835, [1]orders!A:I,9,FALSE)</f>
        <v>jessika.bray@yahoo.com</v>
      </c>
      <c r="K3835" s="14">
        <f>VLOOKUP(A3835, [1]orders!A:J,10,FALSE)</f>
        <v>94806</v>
      </c>
      <c r="L3835" s="2" t="str">
        <f>IFERROR(VLOOKUP(C3835, [5]stores!A:B, 2, FALSE), "Unknown")</f>
        <v>Santa Cruz Bikes</v>
      </c>
      <c r="M3835" s="2" t="str">
        <f>VLOOKUP(D3835,[3]products!A:B,2,FALSE)</f>
        <v>Haro Shredder 20 Girls - 2017</v>
      </c>
      <c r="N3835" s="2" t="str">
        <f>VLOOKUP(D3835, [3]products!A:H, 8, FALSE)</f>
        <v>Haro</v>
      </c>
      <c r="O3835" s="21">
        <f>VLOOKUP(A3835, [1]orders!A:D, 4, FALSE)</f>
        <v>43097</v>
      </c>
      <c r="P3835" s="2">
        <v>1</v>
      </c>
      <c r="Q3835" s="2">
        <v>209.99</v>
      </c>
      <c r="R3835" s="27">
        <v>0.05</v>
      </c>
      <c r="S3835" s="2">
        <f t="shared" si="59"/>
        <v>209.99</v>
      </c>
    </row>
    <row r="3836" spans="1:19" x14ac:dyDescent="0.3">
      <c r="A3836" s="2">
        <v>1320</v>
      </c>
      <c r="B3836" s="2">
        <v>3</v>
      </c>
      <c r="C3836" s="2">
        <f>VLOOKUP(A3836, [1]orders!A:G, 7, FALSE)</f>
        <v>1</v>
      </c>
      <c r="D3836" s="2">
        <v>99</v>
      </c>
      <c r="E3836" s="2">
        <f>VLOOKUP(C3836, [2]staffs!A:G,1,FALSE)</f>
        <v>1</v>
      </c>
      <c r="F3836" s="2" t="str">
        <f>VLOOKUP(E3836, [2]staffs!A:D,4,FALSE)</f>
        <v>fabiola.jackson@bikes.shop</v>
      </c>
      <c r="G3836" s="2">
        <f>VLOOKUP(D3836, [3]products!$A:$D, 4, FALSE)</f>
        <v>1</v>
      </c>
      <c r="H3836" s="2" t="str">
        <f>VLOOKUP(G3836, [4]categories!A:B, 2, FALSE)</f>
        <v>Children Bicycles</v>
      </c>
      <c r="I3836" s="14">
        <f>VLOOKUP(A3836, [1]orders!A:B,2,FALSE)</f>
        <v>244</v>
      </c>
      <c r="J3836" s="14" t="str">
        <f>VLOOKUP(A3836, [1]orders!A:I,9,FALSE)</f>
        <v>jessika.bray@yahoo.com</v>
      </c>
      <c r="K3836" s="14">
        <f>VLOOKUP(A3836, [1]orders!A:J,10,FALSE)</f>
        <v>94806</v>
      </c>
      <c r="L3836" s="2" t="str">
        <f>IFERROR(VLOOKUP(C3836, [5]stores!A:B, 2, FALSE), "Unknown")</f>
        <v>Santa Cruz Bikes</v>
      </c>
      <c r="M3836" s="2" t="str">
        <f>VLOOKUP(D3836,[3]products!A:B,2,FALSE)</f>
        <v>Electra Sugar Skulls 1 (20-inch) - Girl's - 2017</v>
      </c>
      <c r="N3836" s="2" t="str">
        <f>VLOOKUP(D3836, [3]products!A:H, 8, FALSE)</f>
        <v>Electra</v>
      </c>
      <c r="O3836" s="21">
        <f>VLOOKUP(A3836, [1]orders!A:D, 4, FALSE)</f>
        <v>43097</v>
      </c>
      <c r="P3836" s="2">
        <v>2</v>
      </c>
      <c r="Q3836" s="2">
        <v>299.99</v>
      </c>
      <c r="R3836" s="27">
        <v>0.2</v>
      </c>
      <c r="S3836" s="2">
        <f t="shared" si="59"/>
        <v>599.98</v>
      </c>
    </row>
    <row r="3837" spans="1:19" x14ac:dyDescent="0.3">
      <c r="A3837" s="2">
        <v>1321</v>
      </c>
      <c r="B3837" s="2">
        <v>1</v>
      </c>
      <c r="C3837" s="2">
        <f>VLOOKUP(A3837, [1]orders!A:G, 7, FALSE)</f>
        <v>1</v>
      </c>
      <c r="D3837" s="2">
        <v>34</v>
      </c>
      <c r="E3837" s="2">
        <f>VLOOKUP(C3837, [2]staffs!A:G,1,FALSE)</f>
        <v>1</v>
      </c>
      <c r="F3837" s="2" t="str">
        <f>VLOOKUP(E3837, [2]staffs!A:D,4,FALSE)</f>
        <v>fabiola.jackson@bikes.shop</v>
      </c>
      <c r="G3837" s="2">
        <f>VLOOKUP(D3837, [3]products!$A:$D, 4, FALSE)</f>
        <v>6</v>
      </c>
      <c r="H3837" s="2" t="str">
        <f>VLOOKUP(G3837, [4]categories!A:B, 2, FALSE)</f>
        <v>Mountain Bikes</v>
      </c>
      <c r="I3837" s="14">
        <f>VLOOKUP(A3837, [1]orders!A:B,2,FALSE)</f>
        <v>217</v>
      </c>
      <c r="J3837" s="14" t="str">
        <f>VLOOKUP(A3837, [1]orders!A:I,9,FALSE)</f>
        <v>carline.collier@msn.com</v>
      </c>
      <c r="K3837" s="14">
        <f>VLOOKUP(A3837, [1]orders!A:J,10,FALSE)</f>
        <v>93706</v>
      </c>
      <c r="L3837" s="2" t="str">
        <f>IFERROR(VLOOKUP(C3837, [5]stores!A:B, 2, FALSE), "Unknown")</f>
        <v>Santa Cruz Bikes</v>
      </c>
      <c r="M3837" s="2" t="str">
        <f>VLOOKUP(D3837,[3]products!A:B,2,FALSE)</f>
        <v>Trek Session DH 27.5 Carbon Frameset - 2017</v>
      </c>
      <c r="N3837" s="2" t="str">
        <f>VLOOKUP(D3837, [3]products!A:H, 8, FALSE)</f>
        <v>Trek</v>
      </c>
      <c r="O3837" s="21">
        <f>VLOOKUP(A3837, [1]orders!A:D, 4, FALSE)</f>
        <v>43099</v>
      </c>
      <c r="P3837" s="2">
        <v>1</v>
      </c>
      <c r="Q3837" s="2">
        <v>469.99</v>
      </c>
      <c r="R3837" s="27">
        <v>0.1</v>
      </c>
      <c r="S3837" s="2">
        <f t="shared" si="59"/>
        <v>469.99</v>
      </c>
    </row>
    <row r="3838" spans="1:19" x14ac:dyDescent="0.3">
      <c r="A3838" s="2">
        <v>1321</v>
      </c>
      <c r="B3838" s="2">
        <v>2</v>
      </c>
      <c r="C3838" s="2">
        <f>VLOOKUP(A3838, [1]orders!A:G, 7, FALSE)</f>
        <v>1</v>
      </c>
      <c r="D3838" s="2">
        <v>107</v>
      </c>
      <c r="E3838" s="2">
        <f>VLOOKUP(C3838, [2]staffs!A:G,1,FALSE)</f>
        <v>1</v>
      </c>
      <c r="F3838" s="2" t="str">
        <f>VLOOKUP(E3838, [2]staffs!A:D,4,FALSE)</f>
        <v>fabiola.jackson@bikes.shop</v>
      </c>
      <c r="G3838" s="2">
        <f>VLOOKUP(D3838, [3]products!$A:$D, 4, FALSE)</f>
        <v>2</v>
      </c>
      <c r="H3838" s="2" t="str">
        <f>VLOOKUP(G3838, [4]categories!A:B, 2, FALSE)</f>
        <v>Comfort Bicycles</v>
      </c>
      <c r="I3838" s="14">
        <f>VLOOKUP(A3838, [1]orders!A:B,2,FALSE)</f>
        <v>217</v>
      </c>
      <c r="J3838" s="14" t="str">
        <f>VLOOKUP(A3838, [1]orders!A:I,9,FALSE)</f>
        <v>carline.collier@msn.com</v>
      </c>
      <c r="K3838" s="14">
        <f>VLOOKUP(A3838, [1]orders!A:J,10,FALSE)</f>
        <v>93706</v>
      </c>
      <c r="L3838" s="2" t="str">
        <f>IFERROR(VLOOKUP(C3838, [5]stores!A:B, 2, FALSE), "Unknown")</f>
        <v>Santa Cruz Bikes</v>
      </c>
      <c r="M3838" s="2" t="str">
        <f>VLOOKUP(D3838,[3]products!A:B,2,FALSE)</f>
        <v>Sun Bicycles Cruz 7 - 2017</v>
      </c>
      <c r="N3838" s="2" t="str">
        <f>VLOOKUP(D3838, [3]products!A:H, 8, FALSE)</f>
        <v>Sun Bicycles</v>
      </c>
      <c r="O3838" s="21">
        <f>VLOOKUP(A3838, [1]orders!A:D, 4, FALSE)</f>
        <v>43099</v>
      </c>
      <c r="P3838" s="2">
        <v>1</v>
      </c>
      <c r="Q3838" s="2">
        <v>416.99</v>
      </c>
      <c r="R3838" s="27">
        <v>0.1</v>
      </c>
      <c r="S3838" s="2">
        <f t="shared" si="59"/>
        <v>416.99</v>
      </c>
    </row>
    <row r="3839" spans="1:19" x14ac:dyDescent="0.3">
      <c r="A3839" s="2">
        <v>1321</v>
      </c>
      <c r="B3839" s="2">
        <v>3</v>
      </c>
      <c r="C3839" s="2">
        <f>VLOOKUP(A3839, [1]orders!A:G, 7, FALSE)</f>
        <v>1</v>
      </c>
      <c r="D3839" s="2">
        <v>11</v>
      </c>
      <c r="E3839" s="2">
        <f>VLOOKUP(C3839, [2]staffs!A:G,1,FALSE)</f>
        <v>1</v>
      </c>
      <c r="F3839" s="2" t="str">
        <f>VLOOKUP(E3839, [2]staffs!A:D,4,FALSE)</f>
        <v>fabiola.jackson@bikes.shop</v>
      </c>
      <c r="G3839" s="2">
        <f>VLOOKUP(D3839, [3]products!$A:$D, 4, FALSE)</f>
        <v>4</v>
      </c>
      <c r="H3839" s="2" t="str">
        <f>VLOOKUP(G3839, [4]categories!A:B, 2, FALSE)</f>
        <v>Cyclocross Bicycles</v>
      </c>
      <c r="I3839" s="14">
        <f>VLOOKUP(A3839, [1]orders!A:B,2,FALSE)</f>
        <v>217</v>
      </c>
      <c r="J3839" s="14" t="str">
        <f>VLOOKUP(A3839, [1]orders!A:I,9,FALSE)</f>
        <v>carline.collier@msn.com</v>
      </c>
      <c r="K3839" s="14">
        <f>VLOOKUP(A3839, [1]orders!A:J,10,FALSE)</f>
        <v>93706</v>
      </c>
      <c r="L3839" s="2" t="str">
        <f>IFERROR(VLOOKUP(C3839, [5]stores!A:B, 2, FALSE), "Unknown")</f>
        <v>Santa Cruz Bikes</v>
      </c>
      <c r="M3839" s="2" t="str">
        <f>VLOOKUP(D3839,[3]products!A:B,2,FALSE)</f>
        <v>Surly Straggler 650b - 2016</v>
      </c>
      <c r="N3839" s="2" t="str">
        <f>VLOOKUP(D3839, [3]products!A:H, 8, FALSE)</f>
        <v>Surly</v>
      </c>
      <c r="O3839" s="21">
        <f>VLOOKUP(A3839, [1]orders!A:D, 4, FALSE)</f>
        <v>43099</v>
      </c>
      <c r="P3839" s="2">
        <v>2</v>
      </c>
      <c r="Q3839" s="2">
        <v>1680.99</v>
      </c>
      <c r="R3839" s="27">
        <v>0.1</v>
      </c>
      <c r="S3839" s="2">
        <f t="shared" si="59"/>
        <v>3361.98</v>
      </c>
    </row>
    <row r="3840" spans="1:19" x14ac:dyDescent="0.3">
      <c r="A3840" s="2">
        <v>1322</v>
      </c>
      <c r="B3840" s="2">
        <v>1</v>
      </c>
      <c r="C3840" s="2">
        <f>VLOOKUP(A3840, [1]orders!A:G, 7, FALSE)</f>
        <v>2</v>
      </c>
      <c r="D3840" s="2">
        <v>28</v>
      </c>
      <c r="E3840" s="2">
        <f>VLOOKUP(C3840, [2]staffs!A:G,1,FALSE)</f>
        <v>2</v>
      </c>
      <c r="F3840" s="2" t="str">
        <f>VLOOKUP(E3840, [2]staffs!A:D,4,FALSE)</f>
        <v>mireya.copeland@bikes.shop</v>
      </c>
      <c r="G3840" s="2">
        <f>VLOOKUP(D3840, [3]products!$A:$D, 4, FALSE)</f>
        <v>6</v>
      </c>
      <c r="H3840" s="2" t="str">
        <f>VLOOKUP(G3840, [4]categories!A:B, 2, FALSE)</f>
        <v>Mountain Bikes</v>
      </c>
      <c r="I3840" s="14">
        <f>VLOOKUP(A3840, [1]orders!A:B,2,FALSE)</f>
        <v>39</v>
      </c>
      <c r="J3840" s="14" t="str">
        <f>VLOOKUP(A3840, [1]orders!A:I,9,FALSE)</f>
        <v>janetta.aguirre@aol.com</v>
      </c>
      <c r="K3840" s="14">
        <f>VLOOKUP(A3840, [1]orders!A:J,10,FALSE)</f>
        <v>14086</v>
      </c>
      <c r="L3840" s="2" t="str">
        <f>IFERROR(VLOOKUP(C3840, [5]stores!A:B, 2, FALSE), "Unknown")</f>
        <v>Baldwin Bikes</v>
      </c>
      <c r="M3840" s="2" t="str">
        <f>VLOOKUP(D3840,[3]products!A:B,2,FALSE)</f>
        <v>Surly Karate Monkey 27.5+ Frameset - 2017</v>
      </c>
      <c r="N3840" s="2" t="str">
        <f>VLOOKUP(D3840, [3]products!A:H, 8, FALSE)</f>
        <v>Surly</v>
      </c>
      <c r="O3840" s="21">
        <f>VLOOKUP(A3840, [1]orders!A:D, 4, FALSE)</f>
        <v>43100</v>
      </c>
      <c r="P3840" s="2">
        <v>2</v>
      </c>
      <c r="Q3840" s="2">
        <v>2499.9899999999998</v>
      </c>
      <c r="R3840" s="27">
        <v>0.05</v>
      </c>
      <c r="S3840" s="2">
        <f t="shared" si="59"/>
        <v>4999.9799999999996</v>
      </c>
    </row>
    <row r="3841" spans="1:19" x14ac:dyDescent="0.3">
      <c r="A3841" s="2">
        <v>1322</v>
      </c>
      <c r="B3841" s="2">
        <v>2</v>
      </c>
      <c r="C3841" s="2">
        <f>VLOOKUP(A3841, [1]orders!A:G, 7, FALSE)</f>
        <v>2</v>
      </c>
      <c r="D3841" s="2">
        <v>104</v>
      </c>
      <c r="E3841" s="2">
        <f>VLOOKUP(C3841, [2]staffs!A:G,1,FALSE)</f>
        <v>2</v>
      </c>
      <c r="F3841" s="2" t="str">
        <f>VLOOKUP(E3841, [2]staffs!A:D,4,FALSE)</f>
        <v>mireya.copeland@bikes.shop</v>
      </c>
      <c r="G3841" s="2">
        <f>VLOOKUP(D3841, [3]products!$A:$D, 4, FALSE)</f>
        <v>2</v>
      </c>
      <c r="H3841" s="2" t="str">
        <f>VLOOKUP(G3841, [4]categories!A:B, 2, FALSE)</f>
        <v>Comfort Bicycles</v>
      </c>
      <c r="I3841" s="14">
        <f>VLOOKUP(A3841, [1]orders!A:B,2,FALSE)</f>
        <v>39</v>
      </c>
      <c r="J3841" s="14" t="str">
        <f>VLOOKUP(A3841, [1]orders!A:I,9,FALSE)</f>
        <v>janetta.aguirre@aol.com</v>
      </c>
      <c r="K3841" s="14">
        <f>VLOOKUP(A3841, [1]orders!A:J,10,FALSE)</f>
        <v>14086</v>
      </c>
      <c r="L3841" s="2" t="str">
        <f>IFERROR(VLOOKUP(C3841, [5]stores!A:B, 2, FALSE), "Unknown")</f>
        <v>Baldwin Bikes</v>
      </c>
      <c r="M3841" s="2" t="str">
        <f>VLOOKUP(D3841,[3]products!A:B,2,FALSE)</f>
        <v>Sun Bicycles Streamway - 2017</v>
      </c>
      <c r="N3841" s="2" t="str">
        <f>VLOOKUP(D3841, [3]products!A:H, 8, FALSE)</f>
        <v>Sun Bicycles</v>
      </c>
      <c r="O3841" s="21">
        <f>VLOOKUP(A3841, [1]orders!A:D, 4, FALSE)</f>
        <v>43100</v>
      </c>
      <c r="P3841" s="2">
        <v>2</v>
      </c>
      <c r="Q3841" s="2">
        <v>481.99</v>
      </c>
      <c r="R3841" s="27">
        <v>0.05</v>
      </c>
      <c r="S3841" s="2">
        <f t="shared" si="59"/>
        <v>963.98</v>
      </c>
    </row>
    <row r="3842" spans="1:19" x14ac:dyDescent="0.3">
      <c r="A3842" s="2">
        <v>1323</v>
      </c>
      <c r="B3842" s="2">
        <v>1</v>
      </c>
      <c r="C3842" s="2">
        <f>VLOOKUP(A3842, [1]orders!A:G, 7, FALSE)</f>
        <v>2</v>
      </c>
      <c r="D3842" s="2">
        <v>27</v>
      </c>
      <c r="E3842" s="2">
        <f>VLOOKUP(C3842, [2]staffs!A:G,1,FALSE)</f>
        <v>2</v>
      </c>
      <c r="F3842" s="2" t="str">
        <f>VLOOKUP(E3842, [2]staffs!A:D,4,FALSE)</f>
        <v>mireya.copeland@bikes.shop</v>
      </c>
      <c r="G3842" s="2">
        <f>VLOOKUP(D3842, [3]products!$A:$D, 4, FALSE)</f>
        <v>6</v>
      </c>
      <c r="H3842" s="2" t="str">
        <f>VLOOKUP(G3842, [4]categories!A:B, 2, FALSE)</f>
        <v>Mountain Bikes</v>
      </c>
      <c r="I3842" s="14">
        <f>VLOOKUP(A3842, [1]orders!A:B,2,FALSE)</f>
        <v>273</v>
      </c>
      <c r="J3842" s="14" t="str">
        <f>VLOOKUP(A3842, [1]orders!A:I,9,FALSE)</f>
        <v>queenie.vance@gmail.com</v>
      </c>
      <c r="K3842" s="14">
        <f>VLOOKUP(A3842, [1]orders!A:J,10,FALSE)</f>
        <v>11417</v>
      </c>
      <c r="L3842" s="2" t="str">
        <f>IFERROR(VLOOKUP(C3842, [5]stores!A:B, 2, FALSE), "Unknown")</f>
        <v>Baldwin Bikes</v>
      </c>
      <c r="M3842" s="2" t="str">
        <f>VLOOKUP(D3842,[3]products!A:B,2,FALSE)</f>
        <v>Surly Big Dummy Frameset - 2017</v>
      </c>
      <c r="N3842" s="2" t="str">
        <f>VLOOKUP(D3842, [3]products!A:H, 8, FALSE)</f>
        <v>Surly</v>
      </c>
      <c r="O3842" s="21">
        <f>VLOOKUP(A3842, [1]orders!A:D, 4, FALSE)</f>
        <v>43100</v>
      </c>
      <c r="P3842" s="2">
        <v>2</v>
      </c>
      <c r="Q3842" s="2">
        <v>999.99</v>
      </c>
      <c r="R3842" s="27">
        <v>7.0000000000000007E-2</v>
      </c>
      <c r="S3842" s="2">
        <f t="shared" si="59"/>
        <v>1999.98</v>
      </c>
    </row>
    <row r="3843" spans="1:19" x14ac:dyDescent="0.3">
      <c r="A3843" s="2">
        <v>1323</v>
      </c>
      <c r="B3843" s="2">
        <v>2</v>
      </c>
      <c r="C3843" s="2">
        <f>VLOOKUP(A3843, [1]orders!A:G, 7, FALSE)</f>
        <v>2</v>
      </c>
      <c r="D3843" s="2">
        <v>20</v>
      </c>
      <c r="E3843" s="2">
        <f>VLOOKUP(C3843, [2]staffs!A:G,1,FALSE)</f>
        <v>2</v>
      </c>
      <c r="F3843" s="2" t="str">
        <f>VLOOKUP(E3843, [2]staffs!A:D,4,FALSE)</f>
        <v>mireya.copeland@bikes.shop</v>
      </c>
      <c r="G3843" s="2">
        <f>VLOOKUP(D3843, [3]products!$A:$D, 4, FALSE)</f>
        <v>3</v>
      </c>
      <c r="H3843" s="2" t="str">
        <f>VLOOKUP(G3843, [4]categories!A:B, 2, FALSE)</f>
        <v>Cruisers Bicycles</v>
      </c>
      <c r="I3843" s="14">
        <f>VLOOKUP(A3843, [1]orders!A:B,2,FALSE)</f>
        <v>273</v>
      </c>
      <c r="J3843" s="14" t="str">
        <f>VLOOKUP(A3843, [1]orders!A:I,9,FALSE)</f>
        <v>queenie.vance@gmail.com</v>
      </c>
      <c r="K3843" s="14">
        <f>VLOOKUP(A3843, [1]orders!A:J,10,FALSE)</f>
        <v>11417</v>
      </c>
      <c r="L3843" s="2" t="str">
        <f>IFERROR(VLOOKUP(C3843, [5]stores!A:B, 2, FALSE), "Unknown")</f>
        <v>Baldwin Bikes</v>
      </c>
      <c r="M3843" s="2" t="str">
        <f>VLOOKUP(D3843,[3]products!A:B,2,FALSE)</f>
        <v>Electra Townie Original 7D EQ - Women's - 2016</v>
      </c>
      <c r="N3843" s="2" t="str">
        <f>VLOOKUP(D3843, [3]products!A:H, 8, FALSE)</f>
        <v>Electra</v>
      </c>
      <c r="O3843" s="21">
        <f>VLOOKUP(A3843, [1]orders!A:D, 4, FALSE)</f>
        <v>43100</v>
      </c>
      <c r="P3843" s="2">
        <v>1</v>
      </c>
      <c r="Q3843" s="2">
        <v>599.99</v>
      </c>
      <c r="R3843" s="27">
        <v>0.05</v>
      </c>
      <c r="S3843" s="2">
        <f t="shared" ref="S3843:S3906" si="60">P3843*Q3843</f>
        <v>599.99</v>
      </c>
    </row>
    <row r="3844" spans="1:19" x14ac:dyDescent="0.3">
      <c r="A3844" s="2">
        <v>1323</v>
      </c>
      <c r="B3844" s="2">
        <v>3</v>
      </c>
      <c r="C3844" s="2">
        <f>VLOOKUP(A3844, [1]orders!A:G, 7, FALSE)</f>
        <v>2</v>
      </c>
      <c r="D3844" s="2">
        <v>70</v>
      </c>
      <c r="E3844" s="2">
        <f>VLOOKUP(C3844, [2]staffs!A:G,1,FALSE)</f>
        <v>2</v>
      </c>
      <c r="F3844" s="2" t="str">
        <f>VLOOKUP(E3844, [2]staffs!A:D,4,FALSE)</f>
        <v>mireya.copeland@bikes.shop</v>
      </c>
      <c r="G3844" s="2">
        <f>VLOOKUP(D3844, [3]products!$A:$D, 4, FALSE)</f>
        <v>3</v>
      </c>
      <c r="H3844" s="2" t="str">
        <f>VLOOKUP(G3844, [4]categories!A:B, 2, FALSE)</f>
        <v>Cruisers Bicycles</v>
      </c>
      <c r="I3844" s="14">
        <f>VLOOKUP(A3844, [1]orders!A:B,2,FALSE)</f>
        <v>273</v>
      </c>
      <c r="J3844" s="14" t="str">
        <f>VLOOKUP(A3844, [1]orders!A:I,9,FALSE)</f>
        <v>queenie.vance@gmail.com</v>
      </c>
      <c r="K3844" s="14">
        <f>VLOOKUP(A3844, [1]orders!A:J,10,FALSE)</f>
        <v>11417</v>
      </c>
      <c r="L3844" s="2" t="str">
        <f>IFERROR(VLOOKUP(C3844, [5]stores!A:B, 2, FALSE), "Unknown")</f>
        <v>Baldwin Bikes</v>
      </c>
      <c r="M3844" s="2" t="str">
        <f>VLOOKUP(D3844,[3]products!A:B,2,FALSE)</f>
        <v>Electra Amsterdam Original 3i - 2015/2017</v>
      </c>
      <c r="N3844" s="2" t="str">
        <f>VLOOKUP(D3844, [3]products!A:H, 8, FALSE)</f>
        <v>Electra</v>
      </c>
      <c r="O3844" s="21">
        <f>VLOOKUP(A3844, [1]orders!A:D, 4, FALSE)</f>
        <v>43100</v>
      </c>
      <c r="P3844" s="2">
        <v>1</v>
      </c>
      <c r="Q3844" s="2">
        <v>659.99</v>
      </c>
      <c r="R3844" s="27">
        <v>0.05</v>
      </c>
      <c r="S3844" s="2">
        <f t="shared" si="60"/>
        <v>659.99</v>
      </c>
    </row>
    <row r="3845" spans="1:19" x14ac:dyDescent="0.3">
      <c r="A3845" s="2">
        <v>1324</v>
      </c>
      <c r="B3845" s="2">
        <v>1</v>
      </c>
      <c r="C3845" s="2">
        <f>VLOOKUP(A3845, [1]orders!A:G, 7, FALSE)</f>
        <v>2</v>
      </c>
      <c r="D3845" s="2">
        <v>66</v>
      </c>
      <c r="E3845" s="2">
        <f>VLOOKUP(C3845, [2]staffs!A:G,1,FALSE)</f>
        <v>2</v>
      </c>
      <c r="F3845" s="2" t="str">
        <f>VLOOKUP(E3845, [2]staffs!A:D,4,FALSE)</f>
        <v>mireya.copeland@bikes.shop</v>
      </c>
      <c r="G3845" s="2">
        <f>VLOOKUP(D3845, [3]products!$A:$D, 4, FALSE)</f>
        <v>3</v>
      </c>
      <c r="H3845" s="2" t="str">
        <f>VLOOKUP(G3845, [4]categories!A:B, 2, FALSE)</f>
        <v>Cruisers Bicycles</v>
      </c>
      <c r="I3845" s="14">
        <f>VLOOKUP(A3845, [1]orders!A:B,2,FALSE)</f>
        <v>862</v>
      </c>
      <c r="J3845" s="14" t="str">
        <f>VLOOKUP(A3845, [1]orders!A:I,9,FALSE)</f>
        <v>mellie.puckett@yahoo.com</v>
      </c>
      <c r="K3845" s="14">
        <f>VLOOKUP(A3845, [1]orders!A:J,10,FALSE)</f>
        <v>11365</v>
      </c>
      <c r="L3845" s="2" t="str">
        <f>IFERROR(VLOOKUP(C3845, [5]stores!A:B, 2, FALSE), "Unknown")</f>
        <v>Baldwin Bikes</v>
      </c>
      <c r="M3845" s="2" t="str">
        <f>VLOOKUP(D3845,[3]products!A:B,2,FALSE)</f>
        <v>Sun Bicycles Revolutions 24 - 2017</v>
      </c>
      <c r="N3845" s="2" t="str">
        <f>VLOOKUP(D3845, [3]products!A:H, 8, FALSE)</f>
        <v>Sun Bicycles</v>
      </c>
      <c r="O3845" s="21">
        <f>VLOOKUP(A3845, [1]orders!A:D, 4, FALSE)</f>
        <v>43101</v>
      </c>
      <c r="P3845" s="2">
        <v>1</v>
      </c>
      <c r="Q3845" s="2">
        <v>250.99</v>
      </c>
      <c r="R3845" s="27">
        <v>0.1</v>
      </c>
      <c r="S3845" s="2">
        <f t="shared" si="60"/>
        <v>250.99</v>
      </c>
    </row>
    <row r="3846" spans="1:19" x14ac:dyDescent="0.3">
      <c r="A3846" s="2">
        <v>1324</v>
      </c>
      <c r="B3846" s="2">
        <v>2</v>
      </c>
      <c r="C3846" s="2">
        <f>VLOOKUP(A3846, [1]orders!A:G, 7, FALSE)</f>
        <v>2</v>
      </c>
      <c r="D3846" s="2">
        <v>120</v>
      </c>
      <c r="E3846" s="2">
        <f>VLOOKUP(C3846, [2]staffs!A:G,1,FALSE)</f>
        <v>2</v>
      </c>
      <c r="F3846" s="2" t="str">
        <f>VLOOKUP(E3846, [2]staffs!A:D,4,FALSE)</f>
        <v>mireya.copeland@bikes.shop</v>
      </c>
      <c r="G3846" s="2">
        <f>VLOOKUP(D3846, [3]products!$A:$D, 4, FALSE)</f>
        <v>6</v>
      </c>
      <c r="H3846" s="2" t="str">
        <f>VLOOKUP(G3846, [4]categories!A:B, 2, FALSE)</f>
        <v>Mountain Bikes</v>
      </c>
      <c r="I3846" s="14">
        <f>VLOOKUP(A3846, [1]orders!A:B,2,FALSE)</f>
        <v>862</v>
      </c>
      <c r="J3846" s="14" t="str">
        <f>VLOOKUP(A3846, [1]orders!A:I,9,FALSE)</f>
        <v>mellie.puckett@yahoo.com</v>
      </c>
      <c r="K3846" s="14">
        <f>VLOOKUP(A3846, [1]orders!A:J,10,FALSE)</f>
        <v>11365</v>
      </c>
      <c r="L3846" s="2" t="str">
        <f>IFERROR(VLOOKUP(C3846, [5]stores!A:B, 2, FALSE), "Unknown")</f>
        <v>Baldwin Bikes</v>
      </c>
      <c r="M3846" s="2" t="str">
        <f>VLOOKUP(D3846,[3]products!A:B,2,FALSE)</f>
        <v>Trek Fuel EX 7 29 - 2018</v>
      </c>
      <c r="N3846" s="2" t="str">
        <f>VLOOKUP(D3846, [3]products!A:H, 8, FALSE)</f>
        <v>Trek</v>
      </c>
      <c r="O3846" s="21">
        <f>VLOOKUP(A3846, [1]orders!A:D, 4, FALSE)</f>
        <v>43101</v>
      </c>
      <c r="P3846" s="2">
        <v>2</v>
      </c>
      <c r="Q3846" s="2">
        <v>2499.9899999999998</v>
      </c>
      <c r="R3846" s="27">
        <v>0.2</v>
      </c>
      <c r="S3846" s="2">
        <f t="shared" si="60"/>
        <v>4999.9799999999996</v>
      </c>
    </row>
    <row r="3847" spans="1:19" x14ac:dyDescent="0.3">
      <c r="A3847" s="2">
        <v>1324</v>
      </c>
      <c r="B3847" s="2">
        <v>3</v>
      </c>
      <c r="C3847" s="2">
        <f>VLOOKUP(A3847, [1]orders!A:G, 7, FALSE)</f>
        <v>2</v>
      </c>
      <c r="D3847" s="2">
        <v>235</v>
      </c>
      <c r="E3847" s="2">
        <f>VLOOKUP(C3847, [2]staffs!A:G,1,FALSE)</f>
        <v>2</v>
      </c>
      <c r="F3847" s="2" t="str">
        <f>VLOOKUP(E3847, [2]staffs!A:D,4,FALSE)</f>
        <v>mireya.copeland@bikes.shop</v>
      </c>
      <c r="G3847" s="2">
        <f>VLOOKUP(D3847, [3]products!$A:$D, 4, FALSE)</f>
        <v>3</v>
      </c>
      <c r="H3847" s="2" t="str">
        <f>VLOOKUP(G3847, [4]categories!A:B, 2, FALSE)</f>
        <v>Cruisers Bicycles</v>
      </c>
      <c r="I3847" s="14">
        <f>VLOOKUP(A3847, [1]orders!A:B,2,FALSE)</f>
        <v>862</v>
      </c>
      <c r="J3847" s="14" t="str">
        <f>VLOOKUP(A3847, [1]orders!A:I,9,FALSE)</f>
        <v>mellie.puckett@yahoo.com</v>
      </c>
      <c r="K3847" s="14">
        <f>VLOOKUP(A3847, [1]orders!A:J,10,FALSE)</f>
        <v>11365</v>
      </c>
      <c r="L3847" s="2" t="str">
        <f>IFERROR(VLOOKUP(C3847, [5]stores!A:B, 2, FALSE), "Unknown")</f>
        <v>Baldwin Bikes</v>
      </c>
      <c r="M3847" s="2" t="str">
        <f>VLOOKUP(D3847,[3]products!A:B,2,FALSE)</f>
        <v>Electra Koa 3i Ladies' - 2018</v>
      </c>
      <c r="N3847" s="2" t="str">
        <f>VLOOKUP(D3847, [3]products!A:H, 8, FALSE)</f>
        <v>Electra</v>
      </c>
      <c r="O3847" s="21">
        <f>VLOOKUP(A3847, [1]orders!A:D, 4, FALSE)</f>
        <v>43101</v>
      </c>
      <c r="P3847" s="2">
        <v>1</v>
      </c>
      <c r="Q3847" s="2">
        <v>899.99</v>
      </c>
      <c r="R3847" s="27">
        <v>0.1</v>
      </c>
      <c r="S3847" s="2">
        <f t="shared" si="60"/>
        <v>899.99</v>
      </c>
    </row>
    <row r="3848" spans="1:19" x14ac:dyDescent="0.3">
      <c r="A3848" s="2">
        <v>1324</v>
      </c>
      <c r="B3848" s="2">
        <v>4</v>
      </c>
      <c r="C3848" s="2">
        <f>VLOOKUP(A3848, [1]orders!A:G, 7, FALSE)</f>
        <v>2</v>
      </c>
      <c r="D3848" s="2">
        <v>3</v>
      </c>
      <c r="E3848" s="2">
        <f>VLOOKUP(C3848, [2]staffs!A:G,1,FALSE)</f>
        <v>2</v>
      </c>
      <c r="F3848" s="2" t="str">
        <f>VLOOKUP(E3848, [2]staffs!A:D,4,FALSE)</f>
        <v>mireya.copeland@bikes.shop</v>
      </c>
      <c r="G3848" s="2">
        <f>VLOOKUP(D3848, [3]products!$A:$D, 4, FALSE)</f>
        <v>6</v>
      </c>
      <c r="H3848" s="2" t="str">
        <f>VLOOKUP(G3848, [4]categories!A:B, 2, FALSE)</f>
        <v>Mountain Bikes</v>
      </c>
      <c r="I3848" s="14">
        <f>VLOOKUP(A3848, [1]orders!A:B,2,FALSE)</f>
        <v>862</v>
      </c>
      <c r="J3848" s="14" t="str">
        <f>VLOOKUP(A3848, [1]orders!A:I,9,FALSE)</f>
        <v>mellie.puckett@yahoo.com</v>
      </c>
      <c r="K3848" s="14">
        <f>VLOOKUP(A3848, [1]orders!A:J,10,FALSE)</f>
        <v>11365</v>
      </c>
      <c r="L3848" s="2" t="str">
        <f>IFERROR(VLOOKUP(C3848, [5]stores!A:B, 2, FALSE), "Unknown")</f>
        <v>Baldwin Bikes</v>
      </c>
      <c r="M3848" s="2" t="str">
        <f>VLOOKUP(D3848,[3]products!A:B,2,FALSE)</f>
        <v>Surly Wednesday Frameset - 2016</v>
      </c>
      <c r="N3848" s="2" t="str">
        <f>VLOOKUP(D3848, [3]products!A:H, 8, FALSE)</f>
        <v>Surly</v>
      </c>
      <c r="O3848" s="21">
        <f>VLOOKUP(A3848, [1]orders!A:D, 4, FALSE)</f>
        <v>43101</v>
      </c>
      <c r="P3848" s="2">
        <v>1</v>
      </c>
      <c r="Q3848" s="2">
        <v>999.99</v>
      </c>
      <c r="R3848" s="27">
        <v>0.2</v>
      </c>
      <c r="S3848" s="2">
        <f t="shared" si="60"/>
        <v>999.99</v>
      </c>
    </row>
    <row r="3849" spans="1:19" x14ac:dyDescent="0.3">
      <c r="A3849" s="2">
        <v>1325</v>
      </c>
      <c r="B3849" s="2">
        <v>1</v>
      </c>
      <c r="C3849" s="2">
        <f>VLOOKUP(A3849, [1]orders!A:G, 7, FALSE)</f>
        <v>3</v>
      </c>
      <c r="D3849" s="2">
        <v>139</v>
      </c>
      <c r="E3849" s="2">
        <f>VLOOKUP(C3849, [2]staffs!A:G,1,FALSE)</f>
        <v>3</v>
      </c>
      <c r="F3849" s="2" t="str">
        <f>VLOOKUP(E3849, [2]staffs!A:D,4,FALSE)</f>
        <v>genna.serrano@bikes.shop</v>
      </c>
      <c r="G3849" s="2">
        <f>VLOOKUP(D3849, [3]products!$A:$D, 4, FALSE)</f>
        <v>6</v>
      </c>
      <c r="H3849" s="2" t="str">
        <f>VLOOKUP(G3849, [4]categories!A:B, 2, FALSE)</f>
        <v>Mountain Bikes</v>
      </c>
      <c r="I3849" s="14">
        <f>VLOOKUP(A3849, [1]orders!A:B,2,FALSE)</f>
        <v>68</v>
      </c>
      <c r="J3849" s="14" t="str">
        <f>VLOOKUP(A3849, [1]orders!A:I,9,FALSE)</f>
        <v>jayne.kirkland@hotmail.com</v>
      </c>
      <c r="K3849" s="14">
        <f>VLOOKUP(A3849, [1]orders!A:J,10,FALSE)</f>
        <v>75088</v>
      </c>
      <c r="L3849" s="2" t="str">
        <f>IFERROR(VLOOKUP(C3849, [5]stores!A:B, 2, FALSE), "Unknown")</f>
        <v>Rowlett Bikes</v>
      </c>
      <c r="M3849" s="2" t="str">
        <f>VLOOKUP(D3849,[3]products!A:B,2,FALSE)</f>
        <v>Trek Remedy 7 27.5 - 2018</v>
      </c>
      <c r="N3849" s="2" t="str">
        <f>VLOOKUP(D3849, [3]products!A:H, 8, FALSE)</f>
        <v>Trek</v>
      </c>
      <c r="O3849" s="21">
        <f>VLOOKUP(A3849, [1]orders!A:D, 4, FALSE)</f>
        <v>43101</v>
      </c>
      <c r="P3849" s="2">
        <v>1</v>
      </c>
      <c r="Q3849" s="2">
        <v>2999.99</v>
      </c>
      <c r="R3849" s="27">
        <v>0.05</v>
      </c>
      <c r="S3849" s="2">
        <f t="shared" si="60"/>
        <v>2999.99</v>
      </c>
    </row>
    <row r="3850" spans="1:19" x14ac:dyDescent="0.3">
      <c r="A3850" s="2">
        <v>1325</v>
      </c>
      <c r="B3850" s="2">
        <v>2</v>
      </c>
      <c r="C3850" s="2">
        <f>VLOOKUP(A3850, [1]orders!A:G, 7, FALSE)</f>
        <v>3</v>
      </c>
      <c r="D3850" s="2">
        <v>257</v>
      </c>
      <c r="E3850" s="2">
        <f>VLOOKUP(C3850, [2]staffs!A:G,1,FALSE)</f>
        <v>3</v>
      </c>
      <c r="F3850" s="2" t="str">
        <f>VLOOKUP(E3850, [2]staffs!A:D,4,FALSE)</f>
        <v>genna.serrano@bikes.shop</v>
      </c>
      <c r="G3850" s="2">
        <f>VLOOKUP(D3850, [3]products!$A:$D, 4, FALSE)</f>
        <v>3</v>
      </c>
      <c r="H3850" s="2" t="str">
        <f>VLOOKUP(G3850, [4]categories!A:B, 2, FALSE)</f>
        <v>Cruisers Bicycles</v>
      </c>
      <c r="I3850" s="14">
        <f>VLOOKUP(A3850, [1]orders!A:B,2,FALSE)</f>
        <v>68</v>
      </c>
      <c r="J3850" s="14" t="str">
        <f>VLOOKUP(A3850, [1]orders!A:I,9,FALSE)</f>
        <v>jayne.kirkland@hotmail.com</v>
      </c>
      <c r="K3850" s="14">
        <f>VLOOKUP(A3850, [1]orders!A:J,10,FALSE)</f>
        <v>75088</v>
      </c>
      <c r="L3850" s="2" t="str">
        <f>IFERROR(VLOOKUP(C3850, [5]stores!A:B, 2, FALSE), "Unknown")</f>
        <v>Rowlett Bikes</v>
      </c>
      <c r="M3850" s="2" t="str">
        <f>VLOOKUP(D3850,[3]products!A:B,2,FALSE)</f>
        <v>Electra Amsterdam Fashion 3i Ladies' - 2017/2018</v>
      </c>
      <c r="N3850" s="2" t="str">
        <f>VLOOKUP(D3850, [3]products!A:H, 8, FALSE)</f>
        <v>Electra</v>
      </c>
      <c r="O3850" s="21">
        <f>VLOOKUP(A3850, [1]orders!A:D, 4, FALSE)</f>
        <v>43101</v>
      </c>
      <c r="P3850" s="2">
        <v>1</v>
      </c>
      <c r="Q3850" s="2">
        <v>899.99</v>
      </c>
      <c r="R3850" s="27">
        <v>0.05</v>
      </c>
      <c r="S3850" s="2">
        <f t="shared" si="60"/>
        <v>899.99</v>
      </c>
    </row>
    <row r="3851" spans="1:19" x14ac:dyDescent="0.3">
      <c r="A3851" s="2">
        <v>1325</v>
      </c>
      <c r="B3851" s="2">
        <v>3</v>
      </c>
      <c r="C3851" s="2">
        <f>VLOOKUP(A3851, [1]orders!A:G, 7, FALSE)</f>
        <v>3</v>
      </c>
      <c r="D3851" s="2">
        <v>209</v>
      </c>
      <c r="E3851" s="2">
        <f>VLOOKUP(C3851, [2]staffs!A:G,1,FALSE)</f>
        <v>3</v>
      </c>
      <c r="F3851" s="2" t="str">
        <f>VLOOKUP(E3851, [2]staffs!A:D,4,FALSE)</f>
        <v>genna.serrano@bikes.shop</v>
      </c>
      <c r="G3851" s="2">
        <f>VLOOKUP(D3851, [3]products!$A:$D, 4, FALSE)</f>
        <v>4</v>
      </c>
      <c r="H3851" s="2" t="str">
        <f>VLOOKUP(G3851, [4]categories!A:B, 2, FALSE)</f>
        <v>Cyclocross Bicycles</v>
      </c>
      <c r="I3851" s="14">
        <f>VLOOKUP(A3851, [1]orders!A:B,2,FALSE)</f>
        <v>68</v>
      </c>
      <c r="J3851" s="14" t="str">
        <f>VLOOKUP(A3851, [1]orders!A:I,9,FALSE)</f>
        <v>jayne.kirkland@hotmail.com</v>
      </c>
      <c r="K3851" s="14">
        <f>VLOOKUP(A3851, [1]orders!A:J,10,FALSE)</f>
        <v>75088</v>
      </c>
      <c r="L3851" s="2" t="str">
        <f>IFERROR(VLOOKUP(C3851, [5]stores!A:B, 2, FALSE), "Unknown")</f>
        <v>Rowlett Bikes</v>
      </c>
      <c r="M3851" s="2" t="str">
        <f>VLOOKUP(D3851,[3]products!A:B,2,FALSE)</f>
        <v>Trek Crockett 7 Disc - 2018</v>
      </c>
      <c r="N3851" s="2" t="str">
        <f>VLOOKUP(D3851, [3]products!A:H, 8, FALSE)</f>
        <v>Trek</v>
      </c>
      <c r="O3851" s="21">
        <f>VLOOKUP(A3851, [1]orders!A:D, 4, FALSE)</f>
        <v>43101</v>
      </c>
      <c r="P3851" s="2">
        <v>1</v>
      </c>
      <c r="Q3851" s="2">
        <v>2999.99</v>
      </c>
      <c r="R3851" s="27">
        <v>0.1</v>
      </c>
      <c r="S3851" s="2">
        <f t="shared" si="60"/>
        <v>2999.99</v>
      </c>
    </row>
    <row r="3852" spans="1:19" x14ac:dyDescent="0.3">
      <c r="A3852" s="2">
        <v>1325</v>
      </c>
      <c r="B3852" s="2">
        <v>4</v>
      </c>
      <c r="C3852" s="2">
        <f>VLOOKUP(A3852, [1]orders!A:G, 7, FALSE)</f>
        <v>3</v>
      </c>
      <c r="D3852" s="2">
        <v>28</v>
      </c>
      <c r="E3852" s="2">
        <f>VLOOKUP(C3852, [2]staffs!A:G,1,FALSE)</f>
        <v>3</v>
      </c>
      <c r="F3852" s="2" t="str">
        <f>VLOOKUP(E3852, [2]staffs!A:D,4,FALSE)</f>
        <v>genna.serrano@bikes.shop</v>
      </c>
      <c r="G3852" s="2">
        <f>VLOOKUP(D3852, [3]products!$A:$D, 4, FALSE)</f>
        <v>6</v>
      </c>
      <c r="H3852" s="2" t="str">
        <f>VLOOKUP(G3852, [4]categories!A:B, 2, FALSE)</f>
        <v>Mountain Bikes</v>
      </c>
      <c r="I3852" s="14">
        <f>VLOOKUP(A3852, [1]orders!A:B,2,FALSE)</f>
        <v>68</v>
      </c>
      <c r="J3852" s="14" t="str">
        <f>VLOOKUP(A3852, [1]orders!A:I,9,FALSE)</f>
        <v>jayne.kirkland@hotmail.com</v>
      </c>
      <c r="K3852" s="14">
        <f>VLOOKUP(A3852, [1]orders!A:J,10,FALSE)</f>
        <v>75088</v>
      </c>
      <c r="L3852" s="2" t="str">
        <f>IFERROR(VLOOKUP(C3852, [5]stores!A:B, 2, FALSE), "Unknown")</f>
        <v>Rowlett Bikes</v>
      </c>
      <c r="M3852" s="2" t="str">
        <f>VLOOKUP(D3852,[3]products!A:B,2,FALSE)</f>
        <v>Surly Karate Monkey 27.5+ Frameset - 2017</v>
      </c>
      <c r="N3852" s="2" t="str">
        <f>VLOOKUP(D3852, [3]products!A:H, 8, FALSE)</f>
        <v>Surly</v>
      </c>
      <c r="O3852" s="21">
        <f>VLOOKUP(A3852, [1]orders!A:D, 4, FALSE)</f>
        <v>43101</v>
      </c>
      <c r="P3852" s="2">
        <v>1</v>
      </c>
      <c r="Q3852" s="2">
        <v>2499.9899999999998</v>
      </c>
      <c r="R3852" s="27">
        <v>7.0000000000000007E-2</v>
      </c>
      <c r="S3852" s="2">
        <f t="shared" si="60"/>
        <v>2499.9899999999998</v>
      </c>
    </row>
    <row r="3853" spans="1:19" x14ac:dyDescent="0.3">
      <c r="A3853" s="2">
        <v>1326</v>
      </c>
      <c r="B3853" s="2">
        <v>1</v>
      </c>
      <c r="C3853" s="2">
        <f>VLOOKUP(A3853, [1]orders!A:G, 7, FALSE)</f>
        <v>3</v>
      </c>
      <c r="D3853" s="2">
        <v>190</v>
      </c>
      <c r="E3853" s="2">
        <f>VLOOKUP(C3853, [2]staffs!A:G,1,FALSE)</f>
        <v>3</v>
      </c>
      <c r="F3853" s="2" t="str">
        <f>VLOOKUP(E3853, [2]staffs!A:D,4,FALSE)</f>
        <v>genna.serrano@bikes.shop</v>
      </c>
      <c r="G3853" s="2">
        <f>VLOOKUP(D3853, [3]products!$A:$D, 4, FALSE)</f>
        <v>5</v>
      </c>
      <c r="H3853" s="2" t="str">
        <f>VLOOKUP(G3853, [4]categories!A:B, 2, FALSE)</f>
        <v>Electric Bikes</v>
      </c>
      <c r="I3853" s="14">
        <f>VLOOKUP(A3853, [1]orders!A:B,2,FALSE)</f>
        <v>567</v>
      </c>
      <c r="J3853" s="14" t="str">
        <f>VLOOKUP(A3853, [1]orders!A:I,9,FALSE)</f>
        <v>sheila.travis@yahoo.com</v>
      </c>
      <c r="K3853" s="14">
        <f>VLOOKUP(A3853, [1]orders!A:J,10,FALSE)</f>
        <v>75604</v>
      </c>
      <c r="L3853" s="2" t="str">
        <f>IFERROR(VLOOKUP(C3853, [5]stores!A:B, 2, FALSE), "Unknown")</f>
        <v>Rowlett Bikes</v>
      </c>
      <c r="M3853" s="2" t="str">
        <f>VLOOKUP(D3853,[3]products!A:B,2,FALSE)</f>
        <v>Trek Dual Sport+ - 2018</v>
      </c>
      <c r="N3853" s="2" t="str">
        <f>VLOOKUP(D3853, [3]products!A:H, 8, FALSE)</f>
        <v>Trek</v>
      </c>
      <c r="O3853" s="21">
        <f>VLOOKUP(A3853, [1]orders!A:D, 4, FALSE)</f>
        <v>43101</v>
      </c>
      <c r="P3853" s="2">
        <v>2</v>
      </c>
      <c r="Q3853" s="2">
        <v>2799.99</v>
      </c>
      <c r="R3853" s="27">
        <v>7.0000000000000007E-2</v>
      </c>
      <c r="S3853" s="2">
        <f t="shared" si="60"/>
        <v>5599.98</v>
      </c>
    </row>
    <row r="3854" spans="1:19" x14ac:dyDescent="0.3">
      <c r="A3854" s="2">
        <v>1326</v>
      </c>
      <c r="B3854" s="2">
        <v>2</v>
      </c>
      <c r="C3854" s="2">
        <f>VLOOKUP(A3854, [1]orders!A:G, 7, FALSE)</f>
        <v>3</v>
      </c>
      <c r="D3854" s="2">
        <v>269</v>
      </c>
      <c r="E3854" s="2">
        <f>VLOOKUP(C3854, [2]staffs!A:G,1,FALSE)</f>
        <v>3</v>
      </c>
      <c r="F3854" s="2" t="str">
        <f>VLOOKUP(E3854, [2]staffs!A:D,4,FALSE)</f>
        <v>genna.serrano@bikes.shop</v>
      </c>
      <c r="G3854" s="2">
        <f>VLOOKUP(D3854, [3]products!$A:$D, 4, FALSE)</f>
        <v>1</v>
      </c>
      <c r="H3854" s="2" t="str">
        <f>VLOOKUP(G3854, [4]categories!A:B, 2, FALSE)</f>
        <v>Children Bicycles</v>
      </c>
      <c r="I3854" s="14">
        <f>VLOOKUP(A3854, [1]orders!A:B,2,FALSE)</f>
        <v>567</v>
      </c>
      <c r="J3854" s="14" t="str">
        <f>VLOOKUP(A3854, [1]orders!A:I,9,FALSE)</f>
        <v>sheila.travis@yahoo.com</v>
      </c>
      <c r="K3854" s="14">
        <f>VLOOKUP(A3854, [1]orders!A:J,10,FALSE)</f>
        <v>75604</v>
      </c>
      <c r="L3854" s="2" t="str">
        <f>IFERROR(VLOOKUP(C3854, [5]stores!A:B, 2, FALSE), "Unknown")</f>
        <v>Rowlett Bikes</v>
      </c>
      <c r="M3854" s="2" t="str">
        <f>VLOOKUP(D3854,[3]products!A:B,2,FALSE)</f>
        <v>Trek Precaliber 12 Boy's - 2018</v>
      </c>
      <c r="N3854" s="2" t="str">
        <f>VLOOKUP(D3854, [3]products!A:H, 8, FALSE)</f>
        <v>Trek</v>
      </c>
      <c r="O3854" s="21">
        <f>VLOOKUP(A3854, [1]orders!A:D, 4, FALSE)</f>
        <v>43101</v>
      </c>
      <c r="P3854" s="2">
        <v>2</v>
      </c>
      <c r="Q3854" s="2">
        <v>199.99</v>
      </c>
      <c r="R3854" s="27">
        <v>7.0000000000000007E-2</v>
      </c>
      <c r="S3854" s="2">
        <f t="shared" si="60"/>
        <v>399.98</v>
      </c>
    </row>
    <row r="3855" spans="1:19" x14ac:dyDescent="0.3">
      <c r="A3855" s="2">
        <v>1327</v>
      </c>
      <c r="B3855" s="2">
        <v>1</v>
      </c>
      <c r="C3855" s="2">
        <f>VLOOKUP(A3855, [1]orders!A:G, 7, FALSE)</f>
        <v>2</v>
      </c>
      <c r="D3855" s="2">
        <v>151</v>
      </c>
      <c r="E3855" s="2">
        <f>VLOOKUP(C3855, [2]staffs!A:G,1,FALSE)</f>
        <v>2</v>
      </c>
      <c r="F3855" s="2" t="str">
        <f>VLOOKUP(E3855, [2]staffs!A:D,4,FALSE)</f>
        <v>mireya.copeland@bikes.shop</v>
      </c>
      <c r="G3855" s="2">
        <f>VLOOKUP(D3855, [3]products!$A:$D, 4, FALSE)</f>
        <v>7</v>
      </c>
      <c r="H3855" s="2" t="str">
        <f>VLOOKUP(G3855, [4]categories!A:B, 2, FALSE)</f>
        <v>Road Bikes</v>
      </c>
      <c r="I3855" s="14">
        <f>VLOOKUP(A3855, [1]orders!A:B,2,FALSE)</f>
        <v>1026</v>
      </c>
      <c r="J3855" s="14" t="str">
        <f>VLOOKUP(A3855, [1]orders!A:I,9,FALSE)</f>
        <v>jenine.dawson@msn.com</v>
      </c>
      <c r="K3855" s="14">
        <f>VLOOKUP(A3855, [1]orders!A:J,10,FALSE)</f>
        <v>13760</v>
      </c>
      <c r="L3855" s="2" t="str">
        <f>IFERROR(VLOOKUP(C3855, [5]stores!A:B, 2, FALSE), "Unknown")</f>
        <v>Baldwin Bikes</v>
      </c>
      <c r="M3855" s="2" t="str">
        <f>VLOOKUP(D3855,[3]products!A:B,2,FALSE)</f>
        <v>Trek Domane ALR 4 Disc Women's - 2018</v>
      </c>
      <c r="N3855" s="2" t="str">
        <f>VLOOKUP(D3855, [3]products!A:H, 8, FALSE)</f>
        <v>Trek</v>
      </c>
      <c r="O3855" s="21">
        <f>VLOOKUP(A3855, [1]orders!A:D, 4, FALSE)</f>
        <v>43102</v>
      </c>
      <c r="P3855" s="2">
        <v>2</v>
      </c>
      <c r="Q3855" s="2">
        <v>1549.99</v>
      </c>
      <c r="R3855" s="27">
        <v>7.0000000000000007E-2</v>
      </c>
      <c r="S3855" s="2">
        <f t="shared" si="60"/>
        <v>3099.98</v>
      </c>
    </row>
    <row r="3856" spans="1:19" x14ac:dyDescent="0.3">
      <c r="A3856" s="2">
        <v>1327</v>
      </c>
      <c r="B3856" s="2">
        <v>2</v>
      </c>
      <c r="C3856" s="2">
        <f>VLOOKUP(A3856, [1]orders!A:G, 7, FALSE)</f>
        <v>2</v>
      </c>
      <c r="D3856" s="2">
        <v>235</v>
      </c>
      <c r="E3856" s="2">
        <f>VLOOKUP(C3856, [2]staffs!A:G,1,FALSE)</f>
        <v>2</v>
      </c>
      <c r="F3856" s="2" t="str">
        <f>VLOOKUP(E3856, [2]staffs!A:D,4,FALSE)</f>
        <v>mireya.copeland@bikes.shop</v>
      </c>
      <c r="G3856" s="2">
        <f>VLOOKUP(D3856, [3]products!$A:$D, 4, FALSE)</f>
        <v>3</v>
      </c>
      <c r="H3856" s="2" t="str">
        <f>VLOOKUP(G3856, [4]categories!A:B, 2, FALSE)</f>
        <v>Cruisers Bicycles</v>
      </c>
      <c r="I3856" s="14">
        <f>VLOOKUP(A3856, [1]orders!A:B,2,FALSE)</f>
        <v>1026</v>
      </c>
      <c r="J3856" s="14" t="str">
        <f>VLOOKUP(A3856, [1]orders!A:I,9,FALSE)</f>
        <v>jenine.dawson@msn.com</v>
      </c>
      <c r="K3856" s="14">
        <f>VLOOKUP(A3856, [1]orders!A:J,10,FALSE)</f>
        <v>13760</v>
      </c>
      <c r="L3856" s="2" t="str">
        <f>IFERROR(VLOOKUP(C3856, [5]stores!A:B, 2, FALSE), "Unknown")</f>
        <v>Baldwin Bikes</v>
      </c>
      <c r="M3856" s="2" t="str">
        <f>VLOOKUP(D3856,[3]products!A:B,2,FALSE)</f>
        <v>Electra Koa 3i Ladies' - 2018</v>
      </c>
      <c r="N3856" s="2" t="str">
        <f>VLOOKUP(D3856, [3]products!A:H, 8, FALSE)</f>
        <v>Electra</v>
      </c>
      <c r="O3856" s="21">
        <f>VLOOKUP(A3856, [1]orders!A:D, 4, FALSE)</f>
        <v>43102</v>
      </c>
      <c r="P3856" s="2">
        <v>2</v>
      </c>
      <c r="Q3856" s="2">
        <v>899.99</v>
      </c>
      <c r="R3856" s="27">
        <v>0.1</v>
      </c>
      <c r="S3856" s="2">
        <f t="shared" si="60"/>
        <v>1799.98</v>
      </c>
    </row>
    <row r="3857" spans="1:19" x14ac:dyDescent="0.3">
      <c r="A3857" s="2">
        <v>1327</v>
      </c>
      <c r="B3857" s="2">
        <v>3</v>
      </c>
      <c r="C3857" s="2">
        <f>VLOOKUP(A3857, [1]orders!A:G, 7, FALSE)</f>
        <v>2</v>
      </c>
      <c r="D3857" s="2">
        <v>48</v>
      </c>
      <c r="E3857" s="2">
        <f>VLOOKUP(C3857, [2]staffs!A:G,1,FALSE)</f>
        <v>2</v>
      </c>
      <c r="F3857" s="2" t="str">
        <f>VLOOKUP(E3857, [2]staffs!A:D,4,FALSE)</f>
        <v>mireya.copeland@bikes.shop</v>
      </c>
      <c r="G3857" s="2">
        <f>VLOOKUP(D3857, [3]products!$A:$D, 4, FALSE)</f>
        <v>7</v>
      </c>
      <c r="H3857" s="2" t="str">
        <f>VLOOKUP(G3857, [4]categories!A:B, 2, FALSE)</f>
        <v>Road Bikes</v>
      </c>
      <c r="I3857" s="14">
        <f>VLOOKUP(A3857, [1]orders!A:B,2,FALSE)</f>
        <v>1026</v>
      </c>
      <c r="J3857" s="14" t="str">
        <f>VLOOKUP(A3857, [1]orders!A:I,9,FALSE)</f>
        <v>jenine.dawson@msn.com</v>
      </c>
      <c r="K3857" s="14">
        <f>VLOOKUP(A3857, [1]orders!A:J,10,FALSE)</f>
        <v>13760</v>
      </c>
      <c r="L3857" s="2" t="str">
        <f>IFERROR(VLOOKUP(C3857, [5]stores!A:B, 2, FALSE), "Unknown")</f>
        <v>Baldwin Bikes</v>
      </c>
      <c r="M3857" s="2" t="str">
        <f>VLOOKUP(D3857,[3]products!A:B,2,FALSE)</f>
        <v>Trek Emonda S 4 - 2017</v>
      </c>
      <c r="N3857" s="2" t="str">
        <f>VLOOKUP(D3857, [3]products!A:H, 8, FALSE)</f>
        <v>Trek</v>
      </c>
      <c r="O3857" s="21">
        <f>VLOOKUP(A3857, [1]orders!A:D, 4, FALSE)</f>
        <v>43102</v>
      </c>
      <c r="P3857" s="2">
        <v>2</v>
      </c>
      <c r="Q3857" s="2">
        <v>1499.99</v>
      </c>
      <c r="R3857" s="27">
        <v>0.1</v>
      </c>
      <c r="S3857" s="2">
        <f t="shared" si="60"/>
        <v>2999.98</v>
      </c>
    </row>
    <row r="3858" spans="1:19" x14ac:dyDescent="0.3">
      <c r="A3858" s="2">
        <v>1327</v>
      </c>
      <c r="B3858" s="2">
        <v>4</v>
      </c>
      <c r="C3858" s="2">
        <f>VLOOKUP(A3858, [1]orders!A:G, 7, FALSE)</f>
        <v>2</v>
      </c>
      <c r="D3858" s="2">
        <v>180</v>
      </c>
      <c r="E3858" s="2">
        <f>VLOOKUP(C3858, [2]staffs!A:G,1,FALSE)</f>
        <v>2</v>
      </c>
      <c r="F3858" s="2" t="str">
        <f>VLOOKUP(E3858, [2]staffs!A:D,4,FALSE)</f>
        <v>mireya.copeland@bikes.shop</v>
      </c>
      <c r="G3858" s="2">
        <f>VLOOKUP(D3858, [3]products!$A:$D, 4, FALSE)</f>
        <v>7</v>
      </c>
      <c r="H3858" s="2" t="str">
        <f>VLOOKUP(G3858, [4]categories!A:B, 2, FALSE)</f>
        <v>Road Bikes</v>
      </c>
      <c r="I3858" s="14">
        <f>VLOOKUP(A3858, [1]orders!A:B,2,FALSE)</f>
        <v>1026</v>
      </c>
      <c r="J3858" s="14" t="str">
        <f>VLOOKUP(A3858, [1]orders!A:I,9,FALSE)</f>
        <v>jenine.dawson@msn.com</v>
      </c>
      <c r="K3858" s="14">
        <f>VLOOKUP(A3858, [1]orders!A:J,10,FALSE)</f>
        <v>13760</v>
      </c>
      <c r="L3858" s="2" t="str">
        <f>IFERROR(VLOOKUP(C3858, [5]stores!A:B, 2, FALSE), "Unknown")</f>
        <v>Baldwin Bikes</v>
      </c>
      <c r="M3858" s="2" t="str">
        <f>VLOOKUP(D3858,[3]products!A:B,2,FALSE)</f>
        <v>Trek Domane AL 3 Women's - 2018</v>
      </c>
      <c r="N3858" s="2" t="str">
        <f>VLOOKUP(D3858, [3]products!A:H, 8, FALSE)</f>
        <v>Trek</v>
      </c>
      <c r="O3858" s="21">
        <f>VLOOKUP(A3858, [1]orders!A:D, 4, FALSE)</f>
        <v>43102</v>
      </c>
      <c r="P3858" s="2">
        <v>1</v>
      </c>
      <c r="Q3858" s="2">
        <v>919.99</v>
      </c>
      <c r="R3858" s="27">
        <v>0.2</v>
      </c>
      <c r="S3858" s="2">
        <f t="shared" si="60"/>
        <v>919.99</v>
      </c>
    </row>
    <row r="3859" spans="1:19" x14ac:dyDescent="0.3">
      <c r="A3859" s="2">
        <v>1328</v>
      </c>
      <c r="B3859" s="2">
        <v>1</v>
      </c>
      <c r="C3859" s="2">
        <f>VLOOKUP(A3859, [1]orders!A:G, 7, FALSE)</f>
        <v>2</v>
      </c>
      <c r="D3859" s="2">
        <v>241</v>
      </c>
      <c r="E3859" s="2">
        <f>VLOOKUP(C3859, [2]staffs!A:G,1,FALSE)</f>
        <v>2</v>
      </c>
      <c r="F3859" s="2" t="str">
        <f>VLOOKUP(E3859, [2]staffs!A:D,4,FALSE)</f>
        <v>mireya.copeland@bikes.shop</v>
      </c>
      <c r="G3859" s="2">
        <f>VLOOKUP(D3859, [3]products!$A:$D, 4, FALSE)</f>
        <v>3</v>
      </c>
      <c r="H3859" s="2" t="str">
        <f>VLOOKUP(G3859, [4]categories!A:B, 2, FALSE)</f>
        <v>Cruisers Bicycles</v>
      </c>
      <c r="I3859" s="14">
        <f>VLOOKUP(A3859, [1]orders!A:B,2,FALSE)</f>
        <v>1083</v>
      </c>
      <c r="J3859" s="14" t="str">
        <f>VLOOKUP(A3859, [1]orders!A:I,9,FALSE)</f>
        <v>cher.alston@msn.com</v>
      </c>
      <c r="K3859" s="14">
        <f>VLOOKUP(A3859, [1]orders!A:J,10,FALSE)</f>
        <v>11793</v>
      </c>
      <c r="L3859" s="2" t="str">
        <f>IFERROR(VLOOKUP(C3859, [5]stores!A:B, 2, FALSE), "Unknown")</f>
        <v>Baldwin Bikes</v>
      </c>
      <c r="M3859" s="2" t="str">
        <f>VLOOKUP(D3859,[3]products!A:B,2,FALSE)</f>
        <v>Electra Townie Commute 8D - 2018</v>
      </c>
      <c r="N3859" s="2" t="str">
        <f>VLOOKUP(D3859, [3]products!A:H, 8, FALSE)</f>
        <v>Electra</v>
      </c>
      <c r="O3859" s="21">
        <f>VLOOKUP(A3859, [1]orders!A:D, 4, FALSE)</f>
        <v>43102</v>
      </c>
      <c r="P3859" s="2">
        <v>1</v>
      </c>
      <c r="Q3859" s="2">
        <v>749.99</v>
      </c>
      <c r="R3859" s="27">
        <v>7.0000000000000007E-2</v>
      </c>
      <c r="S3859" s="2">
        <f t="shared" si="60"/>
        <v>749.99</v>
      </c>
    </row>
    <row r="3860" spans="1:19" x14ac:dyDescent="0.3">
      <c r="A3860" s="2">
        <v>1328</v>
      </c>
      <c r="B3860" s="2">
        <v>2</v>
      </c>
      <c r="C3860" s="2">
        <f>VLOOKUP(A3860, [1]orders!A:G, 7, FALSE)</f>
        <v>2</v>
      </c>
      <c r="D3860" s="2">
        <v>129</v>
      </c>
      <c r="E3860" s="2">
        <f>VLOOKUP(C3860, [2]staffs!A:G,1,FALSE)</f>
        <v>2</v>
      </c>
      <c r="F3860" s="2" t="str">
        <f>VLOOKUP(E3860, [2]staffs!A:D,4,FALSE)</f>
        <v>mireya.copeland@bikes.shop</v>
      </c>
      <c r="G3860" s="2">
        <f>VLOOKUP(D3860, [3]products!$A:$D, 4, FALSE)</f>
        <v>6</v>
      </c>
      <c r="H3860" s="2" t="str">
        <f>VLOOKUP(G3860, [4]categories!A:B, 2, FALSE)</f>
        <v>Mountain Bikes</v>
      </c>
      <c r="I3860" s="14">
        <f>VLOOKUP(A3860, [1]orders!A:B,2,FALSE)</f>
        <v>1083</v>
      </c>
      <c r="J3860" s="14" t="str">
        <f>VLOOKUP(A3860, [1]orders!A:I,9,FALSE)</f>
        <v>cher.alston@msn.com</v>
      </c>
      <c r="K3860" s="14">
        <f>VLOOKUP(A3860, [1]orders!A:J,10,FALSE)</f>
        <v>11793</v>
      </c>
      <c r="L3860" s="2" t="str">
        <f>IFERROR(VLOOKUP(C3860, [5]stores!A:B, 2, FALSE), "Unknown")</f>
        <v>Baldwin Bikes</v>
      </c>
      <c r="M3860" s="2" t="str">
        <f>VLOOKUP(D3860,[3]products!A:B,2,FALSE)</f>
        <v>Trek X-Caliber 7 - 2018</v>
      </c>
      <c r="N3860" s="2" t="str">
        <f>VLOOKUP(D3860, [3]products!A:H, 8, FALSE)</f>
        <v>Trek</v>
      </c>
      <c r="O3860" s="21">
        <f>VLOOKUP(A3860, [1]orders!A:D, 4, FALSE)</f>
        <v>43102</v>
      </c>
      <c r="P3860" s="2">
        <v>2</v>
      </c>
      <c r="Q3860" s="2">
        <v>919.99</v>
      </c>
      <c r="R3860" s="27">
        <v>0.1</v>
      </c>
      <c r="S3860" s="2">
        <f t="shared" si="60"/>
        <v>1839.98</v>
      </c>
    </row>
    <row r="3861" spans="1:19" x14ac:dyDescent="0.3">
      <c r="A3861" s="2">
        <v>1328</v>
      </c>
      <c r="B3861" s="2">
        <v>3</v>
      </c>
      <c r="C3861" s="2">
        <f>VLOOKUP(A3861, [1]orders!A:G, 7, FALSE)</f>
        <v>2</v>
      </c>
      <c r="D3861" s="2">
        <v>228</v>
      </c>
      <c r="E3861" s="2">
        <f>VLOOKUP(C3861, [2]staffs!A:G,1,FALSE)</f>
        <v>2</v>
      </c>
      <c r="F3861" s="2" t="str">
        <f>VLOOKUP(E3861, [2]staffs!A:D,4,FALSE)</f>
        <v>mireya.copeland@bikes.shop</v>
      </c>
      <c r="G3861" s="2">
        <f>VLOOKUP(D3861, [3]products!$A:$D, 4, FALSE)</f>
        <v>3</v>
      </c>
      <c r="H3861" s="2" t="str">
        <f>VLOOKUP(G3861, [4]categories!A:B, 2, FALSE)</f>
        <v>Cruisers Bicycles</v>
      </c>
      <c r="I3861" s="14">
        <f>VLOOKUP(A3861, [1]orders!A:B,2,FALSE)</f>
        <v>1083</v>
      </c>
      <c r="J3861" s="14" t="str">
        <f>VLOOKUP(A3861, [1]orders!A:I,9,FALSE)</f>
        <v>cher.alston@msn.com</v>
      </c>
      <c r="K3861" s="14">
        <f>VLOOKUP(A3861, [1]orders!A:J,10,FALSE)</f>
        <v>11793</v>
      </c>
      <c r="L3861" s="2" t="str">
        <f>IFERROR(VLOOKUP(C3861, [5]stores!A:B, 2, FALSE), "Unknown")</f>
        <v>Baldwin Bikes</v>
      </c>
      <c r="M3861" s="2" t="str">
        <f>VLOOKUP(D3861,[3]products!A:B,2,FALSE)</f>
        <v>Electra Cruiser 7D Tall - 2016/2018</v>
      </c>
      <c r="N3861" s="2" t="str">
        <f>VLOOKUP(D3861, [3]products!A:H, 8, FALSE)</f>
        <v>Electra</v>
      </c>
      <c r="O3861" s="21">
        <f>VLOOKUP(A3861, [1]orders!A:D, 4, FALSE)</f>
        <v>43102</v>
      </c>
      <c r="P3861" s="2">
        <v>1</v>
      </c>
      <c r="Q3861" s="2">
        <v>319.99</v>
      </c>
      <c r="R3861" s="27">
        <v>7.0000000000000007E-2</v>
      </c>
      <c r="S3861" s="2">
        <f t="shared" si="60"/>
        <v>319.99</v>
      </c>
    </row>
    <row r="3862" spans="1:19" x14ac:dyDescent="0.3">
      <c r="A3862" s="2">
        <v>1328</v>
      </c>
      <c r="B3862" s="2">
        <v>4</v>
      </c>
      <c r="C3862" s="2">
        <f>VLOOKUP(A3862, [1]orders!A:G, 7, FALSE)</f>
        <v>2</v>
      </c>
      <c r="D3862" s="2">
        <v>311</v>
      </c>
      <c r="E3862" s="2">
        <f>VLOOKUP(C3862, [2]staffs!A:G,1,FALSE)</f>
        <v>2</v>
      </c>
      <c r="F3862" s="2" t="str">
        <f>VLOOKUP(E3862, [2]staffs!A:D,4,FALSE)</f>
        <v>mireya.copeland@bikes.shop</v>
      </c>
      <c r="G3862" s="2">
        <f>VLOOKUP(D3862, [3]products!$A:$D, 4, FALSE)</f>
        <v>2</v>
      </c>
      <c r="H3862" s="2" t="str">
        <f>VLOOKUP(G3862, [4]categories!A:B, 2, FALSE)</f>
        <v>Comfort Bicycles</v>
      </c>
      <c r="I3862" s="14">
        <f>VLOOKUP(A3862, [1]orders!A:B,2,FALSE)</f>
        <v>1083</v>
      </c>
      <c r="J3862" s="14" t="str">
        <f>VLOOKUP(A3862, [1]orders!A:I,9,FALSE)</f>
        <v>cher.alston@msn.com</v>
      </c>
      <c r="K3862" s="14">
        <f>VLOOKUP(A3862, [1]orders!A:J,10,FALSE)</f>
        <v>11793</v>
      </c>
      <c r="L3862" s="2" t="str">
        <f>IFERROR(VLOOKUP(C3862, [5]stores!A:B, 2, FALSE), "Unknown")</f>
        <v>Baldwin Bikes</v>
      </c>
      <c r="M3862" s="2" t="str">
        <f>VLOOKUP(D3862,[3]products!A:B,2,FALSE)</f>
        <v>Electra Townie Commute 8D - 2018</v>
      </c>
      <c r="N3862" s="2" t="str">
        <f>VLOOKUP(D3862, [3]products!A:H, 8, FALSE)</f>
        <v>Electra</v>
      </c>
      <c r="O3862" s="21">
        <f>VLOOKUP(A3862, [1]orders!A:D, 4, FALSE)</f>
        <v>43102</v>
      </c>
      <c r="P3862" s="2">
        <v>1</v>
      </c>
      <c r="Q3862" s="2">
        <v>749.99</v>
      </c>
      <c r="R3862" s="27">
        <v>0.1</v>
      </c>
      <c r="S3862" s="2">
        <f t="shared" si="60"/>
        <v>749.99</v>
      </c>
    </row>
    <row r="3863" spans="1:19" x14ac:dyDescent="0.3">
      <c r="A3863" s="2">
        <v>1328</v>
      </c>
      <c r="B3863" s="2">
        <v>5</v>
      </c>
      <c r="C3863" s="2">
        <f>VLOOKUP(A3863, [1]orders!A:G, 7, FALSE)</f>
        <v>2</v>
      </c>
      <c r="D3863" s="2">
        <v>247</v>
      </c>
      <c r="E3863" s="2">
        <f>VLOOKUP(C3863, [2]staffs!A:G,1,FALSE)</f>
        <v>2</v>
      </c>
      <c r="F3863" s="2" t="str">
        <f>VLOOKUP(E3863, [2]staffs!A:D,4,FALSE)</f>
        <v>mireya.copeland@bikes.shop</v>
      </c>
      <c r="G3863" s="2">
        <f>VLOOKUP(D3863, [3]products!$A:$D, 4, FALSE)</f>
        <v>3</v>
      </c>
      <c r="H3863" s="2" t="str">
        <f>VLOOKUP(G3863, [4]categories!A:B, 2, FALSE)</f>
        <v>Cruisers Bicycles</v>
      </c>
      <c r="I3863" s="14">
        <f>VLOOKUP(A3863, [1]orders!A:B,2,FALSE)</f>
        <v>1083</v>
      </c>
      <c r="J3863" s="14" t="str">
        <f>VLOOKUP(A3863, [1]orders!A:I,9,FALSE)</f>
        <v>cher.alston@msn.com</v>
      </c>
      <c r="K3863" s="14">
        <f>VLOOKUP(A3863, [1]orders!A:J,10,FALSE)</f>
        <v>11793</v>
      </c>
      <c r="L3863" s="2" t="str">
        <f>IFERROR(VLOOKUP(C3863, [5]stores!A:B, 2, FALSE), "Unknown")</f>
        <v>Baldwin Bikes</v>
      </c>
      <c r="M3863" s="2" t="str">
        <f>VLOOKUP(D3863,[3]products!A:B,2,FALSE)</f>
        <v>Electra Townie Original 7D EQ - 2018</v>
      </c>
      <c r="N3863" s="2" t="str">
        <f>VLOOKUP(D3863, [3]products!A:H, 8, FALSE)</f>
        <v>Electra</v>
      </c>
      <c r="O3863" s="21">
        <f>VLOOKUP(A3863, [1]orders!A:D, 4, FALSE)</f>
        <v>43102</v>
      </c>
      <c r="P3863" s="2">
        <v>1</v>
      </c>
      <c r="Q3863" s="2">
        <v>599.99</v>
      </c>
      <c r="R3863" s="27">
        <v>0.1</v>
      </c>
      <c r="S3863" s="2">
        <f t="shared" si="60"/>
        <v>599.99</v>
      </c>
    </row>
    <row r="3864" spans="1:19" x14ac:dyDescent="0.3">
      <c r="A3864" s="2">
        <v>1329</v>
      </c>
      <c r="B3864" s="2">
        <v>1</v>
      </c>
      <c r="C3864" s="2">
        <f>VLOOKUP(A3864, [1]orders!A:G, 7, FALSE)</f>
        <v>1</v>
      </c>
      <c r="D3864" s="2">
        <v>143</v>
      </c>
      <c r="E3864" s="2">
        <f>VLOOKUP(C3864, [2]staffs!A:G,1,FALSE)</f>
        <v>1</v>
      </c>
      <c r="F3864" s="2" t="str">
        <f>VLOOKUP(E3864, [2]staffs!A:D,4,FALSE)</f>
        <v>fabiola.jackson@bikes.shop</v>
      </c>
      <c r="G3864" s="2">
        <f>VLOOKUP(D3864, [3]products!$A:$D, 4, FALSE)</f>
        <v>7</v>
      </c>
      <c r="H3864" s="2" t="str">
        <f>VLOOKUP(G3864, [4]categories!A:B, 2, FALSE)</f>
        <v>Road Bikes</v>
      </c>
      <c r="I3864" s="14">
        <f>VLOOKUP(A3864, [1]orders!A:B,2,FALSE)</f>
        <v>443</v>
      </c>
      <c r="J3864" s="14" t="str">
        <f>VLOOKUP(A3864, [1]orders!A:I,9,FALSE)</f>
        <v>ayana.keith@hotmail.com</v>
      </c>
      <c r="K3864" s="14">
        <f>VLOOKUP(A3864, [1]orders!A:J,10,FALSE)</f>
        <v>93035</v>
      </c>
      <c r="L3864" s="2" t="str">
        <f>IFERROR(VLOOKUP(C3864, [5]stores!A:B, 2, FALSE), "Unknown")</f>
        <v>Santa Cruz Bikes</v>
      </c>
      <c r="M3864" s="2" t="str">
        <f>VLOOKUP(D3864,[3]products!A:B,2,FALSE)</f>
        <v>Trek Domane ALR 3 - 2018</v>
      </c>
      <c r="N3864" s="2" t="str">
        <f>VLOOKUP(D3864, [3]products!A:H, 8, FALSE)</f>
        <v>Trek</v>
      </c>
      <c r="O3864" s="21">
        <f>VLOOKUP(A3864, [1]orders!A:D, 4, FALSE)</f>
        <v>43104</v>
      </c>
      <c r="P3864" s="2">
        <v>1</v>
      </c>
      <c r="Q3864" s="2">
        <v>1099.99</v>
      </c>
      <c r="R3864" s="27">
        <v>7.0000000000000007E-2</v>
      </c>
      <c r="S3864" s="2">
        <f t="shared" si="60"/>
        <v>1099.99</v>
      </c>
    </row>
    <row r="3865" spans="1:19" x14ac:dyDescent="0.3">
      <c r="A3865" s="2">
        <v>1329</v>
      </c>
      <c r="B3865" s="2">
        <v>2</v>
      </c>
      <c r="C3865" s="2">
        <f>VLOOKUP(A3865, [1]orders!A:G, 7, FALSE)</f>
        <v>1</v>
      </c>
      <c r="D3865" s="2">
        <v>107</v>
      </c>
      <c r="E3865" s="2">
        <f>VLOOKUP(C3865, [2]staffs!A:G,1,FALSE)</f>
        <v>1</v>
      </c>
      <c r="F3865" s="2" t="str">
        <f>VLOOKUP(E3865, [2]staffs!A:D,4,FALSE)</f>
        <v>fabiola.jackson@bikes.shop</v>
      </c>
      <c r="G3865" s="2">
        <f>VLOOKUP(D3865, [3]products!$A:$D, 4, FALSE)</f>
        <v>2</v>
      </c>
      <c r="H3865" s="2" t="str">
        <f>VLOOKUP(G3865, [4]categories!A:B, 2, FALSE)</f>
        <v>Comfort Bicycles</v>
      </c>
      <c r="I3865" s="14">
        <f>VLOOKUP(A3865, [1]orders!A:B,2,FALSE)</f>
        <v>443</v>
      </c>
      <c r="J3865" s="14" t="str">
        <f>VLOOKUP(A3865, [1]orders!A:I,9,FALSE)</f>
        <v>ayana.keith@hotmail.com</v>
      </c>
      <c r="K3865" s="14">
        <f>VLOOKUP(A3865, [1]orders!A:J,10,FALSE)</f>
        <v>93035</v>
      </c>
      <c r="L3865" s="2" t="str">
        <f>IFERROR(VLOOKUP(C3865, [5]stores!A:B, 2, FALSE), "Unknown")</f>
        <v>Santa Cruz Bikes</v>
      </c>
      <c r="M3865" s="2" t="str">
        <f>VLOOKUP(D3865,[3]products!A:B,2,FALSE)</f>
        <v>Sun Bicycles Cruz 7 - 2017</v>
      </c>
      <c r="N3865" s="2" t="str">
        <f>VLOOKUP(D3865, [3]products!A:H, 8, FALSE)</f>
        <v>Sun Bicycles</v>
      </c>
      <c r="O3865" s="21">
        <f>VLOOKUP(A3865, [1]orders!A:D, 4, FALSE)</f>
        <v>43104</v>
      </c>
      <c r="P3865" s="2">
        <v>1</v>
      </c>
      <c r="Q3865" s="2">
        <v>416.99</v>
      </c>
      <c r="R3865" s="27">
        <v>0.05</v>
      </c>
      <c r="S3865" s="2">
        <f t="shared" si="60"/>
        <v>416.99</v>
      </c>
    </row>
    <row r="3866" spans="1:19" x14ac:dyDescent="0.3">
      <c r="A3866" s="2">
        <v>1329</v>
      </c>
      <c r="B3866" s="2">
        <v>3</v>
      </c>
      <c r="C3866" s="2">
        <f>VLOOKUP(A3866, [1]orders!A:G, 7, FALSE)</f>
        <v>1</v>
      </c>
      <c r="D3866" s="2">
        <v>55</v>
      </c>
      <c r="E3866" s="2">
        <f>VLOOKUP(C3866, [2]staffs!A:G,1,FALSE)</f>
        <v>1</v>
      </c>
      <c r="F3866" s="2" t="str">
        <f>VLOOKUP(E3866, [2]staffs!A:D,4,FALSE)</f>
        <v>fabiola.jackson@bikes.shop</v>
      </c>
      <c r="G3866" s="2">
        <f>VLOOKUP(D3866, [3]products!$A:$D, 4, FALSE)</f>
        <v>7</v>
      </c>
      <c r="H3866" s="2" t="str">
        <f>VLOOKUP(G3866, [4]categories!A:B, 2, FALSE)</f>
        <v>Road Bikes</v>
      </c>
      <c r="I3866" s="14">
        <f>VLOOKUP(A3866, [1]orders!A:B,2,FALSE)</f>
        <v>443</v>
      </c>
      <c r="J3866" s="14" t="str">
        <f>VLOOKUP(A3866, [1]orders!A:I,9,FALSE)</f>
        <v>ayana.keith@hotmail.com</v>
      </c>
      <c r="K3866" s="14">
        <f>VLOOKUP(A3866, [1]orders!A:J,10,FALSE)</f>
        <v>93035</v>
      </c>
      <c r="L3866" s="2" t="str">
        <f>IFERROR(VLOOKUP(C3866, [5]stores!A:B, 2, FALSE), "Unknown")</f>
        <v>Santa Cruz Bikes</v>
      </c>
      <c r="M3866" s="2" t="str">
        <f>VLOOKUP(D3866,[3]products!A:B,2,FALSE)</f>
        <v>Trek Domane S 6 - 2017</v>
      </c>
      <c r="N3866" s="2" t="str">
        <f>VLOOKUP(D3866, [3]products!A:H, 8, FALSE)</f>
        <v>Trek</v>
      </c>
      <c r="O3866" s="21">
        <f>VLOOKUP(A3866, [1]orders!A:D, 4, FALSE)</f>
        <v>43104</v>
      </c>
      <c r="P3866" s="2">
        <v>1</v>
      </c>
      <c r="Q3866" s="2">
        <v>2699.99</v>
      </c>
      <c r="R3866" s="27">
        <v>7.0000000000000007E-2</v>
      </c>
      <c r="S3866" s="2">
        <f t="shared" si="60"/>
        <v>2699.99</v>
      </c>
    </row>
    <row r="3867" spans="1:19" x14ac:dyDescent="0.3">
      <c r="A3867" s="2">
        <v>1329</v>
      </c>
      <c r="B3867" s="2">
        <v>4</v>
      </c>
      <c r="C3867" s="2">
        <f>VLOOKUP(A3867, [1]orders!A:G, 7, FALSE)</f>
        <v>1</v>
      </c>
      <c r="D3867" s="2">
        <v>283</v>
      </c>
      <c r="E3867" s="2">
        <f>VLOOKUP(C3867, [2]staffs!A:G,1,FALSE)</f>
        <v>1</v>
      </c>
      <c r="F3867" s="2" t="str">
        <f>VLOOKUP(E3867, [2]staffs!A:D,4,FALSE)</f>
        <v>fabiola.jackson@bikes.shop</v>
      </c>
      <c r="G3867" s="2">
        <f>VLOOKUP(D3867, [3]products!$A:$D, 4, FALSE)</f>
        <v>1</v>
      </c>
      <c r="H3867" s="2" t="str">
        <f>VLOOKUP(G3867, [4]categories!A:B, 2, FALSE)</f>
        <v>Children Bicycles</v>
      </c>
      <c r="I3867" s="14">
        <f>VLOOKUP(A3867, [1]orders!A:B,2,FALSE)</f>
        <v>443</v>
      </c>
      <c r="J3867" s="14" t="str">
        <f>VLOOKUP(A3867, [1]orders!A:I,9,FALSE)</f>
        <v>ayana.keith@hotmail.com</v>
      </c>
      <c r="K3867" s="14">
        <f>VLOOKUP(A3867, [1]orders!A:J,10,FALSE)</f>
        <v>93035</v>
      </c>
      <c r="L3867" s="2" t="str">
        <f>IFERROR(VLOOKUP(C3867, [5]stores!A:B, 2, FALSE), "Unknown")</f>
        <v>Santa Cruz Bikes</v>
      </c>
      <c r="M3867" s="2" t="str">
        <f>VLOOKUP(D3867,[3]products!A:B,2,FALSE)</f>
        <v>Electra Heartchya 1 (20-inch) - Girl's - 2018</v>
      </c>
      <c r="N3867" s="2" t="str">
        <f>VLOOKUP(D3867, [3]products!A:H, 8, FALSE)</f>
        <v>Electra</v>
      </c>
      <c r="O3867" s="21">
        <f>VLOOKUP(A3867, [1]orders!A:D, 4, FALSE)</f>
        <v>43104</v>
      </c>
      <c r="P3867" s="2">
        <v>2</v>
      </c>
      <c r="Q3867" s="2">
        <v>319.99</v>
      </c>
      <c r="R3867" s="27">
        <v>0.2</v>
      </c>
      <c r="S3867" s="2">
        <f t="shared" si="60"/>
        <v>639.98</v>
      </c>
    </row>
    <row r="3868" spans="1:19" x14ac:dyDescent="0.3">
      <c r="A3868" s="2">
        <v>1329</v>
      </c>
      <c r="B3868" s="2">
        <v>5</v>
      </c>
      <c r="C3868" s="2">
        <f>VLOOKUP(A3868, [1]orders!A:G, 7, FALSE)</f>
        <v>1</v>
      </c>
      <c r="D3868" s="2">
        <v>13</v>
      </c>
      <c r="E3868" s="2">
        <f>VLOOKUP(C3868, [2]staffs!A:G,1,FALSE)</f>
        <v>1</v>
      </c>
      <c r="F3868" s="2" t="str">
        <f>VLOOKUP(E3868, [2]staffs!A:D,4,FALSE)</f>
        <v>fabiola.jackson@bikes.shop</v>
      </c>
      <c r="G3868" s="2">
        <f>VLOOKUP(D3868, [3]products!$A:$D, 4, FALSE)</f>
        <v>3</v>
      </c>
      <c r="H3868" s="2" t="str">
        <f>VLOOKUP(G3868, [4]categories!A:B, 2, FALSE)</f>
        <v>Cruisers Bicycles</v>
      </c>
      <c r="I3868" s="14">
        <f>VLOOKUP(A3868, [1]orders!A:B,2,FALSE)</f>
        <v>443</v>
      </c>
      <c r="J3868" s="14" t="str">
        <f>VLOOKUP(A3868, [1]orders!A:I,9,FALSE)</f>
        <v>ayana.keith@hotmail.com</v>
      </c>
      <c r="K3868" s="14">
        <f>VLOOKUP(A3868, [1]orders!A:J,10,FALSE)</f>
        <v>93035</v>
      </c>
      <c r="L3868" s="2" t="str">
        <f>IFERROR(VLOOKUP(C3868, [5]stores!A:B, 2, FALSE), "Unknown")</f>
        <v>Santa Cruz Bikes</v>
      </c>
      <c r="M3868" s="2" t="str">
        <f>VLOOKUP(D3868,[3]products!A:B,2,FALSE)</f>
        <v>Electra Cruiser 1 (24-Inch) - 2016</v>
      </c>
      <c r="N3868" s="2" t="str">
        <f>VLOOKUP(D3868, [3]products!A:H, 8, FALSE)</f>
        <v>Electra</v>
      </c>
      <c r="O3868" s="21">
        <f>VLOOKUP(A3868, [1]orders!A:D, 4, FALSE)</f>
        <v>43104</v>
      </c>
      <c r="P3868" s="2">
        <v>1</v>
      </c>
      <c r="Q3868" s="2">
        <v>269.99</v>
      </c>
      <c r="R3868" s="27">
        <v>0.1</v>
      </c>
      <c r="S3868" s="2">
        <f t="shared" si="60"/>
        <v>269.99</v>
      </c>
    </row>
    <row r="3869" spans="1:19" x14ac:dyDescent="0.3">
      <c r="A3869" s="2">
        <v>1330</v>
      </c>
      <c r="B3869" s="2">
        <v>1</v>
      </c>
      <c r="C3869" s="2">
        <f>VLOOKUP(A3869, [1]orders!A:G, 7, FALSE)</f>
        <v>2</v>
      </c>
      <c r="D3869" s="2">
        <v>232</v>
      </c>
      <c r="E3869" s="2">
        <f>VLOOKUP(C3869, [2]staffs!A:G,1,FALSE)</f>
        <v>2</v>
      </c>
      <c r="F3869" s="2" t="str">
        <f>VLOOKUP(E3869, [2]staffs!A:D,4,FALSE)</f>
        <v>mireya.copeland@bikes.shop</v>
      </c>
      <c r="G3869" s="2">
        <f>VLOOKUP(D3869, [3]products!$A:$D, 4, FALSE)</f>
        <v>3</v>
      </c>
      <c r="H3869" s="2" t="str">
        <f>VLOOKUP(G3869, [4]categories!A:B, 2, FALSE)</f>
        <v>Cruisers Bicycles</v>
      </c>
      <c r="I3869" s="14">
        <f>VLOOKUP(A3869, [1]orders!A:B,2,FALSE)</f>
        <v>761</v>
      </c>
      <c r="J3869" s="14" t="str">
        <f>VLOOKUP(A3869, [1]orders!A:I,9,FALSE)</f>
        <v>rod.hatfield@hotmail.com</v>
      </c>
      <c r="K3869" s="14">
        <f>VLOOKUP(A3869, [1]orders!A:J,10,FALSE)</f>
        <v>11779</v>
      </c>
      <c r="L3869" s="2" t="str">
        <f>IFERROR(VLOOKUP(C3869, [5]stores!A:B, 2, FALSE), "Unknown")</f>
        <v>Baldwin Bikes</v>
      </c>
      <c r="M3869" s="2" t="str">
        <f>VLOOKUP(D3869,[3]products!A:B,2,FALSE)</f>
        <v>Electra Cruiser Lux 7D Ladies' - 2018</v>
      </c>
      <c r="N3869" s="2" t="str">
        <f>VLOOKUP(D3869, [3]products!A:H, 8, FALSE)</f>
        <v>Electra</v>
      </c>
      <c r="O3869" s="21">
        <f>VLOOKUP(A3869, [1]orders!A:D, 4, FALSE)</f>
        <v>43104</v>
      </c>
      <c r="P3869" s="2">
        <v>1</v>
      </c>
      <c r="Q3869" s="2">
        <v>479.99</v>
      </c>
      <c r="R3869" s="27">
        <v>0.2</v>
      </c>
      <c r="S3869" s="2">
        <f t="shared" si="60"/>
        <v>479.99</v>
      </c>
    </row>
    <row r="3870" spans="1:19" x14ac:dyDescent="0.3">
      <c r="A3870" s="2">
        <v>1330</v>
      </c>
      <c r="B3870" s="2">
        <v>2</v>
      </c>
      <c r="C3870" s="2">
        <f>VLOOKUP(A3870, [1]orders!A:G, 7, FALSE)</f>
        <v>2</v>
      </c>
      <c r="D3870" s="2">
        <v>243</v>
      </c>
      <c r="E3870" s="2">
        <f>VLOOKUP(C3870, [2]staffs!A:G,1,FALSE)</f>
        <v>2</v>
      </c>
      <c r="F3870" s="2" t="str">
        <f>VLOOKUP(E3870, [2]staffs!A:D,4,FALSE)</f>
        <v>mireya.copeland@bikes.shop</v>
      </c>
      <c r="G3870" s="2">
        <f>VLOOKUP(D3870, [3]products!$A:$D, 4, FALSE)</f>
        <v>3</v>
      </c>
      <c r="H3870" s="2" t="str">
        <f>VLOOKUP(G3870, [4]categories!A:B, 2, FALSE)</f>
        <v>Cruisers Bicycles</v>
      </c>
      <c r="I3870" s="14">
        <f>VLOOKUP(A3870, [1]orders!A:B,2,FALSE)</f>
        <v>761</v>
      </c>
      <c r="J3870" s="14" t="str">
        <f>VLOOKUP(A3870, [1]orders!A:I,9,FALSE)</f>
        <v>rod.hatfield@hotmail.com</v>
      </c>
      <c r="K3870" s="14">
        <f>VLOOKUP(A3870, [1]orders!A:J,10,FALSE)</f>
        <v>11779</v>
      </c>
      <c r="L3870" s="2" t="str">
        <f>IFERROR(VLOOKUP(C3870, [5]stores!A:B, 2, FALSE), "Unknown")</f>
        <v>Baldwin Bikes</v>
      </c>
      <c r="M3870" s="2" t="str">
        <f>VLOOKUP(D3870,[3]products!A:B,2,FALSE)</f>
        <v>Electra Townie Original 21D EQ Ladies' - 2018</v>
      </c>
      <c r="N3870" s="2" t="str">
        <f>VLOOKUP(D3870, [3]products!A:H, 8, FALSE)</f>
        <v>Electra</v>
      </c>
      <c r="O3870" s="21">
        <f>VLOOKUP(A3870, [1]orders!A:D, 4, FALSE)</f>
        <v>43104</v>
      </c>
      <c r="P3870" s="2">
        <v>2</v>
      </c>
      <c r="Q3870" s="2">
        <v>679.99</v>
      </c>
      <c r="R3870" s="27">
        <v>0.05</v>
      </c>
      <c r="S3870" s="2">
        <f t="shared" si="60"/>
        <v>1359.98</v>
      </c>
    </row>
    <row r="3871" spans="1:19" x14ac:dyDescent="0.3">
      <c r="A3871" s="2">
        <v>1330</v>
      </c>
      <c r="B3871" s="2">
        <v>3</v>
      </c>
      <c r="C3871" s="2">
        <f>VLOOKUP(A3871, [1]orders!A:G, 7, FALSE)</f>
        <v>2</v>
      </c>
      <c r="D3871" s="2">
        <v>230</v>
      </c>
      <c r="E3871" s="2">
        <f>VLOOKUP(C3871, [2]staffs!A:G,1,FALSE)</f>
        <v>2</v>
      </c>
      <c r="F3871" s="2" t="str">
        <f>VLOOKUP(E3871, [2]staffs!A:D,4,FALSE)</f>
        <v>mireya.copeland@bikes.shop</v>
      </c>
      <c r="G3871" s="2">
        <f>VLOOKUP(D3871, [3]products!$A:$D, 4, FALSE)</f>
        <v>3</v>
      </c>
      <c r="H3871" s="2" t="str">
        <f>VLOOKUP(G3871, [4]categories!A:B, 2, FALSE)</f>
        <v>Cruisers Bicycles</v>
      </c>
      <c r="I3871" s="14">
        <f>VLOOKUP(A3871, [1]orders!A:B,2,FALSE)</f>
        <v>761</v>
      </c>
      <c r="J3871" s="14" t="str">
        <f>VLOOKUP(A3871, [1]orders!A:I,9,FALSE)</f>
        <v>rod.hatfield@hotmail.com</v>
      </c>
      <c r="K3871" s="14">
        <f>VLOOKUP(A3871, [1]orders!A:J,10,FALSE)</f>
        <v>11779</v>
      </c>
      <c r="L3871" s="2" t="str">
        <f>IFERROR(VLOOKUP(C3871, [5]stores!A:B, 2, FALSE), "Unknown")</f>
        <v>Baldwin Bikes</v>
      </c>
      <c r="M3871" s="2" t="str">
        <f>VLOOKUP(D3871,[3]products!A:B,2,FALSE)</f>
        <v>Electra Cruiser Lux 1 Ladies' - 2018</v>
      </c>
      <c r="N3871" s="2" t="str">
        <f>VLOOKUP(D3871, [3]products!A:H, 8, FALSE)</f>
        <v>Electra</v>
      </c>
      <c r="O3871" s="21">
        <f>VLOOKUP(A3871, [1]orders!A:D, 4, FALSE)</f>
        <v>43104</v>
      </c>
      <c r="P3871" s="2">
        <v>2</v>
      </c>
      <c r="Q3871" s="2">
        <v>429.99</v>
      </c>
      <c r="R3871" s="27">
        <v>0.2</v>
      </c>
      <c r="S3871" s="2">
        <f t="shared" si="60"/>
        <v>859.98</v>
      </c>
    </row>
    <row r="3872" spans="1:19" x14ac:dyDescent="0.3">
      <c r="A3872" s="2">
        <v>1330</v>
      </c>
      <c r="B3872" s="2">
        <v>4</v>
      </c>
      <c r="C3872" s="2">
        <f>VLOOKUP(A3872, [1]orders!A:G, 7, FALSE)</f>
        <v>2</v>
      </c>
      <c r="D3872" s="2">
        <v>102</v>
      </c>
      <c r="E3872" s="2">
        <f>VLOOKUP(C3872, [2]staffs!A:G,1,FALSE)</f>
        <v>2</v>
      </c>
      <c r="F3872" s="2" t="str">
        <f>VLOOKUP(E3872, [2]staffs!A:D,4,FALSE)</f>
        <v>mireya.copeland@bikes.shop</v>
      </c>
      <c r="G3872" s="2">
        <f>VLOOKUP(D3872, [3]products!$A:$D, 4, FALSE)</f>
        <v>2</v>
      </c>
      <c r="H3872" s="2" t="str">
        <f>VLOOKUP(G3872, [4]categories!A:B, 2, FALSE)</f>
        <v>Comfort Bicycles</v>
      </c>
      <c r="I3872" s="14">
        <f>VLOOKUP(A3872, [1]orders!A:B,2,FALSE)</f>
        <v>761</v>
      </c>
      <c r="J3872" s="14" t="str">
        <f>VLOOKUP(A3872, [1]orders!A:I,9,FALSE)</f>
        <v>rod.hatfield@hotmail.com</v>
      </c>
      <c r="K3872" s="14">
        <f>VLOOKUP(A3872, [1]orders!A:J,10,FALSE)</f>
        <v>11779</v>
      </c>
      <c r="L3872" s="2" t="str">
        <f>IFERROR(VLOOKUP(C3872, [5]stores!A:B, 2, FALSE), "Unknown")</f>
        <v>Baldwin Bikes</v>
      </c>
      <c r="M3872" s="2" t="str">
        <f>VLOOKUP(D3872,[3]products!A:B,2,FALSE)</f>
        <v>Electra Townie Original 7D - 2017</v>
      </c>
      <c r="N3872" s="2" t="str">
        <f>VLOOKUP(D3872, [3]products!A:H, 8, FALSE)</f>
        <v>Electra</v>
      </c>
      <c r="O3872" s="21">
        <f>VLOOKUP(A3872, [1]orders!A:D, 4, FALSE)</f>
        <v>43104</v>
      </c>
      <c r="P3872" s="2">
        <v>2</v>
      </c>
      <c r="Q3872" s="2">
        <v>489.99</v>
      </c>
      <c r="R3872" s="27">
        <v>0.05</v>
      </c>
      <c r="S3872" s="2">
        <f t="shared" si="60"/>
        <v>979.98</v>
      </c>
    </row>
    <row r="3873" spans="1:19" x14ac:dyDescent="0.3">
      <c r="A3873" s="2">
        <v>1330</v>
      </c>
      <c r="B3873" s="2">
        <v>5</v>
      </c>
      <c r="C3873" s="2">
        <f>VLOOKUP(A3873, [1]orders!A:G, 7, FALSE)</f>
        <v>2</v>
      </c>
      <c r="D3873" s="2">
        <v>282</v>
      </c>
      <c r="E3873" s="2">
        <f>VLOOKUP(C3873, [2]staffs!A:G,1,FALSE)</f>
        <v>2</v>
      </c>
      <c r="F3873" s="2" t="str">
        <f>VLOOKUP(E3873, [2]staffs!A:D,4,FALSE)</f>
        <v>mireya.copeland@bikes.shop</v>
      </c>
      <c r="G3873" s="2">
        <f>VLOOKUP(D3873, [3]products!$A:$D, 4, FALSE)</f>
        <v>1</v>
      </c>
      <c r="H3873" s="2" t="str">
        <f>VLOOKUP(G3873, [4]categories!A:B, 2, FALSE)</f>
        <v>Children Bicycles</v>
      </c>
      <c r="I3873" s="14">
        <f>VLOOKUP(A3873, [1]orders!A:B,2,FALSE)</f>
        <v>761</v>
      </c>
      <c r="J3873" s="14" t="str">
        <f>VLOOKUP(A3873, [1]orders!A:I,9,FALSE)</f>
        <v>rod.hatfield@hotmail.com</v>
      </c>
      <c r="K3873" s="14">
        <f>VLOOKUP(A3873, [1]orders!A:J,10,FALSE)</f>
        <v>11779</v>
      </c>
      <c r="L3873" s="2" t="str">
        <f>IFERROR(VLOOKUP(C3873, [5]stores!A:B, 2, FALSE), "Unknown")</f>
        <v>Baldwin Bikes</v>
      </c>
      <c r="M3873" s="2" t="str">
        <f>VLOOKUP(D3873,[3]products!A:B,2,FALSE)</f>
        <v>Electra Cyclosaurus 1 (16-inch) - Boy's - 2018</v>
      </c>
      <c r="N3873" s="2" t="str">
        <f>VLOOKUP(D3873, [3]products!A:H, 8, FALSE)</f>
        <v>Electra</v>
      </c>
      <c r="O3873" s="21">
        <f>VLOOKUP(A3873, [1]orders!A:D, 4, FALSE)</f>
        <v>43104</v>
      </c>
      <c r="P3873" s="2">
        <v>1</v>
      </c>
      <c r="Q3873" s="2">
        <v>279.99</v>
      </c>
      <c r="R3873" s="27">
        <v>0.1</v>
      </c>
      <c r="S3873" s="2">
        <f t="shared" si="60"/>
        <v>279.99</v>
      </c>
    </row>
    <row r="3874" spans="1:19" x14ac:dyDescent="0.3">
      <c r="A3874" s="2">
        <v>1331</v>
      </c>
      <c r="B3874" s="2">
        <v>1</v>
      </c>
      <c r="C3874" s="2">
        <f>VLOOKUP(A3874, [1]orders!A:G, 7, FALSE)</f>
        <v>2</v>
      </c>
      <c r="D3874" s="2">
        <v>253</v>
      </c>
      <c r="E3874" s="2">
        <f>VLOOKUP(C3874, [2]staffs!A:G,1,FALSE)</f>
        <v>2</v>
      </c>
      <c r="F3874" s="2" t="str">
        <f>VLOOKUP(E3874, [2]staffs!A:D,4,FALSE)</f>
        <v>mireya.copeland@bikes.shop</v>
      </c>
      <c r="G3874" s="2">
        <f>VLOOKUP(D3874, [3]products!$A:$D, 4, FALSE)</f>
        <v>3</v>
      </c>
      <c r="H3874" s="2" t="str">
        <f>VLOOKUP(G3874, [4]categories!A:B, 2, FALSE)</f>
        <v>Cruisers Bicycles</v>
      </c>
      <c r="I3874" s="14">
        <f>VLOOKUP(A3874, [1]orders!A:B,2,FALSE)</f>
        <v>1122</v>
      </c>
      <c r="J3874" s="14" t="str">
        <f>VLOOKUP(A3874, [1]orders!A:I,9,FALSE)</f>
        <v>cicely.deleon@yahoo.com</v>
      </c>
      <c r="K3874" s="14">
        <f>VLOOKUP(A3874, [1]orders!A:J,10,FALSE)</f>
        <v>11762</v>
      </c>
      <c r="L3874" s="2" t="str">
        <f>IFERROR(VLOOKUP(C3874, [5]stores!A:B, 2, FALSE), "Unknown")</f>
        <v>Baldwin Bikes</v>
      </c>
      <c r="M3874" s="2" t="str">
        <f>VLOOKUP(D3874,[3]products!A:B,2,FALSE)</f>
        <v>Electra Townie Go! 8i Ladies' - 2018</v>
      </c>
      <c r="N3874" s="2" t="str">
        <f>VLOOKUP(D3874, [3]products!A:H, 8, FALSE)</f>
        <v>Electra</v>
      </c>
      <c r="O3874" s="21">
        <f>VLOOKUP(A3874, [1]orders!A:D, 4, FALSE)</f>
        <v>43105</v>
      </c>
      <c r="P3874" s="2">
        <v>1</v>
      </c>
      <c r="Q3874" s="2">
        <v>2599.9899999999998</v>
      </c>
      <c r="R3874" s="27">
        <v>0.05</v>
      </c>
      <c r="S3874" s="2">
        <f t="shared" si="60"/>
        <v>2599.9899999999998</v>
      </c>
    </row>
    <row r="3875" spans="1:19" x14ac:dyDescent="0.3">
      <c r="A3875" s="2">
        <v>1331</v>
      </c>
      <c r="B3875" s="2">
        <v>2</v>
      </c>
      <c r="C3875" s="2">
        <f>VLOOKUP(A3875, [1]orders!A:G, 7, FALSE)</f>
        <v>2</v>
      </c>
      <c r="D3875" s="2">
        <v>290</v>
      </c>
      <c r="E3875" s="2">
        <f>VLOOKUP(C3875, [2]staffs!A:G,1,FALSE)</f>
        <v>2</v>
      </c>
      <c r="F3875" s="2" t="str">
        <f>VLOOKUP(E3875, [2]staffs!A:D,4,FALSE)</f>
        <v>mireya.copeland@bikes.shop</v>
      </c>
      <c r="G3875" s="2">
        <f>VLOOKUP(D3875, [3]products!$A:$D, 4, FALSE)</f>
        <v>1</v>
      </c>
      <c r="H3875" s="2" t="str">
        <f>VLOOKUP(G3875, [4]categories!A:B, 2, FALSE)</f>
        <v>Children Bicycles</v>
      </c>
      <c r="I3875" s="14">
        <f>VLOOKUP(A3875, [1]orders!A:B,2,FALSE)</f>
        <v>1122</v>
      </c>
      <c r="J3875" s="14" t="str">
        <f>VLOOKUP(A3875, [1]orders!A:I,9,FALSE)</f>
        <v>cicely.deleon@yahoo.com</v>
      </c>
      <c r="K3875" s="14">
        <f>VLOOKUP(A3875, [1]orders!A:J,10,FALSE)</f>
        <v>11762</v>
      </c>
      <c r="L3875" s="2" t="str">
        <f>IFERROR(VLOOKUP(C3875, [5]stores!A:B, 2, FALSE), "Unknown")</f>
        <v>Baldwin Bikes</v>
      </c>
      <c r="M3875" s="2" t="str">
        <f>VLOOKUP(D3875,[3]products!A:B,2,FALSE)</f>
        <v>Electra Superbolt 3i 20" - 2018</v>
      </c>
      <c r="N3875" s="2" t="str">
        <f>VLOOKUP(D3875, [3]products!A:H, 8, FALSE)</f>
        <v>Electra</v>
      </c>
      <c r="O3875" s="21">
        <f>VLOOKUP(A3875, [1]orders!A:D, 4, FALSE)</f>
        <v>43105</v>
      </c>
      <c r="P3875" s="2">
        <v>1</v>
      </c>
      <c r="Q3875" s="2">
        <v>369.99</v>
      </c>
      <c r="R3875" s="27">
        <v>0.05</v>
      </c>
      <c r="S3875" s="2">
        <f t="shared" si="60"/>
        <v>369.99</v>
      </c>
    </row>
    <row r="3876" spans="1:19" x14ac:dyDescent="0.3">
      <c r="A3876" s="2">
        <v>1331</v>
      </c>
      <c r="B3876" s="2">
        <v>3</v>
      </c>
      <c r="C3876" s="2">
        <f>VLOOKUP(A3876, [1]orders!A:G, 7, FALSE)</f>
        <v>2</v>
      </c>
      <c r="D3876" s="2">
        <v>145</v>
      </c>
      <c r="E3876" s="2">
        <f>VLOOKUP(C3876, [2]staffs!A:G,1,FALSE)</f>
        <v>2</v>
      </c>
      <c r="F3876" s="2" t="str">
        <f>VLOOKUP(E3876, [2]staffs!A:D,4,FALSE)</f>
        <v>mireya.copeland@bikes.shop</v>
      </c>
      <c r="G3876" s="2">
        <f>VLOOKUP(D3876, [3]products!$A:$D, 4, FALSE)</f>
        <v>7</v>
      </c>
      <c r="H3876" s="2" t="str">
        <f>VLOOKUP(G3876, [4]categories!A:B, 2, FALSE)</f>
        <v>Road Bikes</v>
      </c>
      <c r="I3876" s="14">
        <f>VLOOKUP(A3876, [1]orders!A:B,2,FALSE)</f>
        <v>1122</v>
      </c>
      <c r="J3876" s="14" t="str">
        <f>VLOOKUP(A3876, [1]orders!A:I,9,FALSE)</f>
        <v>cicely.deleon@yahoo.com</v>
      </c>
      <c r="K3876" s="14">
        <f>VLOOKUP(A3876, [1]orders!A:J,10,FALSE)</f>
        <v>11762</v>
      </c>
      <c r="L3876" s="2" t="str">
        <f>IFERROR(VLOOKUP(C3876, [5]stores!A:B, 2, FALSE), "Unknown")</f>
        <v>Baldwin Bikes</v>
      </c>
      <c r="M3876" s="2" t="str">
        <f>VLOOKUP(D3876,[3]products!A:B,2,FALSE)</f>
        <v>Trek Domane ALR 5 Disc - 2018</v>
      </c>
      <c r="N3876" s="2" t="str">
        <f>VLOOKUP(D3876, [3]products!A:H, 8, FALSE)</f>
        <v>Trek</v>
      </c>
      <c r="O3876" s="21">
        <f>VLOOKUP(A3876, [1]orders!A:D, 4, FALSE)</f>
        <v>43105</v>
      </c>
      <c r="P3876" s="2">
        <v>2</v>
      </c>
      <c r="Q3876" s="2">
        <v>1799.99</v>
      </c>
      <c r="R3876" s="27">
        <v>0.1</v>
      </c>
      <c r="S3876" s="2">
        <f t="shared" si="60"/>
        <v>3599.98</v>
      </c>
    </row>
    <row r="3877" spans="1:19" x14ac:dyDescent="0.3">
      <c r="A3877" s="2">
        <v>1331</v>
      </c>
      <c r="B3877" s="2">
        <v>4</v>
      </c>
      <c r="C3877" s="2">
        <f>VLOOKUP(A3877, [1]orders!A:G, 7, FALSE)</f>
        <v>2</v>
      </c>
      <c r="D3877" s="2">
        <v>300</v>
      </c>
      <c r="E3877" s="2">
        <f>VLOOKUP(C3877, [2]staffs!A:G,1,FALSE)</f>
        <v>2</v>
      </c>
      <c r="F3877" s="2" t="str">
        <f>VLOOKUP(E3877, [2]staffs!A:D,4,FALSE)</f>
        <v>mireya.copeland@bikes.shop</v>
      </c>
      <c r="G3877" s="2">
        <f>VLOOKUP(D3877, [3]products!$A:$D, 4, FALSE)</f>
        <v>2</v>
      </c>
      <c r="H3877" s="2" t="str">
        <f>VLOOKUP(G3877, [4]categories!A:B, 2, FALSE)</f>
        <v>Comfort Bicycles</v>
      </c>
      <c r="I3877" s="14">
        <f>VLOOKUP(A3877, [1]orders!A:B,2,FALSE)</f>
        <v>1122</v>
      </c>
      <c r="J3877" s="14" t="str">
        <f>VLOOKUP(A3877, [1]orders!A:I,9,FALSE)</f>
        <v>cicely.deleon@yahoo.com</v>
      </c>
      <c r="K3877" s="14">
        <f>VLOOKUP(A3877, [1]orders!A:J,10,FALSE)</f>
        <v>11762</v>
      </c>
      <c r="L3877" s="2" t="str">
        <f>IFERROR(VLOOKUP(C3877, [5]stores!A:B, 2, FALSE), "Unknown")</f>
        <v>Baldwin Bikes</v>
      </c>
      <c r="M3877" s="2" t="str">
        <f>VLOOKUP(D3877,[3]products!A:B,2,FALSE)</f>
        <v>Electra Townie Balloon 3i EQ Ladies' - 2018</v>
      </c>
      <c r="N3877" s="2" t="str">
        <f>VLOOKUP(D3877, [3]products!A:H, 8, FALSE)</f>
        <v>Electra</v>
      </c>
      <c r="O3877" s="21">
        <f>VLOOKUP(A3877, [1]orders!A:D, 4, FALSE)</f>
        <v>43105</v>
      </c>
      <c r="P3877" s="2">
        <v>1</v>
      </c>
      <c r="Q3877" s="2">
        <v>799.99</v>
      </c>
      <c r="R3877" s="27">
        <v>0.2</v>
      </c>
      <c r="S3877" s="2">
        <f t="shared" si="60"/>
        <v>799.99</v>
      </c>
    </row>
    <row r="3878" spans="1:19" x14ac:dyDescent="0.3">
      <c r="A3878" s="2">
        <v>1332</v>
      </c>
      <c r="B3878" s="2">
        <v>1</v>
      </c>
      <c r="C3878" s="2">
        <f>VLOOKUP(A3878, [1]orders!A:G, 7, FALSE)</f>
        <v>2</v>
      </c>
      <c r="D3878" s="2">
        <v>296</v>
      </c>
      <c r="E3878" s="2">
        <f>VLOOKUP(C3878, [2]staffs!A:G,1,FALSE)</f>
        <v>2</v>
      </c>
      <c r="F3878" s="2" t="str">
        <f>VLOOKUP(E3878, [2]staffs!A:D,4,FALSE)</f>
        <v>mireya.copeland@bikes.shop</v>
      </c>
      <c r="G3878" s="2">
        <f>VLOOKUP(D3878, [3]products!$A:$D, 4, FALSE)</f>
        <v>1</v>
      </c>
      <c r="H3878" s="2" t="str">
        <f>VLOOKUP(G3878, [4]categories!A:B, 2, FALSE)</f>
        <v>Children Bicycles</v>
      </c>
      <c r="I3878" s="14">
        <f>VLOOKUP(A3878, [1]orders!A:B,2,FALSE)</f>
        <v>256</v>
      </c>
      <c r="J3878" s="14" t="str">
        <f>VLOOKUP(A3878, [1]orders!A:I,9,FALSE)</f>
        <v>erma.salinas@gmail.com</v>
      </c>
      <c r="K3878" s="14">
        <f>VLOOKUP(A3878, [1]orders!A:J,10,FALSE)</f>
        <v>11566</v>
      </c>
      <c r="L3878" s="2" t="str">
        <f>IFERROR(VLOOKUP(C3878, [5]stores!A:B, 2, FALSE), "Unknown")</f>
        <v>Baldwin Bikes</v>
      </c>
      <c r="M3878" s="2" t="str">
        <f>VLOOKUP(D3878,[3]products!A:B,2,FALSE)</f>
        <v>Electra Treasure 3i 20" - 2018</v>
      </c>
      <c r="N3878" s="2" t="str">
        <f>VLOOKUP(D3878, [3]products!A:H, 8, FALSE)</f>
        <v>Electra</v>
      </c>
      <c r="O3878" s="21">
        <f>VLOOKUP(A3878, [1]orders!A:D, 4, FALSE)</f>
        <v>43106</v>
      </c>
      <c r="P3878" s="2">
        <v>1</v>
      </c>
      <c r="Q3878" s="2">
        <v>369.99</v>
      </c>
      <c r="R3878" s="27">
        <v>0.2</v>
      </c>
      <c r="S3878" s="2">
        <f t="shared" si="60"/>
        <v>369.99</v>
      </c>
    </row>
    <row r="3879" spans="1:19" x14ac:dyDescent="0.3">
      <c r="A3879" s="2">
        <v>1332</v>
      </c>
      <c r="B3879" s="2">
        <v>2</v>
      </c>
      <c r="C3879" s="2">
        <f>VLOOKUP(A3879, [1]orders!A:G, 7, FALSE)</f>
        <v>2</v>
      </c>
      <c r="D3879" s="2">
        <v>93</v>
      </c>
      <c r="E3879" s="2">
        <f>VLOOKUP(C3879, [2]staffs!A:G,1,FALSE)</f>
        <v>2</v>
      </c>
      <c r="F3879" s="2" t="str">
        <f>VLOOKUP(E3879, [2]staffs!A:D,4,FALSE)</f>
        <v>mireya.copeland@bikes.shop</v>
      </c>
      <c r="G3879" s="2">
        <f>VLOOKUP(D3879, [3]products!$A:$D, 4, FALSE)</f>
        <v>1</v>
      </c>
      <c r="H3879" s="2" t="str">
        <f>VLOOKUP(G3879, [4]categories!A:B, 2, FALSE)</f>
        <v>Children Bicycles</v>
      </c>
      <c r="I3879" s="14">
        <f>VLOOKUP(A3879, [1]orders!A:B,2,FALSE)</f>
        <v>256</v>
      </c>
      <c r="J3879" s="14" t="str">
        <f>VLOOKUP(A3879, [1]orders!A:I,9,FALSE)</f>
        <v>erma.salinas@gmail.com</v>
      </c>
      <c r="K3879" s="14">
        <f>VLOOKUP(A3879, [1]orders!A:J,10,FALSE)</f>
        <v>11566</v>
      </c>
      <c r="L3879" s="2" t="str">
        <f>IFERROR(VLOOKUP(C3879, [5]stores!A:B, 2, FALSE), "Unknown")</f>
        <v>Baldwin Bikes</v>
      </c>
      <c r="M3879" s="2" t="str">
        <f>VLOOKUP(D3879,[3]products!A:B,2,FALSE)</f>
        <v>Haro Shredder 20 Girls - 2017</v>
      </c>
      <c r="N3879" s="2" t="str">
        <f>VLOOKUP(D3879, [3]products!A:H, 8, FALSE)</f>
        <v>Haro</v>
      </c>
      <c r="O3879" s="21">
        <f>VLOOKUP(A3879, [1]orders!A:D, 4, FALSE)</f>
        <v>43106</v>
      </c>
      <c r="P3879" s="2">
        <v>2</v>
      </c>
      <c r="Q3879" s="2">
        <v>209.99</v>
      </c>
      <c r="R3879" s="27">
        <v>0.05</v>
      </c>
      <c r="S3879" s="2">
        <f t="shared" si="60"/>
        <v>419.98</v>
      </c>
    </row>
    <row r="3880" spans="1:19" x14ac:dyDescent="0.3">
      <c r="A3880" s="2">
        <v>1332</v>
      </c>
      <c r="B3880" s="2">
        <v>3</v>
      </c>
      <c r="C3880" s="2">
        <f>VLOOKUP(A3880, [1]orders!A:G, 7, FALSE)</f>
        <v>2</v>
      </c>
      <c r="D3880" s="2">
        <v>179</v>
      </c>
      <c r="E3880" s="2">
        <f>VLOOKUP(C3880, [2]staffs!A:G,1,FALSE)</f>
        <v>2</v>
      </c>
      <c r="F3880" s="2" t="str">
        <f>VLOOKUP(E3880, [2]staffs!A:D,4,FALSE)</f>
        <v>mireya.copeland@bikes.shop</v>
      </c>
      <c r="G3880" s="2">
        <f>VLOOKUP(D3880, [3]products!$A:$D, 4, FALSE)</f>
        <v>7</v>
      </c>
      <c r="H3880" s="2" t="str">
        <f>VLOOKUP(G3880, [4]categories!A:B, 2, FALSE)</f>
        <v>Road Bikes</v>
      </c>
      <c r="I3880" s="14">
        <f>VLOOKUP(A3880, [1]orders!A:B,2,FALSE)</f>
        <v>256</v>
      </c>
      <c r="J3880" s="14" t="str">
        <f>VLOOKUP(A3880, [1]orders!A:I,9,FALSE)</f>
        <v>erma.salinas@gmail.com</v>
      </c>
      <c r="K3880" s="14">
        <f>VLOOKUP(A3880, [1]orders!A:J,10,FALSE)</f>
        <v>11566</v>
      </c>
      <c r="L3880" s="2" t="str">
        <f>IFERROR(VLOOKUP(C3880, [5]stores!A:B, 2, FALSE), "Unknown")</f>
        <v>Baldwin Bikes</v>
      </c>
      <c r="M3880" s="2" t="str">
        <f>VLOOKUP(D3880,[3]products!A:B,2,FALSE)</f>
        <v>Trek Domane AL 3 - 2018</v>
      </c>
      <c r="N3880" s="2" t="str">
        <f>VLOOKUP(D3880, [3]products!A:H, 8, FALSE)</f>
        <v>Trek</v>
      </c>
      <c r="O3880" s="21">
        <f>VLOOKUP(A3880, [1]orders!A:D, 4, FALSE)</f>
        <v>43106</v>
      </c>
      <c r="P3880" s="2">
        <v>2</v>
      </c>
      <c r="Q3880" s="2">
        <v>919.99</v>
      </c>
      <c r="R3880" s="27">
        <v>7.0000000000000007E-2</v>
      </c>
      <c r="S3880" s="2">
        <f t="shared" si="60"/>
        <v>1839.98</v>
      </c>
    </row>
    <row r="3881" spans="1:19" x14ac:dyDescent="0.3">
      <c r="A3881" s="2">
        <v>1332</v>
      </c>
      <c r="B3881" s="2">
        <v>4</v>
      </c>
      <c r="C3881" s="2">
        <f>VLOOKUP(A3881, [1]orders!A:G, 7, FALSE)</f>
        <v>2</v>
      </c>
      <c r="D3881" s="2">
        <v>298</v>
      </c>
      <c r="E3881" s="2">
        <f>VLOOKUP(C3881, [2]staffs!A:G,1,FALSE)</f>
        <v>2</v>
      </c>
      <c r="F3881" s="2" t="str">
        <f>VLOOKUP(E3881, [2]staffs!A:D,4,FALSE)</f>
        <v>mireya.copeland@bikes.shop</v>
      </c>
      <c r="G3881" s="2">
        <f>VLOOKUP(D3881, [3]products!$A:$D, 4, FALSE)</f>
        <v>1</v>
      </c>
      <c r="H3881" s="2" t="str">
        <f>VLOOKUP(G3881, [4]categories!A:B, 2, FALSE)</f>
        <v>Children Bicycles</v>
      </c>
      <c r="I3881" s="14">
        <f>VLOOKUP(A3881, [1]orders!A:B,2,FALSE)</f>
        <v>256</v>
      </c>
      <c r="J3881" s="14" t="str">
        <f>VLOOKUP(A3881, [1]orders!A:I,9,FALSE)</f>
        <v>erma.salinas@gmail.com</v>
      </c>
      <c r="K3881" s="14">
        <f>VLOOKUP(A3881, [1]orders!A:J,10,FALSE)</f>
        <v>11566</v>
      </c>
      <c r="L3881" s="2" t="str">
        <f>IFERROR(VLOOKUP(C3881, [5]stores!A:B, 2, FALSE), "Unknown")</f>
        <v>Baldwin Bikes</v>
      </c>
      <c r="M3881" s="2" t="str">
        <f>VLOOKUP(D3881,[3]products!A:B,2,FALSE)</f>
        <v>Electra Water Lily 1 (16-inch) - Girl's - 2018</v>
      </c>
      <c r="N3881" s="2" t="str">
        <f>VLOOKUP(D3881, [3]products!A:H, 8, FALSE)</f>
        <v>Electra</v>
      </c>
      <c r="O3881" s="21">
        <f>VLOOKUP(A3881, [1]orders!A:D, 4, FALSE)</f>
        <v>43106</v>
      </c>
      <c r="P3881" s="2">
        <v>1</v>
      </c>
      <c r="Q3881" s="2">
        <v>279.99</v>
      </c>
      <c r="R3881" s="27">
        <v>0.1</v>
      </c>
      <c r="S3881" s="2">
        <f t="shared" si="60"/>
        <v>279.99</v>
      </c>
    </row>
    <row r="3882" spans="1:19" x14ac:dyDescent="0.3">
      <c r="A3882" s="2">
        <v>1333</v>
      </c>
      <c r="B3882" s="2">
        <v>1</v>
      </c>
      <c r="C3882" s="2">
        <f>VLOOKUP(A3882, [1]orders!A:G, 7, FALSE)</f>
        <v>3</v>
      </c>
      <c r="D3882" s="2">
        <v>205</v>
      </c>
      <c r="E3882" s="2">
        <f>VLOOKUP(C3882, [2]staffs!A:G,1,FALSE)</f>
        <v>3</v>
      </c>
      <c r="F3882" s="2" t="str">
        <f>VLOOKUP(E3882, [2]staffs!A:D,4,FALSE)</f>
        <v>genna.serrano@bikes.shop</v>
      </c>
      <c r="G3882" s="2">
        <f>VLOOKUP(D3882, [3]products!$A:$D, 4, FALSE)</f>
        <v>5</v>
      </c>
      <c r="H3882" s="2" t="str">
        <f>VLOOKUP(G3882, [4]categories!A:B, 2, FALSE)</f>
        <v>Electric Bikes</v>
      </c>
      <c r="I3882" s="14">
        <f>VLOOKUP(A3882, [1]orders!A:B,2,FALSE)</f>
        <v>203</v>
      </c>
      <c r="J3882" s="14" t="str">
        <f>VLOOKUP(A3882, [1]orders!A:I,9,FALSE)</f>
        <v>minerva.decker@yahoo.com</v>
      </c>
      <c r="K3882" s="14">
        <f>VLOOKUP(A3882, [1]orders!A:J,10,FALSE)</f>
        <v>77016</v>
      </c>
      <c r="L3882" s="2" t="str">
        <f>IFERROR(VLOOKUP(C3882, [5]stores!A:B, 2, FALSE), "Unknown")</f>
        <v>Rowlett Bikes</v>
      </c>
      <c r="M3882" s="2" t="str">
        <f>VLOOKUP(D3882,[3]products!A:B,2,FALSE)</f>
        <v>Trek Super Commuter+ 8S - 2018</v>
      </c>
      <c r="N3882" s="2" t="str">
        <f>VLOOKUP(D3882, [3]products!A:H, 8, FALSE)</f>
        <v>Trek</v>
      </c>
      <c r="O3882" s="21">
        <f>VLOOKUP(A3882, [1]orders!A:D, 4, FALSE)</f>
        <v>43106</v>
      </c>
      <c r="P3882" s="2">
        <v>2</v>
      </c>
      <c r="Q3882" s="2">
        <v>4999.99</v>
      </c>
      <c r="R3882" s="27">
        <v>0.05</v>
      </c>
      <c r="S3882" s="2">
        <f t="shared" si="60"/>
        <v>9999.98</v>
      </c>
    </row>
    <row r="3883" spans="1:19" x14ac:dyDescent="0.3">
      <c r="A3883" s="2">
        <v>1333</v>
      </c>
      <c r="B3883" s="2">
        <v>2</v>
      </c>
      <c r="C3883" s="2">
        <f>VLOOKUP(A3883, [1]orders!A:G, 7, FALSE)</f>
        <v>3</v>
      </c>
      <c r="D3883" s="2">
        <v>304</v>
      </c>
      <c r="E3883" s="2">
        <f>VLOOKUP(C3883, [2]staffs!A:G,1,FALSE)</f>
        <v>3</v>
      </c>
      <c r="F3883" s="2" t="str">
        <f>VLOOKUP(E3883, [2]staffs!A:D,4,FALSE)</f>
        <v>genna.serrano@bikes.shop</v>
      </c>
      <c r="G3883" s="2">
        <f>VLOOKUP(D3883, [3]products!$A:$D, 4, FALSE)</f>
        <v>2</v>
      </c>
      <c r="H3883" s="2" t="str">
        <f>VLOOKUP(G3883, [4]categories!A:B, 2, FALSE)</f>
        <v>Comfort Bicycles</v>
      </c>
      <c r="I3883" s="14">
        <f>VLOOKUP(A3883, [1]orders!A:B,2,FALSE)</f>
        <v>203</v>
      </c>
      <c r="J3883" s="14" t="str">
        <f>VLOOKUP(A3883, [1]orders!A:I,9,FALSE)</f>
        <v>minerva.decker@yahoo.com</v>
      </c>
      <c r="K3883" s="14">
        <f>VLOOKUP(A3883, [1]orders!A:J,10,FALSE)</f>
        <v>77016</v>
      </c>
      <c r="L3883" s="2" t="str">
        <f>IFERROR(VLOOKUP(C3883, [5]stores!A:B, 2, FALSE), "Unknown")</f>
        <v>Rowlett Bikes</v>
      </c>
      <c r="M3883" s="2" t="str">
        <f>VLOOKUP(D3883,[3]products!A:B,2,FALSE)</f>
        <v>Electra Townie Original 21D EQ - 2017/2018</v>
      </c>
      <c r="N3883" s="2" t="str">
        <f>VLOOKUP(D3883, [3]products!A:H, 8, FALSE)</f>
        <v>Electra</v>
      </c>
      <c r="O3883" s="21">
        <f>VLOOKUP(A3883, [1]orders!A:D, 4, FALSE)</f>
        <v>43106</v>
      </c>
      <c r="P3883" s="2">
        <v>2</v>
      </c>
      <c r="Q3883" s="2">
        <v>679.99</v>
      </c>
      <c r="R3883" s="27">
        <v>0.1</v>
      </c>
      <c r="S3883" s="2">
        <f t="shared" si="60"/>
        <v>1359.98</v>
      </c>
    </row>
    <row r="3884" spans="1:19" x14ac:dyDescent="0.3">
      <c r="A3884" s="2">
        <v>1333</v>
      </c>
      <c r="B3884" s="2">
        <v>3</v>
      </c>
      <c r="C3884" s="2">
        <f>VLOOKUP(A3884, [1]orders!A:G, 7, FALSE)</f>
        <v>3</v>
      </c>
      <c r="D3884" s="2">
        <v>99</v>
      </c>
      <c r="E3884" s="2">
        <f>VLOOKUP(C3884, [2]staffs!A:G,1,FALSE)</f>
        <v>3</v>
      </c>
      <c r="F3884" s="2" t="str">
        <f>VLOOKUP(E3884, [2]staffs!A:D,4,FALSE)</f>
        <v>genna.serrano@bikes.shop</v>
      </c>
      <c r="G3884" s="2">
        <f>VLOOKUP(D3884, [3]products!$A:$D, 4, FALSE)</f>
        <v>1</v>
      </c>
      <c r="H3884" s="2" t="str">
        <f>VLOOKUP(G3884, [4]categories!A:B, 2, FALSE)</f>
        <v>Children Bicycles</v>
      </c>
      <c r="I3884" s="14">
        <f>VLOOKUP(A3884, [1]orders!A:B,2,FALSE)</f>
        <v>203</v>
      </c>
      <c r="J3884" s="14" t="str">
        <f>VLOOKUP(A3884, [1]orders!A:I,9,FALSE)</f>
        <v>minerva.decker@yahoo.com</v>
      </c>
      <c r="K3884" s="14">
        <f>VLOOKUP(A3884, [1]orders!A:J,10,FALSE)</f>
        <v>77016</v>
      </c>
      <c r="L3884" s="2" t="str">
        <f>IFERROR(VLOOKUP(C3884, [5]stores!A:B, 2, FALSE), "Unknown")</f>
        <v>Rowlett Bikes</v>
      </c>
      <c r="M3884" s="2" t="str">
        <f>VLOOKUP(D3884,[3]products!A:B,2,FALSE)</f>
        <v>Electra Sugar Skulls 1 (20-inch) - Girl's - 2017</v>
      </c>
      <c r="N3884" s="2" t="str">
        <f>VLOOKUP(D3884, [3]products!A:H, 8, FALSE)</f>
        <v>Electra</v>
      </c>
      <c r="O3884" s="21">
        <f>VLOOKUP(A3884, [1]orders!A:D, 4, FALSE)</f>
        <v>43106</v>
      </c>
      <c r="P3884" s="2">
        <v>2</v>
      </c>
      <c r="Q3884" s="2">
        <v>299.99</v>
      </c>
      <c r="R3884" s="27">
        <v>0.1</v>
      </c>
      <c r="S3884" s="2">
        <f t="shared" si="60"/>
        <v>599.98</v>
      </c>
    </row>
    <row r="3885" spans="1:19" x14ac:dyDescent="0.3">
      <c r="A3885" s="2">
        <v>1333</v>
      </c>
      <c r="B3885" s="2">
        <v>4</v>
      </c>
      <c r="C3885" s="2">
        <f>VLOOKUP(A3885, [1]orders!A:G, 7, FALSE)</f>
        <v>3</v>
      </c>
      <c r="D3885" s="2">
        <v>12</v>
      </c>
      <c r="E3885" s="2">
        <f>VLOOKUP(C3885, [2]staffs!A:G,1,FALSE)</f>
        <v>3</v>
      </c>
      <c r="F3885" s="2" t="str">
        <f>VLOOKUP(E3885, [2]staffs!A:D,4,FALSE)</f>
        <v>genna.serrano@bikes.shop</v>
      </c>
      <c r="G3885" s="2">
        <f>VLOOKUP(D3885, [3]products!$A:$D, 4, FALSE)</f>
        <v>3</v>
      </c>
      <c r="H3885" s="2" t="str">
        <f>VLOOKUP(G3885, [4]categories!A:B, 2, FALSE)</f>
        <v>Cruisers Bicycles</v>
      </c>
      <c r="I3885" s="14">
        <f>VLOOKUP(A3885, [1]orders!A:B,2,FALSE)</f>
        <v>203</v>
      </c>
      <c r="J3885" s="14" t="str">
        <f>VLOOKUP(A3885, [1]orders!A:I,9,FALSE)</f>
        <v>minerva.decker@yahoo.com</v>
      </c>
      <c r="K3885" s="14">
        <f>VLOOKUP(A3885, [1]orders!A:J,10,FALSE)</f>
        <v>77016</v>
      </c>
      <c r="L3885" s="2" t="str">
        <f>IFERROR(VLOOKUP(C3885, [5]stores!A:B, 2, FALSE), "Unknown")</f>
        <v>Rowlett Bikes</v>
      </c>
      <c r="M3885" s="2" t="str">
        <f>VLOOKUP(D3885,[3]products!A:B,2,FALSE)</f>
        <v>Electra Townie Original 21D - 2016</v>
      </c>
      <c r="N3885" s="2" t="str">
        <f>VLOOKUP(D3885, [3]products!A:H, 8, FALSE)</f>
        <v>Electra</v>
      </c>
      <c r="O3885" s="21">
        <f>VLOOKUP(A3885, [1]orders!A:D, 4, FALSE)</f>
        <v>43106</v>
      </c>
      <c r="P3885" s="2">
        <v>1</v>
      </c>
      <c r="Q3885" s="2">
        <v>549.99</v>
      </c>
      <c r="R3885" s="27">
        <v>0.05</v>
      </c>
      <c r="S3885" s="2">
        <f t="shared" si="60"/>
        <v>549.99</v>
      </c>
    </row>
    <row r="3886" spans="1:19" x14ac:dyDescent="0.3">
      <c r="A3886" s="2">
        <v>1333</v>
      </c>
      <c r="B3886" s="2">
        <v>5</v>
      </c>
      <c r="C3886" s="2">
        <f>VLOOKUP(A3886, [1]orders!A:G, 7, FALSE)</f>
        <v>3</v>
      </c>
      <c r="D3886" s="2">
        <v>78</v>
      </c>
      <c r="E3886" s="2">
        <f>VLOOKUP(C3886, [2]staffs!A:G,1,FALSE)</f>
        <v>3</v>
      </c>
      <c r="F3886" s="2" t="str">
        <f>VLOOKUP(E3886, [2]staffs!A:D,4,FALSE)</f>
        <v>genna.serrano@bikes.shop</v>
      </c>
      <c r="G3886" s="2">
        <f>VLOOKUP(D3886, [3]products!$A:$D, 4, FALSE)</f>
        <v>3</v>
      </c>
      <c r="H3886" s="2" t="str">
        <f>VLOOKUP(G3886, [4]categories!A:B, 2, FALSE)</f>
        <v>Cruisers Bicycles</v>
      </c>
      <c r="I3886" s="14">
        <f>VLOOKUP(A3886, [1]orders!A:B,2,FALSE)</f>
        <v>203</v>
      </c>
      <c r="J3886" s="14" t="str">
        <f>VLOOKUP(A3886, [1]orders!A:I,9,FALSE)</f>
        <v>minerva.decker@yahoo.com</v>
      </c>
      <c r="K3886" s="14">
        <f>VLOOKUP(A3886, [1]orders!A:J,10,FALSE)</f>
        <v>77016</v>
      </c>
      <c r="L3886" s="2" t="str">
        <f>IFERROR(VLOOKUP(C3886, [5]stores!A:B, 2, FALSE), "Unknown")</f>
        <v>Rowlett Bikes</v>
      </c>
      <c r="M3886" s="2" t="str">
        <f>VLOOKUP(D3886,[3]products!A:B,2,FALSE)</f>
        <v>Sun Bicycles Biscayne Tandem CB - 2017</v>
      </c>
      <c r="N3886" s="2" t="str">
        <f>VLOOKUP(D3886, [3]products!A:H, 8, FALSE)</f>
        <v>Sun Bicycles</v>
      </c>
      <c r="O3886" s="21">
        <f>VLOOKUP(A3886, [1]orders!A:D, 4, FALSE)</f>
        <v>43106</v>
      </c>
      <c r="P3886" s="2">
        <v>1</v>
      </c>
      <c r="Q3886" s="2">
        <v>647.99</v>
      </c>
      <c r="R3886" s="27">
        <v>0.1</v>
      </c>
      <c r="S3886" s="2">
        <f t="shared" si="60"/>
        <v>647.99</v>
      </c>
    </row>
    <row r="3887" spans="1:19" x14ac:dyDescent="0.3">
      <c r="A3887" s="2">
        <v>1334</v>
      </c>
      <c r="B3887" s="2">
        <v>1</v>
      </c>
      <c r="C3887" s="2">
        <f>VLOOKUP(A3887, [1]orders!A:G, 7, FALSE)</f>
        <v>2</v>
      </c>
      <c r="D3887" s="2">
        <v>203</v>
      </c>
      <c r="E3887" s="2">
        <f>VLOOKUP(C3887, [2]staffs!A:G,1,FALSE)</f>
        <v>2</v>
      </c>
      <c r="F3887" s="2" t="str">
        <f>VLOOKUP(E3887, [2]staffs!A:D,4,FALSE)</f>
        <v>mireya.copeland@bikes.shop</v>
      </c>
      <c r="G3887" s="2">
        <f>VLOOKUP(D3887, [3]products!$A:$D, 4, FALSE)</f>
        <v>5</v>
      </c>
      <c r="H3887" s="2" t="str">
        <f>VLOOKUP(G3887, [4]categories!A:B, 2, FALSE)</f>
        <v>Electric Bikes</v>
      </c>
      <c r="I3887" s="14">
        <f>VLOOKUP(A3887, [1]orders!A:B,2,FALSE)</f>
        <v>425</v>
      </c>
      <c r="J3887" s="14" t="str">
        <f>VLOOKUP(A3887, [1]orders!A:I,9,FALSE)</f>
        <v>augustina.joyner@aol.com</v>
      </c>
      <c r="K3887" s="14">
        <f>VLOOKUP(A3887, [1]orders!A:J,10,FALSE)</f>
        <v>10550</v>
      </c>
      <c r="L3887" s="2" t="str">
        <f>IFERROR(VLOOKUP(C3887, [5]stores!A:B, 2, FALSE), "Unknown")</f>
        <v>Baldwin Bikes</v>
      </c>
      <c r="M3887" s="2" t="str">
        <f>VLOOKUP(D3887,[3]products!A:B,2,FALSE)</f>
        <v>Trek Powerfly 7 FS - 2018</v>
      </c>
      <c r="N3887" s="2" t="str">
        <f>VLOOKUP(D3887, [3]products!A:H, 8, FALSE)</f>
        <v>Trek</v>
      </c>
      <c r="O3887" s="21">
        <f>VLOOKUP(A3887, [1]orders!A:D, 4, FALSE)</f>
        <v>43107</v>
      </c>
      <c r="P3887" s="2">
        <v>2</v>
      </c>
      <c r="Q3887" s="2">
        <v>4999.99</v>
      </c>
      <c r="R3887" s="27">
        <v>0.05</v>
      </c>
      <c r="S3887" s="2">
        <f t="shared" si="60"/>
        <v>9999.98</v>
      </c>
    </row>
    <row r="3888" spans="1:19" x14ac:dyDescent="0.3">
      <c r="A3888" s="2">
        <v>1334</v>
      </c>
      <c r="B3888" s="2">
        <v>2</v>
      </c>
      <c r="C3888" s="2">
        <f>VLOOKUP(A3888, [1]orders!A:G, 7, FALSE)</f>
        <v>2</v>
      </c>
      <c r="D3888" s="2">
        <v>160</v>
      </c>
      <c r="E3888" s="2">
        <f>VLOOKUP(C3888, [2]staffs!A:G,1,FALSE)</f>
        <v>2</v>
      </c>
      <c r="F3888" s="2" t="str">
        <f>VLOOKUP(E3888, [2]staffs!A:D,4,FALSE)</f>
        <v>mireya.copeland@bikes.shop</v>
      </c>
      <c r="G3888" s="2">
        <f>VLOOKUP(D3888, [3]products!$A:$D, 4, FALSE)</f>
        <v>7</v>
      </c>
      <c r="H3888" s="2" t="str">
        <f>VLOOKUP(G3888, [4]categories!A:B, 2, FALSE)</f>
        <v>Road Bikes</v>
      </c>
      <c r="I3888" s="14">
        <f>VLOOKUP(A3888, [1]orders!A:B,2,FALSE)</f>
        <v>425</v>
      </c>
      <c r="J3888" s="14" t="str">
        <f>VLOOKUP(A3888, [1]orders!A:I,9,FALSE)</f>
        <v>augustina.joyner@aol.com</v>
      </c>
      <c r="K3888" s="14">
        <f>VLOOKUP(A3888, [1]orders!A:J,10,FALSE)</f>
        <v>10550</v>
      </c>
      <c r="L3888" s="2" t="str">
        <f>IFERROR(VLOOKUP(C3888, [5]stores!A:B, 2, FALSE), "Unknown")</f>
        <v>Baldwin Bikes</v>
      </c>
      <c r="M3888" s="2" t="str">
        <f>VLOOKUP(D3888,[3]products!A:B,2,FALSE)</f>
        <v>Trek Emonda SLR 6 - 2018</v>
      </c>
      <c r="N3888" s="2" t="str">
        <f>VLOOKUP(D3888, [3]products!A:H, 8, FALSE)</f>
        <v>Trek</v>
      </c>
      <c r="O3888" s="21">
        <f>VLOOKUP(A3888, [1]orders!A:D, 4, FALSE)</f>
        <v>43107</v>
      </c>
      <c r="P3888" s="2">
        <v>2</v>
      </c>
      <c r="Q3888" s="2">
        <v>4499.99</v>
      </c>
      <c r="R3888" s="27">
        <v>7.0000000000000007E-2</v>
      </c>
      <c r="S3888" s="2">
        <f t="shared" si="60"/>
        <v>8999.98</v>
      </c>
    </row>
    <row r="3889" spans="1:19" x14ac:dyDescent="0.3">
      <c r="A3889" s="2">
        <v>1334</v>
      </c>
      <c r="B3889" s="2">
        <v>3</v>
      </c>
      <c r="C3889" s="2">
        <f>VLOOKUP(A3889, [1]orders!A:G, 7, FALSE)</f>
        <v>2</v>
      </c>
      <c r="D3889" s="2">
        <v>84</v>
      </c>
      <c r="E3889" s="2">
        <f>VLOOKUP(C3889, [2]staffs!A:G,1,FALSE)</f>
        <v>2</v>
      </c>
      <c r="F3889" s="2" t="str">
        <f>VLOOKUP(E3889, [2]staffs!A:D,4,FALSE)</f>
        <v>mireya.copeland@bikes.shop</v>
      </c>
      <c r="G3889" s="2">
        <f>VLOOKUP(D3889, [3]products!$A:$D, 4, FALSE)</f>
        <v>1</v>
      </c>
      <c r="H3889" s="2" t="str">
        <f>VLOOKUP(G3889, [4]categories!A:B, 2, FALSE)</f>
        <v>Children Bicycles</v>
      </c>
      <c r="I3889" s="14">
        <f>VLOOKUP(A3889, [1]orders!A:B,2,FALSE)</f>
        <v>425</v>
      </c>
      <c r="J3889" s="14" t="str">
        <f>VLOOKUP(A3889, [1]orders!A:I,9,FALSE)</f>
        <v>augustina.joyner@aol.com</v>
      </c>
      <c r="K3889" s="14">
        <f>VLOOKUP(A3889, [1]orders!A:J,10,FALSE)</f>
        <v>10550</v>
      </c>
      <c r="L3889" s="2" t="str">
        <f>IFERROR(VLOOKUP(C3889, [5]stores!A:B, 2, FALSE), "Unknown")</f>
        <v>Baldwin Bikes</v>
      </c>
      <c r="M3889" s="2" t="str">
        <f>VLOOKUP(D3889,[3]products!A:B,2,FALSE)</f>
        <v>Sun Bicycles Lil Kitt'n - 2017</v>
      </c>
      <c r="N3889" s="2" t="str">
        <f>VLOOKUP(D3889, [3]products!A:H, 8, FALSE)</f>
        <v>Sun Bicycles</v>
      </c>
      <c r="O3889" s="21">
        <f>VLOOKUP(A3889, [1]orders!A:D, 4, FALSE)</f>
        <v>43107</v>
      </c>
      <c r="P3889" s="2">
        <v>2</v>
      </c>
      <c r="Q3889" s="2">
        <v>109.99</v>
      </c>
      <c r="R3889" s="27">
        <v>0.1</v>
      </c>
      <c r="S3889" s="2">
        <f t="shared" si="60"/>
        <v>219.98</v>
      </c>
    </row>
    <row r="3890" spans="1:19" x14ac:dyDescent="0.3">
      <c r="A3890" s="2">
        <v>1334</v>
      </c>
      <c r="B3890" s="2">
        <v>4</v>
      </c>
      <c r="C3890" s="2">
        <f>VLOOKUP(A3890, [1]orders!A:G, 7, FALSE)</f>
        <v>2</v>
      </c>
      <c r="D3890" s="2">
        <v>13</v>
      </c>
      <c r="E3890" s="2">
        <f>VLOOKUP(C3890, [2]staffs!A:G,1,FALSE)</f>
        <v>2</v>
      </c>
      <c r="F3890" s="2" t="str">
        <f>VLOOKUP(E3890, [2]staffs!A:D,4,FALSE)</f>
        <v>mireya.copeland@bikes.shop</v>
      </c>
      <c r="G3890" s="2">
        <f>VLOOKUP(D3890, [3]products!$A:$D, 4, FALSE)</f>
        <v>3</v>
      </c>
      <c r="H3890" s="2" t="str">
        <f>VLOOKUP(G3890, [4]categories!A:B, 2, FALSE)</f>
        <v>Cruisers Bicycles</v>
      </c>
      <c r="I3890" s="14">
        <f>VLOOKUP(A3890, [1]orders!A:B,2,FALSE)</f>
        <v>425</v>
      </c>
      <c r="J3890" s="14" t="str">
        <f>VLOOKUP(A3890, [1]orders!A:I,9,FALSE)</f>
        <v>augustina.joyner@aol.com</v>
      </c>
      <c r="K3890" s="14">
        <f>VLOOKUP(A3890, [1]orders!A:J,10,FALSE)</f>
        <v>10550</v>
      </c>
      <c r="L3890" s="2" t="str">
        <f>IFERROR(VLOOKUP(C3890, [5]stores!A:B, 2, FALSE), "Unknown")</f>
        <v>Baldwin Bikes</v>
      </c>
      <c r="M3890" s="2" t="str">
        <f>VLOOKUP(D3890,[3]products!A:B,2,FALSE)</f>
        <v>Electra Cruiser 1 (24-Inch) - 2016</v>
      </c>
      <c r="N3890" s="2" t="str">
        <f>VLOOKUP(D3890, [3]products!A:H, 8, FALSE)</f>
        <v>Electra</v>
      </c>
      <c r="O3890" s="21">
        <f>VLOOKUP(A3890, [1]orders!A:D, 4, FALSE)</f>
        <v>43107</v>
      </c>
      <c r="P3890" s="2">
        <v>1</v>
      </c>
      <c r="Q3890" s="2">
        <v>269.99</v>
      </c>
      <c r="R3890" s="27">
        <v>0.05</v>
      </c>
      <c r="S3890" s="2">
        <f t="shared" si="60"/>
        <v>269.99</v>
      </c>
    </row>
    <row r="3891" spans="1:19" x14ac:dyDescent="0.3">
      <c r="A3891" s="2">
        <v>1334</v>
      </c>
      <c r="B3891" s="2">
        <v>5</v>
      </c>
      <c r="C3891" s="2">
        <f>VLOOKUP(A3891, [1]orders!A:G, 7, FALSE)</f>
        <v>2</v>
      </c>
      <c r="D3891" s="2">
        <v>42</v>
      </c>
      <c r="E3891" s="2">
        <f>VLOOKUP(C3891, [2]staffs!A:G,1,FALSE)</f>
        <v>2</v>
      </c>
      <c r="F3891" s="2" t="str">
        <f>VLOOKUP(E3891, [2]staffs!A:D,4,FALSE)</f>
        <v>mireya.copeland@bikes.shop</v>
      </c>
      <c r="G3891" s="2">
        <f>VLOOKUP(D3891, [3]products!$A:$D, 4, FALSE)</f>
        <v>6</v>
      </c>
      <c r="H3891" s="2" t="str">
        <f>VLOOKUP(G3891, [4]categories!A:B, 2, FALSE)</f>
        <v>Mountain Bikes</v>
      </c>
      <c r="I3891" s="14">
        <f>VLOOKUP(A3891, [1]orders!A:B,2,FALSE)</f>
        <v>425</v>
      </c>
      <c r="J3891" s="14" t="str">
        <f>VLOOKUP(A3891, [1]orders!A:I,9,FALSE)</f>
        <v>augustina.joyner@aol.com</v>
      </c>
      <c r="K3891" s="14">
        <f>VLOOKUP(A3891, [1]orders!A:J,10,FALSE)</f>
        <v>10550</v>
      </c>
      <c r="L3891" s="2" t="str">
        <f>IFERROR(VLOOKUP(C3891, [5]stores!A:B, 2, FALSE), "Unknown")</f>
        <v>Baldwin Bikes</v>
      </c>
      <c r="M3891" s="2" t="str">
        <f>VLOOKUP(D3891,[3]products!A:B,2,FALSE)</f>
        <v>Trek Fuel EX 5 27.5 Plus - 2017</v>
      </c>
      <c r="N3891" s="2" t="str">
        <f>VLOOKUP(D3891, [3]products!A:H, 8, FALSE)</f>
        <v>Trek</v>
      </c>
      <c r="O3891" s="21">
        <f>VLOOKUP(A3891, [1]orders!A:D, 4, FALSE)</f>
        <v>43107</v>
      </c>
      <c r="P3891" s="2">
        <v>1</v>
      </c>
      <c r="Q3891" s="2">
        <v>2299.9899999999998</v>
      </c>
      <c r="R3891" s="27">
        <v>0.05</v>
      </c>
      <c r="S3891" s="2">
        <f t="shared" si="60"/>
        <v>2299.9899999999998</v>
      </c>
    </row>
    <row r="3892" spans="1:19" x14ac:dyDescent="0.3">
      <c r="A3892" s="2">
        <v>1335</v>
      </c>
      <c r="B3892" s="2">
        <v>1</v>
      </c>
      <c r="C3892" s="2">
        <f>VLOOKUP(A3892, [1]orders!A:G, 7, FALSE)</f>
        <v>2</v>
      </c>
      <c r="D3892" s="2">
        <v>138</v>
      </c>
      <c r="E3892" s="2">
        <f>VLOOKUP(C3892, [2]staffs!A:G,1,FALSE)</f>
        <v>2</v>
      </c>
      <c r="F3892" s="2" t="str">
        <f>VLOOKUP(E3892, [2]staffs!A:D,4,FALSE)</f>
        <v>mireya.copeland@bikes.shop</v>
      </c>
      <c r="G3892" s="2">
        <f>VLOOKUP(D3892, [3]products!$A:$D, 4, FALSE)</f>
        <v>6</v>
      </c>
      <c r="H3892" s="2" t="str">
        <f>VLOOKUP(G3892, [4]categories!A:B, 2, FALSE)</f>
        <v>Mountain Bikes</v>
      </c>
      <c r="I3892" s="14">
        <f>VLOOKUP(A3892, [1]orders!A:B,2,FALSE)</f>
        <v>955</v>
      </c>
      <c r="J3892" s="14" t="str">
        <f>VLOOKUP(A3892, [1]orders!A:I,9,FALSE)</f>
        <v>delfina.gilliam@hotmail.com</v>
      </c>
      <c r="K3892" s="14">
        <f>VLOOKUP(A3892, [1]orders!A:J,10,FALSE)</f>
        <v>11704</v>
      </c>
      <c r="L3892" s="2" t="str">
        <f>IFERROR(VLOOKUP(C3892, [5]stores!A:B, 2, FALSE), "Unknown")</f>
        <v>Baldwin Bikes</v>
      </c>
      <c r="M3892" s="2" t="str">
        <f>VLOOKUP(D3892,[3]products!A:B,2,FALSE)</f>
        <v>Trek Fuel EX 5 Plus - 2018</v>
      </c>
      <c r="N3892" s="2" t="str">
        <f>VLOOKUP(D3892, [3]products!A:H, 8, FALSE)</f>
        <v>Trek</v>
      </c>
      <c r="O3892" s="21">
        <f>VLOOKUP(A3892, [1]orders!A:D, 4, FALSE)</f>
        <v>43107</v>
      </c>
      <c r="P3892" s="2">
        <v>2</v>
      </c>
      <c r="Q3892" s="2">
        <v>2249.9899999999998</v>
      </c>
      <c r="R3892" s="27">
        <v>0.05</v>
      </c>
      <c r="S3892" s="2">
        <f t="shared" si="60"/>
        <v>4499.9799999999996</v>
      </c>
    </row>
    <row r="3893" spans="1:19" x14ac:dyDescent="0.3">
      <c r="A3893" s="2">
        <v>1336</v>
      </c>
      <c r="B3893" s="2">
        <v>1</v>
      </c>
      <c r="C3893" s="2">
        <f>VLOOKUP(A3893, [1]orders!A:G, 7, FALSE)</f>
        <v>1</v>
      </c>
      <c r="D3893" s="2">
        <v>29</v>
      </c>
      <c r="E3893" s="2">
        <f>VLOOKUP(C3893, [2]staffs!A:G,1,FALSE)</f>
        <v>1</v>
      </c>
      <c r="F3893" s="2" t="str">
        <f>VLOOKUP(E3893, [2]staffs!A:D,4,FALSE)</f>
        <v>fabiola.jackson@bikes.shop</v>
      </c>
      <c r="G3893" s="2">
        <f>VLOOKUP(D3893, [3]products!$A:$D, 4, FALSE)</f>
        <v>6</v>
      </c>
      <c r="H3893" s="2" t="str">
        <f>VLOOKUP(G3893, [4]categories!A:B, 2, FALSE)</f>
        <v>Mountain Bikes</v>
      </c>
      <c r="I3893" s="14">
        <f>VLOOKUP(A3893, [1]orders!A:B,2,FALSE)</f>
        <v>904</v>
      </c>
      <c r="J3893" s="14" t="str">
        <f>VLOOKUP(A3893, [1]orders!A:I,9,FALSE)</f>
        <v>jana.thomas@yahoo.com</v>
      </c>
      <c r="K3893" s="14">
        <f>VLOOKUP(A3893, [1]orders!A:J,10,FALSE)</f>
        <v>95127</v>
      </c>
      <c r="L3893" s="2" t="str">
        <f>IFERROR(VLOOKUP(C3893, [5]stores!A:B, 2, FALSE), "Unknown")</f>
        <v>Santa Cruz Bikes</v>
      </c>
      <c r="M3893" s="2" t="str">
        <f>VLOOKUP(D3893,[3]products!A:B,2,FALSE)</f>
        <v>Trek X-Caliber 8 - 2017</v>
      </c>
      <c r="N3893" s="2" t="str">
        <f>VLOOKUP(D3893, [3]products!A:H, 8, FALSE)</f>
        <v>Trek</v>
      </c>
      <c r="O3893" s="21">
        <f>VLOOKUP(A3893, [1]orders!A:D, 4, FALSE)</f>
        <v>43109</v>
      </c>
      <c r="P3893" s="2">
        <v>2</v>
      </c>
      <c r="Q3893" s="2">
        <v>999.99</v>
      </c>
      <c r="R3893" s="27">
        <v>0.2</v>
      </c>
      <c r="S3893" s="2">
        <f t="shared" si="60"/>
        <v>1999.98</v>
      </c>
    </row>
    <row r="3894" spans="1:19" x14ac:dyDescent="0.3">
      <c r="A3894" s="2">
        <v>1336</v>
      </c>
      <c r="B3894" s="2">
        <v>2</v>
      </c>
      <c r="C3894" s="2">
        <f>VLOOKUP(A3894, [1]orders!A:G, 7, FALSE)</f>
        <v>1</v>
      </c>
      <c r="D3894" s="2">
        <v>157</v>
      </c>
      <c r="E3894" s="2">
        <f>VLOOKUP(C3894, [2]staffs!A:G,1,FALSE)</f>
        <v>1</v>
      </c>
      <c r="F3894" s="2" t="str">
        <f>VLOOKUP(E3894, [2]staffs!A:D,4,FALSE)</f>
        <v>fabiola.jackson@bikes.shop</v>
      </c>
      <c r="G3894" s="2">
        <f>VLOOKUP(D3894, [3]products!$A:$D, 4, FALSE)</f>
        <v>7</v>
      </c>
      <c r="H3894" s="2" t="str">
        <f>VLOOKUP(G3894, [4]categories!A:B, 2, FALSE)</f>
        <v>Road Bikes</v>
      </c>
      <c r="I3894" s="14">
        <f>VLOOKUP(A3894, [1]orders!A:B,2,FALSE)</f>
        <v>904</v>
      </c>
      <c r="J3894" s="14" t="str">
        <f>VLOOKUP(A3894, [1]orders!A:I,9,FALSE)</f>
        <v>jana.thomas@yahoo.com</v>
      </c>
      <c r="K3894" s="14">
        <f>VLOOKUP(A3894, [1]orders!A:J,10,FALSE)</f>
        <v>95127</v>
      </c>
      <c r="L3894" s="2" t="str">
        <f>IFERROR(VLOOKUP(C3894, [5]stores!A:B, 2, FALSE), "Unknown")</f>
        <v>Santa Cruz Bikes</v>
      </c>
      <c r="M3894" s="2" t="str">
        <f>VLOOKUP(D3894,[3]products!A:B,2,FALSE)</f>
        <v>Trek Domane SL Frameset Women's - 2018</v>
      </c>
      <c r="N3894" s="2" t="str">
        <f>VLOOKUP(D3894, [3]products!A:H, 8, FALSE)</f>
        <v>Trek</v>
      </c>
      <c r="O3894" s="21">
        <f>VLOOKUP(A3894, [1]orders!A:D, 4, FALSE)</f>
        <v>43109</v>
      </c>
      <c r="P3894" s="2">
        <v>1</v>
      </c>
      <c r="Q3894" s="2">
        <v>6499.99</v>
      </c>
      <c r="R3894" s="27">
        <v>0.05</v>
      </c>
      <c r="S3894" s="2">
        <f t="shared" si="60"/>
        <v>6499.99</v>
      </c>
    </row>
    <row r="3895" spans="1:19" x14ac:dyDescent="0.3">
      <c r="A3895" s="2">
        <v>1336</v>
      </c>
      <c r="B3895" s="2">
        <v>3</v>
      </c>
      <c r="C3895" s="2">
        <f>VLOOKUP(A3895, [1]orders!A:G, 7, FALSE)</f>
        <v>1</v>
      </c>
      <c r="D3895" s="2">
        <v>21</v>
      </c>
      <c r="E3895" s="2">
        <f>VLOOKUP(C3895, [2]staffs!A:G,1,FALSE)</f>
        <v>1</v>
      </c>
      <c r="F3895" s="2" t="str">
        <f>VLOOKUP(E3895, [2]staffs!A:D,4,FALSE)</f>
        <v>fabiola.jackson@bikes.shop</v>
      </c>
      <c r="G3895" s="2">
        <f>VLOOKUP(D3895, [3]products!$A:$D, 4, FALSE)</f>
        <v>1</v>
      </c>
      <c r="H3895" s="2" t="str">
        <f>VLOOKUP(G3895, [4]categories!A:B, 2, FALSE)</f>
        <v>Children Bicycles</v>
      </c>
      <c r="I3895" s="14">
        <f>VLOOKUP(A3895, [1]orders!A:B,2,FALSE)</f>
        <v>904</v>
      </c>
      <c r="J3895" s="14" t="str">
        <f>VLOOKUP(A3895, [1]orders!A:I,9,FALSE)</f>
        <v>jana.thomas@yahoo.com</v>
      </c>
      <c r="K3895" s="14">
        <f>VLOOKUP(A3895, [1]orders!A:J,10,FALSE)</f>
        <v>95127</v>
      </c>
      <c r="L3895" s="2" t="str">
        <f>IFERROR(VLOOKUP(C3895, [5]stores!A:B, 2, FALSE), "Unknown")</f>
        <v>Santa Cruz Bikes</v>
      </c>
      <c r="M3895" s="2" t="str">
        <f>VLOOKUP(D3895,[3]products!A:B,2,FALSE)</f>
        <v>Electra Cruiser 1 (24-Inch) - 2016</v>
      </c>
      <c r="N3895" s="2" t="str">
        <f>VLOOKUP(D3895, [3]products!A:H, 8, FALSE)</f>
        <v>Electra</v>
      </c>
      <c r="O3895" s="21">
        <f>VLOOKUP(A3895, [1]orders!A:D, 4, FALSE)</f>
        <v>43109</v>
      </c>
      <c r="P3895" s="2">
        <v>2</v>
      </c>
      <c r="Q3895" s="2">
        <v>269.99</v>
      </c>
      <c r="R3895" s="27">
        <v>7.0000000000000007E-2</v>
      </c>
      <c r="S3895" s="2">
        <f t="shared" si="60"/>
        <v>539.98</v>
      </c>
    </row>
    <row r="3896" spans="1:19" x14ac:dyDescent="0.3">
      <c r="A3896" s="2">
        <v>1336</v>
      </c>
      <c r="B3896" s="2">
        <v>4</v>
      </c>
      <c r="C3896" s="2">
        <f>VLOOKUP(A3896, [1]orders!A:G, 7, FALSE)</f>
        <v>1</v>
      </c>
      <c r="D3896" s="2">
        <v>207</v>
      </c>
      <c r="E3896" s="2">
        <f>VLOOKUP(C3896, [2]staffs!A:G,1,FALSE)</f>
        <v>1</v>
      </c>
      <c r="F3896" s="2" t="str">
        <f>VLOOKUP(E3896, [2]staffs!A:D,4,FALSE)</f>
        <v>fabiola.jackson@bikes.shop</v>
      </c>
      <c r="G3896" s="2">
        <f>VLOOKUP(D3896, [3]products!$A:$D, 4, FALSE)</f>
        <v>4</v>
      </c>
      <c r="H3896" s="2" t="str">
        <f>VLOOKUP(G3896, [4]categories!A:B, 2, FALSE)</f>
        <v>Cyclocross Bicycles</v>
      </c>
      <c r="I3896" s="14">
        <f>VLOOKUP(A3896, [1]orders!A:B,2,FALSE)</f>
        <v>904</v>
      </c>
      <c r="J3896" s="14" t="str">
        <f>VLOOKUP(A3896, [1]orders!A:I,9,FALSE)</f>
        <v>jana.thomas@yahoo.com</v>
      </c>
      <c r="K3896" s="14">
        <f>VLOOKUP(A3896, [1]orders!A:J,10,FALSE)</f>
        <v>95127</v>
      </c>
      <c r="L3896" s="2" t="str">
        <f>IFERROR(VLOOKUP(C3896, [5]stores!A:B, 2, FALSE), "Unknown")</f>
        <v>Santa Cruz Bikes</v>
      </c>
      <c r="M3896" s="2" t="str">
        <f>VLOOKUP(D3896,[3]products!A:B,2,FALSE)</f>
        <v>Trek Boone 7 Disc - 2018</v>
      </c>
      <c r="N3896" s="2" t="str">
        <f>VLOOKUP(D3896, [3]products!A:H, 8, FALSE)</f>
        <v>Trek</v>
      </c>
      <c r="O3896" s="21">
        <f>VLOOKUP(A3896, [1]orders!A:D, 4, FALSE)</f>
        <v>43109</v>
      </c>
      <c r="P3896" s="2">
        <v>1</v>
      </c>
      <c r="Q3896" s="2">
        <v>3999.99</v>
      </c>
      <c r="R3896" s="27">
        <v>0.1</v>
      </c>
      <c r="S3896" s="2">
        <f t="shared" si="60"/>
        <v>3999.99</v>
      </c>
    </row>
    <row r="3897" spans="1:19" x14ac:dyDescent="0.3">
      <c r="A3897" s="2">
        <v>1336</v>
      </c>
      <c r="B3897" s="2">
        <v>5</v>
      </c>
      <c r="C3897" s="2">
        <f>VLOOKUP(A3897, [1]orders!A:G, 7, FALSE)</f>
        <v>1</v>
      </c>
      <c r="D3897" s="2">
        <v>185</v>
      </c>
      <c r="E3897" s="2">
        <f>VLOOKUP(C3897, [2]staffs!A:G,1,FALSE)</f>
        <v>1</v>
      </c>
      <c r="F3897" s="2" t="str">
        <f>VLOOKUP(E3897, [2]staffs!A:D,4,FALSE)</f>
        <v>fabiola.jackson@bikes.shop</v>
      </c>
      <c r="G3897" s="2">
        <f>VLOOKUP(D3897, [3]products!$A:$D, 4, FALSE)</f>
        <v>5</v>
      </c>
      <c r="H3897" s="2" t="str">
        <f>VLOOKUP(G3897, [4]categories!A:B, 2, FALSE)</f>
        <v>Electric Bikes</v>
      </c>
      <c r="I3897" s="14">
        <f>VLOOKUP(A3897, [1]orders!A:B,2,FALSE)</f>
        <v>904</v>
      </c>
      <c r="J3897" s="14" t="str">
        <f>VLOOKUP(A3897, [1]orders!A:I,9,FALSE)</f>
        <v>jana.thomas@yahoo.com</v>
      </c>
      <c r="K3897" s="14">
        <f>VLOOKUP(A3897, [1]orders!A:J,10,FALSE)</f>
        <v>95127</v>
      </c>
      <c r="L3897" s="2" t="str">
        <f>IFERROR(VLOOKUP(C3897, [5]stores!A:B, 2, FALSE), "Unknown")</f>
        <v>Santa Cruz Bikes</v>
      </c>
      <c r="M3897" s="2" t="str">
        <f>VLOOKUP(D3897,[3]products!A:B,2,FALSE)</f>
        <v>Trek Conduit+ - 2018</v>
      </c>
      <c r="N3897" s="2" t="str">
        <f>VLOOKUP(D3897, [3]products!A:H, 8, FALSE)</f>
        <v>Trek</v>
      </c>
      <c r="O3897" s="21">
        <f>VLOOKUP(A3897, [1]orders!A:D, 4, FALSE)</f>
        <v>43109</v>
      </c>
      <c r="P3897" s="2">
        <v>1</v>
      </c>
      <c r="Q3897" s="2">
        <v>2799.99</v>
      </c>
      <c r="R3897" s="27">
        <v>0.1</v>
      </c>
      <c r="S3897" s="2">
        <f t="shared" si="60"/>
        <v>2799.99</v>
      </c>
    </row>
    <row r="3898" spans="1:19" x14ac:dyDescent="0.3">
      <c r="A3898" s="2">
        <v>1337</v>
      </c>
      <c r="B3898" s="2">
        <v>1</v>
      </c>
      <c r="C3898" s="2">
        <f>VLOOKUP(A3898, [1]orders!A:G, 7, FALSE)</f>
        <v>2</v>
      </c>
      <c r="D3898" s="2">
        <v>153</v>
      </c>
      <c r="E3898" s="2">
        <f>VLOOKUP(C3898, [2]staffs!A:G,1,FALSE)</f>
        <v>2</v>
      </c>
      <c r="F3898" s="2" t="str">
        <f>VLOOKUP(E3898, [2]staffs!A:D,4,FALSE)</f>
        <v>mireya.copeland@bikes.shop</v>
      </c>
      <c r="G3898" s="2">
        <f>VLOOKUP(D3898, [3]products!$A:$D, 4, FALSE)</f>
        <v>7</v>
      </c>
      <c r="H3898" s="2" t="str">
        <f>VLOOKUP(G3898, [4]categories!A:B, 2, FALSE)</f>
        <v>Road Bikes</v>
      </c>
      <c r="I3898" s="14">
        <f>VLOOKUP(A3898, [1]orders!A:B,2,FALSE)</f>
        <v>970</v>
      </c>
      <c r="J3898" s="14" t="str">
        <f>VLOOKUP(A3898, [1]orders!A:I,9,FALSE)</f>
        <v>ruth.horton@gmail.com</v>
      </c>
      <c r="K3898" s="14">
        <f>VLOOKUP(A3898, [1]orders!A:J,10,FALSE)</f>
        <v>11423</v>
      </c>
      <c r="L3898" s="2" t="str">
        <f>IFERROR(VLOOKUP(C3898, [5]stores!A:B, 2, FALSE), "Unknown")</f>
        <v>Baldwin Bikes</v>
      </c>
      <c r="M3898" s="2" t="str">
        <f>VLOOKUP(D3898,[3]products!A:B,2,FALSE)</f>
        <v>Trek Domane SL 7 Women's - 2018</v>
      </c>
      <c r="N3898" s="2" t="str">
        <f>VLOOKUP(D3898, [3]products!A:H, 8, FALSE)</f>
        <v>Trek</v>
      </c>
      <c r="O3898" s="21">
        <f>VLOOKUP(A3898, [1]orders!A:D, 4, FALSE)</f>
        <v>43109</v>
      </c>
      <c r="P3898" s="2">
        <v>1</v>
      </c>
      <c r="Q3898" s="2">
        <v>4999.99</v>
      </c>
      <c r="R3898" s="27">
        <v>0.1</v>
      </c>
      <c r="S3898" s="2">
        <f t="shared" si="60"/>
        <v>4999.99</v>
      </c>
    </row>
    <row r="3899" spans="1:19" x14ac:dyDescent="0.3">
      <c r="A3899" s="2">
        <v>1338</v>
      </c>
      <c r="B3899" s="2">
        <v>1</v>
      </c>
      <c r="C3899" s="2">
        <f>VLOOKUP(A3899, [1]orders!A:G, 7, FALSE)</f>
        <v>2</v>
      </c>
      <c r="D3899" s="2">
        <v>169</v>
      </c>
      <c r="E3899" s="2">
        <f>VLOOKUP(C3899, [2]staffs!A:G,1,FALSE)</f>
        <v>2</v>
      </c>
      <c r="F3899" s="2" t="str">
        <f>VLOOKUP(E3899, [2]staffs!A:D,4,FALSE)</f>
        <v>mireya.copeland@bikes.shop</v>
      </c>
      <c r="G3899" s="2">
        <f>VLOOKUP(D3899, [3]products!$A:$D, 4, FALSE)</f>
        <v>7</v>
      </c>
      <c r="H3899" s="2" t="str">
        <f>VLOOKUP(G3899, [4]categories!A:B, 2, FALSE)</f>
        <v>Road Bikes</v>
      </c>
      <c r="I3899" s="14">
        <f>VLOOKUP(A3899, [1]orders!A:B,2,FALSE)</f>
        <v>905</v>
      </c>
      <c r="J3899" s="14" t="str">
        <f>VLOOKUP(A3899, [1]orders!A:I,9,FALSE)</f>
        <v>hae.ramirez@hotmail.com</v>
      </c>
      <c r="K3899" s="14">
        <f>VLOOKUP(A3899, [1]orders!A:J,10,FALSE)</f>
        <v>13027</v>
      </c>
      <c r="L3899" s="2" t="str">
        <f>IFERROR(VLOOKUP(C3899, [5]stores!A:B, 2, FALSE), "Unknown")</f>
        <v>Baldwin Bikes</v>
      </c>
      <c r="M3899" s="2" t="str">
        <f>VLOOKUP(D3899,[3]products!A:B,2,FALSE)</f>
        <v>Trek Emonda SLR 8 - 2018</v>
      </c>
      <c r="N3899" s="2" t="str">
        <f>VLOOKUP(D3899, [3]products!A:H, 8, FALSE)</f>
        <v>Trek</v>
      </c>
      <c r="O3899" s="21">
        <f>VLOOKUP(A3899, [1]orders!A:D, 4, FALSE)</f>
        <v>43110</v>
      </c>
      <c r="P3899" s="2">
        <v>2</v>
      </c>
      <c r="Q3899" s="2">
        <v>6499.99</v>
      </c>
      <c r="R3899" s="27">
        <v>7.0000000000000007E-2</v>
      </c>
      <c r="S3899" s="2">
        <f t="shared" si="60"/>
        <v>12999.98</v>
      </c>
    </row>
    <row r="3900" spans="1:19" x14ac:dyDescent="0.3">
      <c r="A3900" s="2">
        <v>1339</v>
      </c>
      <c r="B3900" s="2">
        <v>1</v>
      </c>
      <c r="C3900" s="2">
        <f>VLOOKUP(A3900, [1]orders!A:G, 7, FALSE)</f>
        <v>1</v>
      </c>
      <c r="D3900" s="2">
        <v>175</v>
      </c>
      <c r="E3900" s="2">
        <f>VLOOKUP(C3900, [2]staffs!A:G,1,FALSE)</f>
        <v>1</v>
      </c>
      <c r="F3900" s="2" t="str">
        <f>VLOOKUP(E3900, [2]staffs!A:D,4,FALSE)</f>
        <v>fabiola.jackson@bikes.shop</v>
      </c>
      <c r="G3900" s="2">
        <f>VLOOKUP(D3900, [3]products!$A:$D, 4, FALSE)</f>
        <v>7</v>
      </c>
      <c r="H3900" s="2" t="str">
        <f>VLOOKUP(G3900, [4]categories!A:B, 2, FALSE)</f>
        <v>Road Bikes</v>
      </c>
      <c r="I3900" s="14">
        <f>VLOOKUP(A3900, [1]orders!A:B,2,FALSE)</f>
        <v>580</v>
      </c>
      <c r="J3900" s="14" t="str">
        <f>VLOOKUP(A3900, [1]orders!A:I,9,FALSE)</f>
        <v>mellisa.kim@aol.com</v>
      </c>
      <c r="K3900" s="14">
        <f>VLOOKUP(A3900, [1]orders!A:J,10,FALSE)</f>
        <v>90008</v>
      </c>
      <c r="L3900" s="2" t="str">
        <f>IFERROR(VLOOKUP(C3900, [5]stores!A:B, 2, FALSE), "Unknown")</f>
        <v>Santa Cruz Bikes</v>
      </c>
      <c r="M3900" s="2" t="str">
        <f>VLOOKUP(D3900,[3]products!A:B,2,FALSE)</f>
        <v>Trek Domane SLR Frameset - 2018</v>
      </c>
      <c r="N3900" s="2" t="str">
        <f>VLOOKUP(D3900, [3]products!A:H, 8, FALSE)</f>
        <v>Trek</v>
      </c>
      <c r="O3900" s="21">
        <f>VLOOKUP(A3900, [1]orders!A:D, 4, FALSE)</f>
        <v>43111</v>
      </c>
      <c r="P3900" s="2">
        <v>1</v>
      </c>
      <c r="Q3900" s="2">
        <v>3199.99</v>
      </c>
      <c r="R3900" s="27">
        <v>7.0000000000000007E-2</v>
      </c>
      <c r="S3900" s="2">
        <f t="shared" si="60"/>
        <v>3199.99</v>
      </c>
    </row>
    <row r="3901" spans="1:19" x14ac:dyDescent="0.3">
      <c r="A3901" s="2">
        <v>1340</v>
      </c>
      <c r="B3901" s="2">
        <v>1</v>
      </c>
      <c r="C3901" s="2">
        <f>VLOOKUP(A3901, [1]orders!A:G, 7, FALSE)</f>
        <v>1</v>
      </c>
      <c r="D3901" s="2">
        <v>253</v>
      </c>
      <c r="E3901" s="2">
        <f>VLOOKUP(C3901, [2]staffs!A:G,1,FALSE)</f>
        <v>1</v>
      </c>
      <c r="F3901" s="2" t="str">
        <f>VLOOKUP(E3901, [2]staffs!A:D,4,FALSE)</f>
        <v>fabiola.jackson@bikes.shop</v>
      </c>
      <c r="G3901" s="2">
        <f>VLOOKUP(D3901, [3]products!$A:$D, 4, FALSE)</f>
        <v>3</v>
      </c>
      <c r="H3901" s="2" t="str">
        <f>VLOOKUP(G3901, [4]categories!A:B, 2, FALSE)</f>
        <v>Cruisers Bicycles</v>
      </c>
      <c r="I3901" s="14">
        <f>VLOOKUP(A3901, [1]orders!A:B,2,FALSE)</f>
        <v>1066</v>
      </c>
      <c r="J3901" s="14" t="str">
        <f>VLOOKUP(A3901, [1]orders!A:I,9,FALSE)</f>
        <v>raeann.duncan@aol.com</v>
      </c>
      <c r="K3901" s="14">
        <f>VLOOKUP(A3901, [1]orders!A:J,10,FALSE)</f>
        <v>92806</v>
      </c>
      <c r="L3901" s="2" t="str">
        <f>IFERROR(VLOOKUP(C3901, [5]stores!A:B, 2, FALSE), "Unknown")</f>
        <v>Santa Cruz Bikes</v>
      </c>
      <c r="M3901" s="2" t="str">
        <f>VLOOKUP(D3901,[3]products!A:B,2,FALSE)</f>
        <v>Electra Townie Go! 8i Ladies' - 2018</v>
      </c>
      <c r="N3901" s="2" t="str">
        <f>VLOOKUP(D3901, [3]products!A:H, 8, FALSE)</f>
        <v>Electra</v>
      </c>
      <c r="O3901" s="21">
        <f>VLOOKUP(A3901, [1]orders!A:D, 4, FALSE)</f>
        <v>43112</v>
      </c>
      <c r="P3901" s="2">
        <v>1</v>
      </c>
      <c r="Q3901" s="2">
        <v>2599.9899999999998</v>
      </c>
      <c r="R3901" s="27">
        <v>0.2</v>
      </c>
      <c r="S3901" s="2">
        <f t="shared" si="60"/>
        <v>2599.9899999999998</v>
      </c>
    </row>
    <row r="3902" spans="1:19" x14ac:dyDescent="0.3">
      <c r="A3902" s="2">
        <v>1340</v>
      </c>
      <c r="B3902" s="2">
        <v>2</v>
      </c>
      <c r="C3902" s="2">
        <f>VLOOKUP(A3902, [1]orders!A:G, 7, FALSE)</f>
        <v>1</v>
      </c>
      <c r="D3902" s="2">
        <v>92</v>
      </c>
      <c r="E3902" s="2">
        <f>VLOOKUP(C3902, [2]staffs!A:G,1,FALSE)</f>
        <v>1</v>
      </c>
      <c r="F3902" s="2" t="str">
        <f>VLOOKUP(E3902, [2]staffs!A:D,4,FALSE)</f>
        <v>fabiola.jackson@bikes.shop</v>
      </c>
      <c r="G3902" s="2">
        <f>VLOOKUP(D3902, [3]products!$A:$D, 4, FALSE)</f>
        <v>1</v>
      </c>
      <c r="H3902" s="2" t="str">
        <f>VLOOKUP(G3902, [4]categories!A:B, 2, FALSE)</f>
        <v>Children Bicycles</v>
      </c>
      <c r="I3902" s="14">
        <f>VLOOKUP(A3902, [1]orders!A:B,2,FALSE)</f>
        <v>1066</v>
      </c>
      <c r="J3902" s="14" t="str">
        <f>VLOOKUP(A3902, [1]orders!A:I,9,FALSE)</f>
        <v>raeann.duncan@aol.com</v>
      </c>
      <c r="K3902" s="14">
        <f>VLOOKUP(A3902, [1]orders!A:J,10,FALSE)</f>
        <v>92806</v>
      </c>
      <c r="L3902" s="2" t="str">
        <f>IFERROR(VLOOKUP(C3902, [5]stores!A:B, 2, FALSE), "Unknown")</f>
        <v>Santa Cruz Bikes</v>
      </c>
      <c r="M3902" s="2" t="str">
        <f>VLOOKUP(D3902,[3]products!A:B,2,FALSE)</f>
        <v>Haro Shredder 20 - 2017</v>
      </c>
      <c r="N3902" s="2" t="str">
        <f>VLOOKUP(D3902, [3]products!A:H, 8, FALSE)</f>
        <v>Haro</v>
      </c>
      <c r="O3902" s="21">
        <f>VLOOKUP(A3902, [1]orders!A:D, 4, FALSE)</f>
        <v>43112</v>
      </c>
      <c r="P3902" s="2">
        <v>2</v>
      </c>
      <c r="Q3902" s="2">
        <v>209.99</v>
      </c>
      <c r="R3902" s="27">
        <v>0.2</v>
      </c>
      <c r="S3902" s="2">
        <f t="shared" si="60"/>
        <v>419.98</v>
      </c>
    </row>
    <row r="3903" spans="1:19" x14ac:dyDescent="0.3">
      <c r="A3903" s="2">
        <v>1340</v>
      </c>
      <c r="B3903" s="2">
        <v>3</v>
      </c>
      <c r="C3903" s="2">
        <f>VLOOKUP(A3903, [1]orders!A:G, 7, FALSE)</f>
        <v>1</v>
      </c>
      <c r="D3903" s="2">
        <v>237</v>
      </c>
      <c r="E3903" s="2">
        <f>VLOOKUP(C3903, [2]staffs!A:G,1,FALSE)</f>
        <v>1</v>
      </c>
      <c r="F3903" s="2" t="str">
        <f>VLOOKUP(E3903, [2]staffs!A:D,4,FALSE)</f>
        <v>fabiola.jackson@bikes.shop</v>
      </c>
      <c r="G3903" s="2">
        <f>VLOOKUP(D3903, [3]products!$A:$D, 4, FALSE)</f>
        <v>3</v>
      </c>
      <c r="H3903" s="2" t="str">
        <f>VLOOKUP(G3903, [4]categories!A:B, 2, FALSE)</f>
        <v>Cruisers Bicycles</v>
      </c>
      <c r="I3903" s="14">
        <f>VLOOKUP(A3903, [1]orders!A:B,2,FALSE)</f>
        <v>1066</v>
      </c>
      <c r="J3903" s="14" t="str">
        <f>VLOOKUP(A3903, [1]orders!A:I,9,FALSE)</f>
        <v>raeann.duncan@aol.com</v>
      </c>
      <c r="K3903" s="14">
        <f>VLOOKUP(A3903, [1]orders!A:J,10,FALSE)</f>
        <v>92806</v>
      </c>
      <c r="L3903" s="2" t="str">
        <f>IFERROR(VLOOKUP(C3903, [5]stores!A:B, 2, FALSE), "Unknown")</f>
        <v>Santa Cruz Bikes</v>
      </c>
      <c r="M3903" s="2" t="str">
        <f>VLOOKUP(D3903,[3]products!A:B,2,FALSE)</f>
        <v>Electra Relic 3i - 2018</v>
      </c>
      <c r="N3903" s="2" t="str">
        <f>VLOOKUP(D3903, [3]products!A:H, 8, FALSE)</f>
        <v>Electra</v>
      </c>
      <c r="O3903" s="21">
        <f>VLOOKUP(A3903, [1]orders!A:D, 4, FALSE)</f>
        <v>43112</v>
      </c>
      <c r="P3903" s="2">
        <v>2</v>
      </c>
      <c r="Q3903" s="2">
        <v>849.99</v>
      </c>
      <c r="R3903" s="27">
        <v>0.05</v>
      </c>
      <c r="S3903" s="2">
        <f t="shared" si="60"/>
        <v>1699.98</v>
      </c>
    </row>
    <row r="3904" spans="1:19" x14ac:dyDescent="0.3">
      <c r="A3904" s="2">
        <v>1341</v>
      </c>
      <c r="B3904" s="2">
        <v>1</v>
      </c>
      <c r="C3904" s="2">
        <f>VLOOKUP(A3904, [1]orders!A:G, 7, FALSE)</f>
        <v>2</v>
      </c>
      <c r="D3904" s="2">
        <v>215</v>
      </c>
      <c r="E3904" s="2">
        <f>VLOOKUP(C3904, [2]staffs!A:G,1,FALSE)</f>
        <v>2</v>
      </c>
      <c r="F3904" s="2" t="str">
        <f>VLOOKUP(E3904, [2]staffs!A:D,4,FALSE)</f>
        <v>mireya.copeland@bikes.shop</v>
      </c>
      <c r="G3904" s="2">
        <f>VLOOKUP(D3904, [3]products!$A:$D, 4, FALSE)</f>
        <v>3</v>
      </c>
      <c r="H3904" s="2" t="str">
        <f>VLOOKUP(G3904, [4]categories!A:B, 2, FALSE)</f>
        <v>Cruisers Bicycles</v>
      </c>
      <c r="I3904" s="14">
        <f>VLOOKUP(A3904, [1]orders!A:B,2,FALSE)</f>
        <v>1258</v>
      </c>
      <c r="J3904" s="14" t="str">
        <f>VLOOKUP(A3904, [1]orders!A:I,9,FALSE)</f>
        <v>todd.waters@yahoo.com</v>
      </c>
      <c r="K3904" s="14">
        <f>VLOOKUP(A3904, [1]orders!A:J,10,FALSE)</f>
        <v>11706</v>
      </c>
      <c r="L3904" s="2" t="str">
        <f>IFERROR(VLOOKUP(C3904, [5]stores!A:B, 2, FALSE), "Unknown")</f>
        <v>Baldwin Bikes</v>
      </c>
      <c r="M3904" s="2" t="str">
        <f>VLOOKUP(D3904,[3]products!A:B,2,FALSE)</f>
        <v>Electra Queen of Hearts 3i - 2018</v>
      </c>
      <c r="N3904" s="2" t="str">
        <f>VLOOKUP(D3904, [3]products!A:H, 8, FALSE)</f>
        <v>Electra</v>
      </c>
      <c r="O3904" s="21">
        <f>VLOOKUP(A3904, [1]orders!A:D, 4, FALSE)</f>
        <v>43112</v>
      </c>
      <c r="P3904" s="2">
        <v>2</v>
      </c>
      <c r="Q3904" s="2">
        <v>749.99</v>
      </c>
      <c r="R3904" s="27">
        <v>7.0000000000000007E-2</v>
      </c>
      <c r="S3904" s="2">
        <f t="shared" si="60"/>
        <v>1499.98</v>
      </c>
    </row>
    <row r="3905" spans="1:19" x14ac:dyDescent="0.3">
      <c r="A3905" s="2">
        <v>1341</v>
      </c>
      <c r="B3905" s="2">
        <v>2</v>
      </c>
      <c r="C3905" s="2">
        <f>VLOOKUP(A3905, [1]orders!A:G, 7, FALSE)</f>
        <v>2</v>
      </c>
      <c r="D3905" s="2">
        <v>56</v>
      </c>
      <c r="E3905" s="2">
        <f>VLOOKUP(C3905, [2]staffs!A:G,1,FALSE)</f>
        <v>2</v>
      </c>
      <c r="F3905" s="2" t="str">
        <f>VLOOKUP(E3905, [2]staffs!A:D,4,FALSE)</f>
        <v>mireya.copeland@bikes.shop</v>
      </c>
      <c r="G3905" s="2">
        <f>VLOOKUP(D3905, [3]products!$A:$D, 4, FALSE)</f>
        <v>7</v>
      </c>
      <c r="H3905" s="2" t="str">
        <f>VLOOKUP(G3905, [4]categories!A:B, 2, FALSE)</f>
        <v>Road Bikes</v>
      </c>
      <c r="I3905" s="14">
        <f>VLOOKUP(A3905, [1]orders!A:B,2,FALSE)</f>
        <v>1258</v>
      </c>
      <c r="J3905" s="14" t="str">
        <f>VLOOKUP(A3905, [1]orders!A:I,9,FALSE)</f>
        <v>todd.waters@yahoo.com</v>
      </c>
      <c r="K3905" s="14">
        <f>VLOOKUP(A3905, [1]orders!A:J,10,FALSE)</f>
        <v>11706</v>
      </c>
      <c r="L3905" s="2" t="str">
        <f>IFERROR(VLOOKUP(C3905, [5]stores!A:B, 2, FALSE), "Unknown")</f>
        <v>Baldwin Bikes</v>
      </c>
      <c r="M3905" s="2" t="str">
        <f>VLOOKUP(D3905,[3]products!A:B,2,FALSE)</f>
        <v>Trek Domane SLR 6 Disc - 2017</v>
      </c>
      <c r="N3905" s="2" t="str">
        <f>VLOOKUP(D3905, [3]products!A:H, 8, FALSE)</f>
        <v>Trek</v>
      </c>
      <c r="O3905" s="21">
        <f>VLOOKUP(A3905, [1]orders!A:D, 4, FALSE)</f>
        <v>43112</v>
      </c>
      <c r="P3905" s="2">
        <v>2</v>
      </c>
      <c r="Q3905" s="2">
        <v>5499.99</v>
      </c>
      <c r="R3905" s="27">
        <v>0.2</v>
      </c>
      <c r="S3905" s="2">
        <f t="shared" si="60"/>
        <v>10999.98</v>
      </c>
    </row>
    <row r="3906" spans="1:19" x14ac:dyDescent="0.3">
      <c r="A3906" s="2">
        <v>1341</v>
      </c>
      <c r="B3906" s="2">
        <v>3</v>
      </c>
      <c r="C3906" s="2">
        <f>VLOOKUP(A3906, [1]orders!A:G, 7, FALSE)</f>
        <v>2</v>
      </c>
      <c r="D3906" s="2">
        <v>234</v>
      </c>
      <c r="E3906" s="2">
        <f>VLOOKUP(C3906, [2]staffs!A:G,1,FALSE)</f>
        <v>2</v>
      </c>
      <c r="F3906" s="2" t="str">
        <f>VLOOKUP(E3906, [2]staffs!A:D,4,FALSE)</f>
        <v>mireya.copeland@bikes.shop</v>
      </c>
      <c r="G3906" s="2">
        <f>VLOOKUP(D3906, [3]products!$A:$D, 4, FALSE)</f>
        <v>3</v>
      </c>
      <c r="H3906" s="2" t="str">
        <f>VLOOKUP(G3906, [4]categories!A:B, 2, FALSE)</f>
        <v>Cruisers Bicycles</v>
      </c>
      <c r="I3906" s="14">
        <f>VLOOKUP(A3906, [1]orders!A:B,2,FALSE)</f>
        <v>1258</v>
      </c>
      <c r="J3906" s="14" t="str">
        <f>VLOOKUP(A3906, [1]orders!A:I,9,FALSE)</f>
        <v>todd.waters@yahoo.com</v>
      </c>
      <c r="K3906" s="14">
        <f>VLOOKUP(A3906, [1]orders!A:J,10,FALSE)</f>
        <v>11706</v>
      </c>
      <c r="L3906" s="2" t="str">
        <f>IFERROR(VLOOKUP(C3906, [5]stores!A:B, 2, FALSE), "Unknown")</f>
        <v>Baldwin Bikes</v>
      </c>
      <c r="M3906" s="2" t="str">
        <f>VLOOKUP(D3906,[3]products!A:B,2,FALSE)</f>
        <v>Electra Daydreamer 3i Ladies' - 2018</v>
      </c>
      <c r="N3906" s="2" t="str">
        <f>VLOOKUP(D3906, [3]products!A:H, 8, FALSE)</f>
        <v>Electra</v>
      </c>
      <c r="O3906" s="21">
        <f>VLOOKUP(A3906, [1]orders!A:D, 4, FALSE)</f>
        <v>43112</v>
      </c>
      <c r="P3906" s="2">
        <v>2</v>
      </c>
      <c r="Q3906" s="2">
        <v>899.99</v>
      </c>
      <c r="R3906" s="27">
        <v>0.05</v>
      </c>
      <c r="S3906" s="2">
        <f t="shared" si="60"/>
        <v>1799.98</v>
      </c>
    </row>
    <row r="3907" spans="1:19" x14ac:dyDescent="0.3">
      <c r="A3907" s="2">
        <v>1341</v>
      </c>
      <c r="B3907" s="2">
        <v>4</v>
      </c>
      <c r="C3907" s="2">
        <f>VLOOKUP(A3907, [1]orders!A:G, 7, FALSE)</f>
        <v>2</v>
      </c>
      <c r="D3907" s="2">
        <v>66</v>
      </c>
      <c r="E3907" s="2">
        <f>VLOOKUP(C3907, [2]staffs!A:G,1,FALSE)</f>
        <v>2</v>
      </c>
      <c r="F3907" s="2" t="str">
        <f>VLOOKUP(E3907, [2]staffs!A:D,4,FALSE)</f>
        <v>mireya.copeland@bikes.shop</v>
      </c>
      <c r="G3907" s="2">
        <f>VLOOKUP(D3907, [3]products!$A:$D, 4, FALSE)</f>
        <v>3</v>
      </c>
      <c r="H3907" s="2" t="str">
        <f>VLOOKUP(G3907, [4]categories!A:B, 2, FALSE)</f>
        <v>Cruisers Bicycles</v>
      </c>
      <c r="I3907" s="14">
        <f>VLOOKUP(A3907, [1]orders!A:B,2,FALSE)</f>
        <v>1258</v>
      </c>
      <c r="J3907" s="14" t="str">
        <f>VLOOKUP(A3907, [1]orders!A:I,9,FALSE)</f>
        <v>todd.waters@yahoo.com</v>
      </c>
      <c r="K3907" s="14">
        <f>VLOOKUP(A3907, [1]orders!A:J,10,FALSE)</f>
        <v>11706</v>
      </c>
      <c r="L3907" s="2" t="str">
        <f>IFERROR(VLOOKUP(C3907, [5]stores!A:B, 2, FALSE), "Unknown")</f>
        <v>Baldwin Bikes</v>
      </c>
      <c r="M3907" s="2" t="str">
        <f>VLOOKUP(D3907,[3]products!A:B,2,FALSE)</f>
        <v>Sun Bicycles Revolutions 24 - 2017</v>
      </c>
      <c r="N3907" s="2" t="str">
        <f>VLOOKUP(D3907, [3]products!A:H, 8, FALSE)</f>
        <v>Sun Bicycles</v>
      </c>
      <c r="O3907" s="21">
        <f>VLOOKUP(A3907, [1]orders!A:D, 4, FALSE)</f>
        <v>43112</v>
      </c>
      <c r="P3907" s="2">
        <v>2</v>
      </c>
      <c r="Q3907" s="2">
        <v>250.99</v>
      </c>
      <c r="R3907" s="27">
        <v>0.05</v>
      </c>
      <c r="S3907" s="2">
        <f t="shared" ref="S3907:S3970" si="61">P3907*Q3907</f>
        <v>501.98</v>
      </c>
    </row>
    <row r="3908" spans="1:19" x14ac:dyDescent="0.3">
      <c r="A3908" s="2">
        <v>1342</v>
      </c>
      <c r="B3908" s="2">
        <v>1</v>
      </c>
      <c r="C3908" s="2">
        <f>VLOOKUP(A3908, [1]orders!A:G, 7, FALSE)</f>
        <v>2</v>
      </c>
      <c r="D3908" s="2">
        <v>60</v>
      </c>
      <c r="E3908" s="2">
        <f>VLOOKUP(C3908, [2]staffs!A:G,1,FALSE)</f>
        <v>2</v>
      </c>
      <c r="F3908" s="2" t="str">
        <f>VLOOKUP(E3908, [2]staffs!A:D,4,FALSE)</f>
        <v>mireya.copeland@bikes.shop</v>
      </c>
      <c r="G3908" s="2">
        <f>VLOOKUP(D3908, [3]products!$A:$D, 4, FALSE)</f>
        <v>5</v>
      </c>
      <c r="H3908" s="2" t="str">
        <f>VLOOKUP(G3908, [4]categories!A:B, 2, FALSE)</f>
        <v>Electric Bikes</v>
      </c>
      <c r="I3908" s="14">
        <f>VLOOKUP(A3908, [1]orders!A:B,2,FALSE)</f>
        <v>1393</v>
      </c>
      <c r="J3908" s="14" t="str">
        <f>VLOOKUP(A3908, [1]orders!A:I,9,FALSE)</f>
        <v>vivian.deleon@msn.com</v>
      </c>
      <c r="K3908" s="14">
        <f>VLOOKUP(A3908, [1]orders!A:J,10,FALSE)</f>
        <v>11432</v>
      </c>
      <c r="L3908" s="2" t="str">
        <f>IFERROR(VLOOKUP(C3908, [5]stores!A:B, 2, FALSE), "Unknown")</f>
        <v>Baldwin Bikes</v>
      </c>
      <c r="M3908" s="2" t="str">
        <f>VLOOKUP(D3908,[3]products!A:B,2,FALSE)</f>
        <v>Sun Bicycles ElectroLite - 2017</v>
      </c>
      <c r="N3908" s="2" t="str">
        <f>VLOOKUP(D3908, [3]products!A:H, 8, FALSE)</f>
        <v>Sun Bicycles</v>
      </c>
      <c r="O3908" s="21">
        <f>VLOOKUP(A3908, [1]orders!A:D, 4, FALSE)</f>
        <v>43112</v>
      </c>
      <c r="P3908" s="2">
        <v>1</v>
      </c>
      <c r="Q3908" s="2">
        <v>1559.99</v>
      </c>
      <c r="R3908" s="27">
        <v>0.05</v>
      </c>
      <c r="S3908" s="2">
        <f t="shared" si="61"/>
        <v>1559.99</v>
      </c>
    </row>
    <row r="3909" spans="1:19" x14ac:dyDescent="0.3">
      <c r="A3909" s="2">
        <v>1342</v>
      </c>
      <c r="B3909" s="2">
        <v>2</v>
      </c>
      <c r="C3909" s="2">
        <f>VLOOKUP(A3909, [1]orders!A:G, 7, FALSE)</f>
        <v>2</v>
      </c>
      <c r="D3909" s="2">
        <v>270</v>
      </c>
      <c r="E3909" s="2">
        <f>VLOOKUP(C3909, [2]staffs!A:G,1,FALSE)</f>
        <v>2</v>
      </c>
      <c r="F3909" s="2" t="str">
        <f>VLOOKUP(E3909, [2]staffs!A:D,4,FALSE)</f>
        <v>mireya.copeland@bikes.shop</v>
      </c>
      <c r="G3909" s="2">
        <f>VLOOKUP(D3909, [3]products!$A:$D, 4, FALSE)</f>
        <v>1</v>
      </c>
      <c r="H3909" s="2" t="str">
        <f>VLOOKUP(G3909, [4]categories!A:B, 2, FALSE)</f>
        <v>Children Bicycles</v>
      </c>
      <c r="I3909" s="14">
        <f>VLOOKUP(A3909, [1]orders!A:B,2,FALSE)</f>
        <v>1393</v>
      </c>
      <c r="J3909" s="14" t="str">
        <f>VLOOKUP(A3909, [1]orders!A:I,9,FALSE)</f>
        <v>vivian.deleon@msn.com</v>
      </c>
      <c r="K3909" s="14">
        <f>VLOOKUP(A3909, [1]orders!A:J,10,FALSE)</f>
        <v>11432</v>
      </c>
      <c r="L3909" s="2" t="str">
        <f>IFERROR(VLOOKUP(C3909, [5]stores!A:B, 2, FALSE), "Unknown")</f>
        <v>Baldwin Bikes</v>
      </c>
      <c r="M3909" s="2" t="str">
        <f>VLOOKUP(D3909,[3]products!A:B,2,FALSE)</f>
        <v>Trek Precaliber 16 Boy's - 2018</v>
      </c>
      <c r="N3909" s="2" t="str">
        <f>VLOOKUP(D3909, [3]products!A:H, 8, FALSE)</f>
        <v>Trek</v>
      </c>
      <c r="O3909" s="21">
        <f>VLOOKUP(A3909, [1]orders!A:D, 4, FALSE)</f>
        <v>43112</v>
      </c>
      <c r="P3909" s="2">
        <v>1</v>
      </c>
      <c r="Q3909" s="2">
        <v>209.99</v>
      </c>
      <c r="R3909" s="27">
        <v>0.05</v>
      </c>
      <c r="S3909" s="2">
        <f t="shared" si="61"/>
        <v>209.99</v>
      </c>
    </row>
    <row r="3910" spans="1:19" x14ac:dyDescent="0.3">
      <c r="A3910" s="2">
        <v>1343</v>
      </c>
      <c r="B3910" s="2">
        <v>1</v>
      </c>
      <c r="C3910" s="2">
        <f>VLOOKUP(A3910, [1]orders!A:G, 7, FALSE)</f>
        <v>2</v>
      </c>
      <c r="D3910" s="2">
        <v>244</v>
      </c>
      <c r="E3910" s="2">
        <f>VLOOKUP(C3910, [2]staffs!A:G,1,FALSE)</f>
        <v>2</v>
      </c>
      <c r="F3910" s="2" t="str">
        <f>VLOOKUP(E3910, [2]staffs!A:D,4,FALSE)</f>
        <v>mireya.copeland@bikes.shop</v>
      </c>
      <c r="G3910" s="2">
        <f>VLOOKUP(D3910, [3]products!$A:$D, 4, FALSE)</f>
        <v>3</v>
      </c>
      <c r="H3910" s="2" t="str">
        <f>VLOOKUP(G3910, [4]categories!A:B, 2, FALSE)</f>
        <v>Cruisers Bicycles</v>
      </c>
      <c r="I3910" s="14">
        <f>VLOOKUP(A3910, [1]orders!A:B,2,FALSE)</f>
        <v>594</v>
      </c>
      <c r="J3910" s="14" t="str">
        <f>VLOOKUP(A3910, [1]orders!A:I,9,FALSE)</f>
        <v>deanne.parsons@aol.com</v>
      </c>
      <c r="K3910" s="14">
        <f>VLOOKUP(A3910, [1]orders!A:J,10,FALSE)</f>
        <v>11757</v>
      </c>
      <c r="L3910" s="2" t="str">
        <f>IFERROR(VLOOKUP(C3910, [5]stores!A:B, 2, FALSE), "Unknown")</f>
        <v>Baldwin Bikes</v>
      </c>
      <c r="M3910" s="2" t="str">
        <f>VLOOKUP(D3910,[3]products!A:B,2,FALSE)</f>
        <v>Electra Townie Original 21D Ladies' - 2018</v>
      </c>
      <c r="N3910" s="2" t="str">
        <f>VLOOKUP(D3910, [3]products!A:H, 8, FALSE)</f>
        <v>Electra</v>
      </c>
      <c r="O3910" s="21">
        <f>VLOOKUP(A3910, [1]orders!A:D, 4, FALSE)</f>
        <v>43113</v>
      </c>
      <c r="P3910" s="2">
        <v>1</v>
      </c>
      <c r="Q3910" s="2">
        <v>559.99</v>
      </c>
      <c r="R3910" s="27">
        <v>0.05</v>
      </c>
      <c r="S3910" s="2">
        <f t="shared" si="61"/>
        <v>559.99</v>
      </c>
    </row>
    <row r="3911" spans="1:19" x14ac:dyDescent="0.3">
      <c r="A3911" s="2">
        <v>1343</v>
      </c>
      <c r="B3911" s="2">
        <v>2</v>
      </c>
      <c r="C3911" s="2">
        <f>VLOOKUP(A3911, [1]orders!A:G, 7, FALSE)</f>
        <v>2</v>
      </c>
      <c r="D3911" s="2">
        <v>99</v>
      </c>
      <c r="E3911" s="2">
        <f>VLOOKUP(C3911, [2]staffs!A:G,1,FALSE)</f>
        <v>2</v>
      </c>
      <c r="F3911" s="2" t="str">
        <f>VLOOKUP(E3911, [2]staffs!A:D,4,FALSE)</f>
        <v>mireya.copeland@bikes.shop</v>
      </c>
      <c r="G3911" s="2">
        <f>VLOOKUP(D3911, [3]products!$A:$D, 4, FALSE)</f>
        <v>1</v>
      </c>
      <c r="H3911" s="2" t="str">
        <f>VLOOKUP(G3911, [4]categories!A:B, 2, FALSE)</f>
        <v>Children Bicycles</v>
      </c>
      <c r="I3911" s="14">
        <f>VLOOKUP(A3911, [1]orders!A:B,2,FALSE)</f>
        <v>594</v>
      </c>
      <c r="J3911" s="14" t="str">
        <f>VLOOKUP(A3911, [1]orders!A:I,9,FALSE)</f>
        <v>deanne.parsons@aol.com</v>
      </c>
      <c r="K3911" s="14">
        <f>VLOOKUP(A3911, [1]orders!A:J,10,FALSE)</f>
        <v>11757</v>
      </c>
      <c r="L3911" s="2" t="str">
        <f>IFERROR(VLOOKUP(C3911, [5]stores!A:B, 2, FALSE), "Unknown")</f>
        <v>Baldwin Bikes</v>
      </c>
      <c r="M3911" s="2" t="str">
        <f>VLOOKUP(D3911,[3]products!A:B,2,FALSE)</f>
        <v>Electra Sugar Skulls 1 (20-inch) - Girl's - 2017</v>
      </c>
      <c r="N3911" s="2" t="str">
        <f>VLOOKUP(D3911, [3]products!A:H, 8, FALSE)</f>
        <v>Electra</v>
      </c>
      <c r="O3911" s="21">
        <f>VLOOKUP(A3911, [1]orders!A:D, 4, FALSE)</f>
        <v>43113</v>
      </c>
      <c r="P3911" s="2">
        <v>1</v>
      </c>
      <c r="Q3911" s="2">
        <v>299.99</v>
      </c>
      <c r="R3911" s="27">
        <v>0.05</v>
      </c>
      <c r="S3911" s="2">
        <f t="shared" si="61"/>
        <v>299.99</v>
      </c>
    </row>
    <row r="3912" spans="1:19" x14ac:dyDescent="0.3">
      <c r="A3912" s="2">
        <v>1343</v>
      </c>
      <c r="B3912" s="2">
        <v>3</v>
      </c>
      <c r="C3912" s="2">
        <f>VLOOKUP(A3912, [1]orders!A:G, 7, FALSE)</f>
        <v>2</v>
      </c>
      <c r="D3912" s="2">
        <v>184</v>
      </c>
      <c r="E3912" s="2">
        <f>VLOOKUP(C3912, [2]staffs!A:G,1,FALSE)</f>
        <v>2</v>
      </c>
      <c r="F3912" s="2" t="str">
        <f>VLOOKUP(E3912, [2]staffs!A:D,4,FALSE)</f>
        <v>mireya.copeland@bikes.shop</v>
      </c>
      <c r="G3912" s="2">
        <f>VLOOKUP(D3912, [3]products!$A:$D, 4, FALSE)</f>
        <v>7</v>
      </c>
      <c r="H3912" s="2" t="str">
        <f>VLOOKUP(G3912, [4]categories!A:B, 2, FALSE)</f>
        <v>Road Bikes</v>
      </c>
      <c r="I3912" s="14">
        <f>VLOOKUP(A3912, [1]orders!A:B,2,FALSE)</f>
        <v>594</v>
      </c>
      <c r="J3912" s="14" t="str">
        <f>VLOOKUP(A3912, [1]orders!A:I,9,FALSE)</f>
        <v>deanne.parsons@aol.com</v>
      </c>
      <c r="K3912" s="14">
        <f>VLOOKUP(A3912, [1]orders!A:J,10,FALSE)</f>
        <v>11757</v>
      </c>
      <c r="L3912" s="2" t="str">
        <f>IFERROR(VLOOKUP(C3912, [5]stores!A:B, 2, FALSE), "Unknown")</f>
        <v>Baldwin Bikes</v>
      </c>
      <c r="M3912" s="2" t="str">
        <f>VLOOKUP(D3912,[3]products!A:B,2,FALSE)</f>
        <v>Trek Domane SL 6 Disc - 2018</v>
      </c>
      <c r="N3912" s="2" t="str">
        <f>VLOOKUP(D3912, [3]products!A:H, 8, FALSE)</f>
        <v>Trek</v>
      </c>
      <c r="O3912" s="21">
        <f>VLOOKUP(A3912, [1]orders!A:D, 4, FALSE)</f>
        <v>43113</v>
      </c>
      <c r="P3912" s="2">
        <v>2</v>
      </c>
      <c r="Q3912" s="2">
        <v>3499.99</v>
      </c>
      <c r="R3912" s="27">
        <v>0.2</v>
      </c>
      <c r="S3912" s="2">
        <f t="shared" si="61"/>
        <v>6999.98</v>
      </c>
    </row>
    <row r="3913" spans="1:19" x14ac:dyDescent="0.3">
      <c r="A3913" s="2">
        <v>1343</v>
      </c>
      <c r="B3913" s="2">
        <v>4</v>
      </c>
      <c r="C3913" s="2">
        <f>VLOOKUP(A3913, [1]orders!A:G, 7, FALSE)</f>
        <v>2</v>
      </c>
      <c r="D3913" s="2">
        <v>65</v>
      </c>
      <c r="E3913" s="2">
        <f>VLOOKUP(C3913, [2]staffs!A:G,1,FALSE)</f>
        <v>2</v>
      </c>
      <c r="F3913" s="2" t="str">
        <f>VLOOKUP(E3913, [2]staffs!A:D,4,FALSE)</f>
        <v>mireya.copeland@bikes.shop</v>
      </c>
      <c r="G3913" s="2">
        <f>VLOOKUP(D3913, [3]products!$A:$D, 4, FALSE)</f>
        <v>3</v>
      </c>
      <c r="H3913" s="2" t="str">
        <f>VLOOKUP(G3913, [4]categories!A:B, 2, FALSE)</f>
        <v>Cruisers Bicycles</v>
      </c>
      <c r="I3913" s="14">
        <f>VLOOKUP(A3913, [1]orders!A:B,2,FALSE)</f>
        <v>594</v>
      </c>
      <c r="J3913" s="14" t="str">
        <f>VLOOKUP(A3913, [1]orders!A:I,9,FALSE)</f>
        <v>deanne.parsons@aol.com</v>
      </c>
      <c r="K3913" s="14">
        <f>VLOOKUP(A3913, [1]orders!A:J,10,FALSE)</f>
        <v>11757</v>
      </c>
      <c r="L3913" s="2" t="str">
        <f>IFERROR(VLOOKUP(C3913, [5]stores!A:B, 2, FALSE), "Unknown")</f>
        <v>Baldwin Bikes</v>
      </c>
      <c r="M3913" s="2" t="str">
        <f>VLOOKUP(D3913,[3]products!A:B,2,FALSE)</f>
        <v>Sun Bicycles Lil Bolt Type-R - 2017</v>
      </c>
      <c r="N3913" s="2" t="str">
        <f>VLOOKUP(D3913, [3]products!A:H, 8, FALSE)</f>
        <v>Sun Bicycles</v>
      </c>
      <c r="O3913" s="21">
        <f>VLOOKUP(A3913, [1]orders!A:D, 4, FALSE)</f>
        <v>43113</v>
      </c>
      <c r="P3913" s="2">
        <v>2</v>
      </c>
      <c r="Q3913" s="2">
        <v>346.99</v>
      </c>
      <c r="R3913" s="27">
        <v>0.2</v>
      </c>
      <c r="S3913" s="2">
        <f t="shared" si="61"/>
        <v>693.98</v>
      </c>
    </row>
    <row r="3914" spans="1:19" x14ac:dyDescent="0.3">
      <c r="A3914" s="2">
        <v>1343</v>
      </c>
      <c r="B3914" s="2">
        <v>5</v>
      </c>
      <c r="C3914" s="2">
        <f>VLOOKUP(A3914, [1]orders!A:G, 7, FALSE)</f>
        <v>2</v>
      </c>
      <c r="D3914" s="2">
        <v>206</v>
      </c>
      <c r="E3914" s="2">
        <f>VLOOKUP(C3914, [2]staffs!A:G,1,FALSE)</f>
        <v>2</v>
      </c>
      <c r="F3914" s="2" t="str">
        <f>VLOOKUP(E3914, [2]staffs!A:D,4,FALSE)</f>
        <v>mireya.copeland@bikes.shop</v>
      </c>
      <c r="G3914" s="2">
        <f>VLOOKUP(D3914, [3]products!$A:$D, 4, FALSE)</f>
        <v>4</v>
      </c>
      <c r="H3914" s="2" t="str">
        <f>VLOOKUP(G3914, [4]categories!A:B, 2, FALSE)</f>
        <v>Cyclocross Bicycles</v>
      </c>
      <c r="I3914" s="14">
        <f>VLOOKUP(A3914, [1]orders!A:B,2,FALSE)</f>
        <v>594</v>
      </c>
      <c r="J3914" s="14" t="str">
        <f>VLOOKUP(A3914, [1]orders!A:I,9,FALSE)</f>
        <v>deanne.parsons@aol.com</v>
      </c>
      <c r="K3914" s="14">
        <f>VLOOKUP(A3914, [1]orders!A:J,10,FALSE)</f>
        <v>11757</v>
      </c>
      <c r="L3914" s="2" t="str">
        <f>IFERROR(VLOOKUP(C3914, [5]stores!A:B, 2, FALSE), "Unknown")</f>
        <v>Baldwin Bikes</v>
      </c>
      <c r="M3914" s="2" t="str">
        <f>VLOOKUP(D3914,[3]products!A:B,2,FALSE)</f>
        <v>Trek Boone 5 Disc - 2018</v>
      </c>
      <c r="N3914" s="2" t="str">
        <f>VLOOKUP(D3914, [3]products!A:H, 8, FALSE)</f>
        <v>Trek</v>
      </c>
      <c r="O3914" s="21">
        <f>VLOOKUP(A3914, [1]orders!A:D, 4, FALSE)</f>
        <v>43113</v>
      </c>
      <c r="P3914" s="2">
        <v>1</v>
      </c>
      <c r="Q3914" s="2">
        <v>3299.99</v>
      </c>
      <c r="R3914" s="27">
        <v>0.1</v>
      </c>
      <c r="S3914" s="2">
        <f t="shared" si="61"/>
        <v>3299.99</v>
      </c>
    </row>
    <row r="3915" spans="1:19" x14ac:dyDescent="0.3">
      <c r="A3915" s="2">
        <v>1344</v>
      </c>
      <c r="B3915" s="2">
        <v>1</v>
      </c>
      <c r="C3915" s="2">
        <f>VLOOKUP(A3915, [1]orders!A:G, 7, FALSE)</f>
        <v>2</v>
      </c>
      <c r="D3915" s="2">
        <v>77</v>
      </c>
      <c r="E3915" s="2">
        <f>VLOOKUP(C3915, [2]staffs!A:G,1,FALSE)</f>
        <v>2</v>
      </c>
      <c r="F3915" s="2" t="str">
        <f>VLOOKUP(E3915, [2]staffs!A:D,4,FALSE)</f>
        <v>mireya.copeland@bikes.shop</v>
      </c>
      <c r="G3915" s="2">
        <f>VLOOKUP(D3915, [3]products!$A:$D, 4, FALSE)</f>
        <v>3</v>
      </c>
      <c r="H3915" s="2" t="str">
        <f>VLOOKUP(G3915, [4]categories!A:B, 2, FALSE)</f>
        <v>Cruisers Bicycles</v>
      </c>
      <c r="I3915" s="14">
        <f>VLOOKUP(A3915, [1]orders!A:B,2,FALSE)</f>
        <v>916</v>
      </c>
      <c r="J3915" s="14" t="str">
        <f>VLOOKUP(A3915, [1]orders!A:I,9,FALSE)</f>
        <v>alishia.elliott@aol.com</v>
      </c>
      <c r="K3915" s="14">
        <f>VLOOKUP(A3915, [1]orders!A:J,10,FALSE)</f>
        <v>10550</v>
      </c>
      <c r="L3915" s="2" t="str">
        <f>IFERROR(VLOOKUP(C3915, [5]stores!A:B, 2, FALSE), "Unknown")</f>
        <v>Baldwin Bikes</v>
      </c>
      <c r="M3915" s="2" t="str">
        <f>VLOOKUP(D3915,[3]products!A:B,2,FALSE)</f>
        <v>Electra Glam Punk 3i Ladies' - 2017</v>
      </c>
      <c r="N3915" s="2" t="str">
        <f>VLOOKUP(D3915, [3]products!A:H, 8, FALSE)</f>
        <v>Electra</v>
      </c>
      <c r="O3915" s="21">
        <f>VLOOKUP(A3915, [1]orders!A:D, 4, FALSE)</f>
        <v>43113</v>
      </c>
      <c r="P3915" s="2">
        <v>2</v>
      </c>
      <c r="Q3915" s="2">
        <v>799.99</v>
      </c>
      <c r="R3915" s="27">
        <v>7.0000000000000007E-2</v>
      </c>
      <c r="S3915" s="2">
        <f t="shared" si="61"/>
        <v>1599.98</v>
      </c>
    </row>
    <row r="3916" spans="1:19" x14ac:dyDescent="0.3">
      <c r="A3916" s="2">
        <v>1344</v>
      </c>
      <c r="B3916" s="2">
        <v>2</v>
      </c>
      <c r="C3916" s="2">
        <f>VLOOKUP(A3916, [1]orders!A:G, 7, FALSE)</f>
        <v>2</v>
      </c>
      <c r="D3916" s="2">
        <v>103</v>
      </c>
      <c r="E3916" s="2">
        <f>VLOOKUP(C3916, [2]staffs!A:G,1,FALSE)</f>
        <v>2</v>
      </c>
      <c r="F3916" s="2" t="str">
        <f>VLOOKUP(E3916, [2]staffs!A:D,4,FALSE)</f>
        <v>mireya.copeland@bikes.shop</v>
      </c>
      <c r="G3916" s="2">
        <f>VLOOKUP(D3916, [3]products!$A:$D, 4, FALSE)</f>
        <v>2</v>
      </c>
      <c r="H3916" s="2" t="str">
        <f>VLOOKUP(G3916, [4]categories!A:B, 2, FALSE)</f>
        <v>Comfort Bicycles</v>
      </c>
      <c r="I3916" s="14">
        <f>VLOOKUP(A3916, [1]orders!A:B,2,FALSE)</f>
        <v>916</v>
      </c>
      <c r="J3916" s="14" t="str">
        <f>VLOOKUP(A3916, [1]orders!A:I,9,FALSE)</f>
        <v>alishia.elliott@aol.com</v>
      </c>
      <c r="K3916" s="14">
        <f>VLOOKUP(A3916, [1]orders!A:J,10,FALSE)</f>
        <v>10550</v>
      </c>
      <c r="L3916" s="2" t="str">
        <f>IFERROR(VLOOKUP(C3916, [5]stores!A:B, 2, FALSE), "Unknown")</f>
        <v>Baldwin Bikes</v>
      </c>
      <c r="M3916" s="2" t="str">
        <f>VLOOKUP(D3916,[3]products!A:B,2,FALSE)</f>
        <v>Sun Bicycles Streamway 3 - 2017</v>
      </c>
      <c r="N3916" s="2" t="str">
        <f>VLOOKUP(D3916, [3]products!A:H, 8, FALSE)</f>
        <v>Sun Bicycles</v>
      </c>
      <c r="O3916" s="21">
        <f>VLOOKUP(A3916, [1]orders!A:D, 4, FALSE)</f>
        <v>43113</v>
      </c>
      <c r="P3916" s="2">
        <v>2</v>
      </c>
      <c r="Q3916" s="2">
        <v>551.99</v>
      </c>
      <c r="R3916" s="27">
        <v>0.2</v>
      </c>
      <c r="S3916" s="2">
        <f t="shared" si="61"/>
        <v>1103.98</v>
      </c>
    </row>
    <row r="3917" spans="1:19" x14ac:dyDescent="0.3">
      <c r="A3917" s="2">
        <v>1344</v>
      </c>
      <c r="B3917" s="2">
        <v>3</v>
      </c>
      <c r="C3917" s="2">
        <f>VLOOKUP(A3917, [1]orders!A:G, 7, FALSE)</f>
        <v>2</v>
      </c>
      <c r="D3917" s="2">
        <v>3</v>
      </c>
      <c r="E3917" s="2">
        <f>VLOOKUP(C3917, [2]staffs!A:G,1,FALSE)</f>
        <v>2</v>
      </c>
      <c r="F3917" s="2" t="str">
        <f>VLOOKUP(E3917, [2]staffs!A:D,4,FALSE)</f>
        <v>mireya.copeland@bikes.shop</v>
      </c>
      <c r="G3917" s="2">
        <f>VLOOKUP(D3917, [3]products!$A:$D, 4, FALSE)</f>
        <v>6</v>
      </c>
      <c r="H3917" s="2" t="str">
        <f>VLOOKUP(G3917, [4]categories!A:B, 2, FALSE)</f>
        <v>Mountain Bikes</v>
      </c>
      <c r="I3917" s="14">
        <f>VLOOKUP(A3917, [1]orders!A:B,2,FALSE)</f>
        <v>916</v>
      </c>
      <c r="J3917" s="14" t="str">
        <f>VLOOKUP(A3917, [1]orders!A:I,9,FALSE)</f>
        <v>alishia.elliott@aol.com</v>
      </c>
      <c r="K3917" s="14">
        <f>VLOOKUP(A3917, [1]orders!A:J,10,FALSE)</f>
        <v>10550</v>
      </c>
      <c r="L3917" s="2" t="str">
        <f>IFERROR(VLOOKUP(C3917, [5]stores!A:B, 2, FALSE), "Unknown")</f>
        <v>Baldwin Bikes</v>
      </c>
      <c r="M3917" s="2" t="str">
        <f>VLOOKUP(D3917,[3]products!A:B,2,FALSE)</f>
        <v>Surly Wednesday Frameset - 2016</v>
      </c>
      <c r="N3917" s="2" t="str">
        <f>VLOOKUP(D3917, [3]products!A:H, 8, FALSE)</f>
        <v>Surly</v>
      </c>
      <c r="O3917" s="21">
        <f>VLOOKUP(A3917, [1]orders!A:D, 4, FALSE)</f>
        <v>43113</v>
      </c>
      <c r="P3917" s="2">
        <v>1</v>
      </c>
      <c r="Q3917" s="2">
        <v>999.99</v>
      </c>
      <c r="R3917" s="27">
        <v>7.0000000000000007E-2</v>
      </c>
      <c r="S3917" s="2">
        <f t="shared" si="61"/>
        <v>999.99</v>
      </c>
    </row>
    <row r="3918" spans="1:19" x14ac:dyDescent="0.3">
      <c r="A3918" s="2">
        <v>1344</v>
      </c>
      <c r="B3918" s="2">
        <v>4</v>
      </c>
      <c r="C3918" s="2">
        <f>VLOOKUP(A3918, [1]orders!A:G, 7, FALSE)</f>
        <v>2</v>
      </c>
      <c r="D3918" s="2">
        <v>61</v>
      </c>
      <c r="E3918" s="2">
        <f>VLOOKUP(C3918, [2]staffs!A:G,1,FALSE)</f>
        <v>2</v>
      </c>
      <c r="F3918" s="2" t="str">
        <f>VLOOKUP(E3918, [2]staffs!A:D,4,FALSE)</f>
        <v>mireya.copeland@bikes.shop</v>
      </c>
      <c r="G3918" s="2">
        <f>VLOOKUP(D3918, [3]products!$A:$D, 4, FALSE)</f>
        <v>5</v>
      </c>
      <c r="H3918" s="2" t="str">
        <f>VLOOKUP(G3918, [4]categories!A:B, 2, FALSE)</f>
        <v>Electric Bikes</v>
      </c>
      <c r="I3918" s="14">
        <f>VLOOKUP(A3918, [1]orders!A:B,2,FALSE)</f>
        <v>916</v>
      </c>
      <c r="J3918" s="14" t="str">
        <f>VLOOKUP(A3918, [1]orders!A:I,9,FALSE)</f>
        <v>alishia.elliott@aol.com</v>
      </c>
      <c r="K3918" s="14">
        <f>VLOOKUP(A3918, [1]orders!A:J,10,FALSE)</f>
        <v>10550</v>
      </c>
      <c r="L3918" s="2" t="str">
        <f>IFERROR(VLOOKUP(C3918, [5]stores!A:B, 2, FALSE), "Unknown")</f>
        <v>Baldwin Bikes</v>
      </c>
      <c r="M3918" s="2" t="str">
        <f>VLOOKUP(D3918,[3]products!A:B,2,FALSE)</f>
        <v>Trek Powerfly 8 FS Plus - 2017</v>
      </c>
      <c r="N3918" s="2" t="str">
        <f>VLOOKUP(D3918, [3]products!A:H, 8, FALSE)</f>
        <v>Trek</v>
      </c>
      <c r="O3918" s="21">
        <f>VLOOKUP(A3918, [1]orders!A:D, 4, FALSE)</f>
        <v>43113</v>
      </c>
      <c r="P3918" s="2">
        <v>1</v>
      </c>
      <c r="Q3918" s="2">
        <v>4999.99</v>
      </c>
      <c r="R3918" s="27">
        <v>7.0000000000000007E-2</v>
      </c>
      <c r="S3918" s="2">
        <f t="shared" si="61"/>
        <v>4999.99</v>
      </c>
    </row>
    <row r="3919" spans="1:19" x14ac:dyDescent="0.3">
      <c r="A3919" s="2">
        <v>1345</v>
      </c>
      <c r="B3919" s="2">
        <v>1</v>
      </c>
      <c r="C3919" s="2">
        <f>VLOOKUP(A3919, [1]orders!A:G, 7, FALSE)</f>
        <v>2</v>
      </c>
      <c r="D3919" s="2">
        <v>40</v>
      </c>
      <c r="E3919" s="2">
        <f>VLOOKUP(C3919, [2]staffs!A:G,1,FALSE)</f>
        <v>2</v>
      </c>
      <c r="F3919" s="2" t="str">
        <f>VLOOKUP(E3919, [2]staffs!A:D,4,FALSE)</f>
        <v>mireya.copeland@bikes.shop</v>
      </c>
      <c r="G3919" s="2">
        <f>VLOOKUP(D3919, [3]products!$A:$D, 4, FALSE)</f>
        <v>6</v>
      </c>
      <c r="H3919" s="2" t="str">
        <f>VLOOKUP(G3919, [4]categories!A:B, 2, FALSE)</f>
        <v>Mountain Bikes</v>
      </c>
      <c r="I3919" s="14">
        <f>VLOOKUP(A3919, [1]orders!A:B,2,FALSE)</f>
        <v>1037</v>
      </c>
      <c r="J3919" s="14" t="str">
        <f>VLOOKUP(A3919, [1]orders!A:I,9,FALSE)</f>
        <v>ashanti.hammond@msn.com</v>
      </c>
      <c r="K3919" s="14">
        <f>VLOOKUP(A3919, [1]orders!A:J,10,FALSE)</f>
        <v>10954</v>
      </c>
      <c r="L3919" s="2" t="str">
        <f>IFERROR(VLOOKUP(C3919, [5]stores!A:B, 2, FALSE), "Unknown")</f>
        <v>Baldwin Bikes</v>
      </c>
      <c r="M3919" s="2" t="str">
        <f>VLOOKUP(D3919,[3]products!A:B,2,FALSE)</f>
        <v>Trek Fuel EX 9.8 29 - 2017</v>
      </c>
      <c r="N3919" s="2" t="str">
        <f>VLOOKUP(D3919, [3]products!A:H, 8, FALSE)</f>
        <v>Trek</v>
      </c>
      <c r="O3919" s="21">
        <f>VLOOKUP(A3919, [1]orders!A:D, 4, FALSE)</f>
        <v>43114</v>
      </c>
      <c r="P3919" s="2">
        <v>2</v>
      </c>
      <c r="Q3919" s="2">
        <v>4999.99</v>
      </c>
      <c r="R3919" s="27">
        <v>0.2</v>
      </c>
      <c r="S3919" s="2">
        <f t="shared" si="61"/>
        <v>9999.98</v>
      </c>
    </row>
    <row r="3920" spans="1:19" x14ac:dyDescent="0.3">
      <c r="A3920" s="2">
        <v>1345</v>
      </c>
      <c r="B3920" s="2">
        <v>2</v>
      </c>
      <c r="C3920" s="2">
        <f>VLOOKUP(A3920, [1]orders!A:G, 7, FALSE)</f>
        <v>2</v>
      </c>
      <c r="D3920" s="2">
        <v>172</v>
      </c>
      <c r="E3920" s="2">
        <f>VLOOKUP(C3920, [2]staffs!A:G,1,FALSE)</f>
        <v>2</v>
      </c>
      <c r="F3920" s="2" t="str">
        <f>VLOOKUP(E3920, [2]staffs!A:D,4,FALSE)</f>
        <v>mireya.copeland@bikes.shop</v>
      </c>
      <c r="G3920" s="2">
        <f>VLOOKUP(D3920, [3]products!$A:$D, 4, FALSE)</f>
        <v>7</v>
      </c>
      <c r="H3920" s="2" t="str">
        <f>VLOOKUP(G3920, [4]categories!A:B, 2, FALSE)</f>
        <v>Road Bikes</v>
      </c>
      <c r="I3920" s="14">
        <f>VLOOKUP(A3920, [1]orders!A:B,2,FALSE)</f>
        <v>1037</v>
      </c>
      <c r="J3920" s="14" t="str">
        <f>VLOOKUP(A3920, [1]orders!A:I,9,FALSE)</f>
        <v>ashanti.hammond@msn.com</v>
      </c>
      <c r="K3920" s="14">
        <f>VLOOKUP(A3920, [1]orders!A:J,10,FALSE)</f>
        <v>10954</v>
      </c>
      <c r="L3920" s="2" t="str">
        <f>IFERROR(VLOOKUP(C3920, [5]stores!A:B, 2, FALSE), "Unknown")</f>
        <v>Baldwin Bikes</v>
      </c>
      <c r="M3920" s="2" t="str">
        <f>VLOOKUP(D3920,[3]products!A:B,2,FALSE)</f>
        <v>Trek Domane ALR Disc Frameset - 2018</v>
      </c>
      <c r="N3920" s="2" t="str">
        <f>VLOOKUP(D3920, [3]products!A:H, 8, FALSE)</f>
        <v>Trek</v>
      </c>
      <c r="O3920" s="21">
        <f>VLOOKUP(A3920, [1]orders!A:D, 4, FALSE)</f>
        <v>43114</v>
      </c>
      <c r="P3920" s="2">
        <v>2</v>
      </c>
      <c r="Q3920" s="2">
        <v>3199.99</v>
      </c>
      <c r="R3920" s="27">
        <v>0.05</v>
      </c>
      <c r="S3920" s="2">
        <f t="shared" si="61"/>
        <v>6399.98</v>
      </c>
    </row>
    <row r="3921" spans="1:19" x14ac:dyDescent="0.3">
      <c r="A3921" s="2">
        <v>1345</v>
      </c>
      <c r="B3921" s="2">
        <v>3</v>
      </c>
      <c r="C3921" s="2">
        <f>VLOOKUP(A3921, [1]orders!A:G, 7, FALSE)</f>
        <v>2</v>
      </c>
      <c r="D3921" s="2">
        <v>164</v>
      </c>
      <c r="E3921" s="2">
        <f>VLOOKUP(C3921, [2]staffs!A:G,1,FALSE)</f>
        <v>2</v>
      </c>
      <c r="F3921" s="2" t="str">
        <f>VLOOKUP(E3921, [2]staffs!A:D,4,FALSE)</f>
        <v>mireya.copeland@bikes.shop</v>
      </c>
      <c r="G3921" s="2">
        <f>VLOOKUP(D3921, [3]products!$A:$D, 4, FALSE)</f>
        <v>7</v>
      </c>
      <c r="H3921" s="2" t="str">
        <f>VLOOKUP(G3921, [4]categories!A:B, 2, FALSE)</f>
        <v>Road Bikes</v>
      </c>
      <c r="I3921" s="14">
        <f>VLOOKUP(A3921, [1]orders!A:B,2,FALSE)</f>
        <v>1037</v>
      </c>
      <c r="J3921" s="14" t="str">
        <f>VLOOKUP(A3921, [1]orders!A:I,9,FALSE)</f>
        <v>ashanti.hammond@msn.com</v>
      </c>
      <c r="K3921" s="14">
        <f>VLOOKUP(A3921, [1]orders!A:J,10,FALSE)</f>
        <v>10954</v>
      </c>
      <c r="L3921" s="2" t="str">
        <f>IFERROR(VLOOKUP(C3921, [5]stores!A:B, 2, FALSE), "Unknown")</f>
        <v>Baldwin Bikes</v>
      </c>
      <c r="M3921" s="2" t="str">
        <f>VLOOKUP(D3921,[3]products!A:B,2,FALSE)</f>
        <v>Surly Straggler 650b - 2018</v>
      </c>
      <c r="N3921" s="2" t="str">
        <f>VLOOKUP(D3921, [3]products!A:H, 8, FALSE)</f>
        <v>Surly</v>
      </c>
      <c r="O3921" s="21">
        <f>VLOOKUP(A3921, [1]orders!A:D, 4, FALSE)</f>
        <v>43114</v>
      </c>
      <c r="P3921" s="2">
        <v>2</v>
      </c>
      <c r="Q3921" s="2">
        <v>1549</v>
      </c>
      <c r="R3921" s="27">
        <v>0.2</v>
      </c>
      <c r="S3921" s="2">
        <f t="shared" si="61"/>
        <v>3098</v>
      </c>
    </row>
    <row r="3922" spans="1:19" x14ac:dyDescent="0.3">
      <c r="A3922" s="2">
        <v>1345</v>
      </c>
      <c r="B3922" s="2">
        <v>4</v>
      </c>
      <c r="C3922" s="2">
        <f>VLOOKUP(A3922, [1]orders!A:G, 7, FALSE)</f>
        <v>2</v>
      </c>
      <c r="D3922" s="2">
        <v>2</v>
      </c>
      <c r="E3922" s="2">
        <f>VLOOKUP(C3922, [2]staffs!A:G,1,FALSE)</f>
        <v>2</v>
      </c>
      <c r="F3922" s="2" t="str">
        <f>VLOOKUP(E3922, [2]staffs!A:D,4,FALSE)</f>
        <v>mireya.copeland@bikes.shop</v>
      </c>
      <c r="G3922" s="2">
        <f>VLOOKUP(D3922, [3]products!$A:$D, 4, FALSE)</f>
        <v>6</v>
      </c>
      <c r="H3922" s="2" t="str">
        <f>VLOOKUP(G3922, [4]categories!A:B, 2, FALSE)</f>
        <v>Mountain Bikes</v>
      </c>
      <c r="I3922" s="14">
        <f>VLOOKUP(A3922, [1]orders!A:B,2,FALSE)</f>
        <v>1037</v>
      </c>
      <c r="J3922" s="14" t="str">
        <f>VLOOKUP(A3922, [1]orders!A:I,9,FALSE)</f>
        <v>ashanti.hammond@msn.com</v>
      </c>
      <c r="K3922" s="14">
        <f>VLOOKUP(A3922, [1]orders!A:J,10,FALSE)</f>
        <v>10954</v>
      </c>
      <c r="L3922" s="2" t="str">
        <f>IFERROR(VLOOKUP(C3922, [5]stores!A:B, 2, FALSE), "Unknown")</f>
        <v>Baldwin Bikes</v>
      </c>
      <c r="M3922" s="2" t="str">
        <f>VLOOKUP(D3922,[3]products!A:B,2,FALSE)</f>
        <v>Ritchey Timberwolf Frameset - 2016</v>
      </c>
      <c r="N3922" s="2" t="str">
        <f>VLOOKUP(D3922, [3]products!A:H, 8, FALSE)</f>
        <v>Ritchey</v>
      </c>
      <c r="O3922" s="21">
        <f>VLOOKUP(A3922, [1]orders!A:D, 4, FALSE)</f>
        <v>43114</v>
      </c>
      <c r="P3922" s="2">
        <v>2</v>
      </c>
      <c r="Q3922" s="2">
        <v>749.99</v>
      </c>
      <c r="R3922" s="27">
        <v>0.2</v>
      </c>
      <c r="S3922" s="2">
        <f t="shared" si="61"/>
        <v>1499.98</v>
      </c>
    </row>
    <row r="3923" spans="1:19" x14ac:dyDescent="0.3">
      <c r="A3923" s="2">
        <v>1346</v>
      </c>
      <c r="B3923" s="2">
        <v>1</v>
      </c>
      <c r="C3923" s="2">
        <f>VLOOKUP(A3923, [1]orders!A:G, 7, FALSE)</f>
        <v>3</v>
      </c>
      <c r="D3923" s="2">
        <v>134</v>
      </c>
      <c r="E3923" s="2">
        <f>VLOOKUP(C3923, [2]staffs!A:G,1,FALSE)</f>
        <v>3</v>
      </c>
      <c r="F3923" s="2" t="str">
        <f>VLOOKUP(E3923, [2]staffs!A:D,4,FALSE)</f>
        <v>genna.serrano@bikes.shop</v>
      </c>
      <c r="G3923" s="2">
        <f>VLOOKUP(D3923, [3]products!$A:$D, 4, FALSE)</f>
        <v>6</v>
      </c>
      <c r="H3923" s="2" t="str">
        <f>VLOOKUP(G3923, [4]categories!A:B, 2, FALSE)</f>
        <v>Mountain Bikes</v>
      </c>
      <c r="I3923" s="14">
        <f>VLOOKUP(A3923, [1]orders!A:B,2,FALSE)</f>
        <v>136</v>
      </c>
      <c r="J3923" s="14" t="str">
        <f>VLOOKUP(A3923, [1]orders!A:I,9,FALSE)</f>
        <v>sarita.parks@msn.com</v>
      </c>
      <c r="K3923" s="14">
        <f>VLOOKUP(A3923, [1]orders!A:J,10,FALSE)</f>
        <v>75126</v>
      </c>
      <c r="L3923" s="2" t="str">
        <f>IFERROR(VLOOKUP(C3923, [5]stores!A:B, 2, FALSE), "Unknown")</f>
        <v>Rowlett Bikes</v>
      </c>
      <c r="M3923" s="2" t="str">
        <f>VLOOKUP(D3923,[3]products!A:B,2,FALSE)</f>
        <v>Trek Remedy 27.5 C Frameset - 2018</v>
      </c>
      <c r="N3923" s="2" t="str">
        <f>VLOOKUP(D3923, [3]products!A:H, 8, FALSE)</f>
        <v>Trek</v>
      </c>
      <c r="O3923" s="21">
        <f>VLOOKUP(A3923, [1]orders!A:D, 4, FALSE)</f>
        <v>43114</v>
      </c>
      <c r="P3923" s="2">
        <v>2</v>
      </c>
      <c r="Q3923" s="2">
        <v>1499.99</v>
      </c>
      <c r="R3923" s="27">
        <v>0.05</v>
      </c>
      <c r="S3923" s="2">
        <f t="shared" si="61"/>
        <v>2999.98</v>
      </c>
    </row>
    <row r="3924" spans="1:19" x14ac:dyDescent="0.3">
      <c r="A3924" s="2">
        <v>1346</v>
      </c>
      <c r="B3924" s="2">
        <v>2</v>
      </c>
      <c r="C3924" s="2">
        <f>VLOOKUP(A3924, [1]orders!A:G, 7, FALSE)</f>
        <v>3</v>
      </c>
      <c r="D3924" s="2">
        <v>150</v>
      </c>
      <c r="E3924" s="2">
        <f>VLOOKUP(C3924, [2]staffs!A:G,1,FALSE)</f>
        <v>3</v>
      </c>
      <c r="F3924" s="2" t="str">
        <f>VLOOKUP(E3924, [2]staffs!A:D,4,FALSE)</f>
        <v>genna.serrano@bikes.shop</v>
      </c>
      <c r="G3924" s="2">
        <f>VLOOKUP(D3924, [3]products!$A:$D, 4, FALSE)</f>
        <v>7</v>
      </c>
      <c r="H3924" s="2" t="str">
        <f>VLOOKUP(G3924, [4]categories!A:B, 2, FALSE)</f>
        <v>Road Bikes</v>
      </c>
      <c r="I3924" s="14">
        <f>VLOOKUP(A3924, [1]orders!A:B,2,FALSE)</f>
        <v>136</v>
      </c>
      <c r="J3924" s="14" t="str">
        <f>VLOOKUP(A3924, [1]orders!A:I,9,FALSE)</f>
        <v>sarita.parks@msn.com</v>
      </c>
      <c r="K3924" s="14">
        <f>VLOOKUP(A3924, [1]orders!A:J,10,FALSE)</f>
        <v>75126</v>
      </c>
      <c r="L3924" s="2" t="str">
        <f>IFERROR(VLOOKUP(C3924, [5]stores!A:B, 2, FALSE), "Unknown")</f>
        <v>Rowlett Bikes</v>
      </c>
      <c r="M3924" s="2" t="str">
        <f>VLOOKUP(D3924,[3]products!A:B,2,FALSE)</f>
        <v>Trek Emonda SL 7 - 2018</v>
      </c>
      <c r="N3924" s="2" t="str">
        <f>VLOOKUP(D3924, [3]products!A:H, 8, FALSE)</f>
        <v>Trek</v>
      </c>
      <c r="O3924" s="21">
        <f>VLOOKUP(A3924, [1]orders!A:D, 4, FALSE)</f>
        <v>43114</v>
      </c>
      <c r="P3924" s="2">
        <v>1</v>
      </c>
      <c r="Q3924" s="2">
        <v>4499.99</v>
      </c>
      <c r="R3924" s="27">
        <v>0.05</v>
      </c>
      <c r="S3924" s="2">
        <f t="shared" si="61"/>
        <v>4499.99</v>
      </c>
    </row>
    <row r="3925" spans="1:19" x14ac:dyDescent="0.3">
      <c r="A3925" s="2">
        <v>1346</v>
      </c>
      <c r="B3925" s="2">
        <v>3</v>
      </c>
      <c r="C3925" s="2">
        <f>VLOOKUP(A3925, [1]orders!A:G, 7, FALSE)</f>
        <v>3</v>
      </c>
      <c r="D3925" s="2">
        <v>18</v>
      </c>
      <c r="E3925" s="2">
        <f>VLOOKUP(C3925, [2]staffs!A:G,1,FALSE)</f>
        <v>3</v>
      </c>
      <c r="F3925" s="2" t="str">
        <f>VLOOKUP(E3925, [2]staffs!A:D,4,FALSE)</f>
        <v>genna.serrano@bikes.shop</v>
      </c>
      <c r="G3925" s="2">
        <f>VLOOKUP(D3925, [3]products!$A:$D, 4, FALSE)</f>
        <v>3</v>
      </c>
      <c r="H3925" s="2" t="str">
        <f>VLOOKUP(G3925, [4]categories!A:B, 2, FALSE)</f>
        <v>Cruisers Bicycles</v>
      </c>
      <c r="I3925" s="14">
        <f>VLOOKUP(A3925, [1]orders!A:B,2,FALSE)</f>
        <v>136</v>
      </c>
      <c r="J3925" s="14" t="str">
        <f>VLOOKUP(A3925, [1]orders!A:I,9,FALSE)</f>
        <v>sarita.parks@msn.com</v>
      </c>
      <c r="K3925" s="14">
        <f>VLOOKUP(A3925, [1]orders!A:J,10,FALSE)</f>
        <v>75126</v>
      </c>
      <c r="L3925" s="2" t="str">
        <f>IFERROR(VLOOKUP(C3925, [5]stores!A:B, 2, FALSE), "Unknown")</f>
        <v>Rowlett Bikes</v>
      </c>
      <c r="M3925" s="2" t="str">
        <f>VLOOKUP(D3925,[3]products!A:B,2,FALSE)</f>
        <v>Pure Cycles Western 3-Speed - Women's - 2015/2016</v>
      </c>
      <c r="N3925" s="2" t="str">
        <f>VLOOKUP(D3925, [3]products!A:H, 8, FALSE)</f>
        <v>Pure Cycles</v>
      </c>
      <c r="O3925" s="21">
        <f>VLOOKUP(A3925, [1]orders!A:D, 4, FALSE)</f>
        <v>43114</v>
      </c>
      <c r="P3925" s="2">
        <v>2</v>
      </c>
      <c r="Q3925" s="2">
        <v>449</v>
      </c>
      <c r="R3925" s="27">
        <v>0.05</v>
      </c>
      <c r="S3925" s="2">
        <f t="shared" si="61"/>
        <v>898</v>
      </c>
    </row>
    <row r="3926" spans="1:19" x14ac:dyDescent="0.3">
      <c r="A3926" s="2">
        <v>1346</v>
      </c>
      <c r="B3926" s="2">
        <v>4</v>
      </c>
      <c r="C3926" s="2">
        <f>VLOOKUP(A3926, [1]orders!A:G, 7, FALSE)</f>
        <v>3</v>
      </c>
      <c r="D3926" s="2">
        <v>249</v>
      </c>
      <c r="E3926" s="2">
        <f>VLOOKUP(C3926, [2]staffs!A:G,1,FALSE)</f>
        <v>3</v>
      </c>
      <c r="F3926" s="2" t="str">
        <f>VLOOKUP(E3926, [2]staffs!A:D,4,FALSE)</f>
        <v>genna.serrano@bikes.shop</v>
      </c>
      <c r="G3926" s="2">
        <f>VLOOKUP(D3926, [3]products!$A:$D, 4, FALSE)</f>
        <v>3</v>
      </c>
      <c r="H3926" s="2" t="str">
        <f>VLOOKUP(G3926, [4]categories!A:B, 2, FALSE)</f>
        <v>Cruisers Bicycles</v>
      </c>
      <c r="I3926" s="14">
        <f>VLOOKUP(A3926, [1]orders!A:B,2,FALSE)</f>
        <v>136</v>
      </c>
      <c r="J3926" s="14" t="str">
        <f>VLOOKUP(A3926, [1]orders!A:I,9,FALSE)</f>
        <v>sarita.parks@msn.com</v>
      </c>
      <c r="K3926" s="14">
        <f>VLOOKUP(A3926, [1]orders!A:J,10,FALSE)</f>
        <v>75126</v>
      </c>
      <c r="L3926" s="2" t="str">
        <f>IFERROR(VLOOKUP(C3926, [5]stores!A:B, 2, FALSE), "Unknown")</f>
        <v>Rowlett Bikes</v>
      </c>
      <c r="M3926" s="2" t="str">
        <f>VLOOKUP(D3926,[3]products!A:B,2,FALSE)</f>
        <v>Electra White Water 3i - 2018</v>
      </c>
      <c r="N3926" s="2" t="str">
        <f>VLOOKUP(D3926, [3]products!A:H, 8, FALSE)</f>
        <v>Electra</v>
      </c>
      <c r="O3926" s="21">
        <f>VLOOKUP(A3926, [1]orders!A:D, 4, FALSE)</f>
        <v>43114</v>
      </c>
      <c r="P3926" s="2">
        <v>1</v>
      </c>
      <c r="Q3926" s="2">
        <v>749.99</v>
      </c>
      <c r="R3926" s="27">
        <v>0.1</v>
      </c>
      <c r="S3926" s="2">
        <f t="shared" si="61"/>
        <v>749.99</v>
      </c>
    </row>
    <row r="3927" spans="1:19" x14ac:dyDescent="0.3">
      <c r="A3927" s="2">
        <v>1346</v>
      </c>
      <c r="B3927" s="2">
        <v>5</v>
      </c>
      <c r="C3927" s="2">
        <f>VLOOKUP(A3927, [1]orders!A:G, 7, FALSE)</f>
        <v>3</v>
      </c>
      <c r="D3927" s="2">
        <v>263</v>
      </c>
      <c r="E3927" s="2">
        <f>VLOOKUP(C3927, [2]staffs!A:G,1,FALSE)</f>
        <v>3</v>
      </c>
      <c r="F3927" s="2" t="str">
        <f>VLOOKUP(E3927, [2]staffs!A:D,4,FALSE)</f>
        <v>genna.serrano@bikes.shop</v>
      </c>
      <c r="G3927" s="2">
        <f>VLOOKUP(D3927, [3]products!$A:$D, 4, FALSE)</f>
        <v>1</v>
      </c>
      <c r="H3927" s="2" t="str">
        <f>VLOOKUP(G3927, [4]categories!A:B, 2, FALSE)</f>
        <v>Children Bicycles</v>
      </c>
      <c r="I3927" s="14">
        <f>VLOOKUP(A3927, [1]orders!A:B,2,FALSE)</f>
        <v>136</v>
      </c>
      <c r="J3927" s="14" t="str">
        <f>VLOOKUP(A3927, [1]orders!A:I,9,FALSE)</f>
        <v>sarita.parks@msn.com</v>
      </c>
      <c r="K3927" s="14">
        <f>VLOOKUP(A3927, [1]orders!A:J,10,FALSE)</f>
        <v>75126</v>
      </c>
      <c r="L3927" s="2" t="str">
        <f>IFERROR(VLOOKUP(C3927, [5]stores!A:B, 2, FALSE), "Unknown")</f>
        <v>Rowlett Bikes</v>
      </c>
      <c r="M3927" s="2" t="str">
        <f>VLOOKUP(D3927,[3]products!A:B,2,FALSE)</f>
        <v>Strider Classic 12 Balance Bike - 2018</v>
      </c>
      <c r="N3927" s="2" t="str">
        <f>VLOOKUP(D3927, [3]products!A:H, 8, FALSE)</f>
        <v>Strider</v>
      </c>
      <c r="O3927" s="21">
        <f>VLOOKUP(A3927, [1]orders!A:D, 4, FALSE)</f>
        <v>43114</v>
      </c>
      <c r="P3927" s="2">
        <v>2</v>
      </c>
      <c r="Q3927" s="2">
        <v>89.99</v>
      </c>
      <c r="R3927" s="27">
        <v>0.2</v>
      </c>
      <c r="S3927" s="2">
        <f t="shared" si="61"/>
        <v>179.98</v>
      </c>
    </row>
    <row r="3928" spans="1:19" x14ac:dyDescent="0.3">
      <c r="A3928" s="2">
        <v>1347</v>
      </c>
      <c r="B3928" s="2">
        <v>1</v>
      </c>
      <c r="C3928" s="2">
        <f>VLOOKUP(A3928, [1]orders!A:G, 7, FALSE)</f>
        <v>1</v>
      </c>
      <c r="D3928" s="2">
        <v>43</v>
      </c>
      <c r="E3928" s="2">
        <f>VLOOKUP(C3928, [2]staffs!A:G,1,FALSE)</f>
        <v>1</v>
      </c>
      <c r="F3928" s="2" t="str">
        <f>VLOOKUP(E3928, [2]staffs!A:D,4,FALSE)</f>
        <v>fabiola.jackson@bikes.shop</v>
      </c>
      <c r="G3928" s="2">
        <f>VLOOKUP(D3928, [3]products!$A:$D, 4, FALSE)</f>
        <v>6</v>
      </c>
      <c r="H3928" s="2" t="str">
        <f>VLOOKUP(G3928, [4]categories!A:B, 2, FALSE)</f>
        <v>Mountain Bikes</v>
      </c>
      <c r="I3928" s="14">
        <f>VLOOKUP(A3928, [1]orders!A:B,2,FALSE)</f>
        <v>247</v>
      </c>
      <c r="J3928" s="14" t="str">
        <f>VLOOKUP(A3928, [1]orders!A:I,9,FALSE)</f>
        <v>muriel.juarez@gmail.com</v>
      </c>
      <c r="K3928" s="14">
        <f>VLOOKUP(A3928, [1]orders!A:J,10,FALSE)</f>
        <v>90274</v>
      </c>
      <c r="L3928" s="2" t="str">
        <f>IFERROR(VLOOKUP(C3928, [5]stores!A:B, 2, FALSE), "Unknown")</f>
        <v>Santa Cruz Bikes</v>
      </c>
      <c r="M3928" s="2" t="str">
        <f>VLOOKUP(D3928,[3]products!A:B,2,FALSE)</f>
        <v>Trek Fuel EX 9.8 27.5 Plus - 2017</v>
      </c>
      <c r="N3928" s="2" t="str">
        <f>VLOOKUP(D3928, [3]products!A:H, 8, FALSE)</f>
        <v>Trek</v>
      </c>
      <c r="O3928" s="21">
        <f>VLOOKUP(A3928, [1]orders!A:D, 4, FALSE)</f>
        <v>43115</v>
      </c>
      <c r="P3928" s="2">
        <v>2</v>
      </c>
      <c r="Q3928" s="2">
        <v>5299.99</v>
      </c>
      <c r="R3928" s="27">
        <v>7.0000000000000007E-2</v>
      </c>
      <c r="S3928" s="2">
        <f t="shared" si="61"/>
        <v>10599.98</v>
      </c>
    </row>
    <row r="3929" spans="1:19" x14ac:dyDescent="0.3">
      <c r="A3929" s="2">
        <v>1347</v>
      </c>
      <c r="B3929" s="2">
        <v>2</v>
      </c>
      <c r="C3929" s="2">
        <f>VLOOKUP(A3929, [1]orders!A:G, 7, FALSE)</f>
        <v>1</v>
      </c>
      <c r="D3929" s="2">
        <v>53</v>
      </c>
      <c r="E3929" s="2">
        <f>VLOOKUP(C3929, [2]staffs!A:G,1,FALSE)</f>
        <v>1</v>
      </c>
      <c r="F3929" s="2" t="str">
        <f>VLOOKUP(E3929, [2]staffs!A:D,4,FALSE)</f>
        <v>fabiola.jackson@bikes.shop</v>
      </c>
      <c r="G3929" s="2">
        <f>VLOOKUP(D3929, [3]products!$A:$D, 4, FALSE)</f>
        <v>7</v>
      </c>
      <c r="H3929" s="2" t="str">
        <f>VLOOKUP(G3929, [4]categories!A:B, 2, FALSE)</f>
        <v>Road Bikes</v>
      </c>
      <c r="I3929" s="14">
        <f>VLOOKUP(A3929, [1]orders!A:B,2,FALSE)</f>
        <v>247</v>
      </c>
      <c r="J3929" s="14" t="str">
        <f>VLOOKUP(A3929, [1]orders!A:I,9,FALSE)</f>
        <v>muriel.juarez@gmail.com</v>
      </c>
      <c r="K3929" s="14">
        <f>VLOOKUP(A3929, [1]orders!A:J,10,FALSE)</f>
        <v>90274</v>
      </c>
      <c r="L3929" s="2" t="str">
        <f>IFERROR(VLOOKUP(C3929, [5]stores!A:B, 2, FALSE), "Unknown")</f>
        <v>Santa Cruz Bikes</v>
      </c>
      <c r="M3929" s="2" t="str">
        <f>VLOOKUP(D3929,[3]products!A:B,2,FALSE)</f>
        <v>Surly Ogre Frameset - 2017</v>
      </c>
      <c r="N3929" s="2" t="str">
        <f>VLOOKUP(D3929, [3]products!A:H, 8, FALSE)</f>
        <v>Surly</v>
      </c>
      <c r="O3929" s="21">
        <f>VLOOKUP(A3929, [1]orders!A:D, 4, FALSE)</f>
        <v>43115</v>
      </c>
      <c r="P3929" s="2">
        <v>1</v>
      </c>
      <c r="Q3929" s="2">
        <v>749.99</v>
      </c>
      <c r="R3929" s="27">
        <v>0.05</v>
      </c>
      <c r="S3929" s="2">
        <f t="shared" si="61"/>
        <v>749.99</v>
      </c>
    </row>
    <row r="3930" spans="1:19" x14ac:dyDescent="0.3">
      <c r="A3930" s="2">
        <v>1348</v>
      </c>
      <c r="B3930" s="2">
        <v>1</v>
      </c>
      <c r="C3930" s="2">
        <f>VLOOKUP(A3930, [1]orders!A:G, 7, FALSE)</f>
        <v>1</v>
      </c>
      <c r="D3930" s="2">
        <v>203</v>
      </c>
      <c r="E3930" s="2">
        <f>VLOOKUP(C3930, [2]staffs!A:G,1,FALSE)</f>
        <v>1</v>
      </c>
      <c r="F3930" s="2" t="str">
        <f>VLOOKUP(E3930, [2]staffs!A:D,4,FALSE)</f>
        <v>fabiola.jackson@bikes.shop</v>
      </c>
      <c r="G3930" s="2">
        <f>VLOOKUP(D3930, [3]products!$A:$D, 4, FALSE)</f>
        <v>5</v>
      </c>
      <c r="H3930" s="2" t="str">
        <f>VLOOKUP(G3930, [4]categories!A:B, 2, FALSE)</f>
        <v>Electric Bikes</v>
      </c>
      <c r="I3930" s="14">
        <f>VLOOKUP(A3930, [1]orders!A:B,2,FALSE)</f>
        <v>1214</v>
      </c>
      <c r="J3930" s="14" t="str">
        <f>VLOOKUP(A3930, [1]orders!A:I,9,FALSE)</f>
        <v>brigid.sharp@hotmail.com</v>
      </c>
      <c r="K3930" s="14">
        <f>VLOOKUP(A3930, [1]orders!A:J,10,FALSE)</f>
        <v>95050</v>
      </c>
      <c r="L3930" s="2" t="str">
        <f>IFERROR(VLOOKUP(C3930, [5]stores!A:B, 2, FALSE), "Unknown")</f>
        <v>Santa Cruz Bikes</v>
      </c>
      <c r="M3930" s="2" t="str">
        <f>VLOOKUP(D3930,[3]products!A:B,2,FALSE)</f>
        <v>Trek Powerfly 7 FS - 2018</v>
      </c>
      <c r="N3930" s="2" t="str">
        <f>VLOOKUP(D3930, [3]products!A:H, 8, FALSE)</f>
        <v>Trek</v>
      </c>
      <c r="O3930" s="21">
        <f>VLOOKUP(A3930, [1]orders!A:D, 4, FALSE)</f>
        <v>43115</v>
      </c>
      <c r="P3930" s="2">
        <v>1</v>
      </c>
      <c r="Q3930" s="2">
        <v>4999.99</v>
      </c>
      <c r="R3930" s="27">
        <v>0.05</v>
      </c>
      <c r="S3930" s="2">
        <f t="shared" si="61"/>
        <v>4999.99</v>
      </c>
    </row>
    <row r="3931" spans="1:19" x14ac:dyDescent="0.3">
      <c r="A3931" s="2">
        <v>1348</v>
      </c>
      <c r="B3931" s="2">
        <v>2</v>
      </c>
      <c r="C3931" s="2">
        <f>VLOOKUP(A3931, [1]orders!A:G, 7, FALSE)</f>
        <v>1</v>
      </c>
      <c r="D3931" s="2">
        <v>148</v>
      </c>
      <c r="E3931" s="2">
        <f>VLOOKUP(C3931, [2]staffs!A:G,1,FALSE)</f>
        <v>1</v>
      </c>
      <c r="F3931" s="2" t="str">
        <f>VLOOKUP(E3931, [2]staffs!A:D,4,FALSE)</f>
        <v>fabiola.jackson@bikes.shop</v>
      </c>
      <c r="G3931" s="2">
        <f>VLOOKUP(D3931, [3]products!$A:$D, 4, FALSE)</f>
        <v>7</v>
      </c>
      <c r="H3931" s="2" t="str">
        <f>VLOOKUP(G3931, [4]categories!A:B, 2, FALSE)</f>
        <v>Road Bikes</v>
      </c>
      <c r="I3931" s="14">
        <f>VLOOKUP(A3931, [1]orders!A:B,2,FALSE)</f>
        <v>1214</v>
      </c>
      <c r="J3931" s="14" t="str">
        <f>VLOOKUP(A3931, [1]orders!A:I,9,FALSE)</f>
        <v>brigid.sharp@hotmail.com</v>
      </c>
      <c r="K3931" s="14">
        <f>VLOOKUP(A3931, [1]orders!A:J,10,FALSE)</f>
        <v>95050</v>
      </c>
      <c r="L3931" s="2" t="str">
        <f>IFERROR(VLOOKUP(C3931, [5]stores!A:B, 2, FALSE), "Unknown")</f>
        <v>Santa Cruz Bikes</v>
      </c>
      <c r="M3931" s="2" t="str">
        <f>VLOOKUP(D3931,[3]products!A:B,2,FALSE)</f>
        <v>Trek Domane SL 8 Disc - 2018</v>
      </c>
      <c r="N3931" s="2" t="str">
        <f>VLOOKUP(D3931, [3]products!A:H, 8, FALSE)</f>
        <v>Trek</v>
      </c>
      <c r="O3931" s="21">
        <f>VLOOKUP(A3931, [1]orders!A:D, 4, FALSE)</f>
        <v>43115</v>
      </c>
      <c r="P3931" s="2">
        <v>1</v>
      </c>
      <c r="Q3931" s="2">
        <v>5499.99</v>
      </c>
      <c r="R3931" s="27">
        <v>0.05</v>
      </c>
      <c r="S3931" s="2">
        <f t="shared" si="61"/>
        <v>5499.99</v>
      </c>
    </row>
    <row r="3932" spans="1:19" x14ac:dyDescent="0.3">
      <c r="A3932" s="2">
        <v>1348</v>
      </c>
      <c r="B3932" s="2">
        <v>3</v>
      </c>
      <c r="C3932" s="2">
        <f>VLOOKUP(A3932, [1]orders!A:G, 7, FALSE)</f>
        <v>1</v>
      </c>
      <c r="D3932" s="2">
        <v>58</v>
      </c>
      <c r="E3932" s="2">
        <f>VLOOKUP(C3932, [2]staffs!A:G,1,FALSE)</f>
        <v>1</v>
      </c>
      <c r="F3932" s="2" t="str">
        <f>VLOOKUP(E3932, [2]staffs!A:D,4,FALSE)</f>
        <v>fabiola.jackson@bikes.shop</v>
      </c>
      <c r="G3932" s="2">
        <f>VLOOKUP(D3932, [3]products!$A:$D, 4, FALSE)</f>
        <v>7</v>
      </c>
      <c r="H3932" s="2" t="str">
        <f>VLOOKUP(G3932, [4]categories!A:B, 2, FALSE)</f>
        <v>Road Bikes</v>
      </c>
      <c r="I3932" s="14">
        <f>VLOOKUP(A3932, [1]orders!A:B,2,FALSE)</f>
        <v>1214</v>
      </c>
      <c r="J3932" s="14" t="str">
        <f>VLOOKUP(A3932, [1]orders!A:I,9,FALSE)</f>
        <v>brigid.sharp@hotmail.com</v>
      </c>
      <c r="K3932" s="14">
        <f>VLOOKUP(A3932, [1]orders!A:J,10,FALSE)</f>
        <v>95050</v>
      </c>
      <c r="L3932" s="2" t="str">
        <f>IFERROR(VLOOKUP(C3932, [5]stores!A:B, 2, FALSE), "Unknown")</f>
        <v>Santa Cruz Bikes</v>
      </c>
      <c r="M3932" s="2" t="str">
        <f>VLOOKUP(D3932,[3]products!A:B,2,FALSE)</f>
        <v>Trek Madone 9.2 - 2017</v>
      </c>
      <c r="N3932" s="2" t="str">
        <f>VLOOKUP(D3932, [3]products!A:H, 8, FALSE)</f>
        <v>Trek</v>
      </c>
      <c r="O3932" s="21">
        <f>VLOOKUP(A3932, [1]orders!A:D, 4, FALSE)</f>
        <v>43115</v>
      </c>
      <c r="P3932" s="2">
        <v>2</v>
      </c>
      <c r="Q3932" s="2">
        <v>4999.99</v>
      </c>
      <c r="R3932" s="27">
        <v>0.1</v>
      </c>
      <c r="S3932" s="2">
        <f t="shared" si="61"/>
        <v>9999.98</v>
      </c>
    </row>
    <row r="3933" spans="1:19" x14ac:dyDescent="0.3">
      <c r="A3933" s="2">
        <v>1348</v>
      </c>
      <c r="B3933" s="2">
        <v>4</v>
      </c>
      <c r="C3933" s="2">
        <f>VLOOKUP(A3933, [1]orders!A:G, 7, FALSE)</f>
        <v>1</v>
      </c>
      <c r="D3933" s="2">
        <v>147</v>
      </c>
      <c r="E3933" s="2">
        <f>VLOOKUP(C3933, [2]staffs!A:G,1,FALSE)</f>
        <v>1</v>
      </c>
      <c r="F3933" s="2" t="str">
        <f>VLOOKUP(E3933, [2]staffs!A:D,4,FALSE)</f>
        <v>fabiola.jackson@bikes.shop</v>
      </c>
      <c r="G3933" s="2">
        <f>VLOOKUP(D3933, [3]products!$A:$D, 4, FALSE)</f>
        <v>7</v>
      </c>
      <c r="H3933" s="2" t="str">
        <f>VLOOKUP(G3933, [4]categories!A:B, 2, FALSE)</f>
        <v>Road Bikes</v>
      </c>
      <c r="I3933" s="14">
        <f>VLOOKUP(A3933, [1]orders!A:B,2,FALSE)</f>
        <v>1214</v>
      </c>
      <c r="J3933" s="14" t="str">
        <f>VLOOKUP(A3933, [1]orders!A:I,9,FALSE)</f>
        <v>brigid.sharp@hotmail.com</v>
      </c>
      <c r="K3933" s="14">
        <f>VLOOKUP(A3933, [1]orders!A:J,10,FALSE)</f>
        <v>95050</v>
      </c>
      <c r="L3933" s="2" t="str">
        <f>IFERROR(VLOOKUP(C3933, [5]stores!A:B, 2, FALSE), "Unknown")</f>
        <v>Santa Cruz Bikes</v>
      </c>
      <c r="M3933" s="2" t="str">
        <f>VLOOKUP(D3933,[3]products!A:B,2,FALSE)</f>
        <v>Trek Domane ALR 5 Gravel - 2018</v>
      </c>
      <c r="N3933" s="2" t="str">
        <f>VLOOKUP(D3933, [3]products!A:H, 8, FALSE)</f>
        <v>Trek</v>
      </c>
      <c r="O3933" s="21">
        <f>VLOOKUP(A3933, [1]orders!A:D, 4, FALSE)</f>
        <v>43115</v>
      </c>
      <c r="P3933" s="2">
        <v>1</v>
      </c>
      <c r="Q3933" s="2">
        <v>1799.99</v>
      </c>
      <c r="R3933" s="27">
        <v>7.0000000000000007E-2</v>
      </c>
      <c r="S3933" s="2">
        <f t="shared" si="61"/>
        <v>1799.99</v>
      </c>
    </row>
    <row r="3934" spans="1:19" x14ac:dyDescent="0.3">
      <c r="A3934" s="2">
        <v>1349</v>
      </c>
      <c r="B3934" s="2">
        <v>1</v>
      </c>
      <c r="C3934" s="2">
        <f>VLOOKUP(A3934, [1]orders!A:G, 7, FALSE)</f>
        <v>2</v>
      </c>
      <c r="D3934" s="2">
        <v>138</v>
      </c>
      <c r="E3934" s="2">
        <f>VLOOKUP(C3934, [2]staffs!A:G,1,FALSE)</f>
        <v>2</v>
      </c>
      <c r="F3934" s="2" t="str">
        <f>VLOOKUP(E3934, [2]staffs!A:D,4,FALSE)</f>
        <v>mireya.copeland@bikes.shop</v>
      </c>
      <c r="G3934" s="2">
        <f>VLOOKUP(D3934, [3]products!$A:$D, 4, FALSE)</f>
        <v>6</v>
      </c>
      <c r="H3934" s="2" t="str">
        <f>VLOOKUP(G3934, [4]categories!A:B, 2, FALSE)</f>
        <v>Mountain Bikes</v>
      </c>
      <c r="I3934" s="14">
        <f>VLOOKUP(A3934, [1]orders!A:B,2,FALSE)</f>
        <v>464</v>
      </c>
      <c r="J3934" s="14" t="str">
        <f>VLOOKUP(A3934, [1]orders!A:I,9,FALSE)</f>
        <v>bess.mcbride@yahoo.com</v>
      </c>
      <c r="K3934" s="14">
        <f>VLOOKUP(A3934, [1]orders!A:J,10,FALSE)</f>
        <v>11530</v>
      </c>
      <c r="L3934" s="2" t="str">
        <f>IFERROR(VLOOKUP(C3934, [5]stores!A:B, 2, FALSE), "Unknown")</f>
        <v>Baldwin Bikes</v>
      </c>
      <c r="M3934" s="2" t="str">
        <f>VLOOKUP(D3934,[3]products!A:B,2,FALSE)</f>
        <v>Trek Fuel EX 5 Plus - 2018</v>
      </c>
      <c r="N3934" s="2" t="str">
        <f>VLOOKUP(D3934, [3]products!A:H, 8, FALSE)</f>
        <v>Trek</v>
      </c>
      <c r="O3934" s="21">
        <f>VLOOKUP(A3934, [1]orders!A:D, 4, FALSE)</f>
        <v>43115</v>
      </c>
      <c r="P3934" s="2">
        <v>2</v>
      </c>
      <c r="Q3934" s="2">
        <v>2249.9899999999998</v>
      </c>
      <c r="R3934" s="27">
        <v>0.05</v>
      </c>
      <c r="S3934" s="2">
        <f t="shared" si="61"/>
        <v>4499.9799999999996</v>
      </c>
    </row>
    <row r="3935" spans="1:19" x14ac:dyDescent="0.3">
      <c r="A3935" s="2">
        <v>1349</v>
      </c>
      <c r="B3935" s="2">
        <v>2</v>
      </c>
      <c r="C3935" s="2">
        <f>VLOOKUP(A3935, [1]orders!A:G, 7, FALSE)</f>
        <v>2</v>
      </c>
      <c r="D3935" s="2">
        <v>205</v>
      </c>
      <c r="E3935" s="2">
        <f>VLOOKUP(C3935, [2]staffs!A:G,1,FALSE)</f>
        <v>2</v>
      </c>
      <c r="F3935" s="2" t="str">
        <f>VLOOKUP(E3935, [2]staffs!A:D,4,FALSE)</f>
        <v>mireya.copeland@bikes.shop</v>
      </c>
      <c r="G3935" s="2">
        <f>VLOOKUP(D3935, [3]products!$A:$D, 4, FALSE)</f>
        <v>5</v>
      </c>
      <c r="H3935" s="2" t="str">
        <f>VLOOKUP(G3935, [4]categories!A:B, 2, FALSE)</f>
        <v>Electric Bikes</v>
      </c>
      <c r="I3935" s="14">
        <f>VLOOKUP(A3935, [1]orders!A:B,2,FALSE)</f>
        <v>464</v>
      </c>
      <c r="J3935" s="14" t="str">
        <f>VLOOKUP(A3935, [1]orders!A:I,9,FALSE)</f>
        <v>bess.mcbride@yahoo.com</v>
      </c>
      <c r="K3935" s="14">
        <f>VLOOKUP(A3935, [1]orders!A:J,10,FALSE)</f>
        <v>11530</v>
      </c>
      <c r="L3935" s="2" t="str">
        <f>IFERROR(VLOOKUP(C3935, [5]stores!A:B, 2, FALSE), "Unknown")</f>
        <v>Baldwin Bikes</v>
      </c>
      <c r="M3935" s="2" t="str">
        <f>VLOOKUP(D3935,[3]products!A:B,2,FALSE)</f>
        <v>Trek Super Commuter+ 8S - 2018</v>
      </c>
      <c r="N3935" s="2" t="str">
        <f>VLOOKUP(D3935, [3]products!A:H, 8, FALSE)</f>
        <v>Trek</v>
      </c>
      <c r="O3935" s="21">
        <f>VLOOKUP(A3935, [1]orders!A:D, 4, FALSE)</f>
        <v>43115</v>
      </c>
      <c r="P3935" s="2">
        <v>2</v>
      </c>
      <c r="Q3935" s="2">
        <v>4999.99</v>
      </c>
      <c r="R3935" s="27">
        <v>7.0000000000000007E-2</v>
      </c>
      <c r="S3935" s="2">
        <f t="shared" si="61"/>
        <v>9999.98</v>
      </c>
    </row>
    <row r="3936" spans="1:19" x14ac:dyDescent="0.3">
      <c r="A3936" s="2">
        <v>1349</v>
      </c>
      <c r="B3936" s="2">
        <v>3</v>
      </c>
      <c r="C3936" s="2">
        <f>VLOOKUP(A3936, [1]orders!A:G, 7, FALSE)</f>
        <v>2</v>
      </c>
      <c r="D3936" s="2">
        <v>168</v>
      </c>
      <c r="E3936" s="2">
        <f>VLOOKUP(C3936, [2]staffs!A:G,1,FALSE)</f>
        <v>2</v>
      </c>
      <c r="F3936" s="2" t="str">
        <f>VLOOKUP(E3936, [2]staffs!A:D,4,FALSE)</f>
        <v>mireya.copeland@bikes.shop</v>
      </c>
      <c r="G3936" s="2">
        <f>VLOOKUP(D3936, [3]products!$A:$D, 4, FALSE)</f>
        <v>7</v>
      </c>
      <c r="H3936" s="2" t="str">
        <f>VLOOKUP(G3936, [4]categories!A:B, 2, FALSE)</f>
        <v>Road Bikes</v>
      </c>
      <c r="I3936" s="14">
        <f>VLOOKUP(A3936, [1]orders!A:B,2,FALSE)</f>
        <v>464</v>
      </c>
      <c r="J3936" s="14" t="str">
        <f>VLOOKUP(A3936, [1]orders!A:I,9,FALSE)</f>
        <v>bess.mcbride@yahoo.com</v>
      </c>
      <c r="K3936" s="14">
        <f>VLOOKUP(A3936, [1]orders!A:J,10,FALSE)</f>
        <v>11530</v>
      </c>
      <c r="L3936" s="2" t="str">
        <f>IFERROR(VLOOKUP(C3936, [5]stores!A:B, 2, FALSE), "Unknown")</f>
        <v>Baldwin Bikes</v>
      </c>
      <c r="M3936" s="2" t="str">
        <f>VLOOKUP(D3936,[3]products!A:B,2,FALSE)</f>
        <v>Surly Straggler - 2018</v>
      </c>
      <c r="N3936" s="2" t="str">
        <f>VLOOKUP(D3936, [3]products!A:H, 8, FALSE)</f>
        <v>Surly</v>
      </c>
      <c r="O3936" s="21">
        <f>VLOOKUP(A3936, [1]orders!A:D, 4, FALSE)</f>
        <v>43115</v>
      </c>
      <c r="P3936" s="2">
        <v>2</v>
      </c>
      <c r="Q3936" s="2">
        <v>1549</v>
      </c>
      <c r="R3936" s="27">
        <v>0.2</v>
      </c>
      <c r="S3936" s="2">
        <f t="shared" si="61"/>
        <v>3098</v>
      </c>
    </row>
    <row r="3937" spans="1:19" x14ac:dyDescent="0.3">
      <c r="A3937" s="2">
        <v>1349</v>
      </c>
      <c r="B3937" s="2">
        <v>4</v>
      </c>
      <c r="C3937" s="2">
        <f>VLOOKUP(A3937, [1]orders!A:G, 7, FALSE)</f>
        <v>2</v>
      </c>
      <c r="D3937" s="2">
        <v>184</v>
      </c>
      <c r="E3937" s="2">
        <f>VLOOKUP(C3937, [2]staffs!A:G,1,FALSE)</f>
        <v>2</v>
      </c>
      <c r="F3937" s="2" t="str">
        <f>VLOOKUP(E3937, [2]staffs!A:D,4,FALSE)</f>
        <v>mireya.copeland@bikes.shop</v>
      </c>
      <c r="G3937" s="2">
        <f>VLOOKUP(D3937, [3]products!$A:$D, 4, FALSE)</f>
        <v>7</v>
      </c>
      <c r="H3937" s="2" t="str">
        <f>VLOOKUP(G3937, [4]categories!A:B, 2, FALSE)</f>
        <v>Road Bikes</v>
      </c>
      <c r="I3937" s="14">
        <f>VLOOKUP(A3937, [1]orders!A:B,2,FALSE)</f>
        <v>464</v>
      </c>
      <c r="J3937" s="14" t="str">
        <f>VLOOKUP(A3937, [1]orders!A:I,9,FALSE)</f>
        <v>bess.mcbride@yahoo.com</v>
      </c>
      <c r="K3937" s="14">
        <f>VLOOKUP(A3937, [1]orders!A:J,10,FALSE)</f>
        <v>11530</v>
      </c>
      <c r="L3937" s="2" t="str">
        <f>IFERROR(VLOOKUP(C3937, [5]stores!A:B, 2, FALSE), "Unknown")</f>
        <v>Baldwin Bikes</v>
      </c>
      <c r="M3937" s="2" t="str">
        <f>VLOOKUP(D3937,[3]products!A:B,2,FALSE)</f>
        <v>Trek Domane SL 6 Disc - 2018</v>
      </c>
      <c r="N3937" s="2" t="str">
        <f>VLOOKUP(D3937, [3]products!A:H, 8, FALSE)</f>
        <v>Trek</v>
      </c>
      <c r="O3937" s="21">
        <f>VLOOKUP(A3937, [1]orders!A:D, 4, FALSE)</f>
        <v>43115</v>
      </c>
      <c r="P3937" s="2">
        <v>1</v>
      </c>
      <c r="Q3937" s="2">
        <v>3499.99</v>
      </c>
      <c r="R3937" s="27">
        <v>0.2</v>
      </c>
      <c r="S3937" s="2">
        <f t="shared" si="61"/>
        <v>3499.99</v>
      </c>
    </row>
    <row r="3938" spans="1:19" x14ac:dyDescent="0.3">
      <c r="A3938" s="2">
        <v>1350</v>
      </c>
      <c r="B3938" s="2">
        <v>1</v>
      </c>
      <c r="C3938" s="2">
        <f>VLOOKUP(A3938, [1]orders!A:G, 7, FALSE)</f>
        <v>2</v>
      </c>
      <c r="D3938" s="2">
        <v>305</v>
      </c>
      <c r="E3938" s="2">
        <f>VLOOKUP(C3938, [2]staffs!A:G,1,FALSE)</f>
        <v>2</v>
      </c>
      <c r="F3938" s="2" t="str">
        <f>VLOOKUP(E3938, [2]staffs!A:D,4,FALSE)</f>
        <v>mireya.copeland@bikes.shop</v>
      </c>
      <c r="G3938" s="2">
        <f>VLOOKUP(D3938, [3]products!$A:$D, 4, FALSE)</f>
        <v>2</v>
      </c>
      <c r="H3938" s="2" t="str">
        <f>VLOOKUP(G3938, [4]categories!A:B, 2, FALSE)</f>
        <v>Comfort Bicycles</v>
      </c>
      <c r="I3938" s="14">
        <f>VLOOKUP(A3938, [1]orders!A:B,2,FALSE)</f>
        <v>637</v>
      </c>
      <c r="J3938" s="14" t="str">
        <f>VLOOKUP(A3938, [1]orders!A:I,9,FALSE)</f>
        <v>kara.higgins@aol.com</v>
      </c>
      <c r="K3938" s="14">
        <f>VLOOKUP(A3938, [1]orders!A:J,10,FALSE)</f>
        <v>10562</v>
      </c>
      <c r="L3938" s="2" t="str">
        <f>IFERROR(VLOOKUP(C3938, [5]stores!A:B, 2, FALSE), "Unknown")</f>
        <v>Baldwin Bikes</v>
      </c>
      <c r="M3938" s="2" t="str">
        <f>VLOOKUP(D3938,[3]products!A:B,2,FALSE)</f>
        <v>Electra Townie Balloon 3i EQ - 2017/2018</v>
      </c>
      <c r="N3938" s="2" t="str">
        <f>VLOOKUP(D3938, [3]products!A:H, 8, FALSE)</f>
        <v>Electra</v>
      </c>
      <c r="O3938" s="21">
        <f>VLOOKUP(A3938, [1]orders!A:D, 4, FALSE)</f>
        <v>43115</v>
      </c>
      <c r="P3938" s="2">
        <v>1</v>
      </c>
      <c r="Q3938" s="2">
        <v>749.99</v>
      </c>
      <c r="R3938" s="27">
        <v>0.1</v>
      </c>
      <c r="S3938" s="2">
        <f t="shared" si="61"/>
        <v>749.99</v>
      </c>
    </row>
    <row r="3939" spans="1:19" x14ac:dyDescent="0.3">
      <c r="A3939" s="2">
        <v>1350</v>
      </c>
      <c r="B3939" s="2">
        <v>2</v>
      </c>
      <c r="C3939" s="2">
        <f>VLOOKUP(A3939, [1]orders!A:G, 7, FALSE)</f>
        <v>2</v>
      </c>
      <c r="D3939" s="2">
        <v>250</v>
      </c>
      <c r="E3939" s="2">
        <f>VLOOKUP(C3939, [2]staffs!A:G,1,FALSE)</f>
        <v>2</v>
      </c>
      <c r="F3939" s="2" t="str">
        <f>VLOOKUP(E3939, [2]staffs!A:D,4,FALSE)</f>
        <v>mireya.copeland@bikes.shop</v>
      </c>
      <c r="G3939" s="2">
        <f>VLOOKUP(D3939, [3]products!$A:$D, 4, FALSE)</f>
        <v>3</v>
      </c>
      <c r="H3939" s="2" t="str">
        <f>VLOOKUP(G3939, [4]categories!A:B, 2, FALSE)</f>
        <v>Cruisers Bicycles</v>
      </c>
      <c r="I3939" s="14">
        <f>VLOOKUP(A3939, [1]orders!A:B,2,FALSE)</f>
        <v>637</v>
      </c>
      <c r="J3939" s="14" t="str">
        <f>VLOOKUP(A3939, [1]orders!A:I,9,FALSE)</f>
        <v>kara.higgins@aol.com</v>
      </c>
      <c r="K3939" s="14">
        <f>VLOOKUP(A3939, [1]orders!A:J,10,FALSE)</f>
        <v>10562</v>
      </c>
      <c r="L3939" s="2" t="str">
        <f>IFERROR(VLOOKUP(C3939, [5]stores!A:B, 2, FALSE), "Unknown")</f>
        <v>Baldwin Bikes</v>
      </c>
      <c r="M3939" s="2" t="str">
        <f>VLOOKUP(D3939,[3]products!A:B,2,FALSE)</f>
        <v>Electra Townie Go! 8i - 2017/2018</v>
      </c>
      <c r="N3939" s="2" t="str">
        <f>VLOOKUP(D3939, [3]products!A:H, 8, FALSE)</f>
        <v>Electra</v>
      </c>
      <c r="O3939" s="21">
        <f>VLOOKUP(A3939, [1]orders!A:D, 4, FALSE)</f>
        <v>43115</v>
      </c>
      <c r="P3939" s="2">
        <v>1</v>
      </c>
      <c r="Q3939" s="2">
        <v>2599.9899999999998</v>
      </c>
      <c r="R3939" s="27">
        <v>7.0000000000000007E-2</v>
      </c>
      <c r="S3939" s="2">
        <f t="shared" si="61"/>
        <v>2599.9899999999998</v>
      </c>
    </row>
    <row r="3940" spans="1:19" x14ac:dyDescent="0.3">
      <c r="A3940" s="2">
        <v>1350</v>
      </c>
      <c r="B3940" s="2">
        <v>3</v>
      </c>
      <c r="C3940" s="2">
        <f>VLOOKUP(A3940, [1]orders!A:G, 7, FALSE)</f>
        <v>2</v>
      </c>
      <c r="D3940" s="2">
        <v>253</v>
      </c>
      <c r="E3940" s="2">
        <f>VLOOKUP(C3940, [2]staffs!A:G,1,FALSE)</f>
        <v>2</v>
      </c>
      <c r="F3940" s="2" t="str">
        <f>VLOOKUP(E3940, [2]staffs!A:D,4,FALSE)</f>
        <v>mireya.copeland@bikes.shop</v>
      </c>
      <c r="G3940" s="2">
        <f>VLOOKUP(D3940, [3]products!$A:$D, 4, FALSE)</f>
        <v>3</v>
      </c>
      <c r="H3940" s="2" t="str">
        <f>VLOOKUP(G3940, [4]categories!A:B, 2, FALSE)</f>
        <v>Cruisers Bicycles</v>
      </c>
      <c r="I3940" s="14">
        <f>VLOOKUP(A3940, [1]orders!A:B,2,FALSE)</f>
        <v>637</v>
      </c>
      <c r="J3940" s="14" t="str">
        <f>VLOOKUP(A3940, [1]orders!A:I,9,FALSE)</f>
        <v>kara.higgins@aol.com</v>
      </c>
      <c r="K3940" s="14">
        <f>VLOOKUP(A3940, [1]orders!A:J,10,FALSE)</f>
        <v>10562</v>
      </c>
      <c r="L3940" s="2" t="str">
        <f>IFERROR(VLOOKUP(C3940, [5]stores!A:B, 2, FALSE), "Unknown")</f>
        <v>Baldwin Bikes</v>
      </c>
      <c r="M3940" s="2" t="str">
        <f>VLOOKUP(D3940,[3]products!A:B,2,FALSE)</f>
        <v>Electra Townie Go! 8i Ladies' - 2018</v>
      </c>
      <c r="N3940" s="2" t="str">
        <f>VLOOKUP(D3940, [3]products!A:H, 8, FALSE)</f>
        <v>Electra</v>
      </c>
      <c r="O3940" s="21">
        <f>VLOOKUP(A3940, [1]orders!A:D, 4, FALSE)</f>
        <v>43115</v>
      </c>
      <c r="P3940" s="2">
        <v>1</v>
      </c>
      <c r="Q3940" s="2">
        <v>2599.9899999999998</v>
      </c>
      <c r="R3940" s="27">
        <v>7.0000000000000007E-2</v>
      </c>
      <c r="S3940" s="2">
        <f t="shared" si="61"/>
        <v>2599.9899999999998</v>
      </c>
    </row>
    <row r="3941" spans="1:19" x14ac:dyDescent="0.3">
      <c r="A3941" s="2">
        <v>1350</v>
      </c>
      <c r="B3941" s="2">
        <v>4</v>
      </c>
      <c r="C3941" s="2">
        <f>VLOOKUP(A3941, [1]orders!A:G, 7, FALSE)</f>
        <v>2</v>
      </c>
      <c r="D3941" s="2">
        <v>159</v>
      </c>
      <c r="E3941" s="2">
        <f>VLOOKUP(C3941, [2]staffs!A:G,1,FALSE)</f>
        <v>2</v>
      </c>
      <c r="F3941" s="2" t="str">
        <f>VLOOKUP(E3941, [2]staffs!A:D,4,FALSE)</f>
        <v>mireya.copeland@bikes.shop</v>
      </c>
      <c r="G3941" s="2">
        <f>VLOOKUP(D3941, [3]products!$A:$D, 4, FALSE)</f>
        <v>7</v>
      </c>
      <c r="H3941" s="2" t="str">
        <f>VLOOKUP(G3941, [4]categories!A:B, 2, FALSE)</f>
        <v>Road Bikes</v>
      </c>
      <c r="I3941" s="14">
        <f>VLOOKUP(A3941, [1]orders!A:B,2,FALSE)</f>
        <v>637</v>
      </c>
      <c r="J3941" s="14" t="str">
        <f>VLOOKUP(A3941, [1]orders!A:I,9,FALSE)</f>
        <v>kara.higgins@aol.com</v>
      </c>
      <c r="K3941" s="14">
        <f>VLOOKUP(A3941, [1]orders!A:J,10,FALSE)</f>
        <v>10562</v>
      </c>
      <c r="L3941" s="2" t="str">
        <f>IFERROR(VLOOKUP(C3941, [5]stores!A:B, 2, FALSE), "Unknown")</f>
        <v>Baldwin Bikes</v>
      </c>
      <c r="M3941" s="2" t="str">
        <f>VLOOKUP(D3941,[3]products!A:B,2,FALSE)</f>
        <v>Trek Emonda ALR 6 - 2018</v>
      </c>
      <c r="N3941" s="2" t="str">
        <f>VLOOKUP(D3941, [3]products!A:H, 8, FALSE)</f>
        <v>Trek</v>
      </c>
      <c r="O3941" s="21">
        <f>VLOOKUP(A3941, [1]orders!A:D, 4, FALSE)</f>
        <v>43115</v>
      </c>
      <c r="P3941" s="2">
        <v>1</v>
      </c>
      <c r="Q3941" s="2">
        <v>2299.9899999999998</v>
      </c>
      <c r="R3941" s="27">
        <v>0.05</v>
      </c>
      <c r="S3941" s="2">
        <f t="shared" si="61"/>
        <v>2299.9899999999998</v>
      </c>
    </row>
    <row r="3942" spans="1:19" x14ac:dyDescent="0.3">
      <c r="A3942" s="2">
        <v>1350</v>
      </c>
      <c r="B3942" s="2">
        <v>5</v>
      </c>
      <c r="C3942" s="2">
        <f>VLOOKUP(A3942, [1]orders!A:G, 7, FALSE)</f>
        <v>2</v>
      </c>
      <c r="D3942" s="2">
        <v>13</v>
      </c>
      <c r="E3942" s="2">
        <f>VLOOKUP(C3942, [2]staffs!A:G,1,FALSE)</f>
        <v>2</v>
      </c>
      <c r="F3942" s="2" t="str">
        <f>VLOOKUP(E3942, [2]staffs!A:D,4,FALSE)</f>
        <v>mireya.copeland@bikes.shop</v>
      </c>
      <c r="G3942" s="2">
        <f>VLOOKUP(D3942, [3]products!$A:$D, 4, FALSE)</f>
        <v>3</v>
      </c>
      <c r="H3942" s="2" t="str">
        <f>VLOOKUP(G3942, [4]categories!A:B, 2, FALSE)</f>
        <v>Cruisers Bicycles</v>
      </c>
      <c r="I3942" s="14">
        <f>VLOOKUP(A3942, [1]orders!A:B,2,FALSE)</f>
        <v>637</v>
      </c>
      <c r="J3942" s="14" t="str">
        <f>VLOOKUP(A3942, [1]orders!A:I,9,FALSE)</f>
        <v>kara.higgins@aol.com</v>
      </c>
      <c r="K3942" s="14">
        <f>VLOOKUP(A3942, [1]orders!A:J,10,FALSE)</f>
        <v>10562</v>
      </c>
      <c r="L3942" s="2" t="str">
        <f>IFERROR(VLOOKUP(C3942, [5]stores!A:B, 2, FALSE), "Unknown")</f>
        <v>Baldwin Bikes</v>
      </c>
      <c r="M3942" s="2" t="str">
        <f>VLOOKUP(D3942,[3]products!A:B,2,FALSE)</f>
        <v>Electra Cruiser 1 (24-Inch) - 2016</v>
      </c>
      <c r="N3942" s="2" t="str">
        <f>VLOOKUP(D3942, [3]products!A:H, 8, FALSE)</f>
        <v>Electra</v>
      </c>
      <c r="O3942" s="21">
        <f>VLOOKUP(A3942, [1]orders!A:D, 4, FALSE)</f>
        <v>43115</v>
      </c>
      <c r="P3942" s="2">
        <v>2</v>
      </c>
      <c r="Q3942" s="2">
        <v>269.99</v>
      </c>
      <c r="R3942" s="27">
        <v>0.2</v>
      </c>
      <c r="S3942" s="2">
        <f t="shared" si="61"/>
        <v>539.98</v>
      </c>
    </row>
    <row r="3943" spans="1:19" x14ac:dyDescent="0.3">
      <c r="A3943" s="2">
        <v>1351</v>
      </c>
      <c r="B3943" s="2">
        <v>1</v>
      </c>
      <c r="C3943" s="2">
        <f>VLOOKUP(A3943, [1]orders!A:G, 7, FALSE)</f>
        <v>2</v>
      </c>
      <c r="D3943" s="2">
        <v>297</v>
      </c>
      <c r="E3943" s="2">
        <f>VLOOKUP(C3943, [2]staffs!A:G,1,FALSE)</f>
        <v>2</v>
      </c>
      <c r="F3943" s="2" t="str">
        <f>VLOOKUP(E3943, [2]staffs!A:D,4,FALSE)</f>
        <v>mireya.copeland@bikes.shop</v>
      </c>
      <c r="G3943" s="2">
        <f>VLOOKUP(D3943, [3]products!$A:$D, 4, FALSE)</f>
        <v>1</v>
      </c>
      <c r="H3943" s="2" t="str">
        <f>VLOOKUP(G3943, [4]categories!A:B, 2, FALSE)</f>
        <v>Children Bicycles</v>
      </c>
      <c r="I3943" s="14">
        <f>VLOOKUP(A3943, [1]orders!A:B,2,FALSE)</f>
        <v>1016</v>
      </c>
      <c r="J3943" s="14" t="str">
        <f>VLOOKUP(A3943, [1]orders!A:I,9,FALSE)</f>
        <v>shenna.benton@msn.com</v>
      </c>
      <c r="K3943" s="14">
        <f>VLOOKUP(A3943, [1]orders!A:J,10,FALSE)</f>
        <v>10002</v>
      </c>
      <c r="L3943" s="2" t="str">
        <f>IFERROR(VLOOKUP(C3943, [5]stores!A:B, 2, FALSE), "Unknown")</f>
        <v>Baldwin Bikes</v>
      </c>
      <c r="M3943" s="2" t="str">
        <f>VLOOKUP(D3943,[3]products!A:B,2,FALSE)</f>
        <v>Electra Under-The-Sea 1 16" - 2018</v>
      </c>
      <c r="N3943" s="2" t="str">
        <f>VLOOKUP(D3943, [3]products!A:H, 8, FALSE)</f>
        <v>Electra</v>
      </c>
      <c r="O3943" s="21">
        <f>VLOOKUP(A3943, [1]orders!A:D, 4, FALSE)</f>
        <v>43116</v>
      </c>
      <c r="P3943" s="2">
        <v>2</v>
      </c>
      <c r="Q3943" s="2">
        <v>279.99</v>
      </c>
      <c r="R3943" s="27">
        <v>0.2</v>
      </c>
      <c r="S3943" s="2">
        <f t="shared" si="61"/>
        <v>559.98</v>
      </c>
    </row>
    <row r="3944" spans="1:19" x14ac:dyDescent="0.3">
      <c r="A3944" s="2">
        <v>1351</v>
      </c>
      <c r="B3944" s="2">
        <v>2</v>
      </c>
      <c r="C3944" s="2">
        <f>VLOOKUP(A3944, [1]orders!A:G, 7, FALSE)</f>
        <v>2</v>
      </c>
      <c r="D3944" s="2">
        <v>133</v>
      </c>
      <c r="E3944" s="2">
        <f>VLOOKUP(C3944, [2]staffs!A:G,1,FALSE)</f>
        <v>2</v>
      </c>
      <c r="F3944" s="2" t="str">
        <f>VLOOKUP(E3944, [2]staffs!A:D,4,FALSE)</f>
        <v>mireya.copeland@bikes.shop</v>
      </c>
      <c r="G3944" s="2">
        <f>VLOOKUP(D3944, [3]products!$A:$D, 4, FALSE)</f>
        <v>6</v>
      </c>
      <c r="H3944" s="2" t="str">
        <f>VLOOKUP(G3944, [4]categories!A:B, 2, FALSE)</f>
        <v>Mountain Bikes</v>
      </c>
      <c r="I3944" s="14">
        <f>VLOOKUP(A3944, [1]orders!A:B,2,FALSE)</f>
        <v>1016</v>
      </c>
      <c r="J3944" s="14" t="str">
        <f>VLOOKUP(A3944, [1]orders!A:I,9,FALSE)</f>
        <v>shenna.benton@msn.com</v>
      </c>
      <c r="K3944" s="14">
        <f>VLOOKUP(A3944, [1]orders!A:J,10,FALSE)</f>
        <v>10002</v>
      </c>
      <c r="L3944" s="2" t="str">
        <f>IFERROR(VLOOKUP(C3944, [5]stores!A:B, 2, FALSE), "Unknown")</f>
        <v>Baldwin Bikes</v>
      </c>
      <c r="M3944" s="2" t="str">
        <f>VLOOKUP(D3944,[3]products!A:B,2,FALSE)</f>
        <v>Trek Procaliber Frameset - 2018</v>
      </c>
      <c r="N3944" s="2" t="str">
        <f>VLOOKUP(D3944, [3]products!A:H, 8, FALSE)</f>
        <v>Trek</v>
      </c>
      <c r="O3944" s="21">
        <f>VLOOKUP(A3944, [1]orders!A:D, 4, FALSE)</f>
        <v>43116</v>
      </c>
      <c r="P3944" s="2">
        <v>1</v>
      </c>
      <c r="Q3944" s="2">
        <v>1499.99</v>
      </c>
      <c r="R3944" s="27">
        <v>0.1</v>
      </c>
      <c r="S3944" s="2">
        <f t="shared" si="61"/>
        <v>1499.99</v>
      </c>
    </row>
    <row r="3945" spans="1:19" x14ac:dyDescent="0.3">
      <c r="A3945" s="2">
        <v>1352</v>
      </c>
      <c r="B3945" s="2">
        <v>1</v>
      </c>
      <c r="C3945" s="2">
        <f>VLOOKUP(A3945, [1]orders!A:G, 7, FALSE)</f>
        <v>2</v>
      </c>
      <c r="D3945" s="2">
        <v>136</v>
      </c>
      <c r="E3945" s="2">
        <f>VLOOKUP(C3945, [2]staffs!A:G,1,FALSE)</f>
        <v>2</v>
      </c>
      <c r="F3945" s="2" t="str">
        <f>VLOOKUP(E3945, [2]staffs!A:D,4,FALSE)</f>
        <v>mireya.copeland@bikes.shop</v>
      </c>
      <c r="G3945" s="2">
        <f>VLOOKUP(D3945, [3]products!$A:$D, 4, FALSE)</f>
        <v>6</v>
      </c>
      <c r="H3945" s="2" t="str">
        <f>VLOOKUP(G3945, [4]categories!A:B, 2, FALSE)</f>
        <v>Mountain Bikes</v>
      </c>
      <c r="I3945" s="14">
        <f>VLOOKUP(A3945, [1]orders!A:B,2,FALSE)</f>
        <v>1433</v>
      </c>
      <c r="J3945" s="14" t="str">
        <f>VLOOKUP(A3945, [1]orders!A:I,9,FALSE)</f>
        <v>nicola.knight@aol.com</v>
      </c>
      <c r="K3945" s="14">
        <f>VLOOKUP(A3945, [1]orders!A:J,10,FALSE)</f>
        <v>10583</v>
      </c>
      <c r="L3945" s="2" t="str">
        <f>IFERROR(VLOOKUP(C3945, [5]stores!A:B, 2, FALSE), "Unknown")</f>
        <v>Baldwin Bikes</v>
      </c>
      <c r="M3945" s="2" t="str">
        <f>VLOOKUP(D3945,[3]products!A:B,2,FALSE)</f>
        <v>Trek Procaliber 6 - 2018</v>
      </c>
      <c r="N3945" s="2" t="str">
        <f>VLOOKUP(D3945, [3]products!A:H, 8, FALSE)</f>
        <v>Trek</v>
      </c>
      <c r="O3945" s="21">
        <f>VLOOKUP(A3945, [1]orders!A:D, 4, FALSE)</f>
        <v>43116</v>
      </c>
      <c r="P3945" s="2">
        <v>1</v>
      </c>
      <c r="Q3945" s="2">
        <v>1799.99</v>
      </c>
      <c r="R3945" s="27">
        <v>0.2</v>
      </c>
      <c r="S3945" s="2">
        <f t="shared" si="61"/>
        <v>1799.99</v>
      </c>
    </row>
    <row r="3946" spans="1:19" x14ac:dyDescent="0.3">
      <c r="A3946" s="2">
        <v>1352</v>
      </c>
      <c r="B3946" s="2">
        <v>2</v>
      </c>
      <c r="C3946" s="2">
        <f>VLOOKUP(A3946, [1]orders!A:G, 7, FALSE)</f>
        <v>2</v>
      </c>
      <c r="D3946" s="2">
        <v>52</v>
      </c>
      <c r="E3946" s="2">
        <f>VLOOKUP(C3946, [2]staffs!A:G,1,FALSE)</f>
        <v>2</v>
      </c>
      <c r="F3946" s="2" t="str">
        <f>VLOOKUP(E3946, [2]staffs!A:D,4,FALSE)</f>
        <v>mireya.copeland@bikes.shop</v>
      </c>
      <c r="G3946" s="2">
        <f>VLOOKUP(D3946, [3]products!$A:$D, 4, FALSE)</f>
        <v>7</v>
      </c>
      <c r="H3946" s="2" t="str">
        <f>VLOOKUP(G3946, [4]categories!A:B, 2, FALSE)</f>
        <v>Road Bikes</v>
      </c>
      <c r="I3946" s="14">
        <f>VLOOKUP(A3946, [1]orders!A:B,2,FALSE)</f>
        <v>1433</v>
      </c>
      <c r="J3946" s="14" t="str">
        <f>VLOOKUP(A3946, [1]orders!A:I,9,FALSE)</f>
        <v>nicola.knight@aol.com</v>
      </c>
      <c r="K3946" s="14">
        <f>VLOOKUP(A3946, [1]orders!A:J,10,FALSE)</f>
        <v>10583</v>
      </c>
      <c r="L3946" s="2" t="str">
        <f>IFERROR(VLOOKUP(C3946, [5]stores!A:B, 2, FALSE), "Unknown")</f>
        <v>Baldwin Bikes</v>
      </c>
      <c r="M3946" s="2" t="str">
        <f>VLOOKUP(D3946,[3]products!A:B,2,FALSE)</f>
        <v>Surly Steamroller - 2017</v>
      </c>
      <c r="N3946" s="2" t="str">
        <f>VLOOKUP(D3946, [3]products!A:H, 8, FALSE)</f>
        <v>Surly</v>
      </c>
      <c r="O3946" s="21">
        <f>VLOOKUP(A3946, [1]orders!A:D, 4, FALSE)</f>
        <v>43116</v>
      </c>
      <c r="P3946" s="2">
        <v>2</v>
      </c>
      <c r="Q3946" s="2">
        <v>875.99</v>
      </c>
      <c r="R3946" s="27">
        <v>0.1</v>
      </c>
      <c r="S3946" s="2">
        <f t="shared" si="61"/>
        <v>1751.98</v>
      </c>
    </row>
    <row r="3947" spans="1:19" x14ac:dyDescent="0.3">
      <c r="A3947" s="2">
        <v>1352</v>
      </c>
      <c r="B3947" s="2">
        <v>3</v>
      </c>
      <c r="C3947" s="2">
        <f>VLOOKUP(A3947, [1]orders!A:G, 7, FALSE)</f>
        <v>2</v>
      </c>
      <c r="D3947" s="2">
        <v>282</v>
      </c>
      <c r="E3947" s="2">
        <f>VLOOKUP(C3947, [2]staffs!A:G,1,FALSE)</f>
        <v>2</v>
      </c>
      <c r="F3947" s="2" t="str">
        <f>VLOOKUP(E3947, [2]staffs!A:D,4,FALSE)</f>
        <v>mireya.copeland@bikes.shop</v>
      </c>
      <c r="G3947" s="2">
        <f>VLOOKUP(D3947, [3]products!$A:$D, 4, FALSE)</f>
        <v>1</v>
      </c>
      <c r="H3947" s="2" t="str">
        <f>VLOOKUP(G3947, [4]categories!A:B, 2, FALSE)</f>
        <v>Children Bicycles</v>
      </c>
      <c r="I3947" s="14">
        <f>VLOOKUP(A3947, [1]orders!A:B,2,FALSE)</f>
        <v>1433</v>
      </c>
      <c r="J3947" s="14" t="str">
        <f>VLOOKUP(A3947, [1]orders!A:I,9,FALSE)</f>
        <v>nicola.knight@aol.com</v>
      </c>
      <c r="K3947" s="14">
        <f>VLOOKUP(A3947, [1]orders!A:J,10,FALSE)</f>
        <v>10583</v>
      </c>
      <c r="L3947" s="2" t="str">
        <f>IFERROR(VLOOKUP(C3947, [5]stores!A:B, 2, FALSE), "Unknown")</f>
        <v>Baldwin Bikes</v>
      </c>
      <c r="M3947" s="2" t="str">
        <f>VLOOKUP(D3947,[3]products!A:B,2,FALSE)</f>
        <v>Electra Cyclosaurus 1 (16-inch) - Boy's - 2018</v>
      </c>
      <c r="N3947" s="2" t="str">
        <f>VLOOKUP(D3947, [3]products!A:H, 8, FALSE)</f>
        <v>Electra</v>
      </c>
      <c r="O3947" s="21">
        <f>VLOOKUP(A3947, [1]orders!A:D, 4, FALSE)</f>
        <v>43116</v>
      </c>
      <c r="P3947" s="2">
        <v>2</v>
      </c>
      <c r="Q3947" s="2">
        <v>279.99</v>
      </c>
      <c r="R3947" s="27">
        <v>0.1</v>
      </c>
      <c r="S3947" s="2">
        <f t="shared" si="61"/>
        <v>559.98</v>
      </c>
    </row>
    <row r="3948" spans="1:19" x14ac:dyDescent="0.3">
      <c r="A3948" s="2">
        <v>1352</v>
      </c>
      <c r="B3948" s="2">
        <v>4</v>
      </c>
      <c r="C3948" s="2">
        <f>VLOOKUP(A3948, [1]orders!A:G, 7, FALSE)</f>
        <v>2</v>
      </c>
      <c r="D3948" s="2">
        <v>86</v>
      </c>
      <c r="E3948" s="2">
        <f>VLOOKUP(C3948, [2]staffs!A:G,1,FALSE)</f>
        <v>2</v>
      </c>
      <c r="F3948" s="2" t="str">
        <f>VLOOKUP(E3948, [2]staffs!A:D,4,FALSE)</f>
        <v>mireya.copeland@bikes.shop</v>
      </c>
      <c r="G3948" s="2">
        <f>VLOOKUP(D3948, [3]products!$A:$D, 4, FALSE)</f>
        <v>1</v>
      </c>
      <c r="H3948" s="2" t="str">
        <f>VLOOKUP(G3948, [4]categories!A:B, 2, FALSE)</f>
        <v>Children Bicycles</v>
      </c>
      <c r="I3948" s="14">
        <f>VLOOKUP(A3948, [1]orders!A:B,2,FALSE)</f>
        <v>1433</v>
      </c>
      <c r="J3948" s="14" t="str">
        <f>VLOOKUP(A3948, [1]orders!A:I,9,FALSE)</f>
        <v>nicola.knight@aol.com</v>
      </c>
      <c r="K3948" s="14">
        <f>VLOOKUP(A3948, [1]orders!A:J,10,FALSE)</f>
        <v>10583</v>
      </c>
      <c r="L3948" s="2" t="str">
        <f>IFERROR(VLOOKUP(C3948, [5]stores!A:B, 2, FALSE), "Unknown")</f>
        <v>Baldwin Bikes</v>
      </c>
      <c r="M3948" s="2" t="str">
        <f>VLOOKUP(D3948,[3]products!A:B,2,FALSE)</f>
        <v>Trek Girl's Kickster - 2017</v>
      </c>
      <c r="N3948" s="2" t="str">
        <f>VLOOKUP(D3948, [3]products!A:H, 8, FALSE)</f>
        <v>Trek</v>
      </c>
      <c r="O3948" s="21">
        <f>VLOOKUP(A3948, [1]orders!A:D, 4, FALSE)</f>
        <v>43116</v>
      </c>
      <c r="P3948" s="2">
        <v>2</v>
      </c>
      <c r="Q3948" s="2">
        <v>149.99</v>
      </c>
      <c r="R3948" s="27">
        <v>0.2</v>
      </c>
      <c r="S3948" s="2">
        <f t="shared" si="61"/>
        <v>299.98</v>
      </c>
    </row>
    <row r="3949" spans="1:19" x14ac:dyDescent="0.3">
      <c r="A3949" s="2">
        <v>1352</v>
      </c>
      <c r="B3949" s="2">
        <v>5</v>
      </c>
      <c r="C3949" s="2">
        <f>VLOOKUP(A3949, [1]orders!A:G, 7, FALSE)</f>
        <v>2</v>
      </c>
      <c r="D3949" s="2">
        <v>100</v>
      </c>
      <c r="E3949" s="2">
        <f>VLOOKUP(C3949, [2]staffs!A:G,1,FALSE)</f>
        <v>2</v>
      </c>
      <c r="F3949" s="2" t="str">
        <f>VLOOKUP(E3949, [2]staffs!A:D,4,FALSE)</f>
        <v>mireya.copeland@bikes.shop</v>
      </c>
      <c r="G3949" s="2">
        <f>VLOOKUP(D3949, [3]products!$A:$D, 4, FALSE)</f>
        <v>1</v>
      </c>
      <c r="H3949" s="2" t="str">
        <f>VLOOKUP(G3949, [4]categories!A:B, 2, FALSE)</f>
        <v>Children Bicycles</v>
      </c>
      <c r="I3949" s="14">
        <f>VLOOKUP(A3949, [1]orders!A:B,2,FALSE)</f>
        <v>1433</v>
      </c>
      <c r="J3949" s="14" t="str">
        <f>VLOOKUP(A3949, [1]orders!A:I,9,FALSE)</f>
        <v>nicola.knight@aol.com</v>
      </c>
      <c r="K3949" s="14">
        <f>VLOOKUP(A3949, [1]orders!A:J,10,FALSE)</f>
        <v>10583</v>
      </c>
      <c r="L3949" s="2" t="str">
        <f>IFERROR(VLOOKUP(C3949, [5]stores!A:B, 2, FALSE), "Unknown")</f>
        <v>Baldwin Bikes</v>
      </c>
      <c r="M3949" s="2" t="str">
        <f>VLOOKUP(D3949,[3]products!A:B,2,FALSE)</f>
        <v>Electra Townie 3i EQ (20-inch) - Boys' - 2017</v>
      </c>
      <c r="N3949" s="2" t="str">
        <f>VLOOKUP(D3949, [3]products!A:H, 8, FALSE)</f>
        <v>Electra</v>
      </c>
      <c r="O3949" s="21">
        <f>VLOOKUP(A3949, [1]orders!A:D, 4, FALSE)</f>
        <v>43116</v>
      </c>
      <c r="P3949" s="2">
        <v>1</v>
      </c>
      <c r="Q3949" s="2">
        <v>489.99</v>
      </c>
      <c r="R3949" s="27">
        <v>0.05</v>
      </c>
      <c r="S3949" s="2">
        <f t="shared" si="61"/>
        <v>489.99</v>
      </c>
    </row>
    <row r="3950" spans="1:19" x14ac:dyDescent="0.3">
      <c r="A3950" s="2">
        <v>1353</v>
      </c>
      <c r="B3950" s="2">
        <v>1</v>
      </c>
      <c r="C3950" s="2">
        <f>VLOOKUP(A3950, [1]orders!A:G, 7, FALSE)</f>
        <v>2</v>
      </c>
      <c r="D3950" s="2">
        <v>107</v>
      </c>
      <c r="E3950" s="2">
        <f>VLOOKUP(C3950, [2]staffs!A:G,1,FALSE)</f>
        <v>2</v>
      </c>
      <c r="F3950" s="2" t="str">
        <f>VLOOKUP(E3950, [2]staffs!A:D,4,FALSE)</f>
        <v>mireya.copeland@bikes.shop</v>
      </c>
      <c r="G3950" s="2">
        <f>VLOOKUP(D3950, [3]products!$A:$D, 4, FALSE)</f>
        <v>2</v>
      </c>
      <c r="H3950" s="2" t="str">
        <f>VLOOKUP(G3950, [4]categories!A:B, 2, FALSE)</f>
        <v>Comfort Bicycles</v>
      </c>
      <c r="I3950" s="14">
        <f>VLOOKUP(A3950, [1]orders!A:B,2,FALSE)</f>
        <v>502</v>
      </c>
      <c r="J3950" s="14" t="str">
        <f>VLOOKUP(A3950, [1]orders!A:I,9,FALSE)</f>
        <v>malinda.baxter@yahoo.com</v>
      </c>
      <c r="K3950" s="14">
        <f>VLOOKUP(A3950, [1]orders!A:J,10,FALSE)</f>
        <v>11357</v>
      </c>
      <c r="L3950" s="2" t="str">
        <f>IFERROR(VLOOKUP(C3950, [5]stores!A:B, 2, FALSE), "Unknown")</f>
        <v>Baldwin Bikes</v>
      </c>
      <c r="M3950" s="2" t="str">
        <f>VLOOKUP(D3950,[3]products!A:B,2,FALSE)</f>
        <v>Sun Bicycles Cruz 7 - 2017</v>
      </c>
      <c r="N3950" s="2" t="str">
        <f>VLOOKUP(D3950, [3]products!A:H, 8, FALSE)</f>
        <v>Sun Bicycles</v>
      </c>
      <c r="O3950" s="21">
        <f>VLOOKUP(A3950, [1]orders!A:D, 4, FALSE)</f>
        <v>43117</v>
      </c>
      <c r="P3950" s="2">
        <v>2</v>
      </c>
      <c r="Q3950" s="2">
        <v>416.99</v>
      </c>
      <c r="R3950" s="27">
        <v>0.05</v>
      </c>
      <c r="S3950" s="2">
        <f t="shared" si="61"/>
        <v>833.98</v>
      </c>
    </row>
    <row r="3951" spans="1:19" x14ac:dyDescent="0.3">
      <c r="A3951" s="2">
        <v>1353</v>
      </c>
      <c r="B3951" s="2">
        <v>2</v>
      </c>
      <c r="C3951" s="2">
        <f>VLOOKUP(A3951, [1]orders!A:G, 7, FALSE)</f>
        <v>2</v>
      </c>
      <c r="D3951" s="2">
        <v>233</v>
      </c>
      <c r="E3951" s="2">
        <f>VLOOKUP(C3951, [2]staffs!A:G,1,FALSE)</f>
        <v>2</v>
      </c>
      <c r="F3951" s="2" t="str">
        <f>VLOOKUP(E3951, [2]staffs!A:D,4,FALSE)</f>
        <v>mireya.copeland@bikes.shop</v>
      </c>
      <c r="G3951" s="2">
        <f>VLOOKUP(D3951, [3]products!$A:$D, 4, FALSE)</f>
        <v>3</v>
      </c>
      <c r="H3951" s="2" t="str">
        <f>VLOOKUP(G3951, [4]categories!A:B, 2, FALSE)</f>
        <v>Cruisers Bicycles</v>
      </c>
      <c r="I3951" s="14">
        <f>VLOOKUP(A3951, [1]orders!A:B,2,FALSE)</f>
        <v>502</v>
      </c>
      <c r="J3951" s="14" t="str">
        <f>VLOOKUP(A3951, [1]orders!A:I,9,FALSE)</f>
        <v>malinda.baxter@yahoo.com</v>
      </c>
      <c r="K3951" s="14">
        <f>VLOOKUP(A3951, [1]orders!A:J,10,FALSE)</f>
        <v>11357</v>
      </c>
      <c r="L3951" s="2" t="str">
        <f>IFERROR(VLOOKUP(C3951, [5]stores!A:B, 2, FALSE), "Unknown")</f>
        <v>Baldwin Bikes</v>
      </c>
      <c r="M3951" s="2" t="str">
        <f>VLOOKUP(D3951,[3]products!A:B,2,FALSE)</f>
        <v>Electra Cruiser Lux Fat Tire 7D - 2018</v>
      </c>
      <c r="N3951" s="2" t="str">
        <f>VLOOKUP(D3951, [3]products!A:H, 8, FALSE)</f>
        <v>Electra</v>
      </c>
      <c r="O3951" s="21">
        <f>VLOOKUP(A3951, [1]orders!A:D, 4, FALSE)</f>
        <v>43117</v>
      </c>
      <c r="P3951" s="2">
        <v>1</v>
      </c>
      <c r="Q3951" s="2">
        <v>639.99</v>
      </c>
      <c r="R3951" s="27">
        <v>7.0000000000000007E-2</v>
      </c>
      <c r="S3951" s="2">
        <f t="shared" si="61"/>
        <v>639.99</v>
      </c>
    </row>
    <row r="3952" spans="1:19" x14ac:dyDescent="0.3">
      <c r="A3952" s="2">
        <v>1353</v>
      </c>
      <c r="B3952" s="2">
        <v>3</v>
      </c>
      <c r="C3952" s="2">
        <f>VLOOKUP(A3952, [1]orders!A:G, 7, FALSE)</f>
        <v>2</v>
      </c>
      <c r="D3952" s="2">
        <v>300</v>
      </c>
      <c r="E3952" s="2">
        <f>VLOOKUP(C3952, [2]staffs!A:G,1,FALSE)</f>
        <v>2</v>
      </c>
      <c r="F3952" s="2" t="str">
        <f>VLOOKUP(E3952, [2]staffs!A:D,4,FALSE)</f>
        <v>mireya.copeland@bikes.shop</v>
      </c>
      <c r="G3952" s="2">
        <f>VLOOKUP(D3952, [3]products!$A:$D, 4, FALSE)</f>
        <v>2</v>
      </c>
      <c r="H3952" s="2" t="str">
        <f>VLOOKUP(G3952, [4]categories!A:B, 2, FALSE)</f>
        <v>Comfort Bicycles</v>
      </c>
      <c r="I3952" s="14">
        <f>VLOOKUP(A3952, [1]orders!A:B,2,FALSE)</f>
        <v>502</v>
      </c>
      <c r="J3952" s="14" t="str">
        <f>VLOOKUP(A3952, [1]orders!A:I,9,FALSE)</f>
        <v>malinda.baxter@yahoo.com</v>
      </c>
      <c r="K3952" s="14">
        <f>VLOOKUP(A3952, [1]orders!A:J,10,FALSE)</f>
        <v>11357</v>
      </c>
      <c r="L3952" s="2" t="str">
        <f>IFERROR(VLOOKUP(C3952, [5]stores!A:B, 2, FALSE), "Unknown")</f>
        <v>Baldwin Bikes</v>
      </c>
      <c r="M3952" s="2" t="str">
        <f>VLOOKUP(D3952,[3]products!A:B,2,FALSE)</f>
        <v>Electra Townie Balloon 3i EQ Ladies' - 2018</v>
      </c>
      <c r="N3952" s="2" t="str">
        <f>VLOOKUP(D3952, [3]products!A:H, 8, FALSE)</f>
        <v>Electra</v>
      </c>
      <c r="O3952" s="21">
        <f>VLOOKUP(A3952, [1]orders!A:D, 4, FALSE)</f>
        <v>43117</v>
      </c>
      <c r="P3952" s="2">
        <v>1</v>
      </c>
      <c r="Q3952" s="2">
        <v>799.99</v>
      </c>
      <c r="R3952" s="27">
        <v>0.2</v>
      </c>
      <c r="S3952" s="2">
        <f t="shared" si="61"/>
        <v>799.99</v>
      </c>
    </row>
    <row r="3953" spans="1:19" x14ac:dyDescent="0.3">
      <c r="A3953" s="2">
        <v>1353</v>
      </c>
      <c r="B3953" s="2">
        <v>4</v>
      </c>
      <c r="C3953" s="2">
        <f>VLOOKUP(A3953, [1]orders!A:G, 7, FALSE)</f>
        <v>2</v>
      </c>
      <c r="D3953" s="2">
        <v>86</v>
      </c>
      <c r="E3953" s="2">
        <f>VLOOKUP(C3953, [2]staffs!A:G,1,FALSE)</f>
        <v>2</v>
      </c>
      <c r="F3953" s="2" t="str">
        <f>VLOOKUP(E3953, [2]staffs!A:D,4,FALSE)</f>
        <v>mireya.copeland@bikes.shop</v>
      </c>
      <c r="G3953" s="2">
        <f>VLOOKUP(D3953, [3]products!$A:$D, 4, FALSE)</f>
        <v>1</v>
      </c>
      <c r="H3953" s="2" t="str">
        <f>VLOOKUP(G3953, [4]categories!A:B, 2, FALSE)</f>
        <v>Children Bicycles</v>
      </c>
      <c r="I3953" s="14">
        <f>VLOOKUP(A3953, [1]orders!A:B,2,FALSE)</f>
        <v>502</v>
      </c>
      <c r="J3953" s="14" t="str">
        <f>VLOOKUP(A3953, [1]orders!A:I,9,FALSE)</f>
        <v>malinda.baxter@yahoo.com</v>
      </c>
      <c r="K3953" s="14">
        <f>VLOOKUP(A3953, [1]orders!A:J,10,FALSE)</f>
        <v>11357</v>
      </c>
      <c r="L3953" s="2" t="str">
        <f>IFERROR(VLOOKUP(C3953, [5]stores!A:B, 2, FALSE), "Unknown")</f>
        <v>Baldwin Bikes</v>
      </c>
      <c r="M3953" s="2" t="str">
        <f>VLOOKUP(D3953,[3]products!A:B,2,FALSE)</f>
        <v>Trek Girl's Kickster - 2017</v>
      </c>
      <c r="N3953" s="2" t="str">
        <f>VLOOKUP(D3953, [3]products!A:H, 8, FALSE)</f>
        <v>Trek</v>
      </c>
      <c r="O3953" s="21">
        <f>VLOOKUP(A3953, [1]orders!A:D, 4, FALSE)</f>
        <v>43117</v>
      </c>
      <c r="P3953" s="2">
        <v>2</v>
      </c>
      <c r="Q3953" s="2">
        <v>149.99</v>
      </c>
      <c r="R3953" s="27">
        <v>0.05</v>
      </c>
      <c r="S3953" s="2">
        <f t="shared" si="61"/>
        <v>299.98</v>
      </c>
    </row>
    <row r="3954" spans="1:19" x14ac:dyDescent="0.3">
      <c r="A3954" s="2">
        <v>1354</v>
      </c>
      <c r="B3954" s="2">
        <v>1</v>
      </c>
      <c r="C3954" s="2">
        <f>VLOOKUP(A3954, [1]orders!A:G, 7, FALSE)</f>
        <v>1</v>
      </c>
      <c r="D3954" s="2">
        <v>166</v>
      </c>
      <c r="E3954" s="2">
        <f>VLOOKUP(C3954, [2]staffs!A:G,1,FALSE)</f>
        <v>1</v>
      </c>
      <c r="F3954" s="2" t="str">
        <f>VLOOKUP(E3954, [2]staffs!A:D,4,FALSE)</f>
        <v>fabiola.jackson@bikes.shop</v>
      </c>
      <c r="G3954" s="2">
        <f>VLOOKUP(D3954, [3]products!$A:$D, 4, FALSE)</f>
        <v>7</v>
      </c>
      <c r="H3954" s="2" t="str">
        <f>VLOOKUP(G3954, [4]categories!A:B, 2, FALSE)</f>
        <v>Road Bikes</v>
      </c>
      <c r="I3954" s="14">
        <f>VLOOKUP(A3954, [1]orders!A:B,2,FALSE)</f>
        <v>476</v>
      </c>
      <c r="J3954" s="14" t="str">
        <f>VLOOKUP(A3954, [1]orders!A:I,9,FALSE)</f>
        <v>christopher.richardson@gmail.com</v>
      </c>
      <c r="K3954" s="14">
        <f>VLOOKUP(A3954, [1]orders!A:J,10,FALSE)</f>
        <v>95060</v>
      </c>
      <c r="L3954" s="2" t="str">
        <f>IFERROR(VLOOKUP(C3954, [5]stores!A:B, 2, FALSE), "Unknown")</f>
        <v>Santa Cruz Bikes</v>
      </c>
      <c r="M3954" s="2" t="str">
        <f>VLOOKUP(D3954,[3]products!A:B,2,FALSE)</f>
        <v>Trek Domane AL 2 Women's - 2018</v>
      </c>
      <c r="N3954" s="2" t="str">
        <f>VLOOKUP(D3954, [3]products!A:H, 8, FALSE)</f>
        <v>Trek</v>
      </c>
      <c r="O3954" s="21">
        <f>VLOOKUP(A3954, [1]orders!A:D, 4, FALSE)</f>
        <v>43119</v>
      </c>
      <c r="P3954" s="2">
        <v>2</v>
      </c>
      <c r="Q3954" s="2">
        <v>749.99</v>
      </c>
      <c r="R3954" s="27">
        <v>7.0000000000000007E-2</v>
      </c>
      <c r="S3954" s="2">
        <f t="shared" si="61"/>
        <v>1499.98</v>
      </c>
    </row>
    <row r="3955" spans="1:19" x14ac:dyDescent="0.3">
      <c r="A3955" s="2">
        <v>1355</v>
      </c>
      <c r="B3955" s="2">
        <v>1</v>
      </c>
      <c r="C3955" s="2">
        <f>VLOOKUP(A3955, [1]orders!A:G, 7, FALSE)</f>
        <v>2</v>
      </c>
      <c r="D3955" s="2">
        <v>297</v>
      </c>
      <c r="E3955" s="2">
        <f>VLOOKUP(C3955, [2]staffs!A:G,1,FALSE)</f>
        <v>2</v>
      </c>
      <c r="F3955" s="2" t="str">
        <f>VLOOKUP(E3955, [2]staffs!A:D,4,FALSE)</f>
        <v>mireya.copeland@bikes.shop</v>
      </c>
      <c r="G3955" s="2">
        <f>VLOOKUP(D3955, [3]products!$A:$D, 4, FALSE)</f>
        <v>1</v>
      </c>
      <c r="H3955" s="2" t="str">
        <f>VLOOKUP(G3955, [4]categories!A:B, 2, FALSE)</f>
        <v>Children Bicycles</v>
      </c>
      <c r="I3955" s="14">
        <f>VLOOKUP(A3955, [1]orders!A:B,2,FALSE)</f>
        <v>1010</v>
      </c>
      <c r="J3955" s="14" t="str">
        <f>VLOOKUP(A3955, [1]orders!A:I,9,FALSE)</f>
        <v>katia.henry@msn.com</v>
      </c>
      <c r="K3955" s="14">
        <f>VLOOKUP(A3955, [1]orders!A:J,10,FALSE)</f>
        <v>11714</v>
      </c>
      <c r="L3955" s="2" t="str">
        <f>IFERROR(VLOOKUP(C3955, [5]stores!A:B, 2, FALSE), "Unknown")</f>
        <v>Baldwin Bikes</v>
      </c>
      <c r="M3955" s="2" t="str">
        <f>VLOOKUP(D3955,[3]products!A:B,2,FALSE)</f>
        <v>Electra Under-The-Sea 1 16" - 2018</v>
      </c>
      <c r="N3955" s="2" t="str">
        <f>VLOOKUP(D3955, [3]products!A:H, 8, FALSE)</f>
        <v>Electra</v>
      </c>
      <c r="O3955" s="21">
        <f>VLOOKUP(A3955, [1]orders!A:D, 4, FALSE)</f>
        <v>43119</v>
      </c>
      <c r="P3955" s="2">
        <v>1</v>
      </c>
      <c r="Q3955" s="2">
        <v>279.99</v>
      </c>
      <c r="R3955" s="27">
        <v>0.1</v>
      </c>
      <c r="S3955" s="2">
        <f t="shared" si="61"/>
        <v>279.99</v>
      </c>
    </row>
    <row r="3956" spans="1:19" x14ac:dyDescent="0.3">
      <c r="A3956" s="2">
        <v>1355</v>
      </c>
      <c r="B3956" s="2">
        <v>2</v>
      </c>
      <c r="C3956" s="2">
        <f>VLOOKUP(A3956, [1]orders!A:G, 7, FALSE)</f>
        <v>2</v>
      </c>
      <c r="D3956" s="2">
        <v>253</v>
      </c>
      <c r="E3956" s="2">
        <f>VLOOKUP(C3956, [2]staffs!A:G,1,FALSE)</f>
        <v>2</v>
      </c>
      <c r="F3956" s="2" t="str">
        <f>VLOOKUP(E3956, [2]staffs!A:D,4,FALSE)</f>
        <v>mireya.copeland@bikes.shop</v>
      </c>
      <c r="G3956" s="2">
        <f>VLOOKUP(D3956, [3]products!$A:$D, 4, FALSE)</f>
        <v>3</v>
      </c>
      <c r="H3956" s="2" t="str">
        <f>VLOOKUP(G3956, [4]categories!A:B, 2, FALSE)</f>
        <v>Cruisers Bicycles</v>
      </c>
      <c r="I3956" s="14">
        <f>VLOOKUP(A3956, [1]orders!A:B,2,FALSE)</f>
        <v>1010</v>
      </c>
      <c r="J3956" s="14" t="str">
        <f>VLOOKUP(A3956, [1]orders!A:I,9,FALSE)</f>
        <v>katia.henry@msn.com</v>
      </c>
      <c r="K3956" s="14">
        <f>VLOOKUP(A3956, [1]orders!A:J,10,FALSE)</f>
        <v>11714</v>
      </c>
      <c r="L3956" s="2" t="str">
        <f>IFERROR(VLOOKUP(C3956, [5]stores!A:B, 2, FALSE), "Unknown")</f>
        <v>Baldwin Bikes</v>
      </c>
      <c r="M3956" s="2" t="str">
        <f>VLOOKUP(D3956,[3]products!A:B,2,FALSE)</f>
        <v>Electra Townie Go! 8i Ladies' - 2018</v>
      </c>
      <c r="N3956" s="2" t="str">
        <f>VLOOKUP(D3956, [3]products!A:H, 8, FALSE)</f>
        <v>Electra</v>
      </c>
      <c r="O3956" s="21">
        <f>VLOOKUP(A3956, [1]orders!A:D, 4, FALSE)</f>
        <v>43119</v>
      </c>
      <c r="P3956" s="2">
        <v>1</v>
      </c>
      <c r="Q3956" s="2">
        <v>2599.9899999999998</v>
      </c>
      <c r="R3956" s="27">
        <v>7.0000000000000007E-2</v>
      </c>
      <c r="S3956" s="2">
        <f t="shared" si="61"/>
        <v>2599.9899999999998</v>
      </c>
    </row>
    <row r="3957" spans="1:19" x14ac:dyDescent="0.3">
      <c r="A3957" s="2">
        <v>1355</v>
      </c>
      <c r="B3957" s="2">
        <v>3</v>
      </c>
      <c r="C3957" s="2">
        <f>VLOOKUP(A3957, [1]orders!A:G, 7, FALSE)</f>
        <v>2</v>
      </c>
      <c r="D3957" s="2">
        <v>149</v>
      </c>
      <c r="E3957" s="2">
        <f>VLOOKUP(C3957, [2]staffs!A:G,1,FALSE)</f>
        <v>2</v>
      </c>
      <c r="F3957" s="2" t="str">
        <f>VLOOKUP(E3957, [2]staffs!A:D,4,FALSE)</f>
        <v>mireya.copeland@bikes.shop</v>
      </c>
      <c r="G3957" s="2">
        <f>VLOOKUP(D3957, [3]products!$A:$D, 4, FALSE)</f>
        <v>7</v>
      </c>
      <c r="H3957" s="2" t="str">
        <f>VLOOKUP(G3957, [4]categories!A:B, 2, FALSE)</f>
        <v>Road Bikes</v>
      </c>
      <c r="I3957" s="14">
        <f>VLOOKUP(A3957, [1]orders!A:B,2,FALSE)</f>
        <v>1010</v>
      </c>
      <c r="J3957" s="14" t="str">
        <f>VLOOKUP(A3957, [1]orders!A:I,9,FALSE)</f>
        <v>katia.henry@msn.com</v>
      </c>
      <c r="K3957" s="14">
        <f>VLOOKUP(A3957, [1]orders!A:J,10,FALSE)</f>
        <v>11714</v>
      </c>
      <c r="L3957" s="2" t="str">
        <f>IFERROR(VLOOKUP(C3957, [5]stores!A:B, 2, FALSE), "Unknown")</f>
        <v>Baldwin Bikes</v>
      </c>
      <c r="M3957" s="2" t="str">
        <f>VLOOKUP(D3957,[3]products!A:B,2,FALSE)</f>
        <v>Trek Domane SLR 8 Disc - 2018</v>
      </c>
      <c r="N3957" s="2" t="str">
        <f>VLOOKUP(D3957, [3]products!A:H, 8, FALSE)</f>
        <v>Trek</v>
      </c>
      <c r="O3957" s="21">
        <f>VLOOKUP(A3957, [1]orders!A:D, 4, FALSE)</f>
        <v>43119</v>
      </c>
      <c r="P3957" s="2">
        <v>1</v>
      </c>
      <c r="Q3957" s="2">
        <v>7499.99</v>
      </c>
      <c r="R3957" s="27">
        <v>0.2</v>
      </c>
      <c r="S3957" s="2">
        <f t="shared" si="61"/>
        <v>7499.99</v>
      </c>
    </row>
    <row r="3958" spans="1:19" x14ac:dyDescent="0.3">
      <c r="A3958" s="2">
        <v>1355</v>
      </c>
      <c r="B3958" s="2">
        <v>4</v>
      </c>
      <c r="C3958" s="2">
        <f>VLOOKUP(A3958, [1]orders!A:G, 7, FALSE)</f>
        <v>2</v>
      </c>
      <c r="D3958" s="2">
        <v>313</v>
      </c>
      <c r="E3958" s="2">
        <f>VLOOKUP(C3958, [2]staffs!A:G,1,FALSE)</f>
        <v>2</v>
      </c>
      <c r="F3958" s="2" t="str">
        <f>VLOOKUP(E3958, [2]staffs!A:D,4,FALSE)</f>
        <v>mireya.copeland@bikes.shop</v>
      </c>
      <c r="G3958" s="2">
        <f>VLOOKUP(D3958, [3]products!$A:$D, 4, FALSE)</f>
        <v>2</v>
      </c>
      <c r="H3958" s="2" t="str">
        <f>VLOOKUP(G3958, [4]categories!A:B, 2, FALSE)</f>
        <v>Comfort Bicycles</v>
      </c>
      <c r="I3958" s="14">
        <f>VLOOKUP(A3958, [1]orders!A:B,2,FALSE)</f>
        <v>1010</v>
      </c>
      <c r="J3958" s="14" t="str">
        <f>VLOOKUP(A3958, [1]orders!A:I,9,FALSE)</f>
        <v>katia.henry@msn.com</v>
      </c>
      <c r="K3958" s="14">
        <f>VLOOKUP(A3958, [1]orders!A:J,10,FALSE)</f>
        <v>11714</v>
      </c>
      <c r="L3958" s="2" t="str">
        <f>IFERROR(VLOOKUP(C3958, [5]stores!A:B, 2, FALSE), "Unknown")</f>
        <v>Baldwin Bikes</v>
      </c>
      <c r="M3958" s="2" t="str">
        <f>VLOOKUP(D3958,[3]products!A:B,2,FALSE)</f>
        <v>Electra Townie Original 1 Ladies' - 2018</v>
      </c>
      <c r="N3958" s="2" t="str">
        <f>VLOOKUP(D3958, [3]products!A:H, 8, FALSE)</f>
        <v>Electra</v>
      </c>
      <c r="O3958" s="21">
        <f>VLOOKUP(A3958, [1]orders!A:D, 4, FALSE)</f>
        <v>43119</v>
      </c>
      <c r="P3958" s="2">
        <v>2</v>
      </c>
      <c r="Q3958" s="2">
        <v>449.99</v>
      </c>
      <c r="R3958" s="27">
        <v>0.1</v>
      </c>
      <c r="S3958" s="2">
        <f t="shared" si="61"/>
        <v>899.98</v>
      </c>
    </row>
    <row r="3959" spans="1:19" x14ac:dyDescent="0.3">
      <c r="A3959" s="2">
        <v>1356</v>
      </c>
      <c r="B3959" s="2">
        <v>1</v>
      </c>
      <c r="C3959" s="2">
        <f>VLOOKUP(A3959, [1]orders!A:G, 7, FALSE)</f>
        <v>2</v>
      </c>
      <c r="D3959" s="2">
        <v>192</v>
      </c>
      <c r="E3959" s="2">
        <f>VLOOKUP(C3959, [2]staffs!A:G,1,FALSE)</f>
        <v>2</v>
      </c>
      <c r="F3959" s="2" t="str">
        <f>VLOOKUP(E3959, [2]staffs!A:D,4,FALSE)</f>
        <v>mireya.copeland@bikes.shop</v>
      </c>
      <c r="G3959" s="2">
        <f>VLOOKUP(D3959, [3]products!$A:$D, 4, FALSE)</f>
        <v>5</v>
      </c>
      <c r="H3959" s="2" t="str">
        <f>VLOOKUP(G3959, [4]categories!A:B, 2, FALSE)</f>
        <v>Electric Bikes</v>
      </c>
      <c r="I3959" s="14">
        <f>VLOOKUP(A3959, [1]orders!A:B,2,FALSE)</f>
        <v>1161</v>
      </c>
      <c r="J3959" s="14" t="str">
        <f>VLOOKUP(A3959, [1]orders!A:I,9,FALSE)</f>
        <v>santa.larson@gmail.com</v>
      </c>
      <c r="K3959" s="14">
        <f>VLOOKUP(A3959, [1]orders!A:J,10,FALSE)</f>
        <v>11580</v>
      </c>
      <c r="L3959" s="2" t="str">
        <f>IFERROR(VLOOKUP(C3959, [5]stores!A:B, 2, FALSE), "Unknown")</f>
        <v>Baldwin Bikes</v>
      </c>
      <c r="M3959" s="2" t="str">
        <f>VLOOKUP(D3959,[3]products!A:B,2,FALSE)</f>
        <v>Electra Townie Go! 8i - 2017/2018</v>
      </c>
      <c r="N3959" s="2" t="str">
        <f>VLOOKUP(D3959, [3]products!A:H, 8, FALSE)</f>
        <v>Electra</v>
      </c>
      <c r="O3959" s="21">
        <f>VLOOKUP(A3959, [1]orders!A:D, 4, FALSE)</f>
        <v>43119</v>
      </c>
      <c r="P3959" s="2">
        <v>1</v>
      </c>
      <c r="Q3959" s="2">
        <v>2599.9899999999998</v>
      </c>
      <c r="R3959" s="27">
        <v>0.05</v>
      </c>
      <c r="S3959" s="2">
        <f t="shared" si="61"/>
        <v>2599.9899999999998</v>
      </c>
    </row>
    <row r="3960" spans="1:19" x14ac:dyDescent="0.3">
      <c r="A3960" s="2">
        <v>1356</v>
      </c>
      <c r="B3960" s="2">
        <v>2</v>
      </c>
      <c r="C3960" s="2">
        <f>VLOOKUP(A3960, [1]orders!A:G, 7, FALSE)</f>
        <v>2</v>
      </c>
      <c r="D3960" s="2">
        <v>199</v>
      </c>
      <c r="E3960" s="2">
        <f>VLOOKUP(C3960, [2]staffs!A:G,1,FALSE)</f>
        <v>2</v>
      </c>
      <c r="F3960" s="2" t="str">
        <f>VLOOKUP(E3960, [2]staffs!A:D,4,FALSE)</f>
        <v>mireya.copeland@bikes.shop</v>
      </c>
      <c r="G3960" s="2">
        <f>VLOOKUP(D3960, [3]products!$A:$D, 4, FALSE)</f>
        <v>5</v>
      </c>
      <c r="H3960" s="2" t="str">
        <f>VLOOKUP(G3960, [4]categories!A:B, 2, FALSE)</f>
        <v>Electric Bikes</v>
      </c>
      <c r="I3960" s="14">
        <f>VLOOKUP(A3960, [1]orders!A:B,2,FALSE)</f>
        <v>1161</v>
      </c>
      <c r="J3960" s="14" t="str">
        <f>VLOOKUP(A3960, [1]orders!A:I,9,FALSE)</f>
        <v>santa.larson@gmail.com</v>
      </c>
      <c r="K3960" s="14">
        <f>VLOOKUP(A3960, [1]orders!A:J,10,FALSE)</f>
        <v>11580</v>
      </c>
      <c r="L3960" s="2" t="str">
        <f>IFERROR(VLOOKUP(C3960, [5]stores!A:B, 2, FALSE), "Unknown")</f>
        <v>Baldwin Bikes</v>
      </c>
      <c r="M3960" s="2" t="str">
        <f>VLOOKUP(D3960,[3]products!A:B,2,FALSE)</f>
        <v>Electra Townie Commute Go! Ladies' - 2018</v>
      </c>
      <c r="N3960" s="2" t="str">
        <f>VLOOKUP(D3960, [3]products!A:H, 8, FALSE)</f>
        <v>Electra</v>
      </c>
      <c r="O3960" s="21">
        <f>VLOOKUP(A3960, [1]orders!A:D, 4, FALSE)</f>
        <v>43119</v>
      </c>
      <c r="P3960" s="2">
        <v>2</v>
      </c>
      <c r="Q3960" s="2">
        <v>2999.99</v>
      </c>
      <c r="R3960" s="27">
        <v>0.1</v>
      </c>
      <c r="S3960" s="2">
        <f t="shared" si="61"/>
        <v>5999.98</v>
      </c>
    </row>
    <row r="3961" spans="1:19" x14ac:dyDescent="0.3">
      <c r="A3961" s="2">
        <v>1356</v>
      </c>
      <c r="B3961" s="2">
        <v>3</v>
      </c>
      <c r="C3961" s="2">
        <f>VLOOKUP(A3961, [1]orders!A:G, 7, FALSE)</f>
        <v>2</v>
      </c>
      <c r="D3961" s="2">
        <v>276</v>
      </c>
      <c r="E3961" s="2">
        <f>VLOOKUP(C3961, [2]staffs!A:G,1,FALSE)</f>
        <v>2</v>
      </c>
      <c r="F3961" s="2" t="str">
        <f>VLOOKUP(E3961, [2]staffs!A:D,4,FALSE)</f>
        <v>mireya.copeland@bikes.shop</v>
      </c>
      <c r="G3961" s="2">
        <f>VLOOKUP(D3961, [3]products!$A:$D, 4, FALSE)</f>
        <v>1</v>
      </c>
      <c r="H3961" s="2" t="str">
        <f>VLOOKUP(G3961, [4]categories!A:B, 2, FALSE)</f>
        <v>Children Bicycles</v>
      </c>
      <c r="I3961" s="14">
        <f>VLOOKUP(A3961, [1]orders!A:B,2,FALSE)</f>
        <v>1161</v>
      </c>
      <c r="J3961" s="14" t="str">
        <f>VLOOKUP(A3961, [1]orders!A:I,9,FALSE)</f>
        <v>santa.larson@gmail.com</v>
      </c>
      <c r="K3961" s="14">
        <f>VLOOKUP(A3961, [1]orders!A:J,10,FALSE)</f>
        <v>11580</v>
      </c>
      <c r="L3961" s="2" t="str">
        <f>IFERROR(VLOOKUP(C3961, [5]stores!A:B, 2, FALSE), "Unknown")</f>
        <v>Baldwin Bikes</v>
      </c>
      <c r="M3961" s="2" t="str">
        <f>VLOOKUP(D3961,[3]products!A:B,2,FALSE)</f>
        <v>Trek Precaliber 24 (7-Speed) - Boys - 2018</v>
      </c>
      <c r="N3961" s="2" t="str">
        <f>VLOOKUP(D3961, [3]products!A:H, 8, FALSE)</f>
        <v>Trek</v>
      </c>
      <c r="O3961" s="21">
        <f>VLOOKUP(A3961, [1]orders!A:D, 4, FALSE)</f>
        <v>43119</v>
      </c>
      <c r="P3961" s="2">
        <v>2</v>
      </c>
      <c r="Q3961" s="2">
        <v>319.99</v>
      </c>
      <c r="R3961" s="27">
        <v>0.1</v>
      </c>
      <c r="S3961" s="2">
        <f t="shared" si="61"/>
        <v>639.98</v>
      </c>
    </row>
    <row r="3962" spans="1:19" x14ac:dyDescent="0.3">
      <c r="A3962" s="2">
        <v>1357</v>
      </c>
      <c r="B3962" s="2">
        <v>1</v>
      </c>
      <c r="C3962" s="2">
        <f>VLOOKUP(A3962, [1]orders!A:G, 7, FALSE)</f>
        <v>2</v>
      </c>
      <c r="D3962" s="2">
        <v>145</v>
      </c>
      <c r="E3962" s="2">
        <f>VLOOKUP(C3962, [2]staffs!A:G,1,FALSE)</f>
        <v>2</v>
      </c>
      <c r="F3962" s="2" t="str">
        <f>VLOOKUP(E3962, [2]staffs!A:D,4,FALSE)</f>
        <v>mireya.copeland@bikes.shop</v>
      </c>
      <c r="G3962" s="2">
        <f>VLOOKUP(D3962, [3]products!$A:$D, 4, FALSE)</f>
        <v>7</v>
      </c>
      <c r="H3962" s="2" t="str">
        <f>VLOOKUP(G3962, [4]categories!A:B, 2, FALSE)</f>
        <v>Road Bikes</v>
      </c>
      <c r="I3962" s="14">
        <f>VLOOKUP(A3962, [1]orders!A:B,2,FALSE)</f>
        <v>440</v>
      </c>
      <c r="J3962" s="14" t="str">
        <f>VLOOKUP(A3962, [1]orders!A:I,9,FALSE)</f>
        <v>yevette.todd@aol.com</v>
      </c>
      <c r="K3962" s="14">
        <f>VLOOKUP(A3962, [1]orders!A:J,10,FALSE)</f>
        <v>12020</v>
      </c>
      <c r="L3962" s="2" t="str">
        <f>IFERROR(VLOOKUP(C3962, [5]stores!A:B, 2, FALSE), "Unknown")</f>
        <v>Baldwin Bikes</v>
      </c>
      <c r="M3962" s="2" t="str">
        <f>VLOOKUP(D3962,[3]products!A:B,2,FALSE)</f>
        <v>Trek Domane ALR 5 Disc - 2018</v>
      </c>
      <c r="N3962" s="2" t="str">
        <f>VLOOKUP(D3962, [3]products!A:H, 8, FALSE)</f>
        <v>Trek</v>
      </c>
      <c r="O3962" s="21">
        <f>VLOOKUP(A3962, [1]orders!A:D, 4, FALSE)</f>
        <v>43120</v>
      </c>
      <c r="P3962" s="2">
        <v>2</v>
      </c>
      <c r="Q3962" s="2">
        <v>1799.99</v>
      </c>
      <c r="R3962" s="27">
        <v>0.2</v>
      </c>
      <c r="S3962" s="2">
        <f t="shared" si="61"/>
        <v>3599.98</v>
      </c>
    </row>
    <row r="3963" spans="1:19" x14ac:dyDescent="0.3">
      <c r="A3963" s="2">
        <v>1357</v>
      </c>
      <c r="B3963" s="2">
        <v>2</v>
      </c>
      <c r="C3963" s="2">
        <f>VLOOKUP(A3963, [1]orders!A:G, 7, FALSE)</f>
        <v>2</v>
      </c>
      <c r="D3963" s="2">
        <v>60</v>
      </c>
      <c r="E3963" s="2">
        <f>VLOOKUP(C3963, [2]staffs!A:G,1,FALSE)</f>
        <v>2</v>
      </c>
      <c r="F3963" s="2" t="str">
        <f>VLOOKUP(E3963, [2]staffs!A:D,4,FALSE)</f>
        <v>mireya.copeland@bikes.shop</v>
      </c>
      <c r="G3963" s="2">
        <f>VLOOKUP(D3963, [3]products!$A:$D, 4, FALSE)</f>
        <v>5</v>
      </c>
      <c r="H3963" s="2" t="str">
        <f>VLOOKUP(G3963, [4]categories!A:B, 2, FALSE)</f>
        <v>Electric Bikes</v>
      </c>
      <c r="I3963" s="14">
        <f>VLOOKUP(A3963, [1]orders!A:B,2,FALSE)</f>
        <v>440</v>
      </c>
      <c r="J3963" s="14" t="str">
        <f>VLOOKUP(A3963, [1]orders!A:I,9,FALSE)</f>
        <v>yevette.todd@aol.com</v>
      </c>
      <c r="K3963" s="14">
        <f>VLOOKUP(A3963, [1]orders!A:J,10,FALSE)</f>
        <v>12020</v>
      </c>
      <c r="L3963" s="2" t="str">
        <f>IFERROR(VLOOKUP(C3963, [5]stores!A:B, 2, FALSE), "Unknown")</f>
        <v>Baldwin Bikes</v>
      </c>
      <c r="M3963" s="2" t="str">
        <f>VLOOKUP(D3963,[3]products!A:B,2,FALSE)</f>
        <v>Sun Bicycles ElectroLite - 2017</v>
      </c>
      <c r="N3963" s="2" t="str">
        <f>VLOOKUP(D3963, [3]products!A:H, 8, FALSE)</f>
        <v>Sun Bicycles</v>
      </c>
      <c r="O3963" s="21">
        <f>VLOOKUP(A3963, [1]orders!A:D, 4, FALSE)</f>
        <v>43120</v>
      </c>
      <c r="P3963" s="2">
        <v>1</v>
      </c>
      <c r="Q3963" s="2">
        <v>1559.99</v>
      </c>
      <c r="R3963" s="27">
        <v>0.2</v>
      </c>
      <c r="S3963" s="2">
        <f t="shared" si="61"/>
        <v>1559.99</v>
      </c>
    </row>
    <row r="3964" spans="1:19" x14ac:dyDescent="0.3">
      <c r="A3964" s="2">
        <v>1357</v>
      </c>
      <c r="B3964" s="2">
        <v>3</v>
      </c>
      <c r="C3964" s="2">
        <f>VLOOKUP(A3964, [1]orders!A:G, 7, FALSE)</f>
        <v>2</v>
      </c>
      <c r="D3964" s="2">
        <v>130</v>
      </c>
      <c r="E3964" s="2">
        <f>VLOOKUP(C3964, [2]staffs!A:G,1,FALSE)</f>
        <v>2</v>
      </c>
      <c r="F3964" s="2" t="str">
        <f>VLOOKUP(E3964, [2]staffs!A:D,4,FALSE)</f>
        <v>mireya.copeland@bikes.shop</v>
      </c>
      <c r="G3964" s="2">
        <f>VLOOKUP(D3964, [3]products!$A:$D, 4, FALSE)</f>
        <v>6</v>
      </c>
      <c r="H3964" s="2" t="str">
        <f>VLOOKUP(G3964, [4]categories!A:B, 2, FALSE)</f>
        <v>Mountain Bikes</v>
      </c>
      <c r="I3964" s="14">
        <f>VLOOKUP(A3964, [1]orders!A:B,2,FALSE)</f>
        <v>440</v>
      </c>
      <c r="J3964" s="14" t="str">
        <f>VLOOKUP(A3964, [1]orders!A:I,9,FALSE)</f>
        <v>yevette.todd@aol.com</v>
      </c>
      <c r="K3964" s="14">
        <f>VLOOKUP(A3964, [1]orders!A:J,10,FALSE)</f>
        <v>12020</v>
      </c>
      <c r="L3964" s="2" t="str">
        <f>IFERROR(VLOOKUP(C3964, [5]stores!A:B, 2, FALSE), "Unknown")</f>
        <v>Baldwin Bikes</v>
      </c>
      <c r="M3964" s="2" t="str">
        <f>VLOOKUP(D3964,[3]products!A:B,2,FALSE)</f>
        <v>Trek Stache Carbon Frameset - 2018</v>
      </c>
      <c r="N3964" s="2" t="str">
        <f>VLOOKUP(D3964, [3]products!A:H, 8, FALSE)</f>
        <v>Trek</v>
      </c>
      <c r="O3964" s="21">
        <f>VLOOKUP(A3964, [1]orders!A:D, 4, FALSE)</f>
        <v>43120</v>
      </c>
      <c r="P3964" s="2">
        <v>1</v>
      </c>
      <c r="Q3964" s="2">
        <v>919.99</v>
      </c>
      <c r="R3964" s="27">
        <v>0.2</v>
      </c>
      <c r="S3964" s="2">
        <f t="shared" si="61"/>
        <v>919.99</v>
      </c>
    </row>
    <row r="3965" spans="1:19" x14ac:dyDescent="0.3">
      <c r="A3965" s="2">
        <v>1358</v>
      </c>
      <c r="B3965" s="2">
        <v>1</v>
      </c>
      <c r="C3965" s="2">
        <f>VLOOKUP(A3965, [1]orders!A:G, 7, FALSE)</f>
        <v>1</v>
      </c>
      <c r="D3965" s="2">
        <v>257</v>
      </c>
      <c r="E3965" s="2">
        <f>VLOOKUP(C3965, [2]staffs!A:G,1,FALSE)</f>
        <v>1</v>
      </c>
      <c r="F3965" s="2" t="str">
        <f>VLOOKUP(E3965, [2]staffs!A:D,4,FALSE)</f>
        <v>fabiola.jackson@bikes.shop</v>
      </c>
      <c r="G3965" s="2">
        <f>VLOOKUP(D3965, [3]products!$A:$D, 4, FALSE)</f>
        <v>3</v>
      </c>
      <c r="H3965" s="2" t="str">
        <f>VLOOKUP(G3965, [4]categories!A:B, 2, FALSE)</f>
        <v>Cruisers Bicycles</v>
      </c>
      <c r="I3965" s="14">
        <f>VLOOKUP(A3965, [1]orders!A:B,2,FALSE)</f>
        <v>253</v>
      </c>
      <c r="J3965" s="14" t="str">
        <f>VLOOKUP(A3965, [1]orders!A:I,9,FALSE)</f>
        <v>maurice.norton@hotmail.com</v>
      </c>
      <c r="K3965" s="14">
        <f>VLOOKUP(A3965, [1]orders!A:J,10,FALSE)</f>
        <v>95301</v>
      </c>
      <c r="L3965" s="2" t="str">
        <f>IFERROR(VLOOKUP(C3965, [5]stores!A:B, 2, FALSE), "Unknown")</f>
        <v>Santa Cruz Bikes</v>
      </c>
      <c r="M3965" s="2" t="str">
        <f>VLOOKUP(D3965,[3]products!A:B,2,FALSE)</f>
        <v>Electra Amsterdam Fashion 3i Ladies' - 2017/2018</v>
      </c>
      <c r="N3965" s="2" t="str">
        <f>VLOOKUP(D3965, [3]products!A:H, 8, FALSE)</f>
        <v>Electra</v>
      </c>
      <c r="O3965" s="21">
        <f>VLOOKUP(A3965, [1]orders!A:D, 4, FALSE)</f>
        <v>43121</v>
      </c>
      <c r="P3965" s="2">
        <v>2</v>
      </c>
      <c r="Q3965" s="2">
        <v>899.99</v>
      </c>
      <c r="R3965" s="27">
        <v>0.2</v>
      </c>
      <c r="S3965" s="2">
        <f t="shared" si="61"/>
        <v>1799.98</v>
      </c>
    </row>
    <row r="3966" spans="1:19" x14ac:dyDescent="0.3">
      <c r="A3966" s="2">
        <v>1359</v>
      </c>
      <c r="B3966" s="2">
        <v>1</v>
      </c>
      <c r="C3966" s="2">
        <f>VLOOKUP(A3966, [1]orders!A:G, 7, FALSE)</f>
        <v>3</v>
      </c>
      <c r="D3966" s="2">
        <v>282</v>
      </c>
      <c r="E3966" s="2">
        <f>VLOOKUP(C3966, [2]staffs!A:G,1,FALSE)</f>
        <v>3</v>
      </c>
      <c r="F3966" s="2" t="str">
        <f>VLOOKUP(E3966, [2]staffs!A:D,4,FALSE)</f>
        <v>genna.serrano@bikes.shop</v>
      </c>
      <c r="G3966" s="2">
        <f>VLOOKUP(D3966, [3]products!$A:$D, 4, FALSE)</f>
        <v>1</v>
      </c>
      <c r="H3966" s="2" t="str">
        <f>VLOOKUP(G3966, [4]categories!A:B, 2, FALSE)</f>
        <v>Children Bicycles</v>
      </c>
      <c r="I3966" s="14">
        <f>VLOOKUP(A3966, [1]orders!A:B,2,FALSE)</f>
        <v>1008</v>
      </c>
      <c r="J3966" s="14" t="str">
        <f>VLOOKUP(A3966, [1]orders!A:I,9,FALSE)</f>
        <v>berneice.pollard@hotmail.com</v>
      </c>
      <c r="K3966" s="14">
        <f>VLOOKUP(A3966, [1]orders!A:J,10,FALSE)</f>
        <v>75126</v>
      </c>
      <c r="L3966" s="2" t="str">
        <f>IFERROR(VLOOKUP(C3966, [5]stores!A:B, 2, FALSE), "Unknown")</f>
        <v>Rowlett Bikes</v>
      </c>
      <c r="M3966" s="2" t="str">
        <f>VLOOKUP(D3966,[3]products!A:B,2,FALSE)</f>
        <v>Electra Cyclosaurus 1 (16-inch) - Boy's - 2018</v>
      </c>
      <c r="N3966" s="2" t="str">
        <f>VLOOKUP(D3966, [3]products!A:H, 8, FALSE)</f>
        <v>Electra</v>
      </c>
      <c r="O3966" s="21">
        <f>VLOOKUP(A3966, [1]orders!A:D, 4, FALSE)</f>
        <v>43121</v>
      </c>
      <c r="P3966" s="2">
        <v>1</v>
      </c>
      <c r="Q3966" s="2">
        <v>279.99</v>
      </c>
      <c r="R3966" s="27">
        <v>0.05</v>
      </c>
      <c r="S3966" s="2">
        <f t="shared" si="61"/>
        <v>279.99</v>
      </c>
    </row>
    <row r="3967" spans="1:19" x14ac:dyDescent="0.3">
      <c r="A3967" s="2">
        <v>1359</v>
      </c>
      <c r="B3967" s="2">
        <v>2</v>
      </c>
      <c r="C3967" s="2">
        <f>VLOOKUP(A3967, [1]orders!A:G, 7, FALSE)</f>
        <v>3</v>
      </c>
      <c r="D3967" s="2">
        <v>82</v>
      </c>
      <c r="E3967" s="2">
        <f>VLOOKUP(C3967, [2]staffs!A:G,1,FALSE)</f>
        <v>3</v>
      </c>
      <c r="F3967" s="2" t="str">
        <f>VLOOKUP(E3967, [2]staffs!A:D,4,FALSE)</f>
        <v>genna.serrano@bikes.shop</v>
      </c>
      <c r="G3967" s="2">
        <f>VLOOKUP(D3967, [3]products!$A:$D, 4, FALSE)</f>
        <v>3</v>
      </c>
      <c r="H3967" s="2" t="str">
        <f>VLOOKUP(G3967, [4]categories!A:B, 2, FALSE)</f>
        <v>Cruisers Bicycles</v>
      </c>
      <c r="I3967" s="14">
        <f>VLOOKUP(A3967, [1]orders!A:B,2,FALSE)</f>
        <v>1008</v>
      </c>
      <c r="J3967" s="14" t="str">
        <f>VLOOKUP(A3967, [1]orders!A:I,9,FALSE)</f>
        <v>berneice.pollard@hotmail.com</v>
      </c>
      <c r="K3967" s="14">
        <f>VLOOKUP(A3967, [1]orders!A:J,10,FALSE)</f>
        <v>75126</v>
      </c>
      <c r="L3967" s="2" t="str">
        <f>IFERROR(VLOOKUP(C3967, [5]stores!A:B, 2, FALSE), "Unknown")</f>
        <v>Rowlett Bikes</v>
      </c>
      <c r="M3967" s="2" t="str">
        <f>VLOOKUP(D3967,[3]products!A:B,2,FALSE)</f>
        <v>Electra Amsterdam Original 3i Ladies' - 2017</v>
      </c>
      <c r="N3967" s="2" t="str">
        <f>VLOOKUP(D3967, [3]products!A:H, 8, FALSE)</f>
        <v>Electra</v>
      </c>
      <c r="O3967" s="21">
        <f>VLOOKUP(A3967, [1]orders!A:D, 4, FALSE)</f>
        <v>43121</v>
      </c>
      <c r="P3967" s="2">
        <v>1</v>
      </c>
      <c r="Q3967" s="2">
        <v>659.99</v>
      </c>
      <c r="R3967" s="27">
        <v>0.05</v>
      </c>
      <c r="S3967" s="2">
        <f t="shared" si="61"/>
        <v>659.99</v>
      </c>
    </row>
    <row r="3968" spans="1:19" x14ac:dyDescent="0.3">
      <c r="A3968" s="2">
        <v>1360</v>
      </c>
      <c r="B3968" s="2">
        <v>1</v>
      </c>
      <c r="C3968" s="2">
        <f>VLOOKUP(A3968, [1]orders!A:G, 7, FALSE)</f>
        <v>2</v>
      </c>
      <c r="D3968" s="2">
        <v>31</v>
      </c>
      <c r="E3968" s="2">
        <f>VLOOKUP(C3968, [2]staffs!A:G,1,FALSE)</f>
        <v>2</v>
      </c>
      <c r="F3968" s="2" t="str">
        <f>VLOOKUP(E3968, [2]staffs!A:D,4,FALSE)</f>
        <v>mireya.copeland@bikes.shop</v>
      </c>
      <c r="G3968" s="2">
        <f>VLOOKUP(D3968, [3]products!$A:$D, 4, FALSE)</f>
        <v>6</v>
      </c>
      <c r="H3968" s="2" t="str">
        <f>VLOOKUP(G3968, [4]categories!A:B, 2, FALSE)</f>
        <v>Mountain Bikes</v>
      </c>
      <c r="I3968" s="14">
        <f>VLOOKUP(A3968, [1]orders!A:B,2,FALSE)</f>
        <v>71</v>
      </c>
      <c r="J3968" s="14" t="str">
        <f>VLOOKUP(A3968, [1]orders!A:I,9,FALSE)</f>
        <v>takako.casey@aol.com</v>
      </c>
      <c r="K3968" s="14">
        <f>VLOOKUP(A3968, [1]orders!A:J,10,FALSE)</f>
        <v>10451</v>
      </c>
      <c r="L3968" s="2" t="str">
        <f>IFERROR(VLOOKUP(C3968, [5]stores!A:B, 2, FALSE), "Unknown")</f>
        <v>Baldwin Bikes</v>
      </c>
      <c r="M3968" s="2" t="str">
        <f>VLOOKUP(D3968,[3]products!A:B,2,FALSE)</f>
        <v>Surly Wednesday - 2017</v>
      </c>
      <c r="N3968" s="2" t="str">
        <f>VLOOKUP(D3968, [3]products!A:H, 8, FALSE)</f>
        <v>Surly</v>
      </c>
      <c r="O3968" s="21">
        <f>VLOOKUP(A3968, [1]orders!A:D, 4, FALSE)</f>
        <v>43122</v>
      </c>
      <c r="P3968" s="2">
        <v>1</v>
      </c>
      <c r="Q3968" s="2">
        <v>1632.99</v>
      </c>
      <c r="R3968" s="27">
        <v>0.05</v>
      </c>
      <c r="S3968" s="2">
        <f t="shared" si="61"/>
        <v>1632.99</v>
      </c>
    </row>
    <row r="3969" spans="1:19" x14ac:dyDescent="0.3">
      <c r="A3969" s="2">
        <v>1361</v>
      </c>
      <c r="B3969" s="2">
        <v>1</v>
      </c>
      <c r="C3969" s="2">
        <f>VLOOKUP(A3969, [1]orders!A:G, 7, FALSE)</f>
        <v>2</v>
      </c>
      <c r="D3969" s="2">
        <v>307</v>
      </c>
      <c r="E3969" s="2">
        <f>VLOOKUP(C3969, [2]staffs!A:G,1,FALSE)</f>
        <v>2</v>
      </c>
      <c r="F3969" s="2" t="str">
        <f>VLOOKUP(E3969, [2]staffs!A:D,4,FALSE)</f>
        <v>mireya.copeland@bikes.shop</v>
      </c>
      <c r="G3969" s="2">
        <f>VLOOKUP(D3969, [3]products!$A:$D, 4, FALSE)</f>
        <v>2</v>
      </c>
      <c r="H3969" s="2" t="str">
        <f>VLOOKUP(G3969, [4]categories!A:B, 2, FALSE)</f>
        <v>Comfort Bicycles</v>
      </c>
      <c r="I3969" s="14">
        <f>VLOOKUP(A3969, [1]orders!A:B,2,FALSE)</f>
        <v>1084</v>
      </c>
      <c r="J3969" s="14" t="str">
        <f>VLOOKUP(A3969, [1]orders!A:I,9,FALSE)</f>
        <v>regine.odom@msn.com</v>
      </c>
      <c r="K3969" s="14">
        <f>VLOOKUP(A3969, [1]orders!A:J,10,FALSE)</f>
        <v>11010</v>
      </c>
      <c r="L3969" s="2" t="str">
        <f>IFERROR(VLOOKUP(C3969, [5]stores!A:B, 2, FALSE), "Unknown")</f>
        <v>Baldwin Bikes</v>
      </c>
      <c r="M3969" s="2" t="str">
        <f>VLOOKUP(D3969,[3]products!A:B,2,FALSE)</f>
        <v>Electra Townie Balloon 8D EQ - 2016/2017/2018</v>
      </c>
      <c r="N3969" s="2" t="str">
        <f>VLOOKUP(D3969, [3]products!A:H, 8, FALSE)</f>
        <v>Electra</v>
      </c>
      <c r="O3969" s="21">
        <f>VLOOKUP(A3969, [1]orders!A:D, 4, FALSE)</f>
        <v>43122</v>
      </c>
      <c r="P3969" s="2">
        <v>2</v>
      </c>
      <c r="Q3969" s="2">
        <v>749.99</v>
      </c>
      <c r="R3969" s="27">
        <v>7.0000000000000007E-2</v>
      </c>
      <c r="S3969" s="2">
        <f t="shared" si="61"/>
        <v>1499.98</v>
      </c>
    </row>
    <row r="3970" spans="1:19" x14ac:dyDescent="0.3">
      <c r="A3970" s="2">
        <v>1361</v>
      </c>
      <c r="B3970" s="2">
        <v>2</v>
      </c>
      <c r="C3970" s="2">
        <f>VLOOKUP(A3970, [1]orders!A:G, 7, FALSE)</f>
        <v>2</v>
      </c>
      <c r="D3970" s="2">
        <v>153</v>
      </c>
      <c r="E3970" s="2">
        <f>VLOOKUP(C3970, [2]staffs!A:G,1,FALSE)</f>
        <v>2</v>
      </c>
      <c r="F3970" s="2" t="str">
        <f>VLOOKUP(E3970, [2]staffs!A:D,4,FALSE)</f>
        <v>mireya.copeland@bikes.shop</v>
      </c>
      <c r="G3970" s="2">
        <f>VLOOKUP(D3970, [3]products!$A:$D, 4, FALSE)</f>
        <v>7</v>
      </c>
      <c r="H3970" s="2" t="str">
        <f>VLOOKUP(G3970, [4]categories!A:B, 2, FALSE)</f>
        <v>Road Bikes</v>
      </c>
      <c r="I3970" s="14">
        <f>VLOOKUP(A3970, [1]orders!A:B,2,FALSE)</f>
        <v>1084</v>
      </c>
      <c r="J3970" s="14" t="str">
        <f>VLOOKUP(A3970, [1]orders!A:I,9,FALSE)</f>
        <v>regine.odom@msn.com</v>
      </c>
      <c r="K3970" s="14">
        <f>VLOOKUP(A3970, [1]orders!A:J,10,FALSE)</f>
        <v>11010</v>
      </c>
      <c r="L3970" s="2" t="str">
        <f>IFERROR(VLOOKUP(C3970, [5]stores!A:B, 2, FALSE), "Unknown")</f>
        <v>Baldwin Bikes</v>
      </c>
      <c r="M3970" s="2" t="str">
        <f>VLOOKUP(D3970,[3]products!A:B,2,FALSE)</f>
        <v>Trek Domane SL 7 Women's - 2018</v>
      </c>
      <c r="N3970" s="2" t="str">
        <f>VLOOKUP(D3970, [3]products!A:H, 8, FALSE)</f>
        <v>Trek</v>
      </c>
      <c r="O3970" s="21">
        <f>VLOOKUP(A3970, [1]orders!A:D, 4, FALSE)</f>
        <v>43122</v>
      </c>
      <c r="P3970" s="2">
        <v>1</v>
      </c>
      <c r="Q3970" s="2">
        <v>4999.99</v>
      </c>
      <c r="R3970" s="27">
        <v>0.05</v>
      </c>
      <c r="S3970" s="2">
        <f t="shared" si="61"/>
        <v>4999.99</v>
      </c>
    </row>
    <row r="3971" spans="1:19" x14ac:dyDescent="0.3">
      <c r="A3971" s="2">
        <v>1361</v>
      </c>
      <c r="B3971" s="2">
        <v>3</v>
      </c>
      <c r="C3971" s="2">
        <f>VLOOKUP(A3971, [1]orders!A:G, 7, FALSE)</f>
        <v>2</v>
      </c>
      <c r="D3971" s="2">
        <v>163</v>
      </c>
      <c r="E3971" s="2">
        <f>VLOOKUP(C3971, [2]staffs!A:G,1,FALSE)</f>
        <v>2</v>
      </c>
      <c r="F3971" s="2" t="str">
        <f>VLOOKUP(E3971, [2]staffs!A:D,4,FALSE)</f>
        <v>mireya.copeland@bikes.shop</v>
      </c>
      <c r="G3971" s="2">
        <f>VLOOKUP(D3971, [3]products!$A:$D, 4, FALSE)</f>
        <v>7</v>
      </c>
      <c r="H3971" s="2" t="str">
        <f>VLOOKUP(G3971, [4]categories!A:B, 2, FALSE)</f>
        <v>Road Bikes</v>
      </c>
      <c r="I3971" s="14">
        <f>VLOOKUP(A3971, [1]orders!A:B,2,FALSE)</f>
        <v>1084</v>
      </c>
      <c r="J3971" s="14" t="str">
        <f>VLOOKUP(A3971, [1]orders!A:I,9,FALSE)</f>
        <v>regine.odom@msn.com</v>
      </c>
      <c r="K3971" s="14">
        <f>VLOOKUP(A3971, [1]orders!A:J,10,FALSE)</f>
        <v>11010</v>
      </c>
      <c r="L3971" s="2" t="str">
        <f>IFERROR(VLOOKUP(C3971, [5]stores!A:B, 2, FALSE), "Unknown")</f>
        <v>Baldwin Bikes</v>
      </c>
      <c r="M3971" s="2" t="str">
        <f>VLOOKUP(D3971,[3]products!A:B,2,FALSE)</f>
        <v>Surly Pack Rat - 2018</v>
      </c>
      <c r="N3971" s="2" t="str">
        <f>VLOOKUP(D3971, [3]products!A:H, 8, FALSE)</f>
        <v>Surly</v>
      </c>
      <c r="O3971" s="21">
        <f>VLOOKUP(A3971, [1]orders!A:D, 4, FALSE)</f>
        <v>43122</v>
      </c>
      <c r="P3971" s="2">
        <v>2</v>
      </c>
      <c r="Q3971" s="2">
        <v>1349</v>
      </c>
      <c r="R3971" s="27">
        <v>0.2</v>
      </c>
      <c r="S3971" s="2">
        <f t="shared" ref="S3971:S4034" si="62">P3971*Q3971</f>
        <v>2698</v>
      </c>
    </row>
    <row r="3972" spans="1:19" x14ac:dyDescent="0.3">
      <c r="A3972" s="2">
        <v>1362</v>
      </c>
      <c r="B3972" s="2">
        <v>1</v>
      </c>
      <c r="C3972" s="2">
        <f>VLOOKUP(A3972, [1]orders!A:G, 7, FALSE)</f>
        <v>2</v>
      </c>
      <c r="D3972" s="2">
        <v>27</v>
      </c>
      <c r="E3972" s="2">
        <f>VLOOKUP(C3972, [2]staffs!A:G,1,FALSE)</f>
        <v>2</v>
      </c>
      <c r="F3972" s="2" t="str">
        <f>VLOOKUP(E3972, [2]staffs!A:D,4,FALSE)</f>
        <v>mireya.copeland@bikes.shop</v>
      </c>
      <c r="G3972" s="2">
        <f>VLOOKUP(D3972, [3]products!$A:$D, 4, FALSE)</f>
        <v>6</v>
      </c>
      <c r="H3972" s="2" t="str">
        <f>VLOOKUP(G3972, [4]categories!A:B, 2, FALSE)</f>
        <v>Mountain Bikes</v>
      </c>
      <c r="I3972" s="14">
        <f>VLOOKUP(A3972, [1]orders!A:B,2,FALSE)</f>
        <v>310</v>
      </c>
      <c r="J3972" s="14" t="str">
        <f>VLOOKUP(A3972, [1]orders!A:I,9,FALSE)</f>
        <v>gilberto.parsons@gmail.com</v>
      </c>
      <c r="K3972" s="14">
        <f>VLOOKUP(A3972, [1]orders!A:J,10,FALSE)</f>
        <v>11379</v>
      </c>
      <c r="L3972" s="2" t="str">
        <f>IFERROR(VLOOKUP(C3972, [5]stores!A:B, 2, FALSE), "Unknown")</f>
        <v>Baldwin Bikes</v>
      </c>
      <c r="M3972" s="2" t="str">
        <f>VLOOKUP(D3972,[3]products!A:B,2,FALSE)</f>
        <v>Surly Big Dummy Frameset - 2017</v>
      </c>
      <c r="N3972" s="2" t="str">
        <f>VLOOKUP(D3972, [3]products!A:H, 8, FALSE)</f>
        <v>Surly</v>
      </c>
      <c r="O3972" s="21">
        <f>VLOOKUP(A3972, [1]orders!A:D, 4, FALSE)</f>
        <v>43123</v>
      </c>
      <c r="P3972" s="2">
        <v>2</v>
      </c>
      <c r="Q3972" s="2">
        <v>999.99</v>
      </c>
      <c r="R3972" s="27">
        <v>0.2</v>
      </c>
      <c r="S3972" s="2">
        <f t="shared" si="62"/>
        <v>1999.98</v>
      </c>
    </row>
    <row r="3973" spans="1:19" x14ac:dyDescent="0.3">
      <c r="A3973" s="2">
        <v>1362</v>
      </c>
      <c r="B3973" s="2">
        <v>2</v>
      </c>
      <c r="C3973" s="2">
        <f>VLOOKUP(A3973, [1]orders!A:G, 7, FALSE)</f>
        <v>2</v>
      </c>
      <c r="D3973" s="2">
        <v>204</v>
      </c>
      <c r="E3973" s="2">
        <f>VLOOKUP(C3973, [2]staffs!A:G,1,FALSE)</f>
        <v>2</v>
      </c>
      <c r="F3973" s="2" t="str">
        <f>VLOOKUP(E3973, [2]staffs!A:D,4,FALSE)</f>
        <v>mireya.copeland@bikes.shop</v>
      </c>
      <c r="G3973" s="2">
        <f>VLOOKUP(D3973, [3]products!$A:$D, 4, FALSE)</f>
        <v>5</v>
      </c>
      <c r="H3973" s="2" t="str">
        <f>VLOOKUP(G3973, [4]categories!A:B, 2, FALSE)</f>
        <v>Electric Bikes</v>
      </c>
      <c r="I3973" s="14">
        <f>VLOOKUP(A3973, [1]orders!A:B,2,FALSE)</f>
        <v>310</v>
      </c>
      <c r="J3973" s="14" t="str">
        <f>VLOOKUP(A3973, [1]orders!A:I,9,FALSE)</f>
        <v>gilberto.parsons@gmail.com</v>
      </c>
      <c r="K3973" s="14">
        <f>VLOOKUP(A3973, [1]orders!A:J,10,FALSE)</f>
        <v>11379</v>
      </c>
      <c r="L3973" s="2" t="str">
        <f>IFERROR(VLOOKUP(C3973, [5]stores!A:B, 2, FALSE), "Unknown")</f>
        <v>Baldwin Bikes</v>
      </c>
      <c r="M3973" s="2" t="str">
        <f>VLOOKUP(D3973,[3]products!A:B,2,FALSE)</f>
        <v>Trek Super Commuter+ 7 - 2018</v>
      </c>
      <c r="N3973" s="2" t="str">
        <f>VLOOKUP(D3973, [3]products!A:H, 8, FALSE)</f>
        <v>Trek</v>
      </c>
      <c r="O3973" s="21">
        <f>VLOOKUP(A3973, [1]orders!A:D, 4, FALSE)</f>
        <v>43123</v>
      </c>
      <c r="P3973" s="2">
        <v>2</v>
      </c>
      <c r="Q3973" s="2">
        <v>3599.99</v>
      </c>
      <c r="R3973" s="27">
        <v>7.0000000000000007E-2</v>
      </c>
      <c r="S3973" s="2">
        <f t="shared" si="62"/>
        <v>7199.98</v>
      </c>
    </row>
    <row r="3974" spans="1:19" x14ac:dyDescent="0.3">
      <c r="A3974" s="2">
        <v>1362</v>
      </c>
      <c r="B3974" s="2">
        <v>3</v>
      </c>
      <c r="C3974" s="2">
        <f>VLOOKUP(A3974, [1]orders!A:G, 7, FALSE)</f>
        <v>2</v>
      </c>
      <c r="D3974" s="2">
        <v>4</v>
      </c>
      <c r="E3974" s="2">
        <f>VLOOKUP(C3974, [2]staffs!A:G,1,FALSE)</f>
        <v>2</v>
      </c>
      <c r="F3974" s="2" t="str">
        <f>VLOOKUP(E3974, [2]staffs!A:D,4,FALSE)</f>
        <v>mireya.copeland@bikes.shop</v>
      </c>
      <c r="G3974" s="2">
        <f>VLOOKUP(D3974, [3]products!$A:$D, 4, FALSE)</f>
        <v>6</v>
      </c>
      <c r="H3974" s="2" t="str">
        <f>VLOOKUP(G3974, [4]categories!A:B, 2, FALSE)</f>
        <v>Mountain Bikes</v>
      </c>
      <c r="I3974" s="14">
        <f>VLOOKUP(A3974, [1]orders!A:B,2,FALSE)</f>
        <v>310</v>
      </c>
      <c r="J3974" s="14" t="str">
        <f>VLOOKUP(A3974, [1]orders!A:I,9,FALSE)</f>
        <v>gilberto.parsons@gmail.com</v>
      </c>
      <c r="K3974" s="14">
        <f>VLOOKUP(A3974, [1]orders!A:J,10,FALSE)</f>
        <v>11379</v>
      </c>
      <c r="L3974" s="2" t="str">
        <f>IFERROR(VLOOKUP(C3974, [5]stores!A:B, 2, FALSE), "Unknown")</f>
        <v>Baldwin Bikes</v>
      </c>
      <c r="M3974" s="2" t="str">
        <f>VLOOKUP(D3974,[3]products!A:B,2,FALSE)</f>
        <v>Trek Fuel EX 8 29 - 2016</v>
      </c>
      <c r="N3974" s="2" t="str">
        <f>VLOOKUP(D3974, [3]products!A:H, 8, FALSE)</f>
        <v>Trek</v>
      </c>
      <c r="O3974" s="21">
        <f>VLOOKUP(A3974, [1]orders!A:D, 4, FALSE)</f>
        <v>43123</v>
      </c>
      <c r="P3974" s="2">
        <v>2</v>
      </c>
      <c r="Q3974" s="2">
        <v>2899.99</v>
      </c>
      <c r="R3974" s="27">
        <v>0.2</v>
      </c>
      <c r="S3974" s="2">
        <f t="shared" si="62"/>
        <v>5799.98</v>
      </c>
    </row>
    <row r="3975" spans="1:19" x14ac:dyDescent="0.3">
      <c r="A3975" s="2">
        <v>1363</v>
      </c>
      <c r="B3975" s="2">
        <v>1</v>
      </c>
      <c r="C3975" s="2">
        <f>VLOOKUP(A3975, [1]orders!A:G, 7, FALSE)</f>
        <v>2</v>
      </c>
      <c r="D3975" s="2">
        <v>66</v>
      </c>
      <c r="E3975" s="2">
        <f>VLOOKUP(C3975, [2]staffs!A:G,1,FALSE)</f>
        <v>2</v>
      </c>
      <c r="F3975" s="2" t="str">
        <f>VLOOKUP(E3975, [2]staffs!A:D,4,FALSE)</f>
        <v>mireya.copeland@bikes.shop</v>
      </c>
      <c r="G3975" s="2">
        <f>VLOOKUP(D3975, [3]products!$A:$D, 4, FALSE)</f>
        <v>3</v>
      </c>
      <c r="H3975" s="2" t="str">
        <f>VLOOKUP(G3975, [4]categories!A:B, 2, FALSE)</f>
        <v>Cruisers Bicycles</v>
      </c>
      <c r="I3975" s="14">
        <f>VLOOKUP(A3975, [1]orders!A:B,2,FALSE)</f>
        <v>860</v>
      </c>
      <c r="J3975" s="14" t="str">
        <f>VLOOKUP(A3975, [1]orders!A:I,9,FALSE)</f>
        <v>loni.mullen@msn.com</v>
      </c>
      <c r="K3975" s="14">
        <f>VLOOKUP(A3975, [1]orders!A:J,10,FALSE)</f>
        <v>11420</v>
      </c>
      <c r="L3975" s="2" t="str">
        <f>IFERROR(VLOOKUP(C3975, [5]stores!A:B, 2, FALSE), "Unknown")</f>
        <v>Baldwin Bikes</v>
      </c>
      <c r="M3975" s="2" t="str">
        <f>VLOOKUP(D3975,[3]products!A:B,2,FALSE)</f>
        <v>Sun Bicycles Revolutions 24 - 2017</v>
      </c>
      <c r="N3975" s="2" t="str">
        <f>VLOOKUP(D3975, [3]products!A:H, 8, FALSE)</f>
        <v>Sun Bicycles</v>
      </c>
      <c r="O3975" s="21">
        <f>VLOOKUP(A3975, [1]orders!A:D, 4, FALSE)</f>
        <v>43124</v>
      </c>
      <c r="P3975" s="2">
        <v>2</v>
      </c>
      <c r="Q3975" s="2">
        <v>250.99</v>
      </c>
      <c r="R3975" s="27">
        <v>0.1</v>
      </c>
      <c r="S3975" s="2">
        <f t="shared" si="62"/>
        <v>501.98</v>
      </c>
    </row>
    <row r="3976" spans="1:19" x14ac:dyDescent="0.3">
      <c r="A3976" s="2">
        <v>1364</v>
      </c>
      <c r="B3976" s="2">
        <v>1</v>
      </c>
      <c r="C3976" s="2">
        <f>VLOOKUP(A3976, [1]orders!A:G, 7, FALSE)</f>
        <v>2</v>
      </c>
      <c r="D3976" s="2">
        <v>78</v>
      </c>
      <c r="E3976" s="2">
        <f>VLOOKUP(C3976, [2]staffs!A:G,1,FALSE)</f>
        <v>2</v>
      </c>
      <c r="F3976" s="2" t="str">
        <f>VLOOKUP(E3976, [2]staffs!A:D,4,FALSE)</f>
        <v>mireya.copeland@bikes.shop</v>
      </c>
      <c r="G3976" s="2">
        <f>VLOOKUP(D3976, [3]products!$A:$D, 4, FALSE)</f>
        <v>3</v>
      </c>
      <c r="H3976" s="2" t="str">
        <f>VLOOKUP(G3976, [4]categories!A:B, 2, FALSE)</f>
        <v>Cruisers Bicycles</v>
      </c>
      <c r="I3976" s="14">
        <f>VLOOKUP(A3976, [1]orders!A:B,2,FALSE)</f>
        <v>122</v>
      </c>
      <c r="J3976" s="14" t="str">
        <f>VLOOKUP(A3976, [1]orders!A:I,9,FALSE)</f>
        <v>shena.carter@yahoo.com</v>
      </c>
      <c r="K3976" s="14">
        <f>VLOOKUP(A3976, [1]orders!A:J,10,FALSE)</f>
        <v>11414</v>
      </c>
      <c r="L3976" s="2" t="str">
        <f>IFERROR(VLOOKUP(C3976, [5]stores!A:B, 2, FALSE), "Unknown")</f>
        <v>Baldwin Bikes</v>
      </c>
      <c r="M3976" s="2" t="str">
        <f>VLOOKUP(D3976,[3]products!A:B,2,FALSE)</f>
        <v>Sun Bicycles Biscayne Tandem CB - 2017</v>
      </c>
      <c r="N3976" s="2" t="str">
        <f>VLOOKUP(D3976, [3]products!A:H, 8, FALSE)</f>
        <v>Sun Bicycles</v>
      </c>
      <c r="O3976" s="21">
        <f>VLOOKUP(A3976, [1]orders!A:D, 4, FALSE)</f>
        <v>43125</v>
      </c>
      <c r="P3976" s="2">
        <v>1</v>
      </c>
      <c r="Q3976" s="2">
        <v>647.99</v>
      </c>
      <c r="R3976" s="27">
        <v>7.0000000000000007E-2</v>
      </c>
      <c r="S3976" s="2">
        <f t="shared" si="62"/>
        <v>647.99</v>
      </c>
    </row>
    <row r="3977" spans="1:19" x14ac:dyDescent="0.3">
      <c r="A3977" s="2">
        <v>1364</v>
      </c>
      <c r="B3977" s="2">
        <v>2</v>
      </c>
      <c r="C3977" s="2">
        <f>VLOOKUP(A3977, [1]orders!A:G, 7, FALSE)</f>
        <v>2</v>
      </c>
      <c r="D3977" s="2">
        <v>155</v>
      </c>
      <c r="E3977" s="2">
        <f>VLOOKUP(C3977, [2]staffs!A:G,1,FALSE)</f>
        <v>2</v>
      </c>
      <c r="F3977" s="2" t="str">
        <f>VLOOKUP(E3977, [2]staffs!A:D,4,FALSE)</f>
        <v>mireya.copeland@bikes.shop</v>
      </c>
      <c r="G3977" s="2">
        <f>VLOOKUP(D3977, [3]products!$A:$D, 4, FALSE)</f>
        <v>7</v>
      </c>
      <c r="H3977" s="2" t="str">
        <f>VLOOKUP(G3977, [4]categories!A:B, 2, FALSE)</f>
        <v>Road Bikes</v>
      </c>
      <c r="I3977" s="14">
        <f>VLOOKUP(A3977, [1]orders!A:B,2,FALSE)</f>
        <v>122</v>
      </c>
      <c r="J3977" s="14" t="str">
        <f>VLOOKUP(A3977, [1]orders!A:I,9,FALSE)</f>
        <v>shena.carter@yahoo.com</v>
      </c>
      <c r="K3977" s="14">
        <f>VLOOKUP(A3977, [1]orders!A:J,10,FALSE)</f>
        <v>11414</v>
      </c>
      <c r="L3977" s="2" t="str">
        <f>IFERROR(VLOOKUP(C3977, [5]stores!A:B, 2, FALSE), "Unknown")</f>
        <v>Baldwin Bikes</v>
      </c>
      <c r="M3977" s="2" t="str">
        <f>VLOOKUP(D3977,[3]products!A:B,2,FALSE)</f>
        <v>Trek Domane SLR 9 Disc - 2018</v>
      </c>
      <c r="N3977" s="2" t="str">
        <f>VLOOKUP(D3977, [3]products!A:H, 8, FALSE)</f>
        <v>Trek</v>
      </c>
      <c r="O3977" s="21">
        <f>VLOOKUP(A3977, [1]orders!A:D, 4, FALSE)</f>
        <v>43125</v>
      </c>
      <c r="P3977" s="2">
        <v>2</v>
      </c>
      <c r="Q3977" s="2">
        <v>11999.99</v>
      </c>
      <c r="R3977" s="27">
        <v>0.1</v>
      </c>
      <c r="S3977" s="2">
        <f t="shared" si="62"/>
        <v>23999.98</v>
      </c>
    </row>
    <row r="3978" spans="1:19" x14ac:dyDescent="0.3">
      <c r="A3978" s="2">
        <v>1364</v>
      </c>
      <c r="B3978" s="2">
        <v>3</v>
      </c>
      <c r="C3978" s="2">
        <f>VLOOKUP(A3978, [1]orders!A:G, 7, FALSE)</f>
        <v>2</v>
      </c>
      <c r="D3978" s="2">
        <v>152</v>
      </c>
      <c r="E3978" s="2">
        <f>VLOOKUP(C3978, [2]staffs!A:G,1,FALSE)</f>
        <v>2</v>
      </c>
      <c r="F3978" s="2" t="str">
        <f>VLOOKUP(E3978, [2]staffs!A:D,4,FALSE)</f>
        <v>mireya.copeland@bikes.shop</v>
      </c>
      <c r="G3978" s="2">
        <f>VLOOKUP(D3978, [3]products!$A:$D, 4, FALSE)</f>
        <v>7</v>
      </c>
      <c r="H3978" s="2" t="str">
        <f>VLOOKUP(G3978, [4]categories!A:B, 2, FALSE)</f>
        <v>Road Bikes</v>
      </c>
      <c r="I3978" s="14">
        <f>VLOOKUP(A3978, [1]orders!A:B,2,FALSE)</f>
        <v>122</v>
      </c>
      <c r="J3978" s="14" t="str">
        <f>VLOOKUP(A3978, [1]orders!A:I,9,FALSE)</f>
        <v>shena.carter@yahoo.com</v>
      </c>
      <c r="K3978" s="14">
        <f>VLOOKUP(A3978, [1]orders!A:J,10,FALSE)</f>
        <v>11414</v>
      </c>
      <c r="L3978" s="2" t="str">
        <f>IFERROR(VLOOKUP(C3978, [5]stores!A:B, 2, FALSE), "Unknown")</f>
        <v>Baldwin Bikes</v>
      </c>
      <c r="M3978" s="2" t="str">
        <f>VLOOKUP(D3978,[3]products!A:B,2,FALSE)</f>
        <v>Trek Domane SL 5 Disc Women's - 2018</v>
      </c>
      <c r="N3978" s="2" t="str">
        <f>VLOOKUP(D3978, [3]products!A:H, 8, FALSE)</f>
        <v>Trek</v>
      </c>
      <c r="O3978" s="21">
        <f>VLOOKUP(A3978, [1]orders!A:D, 4, FALSE)</f>
        <v>43125</v>
      </c>
      <c r="P3978" s="2">
        <v>1</v>
      </c>
      <c r="Q3978" s="2">
        <v>2499.9899999999998</v>
      </c>
      <c r="R3978" s="27">
        <v>0.1</v>
      </c>
      <c r="S3978" s="2">
        <f t="shared" si="62"/>
        <v>2499.9899999999998</v>
      </c>
    </row>
    <row r="3979" spans="1:19" x14ac:dyDescent="0.3">
      <c r="A3979" s="2">
        <v>1364</v>
      </c>
      <c r="B3979" s="2">
        <v>4</v>
      </c>
      <c r="C3979" s="2">
        <f>VLOOKUP(A3979, [1]orders!A:G, 7, FALSE)</f>
        <v>2</v>
      </c>
      <c r="D3979" s="2">
        <v>110</v>
      </c>
      <c r="E3979" s="2">
        <f>VLOOKUP(C3979, [2]staffs!A:G,1,FALSE)</f>
        <v>2</v>
      </c>
      <c r="F3979" s="2" t="str">
        <f>VLOOKUP(E3979, [2]staffs!A:D,4,FALSE)</f>
        <v>mireya.copeland@bikes.shop</v>
      </c>
      <c r="G3979" s="2">
        <f>VLOOKUP(D3979, [3]products!$A:$D, 4, FALSE)</f>
        <v>2</v>
      </c>
      <c r="H3979" s="2" t="str">
        <f>VLOOKUP(G3979, [4]categories!A:B, 2, FALSE)</f>
        <v>Comfort Bicycles</v>
      </c>
      <c r="I3979" s="14">
        <f>VLOOKUP(A3979, [1]orders!A:B,2,FALSE)</f>
        <v>122</v>
      </c>
      <c r="J3979" s="14" t="str">
        <f>VLOOKUP(A3979, [1]orders!A:I,9,FALSE)</f>
        <v>shena.carter@yahoo.com</v>
      </c>
      <c r="K3979" s="14">
        <f>VLOOKUP(A3979, [1]orders!A:J,10,FALSE)</f>
        <v>11414</v>
      </c>
      <c r="L3979" s="2" t="str">
        <f>IFERROR(VLOOKUP(C3979, [5]stores!A:B, 2, FALSE), "Unknown")</f>
        <v>Baldwin Bikes</v>
      </c>
      <c r="M3979" s="2" t="str">
        <f>VLOOKUP(D3979,[3]products!A:B,2,FALSE)</f>
        <v>Sun Bicycles Drifter 7 - 2017</v>
      </c>
      <c r="N3979" s="2" t="str">
        <f>VLOOKUP(D3979, [3]products!A:H, 8, FALSE)</f>
        <v>Sun Bicycles</v>
      </c>
      <c r="O3979" s="21">
        <f>VLOOKUP(A3979, [1]orders!A:D, 4, FALSE)</f>
        <v>43125</v>
      </c>
      <c r="P3979" s="2">
        <v>1</v>
      </c>
      <c r="Q3979" s="2">
        <v>470.99</v>
      </c>
      <c r="R3979" s="27">
        <v>7.0000000000000007E-2</v>
      </c>
      <c r="S3979" s="2">
        <f t="shared" si="62"/>
        <v>470.99</v>
      </c>
    </row>
    <row r="3980" spans="1:19" x14ac:dyDescent="0.3">
      <c r="A3980" s="2">
        <v>1365</v>
      </c>
      <c r="B3980" s="2">
        <v>1</v>
      </c>
      <c r="C3980" s="2">
        <f>VLOOKUP(A3980, [1]orders!A:G, 7, FALSE)</f>
        <v>2</v>
      </c>
      <c r="D3980" s="2">
        <v>144</v>
      </c>
      <c r="E3980" s="2">
        <f>VLOOKUP(C3980, [2]staffs!A:G,1,FALSE)</f>
        <v>2</v>
      </c>
      <c r="F3980" s="2" t="str">
        <f>VLOOKUP(E3980, [2]staffs!A:D,4,FALSE)</f>
        <v>mireya.copeland@bikes.shop</v>
      </c>
      <c r="G3980" s="2">
        <f>VLOOKUP(D3980, [3]products!$A:$D, 4, FALSE)</f>
        <v>7</v>
      </c>
      <c r="H3980" s="2" t="str">
        <f>VLOOKUP(G3980, [4]categories!A:B, 2, FALSE)</f>
        <v>Road Bikes</v>
      </c>
      <c r="I3980" s="14">
        <f>VLOOKUP(A3980, [1]orders!A:B,2,FALSE)</f>
        <v>689</v>
      </c>
      <c r="J3980" s="14" t="str">
        <f>VLOOKUP(A3980, [1]orders!A:I,9,FALSE)</f>
        <v>deirdre.ryan@yahoo.com</v>
      </c>
      <c r="K3980" s="14">
        <f>VLOOKUP(A3980, [1]orders!A:J,10,FALSE)</f>
        <v>13501</v>
      </c>
      <c r="L3980" s="2" t="str">
        <f>IFERROR(VLOOKUP(C3980, [5]stores!A:B, 2, FALSE), "Unknown")</f>
        <v>Baldwin Bikes</v>
      </c>
      <c r="M3980" s="2" t="str">
        <f>VLOOKUP(D3980,[3]products!A:B,2,FALSE)</f>
        <v>Trek Domane ALR 4 Disc - 2018</v>
      </c>
      <c r="N3980" s="2" t="str">
        <f>VLOOKUP(D3980, [3]products!A:H, 8, FALSE)</f>
        <v>Trek</v>
      </c>
      <c r="O3980" s="21">
        <f>VLOOKUP(A3980, [1]orders!A:D, 4, FALSE)</f>
        <v>43125</v>
      </c>
      <c r="P3980" s="2">
        <v>1</v>
      </c>
      <c r="Q3980" s="2">
        <v>1549.99</v>
      </c>
      <c r="R3980" s="27">
        <v>7.0000000000000007E-2</v>
      </c>
      <c r="S3980" s="2">
        <f t="shared" si="62"/>
        <v>1549.99</v>
      </c>
    </row>
    <row r="3981" spans="1:19" x14ac:dyDescent="0.3">
      <c r="A3981" s="2">
        <v>1365</v>
      </c>
      <c r="B3981" s="2">
        <v>2</v>
      </c>
      <c r="C3981" s="2">
        <f>VLOOKUP(A3981, [1]orders!A:G, 7, FALSE)</f>
        <v>2</v>
      </c>
      <c r="D3981" s="2">
        <v>58</v>
      </c>
      <c r="E3981" s="2">
        <f>VLOOKUP(C3981, [2]staffs!A:G,1,FALSE)</f>
        <v>2</v>
      </c>
      <c r="F3981" s="2" t="str">
        <f>VLOOKUP(E3981, [2]staffs!A:D,4,FALSE)</f>
        <v>mireya.copeland@bikes.shop</v>
      </c>
      <c r="G3981" s="2">
        <f>VLOOKUP(D3981, [3]products!$A:$D, 4, FALSE)</f>
        <v>7</v>
      </c>
      <c r="H3981" s="2" t="str">
        <f>VLOOKUP(G3981, [4]categories!A:B, 2, FALSE)</f>
        <v>Road Bikes</v>
      </c>
      <c r="I3981" s="14">
        <f>VLOOKUP(A3981, [1]orders!A:B,2,FALSE)</f>
        <v>689</v>
      </c>
      <c r="J3981" s="14" t="str">
        <f>VLOOKUP(A3981, [1]orders!A:I,9,FALSE)</f>
        <v>deirdre.ryan@yahoo.com</v>
      </c>
      <c r="K3981" s="14">
        <f>VLOOKUP(A3981, [1]orders!A:J,10,FALSE)</f>
        <v>13501</v>
      </c>
      <c r="L3981" s="2" t="str">
        <f>IFERROR(VLOOKUP(C3981, [5]stores!A:B, 2, FALSE), "Unknown")</f>
        <v>Baldwin Bikes</v>
      </c>
      <c r="M3981" s="2" t="str">
        <f>VLOOKUP(D3981,[3]products!A:B,2,FALSE)</f>
        <v>Trek Madone 9.2 - 2017</v>
      </c>
      <c r="N3981" s="2" t="str">
        <f>VLOOKUP(D3981, [3]products!A:H, 8, FALSE)</f>
        <v>Trek</v>
      </c>
      <c r="O3981" s="21">
        <f>VLOOKUP(A3981, [1]orders!A:D, 4, FALSE)</f>
        <v>43125</v>
      </c>
      <c r="P3981" s="2">
        <v>1</v>
      </c>
      <c r="Q3981" s="2">
        <v>4999.99</v>
      </c>
      <c r="R3981" s="27">
        <v>7.0000000000000007E-2</v>
      </c>
      <c r="S3981" s="2">
        <f t="shared" si="62"/>
        <v>4999.99</v>
      </c>
    </row>
    <row r="3982" spans="1:19" x14ac:dyDescent="0.3">
      <c r="A3982" s="2">
        <v>1365</v>
      </c>
      <c r="B3982" s="2">
        <v>3</v>
      </c>
      <c r="C3982" s="2">
        <f>VLOOKUP(A3982, [1]orders!A:G, 7, FALSE)</f>
        <v>2</v>
      </c>
      <c r="D3982" s="2">
        <v>236</v>
      </c>
      <c r="E3982" s="2">
        <f>VLOOKUP(C3982, [2]staffs!A:G,1,FALSE)</f>
        <v>2</v>
      </c>
      <c r="F3982" s="2" t="str">
        <f>VLOOKUP(E3982, [2]staffs!A:D,4,FALSE)</f>
        <v>mireya.copeland@bikes.shop</v>
      </c>
      <c r="G3982" s="2">
        <f>VLOOKUP(D3982, [3]products!$A:$D, 4, FALSE)</f>
        <v>3</v>
      </c>
      <c r="H3982" s="2" t="str">
        <f>VLOOKUP(G3982, [4]categories!A:B, 2, FALSE)</f>
        <v>Cruisers Bicycles</v>
      </c>
      <c r="I3982" s="14">
        <f>VLOOKUP(A3982, [1]orders!A:B,2,FALSE)</f>
        <v>689</v>
      </c>
      <c r="J3982" s="14" t="str">
        <f>VLOOKUP(A3982, [1]orders!A:I,9,FALSE)</f>
        <v>deirdre.ryan@yahoo.com</v>
      </c>
      <c r="K3982" s="14">
        <f>VLOOKUP(A3982, [1]orders!A:J,10,FALSE)</f>
        <v>13501</v>
      </c>
      <c r="L3982" s="2" t="str">
        <f>IFERROR(VLOOKUP(C3982, [5]stores!A:B, 2, FALSE), "Unknown")</f>
        <v>Baldwin Bikes</v>
      </c>
      <c r="M3982" s="2" t="str">
        <f>VLOOKUP(D3982,[3]products!A:B,2,FALSE)</f>
        <v>Electra Morningstar 3i Ladies' - 2018</v>
      </c>
      <c r="N3982" s="2" t="str">
        <f>VLOOKUP(D3982, [3]products!A:H, 8, FALSE)</f>
        <v>Electra</v>
      </c>
      <c r="O3982" s="21">
        <f>VLOOKUP(A3982, [1]orders!A:D, 4, FALSE)</f>
        <v>43125</v>
      </c>
      <c r="P3982" s="2">
        <v>1</v>
      </c>
      <c r="Q3982" s="2">
        <v>749.99</v>
      </c>
      <c r="R3982" s="27">
        <v>0.05</v>
      </c>
      <c r="S3982" s="2">
        <f t="shared" si="62"/>
        <v>749.99</v>
      </c>
    </row>
    <row r="3983" spans="1:19" x14ac:dyDescent="0.3">
      <c r="A3983" s="2">
        <v>1366</v>
      </c>
      <c r="B3983" s="2">
        <v>1</v>
      </c>
      <c r="C3983" s="2">
        <f>VLOOKUP(A3983, [1]orders!A:G, 7, FALSE)</f>
        <v>2</v>
      </c>
      <c r="D3983" s="2">
        <v>115</v>
      </c>
      <c r="E3983" s="2">
        <f>VLOOKUP(C3983, [2]staffs!A:G,1,FALSE)</f>
        <v>2</v>
      </c>
      <c r="F3983" s="2" t="str">
        <f>VLOOKUP(E3983, [2]staffs!A:D,4,FALSE)</f>
        <v>mireya.copeland@bikes.shop</v>
      </c>
      <c r="G3983" s="2">
        <f>VLOOKUP(D3983, [3]products!$A:$D, 4, FALSE)</f>
        <v>6</v>
      </c>
      <c r="H3983" s="2" t="str">
        <f>VLOOKUP(G3983, [4]categories!A:B, 2, FALSE)</f>
        <v>Mountain Bikes</v>
      </c>
      <c r="I3983" s="14">
        <f>VLOOKUP(A3983, [1]orders!A:B,2,FALSE)</f>
        <v>1441</v>
      </c>
      <c r="J3983" s="14" t="str">
        <f>VLOOKUP(A3983, [1]orders!A:I,9,FALSE)</f>
        <v>jamaal.morrison@msn.com</v>
      </c>
      <c r="K3983" s="14">
        <f>VLOOKUP(A3983, [1]orders!A:J,10,FALSE)</f>
        <v>10301</v>
      </c>
      <c r="L3983" s="2" t="str">
        <f>IFERROR(VLOOKUP(C3983, [5]stores!A:B, 2, FALSE), "Unknown")</f>
        <v>Baldwin Bikes</v>
      </c>
      <c r="M3983" s="2" t="str">
        <f>VLOOKUP(D3983,[3]products!A:B,2,FALSE)</f>
        <v>Trek Fuel EX 8 29 - 2018</v>
      </c>
      <c r="N3983" s="2" t="str">
        <f>VLOOKUP(D3983, [3]products!A:H, 8, FALSE)</f>
        <v>Trek</v>
      </c>
      <c r="O3983" s="21">
        <f>VLOOKUP(A3983, [1]orders!A:D, 4, FALSE)</f>
        <v>43126</v>
      </c>
      <c r="P3983" s="2">
        <v>1</v>
      </c>
      <c r="Q3983" s="2">
        <v>3199.99</v>
      </c>
      <c r="R3983" s="27">
        <v>0.1</v>
      </c>
      <c r="S3983" s="2">
        <f t="shared" si="62"/>
        <v>3199.99</v>
      </c>
    </row>
    <row r="3984" spans="1:19" x14ac:dyDescent="0.3">
      <c r="A3984" s="2">
        <v>1366</v>
      </c>
      <c r="B3984" s="2">
        <v>2</v>
      </c>
      <c r="C3984" s="2">
        <f>VLOOKUP(A3984, [1]orders!A:G, 7, FALSE)</f>
        <v>2</v>
      </c>
      <c r="D3984" s="2">
        <v>128</v>
      </c>
      <c r="E3984" s="2">
        <f>VLOOKUP(C3984, [2]staffs!A:G,1,FALSE)</f>
        <v>2</v>
      </c>
      <c r="F3984" s="2" t="str">
        <f>VLOOKUP(E3984, [2]staffs!A:D,4,FALSE)</f>
        <v>mireya.copeland@bikes.shop</v>
      </c>
      <c r="G3984" s="2">
        <f>VLOOKUP(D3984, [3]products!$A:$D, 4, FALSE)</f>
        <v>6</v>
      </c>
      <c r="H3984" s="2" t="str">
        <f>VLOOKUP(G3984, [4]categories!A:B, 2, FALSE)</f>
        <v>Mountain Bikes</v>
      </c>
      <c r="I3984" s="14">
        <f>VLOOKUP(A3984, [1]orders!A:B,2,FALSE)</f>
        <v>1441</v>
      </c>
      <c r="J3984" s="14" t="str">
        <f>VLOOKUP(A3984, [1]orders!A:I,9,FALSE)</f>
        <v>jamaal.morrison@msn.com</v>
      </c>
      <c r="K3984" s="14">
        <f>VLOOKUP(A3984, [1]orders!A:J,10,FALSE)</f>
        <v>10301</v>
      </c>
      <c r="L3984" s="2" t="str">
        <f>IFERROR(VLOOKUP(C3984, [5]stores!A:B, 2, FALSE), "Unknown")</f>
        <v>Baldwin Bikes</v>
      </c>
      <c r="M3984" s="2" t="str">
        <f>VLOOKUP(D3984,[3]products!A:B,2,FALSE)</f>
        <v>Surly ECR 27.5 - 2018</v>
      </c>
      <c r="N3984" s="2" t="str">
        <f>VLOOKUP(D3984, [3]products!A:H, 8, FALSE)</f>
        <v>Surly</v>
      </c>
      <c r="O3984" s="21">
        <f>VLOOKUP(A3984, [1]orders!A:D, 4, FALSE)</f>
        <v>43126</v>
      </c>
      <c r="P3984" s="2">
        <v>2</v>
      </c>
      <c r="Q3984" s="2">
        <v>1899</v>
      </c>
      <c r="R3984" s="27">
        <v>0.2</v>
      </c>
      <c r="S3984" s="2">
        <f t="shared" si="62"/>
        <v>3798</v>
      </c>
    </row>
    <row r="3985" spans="1:19" x14ac:dyDescent="0.3">
      <c r="A3985" s="2">
        <v>1366</v>
      </c>
      <c r="B3985" s="2">
        <v>3</v>
      </c>
      <c r="C3985" s="2">
        <f>VLOOKUP(A3985, [1]orders!A:G, 7, FALSE)</f>
        <v>2</v>
      </c>
      <c r="D3985" s="2">
        <v>200</v>
      </c>
      <c r="E3985" s="2">
        <f>VLOOKUP(C3985, [2]staffs!A:G,1,FALSE)</f>
        <v>2</v>
      </c>
      <c r="F3985" s="2" t="str">
        <f>VLOOKUP(E3985, [2]staffs!A:D,4,FALSE)</f>
        <v>mireya.copeland@bikes.shop</v>
      </c>
      <c r="G3985" s="2">
        <f>VLOOKUP(D3985, [3]products!$A:$D, 4, FALSE)</f>
        <v>5</v>
      </c>
      <c r="H3985" s="2" t="str">
        <f>VLOOKUP(G3985, [4]categories!A:B, 2, FALSE)</f>
        <v>Electric Bikes</v>
      </c>
      <c r="I3985" s="14">
        <f>VLOOKUP(A3985, [1]orders!A:B,2,FALSE)</f>
        <v>1441</v>
      </c>
      <c r="J3985" s="14" t="str">
        <f>VLOOKUP(A3985, [1]orders!A:I,9,FALSE)</f>
        <v>jamaal.morrison@msn.com</v>
      </c>
      <c r="K3985" s="14">
        <f>VLOOKUP(A3985, [1]orders!A:J,10,FALSE)</f>
        <v>10301</v>
      </c>
      <c r="L3985" s="2" t="str">
        <f>IFERROR(VLOOKUP(C3985, [5]stores!A:B, 2, FALSE), "Unknown")</f>
        <v>Baldwin Bikes</v>
      </c>
      <c r="M3985" s="2" t="str">
        <f>VLOOKUP(D3985,[3]products!A:B,2,FALSE)</f>
        <v>Trek Powerfly 5 - 2018</v>
      </c>
      <c r="N3985" s="2" t="str">
        <f>VLOOKUP(D3985, [3]products!A:H, 8, FALSE)</f>
        <v>Trek</v>
      </c>
      <c r="O3985" s="21">
        <f>VLOOKUP(A3985, [1]orders!A:D, 4, FALSE)</f>
        <v>43126</v>
      </c>
      <c r="P3985" s="2">
        <v>1</v>
      </c>
      <c r="Q3985" s="2">
        <v>3499.99</v>
      </c>
      <c r="R3985" s="27">
        <v>7.0000000000000007E-2</v>
      </c>
      <c r="S3985" s="2">
        <f t="shared" si="62"/>
        <v>3499.99</v>
      </c>
    </row>
    <row r="3986" spans="1:19" x14ac:dyDescent="0.3">
      <c r="A3986" s="2">
        <v>1367</v>
      </c>
      <c r="B3986" s="2">
        <v>1</v>
      </c>
      <c r="C3986" s="2">
        <f>VLOOKUP(A3986, [1]orders!A:G, 7, FALSE)</f>
        <v>1</v>
      </c>
      <c r="D3986" s="2">
        <v>132</v>
      </c>
      <c r="E3986" s="2">
        <f>VLOOKUP(C3986, [2]staffs!A:G,1,FALSE)</f>
        <v>1</v>
      </c>
      <c r="F3986" s="2" t="str">
        <f>VLOOKUP(E3986, [2]staffs!A:D,4,FALSE)</f>
        <v>fabiola.jackson@bikes.shop</v>
      </c>
      <c r="G3986" s="2">
        <f>VLOOKUP(D3986, [3]products!$A:$D, 4, FALSE)</f>
        <v>6</v>
      </c>
      <c r="H3986" s="2" t="str">
        <f>VLOOKUP(G3986, [4]categories!A:B, 2, FALSE)</f>
        <v>Mountain Bikes</v>
      </c>
      <c r="I3986" s="14">
        <f>VLOOKUP(A3986, [1]orders!A:B,2,FALSE)</f>
        <v>1118</v>
      </c>
      <c r="J3986" s="14" t="str">
        <f>VLOOKUP(A3986, [1]orders!A:I,9,FALSE)</f>
        <v>ja.dillard@yahoo.com</v>
      </c>
      <c r="K3986" s="14">
        <f>VLOOKUP(A3986, [1]orders!A:J,10,FALSE)</f>
        <v>91387</v>
      </c>
      <c r="L3986" s="2" t="str">
        <f>IFERROR(VLOOKUP(C3986, [5]stores!A:B, 2, FALSE), "Unknown")</f>
        <v>Santa Cruz Bikes</v>
      </c>
      <c r="M3986" s="2" t="str">
        <f>VLOOKUP(D3986,[3]products!A:B,2,FALSE)</f>
        <v>Trek Procal AL Frameset - 2018</v>
      </c>
      <c r="N3986" s="2" t="str">
        <f>VLOOKUP(D3986, [3]products!A:H, 8, FALSE)</f>
        <v>Trek</v>
      </c>
      <c r="O3986" s="21">
        <f>VLOOKUP(A3986, [1]orders!A:D, 4, FALSE)</f>
        <v>43127</v>
      </c>
      <c r="P3986" s="2">
        <v>1</v>
      </c>
      <c r="Q3986" s="2">
        <v>1499.99</v>
      </c>
      <c r="R3986" s="27">
        <v>0.1</v>
      </c>
      <c r="S3986" s="2">
        <f t="shared" si="62"/>
        <v>1499.99</v>
      </c>
    </row>
    <row r="3987" spans="1:19" x14ac:dyDescent="0.3">
      <c r="A3987" s="2">
        <v>1367</v>
      </c>
      <c r="B3987" s="2">
        <v>2</v>
      </c>
      <c r="C3987" s="2">
        <f>VLOOKUP(A3987, [1]orders!A:G, 7, FALSE)</f>
        <v>1</v>
      </c>
      <c r="D3987" s="2">
        <v>131</v>
      </c>
      <c r="E3987" s="2">
        <f>VLOOKUP(C3987, [2]staffs!A:G,1,FALSE)</f>
        <v>1</v>
      </c>
      <c r="F3987" s="2" t="str">
        <f>VLOOKUP(E3987, [2]staffs!A:D,4,FALSE)</f>
        <v>fabiola.jackson@bikes.shop</v>
      </c>
      <c r="G3987" s="2">
        <f>VLOOKUP(D3987, [3]products!$A:$D, 4, FALSE)</f>
        <v>6</v>
      </c>
      <c r="H3987" s="2" t="str">
        <f>VLOOKUP(G3987, [4]categories!A:B, 2, FALSE)</f>
        <v>Mountain Bikes</v>
      </c>
      <c r="I3987" s="14">
        <f>VLOOKUP(A3987, [1]orders!A:B,2,FALSE)</f>
        <v>1118</v>
      </c>
      <c r="J3987" s="14" t="str">
        <f>VLOOKUP(A3987, [1]orders!A:I,9,FALSE)</f>
        <v>ja.dillard@yahoo.com</v>
      </c>
      <c r="K3987" s="14">
        <f>VLOOKUP(A3987, [1]orders!A:J,10,FALSE)</f>
        <v>91387</v>
      </c>
      <c r="L3987" s="2" t="str">
        <f>IFERROR(VLOOKUP(C3987, [5]stores!A:B, 2, FALSE), "Unknown")</f>
        <v>Santa Cruz Bikes</v>
      </c>
      <c r="M3987" s="2" t="str">
        <f>VLOOKUP(D3987,[3]products!A:B,2,FALSE)</f>
        <v>Heller Bloodhound Trail - 2018</v>
      </c>
      <c r="N3987" s="2" t="str">
        <f>VLOOKUP(D3987, [3]products!A:H, 8, FALSE)</f>
        <v>Heller</v>
      </c>
      <c r="O3987" s="21">
        <f>VLOOKUP(A3987, [1]orders!A:D, 4, FALSE)</f>
        <v>43127</v>
      </c>
      <c r="P3987" s="2">
        <v>2</v>
      </c>
      <c r="Q3987" s="2">
        <v>2599</v>
      </c>
      <c r="R3987" s="27">
        <v>0.2</v>
      </c>
      <c r="S3987" s="2">
        <f t="shared" si="62"/>
        <v>5198</v>
      </c>
    </row>
    <row r="3988" spans="1:19" x14ac:dyDescent="0.3">
      <c r="A3988" s="2">
        <v>1367</v>
      </c>
      <c r="B3988" s="2">
        <v>3</v>
      </c>
      <c r="C3988" s="2">
        <f>VLOOKUP(A3988, [1]orders!A:G, 7, FALSE)</f>
        <v>1</v>
      </c>
      <c r="D3988" s="2">
        <v>124</v>
      </c>
      <c r="E3988" s="2">
        <f>VLOOKUP(C3988, [2]staffs!A:G,1,FALSE)</f>
        <v>1</v>
      </c>
      <c r="F3988" s="2" t="str">
        <f>VLOOKUP(E3988, [2]staffs!A:D,4,FALSE)</f>
        <v>fabiola.jackson@bikes.shop</v>
      </c>
      <c r="G3988" s="2">
        <f>VLOOKUP(D3988, [3]products!$A:$D, 4, FALSE)</f>
        <v>6</v>
      </c>
      <c r="H3988" s="2" t="str">
        <f>VLOOKUP(G3988, [4]categories!A:B, 2, FALSE)</f>
        <v>Mountain Bikes</v>
      </c>
      <c r="I3988" s="14">
        <f>VLOOKUP(A3988, [1]orders!A:B,2,FALSE)</f>
        <v>1118</v>
      </c>
      <c r="J3988" s="14" t="str">
        <f>VLOOKUP(A3988, [1]orders!A:I,9,FALSE)</f>
        <v>ja.dillard@yahoo.com</v>
      </c>
      <c r="K3988" s="14">
        <f>VLOOKUP(A3988, [1]orders!A:J,10,FALSE)</f>
        <v>91387</v>
      </c>
      <c r="L3988" s="2" t="str">
        <f>IFERROR(VLOOKUP(C3988, [5]stores!A:B, 2, FALSE), "Unknown")</f>
        <v>Santa Cruz Bikes</v>
      </c>
      <c r="M3988" s="2" t="str">
        <f>VLOOKUP(D3988,[3]products!A:B,2,FALSE)</f>
        <v>Surly Krampus - 2018</v>
      </c>
      <c r="N3988" s="2" t="str">
        <f>VLOOKUP(D3988, [3]products!A:H, 8, FALSE)</f>
        <v>Surly</v>
      </c>
      <c r="O3988" s="21">
        <f>VLOOKUP(A3988, [1]orders!A:D, 4, FALSE)</f>
        <v>43127</v>
      </c>
      <c r="P3988" s="2">
        <v>1</v>
      </c>
      <c r="Q3988" s="2">
        <v>1499</v>
      </c>
      <c r="R3988" s="27">
        <v>7.0000000000000007E-2</v>
      </c>
      <c r="S3988" s="2">
        <f t="shared" si="62"/>
        <v>1499</v>
      </c>
    </row>
    <row r="3989" spans="1:19" x14ac:dyDescent="0.3">
      <c r="A3989" s="2">
        <v>1367</v>
      </c>
      <c r="B3989" s="2">
        <v>4</v>
      </c>
      <c r="C3989" s="2">
        <f>VLOOKUP(A3989, [1]orders!A:G, 7, FALSE)</f>
        <v>1</v>
      </c>
      <c r="D3989" s="2">
        <v>24</v>
      </c>
      <c r="E3989" s="2">
        <f>VLOOKUP(C3989, [2]staffs!A:G,1,FALSE)</f>
        <v>1</v>
      </c>
      <c r="F3989" s="2" t="str">
        <f>VLOOKUP(E3989, [2]staffs!A:D,4,FALSE)</f>
        <v>fabiola.jackson@bikes.shop</v>
      </c>
      <c r="G3989" s="2">
        <f>VLOOKUP(D3989, [3]products!$A:$D, 4, FALSE)</f>
        <v>2</v>
      </c>
      <c r="H3989" s="2" t="str">
        <f>VLOOKUP(G3989, [4]categories!A:B, 2, FALSE)</f>
        <v>Comfort Bicycles</v>
      </c>
      <c r="I3989" s="14">
        <f>VLOOKUP(A3989, [1]orders!A:B,2,FALSE)</f>
        <v>1118</v>
      </c>
      <c r="J3989" s="14" t="str">
        <f>VLOOKUP(A3989, [1]orders!A:I,9,FALSE)</f>
        <v>ja.dillard@yahoo.com</v>
      </c>
      <c r="K3989" s="14">
        <f>VLOOKUP(A3989, [1]orders!A:J,10,FALSE)</f>
        <v>91387</v>
      </c>
      <c r="L3989" s="2" t="str">
        <f>IFERROR(VLOOKUP(C3989, [5]stores!A:B, 2, FALSE), "Unknown")</f>
        <v>Santa Cruz Bikes</v>
      </c>
      <c r="M3989" s="2" t="str">
        <f>VLOOKUP(D3989,[3]products!A:B,2,FALSE)</f>
        <v>Electra Townie Original 21D - 2016</v>
      </c>
      <c r="N3989" s="2" t="str">
        <f>VLOOKUP(D3989, [3]products!A:H, 8, FALSE)</f>
        <v>Electra</v>
      </c>
      <c r="O3989" s="21">
        <f>VLOOKUP(A3989, [1]orders!A:D, 4, FALSE)</f>
        <v>43127</v>
      </c>
      <c r="P3989" s="2">
        <v>2</v>
      </c>
      <c r="Q3989" s="2">
        <v>549.99</v>
      </c>
      <c r="R3989" s="27">
        <v>0.05</v>
      </c>
      <c r="S3989" s="2">
        <f t="shared" si="62"/>
        <v>1099.98</v>
      </c>
    </row>
    <row r="3990" spans="1:19" x14ac:dyDescent="0.3">
      <c r="A3990" s="2">
        <v>1368</v>
      </c>
      <c r="B3990" s="2">
        <v>1</v>
      </c>
      <c r="C3990" s="2">
        <f>VLOOKUP(A3990, [1]orders!A:G, 7, FALSE)</f>
        <v>2</v>
      </c>
      <c r="D3990" s="2">
        <v>66</v>
      </c>
      <c r="E3990" s="2">
        <f>VLOOKUP(C3990, [2]staffs!A:G,1,FALSE)</f>
        <v>2</v>
      </c>
      <c r="F3990" s="2" t="str">
        <f>VLOOKUP(E3990, [2]staffs!A:D,4,FALSE)</f>
        <v>mireya.copeland@bikes.shop</v>
      </c>
      <c r="G3990" s="2">
        <f>VLOOKUP(D3990, [3]products!$A:$D, 4, FALSE)</f>
        <v>3</v>
      </c>
      <c r="H3990" s="2" t="str">
        <f>VLOOKUP(G3990, [4]categories!A:B, 2, FALSE)</f>
        <v>Cruisers Bicycles</v>
      </c>
      <c r="I3990" s="14">
        <f>VLOOKUP(A3990, [1]orders!A:B,2,FALSE)</f>
        <v>765</v>
      </c>
      <c r="J3990" s="14" t="str">
        <f>VLOOKUP(A3990, [1]orders!A:I,9,FALSE)</f>
        <v>spring.hayes@hotmail.com</v>
      </c>
      <c r="K3990" s="14">
        <f>VLOOKUP(A3990, [1]orders!A:J,10,FALSE)</f>
        <v>10562</v>
      </c>
      <c r="L3990" s="2" t="str">
        <f>IFERROR(VLOOKUP(C3990, [5]stores!A:B, 2, FALSE), "Unknown")</f>
        <v>Baldwin Bikes</v>
      </c>
      <c r="M3990" s="2" t="str">
        <f>VLOOKUP(D3990,[3]products!A:B,2,FALSE)</f>
        <v>Sun Bicycles Revolutions 24 - 2017</v>
      </c>
      <c r="N3990" s="2" t="str">
        <f>VLOOKUP(D3990, [3]products!A:H, 8, FALSE)</f>
        <v>Sun Bicycles</v>
      </c>
      <c r="O3990" s="21">
        <f>VLOOKUP(A3990, [1]orders!A:D, 4, FALSE)</f>
        <v>43127</v>
      </c>
      <c r="P3990" s="2">
        <v>1</v>
      </c>
      <c r="Q3990" s="2">
        <v>250.99</v>
      </c>
      <c r="R3990" s="27">
        <v>0.1</v>
      </c>
      <c r="S3990" s="2">
        <f t="shared" si="62"/>
        <v>250.99</v>
      </c>
    </row>
    <row r="3991" spans="1:19" x14ac:dyDescent="0.3">
      <c r="A3991" s="2">
        <v>1368</v>
      </c>
      <c r="B3991" s="2">
        <v>2</v>
      </c>
      <c r="C3991" s="2">
        <f>VLOOKUP(A3991, [1]orders!A:G, 7, FALSE)</f>
        <v>2</v>
      </c>
      <c r="D3991" s="2">
        <v>113</v>
      </c>
      <c r="E3991" s="2">
        <f>VLOOKUP(C3991, [2]staffs!A:G,1,FALSE)</f>
        <v>2</v>
      </c>
      <c r="F3991" s="2" t="str">
        <f>VLOOKUP(E3991, [2]staffs!A:D,4,FALSE)</f>
        <v>mireya.copeland@bikes.shop</v>
      </c>
      <c r="G3991" s="2">
        <f>VLOOKUP(D3991, [3]products!$A:$D, 4, FALSE)</f>
        <v>6</v>
      </c>
      <c r="H3991" s="2" t="str">
        <f>VLOOKUP(G3991, [4]categories!A:B, 2, FALSE)</f>
        <v>Mountain Bikes</v>
      </c>
      <c r="I3991" s="14">
        <f>VLOOKUP(A3991, [1]orders!A:B,2,FALSE)</f>
        <v>765</v>
      </c>
      <c r="J3991" s="14" t="str">
        <f>VLOOKUP(A3991, [1]orders!A:I,9,FALSE)</f>
        <v>spring.hayes@hotmail.com</v>
      </c>
      <c r="K3991" s="14">
        <f>VLOOKUP(A3991, [1]orders!A:J,10,FALSE)</f>
        <v>10562</v>
      </c>
      <c r="L3991" s="2" t="str">
        <f>IFERROR(VLOOKUP(C3991, [5]stores!A:B, 2, FALSE), "Unknown")</f>
        <v>Baldwin Bikes</v>
      </c>
      <c r="M3991" s="2" t="str">
        <f>VLOOKUP(D3991,[3]products!A:B,2,FALSE)</f>
        <v>Trek Marlin 5 - 2018</v>
      </c>
      <c r="N3991" s="2" t="str">
        <f>VLOOKUP(D3991, [3]products!A:H, 8, FALSE)</f>
        <v>Trek</v>
      </c>
      <c r="O3991" s="21">
        <f>VLOOKUP(A3991, [1]orders!A:D, 4, FALSE)</f>
        <v>43127</v>
      </c>
      <c r="P3991" s="2">
        <v>2</v>
      </c>
      <c r="Q3991" s="2">
        <v>489.99</v>
      </c>
      <c r="R3991" s="27">
        <v>7.0000000000000007E-2</v>
      </c>
      <c r="S3991" s="2">
        <f t="shared" si="62"/>
        <v>979.98</v>
      </c>
    </row>
    <row r="3992" spans="1:19" x14ac:dyDescent="0.3">
      <c r="A3992" s="2">
        <v>1368</v>
      </c>
      <c r="B3992" s="2">
        <v>3</v>
      </c>
      <c r="C3992" s="2">
        <f>VLOOKUP(A3992, [1]orders!A:G, 7, FALSE)</f>
        <v>2</v>
      </c>
      <c r="D3992" s="2">
        <v>186</v>
      </c>
      <c r="E3992" s="2">
        <f>VLOOKUP(C3992, [2]staffs!A:G,1,FALSE)</f>
        <v>2</v>
      </c>
      <c r="F3992" s="2" t="str">
        <f>VLOOKUP(E3992, [2]staffs!A:D,4,FALSE)</f>
        <v>mireya.copeland@bikes.shop</v>
      </c>
      <c r="G3992" s="2">
        <f>VLOOKUP(D3992, [3]products!$A:$D, 4, FALSE)</f>
        <v>5</v>
      </c>
      <c r="H3992" s="2" t="str">
        <f>VLOOKUP(G3992, [4]categories!A:B, 2, FALSE)</f>
        <v>Electric Bikes</v>
      </c>
      <c r="I3992" s="14">
        <f>VLOOKUP(A3992, [1]orders!A:B,2,FALSE)</f>
        <v>765</v>
      </c>
      <c r="J3992" s="14" t="str">
        <f>VLOOKUP(A3992, [1]orders!A:I,9,FALSE)</f>
        <v>spring.hayes@hotmail.com</v>
      </c>
      <c r="K3992" s="14">
        <f>VLOOKUP(A3992, [1]orders!A:J,10,FALSE)</f>
        <v>10562</v>
      </c>
      <c r="L3992" s="2" t="str">
        <f>IFERROR(VLOOKUP(C3992, [5]stores!A:B, 2, FALSE), "Unknown")</f>
        <v>Baldwin Bikes</v>
      </c>
      <c r="M3992" s="2" t="str">
        <f>VLOOKUP(D3992,[3]products!A:B,2,FALSE)</f>
        <v>Trek CrossRip+ - 2018</v>
      </c>
      <c r="N3992" s="2" t="str">
        <f>VLOOKUP(D3992, [3]products!A:H, 8, FALSE)</f>
        <v>Trek</v>
      </c>
      <c r="O3992" s="21">
        <f>VLOOKUP(A3992, [1]orders!A:D, 4, FALSE)</f>
        <v>43127</v>
      </c>
      <c r="P3992" s="2">
        <v>1</v>
      </c>
      <c r="Q3992" s="2">
        <v>4499.99</v>
      </c>
      <c r="R3992" s="27">
        <v>0.2</v>
      </c>
      <c r="S3992" s="2">
        <f t="shared" si="62"/>
        <v>4499.99</v>
      </c>
    </row>
    <row r="3993" spans="1:19" x14ac:dyDescent="0.3">
      <c r="A3993" s="2">
        <v>1369</v>
      </c>
      <c r="B3993" s="2">
        <v>1</v>
      </c>
      <c r="C3993" s="2">
        <f>VLOOKUP(A3993, [1]orders!A:G, 7, FALSE)</f>
        <v>2</v>
      </c>
      <c r="D3993" s="2">
        <v>213</v>
      </c>
      <c r="E3993" s="2">
        <f>VLOOKUP(C3993, [2]staffs!A:G,1,FALSE)</f>
        <v>2</v>
      </c>
      <c r="F3993" s="2" t="str">
        <f>VLOOKUP(E3993, [2]staffs!A:D,4,FALSE)</f>
        <v>mireya.copeland@bikes.shop</v>
      </c>
      <c r="G3993" s="2">
        <f>VLOOKUP(D3993, [3]products!$A:$D, 4, FALSE)</f>
        <v>3</v>
      </c>
      <c r="H3993" s="2" t="str">
        <f>VLOOKUP(G3993, [4]categories!A:B, 2, FALSE)</f>
        <v>Cruisers Bicycles</v>
      </c>
      <c r="I3993" s="14">
        <f>VLOOKUP(A3993, [1]orders!A:B,2,FALSE)</f>
        <v>92</v>
      </c>
      <c r="J3993" s="14" t="str">
        <f>VLOOKUP(A3993, [1]orders!A:I,9,FALSE)</f>
        <v>tena.cruz@yahoo.com</v>
      </c>
      <c r="K3993" s="14">
        <f>VLOOKUP(A3993, [1]orders!A:J,10,FALSE)</f>
        <v>11735</v>
      </c>
      <c r="L3993" s="2" t="str">
        <f>IFERROR(VLOOKUP(C3993, [5]stores!A:B, 2, FALSE), "Unknown")</f>
        <v>Baldwin Bikes</v>
      </c>
      <c r="M3993" s="2" t="str">
        <f>VLOOKUP(D3993,[3]products!A:B,2,FALSE)</f>
        <v>Electra Cruiser 1 - 2016/2017/2018</v>
      </c>
      <c r="N3993" s="2" t="str">
        <f>VLOOKUP(D3993, [3]products!A:H, 8, FALSE)</f>
        <v>Electra</v>
      </c>
      <c r="O3993" s="21">
        <f>VLOOKUP(A3993, [1]orders!A:D, 4, FALSE)</f>
        <v>43128</v>
      </c>
      <c r="P3993" s="2">
        <v>2</v>
      </c>
      <c r="Q3993" s="2">
        <v>269.99</v>
      </c>
      <c r="R3993" s="27">
        <v>0.05</v>
      </c>
      <c r="S3993" s="2">
        <f t="shared" si="62"/>
        <v>539.98</v>
      </c>
    </row>
    <row r="3994" spans="1:19" x14ac:dyDescent="0.3">
      <c r="A3994" s="2">
        <v>1370</v>
      </c>
      <c r="B3994" s="2">
        <v>1</v>
      </c>
      <c r="C3994" s="2">
        <f>VLOOKUP(A3994, [1]orders!A:G, 7, FALSE)</f>
        <v>2</v>
      </c>
      <c r="D3994" s="2">
        <v>7</v>
      </c>
      <c r="E3994" s="2">
        <f>VLOOKUP(C3994, [2]staffs!A:G,1,FALSE)</f>
        <v>2</v>
      </c>
      <c r="F3994" s="2" t="str">
        <f>VLOOKUP(E3994, [2]staffs!A:D,4,FALSE)</f>
        <v>mireya.copeland@bikes.shop</v>
      </c>
      <c r="G3994" s="2">
        <f>VLOOKUP(D3994, [3]products!$A:$D, 4, FALSE)</f>
        <v>6</v>
      </c>
      <c r="H3994" s="2" t="str">
        <f>VLOOKUP(G3994, [4]categories!A:B, 2, FALSE)</f>
        <v>Mountain Bikes</v>
      </c>
      <c r="I3994" s="14">
        <f>VLOOKUP(A3994, [1]orders!A:B,2,FALSE)</f>
        <v>115</v>
      </c>
      <c r="J3994" s="14" t="str">
        <f>VLOOKUP(A3994, [1]orders!A:I,9,FALSE)</f>
        <v>rey.lindsay@gmail.com</v>
      </c>
      <c r="K3994" s="14">
        <f>VLOOKUP(A3994, [1]orders!A:J,10,FALSE)</f>
        <v>10950</v>
      </c>
      <c r="L3994" s="2" t="str">
        <f>IFERROR(VLOOKUP(C3994, [5]stores!A:B, 2, FALSE), "Unknown")</f>
        <v>Baldwin Bikes</v>
      </c>
      <c r="M3994" s="2" t="str">
        <f>VLOOKUP(D3994,[3]products!A:B,2,FALSE)</f>
        <v>Trek Slash 8 27.5 - 2016</v>
      </c>
      <c r="N3994" s="2" t="str">
        <f>VLOOKUP(D3994, [3]products!A:H, 8, FALSE)</f>
        <v>Trek</v>
      </c>
      <c r="O3994" s="21">
        <f>VLOOKUP(A3994, [1]orders!A:D, 4, FALSE)</f>
        <v>43128</v>
      </c>
      <c r="P3994" s="2">
        <v>1</v>
      </c>
      <c r="Q3994" s="2">
        <v>3999.99</v>
      </c>
      <c r="R3994" s="27">
        <v>7.0000000000000007E-2</v>
      </c>
      <c r="S3994" s="2">
        <f t="shared" si="62"/>
        <v>3999.99</v>
      </c>
    </row>
    <row r="3995" spans="1:19" x14ac:dyDescent="0.3">
      <c r="A3995" s="2">
        <v>1370</v>
      </c>
      <c r="B3995" s="2">
        <v>2</v>
      </c>
      <c r="C3995" s="2">
        <f>VLOOKUP(A3995, [1]orders!A:G, 7, FALSE)</f>
        <v>2</v>
      </c>
      <c r="D3995" s="2">
        <v>89</v>
      </c>
      <c r="E3995" s="2">
        <f>VLOOKUP(C3995, [2]staffs!A:G,1,FALSE)</f>
        <v>2</v>
      </c>
      <c r="F3995" s="2" t="str">
        <f>VLOOKUP(E3995, [2]staffs!A:D,4,FALSE)</f>
        <v>mireya.copeland@bikes.shop</v>
      </c>
      <c r="G3995" s="2">
        <f>VLOOKUP(D3995, [3]products!$A:$D, 4, FALSE)</f>
        <v>1</v>
      </c>
      <c r="H3995" s="2" t="str">
        <f>VLOOKUP(G3995, [4]categories!A:B, 2, FALSE)</f>
        <v>Children Bicycles</v>
      </c>
      <c r="I3995" s="14">
        <f>VLOOKUP(A3995, [1]orders!A:B,2,FALSE)</f>
        <v>115</v>
      </c>
      <c r="J3995" s="14" t="str">
        <f>VLOOKUP(A3995, [1]orders!A:I,9,FALSE)</f>
        <v>rey.lindsay@gmail.com</v>
      </c>
      <c r="K3995" s="14">
        <f>VLOOKUP(A3995, [1]orders!A:J,10,FALSE)</f>
        <v>10950</v>
      </c>
      <c r="L3995" s="2" t="str">
        <f>IFERROR(VLOOKUP(C3995, [5]stores!A:B, 2, FALSE), "Unknown")</f>
        <v>Baldwin Bikes</v>
      </c>
      <c r="M3995" s="2" t="str">
        <f>VLOOKUP(D3995,[3]products!A:B,2,FALSE)</f>
        <v>Trek Precaliber 16 Boys - 2017</v>
      </c>
      <c r="N3995" s="2" t="str">
        <f>VLOOKUP(D3995, [3]products!A:H, 8, FALSE)</f>
        <v>Trek</v>
      </c>
      <c r="O3995" s="21">
        <f>VLOOKUP(A3995, [1]orders!A:D, 4, FALSE)</f>
        <v>43128</v>
      </c>
      <c r="P3995" s="2">
        <v>2</v>
      </c>
      <c r="Q3995" s="2">
        <v>209.99</v>
      </c>
      <c r="R3995" s="27">
        <v>0.1</v>
      </c>
      <c r="S3995" s="2">
        <f t="shared" si="62"/>
        <v>419.98</v>
      </c>
    </row>
    <row r="3996" spans="1:19" x14ac:dyDescent="0.3">
      <c r="A3996" s="2">
        <v>1370</v>
      </c>
      <c r="B3996" s="2">
        <v>3</v>
      </c>
      <c r="C3996" s="2">
        <f>VLOOKUP(A3996, [1]orders!A:G, 7, FALSE)</f>
        <v>2</v>
      </c>
      <c r="D3996" s="2">
        <v>208</v>
      </c>
      <c r="E3996" s="2">
        <f>VLOOKUP(C3996, [2]staffs!A:G,1,FALSE)</f>
        <v>2</v>
      </c>
      <c r="F3996" s="2" t="str">
        <f>VLOOKUP(E3996, [2]staffs!A:D,4,FALSE)</f>
        <v>mireya.copeland@bikes.shop</v>
      </c>
      <c r="G3996" s="2">
        <f>VLOOKUP(D3996, [3]products!$A:$D, 4, FALSE)</f>
        <v>4</v>
      </c>
      <c r="H3996" s="2" t="str">
        <f>VLOOKUP(G3996, [4]categories!A:B, 2, FALSE)</f>
        <v>Cyclocross Bicycles</v>
      </c>
      <c r="I3996" s="14">
        <f>VLOOKUP(A3996, [1]orders!A:B,2,FALSE)</f>
        <v>115</v>
      </c>
      <c r="J3996" s="14" t="str">
        <f>VLOOKUP(A3996, [1]orders!A:I,9,FALSE)</f>
        <v>rey.lindsay@gmail.com</v>
      </c>
      <c r="K3996" s="14">
        <f>VLOOKUP(A3996, [1]orders!A:J,10,FALSE)</f>
        <v>10950</v>
      </c>
      <c r="L3996" s="2" t="str">
        <f>IFERROR(VLOOKUP(C3996, [5]stores!A:B, 2, FALSE), "Unknown")</f>
        <v>Baldwin Bikes</v>
      </c>
      <c r="M3996" s="2" t="str">
        <f>VLOOKUP(D3996,[3]products!A:B,2,FALSE)</f>
        <v>Trek Crockett 5 Disc - 2018</v>
      </c>
      <c r="N3996" s="2" t="str">
        <f>VLOOKUP(D3996, [3]products!A:H, 8, FALSE)</f>
        <v>Trek</v>
      </c>
      <c r="O3996" s="21">
        <f>VLOOKUP(A3996, [1]orders!A:D, 4, FALSE)</f>
        <v>43128</v>
      </c>
      <c r="P3996" s="2">
        <v>2</v>
      </c>
      <c r="Q3996" s="2">
        <v>1799.99</v>
      </c>
      <c r="R3996" s="27">
        <v>0.2</v>
      </c>
      <c r="S3996" s="2">
        <f t="shared" si="62"/>
        <v>3599.98</v>
      </c>
    </row>
    <row r="3997" spans="1:19" x14ac:dyDescent="0.3">
      <c r="A3997" s="2">
        <v>1370</v>
      </c>
      <c r="B3997" s="2">
        <v>4</v>
      </c>
      <c r="C3997" s="2">
        <f>VLOOKUP(A3997, [1]orders!A:G, 7, FALSE)</f>
        <v>2</v>
      </c>
      <c r="D3997" s="2">
        <v>134</v>
      </c>
      <c r="E3997" s="2">
        <f>VLOOKUP(C3997, [2]staffs!A:G,1,FALSE)</f>
        <v>2</v>
      </c>
      <c r="F3997" s="2" t="str">
        <f>VLOOKUP(E3997, [2]staffs!A:D,4,FALSE)</f>
        <v>mireya.copeland@bikes.shop</v>
      </c>
      <c r="G3997" s="2">
        <f>VLOOKUP(D3997, [3]products!$A:$D, 4, FALSE)</f>
        <v>6</v>
      </c>
      <c r="H3997" s="2" t="str">
        <f>VLOOKUP(G3997, [4]categories!A:B, 2, FALSE)</f>
        <v>Mountain Bikes</v>
      </c>
      <c r="I3997" s="14">
        <f>VLOOKUP(A3997, [1]orders!A:B,2,FALSE)</f>
        <v>115</v>
      </c>
      <c r="J3997" s="14" t="str">
        <f>VLOOKUP(A3997, [1]orders!A:I,9,FALSE)</f>
        <v>rey.lindsay@gmail.com</v>
      </c>
      <c r="K3997" s="14">
        <f>VLOOKUP(A3997, [1]orders!A:J,10,FALSE)</f>
        <v>10950</v>
      </c>
      <c r="L3997" s="2" t="str">
        <f>IFERROR(VLOOKUP(C3997, [5]stores!A:B, 2, FALSE), "Unknown")</f>
        <v>Baldwin Bikes</v>
      </c>
      <c r="M3997" s="2" t="str">
        <f>VLOOKUP(D3997,[3]products!A:B,2,FALSE)</f>
        <v>Trek Remedy 27.5 C Frameset - 2018</v>
      </c>
      <c r="N3997" s="2" t="str">
        <f>VLOOKUP(D3997, [3]products!A:H, 8, FALSE)</f>
        <v>Trek</v>
      </c>
      <c r="O3997" s="21">
        <f>VLOOKUP(A3997, [1]orders!A:D, 4, FALSE)</f>
        <v>43128</v>
      </c>
      <c r="P3997" s="2">
        <v>1</v>
      </c>
      <c r="Q3997" s="2">
        <v>1499.99</v>
      </c>
      <c r="R3997" s="27">
        <v>0.1</v>
      </c>
      <c r="S3997" s="2">
        <f t="shared" si="62"/>
        <v>1499.99</v>
      </c>
    </row>
    <row r="3998" spans="1:19" x14ac:dyDescent="0.3">
      <c r="A3998" s="2">
        <v>1371</v>
      </c>
      <c r="B3998" s="2">
        <v>1</v>
      </c>
      <c r="C3998" s="2">
        <f>VLOOKUP(A3998, [1]orders!A:G, 7, FALSE)</f>
        <v>2</v>
      </c>
      <c r="D3998" s="2">
        <v>223</v>
      </c>
      <c r="E3998" s="2">
        <f>VLOOKUP(C3998, [2]staffs!A:G,1,FALSE)</f>
        <v>2</v>
      </c>
      <c r="F3998" s="2" t="str">
        <f>VLOOKUP(E3998, [2]staffs!A:D,4,FALSE)</f>
        <v>mireya.copeland@bikes.shop</v>
      </c>
      <c r="G3998" s="2">
        <f>VLOOKUP(D3998, [3]products!$A:$D, 4, FALSE)</f>
        <v>3</v>
      </c>
      <c r="H3998" s="2" t="str">
        <f>VLOOKUP(G3998, [4]categories!A:B, 2, FALSE)</f>
        <v>Cruisers Bicycles</v>
      </c>
      <c r="I3998" s="14">
        <f>VLOOKUP(A3998, [1]orders!A:B,2,FALSE)</f>
        <v>937</v>
      </c>
      <c r="J3998" s="14" t="str">
        <f>VLOOKUP(A3998, [1]orders!A:I,9,FALSE)</f>
        <v>aida.koch@gmail.com</v>
      </c>
      <c r="K3998" s="14">
        <f>VLOOKUP(A3998, [1]orders!A:J,10,FALSE)</f>
        <v>11552</v>
      </c>
      <c r="L3998" s="2" t="str">
        <f>IFERROR(VLOOKUP(C3998, [5]stores!A:B, 2, FALSE), "Unknown")</f>
        <v>Baldwin Bikes</v>
      </c>
      <c r="M3998" s="2" t="str">
        <f>VLOOKUP(D3998,[3]products!A:B,2,FALSE)</f>
        <v>Electra Cruiser Lux 3i - 2018</v>
      </c>
      <c r="N3998" s="2" t="str">
        <f>VLOOKUP(D3998, [3]products!A:H, 8, FALSE)</f>
        <v>Electra</v>
      </c>
      <c r="O3998" s="21">
        <f>VLOOKUP(A3998, [1]orders!A:D, 4, FALSE)</f>
        <v>43129</v>
      </c>
      <c r="P3998" s="2">
        <v>2</v>
      </c>
      <c r="Q3998" s="2">
        <v>529.99</v>
      </c>
      <c r="R3998" s="27">
        <v>7.0000000000000007E-2</v>
      </c>
      <c r="S3998" s="2">
        <f t="shared" si="62"/>
        <v>1059.98</v>
      </c>
    </row>
    <row r="3999" spans="1:19" x14ac:dyDescent="0.3">
      <c r="A3999" s="2">
        <v>1371</v>
      </c>
      <c r="B3999" s="2">
        <v>2</v>
      </c>
      <c r="C3999" s="2">
        <f>VLOOKUP(A3999, [1]orders!A:G, 7, FALSE)</f>
        <v>2</v>
      </c>
      <c r="D3999" s="2">
        <v>8</v>
      </c>
      <c r="E3999" s="2">
        <f>VLOOKUP(C3999, [2]staffs!A:G,1,FALSE)</f>
        <v>2</v>
      </c>
      <c r="F3999" s="2" t="str">
        <f>VLOOKUP(E3999, [2]staffs!A:D,4,FALSE)</f>
        <v>mireya.copeland@bikes.shop</v>
      </c>
      <c r="G3999" s="2">
        <f>VLOOKUP(D3999, [3]products!$A:$D, 4, FALSE)</f>
        <v>6</v>
      </c>
      <c r="H3999" s="2" t="str">
        <f>VLOOKUP(G3999, [4]categories!A:B, 2, FALSE)</f>
        <v>Mountain Bikes</v>
      </c>
      <c r="I3999" s="14">
        <f>VLOOKUP(A3999, [1]orders!A:B,2,FALSE)</f>
        <v>937</v>
      </c>
      <c r="J3999" s="14" t="str">
        <f>VLOOKUP(A3999, [1]orders!A:I,9,FALSE)</f>
        <v>aida.koch@gmail.com</v>
      </c>
      <c r="K3999" s="14">
        <f>VLOOKUP(A3999, [1]orders!A:J,10,FALSE)</f>
        <v>11552</v>
      </c>
      <c r="L3999" s="2" t="str">
        <f>IFERROR(VLOOKUP(C3999, [5]stores!A:B, 2, FALSE), "Unknown")</f>
        <v>Baldwin Bikes</v>
      </c>
      <c r="M3999" s="2" t="str">
        <f>VLOOKUP(D3999,[3]products!A:B,2,FALSE)</f>
        <v>Trek Remedy 29 Carbon Frameset - 2016</v>
      </c>
      <c r="N3999" s="2" t="str">
        <f>VLOOKUP(D3999, [3]products!A:H, 8, FALSE)</f>
        <v>Trek</v>
      </c>
      <c r="O3999" s="21">
        <f>VLOOKUP(A3999, [1]orders!A:D, 4, FALSE)</f>
        <v>43129</v>
      </c>
      <c r="P3999" s="2">
        <v>2</v>
      </c>
      <c r="Q3999" s="2">
        <v>1799.99</v>
      </c>
      <c r="R3999" s="27">
        <v>0.2</v>
      </c>
      <c r="S3999" s="2">
        <f t="shared" si="62"/>
        <v>3599.98</v>
      </c>
    </row>
    <row r="4000" spans="1:19" x14ac:dyDescent="0.3">
      <c r="A4000" s="2">
        <v>1372</v>
      </c>
      <c r="B4000" s="2">
        <v>1</v>
      </c>
      <c r="C4000" s="2">
        <f>VLOOKUP(A4000, [1]orders!A:G, 7, FALSE)</f>
        <v>2</v>
      </c>
      <c r="D4000" s="2">
        <v>307</v>
      </c>
      <c r="E4000" s="2">
        <f>VLOOKUP(C4000, [2]staffs!A:G,1,FALSE)</f>
        <v>2</v>
      </c>
      <c r="F4000" s="2" t="str">
        <f>VLOOKUP(E4000, [2]staffs!A:D,4,FALSE)</f>
        <v>mireya.copeland@bikes.shop</v>
      </c>
      <c r="G4000" s="2">
        <f>VLOOKUP(D4000, [3]products!$A:$D, 4, FALSE)</f>
        <v>2</v>
      </c>
      <c r="H4000" s="2" t="str">
        <f>VLOOKUP(G4000, [4]categories!A:B, 2, FALSE)</f>
        <v>Comfort Bicycles</v>
      </c>
      <c r="I4000" s="14">
        <f>VLOOKUP(A4000, [1]orders!A:B,2,FALSE)</f>
        <v>1013</v>
      </c>
      <c r="J4000" s="14" t="str">
        <f>VLOOKUP(A4000, [1]orders!A:I,9,FALSE)</f>
        <v>alma.peck@aol.com</v>
      </c>
      <c r="K4000" s="14">
        <f>VLOOKUP(A4000, [1]orders!A:J,10,FALSE)</f>
        <v>11368</v>
      </c>
      <c r="L4000" s="2" t="str">
        <f>IFERROR(VLOOKUP(C4000, [5]stores!A:B, 2, FALSE), "Unknown")</f>
        <v>Baldwin Bikes</v>
      </c>
      <c r="M4000" s="2" t="str">
        <f>VLOOKUP(D4000,[3]products!A:B,2,FALSE)</f>
        <v>Electra Townie Balloon 8D EQ - 2016/2017/2018</v>
      </c>
      <c r="N4000" s="2" t="str">
        <f>VLOOKUP(D4000, [3]products!A:H, 8, FALSE)</f>
        <v>Electra</v>
      </c>
      <c r="O4000" s="21">
        <f>VLOOKUP(A4000, [1]orders!A:D, 4, FALSE)</f>
        <v>43129</v>
      </c>
      <c r="P4000" s="2">
        <v>1</v>
      </c>
      <c r="Q4000" s="2">
        <v>749.99</v>
      </c>
      <c r="R4000" s="27">
        <v>7.0000000000000007E-2</v>
      </c>
      <c r="S4000" s="2">
        <f t="shared" si="62"/>
        <v>749.99</v>
      </c>
    </row>
    <row r="4001" spans="1:19" x14ac:dyDescent="0.3">
      <c r="A4001" s="2">
        <v>1372</v>
      </c>
      <c r="B4001" s="2">
        <v>2</v>
      </c>
      <c r="C4001" s="2">
        <f>VLOOKUP(A4001, [1]orders!A:G, 7, FALSE)</f>
        <v>2</v>
      </c>
      <c r="D4001" s="2">
        <v>283</v>
      </c>
      <c r="E4001" s="2">
        <f>VLOOKUP(C4001, [2]staffs!A:G,1,FALSE)</f>
        <v>2</v>
      </c>
      <c r="F4001" s="2" t="str">
        <f>VLOOKUP(E4001, [2]staffs!A:D,4,FALSE)</f>
        <v>mireya.copeland@bikes.shop</v>
      </c>
      <c r="G4001" s="2">
        <f>VLOOKUP(D4001, [3]products!$A:$D, 4, FALSE)</f>
        <v>1</v>
      </c>
      <c r="H4001" s="2" t="str">
        <f>VLOOKUP(G4001, [4]categories!A:B, 2, FALSE)</f>
        <v>Children Bicycles</v>
      </c>
      <c r="I4001" s="14">
        <f>VLOOKUP(A4001, [1]orders!A:B,2,FALSE)</f>
        <v>1013</v>
      </c>
      <c r="J4001" s="14" t="str">
        <f>VLOOKUP(A4001, [1]orders!A:I,9,FALSE)</f>
        <v>alma.peck@aol.com</v>
      </c>
      <c r="K4001" s="14">
        <f>VLOOKUP(A4001, [1]orders!A:J,10,FALSE)</f>
        <v>11368</v>
      </c>
      <c r="L4001" s="2" t="str">
        <f>IFERROR(VLOOKUP(C4001, [5]stores!A:B, 2, FALSE), "Unknown")</f>
        <v>Baldwin Bikes</v>
      </c>
      <c r="M4001" s="2" t="str">
        <f>VLOOKUP(D4001,[3]products!A:B,2,FALSE)</f>
        <v>Electra Heartchya 1 (20-inch) - Girl's - 2018</v>
      </c>
      <c r="N4001" s="2" t="str">
        <f>VLOOKUP(D4001, [3]products!A:H, 8, FALSE)</f>
        <v>Electra</v>
      </c>
      <c r="O4001" s="21">
        <f>VLOOKUP(A4001, [1]orders!A:D, 4, FALSE)</f>
        <v>43129</v>
      </c>
      <c r="P4001" s="2">
        <v>2</v>
      </c>
      <c r="Q4001" s="2">
        <v>319.99</v>
      </c>
      <c r="R4001" s="27">
        <v>0.2</v>
      </c>
      <c r="S4001" s="2">
        <f t="shared" si="62"/>
        <v>639.98</v>
      </c>
    </row>
    <row r="4002" spans="1:19" x14ac:dyDescent="0.3">
      <c r="A4002" s="2">
        <v>1373</v>
      </c>
      <c r="B4002" s="2">
        <v>1</v>
      </c>
      <c r="C4002" s="2">
        <f>VLOOKUP(A4002, [1]orders!A:G, 7, FALSE)</f>
        <v>3</v>
      </c>
      <c r="D4002" s="2">
        <v>63</v>
      </c>
      <c r="E4002" s="2">
        <f>VLOOKUP(C4002, [2]staffs!A:G,1,FALSE)</f>
        <v>3</v>
      </c>
      <c r="F4002" s="2" t="str">
        <f>VLOOKUP(E4002, [2]staffs!A:D,4,FALSE)</f>
        <v>genna.serrano@bikes.shop</v>
      </c>
      <c r="G4002" s="2">
        <f>VLOOKUP(D4002, [3]products!$A:$D, 4, FALSE)</f>
        <v>4</v>
      </c>
      <c r="H4002" s="2" t="str">
        <f>VLOOKUP(G4002, [4]categories!A:B, 2, FALSE)</f>
        <v>Cyclocross Bicycles</v>
      </c>
      <c r="I4002" s="14">
        <f>VLOOKUP(A4002, [1]orders!A:B,2,FALSE)</f>
        <v>427</v>
      </c>
      <c r="J4002" s="14" t="str">
        <f>VLOOKUP(A4002, [1]orders!A:I,9,FALSE)</f>
        <v>latonya.dixon@hotmail.com</v>
      </c>
      <c r="K4002" s="14">
        <f>VLOOKUP(A4002, [1]orders!A:J,10,FALSE)</f>
        <v>75043</v>
      </c>
      <c r="L4002" s="2" t="str">
        <f>IFERROR(VLOOKUP(C4002, [5]stores!A:B, 2, FALSE), "Unknown")</f>
        <v>Rowlett Bikes</v>
      </c>
      <c r="M4002" s="2" t="str">
        <f>VLOOKUP(D4002,[3]products!A:B,2,FALSE)</f>
        <v>Trek Boone Race Shop Limited - 2017</v>
      </c>
      <c r="N4002" s="2" t="str">
        <f>VLOOKUP(D4002, [3]products!A:H, 8, FALSE)</f>
        <v>Trek</v>
      </c>
      <c r="O4002" s="21">
        <f>VLOOKUP(A4002, [1]orders!A:D, 4, FALSE)</f>
        <v>43129</v>
      </c>
      <c r="P4002" s="2">
        <v>1</v>
      </c>
      <c r="Q4002" s="2">
        <v>3499.99</v>
      </c>
      <c r="R4002" s="27">
        <v>0.1</v>
      </c>
      <c r="S4002" s="2">
        <f t="shared" si="62"/>
        <v>3499.99</v>
      </c>
    </row>
    <row r="4003" spans="1:19" x14ac:dyDescent="0.3">
      <c r="A4003" s="2">
        <v>1374</v>
      </c>
      <c r="B4003" s="2">
        <v>1</v>
      </c>
      <c r="C4003" s="2">
        <f>VLOOKUP(A4003, [1]orders!A:G, 7, FALSE)</f>
        <v>1</v>
      </c>
      <c r="D4003" s="2">
        <v>181</v>
      </c>
      <c r="E4003" s="2">
        <f>VLOOKUP(C4003, [2]staffs!A:G,1,FALSE)</f>
        <v>1</v>
      </c>
      <c r="F4003" s="2" t="str">
        <f>VLOOKUP(E4003, [2]staffs!A:D,4,FALSE)</f>
        <v>fabiola.jackson@bikes.shop</v>
      </c>
      <c r="G4003" s="2">
        <f>VLOOKUP(D4003, [3]products!$A:$D, 4, FALSE)</f>
        <v>7</v>
      </c>
      <c r="H4003" s="2" t="str">
        <f>VLOOKUP(G4003, [4]categories!A:B, 2, FALSE)</f>
        <v>Road Bikes</v>
      </c>
      <c r="I4003" s="14">
        <f>VLOOKUP(A4003, [1]orders!A:B,2,FALSE)</f>
        <v>1330</v>
      </c>
      <c r="J4003" s="14" t="str">
        <f>VLOOKUP(A4003, [1]orders!A:I,9,FALSE)</f>
        <v>karren.stevenson@aol.com</v>
      </c>
      <c r="K4003" s="14">
        <f>VLOOKUP(A4003, [1]orders!A:J,10,FALSE)</f>
        <v>94070</v>
      </c>
      <c r="L4003" s="2" t="str">
        <f>IFERROR(VLOOKUP(C4003, [5]stores!A:B, 2, FALSE), "Unknown")</f>
        <v>Santa Cruz Bikes</v>
      </c>
      <c r="M4003" s="2" t="str">
        <f>VLOOKUP(D4003,[3]products!A:B,2,FALSE)</f>
        <v>Trek Domane SL 5 - 2018</v>
      </c>
      <c r="N4003" s="2" t="str">
        <f>VLOOKUP(D4003, [3]products!A:H, 8, FALSE)</f>
        <v>Trek</v>
      </c>
      <c r="O4003" s="21">
        <f>VLOOKUP(A4003, [1]orders!A:D, 4, FALSE)</f>
        <v>43130</v>
      </c>
      <c r="P4003" s="2">
        <v>2</v>
      </c>
      <c r="Q4003" s="2">
        <v>2199.9899999999998</v>
      </c>
      <c r="R4003" s="27">
        <v>0.05</v>
      </c>
      <c r="S4003" s="2">
        <f t="shared" si="62"/>
        <v>4399.9799999999996</v>
      </c>
    </row>
    <row r="4004" spans="1:19" x14ac:dyDescent="0.3">
      <c r="A4004" s="2">
        <v>1374</v>
      </c>
      <c r="B4004" s="2">
        <v>2</v>
      </c>
      <c r="C4004" s="2">
        <f>VLOOKUP(A4004, [1]orders!A:G, 7, FALSE)</f>
        <v>1</v>
      </c>
      <c r="D4004" s="2">
        <v>130</v>
      </c>
      <c r="E4004" s="2">
        <f>VLOOKUP(C4004, [2]staffs!A:G,1,FALSE)</f>
        <v>1</v>
      </c>
      <c r="F4004" s="2" t="str">
        <f>VLOOKUP(E4004, [2]staffs!A:D,4,FALSE)</f>
        <v>fabiola.jackson@bikes.shop</v>
      </c>
      <c r="G4004" s="2">
        <f>VLOOKUP(D4004, [3]products!$A:$D, 4, FALSE)</f>
        <v>6</v>
      </c>
      <c r="H4004" s="2" t="str">
        <f>VLOOKUP(G4004, [4]categories!A:B, 2, FALSE)</f>
        <v>Mountain Bikes</v>
      </c>
      <c r="I4004" s="14">
        <f>VLOOKUP(A4004, [1]orders!A:B,2,FALSE)</f>
        <v>1330</v>
      </c>
      <c r="J4004" s="14" t="str">
        <f>VLOOKUP(A4004, [1]orders!A:I,9,FALSE)</f>
        <v>karren.stevenson@aol.com</v>
      </c>
      <c r="K4004" s="14">
        <f>VLOOKUP(A4004, [1]orders!A:J,10,FALSE)</f>
        <v>94070</v>
      </c>
      <c r="L4004" s="2" t="str">
        <f>IFERROR(VLOOKUP(C4004, [5]stores!A:B, 2, FALSE), "Unknown")</f>
        <v>Santa Cruz Bikes</v>
      </c>
      <c r="M4004" s="2" t="str">
        <f>VLOOKUP(D4004,[3]products!A:B,2,FALSE)</f>
        <v>Trek Stache Carbon Frameset - 2018</v>
      </c>
      <c r="N4004" s="2" t="str">
        <f>VLOOKUP(D4004, [3]products!A:H, 8, FALSE)</f>
        <v>Trek</v>
      </c>
      <c r="O4004" s="21">
        <f>VLOOKUP(A4004, [1]orders!A:D, 4, FALSE)</f>
        <v>43130</v>
      </c>
      <c r="P4004" s="2">
        <v>2</v>
      </c>
      <c r="Q4004" s="2">
        <v>919.99</v>
      </c>
      <c r="R4004" s="27">
        <v>7.0000000000000007E-2</v>
      </c>
      <c r="S4004" s="2">
        <f t="shared" si="62"/>
        <v>1839.98</v>
      </c>
    </row>
    <row r="4005" spans="1:19" x14ac:dyDescent="0.3">
      <c r="A4005" s="2">
        <v>1375</v>
      </c>
      <c r="B4005" s="2">
        <v>1</v>
      </c>
      <c r="C4005" s="2">
        <f>VLOOKUP(A4005, [1]orders!A:G, 7, FALSE)</f>
        <v>3</v>
      </c>
      <c r="D4005" s="2">
        <v>147</v>
      </c>
      <c r="E4005" s="2">
        <f>VLOOKUP(C4005, [2]staffs!A:G,1,FALSE)</f>
        <v>3</v>
      </c>
      <c r="F4005" s="2" t="str">
        <f>VLOOKUP(E4005, [2]staffs!A:D,4,FALSE)</f>
        <v>genna.serrano@bikes.shop</v>
      </c>
      <c r="G4005" s="2">
        <f>VLOOKUP(D4005, [3]products!$A:$D, 4, FALSE)</f>
        <v>7</v>
      </c>
      <c r="H4005" s="2" t="str">
        <f>VLOOKUP(G4005, [4]categories!A:B, 2, FALSE)</f>
        <v>Road Bikes</v>
      </c>
      <c r="I4005" s="14">
        <f>VLOOKUP(A4005, [1]orders!A:B,2,FALSE)</f>
        <v>312</v>
      </c>
      <c r="J4005" s="14" t="str">
        <f>VLOOKUP(A4005, [1]orders!A:I,9,FALSE)</f>
        <v>cameron.carroll@yahoo.com</v>
      </c>
      <c r="K4005" s="14">
        <f>VLOOKUP(A4005, [1]orders!A:J,10,FALSE)</f>
        <v>75604</v>
      </c>
      <c r="L4005" s="2" t="str">
        <f>IFERROR(VLOOKUP(C4005, [5]stores!A:B, 2, FALSE), "Unknown")</f>
        <v>Rowlett Bikes</v>
      </c>
      <c r="M4005" s="2" t="str">
        <f>VLOOKUP(D4005,[3]products!A:B,2,FALSE)</f>
        <v>Trek Domane ALR 5 Gravel - 2018</v>
      </c>
      <c r="N4005" s="2" t="str">
        <f>VLOOKUP(D4005, [3]products!A:H, 8, FALSE)</f>
        <v>Trek</v>
      </c>
      <c r="O4005" s="21">
        <f>VLOOKUP(A4005, [1]orders!A:D, 4, FALSE)</f>
        <v>43130</v>
      </c>
      <c r="P4005" s="2">
        <v>2</v>
      </c>
      <c r="Q4005" s="2">
        <v>1799.99</v>
      </c>
      <c r="R4005" s="27">
        <v>0.05</v>
      </c>
      <c r="S4005" s="2">
        <f t="shared" si="62"/>
        <v>3599.98</v>
      </c>
    </row>
    <row r="4006" spans="1:19" x14ac:dyDescent="0.3">
      <c r="A4006" s="2">
        <v>1375</v>
      </c>
      <c r="B4006" s="2">
        <v>2</v>
      </c>
      <c r="C4006" s="2">
        <f>VLOOKUP(A4006, [1]orders!A:G, 7, FALSE)</f>
        <v>3</v>
      </c>
      <c r="D4006" s="2">
        <v>182</v>
      </c>
      <c r="E4006" s="2">
        <f>VLOOKUP(C4006, [2]staffs!A:G,1,FALSE)</f>
        <v>3</v>
      </c>
      <c r="F4006" s="2" t="str">
        <f>VLOOKUP(E4006, [2]staffs!A:D,4,FALSE)</f>
        <v>genna.serrano@bikes.shop</v>
      </c>
      <c r="G4006" s="2">
        <f>VLOOKUP(D4006, [3]products!$A:$D, 4, FALSE)</f>
        <v>7</v>
      </c>
      <c r="H4006" s="2" t="str">
        <f>VLOOKUP(G4006, [4]categories!A:B, 2, FALSE)</f>
        <v>Road Bikes</v>
      </c>
      <c r="I4006" s="14">
        <f>VLOOKUP(A4006, [1]orders!A:B,2,FALSE)</f>
        <v>312</v>
      </c>
      <c r="J4006" s="14" t="str">
        <f>VLOOKUP(A4006, [1]orders!A:I,9,FALSE)</f>
        <v>cameron.carroll@yahoo.com</v>
      </c>
      <c r="K4006" s="14">
        <f>VLOOKUP(A4006, [1]orders!A:J,10,FALSE)</f>
        <v>75604</v>
      </c>
      <c r="L4006" s="2" t="str">
        <f>IFERROR(VLOOKUP(C4006, [5]stores!A:B, 2, FALSE), "Unknown")</f>
        <v>Rowlett Bikes</v>
      </c>
      <c r="M4006" s="2" t="str">
        <f>VLOOKUP(D4006,[3]products!A:B,2,FALSE)</f>
        <v>Trek Domane SL 5 Disc - 2018</v>
      </c>
      <c r="N4006" s="2" t="str">
        <f>VLOOKUP(D4006, [3]products!A:H, 8, FALSE)</f>
        <v>Trek</v>
      </c>
      <c r="O4006" s="21">
        <f>VLOOKUP(A4006, [1]orders!A:D, 4, FALSE)</f>
        <v>43130</v>
      </c>
      <c r="P4006" s="2">
        <v>1</v>
      </c>
      <c r="Q4006" s="2">
        <v>2499.9899999999998</v>
      </c>
      <c r="R4006" s="27">
        <v>0.2</v>
      </c>
      <c r="S4006" s="2">
        <f t="shared" si="62"/>
        <v>2499.9899999999998</v>
      </c>
    </row>
    <row r="4007" spans="1:19" x14ac:dyDescent="0.3">
      <c r="A4007" s="2">
        <v>1376</v>
      </c>
      <c r="B4007" s="2">
        <v>1</v>
      </c>
      <c r="C4007" s="2">
        <f>VLOOKUP(A4007, [1]orders!A:G, 7, FALSE)</f>
        <v>1</v>
      </c>
      <c r="D4007" s="2">
        <v>5</v>
      </c>
      <c r="E4007" s="2">
        <f>VLOOKUP(C4007, [2]staffs!A:G,1,FALSE)</f>
        <v>1</v>
      </c>
      <c r="F4007" s="2" t="str">
        <f>VLOOKUP(E4007, [2]staffs!A:D,4,FALSE)</f>
        <v>fabiola.jackson@bikes.shop</v>
      </c>
      <c r="G4007" s="2">
        <f>VLOOKUP(D4007, [3]products!$A:$D, 4, FALSE)</f>
        <v>6</v>
      </c>
      <c r="H4007" s="2" t="str">
        <f>VLOOKUP(G4007, [4]categories!A:B, 2, FALSE)</f>
        <v>Mountain Bikes</v>
      </c>
      <c r="I4007" s="14">
        <f>VLOOKUP(A4007, [1]orders!A:B,2,FALSE)</f>
        <v>1186</v>
      </c>
      <c r="J4007" s="14" t="str">
        <f>VLOOKUP(A4007, [1]orders!A:I,9,FALSE)</f>
        <v>kiesha.bond@aol.com</v>
      </c>
      <c r="K4007" s="14">
        <f>VLOOKUP(A4007, [1]orders!A:J,10,FALSE)</f>
        <v>94070</v>
      </c>
      <c r="L4007" s="2" t="str">
        <f>IFERROR(VLOOKUP(C4007, [5]stores!A:B, 2, FALSE), "Unknown")</f>
        <v>Santa Cruz Bikes</v>
      </c>
      <c r="M4007" s="2" t="str">
        <f>VLOOKUP(D4007,[3]products!A:B,2,FALSE)</f>
        <v>Heller Shagamaw Frame - 2016</v>
      </c>
      <c r="N4007" s="2" t="str">
        <f>VLOOKUP(D4007, [3]products!A:H, 8, FALSE)</f>
        <v>Heller</v>
      </c>
      <c r="O4007" s="21">
        <f>VLOOKUP(A4007, [1]orders!A:D, 4, FALSE)</f>
        <v>43132</v>
      </c>
      <c r="P4007" s="2">
        <v>1</v>
      </c>
      <c r="Q4007" s="2">
        <v>1320.99</v>
      </c>
      <c r="R4007" s="27">
        <v>7.0000000000000007E-2</v>
      </c>
      <c r="S4007" s="2">
        <f t="shared" si="62"/>
        <v>1320.99</v>
      </c>
    </row>
    <row r="4008" spans="1:19" x14ac:dyDescent="0.3">
      <c r="A4008" s="2">
        <v>1377</v>
      </c>
      <c r="B4008" s="2">
        <v>1</v>
      </c>
      <c r="C4008" s="2">
        <f>VLOOKUP(A4008, [1]orders!A:G, 7, FALSE)</f>
        <v>2</v>
      </c>
      <c r="D4008" s="2">
        <v>153</v>
      </c>
      <c r="E4008" s="2">
        <f>VLOOKUP(C4008, [2]staffs!A:G,1,FALSE)</f>
        <v>2</v>
      </c>
      <c r="F4008" s="2" t="str">
        <f>VLOOKUP(E4008, [2]staffs!A:D,4,FALSE)</f>
        <v>mireya.copeland@bikes.shop</v>
      </c>
      <c r="G4008" s="2">
        <f>VLOOKUP(D4008, [3]products!$A:$D, 4, FALSE)</f>
        <v>7</v>
      </c>
      <c r="H4008" s="2" t="str">
        <f>VLOOKUP(G4008, [4]categories!A:B, 2, FALSE)</f>
        <v>Road Bikes</v>
      </c>
      <c r="I4008" s="14">
        <f>VLOOKUP(A4008, [1]orders!A:B,2,FALSE)</f>
        <v>1007</v>
      </c>
      <c r="J4008" s="14" t="str">
        <f>VLOOKUP(A4008, [1]orders!A:I,9,FALSE)</f>
        <v>jimmy.russell@hotmail.com</v>
      </c>
      <c r="K4008" s="14">
        <f>VLOOKUP(A4008, [1]orders!A:J,10,FALSE)</f>
        <v>11414</v>
      </c>
      <c r="L4008" s="2" t="str">
        <f>IFERROR(VLOOKUP(C4008, [5]stores!A:B, 2, FALSE), "Unknown")</f>
        <v>Baldwin Bikes</v>
      </c>
      <c r="M4008" s="2" t="str">
        <f>VLOOKUP(D4008,[3]products!A:B,2,FALSE)</f>
        <v>Trek Domane SL 7 Women's - 2018</v>
      </c>
      <c r="N4008" s="2" t="str">
        <f>VLOOKUP(D4008, [3]products!A:H, 8, FALSE)</f>
        <v>Trek</v>
      </c>
      <c r="O4008" s="21">
        <f>VLOOKUP(A4008, [1]orders!A:D, 4, FALSE)</f>
        <v>43132</v>
      </c>
      <c r="P4008" s="2">
        <v>2</v>
      </c>
      <c r="Q4008" s="2">
        <v>4999.99</v>
      </c>
      <c r="R4008" s="27">
        <v>0.05</v>
      </c>
      <c r="S4008" s="2">
        <f t="shared" si="62"/>
        <v>9999.98</v>
      </c>
    </row>
    <row r="4009" spans="1:19" x14ac:dyDescent="0.3">
      <c r="A4009" s="2">
        <v>1377</v>
      </c>
      <c r="B4009" s="2">
        <v>2</v>
      </c>
      <c r="C4009" s="2">
        <f>VLOOKUP(A4009, [1]orders!A:G, 7, FALSE)</f>
        <v>2</v>
      </c>
      <c r="D4009" s="2">
        <v>130</v>
      </c>
      <c r="E4009" s="2">
        <f>VLOOKUP(C4009, [2]staffs!A:G,1,FALSE)</f>
        <v>2</v>
      </c>
      <c r="F4009" s="2" t="str">
        <f>VLOOKUP(E4009, [2]staffs!A:D,4,FALSE)</f>
        <v>mireya.copeland@bikes.shop</v>
      </c>
      <c r="G4009" s="2">
        <f>VLOOKUP(D4009, [3]products!$A:$D, 4, FALSE)</f>
        <v>6</v>
      </c>
      <c r="H4009" s="2" t="str">
        <f>VLOOKUP(G4009, [4]categories!A:B, 2, FALSE)</f>
        <v>Mountain Bikes</v>
      </c>
      <c r="I4009" s="14">
        <f>VLOOKUP(A4009, [1]orders!A:B,2,FALSE)</f>
        <v>1007</v>
      </c>
      <c r="J4009" s="14" t="str">
        <f>VLOOKUP(A4009, [1]orders!A:I,9,FALSE)</f>
        <v>jimmy.russell@hotmail.com</v>
      </c>
      <c r="K4009" s="14">
        <f>VLOOKUP(A4009, [1]orders!A:J,10,FALSE)</f>
        <v>11414</v>
      </c>
      <c r="L4009" s="2" t="str">
        <f>IFERROR(VLOOKUP(C4009, [5]stores!A:B, 2, FALSE), "Unknown")</f>
        <v>Baldwin Bikes</v>
      </c>
      <c r="M4009" s="2" t="str">
        <f>VLOOKUP(D4009,[3]products!A:B,2,FALSE)</f>
        <v>Trek Stache Carbon Frameset - 2018</v>
      </c>
      <c r="N4009" s="2" t="str">
        <f>VLOOKUP(D4009, [3]products!A:H, 8, FALSE)</f>
        <v>Trek</v>
      </c>
      <c r="O4009" s="21">
        <f>VLOOKUP(A4009, [1]orders!A:D, 4, FALSE)</f>
        <v>43132</v>
      </c>
      <c r="P4009" s="2">
        <v>1</v>
      </c>
      <c r="Q4009" s="2">
        <v>919.99</v>
      </c>
      <c r="R4009" s="27">
        <v>0.05</v>
      </c>
      <c r="S4009" s="2">
        <f t="shared" si="62"/>
        <v>919.99</v>
      </c>
    </row>
    <row r="4010" spans="1:19" x14ac:dyDescent="0.3">
      <c r="A4010" s="2">
        <v>1377</v>
      </c>
      <c r="B4010" s="2">
        <v>3</v>
      </c>
      <c r="C4010" s="2">
        <f>VLOOKUP(A4010, [1]orders!A:G, 7, FALSE)</f>
        <v>2</v>
      </c>
      <c r="D4010" s="2">
        <v>48</v>
      </c>
      <c r="E4010" s="2">
        <f>VLOOKUP(C4010, [2]staffs!A:G,1,FALSE)</f>
        <v>2</v>
      </c>
      <c r="F4010" s="2" t="str">
        <f>VLOOKUP(E4010, [2]staffs!A:D,4,FALSE)</f>
        <v>mireya.copeland@bikes.shop</v>
      </c>
      <c r="G4010" s="2">
        <f>VLOOKUP(D4010, [3]products!$A:$D, 4, FALSE)</f>
        <v>7</v>
      </c>
      <c r="H4010" s="2" t="str">
        <f>VLOOKUP(G4010, [4]categories!A:B, 2, FALSE)</f>
        <v>Road Bikes</v>
      </c>
      <c r="I4010" s="14">
        <f>VLOOKUP(A4010, [1]orders!A:B,2,FALSE)</f>
        <v>1007</v>
      </c>
      <c r="J4010" s="14" t="str">
        <f>VLOOKUP(A4010, [1]orders!A:I,9,FALSE)</f>
        <v>jimmy.russell@hotmail.com</v>
      </c>
      <c r="K4010" s="14">
        <f>VLOOKUP(A4010, [1]orders!A:J,10,FALSE)</f>
        <v>11414</v>
      </c>
      <c r="L4010" s="2" t="str">
        <f>IFERROR(VLOOKUP(C4010, [5]stores!A:B, 2, FALSE), "Unknown")</f>
        <v>Baldwin Bikes</v>
      </c>
      <c r="M4010" s="2" t="str">
        <f>VLOOKUP(D4010,[3]products!A:B,2,FALSE)</f>
        <v>Trek Emonda S 4 - 2017</v>
      </c>
      <c r="N4010" s="2" t="str">
        <f>VLOOKUP(D4010, [3]products!A:H, 8, FALSE)</f>
        <v>Trek</v>
      </c>
      <c r="O4010" s="21">
        <f>VLOOKUP(A4010, [1]orders!A:D, 4, FALSE)</f>
        <v>43132</v>
      </c>
      <c r="P4010" s="2">
        <v>1</v>
      </c>
      <c r="Q4010" s="2">
        <v>1499.99</v>
      </c>
      <c r="R4010" s="27">
        <v>7.0000000000000007E-2</v>
      </c>
      <c r="S4010" s="2">
        <f t="shared" si="62"/>
        <v>1499.99</v>
      </c>
    </row>
    <row r="4011" spans="1:19" x14ac:dyDescent="0.3">
      <c r="A4011" s="2">
        <v>1377</v>
      </c>
      <c r="B4011" s="2">
        <v>4</v>
      </c>
      <c r="C4011" s="2">
        <f>VLOOKUP(A4011, [1]orders!A:G, 7, FALSE)</f>
        <v>2</v>
      </c>
      <c r="D4011" s="2">
        <v>188</v>
      </c>
      <c r="E4011" s="2">
        <f>VLOOKUP(C4011, [2]staffs!A:G,1,FALSE)</f>
        <v>2</v>
      </c>
      <c r="F4011" s="2" t="str">
        <f>VLOOKUP(E4011, [2]staffs!A:D,4,FALSE)</f>
        <v>mireya.copeland@bikes.shop</v>
      </c>
      <c r="G4011" s="2">
        <f>VLOOKUP(D4011, [3]products!$A:$D, 4, FALSE)</f>
        <v>5</v>
      </c>
      <c r="H4011" s="2" t="str">
        <f>VLOOKUP(G4011, [4]categories!A:B, 2, FALSE)</f>
        <v>Electric Bikes</v>
      </c>
      <c r="I4011" s="14">
        <f>VLOOKUP(A4011, [1]orders!A:B,2,FALSE)</f>
        <v>1007</v>
      </c>
      <c r="J4011" s="14" t="str">
        <f>VLOOKUP(A4011, [1]orders!A:I,9,FALSE)</f>
        <v>jimmy.russell@hotmail.com</v>
      </c>
      <c r="K4011" s="14">
        <f>VLOOKUP(A4011, [1]orders!A:J,10,FALSE)</f>
        <v>11414</v>
      </c>
      <c r="L4011" s="2" t="str">
        <f>IFERROR(VLOOKUP(C4011, [5]stores!A:B, 2, FALSE), "Unknown")</f>
        <v>Baldwin Bikes</v>
      </c>
      <c r="M4011" s="2" t="str">
        <f>VLOOKUP(D4011,[3]products!A:B,2,FALSE)</f>
        <v>Trek XM700+ Lowstep - 2018</v>
      </c>
      <c r="N4011" s="2" t="str">
        <f>VLOOKUP(D4011, [3]products!A:H, 8, FALSE)</f>
        <v>Trek</v>
      </c>
      <c r="O4011" s="21">
        <f>VLOOKUP(A4011, [1]orders!A:D, 4, FALSE)</f>
        <v>43132</v>
      </c>
      <c r="P4011" s="2">
        <v>2</v>
      </c>
      <c r="Q4011" s="2">
        <v>3499.99</v>
      </c>
      <c r="R4011" s="27">
        <v>7.0000000000000007E-2</v>
      </c>
      <c r="S4011" s="2">
        <f t="shared" si="62"/>
        <v>6999.98</v>
      </c>
    </row>
    <row r="4012" spans="1:19" x14ac:dyDescent="0.3">
      <c r="A4012" s="2">
        <v>1378</v>
      </c>
      <c r="B4012" s="2">
        <v>1</v>
      </c>
      <c r="C4012" s="2">
        <f>VLOOKUP(A4012, [1]orders!A:G, 7, FALSE)</f>
        <v>1</v>
      </c>
      <c r="D4012" s="2">
        <v>96</v>
      </c>
      <c r="E4012" s="2">
        <f>VLOOKUP(C4012, [2]staffs!A:G,1,FALSE)</f>
        <v>1</v>
      </c>
      <c r="F4012" s="2" t="str">
        <f>VLOOKUP(E4012, [2]staffs!A:D,4,FALSE)</f>
        <v>fabiola.jackson@bikes.shop</v>
      </c>
      <c r="G4012" s="2">
        <f>VLOOKUP(D4012, [3]products!$A:$D, 4, FALSE)</f>
        <v>1</v>
      </c>
      <c r="H4012" s="2" t="str">
        <f>VLOOKUP(G4012, [4]categories!A:B, 2, FALSE)</f>
        <v>Children Bicycles</v>
      </c>
      <c r="I4012" s="14">
        <f>VLOOKUP(A4012, [1]orders!A:B,2,FALSE)</f>
        <v>983</v>
      </c>
      <c r="J4012" s="14" t="str">
        <f>VLOOKUP(A4012, [1]orders!A:I,9,FALSE)</f>
        <v>marguerite.berger@aol.com</v>
      </c>
      <c r="K4012" s="14">
        <f>VLOOKUP(A4012, [1]orders!A:J,10,FALSE)</f>
        <v>92831</v>
      </c>
      <c r="L4012" s="2" t="str">
        <f>IFERROR(VLOOKUP(C4012, [5]stores!A:B, 2, FALSE), "Unknown")</f>
        <v>Santa Cruz Bikes</v>
      </c>
      <c r="M4012" s="2" t="str">
        <f>VLOOKUP(D4012,[3]products!A:B,2,FALSE)</f>
        <v>Electra Moto 3i (20-inch) - Boy's - 2017</v>
      </c>
      <c r="N4012" s="2" t="str">
        <f>VLOOKUP(D4012, [3]products!A:H, 8, FALSE)</f>
        <v>Electra</v>
      </c>
      <c r="O4012" s="21">
        <f>VLOOKUP(A4012, [1]orders!A:D, 4, FALSE)</f>
        <v>43133</v>
      </c>
      <c r="P4012" s="2">
        <v>2</v>
      </c>
      <c r="Q4012" s="2">
        <v>349.99</v>
      </c>
      <c r="R4012" s="27">
        <v>7.0000000000000007E-2</v>
      </c>
      <c r="S4012" s="2">
        <f t="shared" si="62"/>
        <v>699.98</v>
      </c>
    </row>
    <row r="4013" spans="1:19" x14ac:dyDescent="0.3">
      <c r="A4013" s="2">
        <v>1378</v>
      </c>
      <c r="B4013" s="2">
        <v>2</v>
      </c>
      <c r="C4013" s="2">
        <f>VLOOKUP(A4013, [1]orders!A:G, 7, FALSE)</f>
        <v>1</v>
      </c>
      <c r="D4013" s="2">
        <v>142</v>
      </c>
      <c r="E4013" s="2">
        <f>VLOOKUP(C4013, [2]staffs!A:G,1,FALSE)</f>
        <v>1</v>
      </c>
      <c r="F4013" s="2" t="str">
        <f>VLOOKUP(E4013, [2]staffs!A:D,4,FALSE)</f>
        <v>fabiola.jackson@bikes.shop</v>
      </c>
      <c r="G4013" s="2">
        <f>VLOOKUP(D4013, [3]products!$A:$D, 4, FALSE)</f>
        <v>6</v>
      </c>
      <c r="H4013" s="2" t="str">
        <f>VLOOKUP(G4013, [4]categories!A:B, 2, FALSE)</f>
        <v>Mountain Bikes</v>
      </c>
      <c r="I4013" s="14">
        <f>VLOOKUP(A4013, [1]orders!A:B,2,FALSE)</f>
        <v>983</v>
      </c>
      <c r="J4013" s="14" t="str">
        <f>VLOOKUP(A4013, [1]orders!A:I,9,FALSE)</f>
        <v>marguerite.berger@aol.com</v>
      </c>
      <c r="K4013" s="14">
        <f>VLOOKUP(A4013, [1]orders!A:J,10,FALSE)</f>
        <v>92831</v>
      </c>
      <c r="L4013" s="2" t="str">
        <f>IFERROR(VLOOKUP(C4013, [5]stores!A:B, 2, FALSE), "Unknown")</f>
        <v>Santa Cruz Bikes</v>
      </c>
      <c r="M4013" s="2" t="str">
        <f>VLOOKUP(D4013,[3]products!A:B,2,FALSE)</f>
        <v>Trek Fuel EX 8 29 XT - 2018</v>
      </c>
      <c r="N4013" s="2" t="str">
        <f>VLOOKUP(D4013, [3]products!A:H, 8, FALSE)</f>
        <v>Trek</v>
      </c>
      <c r="O4013" s="21">
        <f>VLOOKUP(A4013, [1]orders!A:D, 4, FALSE)</f>
        <v>43133</v>
      </c>
      <c r="P4013" s="2">
        <v>2</v>
      </c>
      <c r="Q4013" s="2">
        <v>3199.99</v>
      </c>
      <c r="R4013" s="27">
        <v>7.0000000000000007E-2</v>
      </c>
      <c r="S4013" s="2">
        <f t="shared" si="62"/>
        <v>6399.98</v>
      </c>
    </row>
    <row r="4014" spans="1:19" x14ac:dyDescent="0.3">
      <c r="A4014" s="2">
        <v>1378</v>
      </c>
      <c r="B4014" s="2">
        <v>3</v>
      </c>
      <c r="C4014" s="2">
        <f>VLOOKUP(A4014, [1]orders!A:G, 7, FALSE)</f>
        <v>1</v>
      </c>
      <c r="D4014" s="2">
        <v>2</v>
      </c>
      <c r="E4014" s="2">
        <f>VLOOKUP(C4014, [2]staffs!A:G,1,FALSE)</f>
        <v>1</v>
      </c>
      <c r="F4014" s="2" t="str">
        <f>VLOOKUP(E4014, [2]staffs!A:D,4,FALSE)</f>
        <v>fabiola.jackson@bikes.shop</v>
      </c>
      <c r="G4014" s="2">
        <f>VLOOKUP(D4014, [3]products!$A:$D, 4, FALSE)</f>
        <v>6</v>
      </c>
      <c r="H4014" s="2" t="str">
        <f>VLOOKUP(G4014, [4]categories!A:B, 2, FALSE)</f>
        <v>Mountain Bikes</v>
      </c>
      <c r="I4014" s="14">
        <f>VLOOKUP(A4014, [1]orders!A:B,2,FALSE)</f>
        <v>983</v>
      </c>
      <c r="J4014" s="14" t="str">
        <f>VLOOKUP(A4014, [1]orders!A:I,9,FALSE)</f>
        <v>marguerite.berger@aol.com</v>
      </c>
      <c r="K4014" s="14">
        <f>VLOOKUP(A4014, [1]orders!A:J,10,FALSE)</f>
        <v>92831</v>
      </c>
      <c r="L4014" s="2" t="str">
        <f>IFERROR(VLOOKUP(C4014, [5]stores!A:B, 2, FALSE), "Unknown")</f>
        <v>Santa Cruz Bikes</v>
      </c>
      <c r="M4014" s="2" t="str">
        <f>VLOOKUP(D4014,[3]products!A:B,2,FALSE)</f>
        <v>Ritchey Timberwolf Frameset - 2016</v>
      </c>
      <c r="N4014" s="2" t="str">
        <f>VLOOKUP(D4014, [3]products!A:H, 8, FALSE)</f>
        <v>Ritchey</v>
      </c>
      <c r="O4014" s="21">
        <f>VLOOKUP(A4014, [1]orders!A:D, 4, FALSE)</f>
        <v>43133</v>
      </c>
      <c r="P4014" s="2">
        <v>2</v>
      </c>
      <c r="Q4014" s="2">
        <v>749.99</v>
      </c>
      <c r="R4014" s="27">
        <v>0.2</v>
      </c>
      <c r="S4014" s="2">
        <f t="shared" si="62"/>
        <v>1499.98</v>
      </c>
    </row>
    <row r="4015" spans="1:19" x14ac:dyDescent="0.3">
      <c r="A4015" s="2">
        <v>1378</v>
      </c>
      <c r="B4015" s="2">
        <v>4</v>
      </c>
      <c r="C4015" s="2">
        <f>VLOOKUP(A4015, [1]orders!A:G, 7, FALSE)</f>
        <v>1</v>
      </c>
      <c r="D4015" s="2">
        <v>110</v>
      </c>
      <c r="E4015" s="2">
        <f>VLOOKUP(C4015, [2]staffs!A:G,1,FALSE)</f>
        <v>1</v>
      </c>
      <c r="F4015" s="2" t="str">
        <f>VLOOKUP(E4015, [2]staffs!A:D,4,FALSE)</f>
        <v>fabiola.jackson@bikes.shop</v>
      </c>
      <c r="G4015" s="2">
        <f>VLOOKUP(D4015, [3]products!$A:$D, 4, FALSE)</f>
        <v>2</v>
      </c>
      <c r="H4015" s="2" t="str">
        <f>VLOOKUP(G4015, [4]categories!A:B, 2, FALSE)</f>
        <v>Comfort Bicycles</v>
      </c>
      <c r="I4015" s="14">
        <f>VLOOKUP(A4015, [1]orders!A:B,2,FALSE)</f>
        <v>983</v>
      </c>
      <c r="J4015" s="14" t="str">
        <f>VLOOKUP(A4015, [1]orders!A:I,9,FALSE)</f>
        <v>marguerite.berger@aol.com</v>
      </c>
      <c r="K4015" s="14">
        <f>VLOOKUP(A4015, [1]orders!A:J,10,FALSE)</f>
        <v>92831</v>
      </c>
      <c r="L4015" s="2" t="str">
        <f>IFERROR(VLOOKUP(C4015, [5]stores!A:B, 2, FALSE), "Unknown")</f>
        <v>Santa Cruz Bikes</v>
      </c>
      <c r="M4015" s="2" t="str">
        <f>VLOOKUP(D4015,[3]products!A:B,2,FALSE)</f>
        <v>Sun Bicycles Drifter 7 - 2017</v>
      </c>
      <c r="N4015" s="2" t="str">
        <f>VLOOKUP(D4015, [3]products!A:H, 8, FALSE)</f>
        <v>Sun Bicycles</v>
      </c>
      <c r="O4015" s="21">
        <f>VLOOKUP(A4015, [1]orders!A:D, 4, FALSE)</f>
        <v>43133</v>
      </c>
      <c r="P4015" s="2">
        <v>1</v>
      </c>
      <c r="Q4015" s="2">
        <v>470.99</v>
      </c>
      <c r="R4015" s="27">
        <v>7.0000000000000007E-2</v>
      </c>
      <c r="S4015" s="2">
        <f t="shared" si="62"/>
        <v>470.99</v>
      </c>
    </row>
    <row r="4016" spans="1:19" x14ac:dyDescent="0.3">
      <c r="A4016" s="2">
        <v>1378</v>
      </c>
      <c r="B4016" s="2">
        <v>5</v>
      </c>
      <c r="C4016" s="2">
        <f>VLOOKUP(A4016, [1]orders!A:G, 7, FALSE)</f>
        <v>1</v>
      </c>
      <c r="D4016" s="2">
        <v>129</v>
      </c>
      <c r="E4016" s="2">
        <f>VLOOKUP(C4016, [2]staffs!A:G,1,FALSE)</f>
        <v>1</v>
      </c>
      <c r="F4016" s="2" t="str">
        <f>VLOOKUP(E4016, [2]staffs!A:D,4,FALSE)</f>
        <v>fabiola.jackson@bikes.shop</v>
      </c>
      <c r="G4016" s="2">
        <f>VLOOKUP(D4016, [3]products!$A:$D, 4, FALSE)</f>
        <v>6</v>
      </c>
      <c r="H4016" s="2" t="str">
        <f>VLOOKUP(G4016, [4]categories!A:B, 2, FALSE)</f>
        <v>Mountain Bikes</v>
      </c>
      <c r="I4016" s="14">
        <f>VLOOKUP(A4016, [1]orders!A:B,2,FALSE)</f>
        <v>983</v>
      </c>
      <c r="J4016" s="14" t="str">
        <f>VLOOKUP(A4016, [1]orders!A:I,9,FALSE)</f>
        <v>marguerite.berger@aol.com</v>
      </c>
      <c r="K4016" s="14">
        <f>VLOOKUP(A4016, [1]orders!A:J,10,FALSE)</f>
        <v>92831</v>
      </c>
      <c r="L4016" s="2" t="str">
        <f>IFERROR(VLOOKUP(C4016, [5]stores!A:B, 2, FALSE), "Unknown")</f>
        <v>Santa Cruz Bikes</v>
      </c>
      <c r="M4016" s="2" t="str">
        <f>VLOOKUP(D4016,[3]products!A:B,2,FALSE)</f>
        <v>Trek X-Caliber 7 - 2018</v>
      </c>
      <c r="N4016" s="2" t="str">
        <f>VLOOKUP(D4016, [3]products!A:H, 8, FALSE)</f>
        <v>Trek</v>
      </c>
      <c r="O4016" s="21">
        <f>VLOOKUP(A4016, [1]orders!A:D, 4, FALSE)</f>
        <v>43133</v>
      </c>
      <c r="P4016" s="2">
        <v>2</v>
      </c>
      <c r="Q4016" s="2">
        <v>919.99</v>
      </c>
      <c r="R4016" s="27">
        <v>0.2</v>
      </c>
      <c r="S4016" s="2">
        <f t="shared" si="62"/>
        <v>1839.98</v>
      </c>
    </row>
    <row r="4017" spans="1:19" x14ac:dyDescent="0.3">
      <c r="A4017" s="2">
        <v>1379</v>
      </c>
      <c r="B4017" s="2">
        <v>1</v>
      </c>
      <c r="C4017" s="2">
        <f>VLOOKUP(A4017, [1]orders!A:G, 7, FALSE)</f>
        <v>2</v>
      </c>
      <c r="D4017" s="2">
        <v>15</v>
      </c>
      <c r="E4017" s="2">
        <f>VLOOKUP(C4017, [2]staffs!A:G,1,FALSE)</f>
        <v>2</v>
      </c>
      <c r="F4017" s="2" t="str">
        <f>VLOOKUP(E4017, [2]staffs!A:D,4,FALSE)</f>
        <v>mireya.copeland@bikes.shop</v>
      </c>
      <c r="G4017" s="2">
        <f>VLOOKUP(D4017, [3]products!$A:$D, 4, FALSE)</f>
        <v>3</v>
      </c>
      <c r="H4017" s="2" t="str">
        <f>VLOOKUP(G4017, [4]categories!A:B, 2, FALSE)</f>
        <v>Cruisers Bicycles</v>
      </c>
      <c r="I4017" s="14">
        <f>VLOOKUP(A4017, [1]orders!A:B,2,FALSE)</f>
        <v>1256</v>
      </c>
      <c r="J4017" s="14" t="str">
        <f>VLOOKUP(A4017, [1]orders!A:I,9,FALSE)</f>
        <v>nubia.anderson@aol.com</v>
      </c>
      <c r="K4017" s="14">
        <f>VLOOKUP(A4017, [1]orders!A:J,10,FALSE)</f>
        <v>11779</v>
      </c>
      <c r="L4017" s="2" t="str">
        <f>IFERROR(VLOOKUP(C4017, [5]stores!A:B, 2, FALSE), "Unknown")</f>
        <v>Baldwin Bikes</v>
      </c>
      <c r="M4017" s="2" t="str">
        <f>VLOOKUP(D4017,[3]products!A:B,2,FALSE)</f>
        <v>Electra Moto 1 - 2016</v>
      </c>
      <c r="N4017" s="2" t="str">
        <f>VLOOKUP(D4017, [3]products!A:H, 8, FALSE)</f>
        <v>Electra</v>
      </c>
      <c r="O4017" s="21">
        <f>VLOOKUP(A4017, [1]orders!A:D, 4, FALSE)</f>
        <v>43133</v>
      </c>
      <c r="P4017" s="2">
        <v>1</v>
      </c>
      <c r="Q4017" s="2">
        <v>529.99</v>
      </c>
      <c r="R4017" s="27">
        <v>0.1</v>
      </c>
      <c r="S4017" s="2">
        <f t="shared" si="62"/>
        <v>529.99</v>
      </c>
    </row>
    <row r="4018" spans="1:19" x14ac:dyDescent="0.3">
      <c r="A4018" s="2">
        <v>1379</v>
      </c>
      <c r="B4018" s="2">
        <v>2</v>
      </c>
      <c r="C4018" s="2">
        <f>VLOOKUP(A4018, [1]orders!A:G, 7, FALSE)</f>
        <v>2</v>
      </c>
      <c r="D4018" s="2">
        <v>118</v>
      </c>
      <c r="E4018" s="2">
        <f>VLOOKUP(C4018, [2]staffs!A:G,1,FALSE)</f>
        <v>2</v>
      </c>
      <c r="F4018" s="2" t="str">
        <f>VLOOKUP(E4018, [2]staffs!A:D,4,FALSE)</f>
        <v>mireya.copeland@bikes.shop</v>
      </c>
      <c r="G4018" s="2">
        <f>VLOOKUP(D4018, [3]products!$A:$D, 4, FALSE)</f>
        <v>6</v>
      </c>
      <c r="H4018" s="2" t="str">
        <f>VLOOKUP(G4018, [4]categories!A:B, 2, FALSE)</f>
        <v>Mountain Bikes</v>
      </c>
      <c r="I4018" s="14">
        <f>VLOOKUP(A4018, [1]orders!A:B,2,FALSE)</f>
        <v>1256</v>
      </c>
      <c r="J4018" s="14" t="str">
        <f>VLOOKUP(A4018, [1]orders!A:I,9,FALSE)</f>
        <v>nubia.anderson@aol.com</v>
      </c>
      <c r="K4018" s="14">
        <f>VLOOKUP(A4018, [1]orders!A:J,10,FALSE)</f>
        <v>11779</v>
      </c>
      <c r="L4018" s="2" t="str">
        <f>IFERROR(VLOOKUP(C4018, [5]stores!A:B, 2, FALSE), "Unknown")</f>
        <v>Baldwin Bikes</v>
      </c>
      <c r="M4018" s="2" t="str">
        <f>VLOOKUP(D4018,[3]products!A:B,2,FALSE)</f>
        <v>Trek X-Caliber 8 - 2018</v>
      </c>
      <c r="N4018" s="2" t="str">
        <f>VLOOKUP(D4018, [3]products!A:H, 8, FALSE)</f>
        <v>Trek</v>
      </c>
      <c r="O4018" s="21">
        <f>VLOOKUP(A4018, [1]orders!A:D, 4, FALSE)</f>
        <v>43133</v>
      </c>
      <c r="P4018" s="2">
        <v>1</v>
      </c>
      <c r="Q4018" s="2">
        <v>999.99</v>
      </c>
      <c r="R4018" s="27">
        <v>0.1</v>
      </c>
      <c r="S4018" s="2">
        <f t="shared" si="62"/>
        <v>999.99</v>
      </c>
    </row>
    <row r="4019" spans="1:19" x14ac:dyDescent="0.3">
      <c r="A4019" s="2">
        <v>1379</v>
      </c>
      <c r="B4019" s="2">
        <v>3</v>
      </c>
      <c r="C4019" s="2">
        <f>VLOOKUP(A4019, [1]orders!A:G, 7, FALSE)</f>
        <v>2</v>
      </c>
      <c r="D4019" s="2">
        <v>263</v>
      </c>
      <c r="E4019" s="2">
        <f>VLOOKUP(C4019, [2]staffs!A:G,1,FALSE)</f>
        <v>2</v>
      </c>
      <c r="F4019" s="2" t="str">
        <f>VLOOKUP(E4019, [2]staffs!A:D,4,FALSE)</f>
        <v>mireya.copeland@bikes.shop</v>
      </c>
      <c r="G4019" s="2">
        <f>VLOOKUP(D4019, [3]products!$A:$D, 4, FALSE)</f>
        <v>1</v>
      </c>
      <c r="H4019" s="2" t="str">
        <f>VLOOKUP(G4019, [4]categories!A:B, 2, FALSE)</f>
        <v>Children Bicycles</v>
      </c>
      <c r="I4019" s="14">
        <f>VLOOKUP(A4019, [1]orders!A:B,2,FALSE)</f>
        <v>1256</v>
      </c>
      <c r="J4019" s="14" t="str">
        <f>VLOOKUP(A4019, [1]orders!A:I,9,FALSE)</f>
        <v>nubia.anderson@aol.com</v>
      </c>
      <c r="K4019" s="14">
        <f>VLOOKUP(A4019, [1]orders!A:J,10,FALSE)</f>
        <v>11779</v>
      </c>
      <c r="L4019" s="2" t="str">
        <f>IFERROR(VLOOKUP(C4019, [5]stores!A:B, 2, FALSE), "Unknown")</f>
        <v>Baldwin Bikes</v>
      </c>
      <c r="M4019" s="2" t="str">
        <f>VLOOKUP(D4019,[3]products!A:B,2,FALSE)</f>
        <v>Strider Classic 12 Balance Bike - 2018</v>
      </c>
      <c r="N4019" s="2" t="str">
        <f>VLOOKUP(D4019, [3]products!A:H, 8, FALSE)</f>
        <v>Strider</v>
      </c>
      <c r="O4019" s="21">
        <f>VLOOKUP(A4019, [1]orders!A:D, 4, FALSE)</f>
        <v>43133</v>
      </c>
      <c r="P4019" s="2">
        <v>2</v>
      </c>
      <c r="Q4019" s="2">
        <v>89.99</v>
      </c>
      <c r="R4019" s="27">
        <v>0.1</v>
      </c>
      <c r="S4019" s="2">
        <f t="shared" si="62"/>
        <v>179.98</v>
      </c>
    </row>
    <row r="4020" spans="1:19" x14ac:dyDescent="0.3">
      <c r="A4020" s="2">
        <v>1380</v>
      </c>
      <c r="B4020" s="2">
        <v>1</v>
      </c>
      <c r="C4020" s="2">
        <f>VLOOKUP(A4020, [1]orders!A:G, 7, FALSE)</f>
        <v>1</v>
      </c>
      <c r="D4020" s="2">
        <v>255</v>
      </c>
      <c r="E4020" s="2">
        <f>VLOOKUP(C4020, [2]staffs!A:G,1,FALSE)</f>
        <v>1</v>
      </c>
      <c r="F4020" s="2" t="str">
        <f>VLOOKUP(E4020, [2]staffs!A:D,4,FALSE)</f>
        <v>fabiola.jackson@bikes.shop</v>
      </c>
      <c r="G4020" s="2">
        <f>VLOOKUP(D4020, [3]products!$A:$D, 4, FALSE)</f>
        <v>3</v>
      </c>
      <c r="H4020" s="2" t="str">
        <f>VLOOKUP(G4020, [4]categories!A:B, 2, FALSE)</f>
        <v>Cruisers Bicycles</v>
      </c>
      <c r="I4020" s="14">
        <f>VLOOKUP(A4020, [1]orders!A:B,2,FALSE)</f>
        <v>818</v>
      </c>
      <c r="J4020" s="14" t="str">
        <f>VLOOKUP(A4020, [1]orders!A:I,9,FALSE)</f>
        <v>joel.wynn@aol.com</v>
      </c>
      <c r="K4020" s="14">
        <f>VLOOKUP(A4020, [1]orders!A:J,10,FALSE)</f>
        <v>92111</v>
      </c>
      <c r="L4020" s="2" t="str">
        <f>IFERROR(VLOOKUP(C4020, [5]stores!A:B, 2, FALSE), "Unknown")</f>
        <v>Santa Cruz Bikes</v>
      </c>
      <c r="M4020" s="2" t="str">
        <f>VLOOKUP(D4020,[3]products!A:B,2,FALSE)</f>
        <v>Electra Townie Balloon 7i EQ Ladies' - 2017/2018</v>
      </c>
      <c r="N4020" s="2" t="str">
        <f>VLOOKUP(D4020, [3]products!A:H, 8, FALSE)</f>
        <v>Electra</v>
      </c>
      <c r="O4020" s="21">
        <f>VLOOKUP(A4020, [1]orders!A:D, 4, FALSE)</f>
        <v>43136</v>
      </c>
      <c r="P4020" s="2">
        <v>2</v>
      </c>
      <c r="Q4020" s="2">
        <v>899.99</v>
      </c>
      <c r="R4020" s="27">
        <v>0.1</v>
      </c>
      <c r="S4020" s="2">
        <f t="shared" si="62"/>
        <v>1799.98</v>
      </c>
    </row>
    <row r="4021" spans="1:19" x14ac:dyDescent="0.3">
      <c r="A4021" s="2">
        <v>1380</v>
      </c>
      <c r="B4021" s="2">
        <v>2</v>
      </c>
      <c r="C4021" s="2">
        <f>VLOOKUP(A4021, [1]orders!A:G, 7, FALSE)</f>
        <v>1</v>
      </c>
      <c r="D4021" s="2">
        <v>229</v>
      </c>
      <c r="E4021" s="2">
        <f>VLOOKUP(C4021, [2]staffs!A:G,1,FALSE)</f>
        <v>1</v>
      </c>
      <c r="F4021" s="2" t="str">
        <f>VLOOKUP(E4021, [2]staffs!A:D,4,FALSE)</f>
        <v>fabiola.jackson@bikes.shop</v>
      </c>
      <c r="G4021" s="2">
        <f>VLOOKUP(D4021, [3]products!$A:$D, 4, FALSE)</f>
        <v>3</v>
      </c>
      <c r="H4021" s="2" t="str">
        <f>VLOOKUP(G4021, [4]categories!A:B, 2, FALSE)</f>
        <v>Cruisers Bicycles</v>
      </c>
      <c r="I4021" s="14">
        <f>VLOOKUP(A4021, [1]orders!A:B,2,FALSE)</f>
        <v>818</v>
      </c>
      <c r="J4021" s="14" t="str">
        <f>VLOOKUP(A4021, [1]orders!A:I,9,FALSE)</f>
        <v>joel.wynn@aol.com</v>
      </c>
      <c r="K4021" s="14">
        <f>VLOOKUP(A4021, [1]orders!A:J,10,FALSE)</f>
        <v>92111</v>
      </c>
      <c r="L4021" s="2" t="str">
        <f>IFERROR(VLOOKUP(C4021, [5]stores!A:B, 2, FALSE), "Unknown")</f>
        <v>Santa Cruz Bikes</v>
      </c>
      <c r="M4021" s="2" t="str">
        <f>VLOOKUP(D4021,[3]products!A:B,2,FALSE)</f>
        <v>Electra Cruiser Lux 1 - 2016/2018</v>
      </c>
      <c r="N4021" s="2" t="str">
        <f>VLOOKUP(D4021, [3]products!A:H, 8, FALSE)</f>
        <v>Electra</v>
      </c>
      <c r="O4021" s="21">
        <f>VLOOKUP(A4021, [1]orders!A:D, 4, FALSE)</f>
        <v>43136</v>
      </c>
      <c r="P4021" s="2">
        <v>2</v>
      </c>
      <c r="Q4021" s="2">
        <v>429.99</v>
      </c>
      <c r="R4021" s="27">
        <v>7.0000000000000007E-2</v>
      </c>
      <c r="S4021" s="2">
        <f t="shared" si="62"/>
        <v>859.98</v>
      </c>
    </row>
    <row r="4022" spans="1:19" x14ac:dyDescent="0.3">
      <c r="A4022" s="2">
        <v>1381</v>
      </c>
      <c r="B4022" s="2">
        <v>1</v>
      </c>
      <c r="C4022" s="2">
        <f>VLOOKUP(A4022, [1]orders!A:G, 7, FALSE)</f>
        <v>2</v>
      </c>
      <c r="D4022" s="2">
        <v>274</v>
      </c>
      <c r="E4022" s="2">
        <f>VLOOKUP(C4022, [2]staffs!A:G,1,FALSE)</f>
        <v>2</v>
      </c>
      <c r="F4022" s="2" t="str">
        <f>VLOOKUP(E4022, [2]staffs!A:D,4,FALSE)</f>
        <v>mireya.copeland@bikes.shop</v>
      </c>
      <c r="G4022" s="2">
        <f>VLOOKUP(D4022, [3]products!$A:$D, 4, FALSE)</f>
        <v>1</v>
      </c>
      <c r="H4022" s="2" t="str">
        <f>VLOOKUP(G4022, [4]categories!A:B, 2, FALSE)</f>
        <v>Children Bicycles</v>
      </c>
      <c r="I4022" s="14">
        <f>VLOOKUP(A4022, [1]orders!A:B,2,FALSE)</f>
        <v>680</v>
      </c>
      <c r="J4022" s="14" t="str">
        <f>VLOOKUP(A4022, [1]orders!A:I,9,FALSE)</f>
        <v>mathilda.pennington@gmail.com</v>
      </c>
      <c r="K4022" s="14">
        <f>VLOOKUP(A4022, [1]orders!A:J,10,FALSE)</f>
        <v>10956</v>
      </c>
      <c r="L4022" s="2" t="str">
        <f>IFERROR(VLOOKUP(C4022, [5]stores!A:B, 2, FALSE), "Unknown")</f>
        <v>Baldwin Bikes</v>
      </c>
      <c r="M4022" s="2" t="str">
        <f>VLOOKUP(D4022,[3]products!A:B,2,FALSE)</f>
        <v>Trek Precaliber 20 Boy's - 2018</v>
      </c>
      <c r="N4022" s="2" t="str">
        <f>VLOOKUP(D4022, [3]products!A:H, 8, FALSE)</f>
        <v>Trek</v>
      </c>
      <c r="O4022" s="21">
        <f>VLOOKUP(A4022, [1]orders!A:D, 4, FALSE)</f>
        <v>43136</v>
      </c>
      <c r="P4022" s="2">
        <v>2</v>
      </c>
      <c r="Q4022" s="2">
        <v>229.99</v>
      </c>
      <c r="R4022" s="27">
        <v>0.2</v>
      </c>
      <c r="S4022" s="2">
        <f t="shared" si="62"/>
        <v>459.98</v>
      </c>
    </row>
    <row r="4023" spans="1:19" x14ac:dyDescent="0.3">
      <c r="A4023" s="2">
        <v>1381</v>
      </c>
      <c r="B4023" s="2">
        <v>2</v>
      </c>
      <c r="C4023" s="2">
        <f>VLOOKUP(A4023, [1]orders!A:G, 7, FALSE)</f>
        <v>2</v>
      </c>
      <c r="D4023" s="2">
        <v>214</v>
      </c>
      <c r="E4023" s="2">
        <f>VLOOKUP(C4023, [2]staffs!A:G,1,FALSE)</f>
        <v>2</v>
      </c>
      <c r="F4023" s="2" t="str">
        <f>VLOOKUP(E4023, [2]staffs!A:D,4,FALSE)</f>
        <v>mireya.copeland@bikes.shop</v>
      </c>
      <c r="G4023" s="2">
        <f>VLOOKUP(D4023, [3]products!$A:$D, 4, FALSE)</f>
        <v>3</v>
      </c>
      <c r="H4023" s="2" t="str">
        <f>VLOOKUP(G4023, [4]categories!A:B, 2, FALSE)</f>
        <v>Cruisers Bicycles</v>
      </c>
      <c r="I4023" s="14">
        <f>VLOOKUP(A4023, [1]orders!A:B,2,FALSE)</f>
        <v>680</v>
      </c>
      <c r="J4023" s="14" t="str">
        <f>VLOOKUP(A4023, [1]orders!A:I,9,FALSE)</f>
        <v>mathilda.pennington@gmail.com</v>
      </c>
      <c r="K4023" s="14">
        <f>VLOOKUP(A4023, [1]orders!A:J,10,FALSE)</f>
        <v>10956</v>
      </c>
      <c r="L4023" s="2" t="str">
        <f>IFERROR(VLOOKUP(C4023, [5]stores!A:B, 2, FALSE), "Unknown")</f>
        <v>Baldwin Bikes</v>
      </c>
      <c r="M4023" s="2" t="str">
        <f>VLOOKUP(D4023,[3]products!A:B,2,FALSE)</f>
        <v>Electra Tiger Shark 3i - 2018</v>
      </c>
      <c r="N4023" s="2" t="str">
        <f>VLOOKUP(D4023, [3]products!A:H, 8, FALSE)</f>
        <v>Electra</v>
      </c>
      <c r="O4023" s="21">
        <f>VLOOKUP(A4023, [1]orders!A:D, 4, FALSE)</f>
        <v>43136</v>
      </c>
      <c r="P4023" s="2">
        <v>2</v>
      </c>
      <c r="Q4023" s="2">
        <v>899.99</v>
      </c>
      <c r="R4023" s="27">
        <v>0.1</v>
      </c>
      <c r="S4023" s="2">
        <f t="shared" si="62"/>
        <v>1799.98</v>
      </c>
    </row>
    <row r="4024" spans="1:19" x14ac:dyDescent="0.3">
      <c r="A4024" s="2">
        <v>1382</v>
      </c>
      <c r="B4024" s="2">
        <v>1</v>
      </c>
      <c r="C4024" s="2">
        <f>VLOOKUP(A4024, [1]orders!A:G, 7, FALSE)</f>
        <v>2</v>
      </c>
      <c r="D4024" s="2">
        <v>232</v>
      </c>
      <c r="E4024" s="2">
        <f>VLOOKUP(C4024, [2]staffs!A:G,1,FALSE)</f>
        <v>2</v>
      </c>
      <c r="F4024" s="2" t="str">
        <f>VLOOKUP(E4024, [2]staffs!A:D,4,FALSE)</f>
        <v>mireya.copeland@bikes.shop</v>
      </c>
      <c r="G4024" s="2">
        <f>VLOOKUP(D4024, [3]products!$A:$D, 4, FALSE)</f>
        <v>3</v>
      </c>
      <c r="H4024" s="2" t="str">
        <f>VLOOKUP(G4024, [4]categories!A:B, 2, FALSE)</f>
        <v>Cruisers Bicycles</v>
      </c>
      <c r="I4024" s="14">
        <f>VLOOKUP(A4024, [1]orders!A:B,2,FALSE)</f>
        <v>1303</v>
      </c>
      <c r="J4024" s="14" t="str">
        <f>VLOOKUP(A4024, [1]orders!A:I,9,FALSE)</f>
        <v>renay.atkins@aol.com</v>
      </c>
      <c r="K4024" s="14">
        <f>VLOOKUP(A4024, [1]orders!A:J,10,FALSE)</f>
        <v>11377</v>
      </c>
      <c r="L4024" s="2" t="str">
        <f>IFERROR(VLOOKUP(C4024, [5]stores!A:B, 2, FALSE), "Unknown")</f>
        <v>Baldwin Bikes</v>
      </c>
      <c r="M4024" s="2" t="str">
        <f>VLOOKUP(D4024,[3]products!A:B,2,FALSE)</f>
        <v>Electra Cruiser Lux 7D Ladies' - 2018</v>
      </c>
      <c r="N4024" s="2" t="str">
        <f>VLOOKUP(D4024, [3]products!A:H, 8, FALSE)</f>
        <v>Electra</v>
      </c>
      <c r="O4024" s="21">
        <f>VLOOKUP(A4024, [1]orders!A:D, 4, FALSE)</f>
        <v>43137</v>
      </c>
      <c r="P4024" s="2">
        <v>1</v>
      </c>
      <c r="Q4024" s="2">
        <v>479.99</v>
      </c>
      <c r="R4024" s="27">
        <v>0.2</v>
      </c>
      <c r="S4024" s="2">
        <f t="shared" si="62"/>
        <v>479.99</v>
      </c>
    </row>
    <row r="4025" spans="1:19" x14ac:dyDescent="0.3">
      <c r="A4025" s="2">
        <v>1382</v>
      </c>
      <c r="B4025" s="2">
        <v>2</v>
      </c>
      <c r="C4025" s="2">
        <f>VLOOKUP(A4025, [1]orders!A:G, 7, FALSE)</f>
        <v>2</v>
      </c>
      <c r="D4025" s="2">
        <v>81</v>
      </c>
      <c r="E4025" s="2">
        <f>VLOOKUP(C4025, [2]staffs!A:G,1,FALSE)</f>
        <v>2</v>
      </c>
      <c r="F4025" s="2" t="str">
        <f>VLOOKUP(E4025, [2]staffs!A:D,4,FALSE)</f>
        <v>mireya.copeland@bikes.shop</v>
      </c>
      <c r="G4025" s="2">
        <f>VLOOKUP(D4025, [3]products!$A:$D, 4, FALSE)</f>
        <v>3</v>
      </c>
      <c r="H4025" s="2" t="str">
        <f>VLOOKUP(G4025, [4]categories!A:B, 2, FALSE)</f>
        <v>Cruisers Bicycles</v>
      </c>
      <c r="I4025" s="14">
        <f>VLOOKUP(A4025, [1]orders!A:B,2,FALSE)</f>
        <v>1303</v>
      </c>
      <c r="J4025" s="14" t="str">
        <f>VLOOKUP(A4025, [1]orders!A:I,9,FALSE)</f>
        <v>renay.atkins@aol.com</v>
      </c>
      <c r="K4025" s="14">
        <f>VLOOKUP(A4025, [1]orders!A:J,10,FALSE)</f>
        <v>11377</v>
      </c>
      <c r="L4025" s="2" t="str">
        <f>IFERROR(VLOOKUP(C4025, [5]stores!A:B, 2, FALSE), "Unknown")</f>
        <v>Baldwin Bikes</v>
      </c>
      <c r="M4025" s="2" t="str">
        <f>VLOOKUP(D4025,[3]products!A:B,2,FALSE)</f>
        <v>Electra Amsterdam Fashion 7i Ladies' - 2017</v>
      </c>
      <c r="N4025" s="2" t="str">
        <f>VLOOKUP(D4025, [3]products!A:H, 8, FALSE)</f>
        <v>Electra</v>
      </c>
      <c r="O4025" s="21">
        <f>VLOOKUP(A4025, [1]orders!A:D, 4, FALSE)</f>
        <v>43137</v>
      </c>
      <c r="P4025" s="2">
        <v>2</v>
      </c>
      <c r="Q4025" s="2">
        <v>1099.99</v>
      </c>
      <c r="R4025" s="27">
        <v>0.05</v>
      </c>
      <c r="S4025" s="2">
        <f t="shared" si="62"/>
        <v>2199.98</v>
      </c>
    </row>
    <row r="4026" spans="1:19" x14ac:dyDescent="0.3">
      <c r="A4026" s="2">
        <v>1382</v>
      </c>
      <c r="B4026" s="2">
        <v>3</v>
      </c>
      <c r="C4026" s="2">
        <f>VLOOKUP(A4026, [1]orders!A:G, 7, FALSE)</f>
        <v>2</v>
      </c>
      <c r="D4026" s="2">
        <v>225</v>
      </c>
      <c r="E4026" s="2">
        <f>VLOOKUP(C4026, [2]staffs!A:G,1,FALSE)</f>
        <v>2</v>
      </c>
      <c r="F4026" s="2" t="str">
        <f>VLOOKUP(E4026, [2]staffs!A:D,4,FALSE)</f>
        <v>mireya.copeland@bikes.shop</v>
      </c>
      <c r="G4026" s="2">
        <f>VLOOKUP(D4026, [3]products!$A:$D, 4, FALSE)</f>
        <v>3</v>
      </c>
      <c r="H4026" s="2" t="str">
        <f>VLOOKUP(G4026, [4]categories!A:B, 2, FALSE)</f>
        <v>Cruisers Bicycles</v>
      </c>
      <c r="I4026" s="14">
        <f>VLOOKUP(A4026, [1]orders!A:B,2,FALSE)</f>
        <v>1303</v>
      </c>
      <c r="J4026" s="14" t="str">
        <f>VLOOKUP(A4026, [1]orders!A:I,9,FALSE)</f>
        <v>renay.atkins@aol.com</v>
      </c>
      <c r="K4026" s="14">
        <f>VLOOKUP(A4026, [1]orders!A:J,10,FALSE)</f>
        <v>11377</v>
      </c>
      <c r="L4026" s="2" t="str">
        <f>IFERROR(VLOOKUP(C4026, [5]stores!A:B, 2, FALSE), "Unknown")</f>
        <v>Baldwin Bikes</v>
      </c>
      <c r="M4026" s="2" t="str">
        <f>VLOOKUP(D4026,[3]products!A:B,2,FALSE)</f>
        <v>Electra Delivery 3i - 2016/2017/2018</v>
      </c>
      <c r="N4026" s="2" t="str">
        <f>VLOOKUP(D4026, [3]products!A:H, 8, FALSE)</f>
        <v>Electra</v>
      </c>
      <c r="O4026" s="21">
        <f>VLOOKUP(A4026, [1]orders!A:D, 4, FALSE)</f>
        <v>43137</v>
      </c>
      <c r="P4026" s="2">
        <v>1</v>
      </c>
      <c r="Q4026" s="2">
        <v>959.99</v>
      </c>
      <c r="R4026" s="27">
        <v>0.1</v>
      </c>
      <c r="S4026" s="2">
        <f t="shared" si="62"/>
        <v>959.99</v>
      </c>
    </row>
    <row r="4027" spans="1:19" x14ac:dyDescent="0.3">
      <c r="A4027" s="2">
        <v>1382</v>
      </c>
      <c r="B4027" s="2">
        <v>4</v>
      </c>
      <c r="C4027" s="2">
        <f>VLOOKUP(A4027, [1]orders!A:G, 7, FALSE)</f>
        <v>2</v>
      </c>
      <c r="D4027" s="2">
        <v>135</v>
      </c>
      <c r="E4027" s="2">
        <f>VLOOKUP(C4027, [2]staffs!A:G,1,FALSE)</f>
        <v>2</v>
      </c>
      <c r="F4027" s="2" t="str">
        <f>VLOOKUP(E4027, [2]staffs!A:D,4,FALSE)</f>
        <v>mireya.copeland@bikes.shop</v>
      </c>
      <c r="G4027" s="2">
        <f>VLOOKUP(D4027, [3]products!$A:$D, 4, FALSE)</f>
        <v>6</v>
      </c>
      <c r="H4027" s="2" t="str">
        <f>VLOOKUP(G4027, [4]categories!A:B, 2, FALSE)</f>
        <v>Mountain Bikes</v>
      </c>
      <c r="I4027" s="14">
        <f>VLOOKUP(A4027, [1]orders!A:B,2,FALSE)</f>
        <v>1303</v>
      </c>
      <c r="J4027" s="14" t="str">
        <f>VLOOKUP(A4027, [1]orders!A:I,9,FALSE)</f>
        <v>renay.atkins@aol.com</v>
      </c>
      <c r="K4027" s="14">
        <f>VLOOKUP(A4027, [1]orders!A:J,10,FALSE)</f>
        <v>11377</v>
      </c>
      <c r="L4027" s="2" t="str">
        <f>IFERROR(VLOOKUP(C4027, [5]stores!A:B, 2, FALSE), "Unknown")</f>
        <v>Baldwin Bikes</v>
      </c>
      <c r="M4027" s="2" t="str">
        <f>VLOOKUP(D4027,[3]products!A:B,2,FALSE)</f>
        <v>Trek X-Caliber Frameset - 2018</v>
      </c>
      <c r="N4027" s="2" t="str">
        <f>VLOOKUP(D4027, [3]products!A:H, 8, FALSE)</f>
        <v>Trek</v>
      </c>
      <c r="O4027" s="21">
        <f>VLOOKUP(A4027, [1]orders!A:D, 4, FALSE)</f>
        <v>43137</v>
      </c>
      <c r="P4027" s="2">
        <v>1</v>
      </c>
      <c r="Q4027" s="2">
        <v>1499.99</v>
      </c>
      <c r="R4027" s="27">
        <v>7.0000000000000007E-2</v>
      </c>
      <c r="S4027" s="2">
        <f t="shared" si="62"/>
        <v>1499.99</v>
      </c>
    </row>
    <row r="4028" spans="1:19" x14ac:dyDescent="0.3">
      <c r="A4028" s="2">
        <v>1382</v>
      </c>
      <c r="B4028" s="2">
        <v>5</v>
      </c>
      <c r="C4028" s="2">
        <f>VLOOKUP(A4028, [1]orders!A:G, 7, FALSE)</f>
        <v>2</v>
      </c>
      <c r="D4028" s="2">
        <v>238</v>
      </c>
      <c r="E4028" s="2">
        <f>VLOOKUP(C4028, [2]staffs!A:G,1,FALSE)</f>
        <v>2</v>
      </c>
      <c r="F4028" s="2" t="str">
        <f>VLOOKUP(E4028, [2]staffs!A:D,4,FALSE)</f>
        <v>mireya.copeland@bikes.shop</v>
      </c>
      <c r="G4028" s="2">
        <f>VLOOKUP(D4028, [3]products!$A:$D, 4, FALSE)</f>
        <v>3</v>
      </c>
      <c r="H4028" s="2" t="str">
        <f>VLOOKUP(G4028, [4]categories!A:B, 2, FALSE)</f>
        <v>Cruisers Bicycles</v>
      </c>
      <c r="I4028" s="14">
        <f>VLOOKUP(A4028, [1]orders!A:B,2,FALSE)</f>
        <v>1303</v>
      </c>
      <c r="J4028" s="14" t="str">
        <f>VLOOKUP(A4028, [1]orders!A:I,9,FALSE)</f>
        <v>renay.atkins@aol.com</v>
      </c>
      <c r="K4028" s="14">
        <f>VLOOKUP(A4028, [1]orders!A:J,10,FALSE)</f>
        <v>11377</v>
      </c>
      <c r="L4028" s="2" t="str">
        <f>IFERROR(VLOOKUP(C4028, [5]stores!A:B, 2, FALSE), "Unknown")</f>
        <v>Baldwin Bikes</v>
      </c>
      <c r="M4028" s="2" t="str">
        <f>VLOOKUP(D4028,[3]products!A:B,2,FALSE)</f>
        <v>Electra Townie Balloon 8D EQ - 2016/2017/2018</v>
      </c>
      <c r="N4028" s="2" t="str">
        <f>VLOOKUP(D4028, [3]products!A:H, 8, FALSE)</f>
        <v>Electra</v>
      </c>
      <c r="O4028" s="21">
        <f>VLOOKUP(A4028, [1]orders!A:D, 4, FALSE)</f>
        <v>43137</v>
      </c>
      <c r="P4028" s="2">
        <v>1</v>
      </c>
      <c r="Q4028" s="2">
        <v>749.99</v>
      </c>
      <c r="R4028" s="27">
        <v>0.2</v>
      </c>
      <c r="S4028" s="2">
        <f t="shared" si="62"/>
        <v>749.99</v>
      </c>
    </row>
    <row r="4029" spans="1:19" x14ac:dyDescent="0.3">
      <c r="A4029" s="2">
        <v>1383</v>
      </c>
      <c r="B4029" s="2">
        <v>1</v>
      </c>
      <c r="C4029" s="2">
        <f>VLOOKUP(A4029, [1]orders!A:G, 7, FALSE)</f>
        <v>1</v>
      </c>
      <c r="D4029" s="2">
        <v>188</v>
      </c>
      <c r="E4029" s="2">
        <f>VLOOKUP(C4029, [2]staffs!A:G,1,FALSE)</f>
        <v>1</v>
      </c>
      <c r="F4029" s="2" t="str">
        <f>VLOOKUP(E4029, [2]staffs!A:D,4,FALSE)</f>
        <v>fabiola.jackson@bikes.shop</v>
      </c>
      <c r="G4029" s="2">
        <f>VLOOKUP(D4029, [3]products!$A:$D, 4, FALSE)</f>
        <v>5</v>
      </c>
      <c r="H4029" s="2" t="str">
        <f>VLOOKUP(G4029, [4]categories!A:B, 2, FALSE)</f>
        <v>Electric Bikes</v>
      </c>
      <c r="I4029" s="14">
        <f>VLOOKUP(A4029, [1]orders!A:B,2,FALSE)</f>
        <v>488</v>
      </c>
      <c r="J4029" s="14" t="str">
        <f>VLOOKUP(A4029, [1]orders!A:I,9,FALSE)</f>
        <v>joaquin.hawkins@aol.com</v>
      </c>
      <c r="K4029" s="14">
        <f>VLOOKUP(A4029, [1]orders!A:J,10,FALSE)</f>
        <v>92806</v>
      </c>
      <c r="L4029" s="2" t="str">
        <f>IFERROR(VLOOKUP(C4029, [5]stores!A:B, 2, FALSE), "Unknown")</f>
        <v>Santa Cruz Bikes</v>
      </c>
      <c r="M4029" s="2" t="str">
        <f>VLOOKUP(D4029,[3]products!A:B,2,FALSE)</f>
        <v>Trek XM700+ Lowstep - 2018</v>
      </c>
      <c r="N4029" s="2" t="str">
        <f>VLOOKUP(D4029, [3]products!A:H, 8, FALSE)</f>
        <v>Trek</v>
      </c>
      <c r="O4029" s="21">
        <f>VLOOKUP(A4029, [1]orders!A:D, 4, FALSE)</f>
        <v>43138</v>
      </c>
      <c r="P4029" s="2">
        <v>2</v>
      </c>
      <c r="Q4029" s="2">
        <v>3499.99</v>
      </c>
      <c r="R4029" s="27">
        <v>0.2</v>
      </c>
      <c r="S4029" s="2">
        <f t="shared" si="62"/>
        <v>6999.98</v>
      </c>
    </row>
    <row r="4030" spans="1:19" x14ac:dyDescent="0.3">
      <c r="A4030" s="2">
        <v>1383</v>
      </c>
      <c r="B4030" s="2">
        <v>2</v>
      </c>
      <c r="C4030" s="2">
        <f>VLOOKUP(A4030, [1]orders!A:G, 7, FALSE)</f>
        <v>1</v>
      </c>
      <c r="D4030" s="2">
        <v>65</v>
      </c>
      <c r="E4030" s="2">
        <f>VLOOKUP(C4030, [2]staffs!A:G,1,FALSE)</f>
        <v>1</v>
      </c>
      <c r="F4030" s="2" t="str">
        <f>VLOOKUP(E4030, [2]staffs!A:D,4,FALSE)</f>
        <v>fabiola.jackson@bikes.shop</v>
      </c>
      <c r="G4030" s="2">
        <f>VLOOKUP(D4030, [3]products!$A:$D, 4, FALSE)</f>
        <v>3</v>
      </c>
      <c r="H4030" s="2" t="str">
        <f>VLOOKUP(G4030, [4]categories!A:B, 2, FALSE)</f>
        <v>Cruisers Bicycles</v>
      </c>
      <c r="I4030" s="14">
        <f>VLOOKUP(A4030, [1]orders!A:B,2,FALSE)</f>
        <v>488</v>
      </c>
      <c r="J4030" s="14" t="str">
        <f>VLOOKUP(A4030, [1]orders!A:I,9,FALSE)</f>
        <v>joaquin.hawkins@aol.com</v>
      </c>
      <c r="K4030" s="14">
        <f>VLOOKUP(A4030, [1]orders!A:J,10,FALSE)</f>
        <v>92806</v>
      </c>
      <c r="L4030" s="2" t="str">
        <f>IFERROR(VLOOKUP(C4030, [5]stores!A:B, 2, FALSE), "Unknown")</f>
        <v>Santa Cruz Bikes</v>
      </c>
      <c r="M4030" s="2" t="str">
        <f>VLOOKUP(D4030,[3]products!A:B,2,FALSE)</f>
        <v>Sun Bicycles Lil Bolt Type-R - 2017</v>
      </c>
      <c r="N4030" s="2" t="str">
        <f>VLOOKUP(D4030, [3]products!A:H, 8, FALSE)</f>
        <v>Sun Bicycles</v>
      </c>
      <c r="O4030" s="21">
        <f>VLOOKUP(A4030, [1]orders!A:D, 4, FALSE)</f>
        <v>43138</v>
      </c>
      <c r="P4030" s="2">
        <v>2</v>
      </c>
      <c r="Q4030" s="2">
        <v>346.99</v>
      </c>
      <c r="R4030" s="27">
        <v>0.05</v>
      </c>
      <c r="S4030" s="2">
        <f t="shared" si="62"/>
        <v>693.98</v>
      </c>
    </row>
    <row r="4031" spans="1:19" x14ac:dyDescent="0.3">
      <c r="A4031" s="2">
        <v>1384</v>
      </c>
      <c r="B4031" s="2">
        <v>1</v>
      </c>
      <c r="C4031" s="2">
        <f>VLOOKUP(A4031, [1]orders!A:G, 7, FALSE)</f>
        <v>2</v>
      </c>
      <c r="D4031" s="2">
        <v>32</v>
      </c>
      <c r="E4031" s="2">
        <f>VLOOKUP(C4031, [2]staffs!A:G,1,FALSE)</f>
        <v>2</v>
      </c>
      <c r="F4031" s="2" t="str">
        <f>VLOOKUP(E4031, [2]staffs!A:D,4,FALSE)</f>
        <v>mireya.copeland@bikes.shop</v>
      </c>
      <c r="G4031" s="2">
        <f>VLOOKUP(D4031, [3]products!$A:$D, 4, FALSE)</f>
        <v>6</v>
      </c>
      <c r="H4031" s="2" t="str">
        <f>VLOOKUP(G4031, [4]categories!A:B, 2, FALSE)</f>
        <v>Mountain Bikes</v>
      </c>
      <c r="I4031" s="14">
        <f>VLOOKUP(A4031, [1]orders!A:B,2,FALSE)</f>
        <v>1126</v>
      </c>
      <c r="J4031" s="14" t="str">
        <f>VLOOKUP(A4031, [1]orders!A:I,9,FALSE)</f>
        <v>elmira.levy@gmail.com</v>
      </c>
      <c r="K4031" s="14">
        <f>VLOOKUP(A4031, [1]orders!A:J,10,FALSE)</f>
        <v>10977</v>
      </c>
      <c r="L4031" s="2" t="str">
        <f>IFERROR(VLOOKUP(C4031, [5]stores!A:B, 2, FALSE), "Unknown")</f>
        <v>Baldwin Bikes</v>
      </c>
      <c r="M4031" s="2" t="str">
        <f>VLOOKUP(D4031,[3]products!A:B,2,FALSE)</f>
        <v>Trek Farley Alloy Frameset - 2017</v>
      </c>
      <c r="N4031" s="2" t="str">
        <f>VLOOKUP(D4031, [3]products!A:H, 8, FALSE)</f>
        <v>Trek</v>
      </c>
      <c r="O4031" s="21">
        <f>VLOOKUP(A4031, [1]orders!A:D, 4, FALSE)</f>
        <v>43139</v>
      </c>
      <c r="P4031" s="2">
        <v>1</v>
      </c>
      <c r="Q4031" s="2">
        <v>469.99</v>
      </c>
      <c r="R4031" s="27">
        <v>7.0000000000000007E-2</v>
      </c>
      <c r="S4031" s="2">
        <f t="shared" si="62"/>
        <v>469.99</v>
      </c>
    </row>
    <row r="4032" spans="1:19" x14ac:dyDescent="0.3">
      <c r="A4032" s="2">
        <v>1384</v>
      </c>
      <c r="B4032" s="2">
        <v>2</v>
      </c>
      <c r="C4032" s="2">
        <f>VLOOKUP(A4032, [1]orders!A:G, 7, FALSE)</f>
        <v>2</v>
      </c>
      <c r="D4032" s="2">
        <v>142</v>
      </c>
      <c r="E4032" s="2">
        <f>VLOOKUP(C4032, [2]staffs!A:G,1,FALSE)</f>
        <v>2</v>
      </c>
      <c r="F4032" s="2" t="str">
        <f>VLOOKUP(E4032, [2]staffs!A:D,4,FALSE)</f>
        <v>mireya.copeland@bikes.shop</v>
      </c>
      <c r="G4032" s="2">
        <f>VLOOKUP(D4032, [3]products!$A:$D, 4, FALSE)</f>
        <v>6</v>
      </c>
      <c r="H4032" s="2" t="str">
        <f>VLOOKUP(G4032, [4]categories!A:B, 2, FALSE)</f>
        <v>Mountain Bikes</v>
      </c>
      <c r="I4032" s="14">
        <f>VLOOKUP(A4032, [1]orders!A:B,2,FALSE)</f>
        <v>1126</v>
      </c>
      <c r="J4032" s="14" t="str">
        <f>VLOOKUP(A4032, [1]orders!A:I,9,FALSE)</f>
        <v>elmira.levy@gmail.com</v>
      </c>
      <c r="K4032" s="14">
        <f>VLOOKUP(A4032, [1]orders!A:J,10,FALSE)</f>
        <v>10977</v>
      </c>
      <c r="L4032" s="2" t="str">
        <f>IFERROR(VLOOKUP(C4032, [5]stores!A:B, 2, FALSE), "Unknown")</f>
        <v>Baldwin Bikes</v>
      </c>
      <c r="M4032" s="2" t="str">
        <f>VLOOKUP(D4032,[3]products!A:B,2,FALSE)</f>
        <v>Trek Fuel EX 8 29 XT - 2018</v>
      </c>
      <c r="N4032" s="2" t="str">
        <f>VLOOKUP(D4032, [3]products!A:H, 8, FALSE)</f>
        <v>Trek</v>
      </c>
      <c r="O4032" s="21">
        <f>VLOOKUP(A4032, [1]orders!A:D, 4, FALSE)</f>
        <v>43139</v>
      </c>
      <c r="P4032" s="2">
        <v>2</v>
      </c>
      <c r="Q4032" s="2">
        <v>3199.99</v>
      </c>
      <c r="R4032" s="27">
        <v>0.1</v>
      </c>
      <c r="S4032" s="2">
        <f t="shared" si="62"/>
        <v>6399.98</v>
      </c>
    </row>
    <row r="4033" spans="1:19" x14ac:dyDescent="0.3">
      <c r="A4033" s="2">
        <v>1384</v>
      </c>
      <c r="B4033" s="2">
        <v>3</v>
      </c>
      <c r="C4033" s="2">
        <f>VLOOKUP(A4033, [1]orders!A:G, 7, FALSE)</f>
        <v>2</v>
      </c>
      <c r="D4033" s="2">
        <v>89</v>
      </c>
      <c r="E4033" s="2">
        <f>VLOOKUP(C4033, [2]staffs!A:G,1,FALSE)</f>
        <v>2</v>
      </c>
      <c r="F4033" s="2" t="str">
        <f>VLOOKUP(E4033, [2]staffs!A:D,4,FALSE)</f>
        <v>mireya.copeland@bikes.shop</v>
      </c>
      <c r="G4033" s="2">
        <f>VLOOKUP(D4033, [3]products!$A:$D, 4, FALSE)</f>
        <v>1</v>
      </c>
      <c r="H4033" s="2" t="str">
        <f>VLOOKUP(G4033, [4]categories!A:B, 2, FALSE)</f>
        <v>Children Bicycles</v>
      </c>
      <c r="I4033" s="14">
        <f>VLOOKUP(A4033, [1]orders!A:B,2,FALSE)</f>
        <v>1126</v>
      </c>
      <c r="J4033" s="14" t="str">
        <f>VLOOKUP(A4033, [1]orders!A:I,9,FALSE)</f>
        <v>elmira.levy@gmail.com</v>
      </c>
      <c r="K4033" s="14">
        <f>VLOOKUP(A4033, [1]orders!A:J,10,FALSE)</f>
        <v>10977</v>
      </c>
      <c r="L4033" s="2" t="str">
        <f>IFERROR(VLOOKUP(C4033, [5]stores!A:B, 2, FALSE), "Unknown")</f>
        <v>Baldwin Bikes</v>
      </c>
      <c r="M4033" s="2" t="str">
        <f>VLOOKUP(D4033,[3]products!A:B,2,FALSE)</f>
        <v>Trek Precaliber 16 Boys - 2017</v>
      </c>
      <c r="N4033" s="2" t="str">
        <f>VLOOKUP(D4033, [3]products!A:H, 8, FALSE)</f>
        <v>Trek</v>
      </c>
      <c r="O4033" s="21">
        <f>VLOOKUP(A4033, [1]orders!A:D, 4, FALSE)</f>
        <v>43139</v>
      </c>
      <c r="P4033" s="2">
        <v>1</v>
      </c>
      <c r="Q4033" s="2">
        <v>209.99</v>
      </c>
      <c r="R4033" s="27">
        <v>0.1</v>
      </c>
      <c r="S4033" s="2">
        <f t="shared" si="62"/>
        <v>209.99</v>
      </c>
    </row>
    <row r="4034" spans="1:19" x14ac:dyDescent="0.3">
      <c r="A4034" s="2">
        <v>1384</v>
      </c>
      <c r="B4034" s="2">
        <v>4</v>
      </c>
      <c r="C4034" s="2">
        <f>VLOOKUP(A4034, [1]orders!A:G, 7, FALSE)</f>
        <v>2</v>
      </c>
      <c r="D4034" s="2">
        <v>97</v>
      </c>
      <c r="E4034" s="2">
        <f>VLOOKUP(C4034, [2]staffs!A:G,1,FALSE)</f>
        <v>2</v>
      </c>
      <c r="F4034" s="2" t="str">
        <f>VLOOKUP(E4034, [2]staffs!A:D,4,FALSE)</f>
        <v>mireya.copeland@bikes.shop</v>
      </c>
      <c r="G4034" s="2">
        <f>VLOOKUP(D4034, [3]products!$A:$D, 4, FALSE)</f>
        <v>1</v>
      </c>
      <c r="H4034" s="2" t="str">
        <f>VLOOKUP(G4034, [4]categories!A:B, 2, FALSE)</f>
        <v>Children Bicycles</v>
      </c>
      <c r="I4034" s="14">
        <f>VLOOKUP(A4034, [1]orders!A:B,2,FALSE)</f>
        <v>1126</v>
      </c>
      <c r="J4034" s="14" t="str">
        <f>VLOOKUP(A4034, [1]orders!A:I,9,FALSE)</f>
        <v>elmira.levy@gmail.com</v>
      </c>
      <c r="K4034" s="14">
        <f>VLOOKUP(A4034, [1]orders!A:J,10,FALSE)</f>
        <v>10977</v>
      </c>
      <c r="L4034" s="2" t="str">
        <f>IFERROR(VLOOKUP(C4034, [5]stores!A:B, 2, FALSE), "Unknown")</f>
        <v>Baldwin Bikes</v>
      </c>
      <c r="M4034" s="2" t="str">
        <f>VLOOKUP(D4034,[3]products!A:B,2,FALSE)</f>
        <v>Electra Savannah 3i (20-inch) - Girl's - 2017</v>
      </c>
      <c r="N4034" s="2" t="str">
        <f>VLOOKUP(D4034, [3]products!A:H, 8, FALSE)</f>
        <v>Electra</v>
      </c>
      <c r="O4034" s="21">
        <f>VLOOKUP(A4034, [1]orders!A:D, 4, FALSE)</f>
        <v>43139</v>
      </c>
      <c r="P4034" s="2">
        <v>1</v>
      </c>
      <c r="Q4034" s="2">
        <v>349.99</v>
      </c>
      <c r="R4034" s="27">
        <v>0.05</v>
      </c>
      <c r="S4034" s="2">
        <f t="shared" si="62"/>
        <v>349.99</v>
      </c>
    </row>
    <row r="4035" spans="1:19" x14ac:dyDescent="0.3">
      <c r="A4035" s="2">
        <v>1385</v>
      </c>
      <c r="B4035" s="2">
        <v>1</v>
      </c>
      <c r="C4035" s="2">
        <f>VLOOKUP(A4035, [1]orders!A:G, 7, FALSE)</f>
        <v>3</v>
      </c>
      <c r="D4035" s="2">
        <v>24</v>
      </c>
      <c r="E4035" s="2">
        <f>VLOOKUP(C4035, [2]staffs!A:G,1,FALSE)</f>
        <v>3</v>
      </c>
      <c r="F4035" s="2" t="str">
        <f>VLOOKUP(E4035, [2]staffs!A:D,4,FALSE)</f>
        <v>genna.serrano@bikes.shop</v>
      </c>
      <c r="G4035" s="2">
        <f>VLOOKUP(D4035, [3]products!$A:$D, 4, FALSE)</f>
        <v>2</v>
      </c>
      <c r="H4035" s="2" t="str">
        <f>VLOOKUP(G4035, [4]categories!A:B, 2, FALSE)</f>
        <v>Comfort Bicycles</v>
      </c>
      <c r="I4035" s="14">
        <f>VLOOKUP(A4035, [1]orders!A:B,2,FALSE)</f>
        <v>866</v>
      </c>
      <c r="J4035" s="14" t="str">
        <f>VLOOKUP(A4035, [1]orders!A:I,9,FALSE)</f>
        <v>lynwood.jackson@aol.com</v>
      </c>
      <c r="K4035" s="14">
        <f>VLOOKUP(A4035, [1]orders!A:J,10,FALSE)</f>
        <v>75604</v>
      </c>
      <c r="L4035" s="2" t="str">
        <f>IFERROR(VLOOKUP(C4035, [5]stores!A:B, 2, FALSE), "Unknown")</f>
        <v>Rowlett Bikes</v>
      </c>
      <c r="M4035" s="2" t="str">
        <f>VLOOKUP(D4035,[3]products!A:B,2,FALSE)</f>
        <v>Electra Townie Original 21D - 2016</v>
      </c>
      <c r="N4035" s="2" t="str">
        <f>VLOOKUP(D4035, [3]products!A:H, 8, FALSE)</f>
        <v>Electra</v>
      </c>
      <c r="O4035" s="21">
        <f>VLOOKUP(A4035, [1]orders!A:D, 4, FALSE)</f>
        <v>43139</v>
      </c>
      <c r="P4035" s="2">
        <v>2</v>
      </c>
      <c r="Q4035" s="2">
        <v>549.99</v>
      </c>
      <c r="R4035" s="27">
        <v>0.05</v>
      </c>
      <c r="S4035" s="2">
        <f t="shared" ref="S4035:S4098" si="63">P4035*Q4035</f>
        <v>1099.98</v>
      </c>
    </row>
    <row r="4036" spans="1:19" x14ac:dyDescent="0.3">
      <c r="A4036" s="2">
        <v>1385</v>
      </c>
      <c r="B4036" s="2">
        <v>2</v>
      </c>
      <c r="C4036" s="2">
        <f>VLOOKUP(A4036, [1]orders!A:G, 7, FALSE)</f>
        <v>3</v>
      </c>
      <c r="D4036" s="2">
        <v>145</v>
      </c>
      <c r="E4036" s="2">
        <f>VLOOKUP(C4036, [2]staffs!A:G,1,FALSE)</f>
        <v>3</v>
      </c>
      <c r="F4036" s="2" t="str">
        <f>VLOOKUP(E4036, [2]staffs!A:D,4,FALSE)</f>
        <v>genna.serrano@bikes.shop</v>
      </c>
      <c r="G4036" s="2">
        <f>VLOOKUP(D4036, [3]products!$A:$D, 4, FALSE)</f>
        <v>7</v>
      </c>
      <c r="H4036" s="2" t="str">
        <f>VLOOKUP(G4036, [4]categories!A:B, 2, FALSE)</f>
        <v>Road Bikes</v>
      </c>
      <c r="I4036" s="14">
        <f>VLOOKUP(A4036, [1]orders!A:B,2,FALSE)</f>
        <v>866</v>
      </c>
      <c r="J4036" s="14" t="str">
        <f>VLOOKUP(A4036, [1]orders!A:I,9,FALSE)</f>
        <v>lynwood.jackson@aol.com</v>
      </c>
      <c r="K4036" s="14">
        <f>VLOOKUP(A4036, [1]orders!A:J,10,FALSE)</f>
        <v>75604</v>
      </c>
      <c r="L4036" s="2" t="str">
        <f>IFERROR(VLOOKUP(C4036, [5]stores!A:B, 2, FALSE), "Unknown")</f>
        <v>Rowlett Bikes</v>
      </c>
      <c r="M4036" s="2" t="str">
        <f>VLOOKUP(D4036,[3]products!A:B,2,FALSE)</f>
        <v>Trek Domane ALR 5 Disc - 2018</v>
      </c>
      <c r="N4036" s="2" t="str">
        <f>VLOOKUP(D4036, [3]products!A:H, 8, FALSE)</f>
        <v>Trek</v>
      </c>
      <c r="O4036" s="21">
        <f>VLOOKUP(A4036, [1]orders!A:D, 4, FALSE)</f>
        <v>43139</v>
      </c>
      <c r="P4036" s="2">
        <v>1</v>
      </c>
      <c r="Q4036" s="2">
        <v>1799.99</v>
      </c>
      <c r="R4036" s="27">
        <v>7.0000000000000007E-2</v>
      </c>
      <c r="S4036" s="2">
        <f t="shared" si="63"/>
        <v>1799.99</v>
      </c>
    </row>
    <row r="4037" spans="1:19" x14ac:dyDescent="0.3">
      <c r="A4037" s="2">
        <v>1385</v>
      </c>
      <c r="B4037" s="2">
        <v>3</v>
      </c>
      <c r="C4037" s="2">
        <f>VLOOKUP(A4037, [1]orders!A:G, 7, FALSE)</f>
        <v>3</v>
      </c>
      <c r="D4037" s="2">
        <v>39</v>
      </c>
      <c r="E4037" s="2">
        <f>VLOOKUP(C4037, [2]staffs!A:G,1,FALSE)</f>
        <v>3</v>
      </c>
      <c r="F4037" s="2" t="str">
        <f>VLOOKUP(E4037, [2]staffs!A:D,4,FALSE)</f>
        <v>genna.serrano@bikes.shop</v>
      </c>
      <c r="G4037" s="2">
        <f>VLOOKUP(D4037, [3]products!$A:$D, 4, FALSE)</f>
        <v>6</v>
      </c>
      <c r="H4037" s="2" t="str">
        <f>VLOOKUP(G4037, [4]categories!A:B, 2, FALSE)</f>
        <v>Mountain Bikes</v>
      </c>
      <c r="I4037" s="14">
        <f>VLOOKUP(A4037, [1]orders!A:B,2,FALSE)</f>
        <v>866</v>
      </c>
      <c r="J4037" s="14" t="str">
        <f>VLOOKUP(A4037, [1]orders!A:I,9,FALSE)</f>
        <v>lynwood.jackson@aol.com</v>
      </c>
      <c r="K4037" s="14">
        <f>VLOOKUP(A4037, [1]orders!A:J,10,FALSE)</f>
        <v>75604</v>
      </c>
      <c r="L4037" s="2" t="str">
        <f>IFERROR(VLOOKUP(C4037, [5]stores!A:B, 2, FALSE), "Unknown")</f>
        <v>Rowlett Bikes</v>
      </c>
      <c r="M4037" s="2" t="str">
        <f>VLOOKUP(D4037,[3]products!A:B,2,FALSE)</f>
        <v>Trek Stache 5 - 2017</v>
      </c>
      <c r="N4037" s="2" t="str">
        <f>VLOOKUP(D4037, [3]products!A:H, 8, FALSE)</f>
        <v>Trek</v>
      </c>
      <c r="O4037" s="21">
        <f>VLOOKUP(A4037, [1]orders!A:D, 4, FALSE)</f>
        <v>43139</v>
      </c>
      <c r="P4037" s="2">
        <v>2</v>
      </c>
      <c r="Q4037" s="2">
        <v>1499.99</v>
      </c>
      <c r="R4037" s="27">
        <v>0.1</v>
      </c>
      <c r="S4037" s="2">
        <f t="shared" si="63"/>
        <v>2999.98</v>
      </c>
    </row>
    <row r="4038" spans="1:19" x14ac:dyDescent="0.3">
      <c r="A4038" s="2">
        <v>1385</v>
      </c>
      <c r="B4038" s="2">
        <v>4</v>
      </c>
      <c r="C4038" s="2">
        <f>VLOOKUP(A4038, [1]orders!A:G, 7, FALSE)</f>
        <v>3</v>
      </c>
      <c r="D4038" s="2">
        <v>135</v>
      </c>
      <c r="E4038" s="2">
        <f>VLOOKUP(C4038, [2]staffs!A:G,1,FALSE)</f>
        <v>3</v>
      </c>
      <c r="F4038" s="2" t="str">
        <f>VLOOKUP(E4038, [2]staffs!A:D,4,FALSE)</f>
        <v>genna.serrano@bikes.shop</v>
      </c>
      <c r="G4038" s="2">
        <f>VLOOKUP(D4038, [3]products!$A:$D, 4, FALSE)</f>
        <v>6</v>
      </c>
      <c r="H4038" s="2" t="str">
        <f>VLOOKUP(G4038, [4]categories!A:B, 2, FALSE)</f>
        <v>Mountain Bikes</v>
      </c>
      <c r="I4038" s="14">
        <f>VLOOKUP(A4038, [1]orders!A:B,2,FALSE)</f>
        <v>866</v>
      </c>
      <c r="J4038" s="14" t="str">
        <f>VLOOKUP(A4038, [1]orders!A:I,9,FALSE)</f>
        <v>lynwood.jackson@aol.com</v>
      </c>
      <c r="K4038" s="14">
        <f>VLOOKUP(A4038, [1]orders!A:J,10,FALSE)</f>
        <v>75604</v>
      </c>
      <c r="L4038" s="2" t="str">
        <f>IFERROR(VLOOKUP(C4038, [5]stores!A:B, 2, FALSE), "Unknown")</f>
        <v>Rowlett Bikes</v>
      </c>
      <c r="M4038" s="2" t="str">
        <f>VLOOKUP(D4038,[3]products!A:B,2,FALSE)</f>
        <v>Trek X-Caliber Frameset - 2018</v>
      </c>
      <c r="N4038" s="2" t="str">
        <f>VLOOKUP(D4038, [3]products!A:H, 8, FALSE)</f>
        <v>Trek</v>
      </c>
      <c r="O4038" s="21">
        <f>VLOOKUP(A4038, [1]orders!A:D, 4, FALSE)</f>
        <v>43139</v>
      </c>
      <c r="P4038" s="2">
        <v>1</v>
      </c>
      <c r="Q4038" s="2">
        <v>1499.99</v>
      </c>
      <c r="R4038" s="27">
        <v>0.05</v>
      </c>
      <c r="S4038" s="2">
        <f t="shared" si="63"/>
        <v>1499.99</v>
      </c>
    </row>
    <row r="4039" spans="1:19" x14ac:dyDescent="0.3">
      <c r="A4039" s="2">
        <v>1386</v>
      </c>
      <c r="B4039" s="2">
        <v>1</v>
      </c>
      <c r="C4039" s="2">
        <f>VLOOKUP(A4039, [1]orders!A:G, 7, FALSE)</f>
        <v>1</v>
      </c>
      <c r="D4039" s="2">
        <v>292</v>
      </c>
      <c r="E4039" s="2">
        <f>VLOOKUP(C4039, [2]staffs!A:G,1,FALSE)</f>
        <v>1</v>
      </c>
      <c r="F4039" s="2" t="str">
        <f>VLOOKUP(E4039, [2]staffs!A:D,4,FALSE)</f>
        <v>fabiola.jackson@bikes.shop</v>
      </c>
      <c r="G4039" s="2">
        <f>VLOOKUP(D4039, [3]products!$A:$D, 4, FALSE)</f>
        <v>1</v>
      </c>
      <c r="H4039" s="2" t="str">
        <f>VLOOKUP(G4039, [4]categories!A:B, 2, FALSE)</f>
        <v>Children Bicycles</v>
      </c>
      <c r="I4039" s="14">
        <f>VLOOKUP(A4039, [1]orders!A:B,2,FALSE)</f>
        <v>1254</v>
      </c>
      <c r="J4039" s="14" t="str">
        <f>VLOOKUP(A4039, [1]orders!A:I,9,FALSE)</f>
        <v>dung.reid@msn.com</v>
      </c>
      <c r="K4039" s="14">
        <f>VLOOKUP(A4039, [1]orders!A:J,10,FALSE)</f>
        <v>91387</v>
      </c>
      <c r="L4039" s="2" t="str">
        <f>IFERROR(VLOOKUP(C4039, [5]stores!A:B, 2, FALSE), "Unknown")</f>
        <v>Santa Cruz Bikes</v>
      </c>
      <c r="M4039" s="2" t="str">
        <f>VLOOKUP(D4039,[3]products!A:B,2,FALSE)</f>
        <v>Electra Sweet Ride 3i (20-inch) - Girls' - 2018</v>
      </c>
      <c r="N4039" s="2" t="str">
        <f>VLOOKUP(D4039, [3]products!A:H, 8, FALSE)</f>
        <v>Electra</v>
      </c>
      <c r="O4039" s="21">
        <f>VLOOKUP(A4039, [1]orders!A:D, 4, FALSE)</f>
        <v>43140</v>
      </c>
      <c r="P4039" s="2">
        <v>1</v>
      </c>
      <c r="Q4039" s="2">
        <v>369.99</v>
      </c>
      <c r="R4039" s="27">
        <v>0.2</v>
      </c>
      <c r="S4039" s="2">
        <f t="shared" si="63"/>
        <v>369.99</v>
      </c>
    </row>
    <row r="4040" spans="1:19" x14ac:dyDescent="0.3">
      <c r="A4040" s="2">
        <v>1386</v>
      </c>
      <c r="B4040" s="2">
        <v>2</v>
      </c>
      <c r="C4040" s="2">
        <f>VLOOKUP(A4040, [1]orders!A:G, 7, FALSE)</f>
        <v>1</v>
      </c>
      <c r="D4040" s="2">
        <v>262</v>
      </c>
      <c r="E4040" s="2">
        <f>VLOOKUP(C4040, [2]staffs!A:G,1,FALSE)</f>
        <v>1</v>
      </c>
      <c r="F4040" s="2" t="str">
        <f>VLOOKUP(E4040, [2]staffs!A:D,4,FALSE)</f>
        <v>fabiola.jackson@bikes.shop</v>
      </c>
      <c r="G4040" s="2">
        <f>VLOOKUP(D4040, [3]products!$A:$D, 4, FALSE)</f>
        <v>1</v>
      </c>
      <c r="H4040" s="2" t="str">
        <f>VLOOKUP(G4040, [4]categories!A:B, 2, FALSE)</f>
        <v>Children Bicycles</v>
      </c>
      <c r="I4040" s="14">
        <f>VLOOKUP(A4040, [1]orders!A:B,2,FALSE)</f>
        <v>1254</v>
      </c>
      <c r="J4040" s="14" t="str">
        <f>VLOOKUP(A4040, [1]orders!A:I,9,FALSE)</f>
        <v>dung.reid@msn.com</v>
      </c>
      <c r="K4040" s="14">
        <f>VLOOKUP(A4040, [1]orders!A:J,10,FALSE)</f>
        <v>91387</v>
      </c>
      <c r="L4040" s="2" t="str">
        <f>IFERROR(VLOOKUP(C4040, [5]stores!A:B, 2, FALSE), "Unknown")</f>
        <v>Santa Cruz Bikes</v>
      </c>
      <c r="M4040" s="2" t="str">
        <f>VLOOKUP(D4040,[3]products!A:B,2,FALSE)</f>
        <v>Trek MT 201 - 2018</v>
      </c>
      <c r="N4040" s="2" t="str">
        <f>VLOOKUP(D4040, [3]products!A:H, 8, FALSE)</f>
        <v>Trek</v>
      </c>
      <c r="O4040" s="21">
        <f>VLOOKUP(A4040, [1]orders!A:D, 4, FALSE)</f>
        <v>43140</v>
      </c>
      <c r="P4040" s="2">
        <v>1</v>
      </c>
      <c r="Q4040" s="2">
        <v>249.99</v>
      </c>
      <c r="R4040" s="27">
        <v>0.1</v>
      </c>
      <c r="S4040" s="2">
        <f t="shared" si="63"/>
        <v>249.99</v>
      </c>
    </row>
    <row r="4041" spans="1:19" x14ac:dyDescent="0.3">
      <c r="A4041" s="2">
        <v>1386</v>
      </c>
      <c r="B4041" s="2">
        <v>3</v>
      </c>
      <c r="C4041" s="2">
        <f>VLOOKUP(A4041, [1]orders!A:G, 7, FALSE)</f>
        <v>1</v>
      </c>
      <c r="D4041" s="2">
        <v>306</v>
      </c>
      <c r="E4041" s="2">
        <f>VLOOKUP(C4041, [2]staffs!A:G,1,FALSE)</f>
        <v>1</v>
      </c>
      <c r="F4041" s="2" t="str">
        <f>VLOOKUP(E4041, [2]staffs!A:D,4,FALSE)</f>
        <v>fabiola.jackson@bikes.shop</v>
      </c>
      <c r="G4041" s="2">
        <f>VLOOKUP(D4041, [3]products!$A:$D, 4, FALSE)</f>
        <v>2</v>
      </c>
      <c r="H4041" s="2" t="str">
        <f>VLOOKUP(G4041, [4]categories!A:B, 2, FALSE)</f>
        <v>Comfort Bicycles</v>
      </c>
      <c r="I4041" s="14">
        <f>VLOOKUP(A4041, [1]orders!A:B,2,FALSE)</f>
        <v>1254</v>
      </c>
      <c r="J4041" s="14" t="str">
        <f>VLOOKUP(A4041, [1]orders!A:I,9,FALSE)</f>
        <v>dung.reid@msn.com</v>
      </c>
      <c r="K4041" s="14">
        <f>VLOOKUP(A4041, [1]orders!A:J,10,FALSE)</f>
        <v>91387</v>
      </c>
      <c r="L4041" s="2" t="str">
        <f>IFERROR(VLOOKUP(C4041, [5]stores!A:B, 2, FALSE), "Unknown")</f>
        <v>Santa Cruz Bikes</v>
      </c>
      <c r="M4041" s="2" t="str">
        <f>VLOOKUP(D4041,[3]products!A:B,2,FALSE)</f>
        <v>Electra Townie Balloon 7i EQ Ladies' - 2017/2018</v>
      </c>
      <c r="N4041" s="2" t="str">
        <f>VLOOKUP(D4041, [3]products!A:H, 8, FALSE)</f>
        <v>Electra</v>
      </c>
      <c r="O4041" s="21">
        <f>VLOOKUP(A4041, [1]orders!A:D, 4, FALSE)</f>
        <v>43140</v>
      </c>
      <c r="P4041" s="2">
        <v>1</v>
      </c>
      <c r="Q4041" s="2">
        <v>899.99</v>
      </c>
      <c r="R4041" s="27">
        <v>0.1</v>
      </c>
      <c r="S4041" s="2">
        <f t="shared" si="63"/>
        <v>899.99</v>
      </c>
    </row>
    <row r="4042" spans="1:19" x14ac:dyDescent="0.3">
      <c r="A4042" s="2">
        <v>1386</v>
      </c>
      <c r="B4042" s="2">
        <v>4</v>
      </c>
      <c r="C4042" s="2">
        <f>VLOOKUP(A4042, [1]orders!A:G, 7, FALSE)</f>
        <v>1</v>
      </c>
      <c r="D4042" s="2">
        <v>150</v>
      </c>
      <c r="E4042" s="2">
        <f>VLOOKUP(C4042, [2]staffs!A:G,1,FALSE)</f>
        <v>1</v>
      </c>
      <c r="F4042" s="2" t="str">
        <f>VLOOKUP(E4042, [2]staffs!A:D,4,FALSE)</f>
        <v>fabiola.jackson@bikes.shop</v>
      </c>
      <c r="G4042" s="2">
        <f>VLOOKUP(D4042, [3]products!$A:$D, 4, FALSE)</f>
        <v>7</v>
      </c>
      <c r="H4042" s="2" t="str">
        <f>VLOOKUP(G4042, [4]categories!A:B, 2, FALSE)</f>
        <v>Road Bikes</v>
      </c>
      <c r="I4042" s="14">
        <f>VLOOKUP(A4042, [1]orders!A:B,2,FALSE)</f>
        <v>1254</v>
      </c>
      <c r="J4042" s="14" t="str">
        <f>VLOOKUP(A4042, [1]orders!A:I,9,FALSE)</f>
        <v>dung.reid@msn.com</v>
      </c>
      <c r="K4042" s="14">
        <f>VLOOKUP(A4042, [1]orders!A:J,10,FALSE)</f>
        <v>91387</v>
      </c>
      <c r="L4042" s="2" t="str">
        <f>IFERROR(VLOOKUP(C4042, [5]stores!A:B, 2, FALSE), "Unknown")</f>
        <v>Santa Cruz Bikes</v>
      </c>
      <c r="M4042" s="2" t="str">
        <f>VLOOKUP(D4042,[3]products!A:B,2,FALSE)</f>
        <v>Trek Emonda SL 7 - 2018</v>
      </c>
      <c r="N4042" s="2" t="str">
        <f>VLOOKUP(D4042, [3]products!A:H, 8, FALSE)</f>
        <v>Trek</v>
      </c>
      <c r="O4042" s="21">
        <f>VLOOKUP(A4042, [1]orders!A:D, 4, FALSE)</f>
        <v>43140</v>
      </c>
      <c r="P4042" s="2">
        <v>1</v>
      </c>
      <c r="Q4042" s="2">
        <v>4499.99</v>
      </c>
      <c r="R4042" s="27">
        <v>7.0000000000000007E-2</v>
      </c>
      <c r="S4042" s="2">
        <f t="shared" si="63"/>
        <v>4499.99</v>
      </c>
    </row>
    <row r="4043" spans="1:19" x14ac:dyDescent="0.3">
      <c r="A4043" s="2">
        <v>1387</v>
      </c>
      <c r="B4043" s="2">
        <v>1</v>
      </c>
      <c r="C4043" s="2">
        <f>VLOOKUP(A4043, [1]orders!A:G, 7, FALSE)</f>
        <v>2</v>
      </c>
      <c r="D4043" s="2">
        <v>106</v>
      </c>
      <c r="E4043" s="2">
        <f>VLOOKUP(C4043, [2]staffs!A:G,1,FALSE)</f>
        <v>2</v>
      </c>
      <c r="F4043" s="2" t="str">
        <f>VLOOKUP(E4043, [2]staffs!A:D,4,FALSE)</f>
        <v>mireya.copeland@bikes.shop</v>
      </c>
      <c r="G4043" s="2">
        <f>VLOOKUP(D4043, [3]products!$A:$D, 4, FALSE)</f>
        <v>2</v>
      </c>
      <c r="H4043" s="2" t="str">
        <f>VLOOKUP(G4043, [4]categories!A:B, 2, FALSE)</f>
        <v>Comfort Bicycles</v>
      </c>
      <c r="I4043" s="14">
        <f>VLOOKUP(A4043, [1]orders!A:B,2,FALSE)</f>
        <v>11</v>
      </c>
      <c r="J4043" s="14" t="str">
        <f>VLOOKUP(A4043, [1]orders!A:I,9,FALSE)</f>
        <v>deshawn.mendoza@yahoo.com</v>
      </c>
      <c r="K4043" s="14">
        <f>VLOOKUP(A4043, [1]orders!A:J,10,FALSE)</f>
        <v>10952</v>
      </c>
      <c r="L4043" s="2" t="str">
        <f>IFERROR(VLOOKUP(C4043, [5]stores!A:B, 2, FALSE), "Unknown")</f>
        <v>Baldwin Bikes</v>
      </c>
      <c r="M4043" s="2" t="str">
        <f>VLOOKUP(D4043,[3]products!A:B,2,FALSE)</f>
        <v>Sun Bicycles Cruz 3 - 2017</v>
      </c>
      <c r="N4043" s="2" t="str">
        <f>VLOOKUP(D4043, [3]products!A:H, 8, FALSE)</f>
        <v>Sun Bicycles</v>
      </c>
      <c r="O4043" s="21">
        <f>VLOOKUP(A4043, [1]orders!A:D, 4, FALSE)</f>
        <v>43140</v>
      </c>
      <c r="P4043" s="2">
        <v>1</v>
      </c>
      <c r="Q4043" s="2">
        <v>449.99</v>
      </c>
      <c r="R4043" s="27">
        <v>0.1</v>
      </c>
      <c r="S4043" s="2">
        <f t="shared" si="63"/>
        <v>449.99</v>
      </c>
    </row>
    <row r="4044" spans="1:19" x14ac:dyDescent="0.3">
      <c r="A4044" s="2">
        <v>1388</v>
      </c>
      <c r="B4044" s="2">
        <v>1</v>
      </c>
      <c r="C4044" s="2">
        <f>VLOOKUP(A4044, [1]orders!A:G, 7, FALSE)</f>
        <v>2</v>
      </c>
      <c r="D4044" s="2">
        <v>251</v>
      </c>
      <c r="E4044" s="2">
        <f>VLOOKUP(C4044, [2]staffs!A:G,1,FALSE)</f>
        <v>2</v>
      </c>
      <c r="F4044" s="2" t="str">
        <f>VLOOKUP(E4044, [2]staffs!A:D,4,FALSE)</f>
        <v>mireya.copeland@bikes.shop</v>
      </c>
      <c r="G4044" s="2">
        <f>VLOOKUP(D4044, [3]products!$A:$D, 4, FALSE)</f>
        <v>3</v>
      </c>
      <c r="H4044" s="2" t="str">
        <f>VLOOKUP(G4044, [4]categories!A:B, 2, FALSE)</f>
        <v>Cruisers Bicycles</v>
      </c>
      <c r="I4044" s="14">
        <f>VLOOKUP(A4044, [1]orders!A:B,2,FALSE)</f>
        <v>323</v>
      </c>
      <c r="J4044" s="14" t="str">
        <f>VLOOKUP(A4044, [1]orders!A:I,9,FALSE)</f>
        <v>jeniffer.slater@aol.com</v>
      </c>
      <c r="K4044" s="14">
        <f>VLOOKUP(A4044, [1]orders!A:J,10,FALSE)</f>
        <v>12302</v>
      </c>
      <c r="L4044" s="2" t="str">
        <f>IFERROR(VLOOKUP(C4044, [5]stores!A:B, 2, FALSE), "Unknown")</f>
        <v>Baldwin Bikes</v>
      </c>
      <c r="M4044" s="2" t="str">
        <f>VLOOKUP(D4044,[3]products!A:B,2,FALSE)</f>
        <v>Electra Townie Commute Go! - 2018</v>
      </c>
      <c r="N4044" s="2" t="str">
        <f>VLOOKUP(D4044, [3]products!A:H, 8, FALSE)</f>
        <v>Electra</v>
      </c>
      <c r="O4044" s="21">
        <f>VLOOKUP(A4044, [1]orders!A:D, 4, FALSE)</f>
        <v>43140</v>
      </c>
      <c r="P4044" s="2">
        <v>1</v>
      </c>
      <c r="Q4044" s="2">
        <v>2999.99</v>
      </c>
      <c r="R4044" s="27">
        <v>0.1</v>
      </c>
      <c r="S4044" s="2">
        <f t="shared" si="63"/>
        <v>2999.99</v>
      </c>
    </row>
    <row r="4045" spans="1:19" x14ac:dyDescent="0.3">
      <c r="A4045" s="2">
        <v>1389</v>
      </c>
      <c r="B4045" s="2">
        <v>1</v>
      </c>
      <c r="C4045" s="2">
        <f>VLOOKUP(A4045, [1]orders!A:G, 7, FALSE)</f>
        <v>2</v>
      </c>
      <c r="D4045" s="2">
        <v>85</v>
      </c>
      <c r="E4045" s="2">
        <f>VLOOKUP(C4045, [2]staffs!A:G,1,FALSE)</f>
        <v>2</v>
      </c>
      <c r="F4045" s="2" t="str">
        <f>VLOOKUP(E4045, [2]staffs!A:D,4,FALSE)</f>
        <v>mireya.copeland@bikes.shop</v>
      </c>
      <c r="G4045" s="2">
        <f>VLOOKUP(D4045, [3]products!$A:$D, 4, FALSE)</f>
        <v>1</v>
      </c>
      <c r="H4045" s="2" t="str">
        <f>VLOOKUP(G4045, [4]categories!A:B, 2, FALSE)</f>
        <v>Children Bicycles</v>
      </c>
      <c r="I4045" s="14">
        <f>VLOOKUP(A4045, [1]orders!A:B,2,FALSE)</f>
        <v>491</v>
      </c>
      <c r="J4045" s="14" t="str">
        <f>VLOOKUP(A4045, [1]orders!A:I,9,FALSE)</f>
        <v>celestine.jacobs@gmail.com</v>
      </c>
      <c r="K4045" s="14">
        <f>VLOOKUP(A4045, [1]orders!A:J,10,FALSE)</f>
        <v>11758</v>
      </c>
      <c r="L4045" s="2" t="str">
        <f>IFERROR(VLOOKUP(C4045, [5]stores!A:B, 2, FALSE), "Unknown")</f>
        <v>Baldwin Bikes</v>
      </c>
      <c r="M4045" s="2" t="str">
        <f>VLOOKUP(D4045,[3]products!A:B,2,FALSE)</f>
        <v>Haro Downtown 16 - 2017</v>
      </c>
      <c r="N4045" s="2" t="str">
        <f>VLOOKUP(D4045, [3]products!A:H, 8, FALSE)</f>
        <v>Haro</v>
      </c>
      <c r="O4045" s="21">
        <f>VLOOKUP(A4045, [1]orders!A:D, 4, FALSE)</f>
        <v>43142</v>
      </c>
      <c r="P4045" s="2">
        <v>2</v>
      </c>
      <c r="Q4045" s="2">
        <v>329.99</v>
      </c>
      <c r="R4045" s="27">
        <v>0.1</v>
      </c>
      <c r="S4045" s="2">
        <f t="shared" si="63"/>
        <v>659.98</v>
      </c>
    </row>
    <row r="4046" spans="1:19" x14ac:dyDescent="0.3">
      <c r="A4046" s="2">
        <v>1389</v>
      </c>
      <c r="B4046" s="2">
        <v>2</v>
      </c>
      <c r="C4046" s="2">
        <f>VLOOKUP(A4046, [1]orders!A:G, 7, FALSE)</f>
        <v>2</v>
      </c>
      <c r="D4046" s="2">
        <v>171</v>
      </c>
      <c r="E4046" s="2">
        <f>VLOOKUP(C4046, [2]staffs!A:G,1,FALSE)</f>
        <v>2</v>
      </c>
      <c r="F4046" s="2" t="str">
        <f>VLOOKUP(E4046, [2]staffs!A:D,4,FALSE)</f>
        <v>mireya.copeland@bikes.shop</v>
      </c>
      <c r="G4046" s="2">
        <f>VLOOKUP(D4046, [3]products!$A:$D, 4, FALSE)</f>
        <v>7</v>
      </c>
      <c r="H4046" s="2" t="str">
        <f>VLOOKUP(G4046, [4]categories!A:B, 2, FALSE)</f>
        <v>Road Bikes</v>
      </c>
      <c r="I4046" s="14">
        <f>VLOOKUP(A4046, [1]orders!A:B,2,FALSE)</f>
        <v>491</v>
      </c>
      <c r="J4046" s="14" t="str">
        <f>VLOOKUP(A4046, [1]orders!A:I,9,FALSE)</f>
        <v>celestine.jacobs@gmail.com</v>
      </c>
      <c r="K4046" s="14">
        <f>VLOOKUP(A4046, [1]orders!A:J,10,FALSE)</f>
        <v>11758</v>
      </c>
      <c r="L4046" s="2" t="str">
        <f>IFERROR(VLOOKUP(C4046, [5]stores!A:B, 2, FALSE), "Unknown")</f>
        <v>Baldwin Bikes</v>
      </c>
      <c r="M4046" s="2" t="str">
        <f>VLOOKUP(D4046,[3]products!A:B,2,FALSE)</f>
        <v>Trek Domane SL 6 - 2018</v>
      </c>
      <c r="N4046" s="2" t="str">
        <f>VLOOKUP(D4046, [3]products!A:H, 8, FALSE)</f>
        <v>Trek</v>
      </c>
      <c r="O4046" s="21">
        <f>VLOOKUP(A4046, [1]orders!A:D, 4, FALSE)</f>
        <v>43142</v>
      </c>
      <c r="P4046" s="2">
        <v>2</v>
      </c>
      <c r="Q4046" s="2">
        <v>3199.99</v>
      </c>
      <c r="R4046" s="27">
        <v>0.05</v>
      </c>
      <c r="S4046" s="2">
        <f t="shared" si="63"/>
        <v>6399.98</v>
      </c>
    </row>
    <row r="4047" spans="1:19" x14ac:dyDescent="0.3">
      <c r="A4047" s="2">
        <v>1389</v>
      </c>
      <c r="B4047" s="2">
        <v>3</v>
      </c>
      <c r="C4047" s="2">
        <f>VLOOKUP(A4047, [1]orders!A:G, 7, FALSE)</f>
        <v>2</v>
      </c>
      <c r="D4047" s="2">
        <v>227</v>
      </c>
      <c r="E4047" s="2">
        <f>VLOOKUP(C4047, [2]staffs!A:G,1,FALSE)</f>
        <v>2</v>
      </c>
      <c r="F4047" s="2" t="str">
        <f>VLOOKUP(E4047, [2]staffs!A:D,4,FALSE)</f>
        <v>mireya.copeland@bikes.shop</v>
      </c>
      <c r="G4047" s="2">
        <f>VLOOKUP(D4047, [3]products!$A:$D, 4, FALSE)</f>
        <v>3</v>
      </c>
      <c r="H4047" s="2" t="str">
        <f>VLOOKUP(G4047, [4]categories!A:B, 2, FALSE)</f>
        <v>Cruisers Bicycles</v>
      </c>
      <c r="I4047" s="14">
        <f>VLOOKUP(A4047, [1]orders!A:B,2,FALSE)</f>
        <v>491</v>
      </c>
      <c r="J4047" s="14" t="str">
        <f>VLOOKUP(A4047, [1]orders!A:I,9,FALSE)</f>
        <v>celestine.jacobs@gmail.com</v>
      </c>
      <c r="K4047" s="14">
        <f>VLOOKUP(A4047, [1]orders!A:J,10,FALSE)</f>
        <v>11758</v>
      </c>
      <c r="L4047" s="2" t="str">
        <f>IFERROR(VLOOKUP(C4047, [5]stores!A:B, 2, FALSE), "Unknown")</f>
        <v>Baldwin Bikes</v>
      </c>
      <c r="M4047" s="2" t="str">
        <f>VLOOKUP(D4047,[3]products!A:B,2,FALSE)</f>
        <v>Electra Cruiser 7D (24-Inch) Ladies' - 2016/2018</v>
      </c>
      <c r="N4047" s="2" t="str">
        <f>VLOOKUP(D4047, [3]products!A:H, 8, FALSE)</f>
        <v>Electra</v>
      </c>
      <c r="O4047" s="21">
        <f>VLOOKUP(A4047, [1]orders!A:D, 4, FALSE)</f>
        <v>43142</v>
      </c>
      <c r="P4047" s="2">
        <v>1</v>
      </c>
      <c r="Q4047" s="2">
        <v>319.99</v>
      </c>
      <c r="R4047" s="27">
        <v>7.0000000000000007E-2</v>
      </c>
      <c r="S4047" s="2">
        <f t="shared" si="63"/>
        <v>319.99</v>
      </c>
    </row>
    <row r="4048" spans="1:19" x14ac:dyDescent="0.3">
      <c r="A4048" s="2">
        <v>1390</v>
      </c>
      <c r="B4048" s="2">
        <v>1</v>
      </c>
      <c r="C4048" s="2">
        <f>VLOOKUP(A4048, [1]orders!A:G, 7, FALSE)</f>
        <v>2</v>
      </c>
      <c r="D4048" s="2">
        <v>41</v>
      </c>
      <c r="E4048" s="2">
        <f>VLOOKUP(C4048, [2]staffs!A:G,1,FALSE)</f>
        <v>2</v>
      </c>
      <c r="F4048" s="2" t="str">
        <f>VLOOKUP(E4048, [2]staffs!A:D,4,FALSE)</f>
        <v>mireya.copeland@bikes.shop</v>
      </c>
      <c r="G4048" s="2">
        <f>VLOOKUP(D4048, [3]products!$A:$D, 4, FALSE)</f>
        <v>6</v>
      </c>
      <c r="H4048" s="2" t="str">
        <f>VLOOKUP(G4048, [4]categories!A:B, 2, FALSE)</f>
        <v>Mountain Bikes</v>
      </c>
      <c r="I4048" s="14">
        <f>VLOOKUP(A4048, [1]orders!A:B,2,FALSE)</f>
        <v>63</v>
      </c>
      <c r="J4048" s="14" t="str">
        <f>VLOOKUP(A4048, [1]orders!A:I,9,FALSE)</f>
        <v>tenisha.lyons@aol.com</v>
      </c>
      <c r="K4048" s="14">
        <f>VLOOKUP(A4048, [1]orders!A:J,10,FALSE)</f>
        <v>11701</v>
      </c>
      <c r="L4048" s="2" t="str">
        <f>IFERROR(VLOOKUP(C4048, [5]stores!A:B, 2, FALSE), "Unknown")</f>
        <v>Baldwin Bikes</v>
      </c>
      <c r="M4048" s="2" t="str">
        <f>VLOOKUP(D4048,[3]products!A:B,2,FALSE)</f>
        <v>Haro Shift R3 - 2017</v>
      </c>
      <c r="N4048" s="2" t="str">
        <f>VLOOKUP(D4048, [3]products!A:H, 8, FALSE)</f>
        <v>Haro</v>
      </c>
      <c r="O4048" s="21">
        <f>VLOOKUP(A4048, [1]orders!A:D, 4, FALSE)</f>
        <v>43143</v>
      </c>
      <c r="P4048" s="2">
        <v>2</v>
      </c>
      <c r="Q4048" s="2">
        <v>1469.99</v>
      </c>
      <c r="R4048" s="27">
        <v>0.05</v>
      </c>
      <c r="S4048" s="2">
        <f t="shared" si="63"/>
        <v>2939.98</v>
      </c>
    </row>
    <row r="4049" spans="1:19" x14ac:dyDescent="0.3">
      <c r="A4049" s="2">
        <v>1390</v>
      </c>
      <c r="B4049" s="2">
        <v>2</v>
      </c>
      <c r="C4049" s="2">
        <f>VLOOKUP(A4049, [1]orders!A:G, 7, FALSE)</f>
        <v>2</v>
      </c>
      <c r="D4049" s="2">
        <v>27</v>
      </c>
      <c r="E4049" s="2">
        <f>VLOOKUP(C4049, [2]staffs!A:G,1,FALSE)</f>
        <v>2</v>
      </c>
      <c r="F4049" s="2" t="str">
        <f>VLOOKUP(E4049, [2]staffs!A:D,4,FALSE)</f>
        <v>mireya.copeland@bikes.shop</v>
      </c>
      <c r="G4049" s="2">
        <f>VLOOKUP(D4049, [3]products!$A:$D, 4, FALSE)</f>
        <v>6</v>
      </c>
      <c r="H4049" s="2" t="str">
        <f>VLOOKUP(G4049, [4]categories!A:B, 2, FALSE)</f>
        <v>Mountain Bikes</v>
      </c>
      <c r="I4049" s="14">
        <f>VLOOKUP(A4049, [1]orders!A:B,2,FALSE)</f>
        <v>63</v>
      </c>
      <c r="J4049" s="14" t="str">
        <f>VLOOKUP(A4049, [1]orders!A:I,9,FALSE)</f>
        <v>tenisha.lyons@aol.com</v>
      </c>
      <c r="K4049" s="14">
        <f>VLOOKUP(A4049, [1]orders!A:J,10,FALSE)</f>
        <v>11701</v>
      </c>
      <c r="L4049" s="2" t="str">
        <f>IFERROR(VLOOKUP(C4049, [5]stores!A:B, 2, FALSE), "Unknown")</f>
        <v>Baldwin Bikes</v>
      </c>
      <c r="M4049" s="2" t="str">
        <f>VLOOKUP(D4049,[3]products!A:B,2,FALSE)</f>
        <v>Surly Big Dummy Frameset - 2017</v>
      </c>
      <c r="N4049" s="2" t="str">
        <f>VLOOKUP(D4049, [3]products!A:H, 8, FALSE)</f>
        <v>Surly</v>
      </c>
      <c r="O4049" s="21">
        <f>VLOOKUP(A4049, [1]orders!A:D, 4, FALSE)</f>
        <v>43143</v>
      </c>
      <c r="P4049" s="2">
        <v>2</v>
      </c>
      <c r="Q4049" s="2">
        <v>999.99</v>
      </c>
      <c r="R4049" s="27">
        <v>0.05</v>
      </c>
      <c r="S4049" s="2">
        <f t="shared" si="63"/>
        <v>1999.98</v>
      </c>
    </row>
    <row r="4050" spans="1:19" x14ac:dyDescent="0.3">
      <c r="A4050" s="2">
        <v>1390</v>
      </c>
      <c r="B4050" s="2">
        <v>3</v>
      </c>
      <c r="C4050" s="2">
        <f>VLOOKUP(A4050, [1]orders!A:G, 7, FALSE)</f>
        <v>2</v>
      </c>
      <c r="D4050" s="2">
        <v>306</v>
      </c>
      <c r="E4050" s="2">
        <f>VLOOKUP(C4050, [2]staffs!A:G,1,FALSE)</f>
        <v>2</v>
      </c>
      <c r="F4050" s="2" t="str">
        <f>VLOOKUP(E4050, [2]staffs!A:D,4,FALSE)</f>
        <v>mireya.copeland@bikes.shop</v>
      </c>
      <c r="G4050" s="2">
        <f>VLOOKUP(D4050, [3]products!$A:$D, 4, FALSE)</f>
        <v>2</v>
      </c>
      <c r="H4050" s="2" t="str">
        <f>VLOOKUP(G4050, [4]categories!A:B, 2, FALSE)</f>
        <v>Comfort Bicycles</v>
      </c>
      <c r="I4050" s="14">
        <f>VLOOKUP(A4050, [1]orders!A:B,2,FALSE)</f>
        <v>63</v>
      </c>
      <c r="J4050" s="14" t="str">
        <f>VLOOKUP(A4050, [1]orders!A:I,9,FALSE)</f>
        <v>tenisha.lyons@aol.com</v>
      </c>
      <c r="K4050" s="14">
        <f>VLOOKUP(A4050, [1]orders!A:J,10,FALSE)</f>
        <v>11701</v>
      </c>
      <c r="L4050" s="2" t="str">
        <f>IFERROR(VLOOKUP(C4050, [5]stores!A:B, 2, FALSE), "Unknown")</f>
        <v>Baldwin Bikes</v>
      </c>
      <c r="M4050" s="2" t="str">
        <f>VLOOKUP(D4050,[3]products!A:B,2,FALSE)</f>
        <v>Electra Townie Balloon 7i EQ Ladies' - 2017/2018</v>
      </c>
      <c r="N4050" s="2" t="str">
        <f>VLOOKUP(D4050, [3]products!A:H, 8, FALSE)</f>
        <v>Electra</v>
      </c>
      <c r="O4050" s="21">
        <f>VLOOKUP(A4050, [1]orders!A:D, 4, FALSE)</f>
        <v>43143</v>
      </c>
      <c r="P4050" s="2">
        <v>1</v>
      </c>
      <c r="Q4050" s="2">
        <v>899.99</v>
      </c>
      <c r="R4050" s="27">
        <v>0.1</v>
      </c>
      <c r="S4050" s="2">
        <f t="shared" si="63"/>
        <v>899.99</v>
      </c>
    </row>
    <row r="4051" spans="1:19" x14ac:dyDescent="0.3">
      <c r="A4051" s="2">
        <v>1390</v>
      </c>
      <c r="B4051" s="2">
        <v>4</v>
      </c>
      <c r="C4051" s="2">
        <f>VLOOKUP(A4051, [1]orders!A:G, 7, FALSE)</f>
        <v>2</v>
      </c>
      <c r="D4051" s="2">
        <v>104</v>
      </c>
      <c r="E4051" s="2">
        <f>VLOOKUP(C4051, [2]staffs!A:G,1,FALSE)</f>
        <v>2</v>
      </c>
      <c r="F4051" s="2" t="str">
        <f>VLOOKUP(E4051, [2]staffs!A:D,4,FALSE)</f>
        <v>mireya.copeland@bikes.shop</v>
      </c>
      <c r="G4051" s="2">
        <f>VLOOKUP(D4051, [3]products!$A:$D, 4, FALSE)</f>
        <v>2</v>
      </c>
      <c r="H4051" s="2" t="str">
        <f>VLOOKUP(G4051, [4]categories!A:B, 2, FALSE)</f>
        <v>Comfort Bicycles</v>
      </c>
      <c r="I4051" s="14">
        <f>VLOOKUP(A4051, [1]orders!A:B,2,FALSE)</f>
        <v>63</v>
      </c>
      <c r="J4051" s="14" t="str">
        <f>VLOOKUP(A4051, [1]orders!A:I,9,FALSE)</f>
        <v>tenisha.lyons@aol.com</v>
      </c>
      <c r="K4051" s="14">
        <f>VLOOKUP(A4051, [1]orders!A:J,10,FALSE)</f>
        <v>11701</v>
      </c>
      <c r="L4051" s="2" t="str">
        <f>IFERROR(VLOOKUP(C4051, [5]stores!A:B, 2, FALSE), "Unknown")</f>
        <v>Baldwin Bikes</v>
      </c>
      <c r="M4051" s="2" t="str">
        <f>VLOOKUP(D4051,[3]products!A:B,2,FALSE)</f>
        <v>Sun Bicycles Streamway - 2017</v>
      </c>
      <c r="N4051" s="2" t="str">
        <f>VLOOKUP(D4051, [3]products!A:H, 8, FALSE)</f>
        <v>Sun Bicycles</v>
      </c>
      <c r="O4051" s="21">
        <f>VLOOKUP(A4051, [1]orders!A:D, 4, FALSE)</f>
        <v>43143</v>
      </c>
      <c r="P4051" s="2">
        <v>1</v>
      </c>
      <c r="Q4051" s="2">
        <v>481.99</v>
      </c>
      <c r="R4051" s="27">
        <v>0.05</v>
      </c>
      <c r="S4051" s="2">
        <f t="shared" si="63"/>
        <v>481.99</v>
      </c>
    </row>
    <row r="4052" spans="1:19" x14ac:dyDescent="0.3">
      <c r="A4052" s="2">
        <v>1390</v>
      </c>
      <c r="B4052" s="2">
        <v>5</v>
      </c>
      <c r="C4052" s="2">
        <f>VLOOKUP(A4052, [1]orders!A:G, 7, FALSE)</f>
        <v>2</v>
      </c>
      <c r="D4052" s="2">
        <v>147</v>
      </c>
      <c r="E4052" s="2">
        <f>VLOOKUP(C4052, [2]staffs!A:G,1,FALSE)</f>
        <v>2</v>
      </c>
      <c r="F4052" s="2" t="str">
        <f>VLOOKUP(E4052, [2]staffs!A:D,4,FALSE)</f>
        <v>mireya.copeland@bikes.shop</v>
      </c>
      <c r="G4052" s="2">
        <f>VLOOKUP(D4052, [3]products!$A:$D, 4, FALSE)</f>
        <v>7</v>
      </c>
      <c r="H4052" s="2" t="str">
        <f>VLOOKUP(G4052, [4]categories!A:B, 2, FALSE)</f>
        <v>Road Bikes</v>
      </c>
      <c r="I4052" s="14">
        <f>VLOOKUP(A4052, [1]orders!A:B,2,FALSE)</f>
        <v>63</v>
      </c>
      <c r="J4052" s="14" t="str">
        <f>VLOOKUP(A4052, [1]orders!A:I,9,FALSE)</f>
        <v>tenisha.lyons@aol.com</v>
      </c>
      <c r="K4052" s="14">
        <f>VLOOKUP(A4052, [1]orders!A:J,10,FALSE)</f>
        <v>11701</v>
      </c>
      <c r="L4052" s="2" t="str">
        <f>IFERROR(VLOOKUP(C4052, [5]stores!A:B, 2, FALSE), "Unknown")</f>
        <v>Baldwin Bikes</v>
      </c>
      <c r="M4052" s="2" t="str">
        <f>VLOOKUP(D4052,[3]products!A:B,2,FALSE)</f>
        <v>Trek Domane ALR 5 Gravel - 2018</v>
      </c>
      <c r="N4052" s="2" t="str">
        <f>VLOOKUP(D4052, [3]products!A:H, 8, FALSE)</f>
        <v>Trek</v>
      </c>
      <c r="O4052" s="21">
        <f>VLOOKUP(A4052, [1]orders!A:D, 4, FALSE)</f>
        <v>43143</v>
      </c>
      <c r="P4052" s="2">
        <v>2</v>
      </c>
      <c r="Q4052" s="2">
        <v>1799.99</v>
      </c>
      <c r="R4052" s="27">
        <v>0.1</v>
      </c>
      <c r="S4052" s="2">
        <f t="shared" si="63"/>
        <v>3599.98</v>
      </c>
    </row>
    <row r="4053" spans="1:19" x14ac:dyDescent="0.3">
      <c r="A4053" s="2">
        <v>1391</v>
      </c>
      <c r="B4053" s="2">
        <v>1</v>
      </c>
      <c r="C4053" s="2">
        <f>VLOOKUP(A4053, [1]orders!A:G, 7, FALSE)</f>
        <v>2</v>
      </c>
      <c r="D4053" s="2">
        <v>223</v>
      </c>
      <c r="E4053" s="2">
        <f>VLOOKUP(C4053, [2]staffs!A:G,1,FALSE)</f>
        <v>2</v>
      </c>
      <c r="F4053" s="2" t="str">
        <f>VLOOKUP(E4053, [2]staffs!A:D,4,FALSE)</f>
        <v>mireya.copeland@bikes.shop</v>
      </c>
      <c r="G4053" s="2">
        <f>VLOOKUP(D4053, [3]products!$A:$D, 4, FALSE)</f>
        <v>3</v>
      </c>
      <c r="H4053" s="2" t="str">
        <f>VLOOKUP(G4053, [4]categories!A:B, 2, FALSE)</f>
        <v>Cruisers Bicycles</v>
      </c>
      <c r="I4053" s="14">
        <f>VLOOKUP(A4053, [1]orders!A:B,2,FALSE)</f>
        <v>914</v>
      </c>
      <c r="J4053" s="14" t="str">
        <f>VLOOKUP(A4053, [1]orders!A:I,9,FALSE)</f>
        <v>hortencia.o'neil@hotmail.com</v>
      </c>
      <c r="K4053" s="14">
        <f>VLOOKUP(A4053, [1]orders!A:J,10,FALSE)</f>
        <v>11570</v>
      </c>
      <c r="L4053" s="2" t="str">
        <f>IFERROR(VLOOKUP(C4053, [5]stores!A:B, 2, FALSE), "Unknown")</f>
        <v>Baldwin Bikes</v>
      </c>
      <c r="M4053" s="2" t="str">
        <f>VLOOKUP(D4053,[3]products!A:B,2,FALSE)</f>
        <v>Electra Cruiser Lux 3i - 2018</v>
      </c>
      <c r="N4053" s="2" t="str">
        <f>VLOOKUP(D4053, [3]products!A:H, 8, FALSE)</f>
        <v>Electra</v>
      </c>
      <c r="O4053" s="21">
        <f>VLOOKUP(A4053, [1]orders!A:D, 4, FALSE)</f>
        <v>43144</v>
      </c>
      <c r="P4053" s="2">
        <v>2</v>
      </c>
      <c r="Q4053" s="2">
        <v>529.99</v>
      </c>
      <c r="R4053" s="27">
        <v>7.0000000000000007E-2</v>
      </c>
      <c r="S4053" s="2">
        <f t="shared" si="63"/>
        <v>1059.98</v>
      </c>
    </row>
    <row r="4054" spans="1:19" x14ac:dyDescent="0.3">
      <c r="A4054" s="2">
        <v>1391</v>
      </c>
      <c r="B4054" s="2">
        <v>2</v>
      </c>
      <c r="C4054" s="2">
        <f>VLOOKUP(A4054, [1]orders!A:G, 7, FALSE)</f>
        <v>2</v>
      </c>
      <c r="D4054" s="2">
        <v>295</v>
      </c>
      <c r="E4054" s="2">
        <f>VLOOKUP(C4054, [2]staffs!A:G,1,FALSE)</f>
        <v>2</v>
      </c>
      <c r="F4054" s="2" t="str">
        <f>VLOOKUP(E4054, [2]staffs!A:D,4,FALSE)</f>
        <v>mireya.copeland@bikes.shop</v>
      </c>
      <c r="G4054" s="2">
        <f>VLOOKUP(D4054, [3]products!$A:$D, 4, FALSE)</f>
        <v>1</v>
      </c>
      <c r="H4054" s="2" t="str">
        <f>VLOOKUP(G4054, [4]categories!A:B, 2, FALSE)</f>
        <v>Children Bicycles</v>
      </c>
      <c r="I4054" s="14">
        <f>VLOOKUP(A4054, [1]orders!A:B,2,FALSE)</f>
        <v>914</v>
      </c>
      <c r="J4054" s="14" t="str">
        <f>VLOOKUP(A4054, [1]orders!A:I,9,FALSE)</f>
        <v>hortencia.o'neil@hotmail.com</v>
      </c>
      <c r="K4054" s="14">
        <f>VLOOKUP(A4054, [1]orders!A:J,10,FALSE)</f>
        <v>11570</v>
      </c>
      <c r="L4054" s="2" t="str">
        <f>IFERROR(VLOOKUP(C4054, [5]stores!A:B, 2, FALSE), "Unknown")</f>
        <v>Baldwin Bikes</v>
      </c>
      <c r="M4054" s="2" t="str">
        <f>VLOOKUP(D4054,[3]products!A:B,2,FALSE)</f>
        <v>Electra Treasure 1 20" - 2018</v>
      </c>
      <c r="N4054" s="2" t="str">
        <f>VLOOKUP(D4054, [3]products!A:H, 8, FALSE)</f>
        <v>Electra</v>
      </c>
      <c r="O4054" s="21">
        <f>VLOOKUP(A4054, [1]orders!A:D, 4, FALSE)</f>
        <v>43144</v>
      </c>
      <c r="P4054" s="2">
        <v>2</v>
      </c>
      <c r="Q4054" s="2">
        <v>319.99</v>
      </c>
      <c r="R4054" s="27">
        <v>0.2</v>
      </c>
      <c r="S4054" s="2">
        <f t="shared" si="63"/>
        <v>639.98</v>
      </c>
    </row>
    <row r="4055" spans="1:19" x14ac:dyDescent="0.3">
      <c r="A4055" s="2">
        <v>1391</v>
      </c>
      <c r="B4055" s="2">
        <v>3</v>
      </c>
      <c r="C4055" s="2">
        <f>VLOOKUP(A4055, [1]orders!A:G, 7, FALSE)</f>
        <v>2</v>
      </c>
      <c r="D4055" s="2">
        <v>277</v>
      </c>
      <c r="E4055" s="2">
        <f>VLOOKUP(C4055, [2]staffs!A:G,1,FALSE)</f>
        <v>2</v>
      </c>
      <c r="F4055" s="2" t="str">
        <f>VLOOKUP(E4055, [2]staffs!A:D,4,FALSE)</f>
        <v>mireya.copeland@bikes.shop</v>
      </c>
      <c r="G4055" s="2">
        <f>VLOOKUP(D4055, [3]products!$A:$D, 4, FALSE)</f>
        <v>1</v>
      </c>
      <c r="H4055" s="2" t="str">
        <f>VLOOKUP(G4055, [4]categories!A:B, 2, FALSE)</f>
        <v>Children Bicycles</v>
      </c>
      <c r="I4055" s="14">
        <f>VLOOKUP(A4055, [1]orders!A:B,2,FALSE)</f>
        <v>914</v>
      </c>
      <c r="J4055" s="14" t="str">
        <f>VLOOKUP(A4055, [1]orders!A:I,9,FALSE)</f>
        <v>hortencia.o'neil@hotmail.com</v>
      </c>
      <c r="K4055" s="14">
        <f>VLOOKUP(A4055, [1]orders!A:J,10,FALSE)</f>
        <v>11570</v>
      </c>
      <c r="L4055" s="2" t="str">
        <f>IFERROR(VLOOKUP(C4055, [5]stores!A:B, 2, FALSE), "Unknown")</f>
        <v>Baldwin Bikes</v>
      </c>
      <c r="M4055" s="2" t="str">
        <f>VLOOKUP(D4055,[3]products!A:B,2,FALSE)</f>
        <v>Trek Precaliber 24 21-speed Boy's - 2018</v>
      </c>
      <c r="N4055" s="2" t="str">
        <f>VLOOKUP(D4055, [3]products!A:H, 8, FALSE)</f>
        <v>Trek</v>
      </c>
      <c r="O4055" s="21">
        <f>VLOOKUP(A4055, [1]orders!A:D, 4, FALSE)</f>
        <v>43144</v>
      </c>
      <c r="P4055" s="2">
        <v>1</v>
      </c>
      <c r="Q4055" s="2">
        <v>369.99</v>
      </c>
      <c r="R4055" s="27">
        <v>0.2</v>
      </c>
      <c r="S4055" s="2">
        <f t="shared" si="63"/>
        <v>369.99</v>
      </c>
    </row>
    <row r="4056" spans="1:19" x14ac:dyDescent="0.3">
      <c r="A4056" s="2">
        <v>1392</v>
      </c>
      <c r="B4056" s="2">
        <v>1</v>
      </c>
      <c r="C4056" s="2">
        <f>VLOOKUP(A4056, [1]orders!A:G, 7, FALSE)</f>
        <v>2</v>
      </c>
      <c r="D4056" s="2">
        <v>87</v>
      </c>
      <c r="E4056" s="2">
        <f>VLOOKUP(C4056, [2]staffs!A:G,1,FALSE)</f>
        <v>2</v>
      </c>
      <c r="F4056" s="2" t="str">
        <f>VLOOKUP(E4056, [2]staffs!A:D,4,FALSE)</f>
        <v>mireya.copeland@bikes.shop</v>
      </c>
      <c r="G4056" s="2">
        <f>VLOOKUP(D4056, [3]products!$A:$D, 4, FALSE)</f>
        <v>1</v>
      </c>
      <c r="H4056" s="2" t="str">
        <f>VLOOKUP(G4056, [4]categories!A:B, 2, FALSE)</f>
        <v>Children Bicycles</v>
      </c>
      <c r="I4056" s="14">
        <f>VLOOKUP(A4056, [1]orders!A:B,2,FALSE)</f>
        <v>1187</v>
      </c>
      <c r="J4056" s="14" t="str">
        <f>VLOOKUP(A4056, [1]orders!A:I,9,FALSE)</f>
        <v>kenyetta.mason@msn.com</v>
      </c>
      <c r="K4056" s="14">
        <f>VLOOKUP(A4056, [1]orders!A:J,10,FALSE)</f>
        <v>11354</v>
      </c>
      <c r="L4056" s="2" t="str">
        <f>IFERROR(VLOOKUP(C4056, [5]stores!A:B, 2, FALSE), "Unknown")</f>
        <v>Baldwin Bikes</v>
      </c>
      <c r="M4056" s="2" t="str">
        <f>VLOOKUP(D4056,[3]products!A:B,2,FALSE)</f>
        <v>Trek Precaliber 12 Boys - 2017</v>
      </c>
      <c r="N4056" s="2" t="str">
        <f>VLOOKUP(D4056, [3]products!A:H, 8, FALSE)</f>
        <v>Trek</v>
      </c>
      <c r="O4056" s="21">
        <f>VLOOKUP(A4056, [1]orders!A:D, 4, FALSE)</f>
        <v>43144</v>
      </c>
      <c r="P4056" s="2">
        <v>2</v>
      </c>
      <c r="Q4056" s="2">
        <v>189.99</v>
      </c>
      <c r="R4056" s="27">
        <v>0.2</v>
      </c>
      <c r="S4056" s="2">
        <f t="shared" si="63"/>
        <v>379.98</v>
      </c>
    </row>
    <row r="4057" spans="1:19" x14ac:dyDescent="0.3">
      <c r="A4057" s="2">
        <v>1392</v>
      </c>
      <c r="B4057" s="2">
        <v>2</v>
      </c>
      <c r="C4057" s="2">
        <f>VLOOKUP(A4057, [1]orders!A:G, 7, FALSE)</f>
        <v>2</v>
      </c>
      <c r="D4057" s="2">
        <v>240</v>
      </c>
      <c r="E4057" s="2">
        <f>VLOOKUP(C4057, [2]staffs!A:G,1,FALSE)</f>
        <v>2</v>
      </c>
      <c r="F4057" s="2" t="str">
        <f>VLOOKUP(E4057, [2]staffs!A:D,4,FALSE)</f>
        <v>mireya.copeland@bikes.shop</v>
      </c>
      <c r="G4057" s="2">
        <f>VLOOKUP(D4057, [3]products!$A:$D, 4, FALSE)</f>
        <v>3</v>
      </c>
      <c r="H4057" s="2" t="str">
        <f>VLOOKUP(G4057, [4]categories!A:B, 2, FALSE)</f>
        <v>Cruisers Bicycles</v>
      </c>
      <c r="I4057" s="14">
        <f>VLOOKUP(A4057, [1]orders!A:B,2,FALSE)</f>
        <v>1187</v>
      </c>
      <c r="J4057" s="14" t="str">
        <f>VLOOKUP(A4057, [1]orders!A:I,9,FALSE)</f>
        <v>kenyetta.mason@msn.com</v>
      </c>
      <c r="K4057" s="14">
        <f>VLOOKUP(A4057, [1]orders!A:J,10,FALSE)</f>
        <v>11354</v>
      </c>
      <c r="L4057" s="2" t="str">
        <f>IFERROR(VLOOKUP(C4057, [5]stores!A:B, 2, FALSE), "Unknown")</f>
        <v>Baldwin Bikes</v>
      </c>
      <c r="M4057" s="2" t="str">
        <f>VLOOKUP(D4057,[3]products!A:B,2,FALSE)</f>
        <v>Electra Townie Commute 27D Ladies - 2018</v>
      </c>
      <c r="N4057" s="2" t="str">
        <f>VLOOKUP(D4057, [3]products!A:H, 8, FALSE)</f>
        <v>Electra</v>
      </c>
      <c r="O4057" s="21">
        <f>VLOOKUP(A4057, [1]orders!A:D, 4, FALSE)</f>
        <v>43144</v>
      </c>
      <c r="P4057" s="2">
        <v>2</v>
      </c>
      <c r="Q4057" s="2">
        <v>899.99</v>
      </c>
      <c r="R4057" s="27">
        <v>0.05</v>
      </c>
      <c r="S4057" s="2">
        <f t="shared" si="63"/>
        <v>1799.98</v>
      </c>
    </row>
    <row r="4058" spans="1:19" x14ac:dyDescent="0.3">
      <c r="A4058" s="2">
        <v>1393</v>
      </c>
      <c r="B4058" s="2">
        <v>1</v>
      </c>
      <c r="C4058" s="2">
        <f>VLOOKUP(A4058, [1]orders!A:G, 7, FALSE)</f>
        <v>2</v>
      </c>
      <c r="D4058" s="2">
        <v>92</v>
      </c>
      <c r="E4058" s="2">
        <f>VLOOKUP(C4058, [2]staffs!A:G,1,FALSE)</f>
        <v>2</v>
      </c>
      <c r="F4058" s="2" t="str">
        <f>VLOOKUP(E4058, [2]staffs!A:D,4,FALSE)</f>
        <v>mireya.copeland@bikes.shop</v>
      </c>
      <c r="G4058" s="2">
        <f>VLOOKUP(D4058, [3]products!$A:$D, 4, FALSE)</f>
        <v>1</v>
      </c>
      <c r="H4058" s="2" t="str">
        <f>VLOOKUP(G4058, [4]categories!A:B, 2, FALSE)</f>
        <v>Children Bicycles</v>
      </c>
      <c r="I4058" s="14">
        <f>VLOOKUP(A4058, [1]orders!A:B,2,FALSE)</f>
        <v>547</v>
      </c>
      <c r="J4058" s="14" t="str">
        <f>VLOOKUP(A4058, [1]orders!A:I,9,FALSE)</f>
        <v>tena.huber@gmail.com</v>
      </c>
      <c r="K4058" s="14">
        <f>VLOOKUP(A4058, [1]orders!A:J,10,FALSE)</f>
        <v>12550</v>
      </c>
      <c r="L4058" s="2" t="str">
        <f>IFERROR(VLOOKUP(C4058, [5]stores!A:B, 2, FALSE), "Unknown")</f>
        <v>Baldwin Bikes</v>
      </c>
      <c r="M4058" s="2" t="str">
        <f>VLOOKUP(D4058,[3]products!A:B,2,FALSE)</f>
        <v>Haro Shredder 20 - 2017</v>
      </c>
      <c r="N4058" s="2" t="str">
        <f>VLOOKUP(D4058, [3]products!A:H, 8, FALSE)</f>
        <v>Haro</v>
      </c>
      <c r="O4058" s="21">
        <f>VLOOKUP(A4058, [1]orders!A:D, 4, FALSE)</f>
        <v>43145</v>
      </c>
      <c r="P4058" s="2">
        <v>1</v>
      </c>
      <c r="Q4058" s="2">
        <v>209.99</v>
      </c>
      <c r="R4058" s="27">
        <v>7.0000000000000007E-2</v>
      </c>
      <c r="S4058" s="2">
        <f t="shared" si="63"/>
        <v>209.99</v>
      </c>
    </row>
    <row r="4059" spans="1:19" x14ac:dyDescent="0.3">
      <c r="A4059" s="2">
        <v>1393</v>
      </c>
      <c r="B4059" s="2">
        <v>2</v>
      </c>
      <c r="C4059" s="2">
        <f>VLOOKUP(A4059, [1]orders!A:G, 7, FALSE)</f>
        <v>2</v>
      </c>
      <c r="D4059" s="2">
        <v>82</v>
      </c>
      <c r="E4059" s="2">
        <f>VLOOKUP(C4059, [2]staffs!A:G,1,FALSE)</f>
        <v>2</v>
      </c>
      <c r="F4059" s="2" t="str">
        <f>VLOOKUP(E4059, [2]staffs!A:D,4,FALSE)</f>
        <v>mireya.copeland@bikes.shop</v>
      </c>
      <c r="G4059" s="2">
        <f>VLOOKUP(D4059, [3]products!$A:$D, 4, FALSE)</f>
        <v>3</v>
      </c>
      <c r="H4059" s="2" t="str">
        <f>VLOOKUP(G4059, [4]categories!A:B, 2, FALSE)</f>
        <v>Cruisers Bicycles</v>
      </c>
      <c r="I4059" s="14">
        <f>VLOOKUP(A4059, [1]orders!A:B,2,FALSE)</f>
        <v>547</v>
      </c>
      <c r="J4059" s="14" t="str">
        <f>VLOOKUP(A4059, [1]orders!A:I,9,FALSE)</f>
        <v>tena.huber@gmail.com</v>
      </c>
      <c r="K4059" s="14">
        <f>VLOOKUP(A4059, [1]orders!A:J,10,FALSE)</f>
        <v>12550</v>
      </c>
      <c r="L4059" s="2" t="str">
        <f>IFERROR(VLOOKUP(C4059, [5]stores!A:B, 2, FALSE), "Unknown")</f>
        <v>Baldwin Bikes</v>
      </c>
      <c r="M4059" s="2" t="str">
        <f>VLOOKUP(D4059,[3]products!A:B,2,FALSE)</f>
        <v>Electra Amsterdam Original 3i Ladies' - 2017</v>
      </c>
      <c r="N4059" s="2" t="str">
        <f>VLOOKUP(D4059, [3]products!A:H, 8, FALSE)</f>
        <v>Electra</v>
      </c>
      <c r="O4059" s="21">
        <f>VLOOKUP(A4059, [1]orders!A:D, 4, FALSE)</f>
        <v>43145</v>
      </c>
      <c r="P4059" s="2">
        <v>1</v>
      </c>
      <c r="Q4059" s="2">
        <v>659.99</v>
      </c>
      <c r="R4059" s="27">
        <v>7.0000000000000007E-2</v>
      </c>
      <c r="S4059" s="2">
        <f t="shared" si="63"/>
        <v>659.99</v>
      </c>
    </row>
    <row r="4060" spans="1:19" x14ac:dyDescent="0.3">
      <c r="A4060" s="2">
        <v>1393</v>
      </c>
      <c r="B4060" s="2">
        <v>3</v>
      </c>
      <c r="C4060" s="2">
        <f>VLOOKUP(A4060, [1]orders!A:G, 7, FALSE)</f>
        <v>2</v>
      </c>
      <c r="D4060" s="2">
        <v>47</v>
      </c>
      <c r="E4060" s="2">
        <f>VLOOKUP(C4060, [2]staffs!A:G,1,FALSE)</f>
        <v>2</v>
      </c>
      <c r="F4060" s="2" t="str">
        <f>VLOOKUP(E4060, [2]staffs!A:D,4,FALSE)</f>
        <v>mireya.copeland@bikes.shop</v>
      </c>
      <c r="G4060" s="2">
        <f>VLOOKUP(D4060, [3]products!$A:$D, 4, FALSE)</f>
        <v>6</v>
      </c>
      <c r="H4060" s="2" t="str">
        <f>VLOOKUP(G4060, [4]categories!A:B, 2, FALSE)</f>
        <v>Mountain Bikes</v>
      </c>
      <c r="I4060" s="14">
        <f>VLOOKUP(A4060, [1]orders!A:B,2,FALSE)</f>
        <v>547</v>
      </c>
      <c r="J4060" s="14" t="str">
        <f>VLOOKUP(A4060, [1]orders!A:I,9,FALSE)</f>
        <v>tena.huber@gmail.com</v>
      </c>
      <c r="K4060" s="14">
        <f>VLOOKUP(A4060, [1]orders!A:J,10,FALSE)</f>
        <v>12550</v>
      </c>
      <c r="L4060" s="2" t="str">
        <f>IFERROR(VLOOKUP(C4060, [5]stores!A:B, 2, FALSE), "Unknown")</f>
        <v>Baldwin Bikes</v>
      </c>
      <c r="M4060" s="2" t="str">
        <f>VLOOKUP(D4060,[3]products!A:B,2,FALSE)</f>
        <v>Trek Remedy 9.8 - 2017</v>
      </c>
      <c r="N4060" s="2" t="str">
        <f>VLOOKUP(D4060, [3]products!A:H, 8, FALSE)</f>
        <v>Trek</v>
      </c>
      <c r="O4060" s="21">
        <f>VLOOKUP(A4060, [1]orders!A:D, 4, FALSE)</f>
        <v>43145</v>
      </c>
      <c r="P4060" s="2">
        <v>2</v>
      </c>
      <c r="Q4060" s="2">
        <v>5299.99</v>
      </c>
      <c r="R4060" s="27">
        <v>0.05</v>
      </c>
      <c r="S4060" s="2">
        <f t="shared" si="63"/>
        <v>10599.98</v>
      </c>
    </row>
    <row r="4061" spans="1:19" x14ac:dyDescent="0.3">
      <c r="A4061" s="2">
        <v>1393</v>
      </c>
      <c r="B4061" s="2">
        <v>4</v>
      </c>
      <c r="C4061" s="2">
        <f>VLOOKUP(A4061, [1]orders!A:G, 7, FALSE)</f>
        <v>2</v>
      </c>
      <c r="D4061" s="2">
        <v>268</v>
      </c>
      <c r="E4061" s="2">
        <f>VLOOKUP(C4061, [2]staffs!A:G,1,FALSE)</f>
        <v>2</v>
      </c>
      <c r="F4061" s="2" t="str">
        <f>VLOOKUP(E4061, [2]staffs!A:D,4,FALSE)</f>
        <v>mireya.copeland@bikes.shop</v>
      </c>
      <c r="G4061" s="2">
        <f>VLOOKUP(D4061, [3]products!$A:$D, 4, FALSE)</f>
        <v>1</v>
      </c>
      <c r="H4061" s="2" t="str">
        <f>VLOOKUP(G4061, [4]categories!A:B, 2, FALSE)</f>
        <v>Children Bicycles</v>
      </c>
      <c r="I4061" s="14">
        <f>VLOOKUP(A4061, [1]orders!A:B,2,FALSE)</f>
        <v>547</v>
      </c>
      <c r="J4061" s="14" t="str">
        <f>VLOOKUP(A4061, [1]orders!A:I,9,FALSE)</f>
        <v>tena.huber@gmail.com</v>
      </c>
      <c r="K4061" s="14">
        <f>VLOOKUP(A4061, [1]orders!A:J,10,FALSE)</f>
        <v>12550</v>
      </c>
      <c r="L4061" s="2" t="str">
        <f>IFERROR(VLOOKUP(C4061, [5]stores!A:B, 2, FALSE), "Unknown")</f>
        <v>Baldwin Bikes</v>
      </c>
      <c r="M4061" s="2" t="str">
        <f>VLOOKUP(D4061,[3]products!A:B,2,FALSE)</f>
        <v>Trek Kickster - 2018</v>
      </c>
      <c r="N4061" s="2" t="str">
        <f>VLOOKUP(D4061, [3]products!A:H, 8, FALSE)</f>
        <v>Trek</v>
      </c>
      <c r="O4061" s="21">
        <f>VLOOKUP(A4061, [1]orders!A:D, 4, FALSE)</f>
        <v>43145</v>
      </c>
      <c r="P4061" s="2">
        <v>2</v>
      </c>
      <c r="Q4061" s="2">
        <v>159.99</v>
      </c>
      <c r="R4061" s="27">
        <v>0.05</v>
      </c>
      <c r="S4061" s="2">
        <f t="shared" si="63"/>
        <v>319.98</v>
      </c>
    </row>
    <row r="4062" spans="1:19" x14ac:dyDescent="0.3">
      <c r="A4062" s="2">
        <v>1394</v>
      </c>
      <c r="B4062" s="2">
        <v>1</v>
      </c>
      <c r="C4062" s="2">
        <f>VLOOKUP(A4062, [1]orders!A:G, 7, FALSE)</f>
        <v>3</v>
      </c>
      <c r="D4062" s="2">
        <v>165</v>
      </c>
      <c r="E4062" s="2">
        <f>VLOOKUP(C4062, [2]staffs!A:G,1,FALSE)</f>
        <v>3</v>
      </c>
      <c r="F4062" s="2" t="str">
        <f>VLOOKUP(E4062, [2]staffs!A:D,4,FALSE)</f>
        <v>genna.serrano@bikes.shop</v>
      </c>
      <c r="G4062" s="2">
        <f>VLOOKUP(D4062, [3]products!$A:$D, 4, FALSE)</f>
        <v>7</v>
      </c>
      <c r="H4062" s="2" t="str">
        <f>VLOOKUP(G4062, [4]categories!A:B, 2, FALSE)</f>
        <v>Road Bikes</v>
      </c>
      <c r="I4062" s="14">
        <f>VLOOKUP(A4062, [1]orders!A:B,2,FALSE)</f>
        <v>906</v>
      </c>
      <c r="J4062" s="14" t="str">
        <f>VLOOKUP(A4062, [1]orders!A:I,9,FALSE)</f>
        <v>erik.leblanc@aol.com</v>
      </c>
      <c r="K4062" s="14">
        <f>VLOOKUP(A4062, [1]orders!A:J,10,FALSE)</f>
        <v>77478</v>
      </c>
      <c r="L4062" s="2" t="str">
        <f>IFERROR(VLOOKUP(C4062, [5]stores!A:B, 2, FALSE), "Unknown")</f>
        <v>Rowlett Bikes</v>
      </c>
      <c r="M4062" s="2" t="str">
        <f>VLOOKUP(D4062,[3]products!A:B,2,FALSE)</f>
        <v>Trek 1120 - 2018</v>
      </c>
      <c r="N4062" s="2" t="str">
        <f>VLOOKUP(D4062, [3]products!A:H, 8, FALSE)</f>
        <v>Trek</v>
      </c>
      <c r="O4062" s="21">
        <f>VLOOKUP(A4062, [1]orders!A:D, 4, FALSE)</f>
        <v>43145</v>
      </c>
      <c r="P4062" s="2">
        <v>2</v>
      </c>
      <c r="Q4062" s="2">
        <v>2499.9899999999998</v>
      </c>
      <c r="R4062" s="27">
        <v>0.05</v>
      </c>
      <c r="S4062" s="2">
        <f t="shared" si="63"/>
        <v>4999.9799999999996</v>
      </c>
    </row>
    <row r="4063" spans="1:19" x14ac:dyDescent="0.3">
      <c r="A4063" s="2">
        <v>1395</v>
      </c>
      <c r="B4063" s="2">
        <v>1</v>
      </c>
      <c r="C4063" s="2">
        <f>VLOOKUP(A4063, [1]orders!A:G, 7, FALSE)</f>
        <v>1</v>
      </c>
      <c r="D4063" s="2">
        <v>204</v>
      </c>
      <c r="E4063" s="2">
        <f>VLOOKUP(C4063, [2]staffs!A:G,1,FALSE)</f>
        <v>1</v>
      </c>
      <c r="F4063" s="2" t="str">
        <f>VLOOKUP(E4063, [2]staffs!A:D,4,FALSE)</f>
        <v>fabiola.jackson@bikes.shop</v>
      </c>
      <c r="G4063" s="2">
        <f>VLOOKUP(D4063, [3]products!$A:$D, 4, FALSE)</f>
        <v>5</v>
      </c>
      <c r="H4063" s="2" t="str">
        <f>VLOOKUP(G4063, [4]categories!A:B, 2, FALSE)</f>
        <v>Electric Bikes</v>
      </c>
      <c r="I4063" s="14">
        <f>VLOOKUP(A4063, [1]orders!A:B,2,FALSE)</f>
        <v>1052</v>
      </c>
      <c r="J4063" s="14" t="str">
        <f>VLOOKUP(A4063, [1]orders!A:I,9,FALSE)</f>
        <v>zora.ford@gmail.com</v>
      </c>
      <c r="K4063" s="14">
        <f>VLOOKUP(A4063, [1]orders!A:J,10,FALSE)</f>
        <v>95820</v>
      </c>
      <c r="L4063" s="2" t="str">
        <f>IFERROR(VLOOKUP(C4063, [5]stores!A:B, 2, FALSE), "Unknown")</f>
        <v>Santa Cruz Bikes</v>
      </c>
      <c r="M4063" s="2" t="str">
        <f>VLOOKUP(D4063,[3]products!A:B,2,FALSE)</f>
        <v>Trek Super Commuter+ 7 - 2018</v>
      </c>
      <c r="N4063" s="2" t="str">
        <f>VLOOKUP(D4063, [3]products!A:H, 8, FALSE)</f>
        <v>Trek</v>
      </c>
      <c r="O4063" s="21">
        <f>VLOOKUP(A4063, [1]orders!A:D, 4, FALSE)</f>
        <v>43146</v>
      </c>
      <c r="P4063" s="2">
        <v>1</v>
      </c>
      <c r="Q4063" s="2">
        <v>3599.99</v>
      </c>
      <c r="R4063" s="27">
        <v>0.2</v>
      </c>
      <c r="S4063" s="2">
        <f t="shared" si="63"/>
        <v>3599.99</v>
      </c>
    </row>
    <row r="4064" spans="1:19" x14ac:dyDescent="0.3">
      <c r="A4064" s="2">
        <v>1395</v>
      </c>
      <c r="B4064" s="2">
        <v>2</v>
      </c>
      <c r="C4064" s="2">
        <f>VLOOKUP(A4064, [1]orders!A:G, 7, FALSE)</f>
        <v>1</v>
      </c>
      <c r="D4064" s="2">
        <v>48</v>
      </c>
      <c r="E4064" s="2">
        <f>VLOOKUP(C4064, [2]staffs!A:G,1,FALSE)</f>
        <v>1</v>
      </c>
      <c r="F4064" s="2" t="str">
        <f>VLOOKUP(E4064, [2]staffs!A:D,4,FALSE)</f>
        <v>fabiola.jackson@bikes.shop</v>
      </c>
      <c r="G4064" s="2">
        <f>VLOOKUP(D4064, [3]products!$A:$D, 4, FALSE)</f>
        <v>7</v>
      </c>
      <c r="H4064" s="2" t="str">
        <f>VLOOKUP(G4064, [4]categories!A:B, 2, FALSE)</f>
        <v>Road Bikes</v>
      </c>
      <c r="I4064" s="14">
        <f>VLOOKUP(A4064, [1]orders!A:B,2,FALSE)</f>
        <v>1052</v>
      </c>
      <c r="J4064" s="14" t="str">
        <f>VLOOKUP(A4064, [1]orders!A:I,9,FALSE)</f>
        <v>zora.ford@gmail.com</v>
      </c>
      <c r="K4064" s="14">
        <f>VLOOKUP(A4064, [1]orders!A:J,10,FALSE)</f>
        <v>95820</v>
      </c>
      <c r="L4064" s="2" t="str">
        <f>IFERROR(VLOOKUP(C4064, [5]stores!A:B, 2, FALSE), "Unknown")</f>
        <v>Santa Cruz Bikes</v>
      </c>
      <c r="M4064" s="2" t="str">
        <f>VLOOKUP(D4064,[3]products!A:B,2,FALSE)</f>
        <v>Trek Emonda S 4 - 2017</v>
      </c>
      <c r="N4064" s="2" t="str">
        <f>VLOOKUP(D4064, [3]products!A:H, 8, FALSE)</f>
        <v>Trek</v>
      </c>
      <c r="O4064" s="21">
        <f>VLOOKUP(A4064, [1]orders!A:D, 4, FALSE)</f>
        <v>43146</v>
      </c>
      <c r="P4064" s="2">
        <v>2</v>
      </c>
      <c r="Q4064" s="2">
        <v>1499.99</v>
      </c>
      <c r="R4064" s="27">
        <v>0.1</v>
      </c>
      <c r="S4064" s="2">
        <f t="shared" si="63"/>
        <v>2999.98</v>
      </c>
    </row>
    <row r="4065" spans="1:19" x14ac:dyDescent="0.3">
      <c r="A4065" s="2">
        <v>1395</v>
      </c>
      <c r="B4065" s="2">
        <v>3</v>
      </c>
      <c r="C4065" s="2">
        <f>VLOOKUP(A4065, [1]orders!A:G, 7, FALSE)</f>
        <v>1</v>
      </c>
      <c r="D4065" s="2">
        <v>180</v>
      </c>
      <c r="E4065" s="2">
        <f>VLOOKUP(C4065, [2]staffs!A:G,1,FALSE)</f>
        <v>1</v>
      </c>
      <c r="F4065" s="2" t="str">
        <f>VLOOKUP(E4065, [2]staffs!A:D,4,FALSE)</f>
        <v>fabiola.jackson@bikes.shop</v>
      </c>
      <c r="G4065" s="2">
        <f>VLOOKUP(D4065, [3]products!$A:$D, 4, FALSE)</f>
        <v>7</v>
      </c>
      <c r="H4065" s="2" t="str">
        <f>VLOOKUP(G4065, [4]categories!A:B, 2, FALSE)</f>
        <v>Road Bikes</v>
      </c>
      <c r="I4065" s="14">
        <f>VLOOKUP(A4065, [1]orders!A:B,2,FALSE)</f>
        <v>1052</v>
      </c>
      <c r="J4065" s="14" t="str">
        <f>VLOOKUP(A4065, [1]orders!A:I,9,FALSE)</f>
        <v>zora.ford@gmail.com</v>
      </c>
      <c r="K4065" s="14">
        <f>VLOOKUP(A4065, [1]orders!A:J,10,FALSE)</f>
        <v>95820</v>
      </c>
      <c r="L4065" s="2" t="str">
        <f>IFERROR(VLOOKUP(C4065, [5]stores!A:B, 2, FALSE), "Unknown")</f>
        <v>Santa Cruz Bikes</v>
      </c>
      <c r="M4065" s="2" t="str">
        <f>VLOOKUP(D4065,[3]products!A:B,2,FALSE)</f>
        <v>Trek Domane AL 3 Women's - 2018</v>
      </c>
      <c r="N4065" s="2" t="str">
        <f>VLOOKUP(D4065, [3]products!A:H, 8, FALSE)</f>
        <v>Trek</v>
      </c>
      <c r="O4065" s="21">
        <f>VLOOKUP(A4065, [1]orders!A:D, 4, FALSE)</f>
        <v>43146</v>
      </c>
      <c r="P4065" s="2">
        <v>2</v>
      </c>
      <c r="Q4065" s="2">
        <v>919.99</v>
      </c>
      <c r="R4065" s="27">
        <v>0.2</v>
      </c>
      <c r="S4065" s="2">
        <f t="shared" si="63"/>
        <v>1839.98</v>
      </c>
    </row>
    <row r="4066" spans="1:19" x14ac:dyDescent="0.3">
      <c r="A4066" s="2">
        <v>1395</v>
      </c>
      <c r="B4066" s="2">
        <v>4</v>
      </c>
      <c r="C4066" s="2">
        <f>VLOOKUP(A4066, [1]orders!A:G, 7, FALSE)</f>
        <v>1</v>
      </c>
      <c r="D4066" s="2">
        <v>226</v>
      </c>
      <c r="E4066" s="2">
        <f>VLOOKUP(C4066, [2]staffs!A:G,1,FALSE)</f>
        <v>1</v>
      </c>
      <c r="F4066" s="2" t="str">
        <f>VLOOKUP(E4066, [2]staffs!A:D,4,FALSE)</f>
        <v>fabiola.jackson@bikes.shop</v>
      </c>
      <c r="G4066" s="2">
        <f>VLOOKUP(D4066, [3]products!$A:$D, 4, FALSE)</f>
        <v>3</v>
      </c>
      <c r="H4066" s="2" t="str">
        <f>VLOOKUP(G4066, [4]categories!A:B, 2, FALSE)</f>
        <v>Cruisers Bicycles</v>
      </c>
      <c r="I4066" s="14">
        <f>VLOOKUP(A4066, [1]orders!A:B,2,FALSE)</f>
        <v>1052</v>
      </c>
      <c r="J4066" s="14" t="str">
        <f>VLOOKUP(A4066, [1]orders!A:I,9,FALSE)</f>
        <v>zora.ford@gmail.com</v>
      </c>
      <c r="K4066" s="14">
        <f>VLOOKUP(A4066, [1]orders!A:J,10,FALSE)</f>
        <v>95820</v>
      </c>
      <c r="L4066" s="2" t="str">
        <f>IFERROR(VLOOKUP(C4066, [5]stores!A:B, 2, FALSE), "Unknown")</f>
        <v>Santa Cruz Bikes</v>
      </c>
      <c r="M4066" s="2" t="str">
        <f>VLOOKUP(D4066,[3]products!A:B,2,FALSE)</f>
        <v>Electra Townie Original 21D EQ - 2017/2018</v>
      </c>
      <c r="N4066" s="2" t="str">
        <f>VLOOKUP(D4066, [3]products!A:H, 8, FALSE)</f>
        <v>Electra</v>
      </c>
      <c r="O4066" s="21">
        <f>VLOOKUP(A4066, [1]orders!A:D, 4, FALSE)</f>
        <v>43146</v>
      </c>
      <c r="P4066" s="2">
        <v>1</v>
      </c>
      <c r="Q4066" s="2">
        <v>679.99</v>
      </c>
      <c r="R4066" s="27">
        <v>0.1</v>
      </c>
      <c r="S4066" s="2">
        <f t="shared" si="63"/>
        <v>679.99</v>
      </c>
    </row>
    <row r="4067" spans="1:19" x14ac:dyDescent="0.3">
      <c r="A4067" s="2">
        <v>1396</v>
      </c>
      <c r="B4067" s="2">
        <v>1</v>
      </c>
      <c r="C4067" s="2">
        <f>VLOOKUP(A4067, [1]orders!A:G, 7, FALSE)</f>
        <v>2</v>
      </c>
      <c r="D4067" s="2">
        <v>57</v>
      </c>
      <c r="E4067" s="2">
        <f>VLOOKUP(C4067, [2]staffs!A:G,1,FALSE)</f>
        <v>2</v>
      </c>
      <c r="F4067" s="2" t="str">
        <f>VLOOKUP(E4067, [2]staffs!A:D,4,FALSE)</f>
        <v>mireya.copeland@bikes.shop</v>
      </c>
      <c r="G4067" s="2">
        <f>VLOOKUP(D4067, [3]products!$A:$D, 4, FALSE)</f>
        <v>7</v>
      </c>
      <c r="H4067" s="2" t="str">
        <f>VLOOKUP(G4067, [4]categories!A:B, 2, FALSE)</f>
        <v>Road Bikes</v>
      </c>
      <c r="I4067" s="14">
        <f>VLOOKUP(A4067, [1]orders!A:B,2,FALSE)</f>
        <v>856</v>
      </c>
      <c r="J4067" s="14" t="str">
        <f>VLOOKUP(A4067, [1]orders!A:I,9,FALSE)</f>
        <v>lara.guy@aol.com</v>
      </c>
      <c r="K4067" s="14">
        <f>VLOOKUP(A4067, [1]orders!A:J,10,FALSE)</f>
        <v>11779</v>
      </c>
      <c r="L4067" s="2" t="str">
        <f>IFERROR(VLOOKUP(C4067, [5]stores!A:B, 2, FALSE), "Unknown")</f>
        <v>Baldwin Bikes</v>
      </c>
      <c r="M4067" s="2" t="str">
        <f>VLOOKUP(D4067,[3]products!A:B,2,FALSE)</f>
        <v>Trek Emonda S 5 - 2017</v>
      </c>
      <c r="N4067" s="2" t="str">
        <f>VLOOKUP(D4067, [3]products!A:H, 8, FALSE)</f>
        <v>Trek</v>
      </c>
      <c r="O4067" s="21">
        <f>VLOOKUP(A4067, [1]orders!A:D, 4, FALSE)</f>
        <v>43146</v>
      </c>
      <c r="P4067" s="2">
        <v>1</v>
      </c>
      <c r="Q4067" s="2">
        <v>1999.99</v>
      </c>
      <c r="R4067" s="27">
        <v>0.05</v>
      </c>
      <c r="S4067" s="2">
        <f t="shared" si="63"/>
        <v>1999.99</v>
      </c>
    </row>
    <row r="4068" spans="1:19" x14ac:dyDescent="0.3">
      <c r="A4068" s="2">
        <v>1396</v>
      </c>
      <c r="B4068" s="2">
        <v>2</v>
      </c>
      <c r="C4068" s="2">
        <f>VLOOKUP(A4068, [1]orders!A:G, 7, FALSE)</f>
        <v>2</v>
      </c>
      <c r="D4068" s="2">
        <v>181</v>
      </c>
      <c r="E4068" s="2">
        <f>VLOOKUP(C4068, [2]staffs!A:G,1,FALSE)</f>
        <v>2</v>
      </c>
      <c r="F4068" s="2" t="str">
        <f>VLOOKUP(E4068, [2]staffs!A:D,4,FALSE)</f>
        <v>mireya.copeland@bikes.shop</v>
      </c>
      <c r="G4068" s="2">
        <f>VLOOKUP(D4068, [3]products!$A:$D, 4, FALSE)</f>
        <v>7</v>
      </c>
      <c r="H4068" s="2" t="str">
        <f>VLOOKUP(G4068, [4]categories!A:B, 2, FALSE)</f>
        <v>Road Bikes</v>
      </c>
      <c r="I4068" s="14">
        <f>VLOOKUP(A4068, [1]orders!A:B,2,FALSE)</f>
        <v>856</v>
      </c>
      <c r="J4068" s="14" t="str">
        <f>VLOOKUP(A4068, [1]orders!A:I,9,FALSE)</f>
        <v>lara.guy@aol.com</v>
      </c>
      <c r="K4068" s="14">
        <f>VLOOKUP(A4068, [1]orders!A:J,10,FALSE)</f>
        <v>11779</v>
      </c>
      <c r="L4068" s="2" t="str">
        <f>IFERROR(VLOOKUP(C4068, [5]stores!A:B, 2, FALSE), "Unknown")</f>
        <v>Baldwin Bikes</v>
      </c>
      <c r="M4068" s="2" t="str">
        <f>VLOOKUP(D4068,[3]products!A:B,2,FALSE)</f>
        <v>Trek Domane SL 5 - 2018</v>
      </c>
      <c r="N4068" s="2" t="str">
        <f>VLOOKUP(D4068, [3]products!A:H, 8, FALSE)</f>
        <v>Trek</v>
      </c>
      <c r="O4068" s="21">
        <f>VLOOKUP(A4068, [1]orders!A:D, 4, FALSE)</f>
        <v>43146</v>
      </c>
      <c r="P4068" s="2">
        <v>1</v>
      </c>
      <c r="Q4068" s="2">
        <v>2199.9899999999998</v>
      </c>
      <c r="R4068" s="27">
        <v>0.2</v>
      </c>
      <c r="S4068" s="2">
        <f t="shared" si="63"/>
        <v>2199.9899999999998</v>
      </c>
    </row>
    <row r="4069" spans="1:19" x14ac:dyDescent="0.3">
      <c r="A4069" s="2">
        <v>1397</v>
      </c>
      <c r="B4069" s="2">
        <v>1</v>
      </c>
      <c r="C4069" s="2">
        <f>VLOOKUP(A4069, [1]orders!A:G, 7, FALSE)</f>
        <v>2</v>
      </c>
      <c r="D4069" s="2">
        <v>127</v>
      </c>
      <c r="E4069" s="2">
        <f>VLOOKUP(C4069, [2]staffs!A:G,1,FALSE)</f>
        <v>2</v>
      </c>
      <c r="F4069" s="2" t="str">
        <f>VLOOKUP(E4069, [2]staffs!A:D,4,FALSE)</f>
        <v>mireya.copeland@bikes.shop</v>
      </c>
      <c r="G4069" s="2">
        <f>VLOOKUP(D4069, [3]products!$A:$D, 4, FALSE)</f>
        <v>6</v>
      </c>
      <c r="H4069" s="2" t="str">
        <f>VLOOKUP(G4069, [4]categories!A:B, 2, FALSE)</f>
        <v>Mountain Bikes</v>
      </c>
      <c r="I4069" s="14">
        <f>VLOOKUP(A4069, [1]orders!A:B,2,FALSE)</f>
        <v>920</v>
      </c>
      <c r="J4069" s="14" t="str">
        <f>VLOOKUP(A4069, [1]orders!A:I,9,FALSE)</f>
        <v>james.robles@aol.com</v>
      </c>
      <c r="K4069" s="14">
        <f>VLOOKUP(A4069, [1]orders!A:J,10,FALSE)</f>
        <v>14120</v>
      </c>
      <c r="L4069" s="2" t="str">
        <f>IFERROR(VLOOKUP(C4069, [5]stores!A:B, 2, FALSE), "Unknown")</f>
        <v>Baldwin Bikes</v>
      </c>
      <c r="M4069" s="2" t="str">
        <f>VLOOKUP(D4069,[3]products!A:B,2,FALSE)</f>
        <v>Surly Pack Rat Frameset - 2018</v>
      </c>
      <c r="N4069" s="2" t="str">
        <f>VLOOKUP(D4069, [3]products!A:H, 8, FALSE)</f>
        <v>Surly</v>
      </c>
      <c r="O4069" s="21">
        <f>VLOOKUP(A4069, [1]orders!A:D, 4, FALSE)</f>
        <v>43146</v>
      </c>
      <c r="P4069" s="2">
        <v>2</v>
      </c>
      <c r="Q4069" s="2">
        <v>469.99</v>
      </c>
      <c r="R4069" s="27">
        <v>0.1</v>
      </c>
      <c r="S4069" s="2">
        <f t="shared" si="63"/>
        <v>939.98</v>
      </c>
    </row>
    <row r="4070" spans="1:19" x14ac:dyDescent="0.3">
      <c r="A4070" s="2">
        <v>1397</v>
      </c>
      <c r="B4070" s="2">
        <v>2</v>
      </c>
      <c r="C4070" s="2">
        <f>VLOOKUP(A4070, [1]orders!A:G, 7, FALSE)</f>
        <v>2</v>
      </c>
      <c r="D4070" s="2">
        <v>139</v>
      </c>
      <c r="E4070" s="2">
        <f>VLOOKUP(C4070, [2]staffs!A:G,1,FALSE)</f>
        <v>2</v>
      </c>
      <c r="F4070" s="2" t="str">
        <f>VLOOKUP(E4070, [2]staffs!A:D,4,FALSE)</f>
        <v>mireya.copeland@bikes.shop</v>
      </c>
      <c r="G4070" s="2">
        <f>VLOOKUP(D4070, [3]products!$A:$D, 4, FALSE)</f>
        <v>6</v>
      </c>
      <c r="H4070" s="2" t="str">
        <f>VLOOKUP(G4070, [4]categories!A:B, 2, FALSE)</f>
        <v>Mountain Bikes</v>
      </c>
      <c r="I4070" s="14">
        <f>VLOOKUP(A4070, [1]orders!A:B,2,FALSE)</f>
        <v>920</v>
      </c>
      <c r="J4070" s="14" t="str">
        <f>VLOOKUP(A4070, [1]orders!A:I,9,FALSE)</f>
        <v>james.robles@aol.com</v>
      </c>
      <c r="K4070" s="14">
        <f>VLOOKUP(A4070, [1]orders!A:J,10,FALSE)</f>
        <v>14120</v>
      </c>
      <c r="L4070" s="2" t="str">
        <f>IFERROR(VLOOKUP(C4070, [5]stores!A:B, 2, FALSE), "Unknown")</f>
        <v>Baldwin Bikes</v>
      </c>
      <c r="M4070" s="2" t="str">
        <f>VLOOKUP(D4070,[3]products!A:B,2,FALSE)</f>
        <v>Trek Remedy 7 27.5 - 2018</v>
      </c>
      <c r="N4070" s="2" t="str">
        <f>VLOOKUP(D4070, [3]products!A:H, 8, FALSE)</f>
        <v>Trek</v>
      </c>
      <c r="O4070" s="21">
        <f>VLOOKUP(A4070, [1]orders!A:D, 4, FALSE)</f>
        <v>43146</v>
      </c>
      <c r="P4070" s="2">
        <v>1</v>
      </c>
      <c r="Q4070" s="2">
        <v>2999.99</v>
      </c>
      <c r="R4070" s="27">
        <v>7.0000000000000007E-2</v>
      </c>
      <c r="S4070" s="2">
        <f t="shared" si="63"/>
        <v>2999.99</v>
      </c>
    </row>
    <row r="4071" spans="1:19" x14ac:dyDescent="0.3">
      <c r="A4071" s="2">
        <v>1397</v>
      </c>
      <c r="B4071" s="2">
        <v>3</v>
      </c>
      <c r="C4071" s="2">
        <f>VLOOKUP(A4071, [1]orders!A:G, 7, FALSE)</f>
        <v>2</v>
      </c>
      <c r="D4071" s="2">
        <v>7</v>
      </c>
      <c r="E4071" s="2">
        <f>VLOOKUP(C4071, [2]staffs!A:G,1,FALSE)</f>
        <v>2</v>
      </c>
      <c r="F4071" s="2" t="str">
        <f>VLOOKUP(E4071, [2]staffs!A:D,4,FALSE)</f>
        <v>mireya.copeland@bikes.shop</v>
      </c>
      <c r="G4071" s="2">
        <f>VLOOKUP(D4071, [3]products!$A:$D, 4, FALSE)</f>
        <v>6</v>
      </c>
      <c r="H4071" s="2" t="str">
        <f>VLOOKUP(G4071, [4]categories!A:B, 2, FALSE)</f>
        <v>Mountain Bikes</v>
      </c>
      <c r="I4071" s="14">
        <f>VLOOKUP(A4071, [1]orders!A:B,2,FALSE)</f>
        <v>920</v>
      </c>
      <c r="J4071" s="14" t="str">
        <f>VLOOKUP(A4071, [1]orders!A:I,9,FALSE)</f>
        <v>james.robles@aol.com</v>
      </c>
      <c r="K4071" s="14">
        <f>VLOOKUP(A4071, [1]orders!A:J,10,FALSE)</f>
        <v>14120</v>
      </c>
      <c r="L4071" s="2" t="str">
        <f>IFERROR(VLOOKUP(C4071, [5]stores!A:B, 2, FALSE), "Unknown")</f>
        <v>Baldwin Bikes</v>
      </c>
      <c r="M4071" s="2" t="str">
        <f>VLOOKUP(D4071,[3]products!A:B,2,FALSE)</f>
        <v>Trek Slash 8 27.5 - 2016</v>
      </c>
      <c r="N4071" s="2" t="str">
        <f>VLOOKUP(D4071, [3]products!A:H, 8, FALSE)</f>
        <v>Trek</v>
      </c>
      <c r="O4071" s="21">
        <f>VLOOKUP(A4071, [1]orders!A:D, 4, FALSE)</f>
        <v>43146</v>
      </c>
      <c r="P4071" s="2">
        <v>1</v>
      </c>
      <c r="Q4071" s="2">
        <v>3999.99</v>
      </c>
      <c r="R4071" s="27">
        <v>0.05</v>
      </c>
      <c r="S4071" s="2">
        <f t="shared" si="63"/>
        <v>3999.99</v>
      </c>
    </row>
    <row r="4072" spans="1:19" x14ac:dyDescent="0.3">
      <c r="A4072" s="2">
        <v>1397</v>
      </c>
      <c r="B4072" s="2">
        <v>4</v>
      </c>
      <c r="C4072" s="2">
        <f>VLOOKUP(A4072, [1]orders!A:G, 7, FALSE)</f>
        <v>2</v>
      </c>
      <c r="D4072" s="2">
        <v>249</v>
      </c>
      <c r="E4072" s="2">
        <f>VLOOKUP(C4072, [2]staffs!A:G,1,FALSE)</f>
        <v>2</v>
      </c>
      <c r="F4072" s="2" t="str">
        <f>VLOOKUP(E4072, [2]staffs!A:D,4,FALSE)</f>
        <v>mireya.copeland@bikes.shop</v>
      </c>
      <c r="G4072" s="2">
        <f>VLOOKUP(D4072, [3]products!$A:$D, 4, FALSE)</f>
        <v>3</v>
      </c>
      <c r="H4072" s="2" t="str">
        <f>VLOOKUP(G4072, [4]categories!A:B, 2, FALSE)</f>
        <v>Cruisers Bicycles</v>
      </c>
      <c r="I4072" s="14">
        <f>VLOOKUP(A4072, [1]orders!A:B,2,FALSE)</f>
        <v>920</v>
      </c>
      <c r="J4072" s="14" t="str">
        <f>VLOOKUP(A4072, [1]orders!A:I,9,FALSE)</f>
        <v>james.robles@aol.com</v>
      </c>
      <c r="K4072" s="14">
        <f>VLOOKUP(A4072, [1]orders!A:J,10,FALSE)</f>
        <v>14120</v>
      </c>
      <c r="L4072" s="2" t="str">
        <f>IFERROR(VLOOKUP(C4072, [5]stores!A:B, 2, FALSE), "Unknown")</f>
        <v>Baldwin Bikes</v>
      </c>
      <c r="M4072" s="2" t="str">
        <f>VLOOKUP(D4072,[3]products!A:B,2,FALSE)</f>
        <v>Electra White Water 3i - 2018</v>
      </c>
      <c r="N4072" s="2" t="str">
        <f>VLOOKUP(D4072, [3]products!A:H, 8, FALSE)</f>
        <v>Electra</v>
      </c>
      <c r="O4072" s="21">
        <f>VLOOKUP(A4072, [1]orders!A:D, 4, FALSE)</f>
        <v>43146</v>
      </c>
      <c r="P4072" s="2">
        <v>1</v>
      </c>
      <c r="Q4072" s="2">
        <v>749.99</v>
      </c>
      <c r="R4072" s="27">
        <v>0.05</v>
      </c>
      <c r="S4072" s="2">
        <f t="shared" si="63"/>
        <v>749.99</v>
      </c>
    </row>
    <row r="4073" spans="1:19" x14ac:dyDescent="0.3">
      <c r="A4073" s="2">
        <v>1397</v>
      </c>
      <c r="B4073" s="2">
        <v>5</v>
      </c>
      <c r="C4073" s="2">
        <f>VLOOKUP(A4073, [1]orders!A:G, 7, FALSE)</f>
        <v>2</v>
      </c>
      <c r="D4073" s="2">
        <v>78</v>
      </c>
      <c r="E4073" s="2">
        <f>VLOOKUP(C4073, [2]staffs!A:G,1,FALSE)</f>
        <v>2</v>
      </c>
      <c r="F4073" s="2" t="str">
        <f>VLOOKUP(E4073, [2]staffs!A:D,4,FALSE)</f>
        <v>mireya.copeland@bikes.shop</v>
      </c>
      <c r="G4073" s="2">
        <f>VLOOKUP(D4073, [3]products!$A:$D, 4, FALSE)</f>
        <v>3</v>
      </c>
      <c r="H4073" s="2" t="str">
        <f>VLOOKUP(G4073, [4]categories!A:B, 2, FALSE)</f>
        <v>Cruisers Bicycles</v>
      </c>
      <c r="I4073" s="14">
        <f>VLOOKUP(A4073, [1]orders!A:B,2,FALSE)</f>
        <v>920</v>
      </c>
      <c r="J4073" s="14" t="str">
        <f>VLOOKUP(A4073, [1]orders!A:I,9,FALSE)</f>
        <v>james.robles@aol.com</v>
      </c>
      <c r="K4073" s="14">
        <f>VLOOKUP(A4073, [1]orders!A:J,10,FALSE)</f>
        <v>14120</v>
      </c>
      <c r="L4073" s="2" t="str">
        <f>IFERROR(VLOOKUP(C4073, [5]stores!A:B, 2, FALSE), "Unknown")</f>
        <v>Baldwin Bikes</v>
      </c>
      <c r="M4073" s="2" t="str">
        <f>VLOOKUP(D4073,[3]products!A:B,2,FALSE)</f>
        <v>Sun Bicycles Biscayne Tandem CB - 2017</v>
      </c>
      <c r="N4073" s="2" t="str">
        <f>VLOOKUP(D4073, [3]products!A:H, 8, FALSE)</f>
        <v>Sun Bicycles</v>
      </c>
      <c r="O4073" s="21">
        <f>VLOOKUP(A4073, [1]orders!A:D, 4, FALSE)</f>
        <v>43146</v>
      </c>
      <c r="P4073" s="2">
        <v>2</v>
      </c>
      <c r="Q4073" s="2">
        <v>647.99</v>
      </c>
      <c r="R4073" s="27">
        <v>0.1</v>
      </c>
      <c r="S4073" s="2">
        <f t="shared" si="63"/>
        <v>1295.98</v>
      </c>
    </row>
    <row r="4074" spans="1:19" x14ac:dyDescent="0.3">
      <c r="A4074" s="2">
        <v>1398</v>
      </c>
      <c r="B4074" s="2">
        <v>1</v>
      </c>
      <c r="C4074" s="2">
        <f>VLOOKUP(A4074, [1]orders!A:G, 7, FALSE)</f>
        <v>1</v>
      </c>
      <c r="D4074" s="2">
        <v>69</v>
      </c>
      <c r="E4074" s="2">
        <f>VLOOKUP(C4074, [2]staffs!A:G,1,FALSE)</f>
        <v>1</v>
      </c>
      <c r="F4074" s="2" t="str">
        <f>VLOOKUP(E4074, [2]staffs!A:D,4,FALSE)</f>
        <v>fabiola.jackson@bikes.shop</v>
      </c>
      <c r="G4074" s="2">
        <f>VLOOKUP(D4074, [3]products!$A:$D, 4, FALSE)</f>
        <v>3</v>
      </c>
      <c r="H4074" s="2" t="str">
        <f>VLOOKUP(G4074, [4]categories!A:B, 2, FALSE)</f>
        <v>Cruisers Bicycles</v>
      </c>
      <c r="I4074" s="14">
        <f>VLOOKUP(A4074, [1]orders!A:B,2,FALSE)</f>
        <v>1383</v>
      </c>
      <c r="J4074" s="14" t="str">
        <f>VLOOKUP(A4074, [1]orders!A:I,9,FALSE)</f>
        <v>desire.mcgowan@msn.com</v>
      </c>
      <c r="K4074" s="14">
        <f>VLOOKUP(A4074, [1]orders!A:J,10,FALSE)</f>
        <v>93306</v>
      </c>
      <c r="L4074" s="2" t="str">
        <f>IFERROR(VLOOKUP(C4074, [5]stores!A:B, 2, FALSE), "Unknown")</f>
        <v>Santa Cruz Bikes</v>
      </c>
      <c r="M4074" s="2" t="str">
        <f>VLOOKUP(D4074,[3]products!A:B,2,FALSE)</f>
        <v>Sun Bicycles Cruz 7 - 2017</v>
      </c>
      <c r="N4074" s="2" t="str">
        <f>VLOOKUP(D4074, [3]products!A:H, 8, FALSE)</f>
        <v>Sun Bicycles</v>
      </c>
      <c r="O4074" s="21">
        <f>VLOOKUP(A4074, [1]orders!A:D, 4, FALSE)</f>
        <v>43147</v>
      </c>
      <c r="P4074" s="2">
        <v>2</v>
      </c>
      <c r="Q4074" s="2">
        <v>416.99</v>
      </c>
      <c r="R4074" s="27">
        <v>0.05</v>
      </c>
      <c r="S4074" s="2">
        <f t="shared" si="63"/>
        <v>833.98</v>
      </c>
    </row>
    <row r="4075" spans="1:19" x14ac:dyDescent="0.3">
      <c r="A4075" s="2">
        <v>1398</v>
      </c>
      <c r="B4075" s="2">
        <v>2</v>
      </c>
      <c r="C4075" s="2">
        <f>VLOOKUP(A4075, [1]orders!A:G, 7, FALSE)</f>
        <v>1</v>
      </c>
      <c r="D4075" s="2">
        <v>53</v>
      </c>
      <c r="E4075" s="2">
        <f>VLOOKUP(C4075, [2]staffs!A:G,1,FALSE)</f>
        <v>1</v>
      </c>
      <c r="F4075" s="2" t="str">
        <f>VLOOKUP(E4075, [2]staffs!A:D,4,FALSE)</f>
        <v>fabiola.jackson@bikes.shop</v>
      </c>
      <c r="G4075" s="2">
        <f>VLOOKUP(D4075, [3]products!$A:$D, 4, FALSE)</f>
        <v>7</v>
      </c>
      <c r="H4075" s="2" t="str">
        <f>VLOOKUP(G4075, [4]categories!A:B, 2, FALSE)</f>
        <v>Road Bikes</v>
      </c>
      <c r="I4075" s="14">
        <f>VLOOKUP(A4075, [1]orders!A:B,2,FALSE)</f>
        <v>1383</v>
      </c>
      <c r="J4075" s="14" t="str">
        <f>VLOOKUP(A4075, [1]orders!A:I,9,FALSE)</f>
        <v>desire.mcgowan@msn.com</v>
      </c>
      <c r="K4075" s="14">
        <f>VLOOKUP(A4075, [1]orders!A:J,10,FALSE)</f>
        <v>93306</v>
      </c>
      <c r="L4075" s="2" t="str">
        <f>IFERROR(VLOOKUP(C4075, [5]stores!A:B, 2, FALSE), "Unknown")</f>
        <v>Santa Cruz Bikes</v>
      </c>
      <c r="M4075" s="2" t="str">
        <f>VLOOKUP(D4075,[3]products!A:B,2,FALSE)</f>
        <v>Surly Ogre Frameset - 2017</v>
      </c>
      <c r="N4075" s="2" t="str">
        <f>VLOOKUP(D4075, [3]products!A:H, 8, FALSE)</f>
        <v>Surly</v>
      </c>
      <c r="O4075" s="21">
        <f>VLOOKUP(A4075, [1]orders!A:D, 4, FALSE)</f>
        <v>43147</v>
      </c>
      <c r="P4075" s="2">
        <v>1</v>
      </c>
      <c r="Q4075" s="2">
        <v>749.99</v>
      </c>
      <c r="R4075" s="27">
        <v>0.2</v>
      </c>
      <c r="S4075" s="2">
        <f t="shared" si="63"/>
        <v>749.99</v>
      </c>
    </row>
    <row r="4076" spans="1:19" x14ac:dyDescent="0.3">
      <c r="A4076" s="2">
        <v>1399</v>
      </c>
      <c r="B4076" s="2">
        <v>1</v>
      </c>
      <c r="C4076" s="2">
        <f>VLOOKUP(A4076, [1]orders!A:G, 7, FALSE)</f>
        <v>2</v>
      </c>
      <c r="D4076" s="2">
        <v>210</v>
      </c>
      <c r="E4076" s="2">
        <f>VLOOKUP(C4076, [2]staffs!A:G,1,FALSE)</f>
        <v>2</v>
      </c>
      <c r="F4076" s="2" t="str">
        <f>VLOOKUP(E4076, [2]staffs!A:D,4,FALSE)</f>
        <v>mireya.copeland@bikes.shop</v>
      </c>
      <c r="G4076" s="2">
        <f>VLOOKUP(D4076, [3]products!$A:$D, 4, FALSE)</f>
        <v>4</v>
      </c>
      <c r="H4076" s="2" t="str">
        <f>VLOOKUP(G4076, [4]categories!A:B, 2, FALSE)</f>
        <v>Cyclocross Bicycles</v>
      </c>
      <c r="I4076" s="14">
        <f>VLOOKUP(A4076, [1]orders!A:B,2,FALSE)</f>
        <v>146</v>
      </c>
      <c r="J4076" s="14" t="str">
        <f>VLOOKUP(A4076, [1]orders!A:I,9,FALSE)</f>
        <v>stefany.potter@gmail.com</v>
      </c>
      <c r="K4076" s="14">
        <f>VLOOKUP(A4076, [1]orders!A:J,10,FALSE)</f>
        <v>12866</v>
      </c>
      <c r="L4076" s="2" t="str">
        <f>IFERROR(VLOOKUP(C4076, [5]stores!A:B, 2, FALSE), "Unknown")</f>
        <v>Baldwin Bikes</v>
      </c>
      <c r="M4076" s="2" t="str">
        <f>VLOOKUP(D4076,[3]products!A:B,2,FALSE)</f>
        <v>Surly Straggler - 2018</v>
      </c>
      <c r="N4076" s="2" t="str">
        <f>VLOOKUP(D4076, [3]products!A:H, 8, FALSE)</f>
        <v>Surly</v>
      </c>
      <c r="O4076" s="21">
        <f>VLOOKUP(A4076, [1]orders!A:D, 4, FALSE)</f>
        <v>43147</v>
      </c>
      <c r="P4076" s="2">
        <v>2</v>
      </c>
      <c r="Q4076" s="2">
        <v>1549</v>
      </c>
      <c r="R4076" s="27">
        <v>0.2</v>
      </c>
      <c r="S4076" s="2">
        <f t="shared" si="63"/>
        <v>3098</v>
      </c>
    </row>
    <row r="4077" spans="1:19" x14ac:dyDescent="0.3">
      <c r="A4077" s="2">
        <v>1399</v>
      </c>
      <c r="B4077" s="2">
        <v>2</v>
      </c>
      <c r="C4077" s="2">
        <f>VLOOKUP(A4077, [1]orders!A:G, 7, FALSE)</f>
        <v>2</v>
      </c>
      <c r="D4077" s="2">
        <v>224</v>
      </c>
      <c r="E4077" s="2">
        <f>VLOOKUP(C4077, [2]staffs!A:G,1,FALSE)</f>
        <v>2</v>
      </c>
      <c r="F4077" s="2" t="str">
        <f>VLOOKUP(E4077, [2]staffs!A:D,4,FALSE)</f>
        <v>mireya.copeland@bikes.shop</v>
      </c>
      <c r="G4077" s="2">
        <f>VLOOKUP(D4077, [3]products!$A:$D, 4, FALSE)</f>
        <v>3</v>
      </c>
      <c r="H4077" s="2" t="str">
        <f>VLOOKUP(G4077, [4]categories!A:B, 2, FALSE)</f>
        <v>Cruisers Bicycles</v>
      </c>
      <c r="I4077" s="14">
        <f>VLOOKUP(A4077, [1]orders!A:B,2,FALSE)</f>
        <v>146</v>
      </c>
      <c r="J4077" s="14" t="str">
        <f>VLOOKUP(A4077, [1]orders!A:I,9,FALSE)</f>
        <v>stefany.potter@gmail.com</v>
      </c>
      <c r="K4077" s="14">
        <f>VLOOKUP(A4077, [1]orders!A:J,10,FALSE)</f>
        <v>12866</v>
      </c>
      <c r="L4077" s="2" t="str">
        <f>IFERROR(VLOOKUP(C4077, [5]stores!A:B, 2, FALSE), "Unknown")</f>
        <v>Baldwin Bikes</v>
      </c>
      <c r="M4077" s="2" t="str">
        <f>VLOOKUP(D4077,[3]products!A:B,2,FALSE)</f>
        <v>Electra Cruiser Lux 7D - 2018</v>
      </c>
      <c r="N4077" s="2" t="str">
        <f>VLOOKUP(D4077, [3]products!A:H, 8, FALSE)</f>
        <v>Electra</v>
      </c>
      <c r="O4077" s="21">
        <f>VLOOKUP(A4077, [1]orders!A:D, 4, FALSE)</f>
        <v>43147</v>
      </c>
      <c r="P4077" s="2">
        <v>1</v>
      </c>
      <c r="Q4077" s="2">
        <v>479.99</v>
      </c>
      <c r="R4077" s="27">
        <v>0.05</v>
      </c>
      <c r="S4077" s="2">
        <f t="shared" si="63"/>
        <v>479.99</v>
      </c>
    </row>
    <row r="4078" spans="1:19" x14ac:dyDescent="0.3">
      <c r="A4078" s="2">
        <v>1399</v>
      </c>
      <c r="B4078" s="2">
        <v>3</v>
      </c>
      <c r="C4078" s="2">
        <f>VLOOKUP(A4078, [1]orders!A:G, 7, FALSE)</f>
        <v>2</v>
      </c>
      <c r="D4078" s="2">
        <v>127</v>
      </c>
      <c r="E4078" s="2">
        <f>VLOOKUP(C4078, [2]staffs!A:G,1,FALSE)</f>
        <v>2</v>
      </c>
      <c r="F4078" s="2" t="str">
        <f>VLOOKUP(E4078, [2]staffs!A:D,4,FALSE)</f>
        <v>mireya.copeland@bikes.shop</v>
      </c>
      <c r="G4078" s="2">
        <f>VLOOKUP(D4078, [3]products!$A:$D, 4, FALSE)</f>
        <v>6</v>
      </c>
      <c r="H4078" s="2" t="str">
        <f>VLOOKUP(G4078, [4]categories!A:B, 2, FALSE)</f>
        <v>Mountain Bikes</v>
      </c>
      <c r="I4078" s="14">
        <f>VLOOKUP(A4078, [1]orders!A:B,2,FALSE)</f>
        <v>146</v>
      </c>
      <c r="J4078" s="14" t="str">
        <f>VLOOKUP(A4078, [1]orders!A:I,9,FALSE)</f>
        <v>stefany.potter@gmail.com</v>
      </c>
      <c r="K4078" s="14">
        <f>VLOOKUP(A4078, [1]orders!A:J,10,FALSE)</f>
        <v>12866</v>
      </c>
      <c r="L4078" s="2" t="str">
        <f>IFERROR(VLOOKUP(C4078, [5]stores!A:B, 2, FALSE), "Unknown")</f>
        <v>Baldwin Bikes</v>
      </c>
      <c r="M4078" s="2" t="str">
        <f>VLOOKUP(D4078,[3]products!A:B,2,FALSE)</f>
        <v>Surly Pack Rat Frameset - 2018</v>
      </c>
      <c r="N4078" s="2" t="str">
        <f>VLOOKUP(D4078, [3]products!A:H, 8, FALSE)</f>
        <v>Surly</v>
      </c>
      <c r="O4078" s="21">
        <f>VLOOKUP(A4078, [1]orders!A:D, 4, FALSE)</f>
        <v>43147</v>
      </c>
      <c r="P4078" s="2">
        <v>2</v>
      </c>
      <c r="Q4078" s="2">
        <v>469.99</v>
      </c>
      <c r="R4078" s="27">
        <v>7.0000000000000007E-2</v>
      </c>
      <c r="S4078" s="2">
        <f t="shared" si="63"/>
        <v>939.98</v>
      </c>
    </row>
    <row r="4079" spans="1:19" x14ac:dyDescent="0.3">
      <c r="A4079" s="2">
        <v>1399</v>
      </c>
      <c r="B4079" s="2">
        <v>4</v>
      </c>
      <c r="C4079" s="2">
        <f>VLOOKUP(A4079, [1]orders!A:G, 7, FALSE)</f>
        <v>2</v>
      </c>
      <c r="D4079" s="2">
        <v>28</v>
      </c>
      <c r="E4079" s="2">
        <f>VLOOKUP(C4079, [2]staffs!A:G,1,FALSE)</f>
        <v>2</v>
      </c>
      <c r="F4079" s="2" t="str">
        <f>VLOOKUP(E4079, [2]staffs!A:D,4,FALSE)</f>
        <v>mireya.copeland@bikes.shop</v>
      </c>
      <c r="G4079" s="2">
        <f>VLOOKUP(D4079, [3]products!$A:$D, 4, FALSE)</f>
        <v>6</v>
      </c>
      <c r="H4079" s="2" t="str">
        <f>VLOOKUP(G4079, [4]categories!A:B, 2, FALSE)</f>
        <v>Mountain Bikes</v>
      </c>
      <c r="I4079" s="14">
        <f>VLOOKUP(A4079, [1]orders!A:B,2,FALSE)</f>
        <v>146</v>
      </c>
      <c r="J4079" s="14" t="str">
        <f>VLOOKUP(A4079, [1]orders!A:I,9,FALSE)</f>
        <v>stefany.potter@gmail.com</v>
      </c>
      <c r="K4079" s="14">
        <f>VLOOKUP(A4079, [1]orders!A:J,10,FALSE)</f>
        <v>12866</v>
      </c>
      <c r="L4079" s="2" t="str">
        <f>IFERROR(VLOOKUP(C4079, [5]stores!A:B, 2, FALSE), "Unknown")</f>
        <v>Baldwin Bikes</v>
      </c>
      <c r="M4079" s="2" t="str">
        <f>VLOOKUP(D4079,[3]products!A:B,2,FALSE)</f>
        <v>Surly Karate Monkey 27.5+ Frameset - 2017</v>
      </c>
      <c r="N4079" s="2" t="str">
        <f>VLOOKUP(D4079, [3]products!A:H, 8, FALSE)</f>
        <v>Surly</v>
      </c>
      <c r="O4079" s="21">
        <f>VLOOKUP(A4079, [1]orders!A:D, 4, FALSE)</f>
        <v>43147</v>
      </c>
      <c r="P4079" s="2">
        <v>1</v>
      </c>
      <c r="Q4079" s="2">
        <v>2499.9899999999998</v>
      </c>
      <c r="R4079" s="27">
        <v>0.05</v>
      </c>
      <c r="S4079" s="2">
        <f t="shared" si="63"/>
        <v>2499.9899999999998</v>
      </c>
    </row>
    <row r="4080" spans="1:19" x14ac:dyDescent="0.3">
      <c r="A4080" s="2">
        <v>1400</v>
      </c>
      <c r="B4080" s="2">
        <v>1</v>
      </c>
      <c r="C4080" s="2">
        <f>VLOOKUP(A4080, [1]orders!A:G, 7, FALSE)</f>
        <v>2</v>
      </c>
      <c r="D4080" s="2">
        <v>24</v>
      </c>
      <c r="E4080" s="2">
        <f>VLOOKUP(C4080, [2]staffs!A:G,1,FALSE)</f>
        <v>2</v>
      </c>
      <c r="F4080" s="2" t="str">
        <f>VLOOKUP(E4080, [2]staffs!A:D,4,FALSE)</f>
        <v>mireya.copeland@bikes.shop</v>
      </c>
      <c r="G4080" s="2">
        <f>VLOOKUP(D4080, [3]products!$A:$D, 4, FALSE)</f>
        <v>2</v>
      </c>
      <c r="H4080" s="2" t="str">
        <f>VLOOKUP(G4080, [4]categories!A:B, 2, FALSE)</f>
        <v>Comfort Bicycles</v>
      </c>
      <c r="I4080" s="14">
        <f>VLOOKUP(A4080, [1]orders!A:B,2,FALSE)</f>
        <v>987</v>
      </c>
      <c r="J4080" s="14" t="str">
        <f>VLOOKUP(A4080, [1]orders!A:I,9,FALSE)</f>
        <v>louis.powell@aol.com</v>
      </c>
      <c r="K4080" s="14">
        <f>VLOOKUP(A4080, [1]orders!A:J,10,FALSE)</f>
        <v>10301</v>
      </c>
      <c r="L4080" s="2" t="str">
        <f>IFERROR(VLOOKUP(C4080, [5]stores!A:B, 2, FALSE), "Unknown")</f>
        <v>Baldwin Bikes</v>
      </c>
      <c r="M4080" s="2" t="str">
        <f>VLOOKUP(D4080,[3]products!A:B,2,FALSE)</f>
        <v>Electra Townie Original 21D - 2016</v>
      </c>
      <c r="N4080" s="2" t="str">
        <f>VLOOKUP(D4080, [3]products!A:H, 8, FALSE)</f>
        <v>Electra</v>
      </c>
      <c r="O4080" s="21">
        <f>VLOOKUP(A4080, [1]orders!A:D, 4, FALSE)</f>
        <v>43148</v>
      </c>
      <c r="P4080" s="2">
        <v>2</v>
      </c>
      <c r="Q4080" s="2">
        <v>549.99</v>
      </c>
      <c r="R4080" s="27">
        <v>0.2</v>
      </c>
      <c r="S4080" s="2">
        <f t="shared" si="63"/>
        <v>1099.98</v>
      </c>
    </row>
    <row r="4081" spans="1:19" x14ac:dyDescent="0.3">
      <c r="A4081" s="2">
        <v>1400</v>
      </c>
      <c r="B4081" s="2">
        <v>2</v>
      </c>
      <c r="C4081" s="2">
        <f>VLOOKUP(A4081, [1]orders!A:G, 7, FALSE)</f>
        <v>2</v>
      </c>
      <c r="D4081" s="2">
        <v>217</v>
      </c>
      <c r="E4081" s="2">
        <f>VLOOKUP(C4081, [2]staffs!A:G,1,FALSE)</f>
        <v>2</v>
      </c>
      <c r="F4081" s="2" t="str">
        <f>VLOOKUP(E4081, [2]staffs!A:D,4,FALSE)</f>
        <v>mireya.copeland@bikes.shop</v>
      </c>
      <c r="G4081" s="2">
        <f>VLOOKUP(D4081, [3]products!$A:$D, 4, FALSE)</f>
        <v>3</v>
      </c>
      <c r="H4081" s="2" t="str">
        <f>VLOOKUP(G4081, [4]categories!A:B, 2, FALSE)</f>
        <v>Cruisers Bicycles</v>
      </c>
      <c r="I4081" s="14">
        <f>VLOOKUP(A4081, [1]orders!A:B,2,FALSE)</f>
        <v>987</v>
      </c>
      <c r="J4081" s="14" t="str">
        <f>VLOOKUP(A4081, [1]orders!A:I,9,FALSE)</f>
        <v>louis.powell@aol.com</v>
      </c>
      <c r="K4081" s="14">
        <f>VLOOKUP(A4081, [1]orders!A:J,10,FALSE)</f>
        <v>10301</v>
      </c>
      <c r="L4081" s="2" t="str">
        <f>IFERROR(VLOOKUP(C4081, [5]stores!A:B, 2, FALSE), "Unknown")</f>
        <v>Baldwin Bikes</v>
      </c>
      <c r="M4081" s="2" t="str">
        <f>VLOOKUP(D4081,[3]products!A:B,2,FALSE)</f>
        <v>Electra Straight 8 3i - 2018</v>
      </c>
      <c r="N4081" s="2" t="str">
        <f>VLOOKUP(D4081, [3]products!A:H, 8, FALSE)</f>
        <v>Electra</v>
      </c>
      <c r="O4081" s="21">
        <f>VLOOKUP(A4081, [1]orders!A:D, 4, FALSE)</f>
        <v>43148</v>
      </c>
      <c r="P4081" s="2">
        <v>2</v>
      </c>
      <c r="Q4081" s="2">
        <v>909.99</v>
      </c>
      <c r="R4081" s="27">
        <v>0.2</v>
      </c>
      <c r="S4081" s="2">
        <f t="shared" si="63"/>
        <v>1819.98</v>
      </c>
    </row>
    <row r="4082" spans="1:19" x14ac:dyDescent="0.3">
      <c r="A4082" s="2">
        <v>1400</v>
      </c>
      <c r="B4082" s="2">
        <v>3</v>
      </c>
      <c r="C4082" s="2">
        <f>VLOOKUP(A4082, [1]orders!A:G, 7, FALSE)</f>
        <v>2</v>
      </c>
      <c r="D4082" s="2">
        <v>275</v>
      </c>
      <c r="E4082" s="2">
        <f>VLOOKUP(C4082, [2]staffs!A:G,1,FALSE)</f>
        <v>2</v>
      </c>
      <c r="F4082" s="2" t="str">
        <f>VLOOKUP(E4082, [2]staffs!A:D,4,FALSE)</f>
        <v>mireya.copeland@bikes.shop</v>
      </c>
      <c r="G4082" s="2">
        <f>VLOOKUP(D4082, [3]products!$A:$D, 4, FALSE)</f>
        <v>1</v>
      </c>
      <c r="H4082" s="2" t="str">
        <f>VLOOKUP(G4082, [4]categories!A:B, 2, FALSE)</f>
        <v>Children Bicycles</v>
      </c>
      <c r="I4082" s="14">
        <f>VLOOKUP(A4082, [1]orders!A:B,2,FALSE)</f>
        <v>987</v>
      </c>
      <c r="J4082" s="14" t="str">
        <f>VLOOKUP(A4082, [1]orders!A:I,9,FALSE)</f>
        <v>louis.powell@aol.com</v>
      </c>
      <c r="K4082" s="14">
        <f>VLOOKUP(A4082, [1]orders!A:J,10,FALSE)</f>
        <v>10301</v>
      </c>
      <c r="L4082" s="2" t="str">
        <f>IFERROR(VLOOKUP(C4082, [5]stores!A:B, 2, FALSE), "Unknown")</f>
        <v>Baldwin Bikes</v>
      </c>
      <c r="M4082" s="2" t="str">
        <f>VLOOKUP(D4082,[3]products!A:B,2,FALSE)</f>
        <v>Trek Precaliber 20 Girl's - 2018</v>
      </c>
      <c r="N4082" s="2" t="str">
        <f>VLOOKUP(D4082, [3]products!A:H, 8, FALSE)</f>
        <v>Trek</v>
      </c>
      <c r="O4082" s="21">
        <f>VLOOKUP(A4082, [1]orders!A:D, 4, FALSE)</f>
        <v>43148</v>
      </c>
      <c r="P4082" s="2">
        <v>1</v>
      </c>
      <c r="Q4082" s="2">
        <v>229.99</v>
      </c>
      <c r="R4082" s="27">
        <v>0.1</v>
      </c>
      <c r="S4082" s="2">
        <f t="shared" si="63"/>
        <v>229.99</v>
      </c>
    </row>
    <row r="4083" spans="1:19" x14ac:dyDescent="0.3">
      <c r="A4083" s="2">
        <v>1400</v>
      </c>
      <c r="B4083" s="2">
        <v>4</v>
      </c>
      <c r="C4083" s="2">
        <f>VLOOKUP(A4083, [1]orders!A:G, 7, FALSE)</f>
        <v>2</v>
      </c>
      <c r="D4083" s="2">
        <v>90</v>
      </c>
      <c r="E4083" s="2">
        <f>VLOOKUP(C4083, [2]staffs!A:G,1,FALSE)</f>
        <v>2</v>
      </c>
      <c r="F4083" s="2" t="str">
        <f>VLOOKUP(E4083, [2]staffs!A:D,4,FALSE)</f>
        <v>mireya.copeland@bikes.shop</v>
      </c>
      <c r="G4083" s="2">
        <f>VLOOKUP(D4083, [3]products!$A:$D, 4, FALSE)</f>
        <v>1</v>
      </c>
      <c r="H4083" s="2" t="str">
        <f>VLOOKUP(G4083, [4]categories!A:B, 2, FALSE)</f>
        <v>Children Bicycles</v>
      </c>
      <c r="I4083" s="14">
        <f>VLOOKUP(A4083, [1]orders!A:B,2,FALSE)</f>
        <v>987</v>
      </c>
      <c r="J4083" s="14" t="str">
        <f>VLOOKUP(A4083, [1]orders!A:I,9,FALSE)</f>
        <v>louis.powell@aol.com</v>
      </c>
      <c r="K4083" s="14">
        <f>VLOOKUP(A4083, [1]orders!A:J,10,FALSE)</f>
        <v>10301</v>
      </c>
      <c r="L4083" s="2" t="str">
        <f>IFERROR(VLOOKUP(C4083, [5]stores!A:B, 2, FALSE), "Unknown")</f>
        <v>Baldwin Bikes</v>
      </c>
      <c r="M4083" s="2" t="str">
        <f>VLOOKUP(D4083,[3]products!A:B,2,FALSE)</f>
        <v>Trek Precaliber 16 Girls - 2017</v>
      </c>
      <c r="N4083" s="2" t="str">
        <f>VLOOKUP(D4083, [3]products!A:H, 8, FALSE)</f>
        <v>Trek</v>
      </c>
      <c r="O4083" s="21">
        <f>VLOOKUP(A4083, [1]orders!A:D, 4, FALSE)</f>
        <v>43148</v>
      </c>
      <c r="P4083" s="2">
        <v>1</v>
      </c>
      <c r="Q4083" s="2">
        <v>209.99</v>
      </c>
      <c r="R4083" s="27">
        <v>7.0000000000000007E-2</v>
      </c>
      <c r="S4083" s="2">
        <f t="shared" si="63"/>
        <v>209.99</v>
      </c>
    </row>
    <row r="4084" spans="1:19" x14ac:dyDescent="0.3">
      <c r="A4084" s="2">
        <v>1401</v>
      </c>
      <c r="B4084" s="2">
        <v>1</v>
      </c>
      <c r="C4084" s="2">
        <f>VLOOKUP(A4084, [1]orders!A:G, 7, FALSE)</f>
        <v>2</v>
      </c>
      <c r="D4084" s="2">
        <v>112</v>
      </c>
      <c r="E4084" s="2">
        <f>VLOOKUP(C4084, [2]staffs!A:G,1,FALSE)</f>
        <v>2</v>
      </c>
      <c r="F4084" s="2" t="str">
        <f>VLOOKUP(E4084, [2]staffs!A:D,4,FALSE)</f>
        <v>mireya.copeland@bikes.shop</v>
      </c>
      <c r="G4084" s="2">
        <f>VLOOKUP(D4084, [3]products!$A:$D, 4, FALSE)</f>
        <v>6</v>
      </c>
      <c r="H4084" s="2" t="str">
        <f>VLOOKUP(G4084, [4]categories!A:B, 2, FALSE)</f>
        <v>Mountain Bikes</v>
      </c>
      <c r="I4084" s="14">
        <f>VLOOKUP(A4084, [1]orders!A:B,2,FALSE)</f>
        <v>15</v>
      </c>
      <c r="J4084" s="14" t="str">
        <f>VLOOKUP(A4084, [1]orders!A:I,9,FALSE)</f>
        <v>linnie.branch@gmail.com</v>
      </c>
      <c r="K4084" s="14">
        <f>VLOOKUP(A4084, [1]orders!A:J,10,FALSE)</f>
        <v>12901</v>
      </c>
      <c r="L4084" s="2" t="str">
        <f>IFERROR(VLOOKUP(C4084, [5]stores!A:B, 2, FALSE), "Unknown")</f>
        <v>Baldwin Bikes</v>
      </c>
      <c r="M4084" s="2" t="str">
        <f>VLOOKUP(D4084,[3]products!A:B,2,FALSE)</f>
        <v>Trek 820 - 2018</v>
      </c>
      <c r="N4084" s="2" t="str">
        <f>VLOOKUP(D4084, [3]products!A:H, 8, FALSE)</f>
        <v>Trek</v>
      </c>
      <c r="O4084" s="21">
        <f>VLOOKUP(A4084, [1]orders!A:D, 4, FALSE)</f>
        <v>43149</v>
      </c>
      <c r="P4084" s="2">
        <v>1</v>
      </c>
      <c r="Q4084" s="2">
        <v>379.99</v>
      </c>
      <c r="R4084" s="27">
        <v>7.0000000000000007E-2</v>
      </c>
      <c r="S4084" s="2">
        <f t="shared" si="63"/>
        <v>379.99</v>
      </c>
    </row>
    <row r="4085" spans="1:19" x14ac:dyDescent="0.3">
      <c r="A4085" s="2">
        <v>1401</v>
      </c>
      <c r="B4085" s="2">
        <v>2</v>
      </c>
      <c r="C4085" s="2">
        <f>VLOOKUP(A4085, [1]orders!A:G, 7, FALSE)</f>
        <v>2</v>
      </c>
      <c r="D4085" s="2">
        <v>230</v>
      </c>
      <c r="E4085" s="2">
        <f>VLOOKUP(C4085, [2]staffs!A:G,1,FALSE)</f>
        <v>2</v>
      </c>
      <c r="F4085" s="2" t="str">
        <f>VLOOKUP(E4085, [2]staffs!A:D,4,FALSE)</f>
        <v>mireya.copeland@bikes.shop</v>
      </c>
      <c r="G4085" s="2">
        <f>VLOOKUP(D4085, [3]products!$A:$D, 4, FALSE)</f>
        <v>3</v>
      </c>
      <c r="H4085" s="2" t="str">
        <f>VLOOKUP(G4085, [4]categories!A:B, 2, FALSE)</f>
        <v>Cruisers Bicycles</v>
      </c>
      <c r="I4085" s="14">
        <f>VLOOKUP(A4085, [1]orders!A:B,2,FALSE)</f>
        <v>15</v>
      </c>
      <c r="J4085" s="14" t="str">
        <f>VLOOKUP(A4085, [1]orders!A:I,9,FALSE)</f>
        <v>linnie.branch@gmail.com</v>
      </c>
      <c r="K4085" s="14">
        <f>VLOOKUP(A4085, [1]orders!A:J,10,FALSE)</f>
        <v>12901</v>
      </c>
      <c r="L4085" s="2" t="str">
        <f>IFERROR(VLOOKUP(C4085, [5]stores!A:B, 2, FALSE), "Unknown")</f>
        <v>Baldwin Bikes</v>
      </c>
      <c r="M4085" s="2" t="str">
        <f>VLOOKUP(D4085,[3]products!A:B,2,FALSE)</f>
        <v>Electra Cruiser Lux 1 Ladies' - 2018</v>
      </c>
      <c r="N4085" s="2" t="str">
        <f>VLOOKUP(D4085, [3]products!A:H, 8, FALSE)</f>
        <v>Electra</v>
      </c>
      <c r="O4085" s="21">
        <f>VLOOKUP(A4085, [1]orders!A:D, 4, FALSE)</f>
        <v>43149</v>
      </c>
      <c r="P4085" s="2">
        <v>1</v>
      </c>
      <c r="Q4085" s="2">
        <v>429.99</v>
      </c>
      <c r="R4085" s="27">
        <v>0.05</v>
      </c>
      <c r="S4085" s="2">
        <f t="shared" si="63"/>
        <v>429.99</v>
      </c>
    </row>
    <row r="4086" spans="1:19" x14ac:dyDescent="0.3">
      <c r="A4086" s="2">
        <v>1401</v>
      </c>
      <c r="B4086" s="2">
        <v>3</v>
      </c>
      <c r="C4086" s="2">
        <f>VLOOKUP(A4086, [1]orders!A:G, 7, FALSE)</f>
        <v>2</v>
      </c>
      <c r="D4086" s="2">
        <v>254</v>
      </c>
      <c r="E4086" s="2">
        <f>VLOOKUP(C4086, [2]staffs!A:G,1,FALSE)</f>
        <v>2</v>
      </c>
      <c r="F4086" s="2" t="str">
        <f>VLOOKUP(E4086, [2]staffs!A:D,4,FALSE)</f>
        <v>mireya.copeland@bikes.shop</v>
      </c>
      <c r="G4086" s="2">
        <f>VLOOKUP(D4086, [3]products!$A:$D, 4, FALSE)</f>
        <v>3</v>
      </c>
      <c r="H4086" s="2" t="str">
        <f>VLOOKUP(G4086, [4]categories!A:B, 2, FALSE)</f>
        <v>Cruisers Bicycles</v>
      </c>
      <c r="I4086" s="14">
        <f>VLOOKUP(A4086, [1]orders!A:B,2,FALSE)</f>
        <v>15</v>
      </c>
      <c r="J4086" s="14" t="str">
        <f>VLOOKUP(A4086, [1]orders!A:I,9,FALSE)</f>
        <v>linnie.branch@gmail.com</v>
      </c>
      <c r="K4086" s="14">
        <f>VLOOKUP(A4086, [1]orders!A:J,10,FALSE)</f>
        <v>12901</v>
      </c>
      <c r="L4086" s="2" t="str">
        <f>IFERROR(VLOOKUP(C4086, [5]stores!A:B, 2, FALSE), "Unknown")</f>
        <v>Baldwin Bikes</v>
      </c>
      <c r="M4086" s="2" t="str">
        <f>VLOOKUP(D4086,[3]products!A:B,2,FALSE)</f>
        <v>Electra Townie Balloon 3i EQ - 2017/2018</v>
      </c>
      <c r="N4086" s="2" t="str">
        <f>VLOOKUP(D4086, [3]products!A:H, 8, FALSE)</f>
        <v>Electra</v>
      </c>
      <c r="O4086" s="21">
        <f>VLOOKUP(A4086, [1]orders!A:D, 4, FALSE)</f>
        <v>43149</v>
      </c>
      <c r="P4086" s="2">
        <v>2</v>
      </c>
      <c r="Q4086" s="2">
        <v>749.99</v>
      </c>
      <c r="R4086" s="27">
        <v>0.2</v>
      </c>
      <c r="S4086" s="2">
        <f t="shared" si="63"/>
        <v>1499.98</v>
      </c>
    </row>
    <row r="4087" spans="1:19" x14ac:dyDescent="0.3">
      <c r="A4087" s="2">
        <v>1402</v>
      </c>
      <c r="B4087" s="2">
        <v>1</v>
      </c>
      <c r="C4087" s="2">
        <f>VLOOKUP(A4087, [1]orders!A:G, 7, FALSE)</f>
        <v>2</v>
      </c>
      <c r="D4087" s="2">
        <v>189</v>
      </c>
      <c r="E4087" s="2">
        <f>VLOOKUP(C4087, [2]staffs!A:G,1,FALSE)</f>
        <v>2</v>
      </c>
      <c r="F4087" s="2" t="str">
        <f>VLOOKUP(E4087, [2]staffs!A:D,4,FALSE)</f>
        <v>mireya.copeland@bikes.shop</v>
      </c>
      <c r="G4087" s="2">
        <f>VLOOKUP(D4087, [3]products!$A:$D, 4, FALSE)</f>
        <v>5</v>
      </c>
      <c r="H4087" s="2" t="str">
        <f>VLOOKUP(G4087, [4]categories!A:B, 2, FALSE)</f>
        <v>Electric Bikes</v>
      </c>
      <c r="I4087" s="14">
        <f>VLOOKUP(A4087, [1]orders!A:B,2,FALSE)</f>
        <v>1171</v>
      </c>
      <c r="J4087" s="14" t="str">
        <f>VLOOKUP(A4087, [1]orders!A:I,9,FALSE)</f>
        <v>earlean.pena@yahoo.com</v>
      </c>
      <c r="K4087" s="14">
        <f>VLOOKUP(A4087, [1]orders!A:J,10,FALSE)</f>
        <v>13440</v>
      </c>
      <c r="L4087" s="2" t="str">
        <f>IFERROR(VLOOKUP(C4087, [5]stores!A:B, 2, FALSE), "Unknown")</f>
        <v>Baldwin Bikes</v>
      </c>
      <c r="M4087" s="2" t="str">
        <f>VLOOKUP(D4087,[3]products!A:B,2,FALSE)</f>
        <v>Trek Lift+ Lowstep - 2018</v>
      </c>
      <c r="N4087" s="2" t="str">
        <f>VLOOKUP(D4087, [3]products!A:H, 8, FALSE)</f>
        <v>Trek</v>
      </c>
      <c r="O4087" s="21">
        <f>VLOOKUP(A4087, [1]orders!A:D, 4, FALSE)</f>
        <v>43150</v>
      </c>
      <c r="P4087" s="2">
        <v>2</v>
      </c>
      <c r="Q4087" s="2">
        <v>2799.99</v>
      </c>
      <c r="R4087" s="27">
        <v>0.2</v>
      </c>
      <c r="S4087" s="2">
        <f t="shared" si="63"/>
        <v>5599.98</v>
      </c>
    </row>
    <row r="4088" spans="1:19" x14ac:dyDescent="0.3">
      <c r="A4088" s="2">
        <v>1402</v>
      </c>
      <c r="B4088" s="2">
        <v>2</v>
      </c>
      <c r="C4088" s="2">
        <f>VLOOKUP(A4088, [1]orders!A:G, 7, FALSE)</f>
        <v>2</v>
      </c>
      <c r="D4088" s="2">
        <v>28</v>
      </c>
      <c r="E4088" s="2">
        <f>VLOOKUP(C4088, [2]staffs!A:G,1,FALSE)</f>
        <v>2</v>
      </c>
      <c r="F4088" s="2" t="str">
        <f>VLOOKUP(E4088, [2]staffs!A:D,4,FALSE)</f>
        <v>mireya.copeland@bikes.shop</v>
      </c>
      <c r="G4088" s="2">
        <f>VLOOKUP(D4088, [3]products!$A:$D, 4, FALSE)</f>
        <v>6</v>
      </c>
      <c r="H4088" s="2" t="str">
        <f>VLOOKUP(G4088, [4]categories!A:B, 2, FALSE)</f>
        <v>Mountain Bikes</v>
      </c>
      <c r="I4088" s="14">
        <f>VLOOKUP(A4088, [1]orders!A:B,2,FALSE)</f>
        <v>1171</v>
      </c>
      <c r="J4088" s="14" t="str">
        <f>VLOOKUP(A4088, [1]orders!A:I,9,FALSE)</f>
        <v>earlean.pena@yahoo.com</v>
      </c>
      <c r="K4088" s="14">
        <f>VLOOKUP(A4088, [1]orders!A:J,10,FALSE)</f>
        <v>13440</v>
      </c>
      <c r="L4088" s="2" t="str">
        <f>IFERROR(VLOOKUP(C4088, [5]stores!A:B, 2, FALSE), "Unknown")</f>
        <v>Baldwin Bikes</v>
      </c>
      <c r="M4088" s="2" t="str">
        <f>VLOOKUP(D4088,[3]products!A:B,2,FALSE)</f>
        <v>Surly Karate Monkey 27.5+ Frameset - 2017</v>
      </c>
      <c r="N4088" s="2" t="str">
        <f>VLOOKUP(D4088, [3]products!A:H, 8, FALSE)</f>
        <v>Surly</v>
      </c>
      <c r="O4088" s="21">
        <f>VLOOKUP(A4088, [1]orders!A:D, 4, FALSE)</f>
        <v>43150</v>
      </c>
      <c r="P4088" s="2">
        <v>2</v>
      </c>
      <c r="Q4088" s="2">
        <v>2499.9899999999998</v>
      </c>
      <c r="R4088" s="27">
        <v>0.05</v>
      </c>
      <c r="S4088" s="2">
        <f t="shared" si="63"/>
        <v>4999.9799999999996</v>
      </c>
    </row>
    <row r="4089" spans="1:19" x14ac:dyDescent="0.3">
      <c r="A4089" s="2">
        <v>1402</v>
      </c>
      <c r="B4089" s="2">
        <v>3</v>
      </c>
      <c r="C4089" s="2">
        <f>VLOOKUP(A4089, [1]orders!A:G, 7, FALSE)</f>
        <v>2</v>
      </c>
      <c r="D4089" s="2">
        <v>203</v>
      </c>
      <c r="E4089" s="2">
        <f>VLOOKUP(C4089, [2]staffs!A:G,1,FALSE)</f>
        <v>2</v>
      </c>
      <c r="F4089" s="2" t="str">
        <f>VLOOKUP(E4089, [2]staffs!A:D,4,FALSE)</f>
        <v>mireya.copeland@bikes.shop</v>
      </c>
      <c r="G4089" s="2">
        <f>VLOOKUP(D4089, [3]products!$A:$D, 4, FALSE)</f>
        <v>5</v>
      </c>
      <c r="H4089" s="2" t="str">
        <f>VLOOKUP(G4089, [4]categories!A:B, 2, FALSE)</f>
        <v>Electric Bikes</v>
      </c>
      <c r="I4089" s="14">
        <f>VLOOKUP(A4089, [1]orders!A:B,2,FALSE)</f>
        <v>1171</v>
      </c>
      <c r="J4089" s="14" t="str">
        <f>VLOOKUP(A4089, [1]orders!A:I,9,FALSE)</f>
        <v>earlean.pena@yahoo.com</v>
      </c>
      <c r="K4089" s="14">
        <f>VLOOKUP(A4089, [1]orders!A:J,10,FALSE)</f>
        <v>13440</v>
      </c>
      <c r="L4089" s="2" t="str">
        <f>IFERROR(VLOOKUP(C4089, [5]stores!A:B, 2, FALSE), "Unknown")</f>
        <v>Baldwin Bikes</v>
      </c>
      <c r="M4089" s="2" t="str">
        <f>VLOOKUP(D4089,[3]products!A:B,2,FALSE)</f>
        <v>Trek Powerfly 7 FS - 2018</v>
      </c>
      <c r="N4089" s="2" t="str">
        <f>VLOOKUP(D4089, [3]products!A:H, 8, FALSE)</f>
        <v>Trek</v>
      </c>
      <c r="O4089" s="21">
        <f>VLOOKUP(A4089, [1]orders!A:D, 4, FALSE)</f>
        <v>43150</v>
      </c>
      <c r="P4089" s="2">
        <v>1</v>
      </c>
      <c r="Q4089" s="2">
        <v>4999.99</v>
      </c>
      <c r="R4089" s="27">
        <v>0.05</v>
      </c>
      <c r="S4089" s="2">
        <f t="shared" si="63"/>
        <v>4999.99</v>
      </c>
    </row>
    <row r="4090" spans="1:19" x14ac:dyDescent="0.3">
      <c r="A4090" s="2">
        <v>1402</v>
      </c>
      <c r="B4090" s="2">
        <v>4</v>
      </c>
      <c r="C4090" s="2">
        <f>VLOOKUP(A4090, [1]orders!A:G, 7, FALSE)</f>
        <v>2</v>
      </c>
      <c r="D4090" s="2">
        <v>273</v>
      </c>
      <c r="E4090" s="2">
        <f>VLOOKUP(C4090, [2]staffs!A:G,1,FALSE)</f>
        <v>2</v>
      </c>
      <c r="F4090" s="2" t="str">
        <f>VLOOKUP(E4090, [2]staffs!A:D,4,FALSE)</f>
        <v>mireya.copeland@bikes.shop</v>
      </c>
      <c r="G4090" s="2">
        <f>VLOOKUP(D4090, [3]products!$A:$D, 4, FALSE)</f>
        <v>1</v>
      </c>
      <c r="H4090" s="2" t="str">
        <f>VLOOKUP(G4090, [4]categories!A:B, 2, FALSE)</f>
        <v>Children Bicycles</v>
      </c>
      <c r="I4090" s="14">
        <f>VLOOKUP(A4090, [1]orders!A:B,2,FALSE)</f>
        <v>1171</v>
      </c>
      <c r="J4090" s="14" t="str">
        <f>VLOOKUP(A4090, [1]orders!A:I,9,FALSE)</f>
        <v>earlean.pena@yahoo.com</v>
      </c>
      <c r="K4090" s="14">
        <f>VLOOKUP(A4090, [1]orders!A:J,10,FALSE)</f>
        <v>13440</v>
      </c>
      <c r="L4090" s="2" t="str">
        <f>IFERROR(VLOOKUP(C4090, [5]stores!A:B, 2, FALSE), "Unknown")</f>
        <v>Baldwin Bikes</v>
      </c>
      <c r="M4090" s="2" t="str">
        <f>VLOOKUP(D4090,[3]products!A:B,2,FALSE)</f>
        <v>Trek Precaliber 20 6-speed Girl's - 2018</v>
      </c>
      <c r="N4090" s="2" t="str">
        <f>VLOOKUP(D4090, [3]products!A:H, 8, FALSE)</f>
        <v>Trek</v>
      </c>
      <c r="O4090" s="21">
        <f>VLOOKUP(A4090, [1]orders!A:D, 4, FALSE)</f>
        <v>43150</v>
      </c>
      <c r="P4090" s="2">
        <v>1</v>
      </c>
      <c r="Q4090" s="2">
        <v>289.99</v>
      </c>
      <c r="R4090" s="27">
        <v>7.0000000000000007E-2</v>
      </c>
      <c r="S4090" s="2">
        <f t="shared" si="63"/>
        <v>289.99</v>
      </c>
    </row>
    <row r="4091" spans="1:19" x14ac:dyDescent="0.3">
      <c r="A4091" s="2">
        <v>1403</v>
      </c>
      <c r="B4091" s="2">
        <v>1</v>
      </c>
      <c r="C4091" s="2">
        <f>VLOOKUP(A4091, [1]orders!A:G, 7, FALSE)</f>
        <v>2</v>
      </c>
      <c r="D4091" s="2">
        <v>93</v>
      </c>
      <c r="E4091" s="2">
        <f>VLOOKUP(C4091, [2]staffs!A:G,1,FALSE)</f>
        <v>2</v>
      </c>
      <c r="F4091" s="2" t="str">
        <f>VLOOKUP(E4091, [2]staffs!A:D,4,FALSE)</f>
        <v>mireya.copeland@bikes.shop</v>
      </c>
      <c r="G4091" s="2">
        <f>VLOOKUP(D4091, [3]products!$A:$D, 4, FALSE)</f>
        <v>1</v>
      </c>
      <c r="H4091" s="2" t="str">
        <f>VLOOKUP(G4091, [4]categories!A:B, 2, FALSE)</f>
        <v>Children Bicycles</v>
      </c>
      <c r="I4091" s="14">
        <f>VLOOKUP(A4091, [1]orders!A:B,2,FALSE)</f>
        <v>452</v>
      </c>
      <c r="J4091" s="14" t="str">
        <f>VLOOKUP(A4091, [1]orders!A:I,9,FALSE)</f>
        <v>cassandra.nichols@yahoo.com</v>
      </c>
      <c r="K4091" s="14">
        <f>VLOOKUP(A4091, [1]orders!A:J,10,FALSE)</f>
        <v>11801</v>
      </c>
      <c r="L4091" s="2" t="str">
        <f>IFERROR(VLOOKUP(C4091, [5]stores!A:B, 2, FALSE), "Unknown")</f>
        <v>Baldwin Bikes</v>
      </c>
      <c r="M4091" s="2" t="str">
        <f>VLOOKUP(D4091,[3]products!A:B,2,FALSE)</f>
        <v>Haro Shredder 20 Girls - 2017</v>
      </c>
      <c r="N4091" s="2" t="str">
        <f>VLOOKUP(D4091, [3]products!A:H, 8, FALSE)</f>
        <v>Haro</v>
      </c>
      <c r="O4091" s="21">
        <f>VLOOKUP(A4091, [1]orders!A:D, 4, FALSE)</f>
        <v>43152</v>
      </c>
      <c r="P4091" s="2">
        <v>2</v>
      </c>
      <c r="Q4091" s="2">
        <v>209.99</v>
      </c>
      <c r="R4091" s="27">
        <v>0.1</v>
      </c>
      <c r="S4091" s="2">
        <f t="shared" si="63"/>
        <v>419.98</v>
      </c>
    </row>
    <row r="4092" spans="1:19" x14ac:dyDescent="0.3">
      <c r="A4092" s="2">
        <v>1404</v>
      </c>
      <c r="B4092" s="2">
        <v>1</v>
      </c>
      <c r="C4092" s="2">
        <f>VLOOKUP(A4092, [1]orders!A:G, 7, FALSE)</f>
        <v>1</v>
      </c>
      <c r="D4092" s="2">
        <v>112</v>
      </c>
      <c r="E4092" s="2">
        <f>VLOOKUP(C4092, [2]staffs!A:G,1,FALSE)</f>
        <v>1</v>
      </c>
      <c r="F4092" s="2" t="str">
        <f>VLOOKUP(E4092, [2]staffs!A:D,4,FALSE)</f>
        <v>fabiola.jackson@bikes.shop</v>
      </c>
      <c r="G4092" s="2">
        <f>VLOOKUP(D4092, [3]products!$A:$D, 4, FALSE)</f>
        <v>6</v>
      </c>
      <c r="H4092" s="2" t="str">
        <f>VLOOKUP(G4092, [4]categories!A:B, 2, FALSE)</f>
        <v>Mountain Bikes</v>
      </c>
      <c r="I4092" s="14">
        <f>VLOOKUP(A4092, [1]orders!A:B,2,FALSE)</f>
        <v>1240</v>
      </c>
      <c r="J4092" s="14" t="str">
        <f>VLOOKUP(A4092, [1]orders!A:I,9,FALSE)</f>
        <v>bella.perez@msn.com</v>
      </c>
      <c r="K4092" s="14">
        <f>VLOOKUP(A4092, [1]orders!A:J,10,FALSE)</f>
        <v>91010</v>
      </c>
      <c r="L4092" s="2" t="str">
        <f>IFERROR(VLOOKUP(C4092, [5]stores!A:B, 2, FALSE), "Unknown")</f>
        <v>Santa Cruz Bikes</v>
      </c>
      <c r="M4092" s="2" t="str">
        <f>VLOOKUP(D4092,[3]products!A:B,2,FALSE)</f>
        <v>Trek 820 - 2018</v>
      </c>
      <c r="N4092" s="2" t="str">
        <f>VLOOKUP(D4092, [3]products!A:H, 8, FALSE)</f>
        <v>Trek</v>
      </c>
      <c r="O4092" s="21">
        <f>VLOOKUP(A4092, [1]orders!A:D, 4, FALSE)</f>
        <v>43154</v>
      </c>
      <c r="P4092" s="2">
        <v>2</v>
      </c>
      <c r="Q4092" s="2">
        <v>379.99</v>
      </c>
      <c r="R4092" s="27">
        <v>0.05</v>
      </c>
      <c r="S4092" s="2">
        <f t="shared" si="63"/>
        <v>759.98</v>
      </c>
    </row>
    <row r="4093" spans="1:19" x14ac:dyDescent="0.3">
      <c r="A4093" s="2">
        <v>1404</v>
      </c>
      <c r="B4093" s="2">
        <v>2</v>
      </c>
      <c r="C4093" s="2">
        <f>VLOOKUP(A4093, [1]orders!A:G, 7, FALSE)</f>
        <v>1</v>
      </c>
      <c r="D4093" s="2">
        <v>220</v>
      </c>
      <c r="E4093" s="2">
        <f>VLOOKUP(C4093, [2]staffs!A:G,1,FALSE)</f>
        <v>1</v>
      </c>
      <c r="F4093" s="2" t="str">
        <f>VLOOKUP(E4093, [2]staffs!A:D,4,FALSE)</f>
        <v>fabiola.jackson@bikes.shop</v>
      </c>
      <c r="G4093" s="2">
        <f>VLOOKUP(D4093, [3]products!$A:$D, 4, FALSE)</f>
        <v>3</v>
      </c>
      <c r="H4093" s="2" t="str">
        <f>VLOOKUP(G4093, [4]categories!A:B, 2, FALSE)</f>
        <v>Cruisers Bicycles</v>
      </c>
      <c r="I4093" s="14">
        <f>VLOOKUP(A4093, [1]orders!A:B,2,FALSE)</f>
        <v>1240</v>
      </c>
      <c r="J4093" s="14" t="str">
        <f>VLOOKUP(A4093, [1]orders!A:I,9,FALSE)</f>
        <v>bella.perez@msn.com</v>
      </c>
      <c r="K4093" s="14">
        <f>VLOOKUP(A4093, [1]orders!A:J,10,FALSE)</f>
        <v>91010</v>
      </c>
      <c r="L4093" s="2" t="str">
        <f>IFERROR(VLOOKUP(C4093, [5]stores!A:B, 2, FALSE), "Unknown")</f>
        <v>Santa Cruz Bikes</v>
      </c>
      <c r="M4093" s="2" t="str">
        <f>VLOOKUP(D4093,[3]products!A:B,2,FALSE)</f>
        <v>Electra Cruiser 1 Ladies' - 2018</v>
      </c>
      <c r="N4093" s="2" t="str">
        <f>VLOOKUP(D4093, [3]products!A:H, 8, FALSE)</f>
        <v>Electra</v>
      </c>
      <c r="O4093" s="21">
        <f>VLOOKUP(A4093, [1]orders!A:D, 4, FALSE)</f>
        <v>43154</v>
      </c>
      <c r="P4093" s="2">
        <v>1</v>
      </c>
      <c r="Q4093" s="2">
        <v>269.99</v>
      </c>
      <c r="R4093" s="27">
        <v>0.1</v>
      </c>
      <c r="S4093" s="2">
        <f t="shared" si="63"/>
        <v>269.99</v>
      </c>
    </row>
    <row r="4094" spans="1:19" x14ac:dyDescent="0.3">
      <c r="A4094" s="2">
        <v>1404</v>
      </c>
      <c r="B4094" s="2">
        <v>3</v>
      </c>
      <c r="C4094" s="2">
        <f>VLOOKUP(A4094, [1]orders!A:G, 7, FALSE)</f>
        <v>1</v>
      </c>
      <c r="D4094" s="2">
        <v>193</v>
      </c>
      <c r="E4094" s="2">
        <f>VLOOKUP(C4094, [2]staffs!A:G,1,FALSE)</f>
        <v>1</v>
      </c>
      <c r="F4094" s="2" t="str">
        <f>VLOOKUP(E4094, [2]staffs!A:D,4,FALSE)</f>
        <v>fabiola.jackson@bikes.shop</v>
      </c>
      <c r="G4094" s="2">
        <f>VLOOKUP(D4094, [3]products!$A:$D, 4, FALSE)</f>
        <v>5</v>
      </c>
      <c r="H4094" s="2" t="str">
        <f>VLOOKUP(G4094, [4]categories!A:B, 2, FALSE)</f>
        <v>Electric Bikes</v>
      </c>
      <c r="I4094" s="14">
        <f>VLOOKUP(A4094, [1]orders!A:B,2,FALSE)</f>
        <v>1240</v>
      </c>
      <c r="J4094" s="14" t="str">
        <f>VLOOKUP(A4094, [1]orders!A:I,9,FALSE)</f>
        <v>bella.perez@msn.com</v>
      </c>
      <c r="K4094" s="14">
        <f>VLOOKUP(A4094, [1]orders!A:J,10,FALSE)</f>
        <v>91010</v>
      </c>
      <c r="L4094" s="2" t="str">
        <f>IFERROR(VLOOKUP(C4094, [5]stores!A:B, 2, FALSE), "Unknown")</f>
        <v>Santa Cruz Bikes</v>
      </c>
      <c r="M4094" s="2" t="str">
        <f>VLOOKUP(D4094,[3]products!A:B,2,FALSE)</f>
        <v>Trek Lift+ - 2018</v>
      </c>
      <c r="N4094" s="2" t="str">
        <f>VLOOKUP(D4094, [3]products!A:H, 8, FALSE)</f>
        <v>Trek</v>
      </c>
      <c r="O4094" s="21">
        <f>VLOOKUP(A4094, [1]orders!A:D, 4, FALSE)</f>
        <v>43154</v>
      </c>
      <c r="P4094" s="2">
        <v>2</v>
      </c>
      <c r="Q4094" s="2">
        <v>2799.99</v>
      </c>
      <c r="R4094" s="27">
        <v>0.2</v>
      </c>
      <c r="S4094" s="2">
        <f t="shared" si="63"/>
        <v>5599.98</v>
      </c>
    </row>
    <row r="4095" spans="1:19" x14ac:dyDescent="0.3">
      <c r="A4095" s="2">
        <v>1405</v>
      </c>
      <c r="B4095" s="2">
        <v>1</v>
      </c>
      <c r="C4095" s="2">
        <f>VLOOKUP(A4095, [1]orders!A:G, 7, FALSE)</f>
        <v>2</v>
      </c>
      <c r="D4095" s="2">
        <v>162</v>
      </c>
      <c r="E4095" s="2">
        <f>VLOOKUP(C4095, [2]staffs!A:G,1,FALSE)</f>
        <v>2</v>
      </c>
      <c r="F4095" s="2" t="str">
        <f>VLOOKUP(E4095, [2]staffs!A:D,4,FALSE)</f>
        <v>mireya.copeland@bikes.shop</v>
      </c>
      <c r="G4095" s="2">
        <f>VLOOKUP(D4095, [3]products!$A:$D, 4, FALSE)</f>
        <v>7</v>
      </c>
      <c r="H4095" s="2" t="str">
        <f>VLOOKUP(G4095, [4]categories!A:B, 2, FALSE)</f>
        <v>Road Bikes</v>
      </c>
      <c r="I4095" s="14">
        <f>VLOOKUP(A4095, [1]orders!A:B,2,FALSE)</f>
        <v>100</v>
      </c>
      <c r="J4095" s="14" t="str">
        <f>VLOOKUP(A4095, [1]orders!A:I,9,FALSE)</f>
        <v>kellie.franco@yahoo.com</v>
      </c>
      <c r="K4095" s="14">
        <f>VLOOKUP(A4095, [1]orders!A:J,10,FALSE)</f>
        <v>11725</v>
      </c>
      <c r="L4095" s="2" t="str">
        <f>IFERROR(VLOOKUP(C4095, [5]stores!A:B, 2, FALSE), "Unknown")</f>
        <v>Baldwin Bikes</v>
      </c>
      <c r="M4095" s="2" t="str">
        <f>VLOOKUP(D4095,[3]products!A:B,2,FALSE)</f>
        <v>Trek Emonda SL 6 Disc - 2018</v>
      </c>
      <c r="N4095" s="2" t="str">
        <f>VLOOKUP(D4095, [3]products!A:H, 8, FALSE)</f>
        <v>Trek</v>
      </c>
      <c r="O4095" s="21">
        <f>VLOOKUP(A4095, [1]orders!A:D, 4, FALSE)</f>
        <v>43156</v>
      </c>
      <c r="P4095" s="2">
        <v>2</v>
      </c>
      <c r="Q4095" s="2">
        <v>2999.99</v>
      </c>
      <c r="R4095" s="27">
        <v>0.1</v>
      </c>
      <c r="S4095" s="2">
        <f t="shared" si="63"/>
        <v>5999.98</v>
      </c>
    </row>
    <row r="4096" spans="1:19" x14ac:dyDescent="0.3">
      <c r="A4096" s="2">
        <v>1406</v>
      </c>
      <c r="B4096" s="2">
        <v>1</v>
      </c>
      <c r="C4096" s="2">
        <f>VLOOKUP(A4096, [1]orders!A:G, 7, FALSE)</f>
        <v>2</v>
      </c>
      <c r="D4096" s="2">
        <v>230</v>
      </c>
      <c r="E4096" s="2">
        <f>VLOOKUP(C4096, [2]staffs!A:G,1,FALSE)</f>
        <v>2</v>
      </c>
      <c r="F4096" s="2" t="str">
        <f>VLOOKUP(E4096, [2]staffs!A:D,4,FALSE)</f>
        <v>mireya.copeland@bikes.shop</v>
      </c>
      <c r="G4096" s="2">
        <f>VLOOKUP(D4096, [3]products!$A:$D, 4, FALSE)</f>
        <v>3</v>
      </c>
      <c r="H4096" s="2" t="str">
        <f>VLOOKUP(G4096, [4]categories!A:B, 2, FALSE)</f>
        <v>Cruisers Bicycles</v>
      </c>
      <c r="I4096" s="14">
        <f>VLOOKUP(A4096, [1]orders!A:B,2,FALSE)</f>
        <v>1053</v>
      </c>
      <c r="J4096" s="14" t="str">
        <f>VLOOKUP(A4096, [1]orders!A:I,9,FALSE)</f>
        <v>parthenia.figueroa@msn.com</v>
      </c>
      <c r="K4096" s="14">
        <f>VLOOKUP(A4096, [1]orders!A:J,10,FALSE)</f>
        <v>10541</v>
      </c>
      <c r="L4096" s="2" t="str">
        <f>IFERROR(VLOOKUP(C4096, [5]stores!A:B, 2, FALSE), "Unknown")</f>
        <v>Baldwin Bikes</v>
      </c>
      <c r="M4096" s="2" t="str">
        <f>VLOOKUP(D4096,[3]products!A:B,2,FALSE)</f>
        <v>Electra Cruiser Lux 1 Ladies' - 2018</v>
      </c>
      <c r="N4096" s="2" t="str">
        <f>VLOOKUP(D4096, [3]products!A:H, 8, FALSE)</f>
        <v>Electra</v>
      </c>
      <c r="O4096" s="21">
        <f>VLOOKUP(A4096, [1]orders!A:D, 4, FALSE)</f>
        <v>43156</v>
      </c>
      <c r="P4096" s="2">
        <v>2</v>
      </c>
      <c r="Q4096" s="2">
        <v>429.99</v>
      </c>
      <c r="R4096" s="27">
        <v>0.05</v>
      </c>
      <c r="S4096" s="2">
        <f t="shared" si="63"/>
        <v>859.98</v>
      </c>
    </row>
    <row r="4097" spans="1:19" x14ac:dyDescent="0.3">
      <c r="A4097" s="2">
        <v>1406</v>
      </c>
      <c r="B4097" s="2">
        <v>2</v>
      </c>
      <c r="C4097" s="2">
        <f>VLOOKUP(A4097, [1]orders!A:G, 7, FALSE)</f>
        <v>2</v>
      </c>
      <c r="D4097" s="2">
        <v>113</v>
      </c>
      <c r="E4097" s="2">
        <f>VLOOKUP(C4097, [2]staffs!A:G,1,FALSE)</f>
        <v>2</v>
      </c>
      <c r="F4097" s="2" t="str">
        <f>VLOOKUP(E4097, [2]staffs!A:D,4,FALSE)</f>
        <v>mireya.copeland@bikes.shop</v>
      </c>
      <c r="G4097" s="2">
        <f>VLOOKUP(D4097, [3]products!$A:$D, 4, FALSE)</f>
        <v>6</v>
      </c>
      <c r="H4097" s="2" t="str">
        <f>VLOOKUP(G4097, [4]categories!A:B, 2, FALSE)</f>
        <v>Mountain Bikes</v>
      </c>
      <c r="I4097" s="14">
        <f>VLOOKUP(A4097, [1]orders!A:B,2,FALSE)</f>
        <v>1053</v>
      </c>
      <c r="J4097" s="14" t="str">
        <f>VLOOKUP(A4097, [1]orders!A:I,9,FALSE)</f>
        <v>parthenia.figueroa@msn.com</v>
      </c>
      <c r="K4097" s="14">
        <f>VLOOKUP(A4097, [1]orders!A:J,10,FALSE)</f>
        <v>10541</v>
      </c>
      <c r="L4097" s="2" t="str">
        <f>IFERROR(VLOOKUP(C4097, [5]stores!A:B, 2, FALSE), "Unknown")</f>
        <v>Baldwin Bikes</v>
      </c>
      <c r="M4097" s="2" t="str">
        <f>VLOOKUP(D4097,[3]products!A:B,2,FALSE)</f>
        <v>Trek Marlin 5 - 2018</v>
      </c>
      <c r="N4097" s="2" t="str">
        <f>VLOOKUP(D4097, [3]products!A:H, 8, FALSE)</f>
        <v>Trek</v>
      </c>
      <c r="O4097" s="21">
        <f>VLOOKUP(A4097, [1]orders!A:D, 4, FALSE)</f>
        <v>43156</v>
      </c>
      <c r="P4097" s="2">
        <v>1</v>
      </c>
      <c r="Q4097" s="2">
        <v>489.99</v>
      </c>
      <c r="R4097" s="27">
        <v>0.1</v>
      </c>
      <c r="S4097" s="2">
        <f t="shared" si="63"/>
        <v>489.99</v>
      </c>
    </row>
    <row r="4098" spans="1:19" x14ac:dyDescent="0.3">
      <c r="A4098" s="2">
        <v>1407</v>
      </c>
      <c r="B4098" s="2">
        <v>1</v>
      </c>
      <c r="C4098" s="2">
        <f>VLOOKUP(A4098, [1]orders!A:G, 7, FALSE)</f>
        <v>2</v>
      </c>
      <c r="D4098" s="2">
        <v>300</v>
      </c>
      <c r="E4098" s="2">
        <f>VLOOKUP(C4098, [2]staffs!A:G,1,FALSE)</f>
        <v>2</v>
      </c>
      <c r="F4098" s="2" t="str">
        <f>VLOOKUP(E4098, [2]staffs!A:D,4,FALSE)</f>
        <v>mireya.copeland@bikes.shop</v>
      </c>
      <c r="G4098" s="2">
        <f>VLOOKUP(D4098, [3]products!$A:$D, 4, FALSE)</f>
        <v>2</v>
      </c>
      <c r="H4098" s="2" t="str">
        <f>VLOOKUP(G4098, [4]categories!A:B, 2, FALSE)</f>
        <v>Comfort Bicycles</v>
      </c>
      <c r="I4098" s="14">
        <f>VLOOKUP(A4098, [1]orders!A:B,2,FALSE)</f>
        <v>18</v>
      </c>
      <c r="J4098" s="14" t="str">
        <f>VLOOKUP(A4098, [1]orders!A:I,9,FALSE)</f>
        <v>georgetta.hardin@aol.com</v>
      </c>
      <c r="K4098" s="14">
        <f>VLOOKUP(A4098, [1]orders!A:J,10,FALSE)</f>
        <v>14424</v>
      </c>
      <c r="L4098" s="2" t="str">
        <f>IFERROR(VLOOKUP(C4098, [5]stores!A:B, 2, FALSE), "Unknown")</f>
        <v>Baldwin Bikes</v>
      </c>
      <c r="M4098" s="2" t="str">
        <f>VLOOKUP(D4098,[3]products!A:B,2,FALSE)</f>
        <v>Electra Townie Balloon 3i EQ Ladies' - 2018</v>
      </c>
      <c r="N4098" s="2" t="str">
        <f>VLOOKUP(D4098, [3]products!A:H, 8, FALSE)</f>
        <v>Electra</v>
      </c>
      <c r="O4098" s="21">
        <f>VLOOKUP(A4098, [1]orders!A:D, 4, FALSE)</f>
        <v>43157</v>
      </c>
      <c r="P4098" s="2">
        <v>1</v>
      </c>
      <c r="Q4098" s="2">
        <v>799.99</v>
      </c>
      <c r="R4098" s="27">
        <v>0.05</v>
      </c>
      <c r="S4098" s="2">
        <f t="shared" si="63"/>
        <v>799.99</v>
      </c>
    </row>
    <row r="4099" spans="1:19" x14ac:dyDescent="0.3">
      <c r="A4099" s="2">
        <v>1407</v>
      </c>
      <c r="B4099" s="2">
        <v>2</v>
      </c>
      <c r="C4099" s="2">
        <f>VLOOKUP(A4099, [1]orders!A:G, 7, FALSE)</f>
        <v>2</v>
      </c>
      <c r="D4099" s="2">
        <v>36</v>
      </c>
      <c r="E4099" s="2">
        <f>VLOOKUP(C4099, [2]staffs!A:G,1,FALSE)</f>
        <v>2</v>
      </c>
      <c r="F4099" s="2" t="str">
        <f>VLOOKUP(E4099, [2]staffs!A:D,4,FALSE)</f>
        <v>mireya.copeland@bikes.shop</v>
      </c>
      <c r="G4099" s="2">
        <f>VLOOKUP(D4099, [3]products!$A:$D, 4, FALSE)</f>
        <v>6</v>
      </c>
      <c r="H4099" s="2" t="str">
        <f>VLOOKUP(G4099, [4]categories!A:B, 2, FALSE)</f>
        <v>Mountain Bikes</v>
      </c>
      <c r="I4099" s="14">
        <f>VLOOKUP(A4099, [1]orders!A:B,2,FALSE)</f>
        <v>18</v>
      </c>
      <c r="J4099" s="14" t="str">
        <f>VLOOKUP(A4099, [1]orders!A:I,9,FALSE)</f>
        <v>georgetta.hardin@aol.com</v>
      </c>
      <c r="K4099" s="14">
        <f>VLOOKUP(A4099, [1]orders!A:J,10,FALSE)</f>
        <v>14424</v>
      </c>
      <c r="L4099" s="2" t="str">
        <f>IFERROR(VLOOKUP(C4099, [5]stores!A:B, 2, FALSE), "Unknown")</f>
        <v>Baldwin Bikes</v>
      </c>
      <c r="M4099" s="2" t="str">
        <f>VLOOKUP(D4099,[3]products!A:B,2,FALSE)</f>
        <v>Surly Troll Frameset - 2017</v>
      </c>
      <c r="N4099" s="2" t="str">
        <f>VLOOKUP(D4099, [3]products!A:H, 8, FALSE)</f>
        <v>Surly</v>
      </c>
      <c r="O4099" s="21">
        <f>VLOOKUP(A4099, [1]orders!A:D, 4, FALSE)</f>
        <v>43157</v>
      </c>
      <c r="P4099" s="2">
        <v>2</v>
      </c>
      <c r="Q4099" s="2">
        <v>832.99</v>
      </c>
      <c r="R4099" s="27">
        <v>0.1</v>
      </c>
      <c r="S4099" s="2">
        <f t="shared" ref="S4099:S4162" si="64">P4099*Q4099</f>
        <v>1665.98</v>
      </c>
    </row>
    <row r="4100" spans="1:19" x14ac:dyDescent="0.3">
      <c r="A4100" s="2">
        <v>1407</v>
      </c>
      <c r="B4100" s="2">
        <v>3</v>
      </c>
      <c r="C4100" s="2">
        <f>VLOOKUP(A4100, [1]orders!A:G, 7, FALSE)</f>
        <v>2</v>
      </c>
      <c r="D4100" s="2">
        <v>266</v>
      </c>
      <c r="E4100" s="2">
        <f>VLOOKUP(C4100, [2]staffs!A:G,1,FALSE)</f>
        <v>2</v>
      </c>
      <c r="F4100" s="2" t="str">
        <f>VLOOKUP(E4100, [2]staffs!A:D,4,FALSE)</f>
        <v>mireya.copeland@bikes.shop</v>
      </c>
      <c r="G4100" s="2">
        <f>VLOOKUP(D4100, [3]products!$A:$D, 4, FALSE)</f>
        <v>1</v>
      </c>
      <c r="H4100" s="2" t="str">
        <f>VLOOKUP(G4100, [4]categories!A:B, 2, FALSE)</f>
        <v>Children Bicycles</v>
      </c>
      <c r="I4100" s="14">
        <f>VLOOKUP(A4100, [1]orders!A:B,2,FALSE)</f>
        <v>18</v>
      </c>
      <c r="J4100" s="14" t="str">
        <f>VLOOKUP(A4100, [1]orders!A:I,9,FALSE)</f>
        <v>georgetta.hardin@aol.com</v>
      </c>
      <c r="K4100" s="14">
        <f>VLOOKUP(A4100, [1]orders!A:J,10,FALSE)</f>
        <v>14424</v>
      </c>
      <c r="L4100" s="2" t="str">
        <f>IFERROR(VLOOKUP(C4100, [5]stores!A:B, 2, FALSE), "Unknown")</f>
        <v>Baldwin Bikes</v>
      </c>
      <c r="M4100" s="2" t="str">
        <f>VLOOKUP(D4100,[3]products!A:B,2,FALSE)</f>
        <v>Trek Superfly 20 - 2018</v>
      </c>
      <c r="N4100" s="2" t="str">
        <f>VLOOKUP(D4100, [3]products!A:H, 8, FALSE)</f>
        <v>Trek</v>
      </c>
      <c r="O4100" s="21">
        <f>VLOOKUP(A4100, [1]orders!A:D, 4, FALSE)</f>
        <v>43157</v>
      </c>
      <c r="P4100" s="2">
        <v>1</v>
      </c>
      <c r="Q4100" s="2">
        <v>399.99</v>
      </c>
      <c r="R4100" s="27">
        <v>0.1</v>
      </c>
      <c r="S4100" s="2">
        <f t="shared" si="64"/>
        <v>399.99</v>
      </c>
    </row>
    <row r="4101" spans="1:19" x14ac:dyDescent="0.3">
      <c r="A4101" s="2">
        <v>1407</v>
      </c>
      <c r="B4101" s="2">
        <v>4</v>
      </c>
      <c r="C4101" s="2">
        <f>VLOOKUP(A4101, [1]orders!A:G, 7, FALSE)</f>
        <v>2</v>
      </c>
      <c r="D4101" s="2">
        <v>35</v>
      </c>
      <c r="E4101" s="2">
        <f>VLOOKUP(C4101, [2]staffs!A:G,1,FALSE)</f>
        <v>2</v>
      </c>
      <c r="F4101" s="2" t="str">
        <f>VLOOKUP(E4101, [2]staffs!A:D,4,FALSE)</f>
        <v>mireya.copeland@bikes.shop</v>
      </c>
      <c r="G4101" s="2">
        <f>VLOOKUP(D4101, [3]products!$A:$D, 4, FALSE)</f>
        <v>6</v>
      </c>
      <c r="H4101" s="2" t="str">
        <f>VLOOKUP(G4101, [4]categories!A:B, 2, FALSE)</f>
        <v>Mountain Bikes</v>
      </c>
      <c r="I4101" s="14">
        <f>VLOOKUP(A4101, [1]orders!A:B,2,FALSE)</f>
        <v>18</v>
      </c>
      <c r="J4101" s="14" t="str">
        <f>VLOOKUP(A4101, [1]orders!A:I,9,FALSE)</f>
        <v>georgetta.hardin@aol.com</v>
      </c>
      <c r="K4101" s="14">
        <f>VLOOKUP(A4101, [1]orders!A:J,10,FALSE)</f>
        <v>14424</v>
      </c>
      <c r="L4101" s="2" t="str">
        <f>IFERROR(VLOOKUP(C4101, [5]stores!A:B, 2, FALSE), "Unknown")</f>
        <v>Baldwin Bikes</v>
      </c>
      <c r="M4101" s="2" t="str">
        <f>VLOOKUP(D4101,[3]products!A:B,2,FALSE)</f>
        <v>Sun Bicycles Spider 3i - 2017</v>
      </c>
      <c r="N4101" s="2" t="str">
        <f>VLOOKUP(D4101, [3]products!A:H, 8, FALSE)</f>
        <v>Sun Bicycles</v>
      </c>
      <c r="O4101" s="21">
        <f>VLOOKUP(A4101, [1]orders!A:D, 4, FALSE)</f>
        <v>43157</v>
      </c>
      <c r="P4101" s="2">
        <v>1</v>
      </c>
      <c r="Q4101" s="2">
        <v>832.99</v>
      </c>
      <c r="R4101" s="27">
        <v>0.2</v>
      </c>
      <c r="S4101" s="2">
        <f t="shared" si="64"/>
        <v>832.99</v>
      </c>
    </row>
    <row r="4102" spans="1:19" x14ac:dyDescent="0.3">
      <c r="A4102" s="2">
        <v>1408</v>
      </c>
      <c r="B4102" s="2">
        <v>1</v>
      </c>
      <c r="C4102" s="2">
        <f>VLOOKUP(A4102, [1]orders!A:G, 7, FALSE)</f>
        <v>2</v>
      </c>
      <c r="D4102" s="2">
        <v>23</v>
      </c>
      <c r="E4102" s="2">
        <f>VLOOKUP(C4102, [2]staffs!A:G,1,FALSE)</f>
        <v>2</v>
      </c>
      <c r="F4102" s="2" t="str">
        <f>VLOOKUP(E4102, [2]staffs!A:D,4,FALSE)</f>
        <v>mireya.copeland@bikes.shop</v>
      </c>
      <c r="G4102" s="2">
        <f>VLOOKUP(D4102, [3]products!$A:$D, 4, FALSE)</f>
        <v>1</v>
      </c>
      <c r="H4102" s="2" t="str">
        <f>VLOOKUP(G4102, [4]categories!A:B, 2, FALSE)</f>
        <v>Children Bicycles</v>
      </c>
      <c r="I4102" s="14">
        <f>VLOOKUP(A4102, [1]orders!A:B,2,FALSE)</f>
        <v>1172</v>
      </c>
      <c r="J4102" s="14" t="str">
        <f>VLOOKUP(A4102, [1]orders!A:I,9,FALSE)</f>
        <v>katherin.clark@yahoo.com</v>
      </c>
      <c r="K4102" s="14">
        <f>VLOOKUP(A4102, [1]orders!A:J,10,FALSE)</f>
        <v>14534</v>
      </c>
      <c r="L4102" s="2" t="str">
        <f>IFERROR(VLOOKUP(C4102, [5]stores!A:B, 2, FALSE), "Unknown")</f>
        <v>Baldwin Bikes</v>
      </c>
      <c r="M4102" s="2" t="str">
        <f>VLOOKUP(D4102,[3]products!A:B,2,FALSE)</f>
        <v>Electra Girl's Hawaii 1 (20-inch) - 2015/2016</v>
      </c>
      <c r="N4102" s="2" t="str">
        <f>VLOOKUP(D4102, [3]products!A:H, 8, FALSE)</f>
        <v>Electra</v>
      </c>
      <c r="O4102" s="21">
        <f>VLOOKUP(A4102, [1]orders!A:D, 4, FALSE)</f>
        <v>43157</v>
      </c>
      <c r="P4102" s="2">
        <v>2</v>
      </c>
      <c r="Q4102" s="2">
        <v>299.99</v>
      </c>
      <c r="R4102" s="27">
        <v>0.2</v>
      </c>
      <c r="S4102" s="2">
        <f t="shared" si="64"/>
        <v>599.98</v>
      </c>
    </row>
    <row r="4103" spans="1:19" x14ac:dyDescent="0.3">
      <c r="A4103" s="2">
        <v>1408</v>
      </c>
      <c r="B4103" s="2">
        <v>2</v>
      </c>
      <c r="C4103" s="2">
        <f>VLOOKUP(A4103, [1]orders!A:G, 7, FALSE)</f>
        <v>2</v>
      </c>
      <c r="D4103" s="2">
        <v>166</v>
      </c>
      <c r="E4103" s="2">
        <f>VLOOKUP(C4103, [2]staffs!A:G,1,FALSE)</f>
        <v>2</v>
      </c>
      <c r="F4103" s="2" t="str">
        <f>VLOOKUP(E4103, [2]staffs!A:D,4,FALSE)</f>
        <v>mireya.copeland@bikes.shop</v>
      </c>
      <c r="G4103" s="2">
        <f>VLOOKUP(D4103, [3]products!$A:$D, 4, FALSE)</f>
        <v>7</v>
      </c>
      <c r="H4103" s="2" t="str">
        <f>VLOOKUP(G4103, [4]categories!A:B, 2, FALSE)</f>
        <v>Road Bikes</v>
      </c>
      <c r="I4103" s="14">
        <f>VLOOKUP(A4103, [1]orders!A:B,2,FALSE)</f>
        <v>1172</v>
      </c>
      <c r="J4103" s="14" t="str">
        <f>VLOOKUP(A4103, [1]orders!A:I,9,FALSE)</f>
        <v>katherin.clark@yahoo.com</v>
      </c>
      <c r="K4103" s="14">
        <f>VLOOKUP(A4103, [1]orders!A:J,10,FALSE)</f>
        <v>14534</v>
      </c>
      <c r="L4103" s="2" t="str">
        <f>IFERROR(VLOOKUP(C4103, [5]stores!A:B, 2, FALSE), "Unknown")</f>
        <v>Baldwin Bikes</v>
      </c>
      <c r="M4103" s="2" t="str">
        <f>VLOOKUP(D4103,[3]products!A:B,2,FALSE)</f>
        <v>Trek Domane AL 2 Women's - 2018</v>
      </c>
      <c r="N4103" s="2" t="str">
        <f>VLOOKUP(D4103, [3]products!A:H, 8, FALSE)</f>
        <v>Trek</v>
      </c>
      <c r="O4103" s="21">
        <f>VLOOKUP(A4103, [1]orders!A:D, 4, FALSE)</f>
        <v>43157</v>
      </c>
      <c r="P4103" s="2">
        <v>1</v>
      </c>
      <c r="Q4103" s="2">
        <v>749.99</v>
      </c>
      <c r="R4103" s="27">
        <v>0.2</v>
      </c>
      <c r="S4103" s="2">
        <f t="shared" si="64"/>
        <v>749.99</v>
      </c>
    </row>
    <row r="4104" spans="1:19" x14ac:dyDescent="0.3">
      <c r="A4104" s="2">
        <v>1408</v>
      </c>
      <c r="B4104" s="2">
        <v>3</v>
      </c>
      <c r="C4104" s="2">
        <f>VLOOKUP(A4104, [1]orders!A:G, 7, FALSE)</f>
        <v>2</v>
      </c>
      <c r="D4104" s="2">
        <v>114</v>
      </c>
      <c r="E4104" s="2">
        <f>VLOOKUP(C4104, [2]staffs!A:G,1,FALSE)</f>
        <v>2</v>
      </c>
      <c r="F4104" s="2" t="str">
        <f>VLOOKUP(E4104, [2]staffs!A:D,4,FALSE)</f>
        <v>mireya.copeland@bikes.shop</v>
      </c>
      <c r="G4104" s="2">
        <f>VLOOKUP(D4104, [3]products!$A:$D, 4, FALSE)</f>
        <v>6</v>
      </c>
      <c r="H4104" s="2" t="str">
        <f>VLOOKUP(G4104, [4]categories!A:B, 2, FALSE)</f>
        <v>Mountain Bikes</v>
      </c>
      <c r="I4104" s="14">
        <f>VLOOKUP(A4104, [1]orders!A:B,2,FALSE)</f>
        <v>1172</v>
      </c>
      <c r="J4104" s="14" t="str">
        <f>VLOOKUP(A4104, [1]orders!A:I,9,FALSE)</f>
        <v>katherin.clark@yahoo.com</v>
      </c>
      <c r="K4104" s="14">
        <f>VLOOKUP(A4104, [1]orders!A:J,10,FALSE)</f>
        <v>14534</v>
      </c>
      <c r="L4104" s="2" t="str">
        <f>IFERROR(VLOOKUP(C4104, [5]stores!A:B, 2, FALSE), "Unknown")</f>
        <v>Baldwin Bikes</v>
      </c>
      <c r="M4104" s="2" t="str">
        <f>VLOOKUP(D4104,[3]products!A:B,2,FALSE)</f>
        <v>Trek Marlin 6 - 2018</v>
      </c>
      <c r="N4104" s="2" t="str">
        <f>VLOOKUP(D4104, [3]products!A:H, 8, FALSE)</f>
        <v>Trek</v>
      </c>
      <c r="O4104" s="21">
        <f>VLOOKUP(A4104, [1]orders!A:D, 4, FALSE)</f>
        <v>43157</v>
      </c>
      <c r="P4104" s="2">
        <v>1</v>
      </c>
      <c r="Q4104" s="2">
        <v>579.99</v>
      </c>
      <c r="R4104" s="27">
        <v>7.0000000000000007E-2</v>
      </c>
      <c r="S4104" s="2">
        <f t="shared" si="64"/>
        <v>579.99</v>
      </c>
    </row>
    <row r="4105" spans="1:19" x14ac:dyDescent="0.3">
      <c r="A4105" s="2">
        <v>1408</v>
      </c>
      <c r="B4105" s="2">
        <v>4</v>
      </c>
      <c r="C4105" s="2">
        <f>VLOOKUP(A4105, [1]orders!A:G, 7, FALSE)</f>
        <v>2</v>
      </c>
      <c r="D4105" s="2">
        <v>137</v>
      </c>
      <c r="E4105" s="2">
        <f>VLOOKUP(C4105, [2]staffs!A:G,1,FALSE)</f>
        <v>2</v>
      </c>
      <c r="F4105" s="2" t="str">
        <f>VLOOKUP(E4105, [2]staffs!A:D,4,FALSE)</f>
        <v>mireya.copeland@bikes.shop</v>
      </c>
      <c r="G4105" s="2">
        <f>VLOOKUP(D4105, [3]products!$A:$D, 4, FALSE)</f>
        <v>6</v>
      </c>
      <c r="H4105" s="2" t="str">
        <f>VLOOKUP(G4105, [4]categories!A:B, 2, FALSE)</f>
        <v>Mountain Bikes</v>
      </c>
      <c r="I4105" s="14">
        <f>VLOOKUP(A4105, [1]orders!A:B,2,FALSE)</f>
        <v>1172</v>
      </c>
      <c r="J4105" s="14" t="str">
        <f>VLOOKUP(A4105, [1]orders!A:I,9,FALSE)</f>
        <v>katherin.clark@yahoo.com</v>
      </c>
      <c r="K4105" s="14">
        <f>VLOOKUP(A4105, [1]orders!A:J,10,FALSE)</f>
        <v>14534</v>
      </c>
      <c r="L4105" s="2" t="str">
        <f>IFERROR(VLOOKUP(C4105, [5]stores!A:B, 2, FALSE), "Unknown")</f>
        <v>Baldwin Bikes</v>
      </c>
      <c r="M4105" s="2" t="str">
        <f>VLOOKUP(D4105,[3]products!A:B,2,FALSE)</f>
        <v>Heller Shagamaw GX1 - 2018</v>
      </c>
      <c r="N4105" s="2" t="str">
        <f>VLOOKUP(D4105, [3]products!A:H, 8, FALSE)</f>
        <v>Heller</v>
      </c>
      <c r="O4105" s="21">
        <f>VLOOKUP(A4105, [1]orders!A:D, 4, FALSE)</f>
        <v>43157</v>
      </c>
      <c r="P4105" s="2">
        <v>2</v>
      </c>
      <c r="Q4105" s="2">
        <v>2599</v>
      </c>
      <c r="R4105" s="27">
        <v>0.2</v>
      </c>
      <c r="S4105" s="2">
        <f t="shared" si="64"/>
        <v>5198</v>
      </c>
    </row>
    <row r="4106" spans="1:19" x14ac:dyDescent="0.3">
      <c r="A4106" s="2">
        <v>1409</v>
      </c>
      <c r="B4106" s="2">
        <v>1</v>
      </c>
      <c r="C4106" s="2">
        <f>VLOOKUP(A4106, [1]orders!A:G, 7, FALSE)</f>
        <v>3</v>
      </c>
      <c r="D4106" s="2">
        <v>301</v>
      </c>
      <c r="E4106" s="2">
        <f>VLOOKUP(C4106, [2]staffs!A:G,1,FALSE)</f>
        <v>3</v>
      </c>
      <c r="F4106" s="2" t="str">
        <f>VLOOKUP(E4106, [2]staffs!A:D,4,FALSE)</f>
        <v>genna.serrano@bikes.shop</v>
      </c>
      <c r="G4106" s="2">
        <f>VLOOKUP(D4106, [3]products!$A:$D, 4, FALSE)</f>
        <v>2</v>
      </c>
      <c r="H4106" s="2" t="str">
        <f>VLOOKUP(G4106, [4]categories!A:B, 2, FALSE)</f>
        <v>Comfort Bicycles</v>
      </c>
      <c r="I4106" s="14">
        <f>VLOOKUP(A4106, [1]orders!A:B,2,FALSE)</f>
        <v>21</v>
      </c>
      <c r="J4106" s="14" t="str">
        <f>VLOOKUP(A4106, [1]orders!A:I,9,FALSE)</f>
        <v>tobie.little@gmail.com</v>
      </c>
      <c r="K4106" s="14">
        <f>VLOOKUP(A4106, [1]orders!A:J,10,FALSE)</f>
        <v>77904</v>
      </c>
      <c r="L4106" s="2" t="str">
        <f>IFERROR(VLOOKUP(C4106, [5]stores!A:B, 2, FALSE), "Unknown")</f>
        <v>Rowlett Bikes</v>
      </c>
      <c r="M4106" s="2" t="str">
        <f>VLOOKUP(D4106,[3]products!A:B,2,FALSE)</f>
        <v>Electra Townie Balloon 7i EQ - 2018</v>
      </c>
      <c r="N4106" s="2" t="str">
        <f>VLOOKUP(D4106, [3]products!A:H, 8, FALSE)</f>
        <v>Electra</v>
      </c>
      <c r="O4106" s="21">
        <f>VLOOKUP(A4106, [1]orders!A:D, 4, FALSE)</f>
        <v>43157</v>
      </c>
      <c r="P4106" s="2">
        <v>2</v>
      </c>
      <c r="Q4106" s="2">
        <v>899.99</v>
      </c>
      <c r="R4106" s="27">
        <v>7.0000000000000007E-2</v>
      </c>
      <c r="S4106" s="2">
        <f t="shared" si="64"/>
        <v>1799.98</v>
      </c>
    </row>
    <row r="4107" spans="1:19" x14ac:dyDescent="0.3">
      <c r="A4107" s="2">
        <v>1409</v>
      </c>
      <c r="B4107" s="2">
        <v>2</v>
      </c>
      <c r="C4107" s="2">
        <f>VLOOKUP(A4107, [1]orders!A:G, 7, FALSE)</f>
        <v>3</v>
      </c>
      <c r="D4107" s="2">
        <v>170</v>
      </c>
      <c r="E4107" s="2">
        <f>VLOOKUP(C4107, [2]staffs!A:G,1,FALSE)</f>
        <v>3</v>
      </c>
      <c r="F4107" s="2" t="str">
        <f>VLOOKUP(E4107, [2]staffs!A:D,4,FALSE)</f>
        <v>genna.serrano@bikes.shop</v>
      </c>
      <c r="G4107" s="2">
        <f>VLOOKUP(D4107, [3]products!$A:$D, 4, FALSE)</f>
        <v>7</v>
      </c>
      <c r="H4107" s="2" t="str">
        <f>VLOOKUP(G4107, [4]categories!A:B, 2, FALSE)</f>
        <v>Road Bikes</v>
      </c>
      <c r="I4107" s="14">
        <f>VLOOKUP(A4107, [1]orders!A:B,2,FALSE)</f>
        <v>21</v>
      </c>
      <c r="J4107" s="14" t="str">
        <f>VLOOKUP(A4107, [1]orders!A:I,9,FALSE)</f>
        <v>tobie.little@gmail.com</v>
      </c>
      <c r="K4107" s="14">
        <f>VLOOKUP(A4107, [1]orders!A:J,10,FALSE)</f>
        <v>77904</v>
      </c>
      <c r="L4107" s="2" t="str">
        <f>IFERROR(VLOOKUP(C4107, [5]stores!A:B, 2, FALSE), "Unknown")</f>
        <v>Rowlett Bikes</v>
      </c>
      <c r="M4107" s="2" t="str">
        <f>VLOOKUP(D4107,[3]products!A:B,2,FALSE)</f>
        <v>Trek CrossRip 2 - 2018</v>
      </c>
      <c r="N4107" s="2" t="str">
        <f>VLOOKUP(D4107, [3]products!A:H, 8, FALSE)</f>
        <v>Trek</v>
      </c>
      <c r="O4107" s="21">
        <f>VLOOKUP(A4107, [1]orders!A:D, 4, FALSE)</f>
        <v>43157</v>
      </c>
      <c r="P4107" s="2">
        <v>1</v>
      </c>
      <c r="Q4107" s="2">
        <v>1299.99</v>
      </c>
      <c r="R4107" s="27">
        <v>7.0000000000000007E-2</v>
      </c>
      <c r="S4107" s="2">
        <f t="shared" si="64"/>
        <v>1299.99</v>
      </c>
    </row>
    <row r="4108" spans="1:19" x14ac:dyDescent="0.3">
      <c r="A4108" s="2">
        <v>1409</v>
      </c>
      <c r="B4108" s="2">
        <v>3</v>
      </c>
      <c r="C4108" s="2">
        <f>VLOOKUP(A4108, [1]orders!A:G, 7, FALSE)</f>
        <v>3</v>
      </c>
      <c r="D4108" s="2">
        <v>171</v>
      </c>
      <c r="E4108" s="2">
        <f>VLOOKUP(C4108, [2]staffs!A:G,1,FALSE)</f>
        <v>3</v>
      </c>
      <c r="F4108" s="2" t="str">
        <f>VLOOKUP(E4108, [2]staffs!A:D,4,FALSE)</f>
        <v>genna.serrano@bikes.shop</v>
      </c>
      <c r="G4108" s="2">
        <f>VLOOKUP(D4108, [3]products!$A:$D, 4, FALSE)</f>
        <v>7</v>
      </c>
      <c r="H4108" s="2" t="str">
        <f>VLOOKUP(G4108, [4]categories!A:B, 2, FALSE)</f>
        <v>Road Bikes</v>
      </c>
      <c r="I4108" s="14">
        <f>VLOOKUP(A4108, [1]orders!A:B,2,FALSE)</f>
        <v>21</v>
      </c>
      <c r="J4108" s="14" t="str">
        <f>VLOOKUP(A4108, [1]orders!A:I,9,FALSE)</f>
        <v>tobie.little@gmail.com</v>
      </c>
      <c r="K4108" s="14">
        <f>VLOOKUP(A4108, [1]orders!A:J,10,FALSE)</f>
        <v>77904</v>
      </c>
      <c r="L4108" s="2" t="str">
        <f>IFERROR(VLOOKUP(C4108, [5]stores!A:B, 2, FALSE), "Unknown")</f>
        <v>Rowlett Bikes</v>
      </c>
      <c r="M4108" s="2" t="str">
        <f>VLOOKUP(D4108,[3]products!A:B,2,FALSE)</f>
        <v>Trek Domane SL 6 - 2018</v>
      </c>
      <c r="N4108" s="2" t="str">
        <f>VLOOKUP(D4108, [3]products!A:H, 8, FALSE)</f>
        <v>Trek</v>
      </c>
      <c r="O4108" s="21">
        <f>VLOOKUP(A4108, [1]orders!A:D, 4, FALSE)</f>
        <v>43157</v>
      </c>
      <c r="P4108" s="2">
        <v>2</v>
      </c>
      <c r="Q4108" s="2">
        <v>3199.99</v>
      </c>
      <c r="R4108" s="27">
        <v>0.05</v>
      </c>
      <c r="S4108" s="2">
        <f t="shared" si="64"/>
        <v>6399.98</v>
      </c>
    </row>
    <row r="4109" spans="1:19" x14ac:dyDescent="0.3">
      <c r="A4109" s="2">
        <v>1409</v>
      </c>
      <c r="B4109" s="2">
        <v>4</v>
      </c>
      <c r="C4109" s="2">
        <f>VLOOKUP(A4109, [1]orders!A:G, 7, FALSE)</f>
        <v>3</v>
      </c>
      <c r="D4109" s="2">
        <v>265</v>
      </c>
      <c r="E4109" s="2">
        <f>VLOOKUP(C4109, [2]staffs!A:G,1,FALSE)</f>
        <v>3</v>
      </c>
      <c r="F4109" s="2" t="str">
        <f>VLOOKUP(E4109, [2]staffs!A:D,4,FALSE)</f>
        <v>genna.serrano@bikes.shop</v>
      </c>
      <c r="G4109" s="2">
        <f>VLOOKUP(D4109, [3]products!$A:$D, 4, FALSE)</f>
        <v>1</v>
      </c>
      <c r="H4109" s="2" t="str">
        <f>VLOOKUP(G4109, [4]categories!A:B, 2, FALSE)</f>
        <v>Children Bicycles</v>
      </c>
      <c r="I4109" s="14">
        <f>VLOOKUP(A4109, [1]orders!A:B,2,FALSE)</f>
        <v>21</v>
      </c>
      <c r="J4109" s="14" t="str">
        <f>VLOOKUP(A4109, [1]orders!A:I,9,FALSE)</f>
        <v>tobie.little@gmail.com</v>
      </c>
      <c r="K4109" s="14">
        <f>VLOOKUP(A4109, [1]orders!A:J,10,FALSE)</f>
        <v>77904</v>
      </c>
      <c r="L4109" s="2" t="str">
        <f>IFERROR(VLOOKUP(C4109, [5]stores!A:B, 2, FALSE), "Unknown")</f>
        <v>Rowlett Bikes</v>
      </c>
      <c r="M4109" s="2" t="str">
        <f>VLOOKUP(D4109,[3]products!A:B,2,FALSE)</f>
        <v>Strider Strider 20 Sport - 2018</v>
      </c>
      <c r="N4109" s="2" t="str">
        <f>VLOOKUP(D4109, [3]products!A:H, 8, FALSE)</f>
        <v>Strider</v>
      </c>
      <c r="O4109" s="21">
        <f>VLOOKUP(A4109, [1]orders!A:D, 4, FALSE)</f>
        <v>43157</v>
      </c>
      <c r="P4109" s="2">
        <v>1</v>
      </c>
      <c r="Q4109" s="2">
        <v>289.99</v>
      </c>
      <c r="R4109" s="27">
        <v>0.05</v>
      </c>
      <c r="S4109" s="2">
        <f t="shared" si="64"/>
        <v>289.99</v>
      </c>
    </row>
    <row r="4110" spans="1:19" x14ac:dyDescent="0.3">
      <c r="A4110" s="2">
        <v>1409</v>
      </c>
      <c r="B4110" s="2">
        <v>5</v>
      </c>
      <c r="C4110" s="2">
        <f>VLOOKUP(A4110, [1]orders!A:G, 7, FALSE)</f>
        <v>3</v>
      </c>
      <c r="D4110" s="2">
        <v>222</v>
      </c>
      <c r="E4110" s="2">
        <f>VLOOKUP(C4110, [2]staffs!A:G,1,FALSE)</f>
        <v>3</v>
      </c>
      <c r="F4110" s="2" t="str">
        <f>VLOOKUP(E4110, [2]staffs!A:D,4,FALSE)</f>
        <v>genna.serrano@bikes.shop</v>
      </c>
      <c r="G4110" s="2">
        <f>VLOOKUP(D4110, [3]products!$A:$D, 4, FALSE)</f>
        <v>3</v>
      </c>
      <c r="H4110" s="2" t="str">
        <f>VLOOKUP(G4110, [4]categories!A:B, 2, FALSE)</f>
        <v>Cruisers Bicycles</v>
      </c>
      <c r="I4110" s="14">
        <f>VLOOKUP(A4110, [1]orders!A:B,2,FALSE)</f>
        <v>21</v>
      </c>
      <c r="J4110" s="14" t="str">
        <f>VLOOKUP(A4110, [1]orders!A:I,9,FALSE)</f>
        <v>tobie.little@gmail.com</v>
      </c>
      <c r="K4110" s="14">
        <f>VLOOKUP(A4110, [1]orders!A:J,10,FALSE)</f>
        <v>77904</v>
      </c>
      <c r="L4110" s="2" t="str">
        <f>IFERROR(VLOOKUP(C4110, [5]stores!A:B, 2, FALSE), "Unknown")</f>
        <v>Rowlett Bikes</v>
      </c>
      <c r="M4110" s="2" t="str">
        <f>VLOOKUP(D4110,[3]products!A:B,2,FALSE)</f>
        <v>Electra Cruiser 1 Tall - 2016/2018</v>
      </c>
      <c r="N4110" s="2" t="str">
        <f>VLOOKUP(D4110, [3]products!A:H, 8, FALSE)</f>
        <v>Electra</v>
      </c>
      <c r="O4110" s="21">
        <f>VLOOKUP(A4110, [1]orders!A:D, 4, FALSE)</f>
        <v>43157</v>
      </c>
      <c r="P4110" s="2">
        <v>1</v>
      </c>
      <c r="Q4110" s="2">
        <v>269.99</v>
      </c>
      <c r="R4110" s="27">
        <v>0.1</v>
      </c>
      <c r="S4110" s="2">
        <f t="shared" si="64"/>
        <v>269.99</v>
      </c>
    </row>
    <row r="4111" spans="1:19" x14ac:dyDescent="0.3">
      <c r="A4111" s="2">
        <v>1410</v>
      </c>
      <c r="B4111" s="2">
        <v>1</v>
      </c>
      <c r="C4111" s="2">
        <f>VLOOKUP(A4111, [1]orders!A:G, 7, FALSE)</f>
        <v>2</v>
      </c>
      <c r="D4111" s="2">
        <v>205</v>
      </c>
      <c r="E4111" s="2">
        <f>VLOOKUP(C4111, [2]staffs!A:G,1,FALSE)</f>
        <v>2</v>
      </c>
      <c r="F4111" s="2" t="str">
        <f>VLOOKUP(E4111, [2]staffs!A:D,4,FALSE)</f>
        <v>mireya.copeland@bikes.shop</v>
      </c>
      <c r="G4111" s="2">
        <f>VLOOKUP(D4111, [3]products!$A:$D, 4, FALSE)</f>
        <v>5</v>
      </c>
      <c r="H4111" s="2" t="str">
        <f>VLOOKUP(G4111, [4]categories!A:B, 2, FALSE)</f>
        <v>Electric Bikes</v>
      </c>
      <c r="I4111" s="14">
        <f>VLOOKUP(A4111, [1]orders!A:B,2,FALSE)</f>
        <v>1005</v>
      </c>
      <c r="J4111" s="14" t="str">
        <f>VLOOKUP(A4111, [1]orders!A:I,9,FALSE)</f>
        <v>ruthanne.franco@yahoo.com</v>
      </c>
      <c r="K4111" s="14">
        <f>VLOOKUP(A4111, [1]orders!A:J,10,FALSE)</f>
        <v>11102</v>
      </c>
      <c r="L4111" s="2" t="str">
        <f>IFERROR(VLOOKUP(C4111, [5]stores!A:B, 2, FALSE), "Unknown")</f>
        <v>Baldwin Bikes</v>
      </c>
      <c r="M4111" s="2" t="str">
        <f>VLOOKUP(D4111,[3]products!A:B,2,FALSE)</f>
        <v>Trek Super Commuter+ 8S - 2018</v>
      </c>
      <c r="N4111" s="2" t="str">
        <f>VLOOKUP(D4111, [3]products!A:H, 8, FALSE)</f>
        <v>Trek</v>
      </c>
      <c r="O4111" s="21">
        <f>VLOOKUP(A4111, [1]orders!A:D, 4, FALSE)</f>
        <v>43158</v>
      </c>
      <c r="P4111" s="2">
        <v>2</v>
      </c>
      <c r="Q4111" s="2">
        <v>4999.99</v>
      </c>
      <c r="R4111" s="27">
        <v>0.1</v>
      </c>
      <c r="S4111" s="2">
        <f t="shared" si="64"/>
        <v>9999.98</v>
      </c>
    </row>
    <row r="4112" spans="1:19" x14ac:dyDescent="0.3">
      <c r="A4112" s="2">
        <v>1410</v>
      </c>
      <c r="B4112" s="2">
        <v>2</v>
      </c>
      <c r="C4112" s="2">
        <f>VLOOKUP(A4112, [1]orders!A:G, 7, FALSE)</f>
        <v>2</v>
      </c>
      <c r="D4112" s="2">
        <v>203</v>
      </c>
      <c r="E4112" s="2">
        <f>VLOOKUP(C4112, [2]staffs!A:G,1,FALSE)</f>
        <v>2</v>
      </c>
      <c r="F4112" s="2" t="str">
        <f>VLOOKUP(E4112, [2]staffs!A:D,4,FALSE)</f>
        <v>mireya.copeland@bikes.shop</v>
      </c>
      <c r="G4112" s="2">
        <f>VLOOKUP(D4112, [3]products!$A:$D, 4, FALSE)</f>
        <v>5</v>
      </c>
      <c r="H4112" s="2" t="str">
        <f>VLOOKUP(G4112, [4]categories!A:B, 2, FALSE)</f>
        <v>Electric Bikes</v>
      </c>
      <c r="I4112" s="14">
        <f>VLOOKUP(A4112, [1]orders!A:B,2,FALSE)</f>
        <v>1005</v>
      </c>
      <c r="J4112" s="14" t="str">
        <f>VLOOKUP(A4112, [1]orders!A:I,9,FALSE)</f>
        <v>ruthanne.franco@yahoo.com</v>
      </c>
      <c r="K4112" s="14">
        <f>VLOOKUP(A4112, [1]orders!A:J,10,FALSE)</f>
        <v>11102</v>
      </c>
      <c r="L4112" s="2" t="str">
        <f>IFERROR(VLOOKUP(C4112, [5]stores!A:B, 2, FALSE), "Unknown")</f>
        <v>Baldwin Bikes</v>
      </c>
      <c r="M4112" s="2" t="str">
        <f>VLOOKUP(D4112,[3]products!A:B,2,FALSE)</f>
        <v>Trek Powerfly 7 FS - 2018</v>
      </c>
      <c r="N4112" s="2" t="str">
        <f>VLOOKUP(D4112, [3]products!A:H, 8, FALSE)</f>
        <v>Trek</v>
      </c>
      <c r="O4112" s="21">
        <f>VLOOKUP(A4112, [1]orders!A:D, 4, FALSE)</f>
        <v>43158</v>
      </c>
      <c r="P4112" s="2">
        <v>2</v>
      </c>
      <c r="Q4112" s="2">
        <v>4999.99</v>
      </c>
      <c r="R4112" s="27">
        <v>0.2</v>
      </c>
      <c r="S4112" s="2">
        <f t="shared" si="64"/>
        <v>9999.98</v>
      </c>
    </row>
    <row r="4113" spans="1:19" x14ac:dyDescent="0.3">
      <c r="A4113" s="2">
        <v>1410</v>
      </c>
      <c r="B4113" s="2">
        <v>3</v>
      </c>
      <c r="C4113" s="2">
        <f>VLOOKUP(A4113, [1]orders!A:G, 7, FALSE)</f>
        <v>2</v>
      </c>
      <c r="D4113" s="2">
        <v>304</v>
      </c>
      <c r="E4113" s="2">
        <f>VLOOKUP(C4113, [2]staffs!A:G,1,FALSE)</f>
        <v>2</v>
      </c>
      <c r="F4113" s="2" t="str">
        <f>VLOOKUP(E4113, [2]staffs!A:D,4,FALSE)</f>
        <v>mireya.copeland@bikes.shop</v>
      </c>
      <c r="G4113" s="2">
        <f>VLOOKUP(D4113, [3]products!$A:$D, 4, FALSE)</f>
        <v>2</v>
      </c>
      <c r="H4113" s="2" t="str">
        <f>VLOOKUP(G4113, [4]categories!A:B, 2, FALSE)</f>
        <v>Comfort Bicycles</v>
      </c>
      <c r="I4113" s="14">
        <f>VLOOKUP(A4113, [1]orders!A:B,2,FALSE)</f>
        <v>1005</v>
      </c>
      <c r="J4113" s="14" t="str">
        <f>VLOOKUP(A4113, [1]orders!A:I,9,FALSE)</f>
        <v>ruthanne.franco@yahoo.com</v>
      </c>
      <c r="K4113" s="14">
        <f>VLOOKUP(A4113, [1]orders!A:J,10,FALSE)</f>
        <v>11102</v>
      </c>
      <c r="L4113" s="2" t="str">
        <f>IFERROR(VLOOKUP(C4113, [5]stores!A:B, 2, FALSE), "Unknown")</f>
        <v>Baldwin Bikes</v>
      </c>
      <c r="M4113" s="2" t="str">
        <f>VLOOKUP(D4113,[3]products!A:B,2,FALSE)</f>
        <v>Electra Townie Original 21D EQ - 2017/2018</v>
      </c>
      <c r="N4113" s="2" t="str">
        <f>VLOOKUP(D4113, [3]products!A:H, 8, FALSE)</f>
        <v>Electra</v>
      </c>
      <c r="O4113" s="21">
        <f>VLOOKUP(A4113, [1]orders!A:D, 4, FALSE)</f>
        <v>43158</v>
      </c>
      <c r="P4113" s="2">
        <v>1</v>
      </c>
      <c r="Q4113" s="2">
        <v>679.99</v>
      </c>
      <c r="R4113" s="27">
        <v>0.1</v>
      </c>
      <c r="S4113" s="2">
        <f t="shared" si="64"/>
        <v>679.99</v>
      </c>
    </row>
    <row r="4114" spans="1:19" x14ac:dyDescent="0.3">
      <c r="A4114" s="2">
        <v>1411</v>
      </c>
      <c r="B4114" s="2">
        <v>1</v>
      </c>
      <c r="C4114" s="2">
        <f>VLOOKUP(A4114, [1]orders!A:G, 7, FALSE)</f>
        <v>1</v>
      </c>
      <c r="D4114" s="2">
        <v>9</v>
      </c>
      <c r="E4114" s="2">
        <f>VLOOKUP(C4114, [2]staffs!A:G,1,FALSE)</f>
        <v>1</v>
      </c>
      <c r="F4114" s="2" t="str">
        <f>VLOOKUP(E4114, [2]staffs!A:D,4,FALSE)</f>
        <v>fabiola.jackson@bikes.shop</v>
      </c>
      <c r="G4114" s="2">
        <f>VLOOKUP(D4114, [3]products!$A:$D, 4, FALSE)</f>
        <v>5</v>
      </c>
      <c r="H4114" s="2" t="str">
        <f>VLOOKUP(G4114, [4]categories!A:B, 2, FALSE)</f>
        <v>Electric Bikes</v>
      </c>
      <c r="I4114" s="14">
        <f>VLOOKUP(A4114, [1]orders!A:B,2,FALSE)</f>
        <v>109</v>
      </c>
      <c r="J4114" s="14" t="str">
        <f>VLOOKUP(A4114, [1]orders!A:I,9,FALSE)</f>
        <v>monica.sears@aol.com</v>
      </c>
      <c r="K4114" s="14">
        <f>VLOOKUP(A4114, [1]orders!A:J,10,FALSE)</f>
        <v>95127</v>
      </c>
      <c r="L4114" s="2" t="str">
        <f>IFERROR(VLOOKUP(C4114, [5]stores!A:B, 2, FALSE), "Unknown")</f>
        <v>Santa Cruz Bikes</v>
      </c>
      <c r="M4114" s="2" t="str">
        <f>VLOOKUP(D4114,[3]products!A:B,2,FALSE)</f>
        <v>Trek Conduit+ - 2016</v>
      </c>
      <c r="N4114" s="2" t="str">
        <f>VLOOKUP(D4114, [3]products!A:H, 8, FALSE)</f>
        <v>Trek</v>
      </c>
      <c r="O4114" s="21">
        <f>VLOOKUP(A4114, [1]orders!A:D, 4, FALSE)</f>
        <v>43160</v>
      </c>
      <c r="P4114" s="2">
        <v>1</v>
      </c>
      <c r="Q4114" s="2">
        <v>2999.99</v>
      </c>
      <c r="R4114" s="27">
        <v>0.1</v>
      </c>
      <c r="S4114" s="2">
        <f t="shared" si="64"/>
        <v>2999.99</v>
      </c>
    </row>
    <row r="4115" spans="1:19" x14ac:dyDescent="0.3">
      <c r="A4115" s="2">
        <v>1411</v>
      </c>
      <c r="B4115" s="2">
        <v>2</v>
      </c>
      <c r="C4115" s="2">
        <f>VLOOKUP(A4115, [1]orders!A:G, 7, FALSE)</f>
        <v>1</v>
      </c>
      <c r="D4115" s="2">
        <v>308</v>
      </c>
      <c r="E4115" s="2">
        <f>VLOOKUP(C4115, [2]staffs!A:G,1,FALSE)</f>
        <v>1</v>
      </c>
      <c r="F4115" s="2" t="str">
        <f>VLOOKUP(E4115, [2]staffs!A:D,4,FALSE)</f>
        <v>fabiola.jackson@bikes.shop</v>
      </c>
      <c r="G4115" s="2">
        <f>VLOOKUP(D4115, [3]products!$A:$D, 4, FALSE)</f>
        <v>2</v>
      </c>
      <c r="H4115" s="2" t="str">
        <f>VLOOKUP(G4115, [4]categories!A:B, 2, FALSE)</f>
        <v>Comfort Bicycles</v>
      </c>
      <c r="I4115" s="14">
        <f>VLOOKUP(A4115, [1]orders!A:B,2,FALSE)</f>
        <v>109</v>
      </c>
      <c r="J4115" s="14" t="str">
        <f>VLOOKUP(A4115, [1]orders!A:I,9,FALSE)</f>
        <v>monica.sears@aol.com</v>
      </c>
      <c r="K4115" s="14">
        <f>VLOOKUP(A4115, [1]orders!A:J,10,FALSE)</f>
        <v>95127</v>
      </c>
      <c r="L4115" s="2" t="str">
        <f>IFERROR(VLOOKUP(C4115, [5]stores!A:B, 2, FALSE), "Unknown")</f>
        <v>Santa Cruz Bikes</v>
      </c>
      <c r="M4115" s="2" t="str">
        <f>VLOOKUP(D4115,[3]products!A:B,2,FALSE)</f>
        <v>Electra Townie Balloon 8D EQ Ladies' - 2016/2017/2018</v>
      </c>
      <c r="N4115" s="2" t="str">
        <f>VLOOKUP(D4115, [3]products!A:H, 8, FALSE)</f>
        <v>Electra</v>
      </c>
      <c r="O4115" s="21">
        <f>VLOOKUP(A4115, [1]orders!A:D, 4, FALSE)</f>
        <v>43160</v>
      </c>
      <c r="P4115" s="2">
        <v>2</v>
      </c>
      <c r="Q4115" s="2">
        <v>749.99</v>
      </c>
      <c r="R4115" s="27">
        <v>0.2</v>
      </c>
      <c r="S4115" s="2">
        <f t="shared" si="64"/>
        <v>1499.98</v>
      </c>
    </row>
    <row r="4116" spans="1:19" x14ac:dyDescent="0.3">
      <c r="A4116" s="2">
        <v>1412</v>
      </c>
      <c r="B4116" s="2">
        <v>1</v>
      </c>
      <c r="C4116" s="2">
        <f>VLOOKUP(A4116, [1]orders!A:G, 7, FALSE)</f>
        <v>2</v>
      </c>
      <c r="D4116" s="2">
        <v>180</v>
      </c>
      <c r="E4116" s="2">
        <f>VLOOKUP(C4116, [2]staffs!A:G,1,FALSE)</f>
        <v>2</v>
      </c>
      <c r="F4116" s="2" t="str">
        <f>VLOOKUP(E4116, [2]staffs!A:D,4,FALSE)</f>
        <v>mireya.copeland@bikes.shop</v>
      </c>
      <c r="G4116" s="2">
        <f>VLOOKUP(D4116, [3]products!$A:$D, 4, FALSE)</f>
        <v>7</v>
      </c>
      <c r="H4116" s="2" t="str">
        <f>VLOOKUP(G4116, [4]categories!A:B, 2, FALSE)</f>
        <v>Road Bikes</v>
      </c>
      <c r="I4116" s="14">
        <f>VLOOKUP(A4116, [1]orders!A:B,2,FALSE)</f>
        <v>1043</v>
      </c>
      <c r="J4116" s="14" t="str">
        <f>VLOOKUP(A4116, [1]orders!A:I,9,FALSE)</f>
        <v>diane.jones@gmail.com</v>
      </c>
      <c r="K4116" s="14">
        <f>VLOOKUP(A4116, [1]orders!A:J,10,FALSE)</f>
        <v>11365</v>
      </c>
      <c r="L4116" s="2" t="str">
        <f>IFERROR(VLOOKUP(C4116, [5]stores!A:B, 2, FALSE), "Unknown")</f>
        <v>Baldwin Bikes</v>
      </c>
      <c r="M4116" s="2" t="str">
        <f>VLOOKUP(D4116,[3]products!A:B,2,FALSE)</f>
        <v>Trek Domane AL 3 Women's - 2018</v>
      </c>
      <c r="N4116" s="2" t="str">
        <f>VLOOKUP(D4116, [3]products!A:H, 8, FALSE)</f>
        <v>Trek</v>
      </c>
      <c r="O4116" s="21">
        <f>VLOOKUP(A4116, [1]orders!A:D, 4, FALSE)</f>
        <v>43160</v>
      </c>
      <c r="P4116" s="2">
        <v>2</v>
      </c>
      <c r="Q4116" s="2">
        <v>919.99</v>
      </c>
      <c r="R4116" s="27">
        <v>7.0000000000000007E-2</v>
      </c>
      <c r="S4116" s="2">
        <f t="shared" si="64"/>
        <v>1839.98</v>
      </c>
    </row>
    <row r="4117" spans="1:19" x14ac:dyDescent="0.3">
      <c r="A4117" s="2">
        <v>1412</v>
      </c>
      <c r="B4117" s="2">
        <v>2</v>
      </c>
      <c r="C4117" s="2">
        <f>VLOOKUP(A4117, [1]orders!A:G, 7, FALSE)</f>
        <v>2</v>
      </c>
      <c r="D4117" s="2">
        <v>43</v>
      </c>
      <c r="E4117" s="2">
        <f>VLOOKUP(C4117, [2]staffs!A:G,1,FALSE)</f>
        <v>2</v>
      </c>
      <c r="F4117" s="2" t="str">
        <f>VLOOKUP(E4117, [2]staffs!A:D,4,FALSE)</f>
        <v>mireya.copeland@bikes.shop</v>
      </c>
      <c r="G4117" s="2">
        <f>VLOOKUP(D4117, [3]products!$A:$D, 4, FALSE)</f>
        <v>6</v>
      </c>
      <c r="H4117" s="2" t="str">
        <f>VLOOKUP(G4117, [4]categories!A:B, 2, FALSE)</f>
        <v>Mountain Bikes</v>
      </c>
      <c r="I4117" s="14">
        <f>VLOOKUP(A4117, [1]orders!A:B,2,FALSE)</f>
        <v>1043</v>
      </c>
      <c r="J4117" s="14" t="str">
        <f>VLOOKUP(A4117, [1]orders!A:I,9,FALSE)</f>
        <v>diane.jones@gmail.com</v>
      </c>
      <c r="K4117" s="14">
        <f>VLOOKUP(A4117, [1]orders!A:J,10,FALSE)</f>
        <v>11365</v>
      </c>
      <c r="L4117" s="2" t="str">
        <f>IFERROR(VLOOKUP(C4117, [5]stores!A:B, 2, FALSE), "Unknown")</f>
        <v>Baldwin Bikes</v>
      </c>
      <c r="M4117" s="2" t="str">
        <f>VLOOKUP(D4117,[3]products!A:B,2,FALSE)</f>
        <v>Trek Fuel EX 9.8 27.5 Plus - 2017</v>
      </c>
      <c r="N4117" s="2" t="str">
        <f>VLOOKUP(D4117, [3]products!A:H, 8, FALSE)</f>
        <v>Trek</v>
      </c>
      <c r="O4117" s="21">
        <f>VLOOKUP(A4117, [1]orders!A:D, 4, FALSE)</f>
        <v>43160</v>
      </c>
      <c r="P4117" s="2">
        <v>1</v>
      </c>
      <c r="Q4117" s="2">
        <v>5299.99</v>
      </c>
      <c r="R4117" s="27">
        <v>0.1</v>
      </c>
      <c r="S4117" s="2">
        <f t="shared" si="64"/>
        <v>5299.99</v>
      </c>
    </row>
    <row r="4118" spans="1:19" x14ac:dyDescent="0.3">
      <c r="A4118" s="2">
        <v>1412</v>
      </c>
      <c r="B4118" s="2">
        <v>3</v>
      </c>
      <c r="C4118" s="2">
        <f>VLOOKUP(A4118, [1]orders!A:G, 7, FALSE)</f>
        <v>2</v>
      </c>
      <c r="D4118" s="2">
        <v>109</v>
      </c>
      <c r="E4118" s="2">
        <f>VLOOKUP(C4118, [2]staffs!A:G,1,FALSE)</f>
        <v>2</v>
      </c>
      <c r="F4118" s="2" t="str">
        <f>VLOOKUP(E4118, [2]staffs!A:D,4,FALSE)</f>
        <v>mireya.copeland@bikes.shop</v>
      </c>
      <c r="G4118" s="2">
        <f>VLOOKUP(D4118, [3]products!$A:$D, 4, FALSE)</f>
        <v>2</v>
      </c>
      <c r="H4118" s="2" t="str">
        <f>VLOOKUP(G4118, [4]categories!A:B, 2, FALSE)</f>
        <v>Comfort Bicycles</v>
      </c>
      <c r="I4118" s="14">
        <f>VLOOKUP(A4118, [1]orders!A:B,2,FALSE)</f>
        <v>1043</v>
      </c>
      <c r="J4118" s="14" t="str">
        <f>VLOOKUP(A4118, [1]orders!A:I,9,FALSE)</f>
        <v>diane.jones@gmail.com</v>
      </c>
      <c r="K4118" s="14">
        <f>VLOOKUP(A4118, [1]orders!A:J,10,FALSE)</f>
        <v>11365</v>
      </c>
      <c r="L4118" s="2" t="str">
        <f>IFERROR(VLOOKUP(C4118, [5]stores!A:B, 2, FALSE), "Unknown")</f>
        <v>Baldwin Bikes</v>
      </c>
      <c r="M4118" s="2" t="str">
        <f>VLOOKUP(D4118,[3]products!A:B,2,FALSE)</f>
        <v>Sun Bicycles Cruz 7 - Women's - 2017</v>
      </c>
      <c r="N4118" s="2" t="str">
        <f>VLOOKUP(D4118, [3]products!A:H, 8, FALSE)</f>
        <v>Sun Bicycles</v>
      </c>
      <c r="O4118" s="21">
        <f>VLOOKUP(A4118, [1]orders!A:D, 4, FALSE)</f>
        <v>43160</v>
      </c>
      <c r="P4118" s="2">
        <v>2</v>
      </c>
      <c r="Q4118" s="2">
        <v>416.99</v>
      </c>
      <c r="R4118" s="27">
        <v>7.0000000000000007E-2</v>
      </c>
      <c r="S4118" s="2">
        <f t="shared" si="64"/>
        <v>833.98</v>
      </c>
    </row>
    <row r="4119" spans="1:19" x14ac:dyDescent="0.3">
      <c r="A4119" s="2">
        <v>1413</v>
      </c>
      <c r="B4119" s="2">
        <v>1</v>
      </c>
      <c r="C4119" s="2">
        <f>VLOOKUP(A4119, [1]orders!A:G, 7, FALSE)</f>
        <v>3</v>
      </c>
      <c r="D4119" s="2">
        <v>297</v>
      </c>
      <c r="E4119" s="2">
        <f>VLOOKUP(C4119, [2]staffs!A:G,1,FALSE)</f>
        <v>3</v>
      </c>
      <c r="F4119" s="2" t="str">
        <f>VLOOKUP(E4119, [2]staffs!A:D,4,FALSE)</f>
        <v>genna.serrano@bikes.shop</v>
      </c>
      <c r="G4119" s="2">
        <f>VLOOKUP(D4119, [3]products!$A:$D, 4, FALSE)</f>
        <v>1</v>
      </c>
      <c r="H4119" s="2" t="str">
        <f>VLOOKUP(G4119, [4]categories!A:B, 2, FALSE)</f>
        <v>Children Bicycles</v>
      </c>
      <c r="I4119" s="14">
        <f>VLOOKUP(A4119, [1]orders!A:B,2,FALSE)</f>
        <v>56</v>
      </c>
      <c r="J4119" s="14" t="str">
        <f>VLOOKUP(A4119, [1]orders!A:I,9,FALSE)</f>
        <v>lolita.mosley@hotmail.com</v>
      </c>
      <c r="K4119" s="14">
        <f>VLOOKUP(A4119, [1]orders!A:J,10,FALSE)</f>
        <v>77016</v>
      </c>
      <c r="L4119" s="2" t="str">
        <f>IFERROR(VLOOKUP(C4119, [5]stores!A:B, 2, FALSE), "Unknown")</f>
        <v>Rowlett Bikes</v>
      </c>
      <c r="M4119" s="2" t="str">
        <f>VLOOKUP(D4119,[3]products!A:B,2,FALSE)</f>
        <v>Electra Under-The-Sea 1 16" - 2018</v>
      </c>
      <c r="N4119" s="2" t="str">
        <f>VLOOKUP(D4119, [3]products!A:H, 8, FALSE)</f>
        <v>Electra</v>
      </c>
      <c r="O4119" s="21">
        <f>VLOOKUP(A4119, [1]orders!A:D, 4, FALSE)</f>
        <v>43160</v>
      </c>
      <c r="P4119" s="2">
        <v>2</v>
      </c>
      <c r="Q4119" s="2">
        <v>279.99</v>
      </c>
      <c r="R4119" s="27">
        <v>0.05</v>
      </c>
      <c r="S4119" s="2">
        <f t="shared" si="64"/>
        <v>559.98</v>
      </c>
    </row>
    <row r="4120" spans="1:19" x14ac:dyDescent="0.3">
      <c r="A4120" s="2">
        <v>1414</v>
      </c>
      <c r="B4120" s="2">
        <v>1</v>
      </c>
      <c r="C4120" s="2">
        <f>VLOOKUP(A4120, [1]orders!A:G, 7, FALSE)</f>
        <v>2</v>
      </c>
      <c r="D4120" s="2">
        <v>162</v>
      </c>
      <c r="E4120" s="2">
        <f>VLOOKUP(C4120, [2]staffs!A:G,1,FALSE)</f>
        <v>2</v>
      </c>
      <c r="F4120" s="2" t="str">
        <f>VLOOKUP(E4120, [2]staffs!A:D,4,FALSE)</f>
        <v>mireya.copeland@bikes.shop</v>
      </c>
      <c r="G4120" s="2">
        <f>VLOOKUP(D4120, [3]products!$A:$D, 4, FALSE)</f>
        <v>7</v>
      </c>
      <c r="H4120" s="2" t="str">
        <f>VLOOKUP(G4120, [4]categories!A:B, 2, FALSE)</f>
        <v>Road Bikes</v>
      </c>
      <c r="I4120" s="14">
        <f>VLOOKUP(A4120, [1]orders!A:B,2,FALSE)</f>
        <v>293</v>
      </c>
      <c r="J4120" s="14" t="str">
        <f>VLOOKUP(A4120, [1]orders!A:I,9,FALSE)</f>
        <v>tiny.french@hotmail.com</v>
      </c>
      <c r="K4120" s="14">
        <f>VLOOKUP(A4120, [1]orders!A:J,10,FALSE)</f>
        <v>11803</v>
      </c>
      <c r="L4120" s="2" t="str">
        <f>IFERROR(VLOOKUP(C4120, [5]stores!A:B, 2, FALSE), "Unknown")</f>
        <v>Baldwin Bikes</v>
      </c>
      <c r="M4120" s="2" t="str">
        <f>VLOOKUP(D4120,[3]products!A:B,2,FALSE)</f>
        <v>Trek Emonda SL 6 Disc - 2018</v>
      </c>
      <c r="N4120" s="2" t="str">
        <f>VLOOKUP(D4120, [3]products!A:H, 8, FALSE)</f>
        <v>Trek</v>
      </c>
      <c r="O4120" s="21">
        <f>VLOOKUP(A4120, [1]orders!A:D, 4, FALSE)</f>
        <v>43162</v>
      </c>
      <c r="P4120" s="2">
        <v>2</v>
      </c>
      <c r="Q4120" s="2">
        <v>2999.99</v>
      </c>
      <c r="R4120" s="27">
        <v>0.1</v>
      </c>
      <c r="S4120" s="2">
        <f t="shared" si="64"/>
        <v>5999.98</v>
      </c>
    </row>
    <row r="4121" spans="1:19" x14ac:dyDescent="0.3">
      <c r="A4121" s="2">
        <v>1414</v>
      </c>
      <c r="B4121" s="2">
        <v>2</v>
      </c>
      <c r="C4121" s="2">
        <f>VLOOKUP(A4121, [1]orders!A:G, 7, FALSE)</f>
        <v>2</v>
      </c>
      <c r="D4121" s="2">
        <v>292</v>
      </c>
      <c r="E4121" s="2">
        <f>VLOOKUP(C4121, [2]staffs!A:G,1,FALSE)</f>
        <v>2</v>
      </c>
      <c r="F4121" s="2" t="str">
        <f>VLOOKUP(E4121, [2]staffs!A:D,4,FALSE)</f>
        <v>mireya.copeland@bikes.shop</v>
      </c>
      <c r="G4121" s="2">
        <f>VLOOKUP(D4121, [3]products!$A:$D, 4, FALSE)</f>
        <v>1</v>
      </c>
      <c r="H4121" s="2" t="str">
        <f>VLOOKUP(G4121, [4]categories!A:B, 2, FALSE)</f>
        <v>Children Bicycles</v>
      </c>
      <c r="I4121" s="14">
        <f>VLOOKUP(A4121, [1]orders!A:B,2,FALSE)</f>
        <v>293</v>
      </c>
      <c r="J4121" s="14" t="str">
        <f>VLOOKUP(A4121, [1]orders!A:I,9,FALSE)</f>
        <v>tiny.french@hotmail.com</v>
      </c>
      <c r="K4121" s="14">
        <f>VLOOKUP(A4121, [1]orders!A:J,10,FALSE)</f>
        <v>11803</v>
      </c>
      <c r="L4121" s="2" t="str">
        <f>IFERROR(VLOOKUP(C4121, [5]stores!A:B, 2, FALSE), "Unknown")</f>
        <v>Baldwin Bikes</v>
      </c>
      <c r="M4121" s="2" t="str">
        <f>VLOOKUP(D4121,[3]products!A:B,2,FALSE)</f>
        <v>Electra Sweet Ride 3i (20-inch) - Girls' - 2018</v>
      </c>
      <c r="N4121" s="2" t="str">
        <f>VLOOKUP(D4121, [3]products!A:H, 8, FALSE)</f>
        <v>Electra</v>
      </c>
      <c r="O4121" s="21">
        <f>VLOOKUP(A4121, [1]orders!A:D, 4, FALSE)</f>
        <v>43162</v>
      </c>
      <c r="P4121" s="2">
        <v>2</v>
      </c>
      <c r="Q4121" s="2">
        <v>369.99</v>
      </c>
      <c r="R4121" s="27">
        <v>0.05</v>
      </c>
      <c r="S4121" s="2">
        <f t="shared" si="64"/>
        <v>739.98</v>
      </c>
    </row>
    <row r="4122" spans="1:19" x14ac:dyDescent="0.3">
      <c r="A4122" s="2">
        <v>1415</v>
      </c>
      <c r="B4122" s="2">
        <v>1</v>
      </c>
      <c r="C4122" s="2">
        <f>VLOOKUP(A4122, [1]orders!A:G, 7, FALSE)</f>
        <v>2</v>
      </c>
      <c r="D4122" s="2">
        <v>31</v>
      </c>
      <c r="E4122" s="2">
        <f>VLOOKUP(C4122, [2]staffs!A:G,1,FALSE)</f>
        <v>2</v>
      </c>
      <c r="F4122" s="2" t="str">
        <f>VLOOKUP(E4122, [2]staffs!A:D,4,FALSE)</f>
        <v>mireya.copeland@bikes.shop</v>
      </c>
      <c r="G4122" s="2">
        <f>VLOOKUP(D4122, [3]products!$A:$D, 4, FALSE)</f>
        <v>6</v>
      </c>
      <c r="H4122" s="2" t="str">
        <f>VLOOKUP(G4122, [4]categories!A:B, 2, FALSE)</f>
        <v>Mountain Bikes</v>
      </c>
      <c r="I4122" s="14">
        <f>VLOOKUP(A4122, [1]orders!A:B,2,FALSE)</f>
        <v>839</v>
      </c>
      <c r="J4122" s="14" t="str">
        <f>VLOOKUP(A4122, [1]orders!A:I,9,FALSE)</f>
        <v>carolann.russell@hotmail.com</v>
      </c>
      <c r="K4122" s="14">
        <f>VLOOKUP(A4122, [1]orders!A:J,10,FALSE)</f>
        <v>11542</v>
      </c>
      <c r="L4122" s="2" t="str">
        <f>IFERROR(VLOOKUP(C4122, [5]stores!A:B, 2, FALSE), "Unknown")</f>
        <v>Baldwin Bikes</v>
      </c>
      <c r="M4122" s="2" t="str">
        <f>VLOOKUP(D4122,[3]products!A:B,2,FALSE)</f>
        <v>Surly Wednesday - 2017</v>
      </c>
      <c r="N4122" s="2" t="str">
        <f>VLOOKUP(D4122, [3]products!A:H, 8, FALSE)</f>
        <v>Surly</v>
      </c>
      <c r="O4122" s="21">
        <f>VLOOKUP(A4122, [1]orders!A:D, 4, FALSE)</f>
        <v>43162</v>
      </c>
      <c r="P4122" s="2">
        <v>2</v>
      </c>
      <c r="Q4122" s="2">
        <v>1632.99</v>
      </c>
      <c r="R4122" s="27">
        <v>7.0000000000000007E-2</v>
      </c>
      <c r="S4122" s="2">
        <f t="shared" si="64"/>
        <v>3265.98</v>
      </c>
    </row>
    <row r="4123" spans="1:19" x14ac:dyDescent="0.3">
      <c r="A4123" s="2">
        <v>1415</v>
      </c>
      <c r="B4123" s="2">
        <v>2</v>
      </c>
      <c r="C4123" s="2">
        <f>VLOOKUP(A4123, [1]orders!A:G, 7, FALSE)</f>
        <v>2</v>
      </c>
      <c r="D4123" s="2">
        <v>17</v>
      </c>
      <c r="E4123" s="2">
        <f>VLOOKUP(C4123, [2]staffs!A:G,1,FALSE)</f>
        <v>2</v>
      </c>
      <c r="F4123" s="2" t="str">
        <f>VLOOKUP(E4123, [2]staffs!A:D,4,FALSE)</f>
        <v>mireya.copeland@bikes.shop</v>
      </c>
      <c r="G4123" s="2">
        <f>VLOOKUP(D4123, [3]products!$A:$D, 4, FALSE)</f>
        <v>3</v>
      </c>
      <c r="H4123" s="2" t="str">
        <f>VLOOKUP(G4123, [4]categories!A:B, 2, FALSE)</f>
        <v>Cruisers Bicycles</v>
      </c>
      <c r="I4123" s="14">
        <f>VLOOKUP(A4123, [1]orders!A:B,2,FALSE)</f>
        <v>839</v>
      </c>
      <c r="J4123" s="14" t="str">
        <f>VLOOKUP(A4123, [1]orders!A:I,9,FALSE)</f>
        <v>carolann.russell@hotmail.com</v>
      </c>
      <c r="K4123" s="14">
        <f>VLOOKUP(A4123, [1]orders!A:J,10,FALSE)</f>
        <v>11542</v>
      </c>
      <c r="L4123" s="2" t="str">
        <f>IFERROR(VLOOKUP(C4123, [5]stores!A:B, 2, FALSE), "Unknown")</f>
        <v>Baldwin Bikes</v>
      </c>
      <c r="M4123" s="2" t="str">
        <f>VLOOKUP(D4123,[3]products!A:B,2,FALSE)</f>
        <v>Pure Cycles Vine 8-Speed - 2016</v>
      </c>
      <c r="N4123" s="2" t="str">
        <f>VLOOKUP(D4123, [3]products!A:H, 8, FALSE)</f>
        <v>Pure Cycles</v>
      </c>
      <c r="O4123" s="21">
        <f>VLOOKUP(A4123, [1]orders!A:D, 4, FALSE)</f>
        <v>43162</v>
      </c>
      <c r="P4123" s="2">
        <v>1</v>
      </c>
      <c r="Q4123" s="2">
        <v>429</v>
      </c>
      <c r="R4123" s="27">
        <v>0.05</v>
      </c>
      <c r="S4123" s="2">
        <f t="shared" si="64"/>
        <v>429</v>
      </c>
    </row>
    <row r="4124" spans="1:19" x14ac:dyDescent="0.3">
      <c r="A4124" s="2">
        <v>1415</v>
      </c>
      <c r="B4124" s="2">
        <v>3</v>
      </c>
      <c r="C4124" s="2">
        <f>VLOOKUP(A4124, [1]orders!A:G, 7, FALSE)</f>
        <v>2</v>
      </c>
      <c r="D4124" s="2">
        <v>264</v>
      </c>
      <c r="E4124" s="2">
        <f>VLOOKUP(C4124, [2]staffs!A:G,1,FALSE)</f>
        <v>2</v>
      </c>
      <c r="F4124" s="2" t="str">
        <f>VLOOKUP(E4124, [2]staffs!A:D,4,FALSE)</f>
        <v>mireya.copeland@bikes.shop</v>
      </c>
      <c r="G4124" s="2">
        <f>VLOOKUP(D4124, [3]products!$A:$D, 4, FALSE)</f>
        <v>1</v>
      </c>
      <c r="H4124" s="2" t="str">
        <f>VLOOKUP(G4124, [4]categories!A:B, 2, FALSE)</f>
        <v>Children Bicycles</v>
      </c>
      <c r="I4124" s="14">
        <f>VLOOKUP(A4124, [1]orders!A:B,2,FALSE)</f>
        <v>839</v>
      </c>
      <c r="J4124" s="14" t="str">
        <f>VLOOKUP(A4124, [1]orders!A:I,9,FALSE)</f>
        <v>carolann.russell@hotmail.com</v>
      </c>
      <c r="K4124" s="14">
        <f>VLOOKUP(A4124, [1]orders!A:J,10,FALSE)</f>
        <v>11542</v>
      </c>
      <c r="L4124" s="2" t="str">
        <f>IFERROR(VLOOKUP(C4124, [5]stores!A:B, 2, FALSE), "Unknown")</f>
        <v>Baldwin Bikes</v>
      </c>
      <c r="M4124" s="2" t="str">
        <f>VLOOKUP(D4124,[3]products!A:B,2,FALSE)</f>
        <v>Strider Sport 16 - 2018</v>
      </c>
      <c r="N4124" s="2" t="str">
        <f>VLOOKUP(D4124, [3]products!A:H, 8, FALSE)</f>
        <v>Strider</v>
      </c>
      <c r="O4124" s="21">
        <f>VLOOKUP(A4124, [1]orders!A:D, 4, FALSE)</f>
        <v>43162</v>
      </c>
      <c r="P4124" s="2">
        <v>2</v>
      </c>
      <c r="Q4124" s="2">
        <v>249.99</v>
      </c>
      <c r="R4124" s="27">
        <v>0.1</v>
      </c>
      <c r="S4124" s="2">
        <f t="shared" si="64"/>
        <v>499.98</v>
      </c>
    </row>
    <row r="4125" spans="1:19" x14ac:dyDescent="0.3">
      <c r="A4125" s="2">
        <v>1415</v>
      </c>
      <c r="B4125" s="2">
        <v>4</v>
      </c>
      <c r="C4125" s="2">
        <f>VLOOKUP(A4125, [1]orders!A:G, 7, FALSE)</f>
        <v>2</v>
      </c>
      <c r="D4125" s="2">
        <v>245</v>
      </c>
      <c r="E4125" s="2">
        <f>VLOOKUP(C4125, [2]staffs!A:G,1,FALSE)</f>
        <v>2</v>
      </c>
      <c r="F4125" s="2" t="str">
        <f>VLOOKUP(E4125, [2]staffs!A:D,4,FALSE)</f>
        <v>mireya.copeland@bikes.shop</v>
      </c>
      <c r="G4125" s="2">
        <f>VLOOKUP(D4125, [3]products!$A:$D, 4, FALSE)</f>
        <v>3</v>
      </c>
      <c r="H4125" s="2" t="str">
        <f>VLOOKUP(G4125, [4]categories!A:B, 2, FALSE)</f>
        <v>Cruisers Bicycles</v>
      </c>
      <c r="I4125" s="14">
        <f>VLOOKUP(A4125, [1]orders!A:B,2,FALSE)</f>
        <v>839</v>
      </c>
      <c r="J4125" s="14" t="str">
        <f>VLOOKUP(A4125, [1]orders!A:I,9,FALSE)</f>
        <v>carolann.russell@hotmail.com</v>
      </c>
      <c r="K4125" s="14">
        <f>VLOOKUP(A4125, [1]orders!A:J,10,FALSE)</f>
        <v>11542</v>
      </c>
      <c r="L4125" s="2" t="str">
        <f>IFERROR(VLOOKUP(C4125, [5]stores!A:B, 2, FALSE), "Unknown")</f>
        <v>Baldwin Bikes</v>
      </c>
      <c r="M4125" s="2" t="str">
        <f>VLOOKUP(D4125,[3]products!A:B,2,FALSE)</f>
        <v>Electra Townie Original 3i EQ - 2017/2018</v>
      </c>
      <c r="N4125" s="2" t="str">
        <f>VLOOKUP(D4125, [3]products!A:H, 8, FALSE)</f>
        <v>Electra</v>
      </c>
      <c r="O4125" s="21">
        <f>VLOOKUP(A4125, [1]orders!A:D, 4, FALSE)</f>
        <v>43162</v>
      </c>
      <c r="P4125" s="2">
        <v>1</v>
      </c>
      <c r="Q4125" s="2">
        <v>659.99</v>
      </c>
      <c r="R4125" s="27">
        <v>0.05</v>
      </c>
      <c r="S4125" s="2">
        <f t="shared" si="64"/>
        <v>659.99</v>
      </c>
    </row>
    <row r="4126" spans="1:19" x14ac:dyDescent="0.3">
      <c r="A4126" s="2">
        <v>1416</v>
      </c>
      <c r="B4126" s="2">
        <v>1</v>
      </c>
      <c r="C4126" s="2">
        <f>VLOOKUP(A4126, [1]orders!A:G, 7, FALSE)</f>
        <v>3</v>
      </c>
      <c r="D4126" s="2">
        <v>194</v>
      </c>
      <c r="E4126" s="2">
        <f>VLOOKUP(C4126, [2]staffs!A:G,1,FALSE)</f>
        <v>3</v>
      </c>
      <c r="F4126" s="2" t="str">
        <f>VLOOKUP(E4126, [2]staffs!A:D,4,FALSE)</f>
        <v>genna.serrano@bikes.shop</v>
      </c>
      <c r="G4126" s="2">
        <f>VLOOKUP(D4126, [3]products!$A:$D, 4, FALSE)</f>
        <v>5</v>
      </c>
      <c r="H4126" s="2" t="str">
        <f>VLOOKUP(G4126, [4]categories!A:B, 2, FALSE)</f>
        <v>Electric Bikes</v>
      </c>
      <c r="I4126" s="14">
        <f>VLOOKUP(A4126, [1]orders!A:B,2,FALSE)</f>
        <v>566</v>
      </c>
      <c r="J4126" s="14" t="str">
        <f>VLOOKUP(A4126, [1]orders!A:I,9,FALSE)</f>
        <v>cinthia.poole@aol.com</v>
      </c>
      <c r="K4126" s="14">
        <f>VLOOKUP(A4126, [1]orders!A:J,10,FALSE)</f>
        <v>77566</v>
      </c>
      <c r="L4126" s="2" t="str">
        <f>IFERROR(VLOOKUP(C4126, [5]stores!A:B, 2, FALSE), "Unknown")</f>
        <v>Rowlett Bikes</v>
      </c>
      <c r="M4126" s="2" t="str">
        <f>VLOOKUP(D4126,[3]products!A:B,2,FALSE)</f>
        <v>Trek XM700+ - 2018</v>
      </c>
      <c r="N4126" s="2" t="str">
        <f>VLOOKUP(D4126, [3]products!A:H, 8, FALSE)</f>
        <v>Trek</v>
      </c>
      <c r="O4126" s="21">
        <f>VLOOKUP(A4126, [1]orders!A:D, 4, FALSE)</f>
        <v>43162</v>
      </c>
      <c r="P4126" s="2">
        <v>1</v>
      </c>
      <c r="Q4126" s="2">
        <v>3499.99</v>
      </c>
      <c r="R4126" s="27">
        <v>0.2</v>
      </c>
      <c r="S4126" s="2">
        <f t="shared" si="64"/>
        <v>3499.99</v>
      </c>
    </row>
    <row r="4127" spans="1:19" x14ac:dyDescent="0.3">
      <c r="A4127" s="2">
        <v>1416</v>
      </c>
      <c r="B4127" s="2">
        <v>2</v>
      </c>
      <c r="C4127" s="2">
        <f>VLOOKUP(A4127, [1]orders!A:G, 7, FALSE)</f>
        <v>3</v>
      </c>
      <c r="D4127" s="2">
        <v>242</v>
      </c>
      <c r="E4127" s="2">
        <f>VLOOKUP(C4127, [2]staffs!A:G,1,FALSE)</f>
        <v>3</v>
      </c>
      <c r="F4127" s="2" t="str">
        <f>VLOOKUP(E4127, [2]staffs!A:D,4,FALSE)</f>
        <v>genna.serrano@bikes.shop</v>
      </c>
      <c r="G4127" s="2">
        <f>VLOOKUP(D4127, [3]products!$A:$D, 4, FALSE)</f>
        <v>3</v>
      </c>
      <c r="H4127" s="2" t="str">
        <f>VLOOKUP(G4127, [4]categories!A:B, 2, FALSE)</f>
        <v>Cruisers Bicycles</v>
      </c>
      <c r="I4127" s="14">
        <f>VLOOKUP(A4127, [1]orders!A:B,2,FALSE)</f>
        <v>566</v>
      </c>
      <c r="J4127" s="14" t="str">
        <f>VLOOKUP(A4127, [1]orders!A:I,9,FALSE)</f>
        <v>cinthia.poole@aol.com</v>
      </c>
      <c r="K4127" s="14">
        <f>VLOOKUP(A4127, [1]orders!A:J,10,FALSE)</f>
        <v>77566</v>
      </c>
      <c r="L4127" s="2" t="str">
        <f>IFERROR(VLOOKUP(C4127, [5]stores!A:B, 2, FALSE), "Unknown")</f>
        <v>Rowlett Bikes</v>
      </c>
      <c r="M4127" s="2" t="str">
        <f>VLOOKUP(D4127,[3]products!A:B,2,FALSE)</f>
        <v>Electra Townie Commute 8D Ladies' - 2018</v>
      </c>
      <c r="N4127" s="2" t="str">
        <f>VLOOKUP(D4127, [3]products!A:H, 8, FALSE)</f>
        <v>Electra</v>
      </c>
      <c r="O4127" s="21">
        <f>VLOOKUP(A4127, [1]orders!A:D, 4, FALSE)</f>
        <v>43162</v>
      </c>
      <c r="P4127" s="2">
        <v>2</v>
      </c>
      <c r="Q4127" s="2">
        <v>699.99</v>
      </c>
      <c r="R4127" s="27">
        <v>0.1</v>
      </c>
      <c r="S4127" s="2">
        <f t="shared" si="64"/>
        <v>1399.98</v>
      </c>
    </row>
    <row r="4128" spans="1:19" x14ac:dyDescent="0.3">
      <c r="A4128" s="2">
        <v>1416</v>
      </c>
      <c r="B4128" s="2">
        <v>3</v>
      </c>
      <c r="C4128" s="2">
        <f>VLOOKUP(A4128, [1]orders!A:G, 7, FALSE)</f>
        <v>3</v>
      </c>
      <c r="D4128" s="2">
        <v>92</v>
      </c>
      <c r="E4128" s="2">
        <f>VLOOKUP(C4128, [2]staffs!A:G,1,FALSE)</f>
        <v>3</v>
      </c>
      <c r="F4128" s="2" t="str">
        <f>VLOOKUP(E4128, [2]staffs!A:D,4,FALSE)</f>
        <v>genna.serrano@bikes.shop</v>
      </c>
      <c r="G4128" s="2">
        <f>VLOOKUP(D4128, [3]products!$A:$D, 4, FALSE)</f>
        <v>1</v>
      </c>
      <c r="H4128" s="2" t="str">
        <f>VLOOKUP(G4128, [4]categories!A:B, 2, FALSE)</f>
        <v>Children Bicycles</v>
      </c>
      <c r="I4128" s="14">
        <f>VLOOKUP(A4128, [1]orders!A:B,2,FALSE)</f>
        <v>566</v>
      </c>
      <c r="J4128" s="14" t="str">
        <f>VLOOKUP(A4128, [1]orders!A:I,9,FALSE)</f>
        <v>cinthia.poole@aol.com</v>
      </c>
      <c r="K4128" s="14">
        <f>VLOOKUP(A4128, [1]orders!A:J,10,FALSE)</f>
        <v>77566</v>
      </c>
      <c r="L4128" s="2" t="str">
        <f>IFERROR(VLOOKUP(C4128, [5]stores!A:B, 2, FALSE), "Unknown")</f>
        <v>Rowlett Bikes</v>
      </c>
      <c r="M4128" s="2" t="str">
        <f>VLOOKUP(D4128,[3]products!A:B,2,FALSE)</f>
        <v>Haro Shredder 20 - 2017</v>
      </c>
      <c r="N4128" s="2" t="str">
        <f>VLOOKUP(D4128, [3]products!A:H, 8, FALSE)</f>
        <v>Haro</v>
      </c>
      <c r="O4128" s="21">
        <f>VLOOKUP(A4128, [1]orders!A:D, 4, FALSE)</f>
        <v>43162</v>
      </c>
      <c r="P4128" s="2">
        <v>2</v>
      </c>
      <c r="Q4128" s="2">
        <v>209.99</v>
      </c>
      <c r="R4128" s="27">
        <v>0.05</v>
      </c>
      <c r="S4128" s="2">
        <f t="shared" si="64"/>
        <v>419.98</v>
      </c>
    </row>
    <row r="4129" spans="1:19" x14ac:dyDescent="0.3">
      <c r="A4129" s="2">
        <v>1417</v>
      </c>
      <c r="B4129" s="2">
        <v>1</v>
      </c>
      <c r="C4129" s="2">
        <f>VLOOKUP(A4129, [1]orders!A:G, 7, FALSE)</f>
        <v>1</v>
      </c>
      <c r="D4129" s="2">
        <v>219</v>
      </c>
      <c r="E4129" s="2">
        <f>VLOOKUP(C4129, [2]staffs!A:G,1,FALSE)</f>
        <v>1</v>
      </c>
      <c r="F4129" s="2" t="str">
        <f>VLOOKUP(E4129, [2]staffs!A:D,4,FALSE)</f>
        <v>fabiola.jackson@bikes.shop</v>
      </c>
      <c r="G4129" s="2">
        <f>VLOOKUP(D4129, [3]products!$A:$D, 4, FALSE)</f>
        <v>3</v>
      </c>
      <c r="H4129" s="2" t="str">
        <f>VLOOKUP(G4129, [4]categories!A:B, 2, FALSE)</f>
        <v>Cruisers Bicycles</v>
      </c>
      <c r="I4129" s="14">
        <f>VLOOKUP(A4129, [1]orders!A:B,2,FALSE)</f>
        <v>300</v>
      </c>
      <c r="J4129" s="14" t="str">
        <f>VLOOKUP(A4129, [1]orders!A:I,9,FALSE)</f>
        <v>rayford.simon@msn.com</v>
      </c>
      <c r="K4129" s="14">
        <f>VLOOKUP(A4129, [1]orders!A:J,10,FALSE)</f>
        <v>94043</v>
      </c>
      <c r="L4129" s="2" t="str">
        <f>IFERROR(VLOOKUP(C4129, [5]stores!A:B, 2, FALSE), "Unknown")</f>
        <v>Santa Cruz Bikes</v>
      </c>
      <c r="M4129" s="2" t="str">
        <f>VLOOKUP(D4129,[3]products!A:B,2,FALSE)</f>
        <v>Electra Moto 3i - 2018</v>
      </c>
      <c r="N4129" s="2" t="str">
        <f>VLOOKUP(D4129, [3]products!A:H, 8, FALSE)</f>
        <v>Electra</v>
      </c>
      <c r="O4129" s="21">
        <f>VLOOKUP(A4129, [1]orders!A:D, 4, FALSE)</f>
        <v>43163</v>
      </c>
      <c r="P4129" s="2">
        <v>2</v>
      </c>
      <c r="Q4129" s="2">
        <v>639.99</v>
      </c>
      <c r="R4129" s="27">
        <v>0.2</v>
      </c>
      <c r="S4129" s="2">
        <f t="shared" si="64"/>
        <v>1279.98</v>
      </c>
    </row>
    <row r="4130" spans="1:19" x14ac:dyDescent="0.3">
      <c r="A4130" s="2">
        <v>1418</v>
      </c>
      <c r="B4130" s="2">
        <v>1</v>
      </c>
      <c r="C4130" s="2">
        <f>VLOOKUP(A4130, [1]orders!A:G, 7, FALSE)</f>
        <v>2</v>
      </c>
      <c r="D4130" s="2">
        <v>120</v>
      </c>
      <c r="E4130" s="2">
        <f>VLOOKUP(C4130, [2]staffs!A:G,1,FALSE)</f>
        <v>2</v>
      </c>
      <c r="F4130" s="2" t="str">
        <f>VLOOKUP(E4130, [2]staffs!A:D,4,FALSE)</f>
        <v>mireya.copeland@bikes.shop</v>
      </c>
      <c r="G4130" s="2">
        <f>VLOOKUP(D4130, [3]products!$A:$D, 4, FALSE)</f>
        <v>6</v>
      </c>
      <c r="H4130" s="2" t="str">
        <f>VLOOKUP(G4130, [4]categories!A:B, 2, FALSE)</f>
        <v>Mountain Bikes</v>
      </c>
      <c r="I4130" s="14">
        <f>VLOOKUP(A4130, [1]orders!A:B,2,FALSE)</f>
        <v>364</v>
      </c>
      <c r="J4130" s="14" t="str">
        <f>VLOOKUP(A4130, [1]orders!A:I,9,FALSE)</f>
        <v>bev.chang@yahoo.com</v>
      </c>
      <c r="K4130" s="14">
        <f>VLOOKUP(A4130, [1]orders!A:J,10,FALSE)</f>
        <v>14850</v>
      </c>
      <c r="L4130" s="2" t="str">
        <f>IFERROR(VLOOKUP(C4130, [5]stores!A:B, 2, FALSE), "Unknown")</f>
        <v>Baldwin Bikes</v>
      </c>
      <c r="M4130" s="2" t="str">
        <f>VLOOKUP(D4130,[3]products!A:B,2,FALSE)</f>
        <v>Trek Fuel EX 7 29 - 2018</v>
      </c>
      <c r="N4130" s="2" t="str">
        <f>VLOOKUP(D4130, [3]products!A:H, 8, FALSE)</f>
        <v>Trek</v>
      </c>
      <c r="O4130" s="21">
        <f>VLOOKUP(A4130, [1]orders!A:D, 4, FALSE)</f>
        <v>43163</v>
      </c>
      <c r="P4130" s="2">
        <v>2</v>
      </c>
      <c r="Q4130" s="2">
        <v>2499.9899999999998</v>
      </c>
      <c r="R4130" s="27">
        <v>0.2</v>
      </c>
      <c r="S4130" s="2">
        <f t="shared" si="64"/>
        <v>4999.9799999999996</v>
      </c>
    </row>
    <row r="4131" spans="1:19" x14ac:dyDescent="0.3">
      <c r="A4131" s="2">
        <v>1418</v>
      </c>
      <c r="B4131" s="2">
        <v>2</v>
      </c>
      <c r="C4131" s="2">
        <f>VLOOKUP(A4131, [1]orders!A:G, 7, FALSE)</f>
        <v>2</v>
      </c>
      <c r="D4131" s="2">
        <v>243</v>
      </c>
      <c r="E4131" s="2">
        <f>VLOOKUP(C4131, [2]staffs!A:G,1,FALSE)</f>
        <v>2</v>
      </c>
      <c r="F4131" s="2" t="str">
        <f>VLOOKUP(E4131, [2]staffs!A:D,4,FALSE)</f>
        <v>mireya.copeland@bikes.shop</v>
      </c>
      <c r="G4131" s="2">
        <f>VLOOKUP(D4131, [3]products!$A:$D, 4, FALSE)</f>
        <v>3</v>
      </c>
      <c r="H4131" s="2" t="str">
        <f>VLOOKUP(G4131, [4]categories!A:B, 2, FALSE)</f>
        <v>Cruisers Bicycles</v>
      </c>
      <c r="I4131" s="14">
        <f>VLOOKUP(A4131, [1]orders!A:B,2,FALSE)</f>
        <v>364</v>
      </c>
      <c r="J4131" s="14" t="str">
        <f>VLOOKUP(A4131, [1]orders!A:I,9,FALSE)</f>
        <v>bev.chang@yahoo.com</v>
      </c>
      <c r="K4131" s="14">
        <f>VLOOKUP(A4131, [1]orders!A:J,10,FALSE)</f>
        <v>14850</v>
      </c>
      <c r="L4131" s="2" t="str">
        <f>IFERROR(VLOOKUP(C4131, [5]stores!A:B, 2, FALSE), "Unknown")</f>
        <v>Baldwin Bikes</v>
      </c>
      <c r="M4131" s="2" t="str">
        <f>VLOOKUP(D4131,[3]products!A:B,2,FALSE)</f>
        <v>Electra Townie Original 21D EQ Ladies' - 2018</v>
      </c>
      <c r="N4131" s="2" t="str">
        <f>VLOOKUP(D4131, [3]products!A:H, 8, FALSE)</f>
        <v>Electra</v>
      </c>
      <c r="O4131" s="21">
        <f>VLOOKUP(A4131, [1]orders!A:D, 4, FALSE)</f>
        <v>43163</v>
      </c>
      <c r="P4131" s="2">
        <v>2</v>
      </c>
      <c r="Q4131" s="2">
        <v>679.99</v>
      </c>
      <c r="R4131" s="27">
        <v>0.05</v>
      </c>
      <c r="S4131" s="2">
        <f t="shared" si="64"/>
        <v>1359.98</v>
      </c>
    </row>
    <row r="4132" spans="1:19" x14ac:dyDescent="0.3">
      <c r="A4132" s="2">
        <v>1419</v>
      </c>
      <c r="B4132" s="2">
        <v>1</v>
      </c>
      <c r="C4132" s="2">
        <f>VLOOKUP(A4132, [1]orders!A:G, 7, FALSE)</f>
        <v>2</v>
      </c>
      <c r="D4132" s="2">
        <v>124</v>
      </c>
      <c r="E4132" s="2">
        <f>VLOOKUP(C4132, [2]staffs!A:G,1,FALSE)</f>
        <v>2</v>
      </c>
      <c r="F4132" s="2" t="str">
        <f>VLOOKUP(E4132, [2]staffs!A:D,4,FALSE)</f>
        <v>mireya.copeland@bikes.shop</v>
      </c>
      <c r="G4132" s="2">
        <f>VLOOKUP(D4132, [3]products!$A:$D, 4, FALSE)</f>
        <v>6</v>
      </c>
      <c r="H4132" s="2" t="str">
        <f>VLOOKUP(G4132, [4]categories!A:B, 2, FALSE)</f>
        <v>Mountain Bikes</v>
      </c>
      <c r="I4132" s="14">
        <f>VLOOKUP(A4132, [1]orders!A:B,2,FALSE)</f>
        <v>474</v>
      </c>
      <c r="J4132" s="14" t="str">
        <f>VLOOKUP(A4132, [1]orders!A:I,9,FALSE)</f>
        <v>lavern.orr@hotmail.com</v>
      </c>
      <c r="K4132" s="14">
        <f>VLOOKUP(A4132, [1]orders!A:J,10,FALSE)</f>
        <v>14580</v>
      </c>
      <c r="L4132" s="2" t="str">
        <f>IFERROR(VLOOKUP(C4132, [5]stores!A:B, 2, FALSE), "Unknown")</f>
        <v>Baldwin Bikes</v>
      </c>
      <c r="M4132" s="2" t="str">
        <f>VLOOKUP(D4132,[3]products!A:B,2,FALSE)</f>
        <v>Surly Krampus - 2018</v>
      </c>
      <c r="N4132" s="2" t="str">
        <f>VLOOKUP(D4132, [3]products!A:H, 8, FALSE)</f>
        <v>Surly</v>
      </c>
      <c r="O4132" s="21">
        <f>VLOOKUP(A4132, [1]orders!A:D, 4, FALSE)</f>
        <v>43163</v>
      </c>
      <c r="P4132" s="2">
        <v>1</v>
      </c>
      <c r="Q4132" s="2">
        <v>1499</v>
      </c>
      <c r="R4132" s="27">
        <v>7.0000000000000007E-2</v>
      </c>
      <c r="S4132" s="2">
        <f t="shared" si="64"/>
        <v>1499</v>
      </c>
    </row>
    <row r="4133" spans="1:19" x14ac:dyDescent="0.3">
      <c r="A4133" s="2">
        <v>1419</v>
      </c>
      <c r="B4133" s="2">
        <v>2</v>
      </c>
      <c r="C4133" s="2">
        <f>VLOOKUP(A4133, [1]orders!A:G, 7, FALSE)</f>
        <v>2</v>
      </c>
      <c r="D4133" s="2">
        <v>235</v>
      </c>
      <c r="E4133" s="2">
        <f>VLOOKUP(C4133, [2]staffs!A:G,1,FALSE)</f>
        <v>2</v>
      </c>
      <c r="F4133" s="2" t="str">
        <f>VLOOKUP(E4133, [2]staffs!A:D,4,FALSE)</f>
        <v>mireya.copeland@bikes.shop</v>
      </c>
      <c r="G4133" s="2">
        <f>VLOOKUP(D4133, [3]products!$A:$D, 4, FALSE)</f>
        <v>3</v>
      </c>
      <c r="H4133" s="2" t="str">
        <f>VLOOKUP(G4133, [4]categories!A:B, 2, FALSE)</f>
        <v>Cruisers Bicycles</v>
      </c>
      <c r="I4133" s="14">
        <f>VLOOKUP(A4133, [1]orders!A:B,2,FALSE)</f>
        <v>474</v>
      </c>
      <c r="J4133" s="14" t="str">
        <f>VLOOKUP(A4133, [1]orders!A:I,9,FALSE)</f>
        <v>lavern.orr@hotmail.com</v>
      </c>
      <c r="K4133" s="14">
        <f>VLOOKUP(A4133, [1]orders!A:J,10,FALSE)</f>
        <v>14580</v>
      </c>
      <c r="L4133" s="2" t="str">
        <f>IFERROR(VLOOKUP(C4133, [5]stores!A:B, 2, FALSE), "Unknown")</f>
        <v>Baldwin Bikes</v>
      </c>
      <c r="M4133" s="2" t="str">
        <f>VLOOKUP(D4133,[3]products!A:B,2,FALSE)</f>
        <v>Electra Koa 3i Ladies' - 2018</v>
      </c>
      <c r="N4133" s="2" t="str">
        <f>VLOOKUP(D4133, [3]products!A:H, 8, FALSE)</f>
        <v>Electra</v>
      </c>
      <c r="O4133" s="21">
        <f>VLOOKUP(A4133, [1]orders!A:D, 4, FALSE)</f>
        <v>43163</v>
      </c>
      <c r="P4133" s="2">
        <v>2</v>
      </c>
      <c r="Q4133" s="2">
        <v>899.99</v>
      </c>
      <c r="R4133" s="27">
        <v>0.2</v>
      </c>
      <c r="S4133" s="2">
        <f t="shared" si="64"/>
        <v>1799.98</v>
      </c>
    </row>
    <row r="4134" spans="1:19" x14ac:dyDescent="0.3">
      <c r="A4134" s="2">
        <v>1419</v>
      </c>
      <c r="B4134" s="2">
        <v>3</v>
      </c>
      <c r="C4134" s="2">
        <f>VLOOKUP(A4134, [1]orders!A:G, 7, FALSE)</f>
        <v>2</v>
      </c>
      <c r="D4134" s="2">
        <v>234</v>
      </c>
      <c r="E4134" s="2">
        <f>VLOOKUP(C4134, [2]staffs!A:G,1,FALSE)</f>
        <v>2</v>
      </c>
      <c r="F4134" s="2" t="str">
        <f>VLOOKUP(E4134, [2]staffs!A:D,4,FALSE)</f>
        <v>mireya.copeland@bikes.shop</v>
      </c>
      <c r="G4134" s="2">
        <f>VLOOKUP(D4134, [3]products!$A:$D, 4, FALSE)</f>
        <v>3</v>
      </c>
      <c r="H4134" s="2" t="str">
        <f>VLOOKUP(G4134, [4]categories!A:B, 2, FALSE)</f>
        <v>Cruisers Bicycles</v>
      </c>
      <c r="I4134" s="14">
        <f>VLOOKUP(A4134, [1]orders!A:B,2,FALSE)</f>
        <v>474</v>
      </c>
      <c r="J4134" s="14" t="str">
        <f>VLOOKUP(A4134, [1]orders!A:I,9,FALSE)</f>
        <v>lavern.orr@hotmail.com</v>
      </c>
      <c r="K4134" s="14">
        <f>VLOOKUP(A4134, [1]orders!A:J,10,FALSE)</f>
        <v>14580</v>
      </c>
      <c r="L4134" s="2" t="str">
        <f>IFERROR(VLOOKUP(C4134, [5]stores!A:B, 2, FALSE), "Unknown")</f>
        <v>Baldwin Bikes</v>
      </c>
      <c r="M4134" s="2" t="str">
        <f>VLOOKUP(D4134,[3]products!A:B,2,FALSE)</f>
        <v>Electra Daydreamer 3i Ladies' - 2018</v>
      </c>
      <c r="N4134" s="2" t="str">
        <f>VLOOKUP(D4134, [3]products!A:H, 8, FALSE)</f>
        <v>Electra</v>
      </c>
      <c r="O4134" s="21">
        <f>VLOOKUP(A4134, [1]orders!A:D, 4, FALSE)</f>
        <v>43163</v>
      </c>
      <c r="P4134" s="2">
        <v>1</v>
      </c>
      <c r="Q4134" s="2">
        <v>899.99</v>
      </c>
      <c r="R4134" s="27">
        <v>0.1</v>
      </c>
      <c r="S4134" s="2">
        <f t="shared" si="64"/>
        <v>899.99</v>
      </c>
    </row>
    <row r="4135" spans="1:19" x14ac:dyDescent="0.3">
      <c r="A4135" s="2">
        <v>1420</v>
      </c>
      <c r="B4135" s="2">
        <v>1</v>
      </c>
      <c r="C4135" s="2">
        <f>VLOOKUP(A4135, [1]orders!A:G, 7, FALSE)</f>
        <v>2</v>
      </c>
      <c r="D4135" s="2">
        <v>197</v>
      </c>
      <c r="E4135" s="2">
        <f>VLOOKUP(C4135, [2]staffs!A:G,1,FALSE)</f>
        <v>2</v>
      </c>
      <c r="F4135" s="2" t="str">
        <f>VLOOKUP(E4135, [2]staffs!A:D,4,FALSE)</f>
        <v>mireya.copeland@bikes.shop</v>
      </c>
      <c r="G4135" s="2">
        <f>VLOOKUP(D4135, [3]products!$A:$D, 4, FALSE)</f>
        <v>5</v>
      </c>
      <c r="H4135" s="2" t="str">
        <f>VLOOKUP(G4135, [4]categories!A:B, 2, FALSE)</f>
        <v>Electric Bikes</v>
      </c>
      <c r="I4135" s="14">
        <f>VLOOKUP(A4135, [1]orders!A:B,2,FALSE)</f>
        <v>838</v>
      </c>
      <c r="J4135" s="14" t="str">
        <f>VLOOKUP(A4135, [1]orders!A:I,9,FALSE)</f>
        <v>erna.sloan@aol.com</v>
      </c>
      <c r="K4135" s="14">
        <f>VLOOKUP(A4135, [1]orders!A:J,10,FALSE)</f>
        <v>11414</v>
      </c>
      <c r="L4135" s="2" t="str">
        <f>IFERROR(VLOOKUP(C4135, [5]stores!A:B, 2, FALSE), "Unknown")</f>
        <v>Baldwin Bikes</v>
      </c>
      <c r="M4135" s="2" t="str">
        <f>VLOOKUP(D4135,[3]products!A:B,2,FALSE)</f>
        <v>Trek Verve+ Lowstep - 2018</v>
      </c>
      <c r="N4135" s="2" t="str">
        <f>VLOOKUP(D4135, [3]products!A:H, 8, FALSE)</f>
        <v>Trek</v>
      </c>
      <c r="O4135" s="21">
        <f>VLOOKUP(A4135, [1]orders!A:D, 4, FALSE)</f>
        <v>43163</v>
      </c>
      <c r="P4135" s="2">
        <v>1</v>
      </c>
      <c r="Q4135" s="2">
        <v>2299.9899999999998</v>
      </c>
      <c r="R4135" s="27">
        <v>0.2</v>
      </c>
      <c r="S4135" s="2">
        <f t="shared" si="64"/>
        <v>2299.9899999999998</v>
      </c>
    </row>
    <row r="4136" spans="1:19" x14ac:dyDescent="0.3">
      <c r="A4136" s="2">
        <v>1420</v>
      </c>
      <c r="B4136" s="2">
        <v>2</v>
      </c>
      <c r="C4136" s="2">
        <f>VLOOKUP(A4136, [1]orders!A:G, 7, FALSE)</f>
        <v>2</v>
      </c>
      <c r="D4136" s="2">
        <v>194</v>
      </c>
      <c r="E4136" s="2">
        <f>VLOOKUP(C4136, [2]staffs!A:G,1,FALSE)</f>
        <v>2</v>
      </c>
      <c r="F4136" s="2" t="str">
        <f>VLOOKUP(E4136, [2]staffs!A:D,4,FALSE)</f>
        <v>mireya.copeland@bikes.shop</v>
      </c>
      <c r="G4136" s="2">
        <f>VLOOKUP(D4136, [3]products!$A:$D, 4, FALSE)</f>
        <v>5</v>
      </c>
      <c r="H4136" s="2" t="str">
        <f>VLOOKUP(G4136, [4]categories!A:B, 2, FALSE)</f>
        <v>Electric Bikes</v>
      </c>
      <c r="I4136" s="14">
        <f>VLOOKUP(A4136, [1]orders!A:B,2,FALSE)</f>
        <v>838</v>
      </c>
      <c r="J4136" s="14" t="str">
        <f>VLOOKUP(A4136, [1]orders!A:I,9,FALSE)</f>
        <v>erna.sloan@aol.com</v>
      </c>
      <c r="K4136" s="14">
        <f>VLOOKUP(A4136, [1]orders!A:J,10,FALSE)</f>
        <v>11414</v>
      </c>
      <c r="L4136" s="2" t="str">
        <f>IFERROR(VLOOKUP(C4136, [5]stores!A:B, 2, FALSE), "Unknown")</f>
        <v>Baldwin Bikes</v>
      </c>
      <c r="M4136" s="2" t="str">
        <f>VLOOKUP(D4136,[3]products!A:B,2,FALSE)</f>
        <v>Trek XM700+ - 2018</v>
      </c>
      <c r="N4136" s="2" t="str">
        <f>VLOOKUP(D4136, [3]products!A:H, 8, FALSE)</f>
        <v>Trek</v>
      </c>
      <c r="O4136" s="21">
        <f>VLOOKUP(A4136, [1]orders!A:D, 4, FALSE)</f>
        <v>43163</v>
      </c>
      <c r="P4136" s="2">
        <v>2</v>
      </c>
      <c r="Q4136" s="2">
        <v>3499.99</v>
      </c>
      <c r="R4136" s="27">
        <v>0.1</v>
      </c>
      <c r="S4136" s="2">
        <f t="shared" si="64"/>
        <v>6999.98</v>
      </c>
    </row>
    <row r="4137" spans="1:19" x14ac:dyDescent="0.3">
      <c r="A4137" s="2">
        <v>1420</v>
      </c>
      <c r="B4137" s="2">
        <v>3</v>
      </c>
      <c r="C4137" s="2">
        <f>VLOOKUP(A4137, [1]orders!A:G, 7, FALSE)</f>
        <v>2</v>
      </c>
      <c r="D4137" s="2">
        <v>128</v>
      </c>
      <c r="E4137" s="2">
        <f>VLOOKUP(C4137, [2]staffs!A:G,1,FALSE)</f>
        <v>2</v>
      </c>
      <c r="F4137" s="2" t="str">
        <f>VLOOKUP(E4137, [2]staffs!A:D,4,FALSE)</f>
        <v>mireya.copeland@bikes.shop</v>
      </c>
      <c r="G4137" s="2">
        <f>VLOOKUP(D4137, [3]products!$A:$D, 4, FALSE)</f>
        <v>6</v>
      </c>
      <c r="H4137" s="2" t="str">
        <f>VLOOKUP(G4137, [4]categories!A:B, 2, FALSE)</f>
        <v>Mountain Bikes</v>
      </c>
      <c r="I4137" s="14">
        <f>VLOOKUP(A4137, [1]orders!A:B,2,FALSE)</f>
        <v>838</v>
      </c>
      <c r="J4137" s="14" t="str">
        <f>VLOOKUP(A4137, [1]orders!A:I,9,FALSE)</f>
        <v>erna.sloan@aol.com</v>
      </c>
      <c r="K4137" s="14">
        <f>VLOOKUP(A4137, [1]orders!A:J,10,FALSE)</f>
        <v>11414</v>
      </c>
      <c r="L4137" s="2" t="str">
        <f>IFERROR(VLOOKUP(C4137, [5]stores!A:B, 2, FALSE), "Unknown")</f>
        <v>Baldwin Bikes</v>
      </c>
      <c r="M4137" s="2" t="str">
        <f>VLOOKUP(D4137,[3]products!A:B,2,FALSE)</f>
        <v>Surly ECR 27.5 - 2018</v>
      </c>
      <c r="N4137" s="2" t="str">
        <f>VLOOKUP(D4137, [3]products!A:H, 8, FALSE)</f>
        <v>Surly</v>
      </c>
      <c r="O4137" s="21">
        <f>VLOOKUP(A4137, [1]orders!A:D, 4, FALSE)</f>
        <v>43163</v>
      </c>
      <c r="P4137" s="2">
        <v>1</v>
      </c>
      <c r="Q4137" s="2">
        <v>1899</v>
      </c>
      <c r="R4137" s="27">
        <v>0.1</v>
      </c>
      <c r="S4137" s="2">
        <f t="shared" si="64"/>
        <v>1899</v>
      </c>
    </row>
    <row r="4138" spans="1:19" x14ac:dyDescent="0.3">
      <c r="A4138" s="2">
        <v>1421</v>
      </c>
      <c r="B4138" s="2">
        <v>1</v>
      </c>
      <c r="C4138" s="2">
        <f>VLOOKUP(A4138, [1]orders!A:G, 7, FALSE)</f>
        <v>2</v>
      </c>
      <c r="D4138" s="2">
        <v>298</v>
      </c>
      <c r="E4138" s="2">
        <f>VLOOKUP(C4138, [2]staffs!A:G,1,FALSE)</f>
        <v>2</v>
      </c>
      <c r="F4138" s="2" t="str">
        <f>VLOOKUP(E4138, [2]staffs!A:D,4,FALSE)</f>
        <v>mireya.copeland@bikes.shop</v>
      </c>
      <c r="G4138" s="2">
        <f>VLOOKUP(D4138, [3]products!$A:$D, 4, FALSE)</f>
        <v>1</v>
      </c>
      <c r="H4138" s="2" t="str">
        <f>VLOOKUP(G4138, [4]categories!A:B, 2, FALSE)</f>
        <v>Children Bicycles</v>
      </c>
      <c r="I4138" s="14">
        <f>VLOOKUP(A4138, [1]orders!A:B,2,FALSE)</f>
        <v>1176</v>
      </c>
      <c r="J4138" s="14" t="str">
        <f>VLOOKUP(A4138, [1]orders!A:I,9,FALSE)</f>
        <v>sheree.blanchard@gmail.com</v>
      </c>
      <c r="K4138" s="14">
        <f>VLOOKUP(A4138, [1]orders!A:J,10,FALSE)</f>
        <v>12804</v>
      </c>
      <c r="L4138" s="2" t="str">
        <f>IFERROR(VLOOKUP(C4138, [5]stores!A:B, 2, FALSE), "Unknown")</f>
        <v>Baldwin Bikes</v>
      </c>
      <c r="M4138" s="2" t="str">
        <f>VLOOKUP(D4138,[3]products!A:B,2,FALSE)</f>
        <v>Electra Water Lily 1 (16-inch) - Girl's - 2018</v>
      </c>
      <c r="N4138" s="2" t="str">
        <f>VLOOKUP(D4138, [3]products!A:H, 8, FALSE)</f>
        <v>Electra</v>
      </c>
      <c r="O4138" s="21">
        <f>VLOOKUP(A4138, [1]orders!A:D, 4, FALSE)</f>
        <v>43164</v>
      </c>
      <c r="P4138" s="2">
        <v>2</v>
      </c>
      <c r="Q4138" s="2">
        <v>279.99</v>
      </c>
      <c r="R4138" s="27">
        <v>0.05</v>
      </c>
      <c r="S4138" s="2">
        <f t="shared" si="64"/>
        <v>559.98</v>
      </c>
    </row>
    <row r="4139" spans="1:19" x14ac:dyDescent="0.3">
      <c r="A4139" s="2">
        <v>1422</v>
      </c>
      <c r="B4139" s="2">
        <v>1</v>
      </c>
      <c r="C4139" s="2">
        <f>VLOOKUP(A4139, [1]orders!A:G, 7, FALSE)</f>
        <v>3</v>
      </c>
      <c r="D4139" s="2">
        <v>80</v>
      </c>
      <c r="E4139" s="2">
        <f>VLOOKUP(C4139, [2]staffs!A:G,1,FALSE)</f>
        <v>3</v>
      </c>
      <c r="F4139" s="2" t="str">
        <f>VLOOKUP(E4139, [2]staffs!A:D,4,FALSE)</f>
        <v>genna.serrano@bikes.shop</v>
      </c>
      <c r="G4139" s="2">
        <f>VLOOKUP(D4139, [3]products!$A:$D, 4, FALSE)</f>
        <v>3</v>
      </c>
      <c r="H4139" s="2" t="str">
        <f>VLOOKUP(G4139, [4]categories!A:B, 2, FALSE)</f>
        <v>Cruisers Bicycles</v>
      </c>
      <c r="I4139" s="14">
        <f>VLOOKUP(A4139, [1]orders!A:B,2,FALSE)</f>
        <v>599</v>
      </c>
      <c r="J4139" s="14" t="str">
        <f>VLOOKUP(A4139, [1]orders!A:I,9,FALSE)</f>
        <v>jonell.rivas@msn.com</v>
      </c>
      <c r="K4139" s="14">
        <f>VLOOKUP(A4139, [1]orders!A:J,10,FALSE)</f>
        <v>79106</v>
      </c>
      <c r="L4139" s="2" t="str">
        <f>IFERROR(VLOOKUP(C4139, [5]stores!A:B, 2, FALSE), "Unknown")</f>
        <v>Rowlett Bikes</v>
      </c>
      <c r="M4139" s="2" t="str">
        <f>VLOOKUP(D4139,[3]products!A:B,2,FALSE)</f>
        <v>Sun Bicycles Brickell Tandem CB - 2017</v>
      </c>
      <c r="N4139" s="2" t="str">
        <f>VLOOKUP(D4139, [3]products!A:H, 8, FALSE)</f>
        <v>Sun Bicycles</v>
      </c>
      <c r="O4139" s="21">
        <f>VLOOKUP(A4139, [1]orders!A:D, 4, FALSE)</f>
        <v>43164</v>
      </c>
      <c r="P4139" s="2">
        <v>2</v>
      </c>
      <c r="Q4139" s="2">
        <v>761.99</v>
      </c>
      <c r="R4139" s="27">
        <v>7.0000000000000007E-2</v>
      </c>
      <c r="S4139" s="2">
        <f t="shared" si="64"/>
        <v>1523.98</v>
      </c>
    </row>
    <row r="4140" spans="1:19" x14ac:dyDescent="0.3">
      <c r="A4140" s="2">
        <v>1422</v>
      </c>
      <c r="B4140" s="2">
        <v>2</v>
      </c>
      <c r="C4140" s="2">
        <f>VLOOKUP(A4140, [1]orders!A:G, 7, FALSE)</f>
        <v>3</v>
      </c>
      <c r="D4140" s="2">
        <v>180</v>
      </c>
      <c r="E4140" s="2">
        <f>VLOOKUP(C4140, [2]staffs!A:G,1,FALSE)</f>
        <v>3</v>
      </c>
      <c r="F4140" s="2" t="str">
        <f>VLOOKUP(E4140, [2]staffs!A:D,4,FALSE)</f>
        <v>genna.serrano@bikes.shop</v>
      </c>
      <c r="G4140" s="2">
        <f>VLOOKUP(D4140, [3]products!$A:$D, 4, FALSE)</f>
        <v>7</v>
      </c>
      <c r="H4140" s="2" t="str">
        <f>VLOOKUP(G4140, [4]categories!A:B, 2, FALSE)</f>
        <v>Road Bikes</v>
      </c>
      <c r="I4140" s="14">
        <f>VLOOKUP(A4140, [1]orders!A:B,2,FALSE)</f>
        <v>599</v>
      </c>
      <c r="J4140" s="14" t="str">
        <f>VLOOKUP(A4140, [1]orders!A:I,9,FALSE)</f>
        <v>jonell.rivas@msn.com</v>
      </c>
      <c r="K4140" s="14">
        <f>VLOOKUP(A4140, [1]orders!A:J,10,FALSE)</f>
        <v>79106</v>
      </c>
      <c r="L4140" s="2" t="str">
        <f>IFERROR(VLOOKUP(C4140, [5]stores!A:B, 2, FALSE), "Unknown")</f>
        <v>Rowlett Bikes</v>
      </c>
      <c r="M4140" s="2" t="str">
        <f>VLOOKUP(D4140,[3]products!A:B,2,FALSE)</f>
        <v>Trek Domane AL 3 Women's - 2018</v>
      </c>
      <c r="N4140" s="2" t="str">
        <f>VLOOKUP(D4140, [3]products!A:H, 8, FALSE)</f>
        <v>Trek</v>
      </c>
      <c r="O4140" s="21">
        <f>VLOOKUP(A4140, [1]orders!A:D, 4, FALSE)</f>
        <v>43164</v>
      </c>
      <c r="P4140" s="2">
        <v>2</v>
      </c>
      <c r="Q4140" s="2">
        <v>919.99</v>
      </c>
      <c r="R4140" s="27">
        <v>0.2</v>
      </c>
      <c r="S4140" s="2">
        <f t="shared" si="64"/>
        <v>1839.98</v>
      </c>
    </row>
    <row r="4141" spans="1:19" x14ac:dyDescent="0.3">
      <c r="A4141" s="2">
        <v>1422</v>
      </c>
      <c r="B4141" s="2">
        <v>3</v>
      </c>
      <c r="C4141" s="2">
        <f>VLOOKUP(A4141, [1]orders!A:G, 7, FALSE)</f>
        <v>3</v>
      </c>
      <c r="D4141" s="2">
        <v>243</v>
      </c>
      <c r="E4141" s="2">
        <f>VLOOKUP(C4141, [2]staffs!A:G,1,FALSE)</f>
        <v>3</v>
      </c>
      <c r="F4141" s="2" t="str">
        <f>VLOOKUP(E4141, [2]staffs!A:D,4,FALSE)</f>
        <v>genna.serrano@bikes.shop</v>
      </c>
      <c r="G4141" s="2">
        <f>VLOOKUP(D4141, [3]products!$A:$D, 4, FALSE)</f>
        <v>3</v>
      </c>
      <c r="H4141" s="2" t="str">
        <f>VLOOKUP(G4141, [4]categories!A:B, 2, FALSE)</f>
        <v>Cruisers Bicycles</v>
      </c>
      <c r="I4141" s="14">
        <f>VLOOKUP(A4141, [1]orders!A:B,2,FALSE)</f>
        <v>599</v>
      </c>
      <c r="J4141" s="14" t="str">
        <f>VLOOKUP(A4141, [1]orders!A:I,9,FALSE)</f>
        <v>jonell.rivas@msn.com</v>
      </c>
      <c r="K4141" s="14">
        <f>VLOOKUP(A4141, [1]orders!A:J,10,FALSE)</f>
        <v>79106</v>
      </c>
      <c r="L4141" s="2" t="str">
        <f>IFERROR(VLOOKUP(C4141, [5]stores!A:B, 2, FALSE), "Unknown")</f>
        <v>Rowlett Bikes</v>
      </c>
      <c r="M4141" s="2" t="str">
        <f>VLOOKUP(D4141,[3]products!A:B,2,FALSE)</f>
        <v>Electra Townie Original 21D EQ Ladies' - 2018</v>
      </c>
      <c r="N4141" s="2" t="str">
        <f>VLOOKUP(D4141, [3]products!A:H, 8, FALSE)</f>
        <v>Electra</v>
      </c>
      <c r="O4141" s="21">
        <f>VLOOKUP(A4141, [1]orders!A:D, 4, FALSE)</f>
        <v>43164</v>
      </c>
      <c r="P4141" s="2">
        <v>1</v>
      </c>
      <c r="Q4141" s="2">
        <v>679.99</v>
      </c>
      <c r="R4141" s="27">
        <v>0.05</v>
      </c>
      <c r="S4141" s="2">
        <f t="shared" si="64"/>
        <v>679.99</v>
      </c>
    </row>
    <row r="4142" spans="1:19" x14ac:dyDescent="0.3">
      <c r="A4142" s="2">
        <v>1423</v>
      </c>
      <c r="B4142" s="2">
        <v>1</v>
      </c>
      <c r="C4142" s="2">
        <f>VLOOKUP(A4142, [1]orders!A:G, 7, FALSE)</f>
        <v>1</v>
      </c>
      <c r="D4142" s="2">
        <v>249</v>
      </c>
      <c r="E4142" s="2">
        <f>VLOOKUP(C4142, [2]staffs!A:G,1,FALSE)</f>
        <v>1</v>
      </c>
      <c r="F4142" s="2" t="str">
        <f>VLOOKUP(E4142, [2]staffs!A:D,4,FALSE)</f>
        <v>fabiola.jackson@bikes.shop</v>
      </c>
      <c r="G4142" s="2">
        <f>VLOOKUP(D4142, [3]products!$A:$D, 4, FALSE)</f>
        <v>3</v>
      </c>
      <c r="H4142" s="2" t="str">
        <f>VLOOKUP(G4142, [4]categories!A:B, 2, FALSE)</f>
        <v>Cruisers Bicycles</v>
      </c>
      <c r="I4142" s="14">
        <f>VLOOKUP(A4142, [1]orders!A:B,2,FALSE)</f>
        <v>1231</v>
      </c>
      <c r="J4142" s="14" t="str">
        <f>VLOOKUP(A4142, [1]orders!A:I,9,FALSE)</f>
        <v>selene.vega@gmail.com</v>
      </c>
      <c r="K4142" s="14">
        <f>VLOOKUP(A4142, [1]orders!A:J,10,FALSE)</f>
        <v>95008</v>
      </c>
      <c r="L4142" s="2" t="str">
        <f>IFERROR(VLOOKUP(C4142, [5]stores!A:B, 2, FALSE), "Unknown")</f>
        <v>Santa Cruz Bikes</v>
      </c>
      <c r="M4142" s="2" t="str">
        <f>VLOOKUP(D4142,[3]products!A:B,2,FALSE)</f>
        <v>Electra White Water 3i - 2018</v>
      </c>
      <c r="N4142" s="2" t="str">
        <f>VLOOKUP(D4142, [3]products!A:H, 8, FALSE)</f>
        <v>Electra</v>
      </c>
      <c r="O4142" s="21">
        <f>VLOOKUP(A4142, [1]orders!A:D, 4, FALSE)</f>
        <v>43165</v>
      </c>
      <c r="P4142" s="2">
        <v>1</v>
      </c>
      <c r="Q4142" s="2">
        <v>749.99</v>
      </c>
      <c r="R4142" s="27">
        <v>0.2</v>
      </c>
      <c r="S4142" s="2">
        <f t="shared" si="64"/>
        <v>749.99</v>
      </c>
    </row>
    <row r="4143" spans="1:19" x14ac:dyDescent="0.3">
      <c r="A4143" s="2">
        <v>1423</v>
      </c>
      <c r="B4143" s="2">
        <v>2</v>
      </c>
      <c r="C4143" s="2">
        <f>VLOOKUP(A4143, [1]orders!A:G, 7, FALSE)</f>
        <v>1</v>
      </c>
      <c r="D4143" s="2">
        <v>71</v>
      </c>
      <c r="E4143" s="2">
        <f>VLOOKUP(C4143, [2]staffs!A:G,1,FALSE)</f>
        <v>1</v>
      </c>
      <c r="F4143" s="2" t="str">
        <f>VLOOKUP(E4143, [2]staffs!A:D,4,FALSE)</f>
        <v>fabiola.jackson@bikes.shop</v>
      </c>
      <c r="G4143" s="2">
        <f>VLOOKUP(D4143, [3]products!$A:$D, 4, FALSE)</f>
        <v>3</v>
      </c>
      <c r="H4143" s="2" t="str">
        <f>VLOOKUP(G4143, [4]categories!A:B, 2, FALSE)</f>
        <v>Cruisers Bicycles</v>
      </c>
      <c r="I4143" s="14">
        <f>VLOOKUP(A4143, [1]orders!A:B,2,FALSE)</f>
        <v>1231</v>
      </c>
      <c r="J4143" s="14" t="str">
        <f>VLOOKUP(A4143, [1]orders!A:I,9,FALSE)</f>
        <v>selene.vega@gmail.com</v>
      </c>
      <c r="K4143" s="14">
        <f>VLOOKUP(A4143, [1]orders!A:J,10,FALSE)</f>
        <v>95008</v>
      </c>
      <c r="L4143" s="2" t="str">
        <f>IFERROR(VLOOKUP(C4143, [5]stores!A:B, 2, FALSE), "Unknown")</f>
        <v>Santa Cruz Bikes</v>
      </c>
      <c r="M4143" s="2" t="str">
        <f>VLOOKUP(D4143,[3]products!A:B,2,FALSE)</f>
        <v>Sun Bicycles Atlas X-Type - 2017</v>
      </c>
      <c r="N4143" s="2" t="str">
        <f>VLOOKUP(D4143, [3]products!A:H, 8, FALSE)</f>
        <v>Sun Bicycles</v>
      </c>
      <c r="O4143" s="21">
        <f>VLOOKUP(A4143, [1]orders!A:D, 4, FALSE)</f>
        <v>43165</v>
      </c>
      <c r="P4143" s="2">
        <v>1</v>
      </c>
      <c r="Q4143" s="2">
        <v>416.99</v>
      </c>
      <c r="R4143" s="27">
        <v>0.1</v>
      </c>
      <c r="S4143" s="2">
        <f t="shared" si="64"/>
        <v>416.99</v>
      </c>
    </row>
    <row r="4144" spans="1:19" x14ac:dyDescent="0.3">
      <c r="A4144" s="2">
        <v>1423</v>
      </c>
      <c r="B4144" s="2">
        <v>3</v>
      </c>
      <c r="C4144" s="2">
        <f>VLOOKUP(A4144, [1]orders!A:G, 7, FALSE)</f>
        <v>1</v>
      </c>
      <c r="D4144" s="2">
        <v>302</v>
      </c>
      <c r="E4144" s="2">
        <f>VLOOKUP(C4144, [2]staffs!A:G,1,FALSE)</f>
        <v>1</v>
      </c>
      <c r="F4144" s="2" t="str">
        <f>VLOOKUP(E4144, [2]staffs!A:D,4,FALSE)</f>
        <v>fabiola.jackson@bikes.shop</v>
      </c>
      <c r="G4144" s="2">
        <f>VLOOKUP(D4144, [3]products!$A:$D, 4, FALSE)</f>
        <v>2</v>
      </c>
      <c r="H4144" s="2" t="str">
        <f>VLOOKUP(G4144, [4]categories!A:B, 2, FALSE)</f>
        <v>Comfort Bicycles</v>
      </c>
      <c r="I4144" s="14">
        <f>VLOOKUP(A4144, [1]orders!A:B,2,FALSE)</f>
        <v>1231</v>
      </c>
      <c r="J4144" s="14" t="str">
        <f>VLOOKUP(A4144, [1]orders!A:I,9,FALSE)</f>
        <v>selene.vega@gmail.com</v>
      </c>
      <c r="K4144" s="14">
        <f>VLOOKUP(A4144, [1]orders!A:J,10,FALSE)</f>
        <v>95008</v>
      </c>
      <c r="L4144" s="2" t="str">
        <f>IFERROR(VLOOKUP(C4144, [5]stores!A:B, 2, FALSE), "Unknown")</f>
        <v>Santa Cruz Bikes</v>
      </c>
      <c r="M4144" s="2" t="str">
        <f>VLOOKUP(D4144,[3]products!A:B,2,FALSE)</f>
        <v>Electra Townie Original 1 - 2018</v>
      </c>
      <c r="N4144" s="2" t="str">
        <f>VLOOKUP(D4144, [3]products!A:H, 8, FALSE)</f>
        <v>Electra</v>
      </c>
      <c r="O4144" s="21">
        <f>VLOOKUP(A4144, [1]orders!A:D, 4, FALSE)</f>
        <v>43165</v>
      </c>
      <c r="P4144" s="2">
        <v>1</v>
      </c>
      <c r="Q4144" s="2">
        <v>449.99</v>
      </c>
      <c r="R4144" s="27">
        <v>0.2</v>
      </c>
      <c r="S4144" s="2">
        <f t="shared" si="64"/>
        <v>449.99</v>
      </c>
    </row>
    <row r="4145" spans="1:19" x14ac:dyDescent="0.3">
      <c r="A4145" s="2">
        <v>1423</v>
      </c>
      <c r="B4145" s="2">
        <v>4</v>
      </c>
      <c r="C4145" s="2">
        <f>VLOOKUP(A4145, [1]orders!A:G, 7, FALSE)</f>
        <v>1</v>
      </c>
      <c r="D4145" s="2">
        <v>113</v>
      </c>
      <c r="E4145" s="2">
        <f>VLOOKUP(C4145, [2]staffs!A:G,1,FALSE)</f>
        <v>1</v>
      </c>
      <c r="F4145" s="2" t="str">
        <f>VLOOKUP(E4145, [2]staffs!A:D,4,FALSE)</f>
        <v>fabiola.jackson@bikes.shop</v>
      </c>
      <c r="G4145" s="2">
        <f>VLOOKUP(D4145, [3]products!$A:$D, 4, FALSE)</f>
        <v>6</v>
      </c>
      <c r="H4145" s="2" t="str">
        <f>VLOOKUP(G4145, [4]categories!A:B, 2, FALSE)</f>
        <v>Mountain Bikes</v>
      </c>
      <c r="I4145" s="14">
        <f>VLOOKUP(A4145, [1]orders!A:B,2,FALSE)</f>
        <v>1231</v>
      </c>
      <c r="J4145" s="14" t="str">
        <f>VLOOKUP(A4145, [1]orders!A:I,9,FALSE)</f>
        <v>selene.vega@gmail.com</v>
      </c>
      <c r="K4145" s="14">
        <f>VLOOKUP(A4145, [1]orders!A:J,10,FALSE)</f>
        <v>95008</v>
      </c>
      <c r="L4145" s="2" t="str">
        <f>IFERROR(VLOOKUP(C4145, [5]stores!A:B, 2, FALSE), "Unknown")</f>
        <v>Santa Cruz Bikes</v>
      </c>
      <c r="M4145" s="2" t="str">
        <f>VLOOKUP(D4145,[3]products!A:B,2,FALSE)</f>
        <v>Trek Marlin 5 - 2018</v>
      </c>
      <c r="N4145" s="2" t="str">
        <f>VLOOKUP(D4145, [3]products!A:H, 8, FALSE)</f>
        <v>Trek</v>
      </c>
      <c r="O4145" s="21">
        <f>VLOOKUP(A4145, [1]orders!A:D, 4, FALSE)</f>
        <v>43165</v>
      </c>
      <c r="P4145" s="2">
        <v>2</v>
      </c>
      <c r="Q4145" s="2">
        <v>489.99</v>
      </c>
      <c r="R4145" s="27">
        <v>0.2</v>
      </c>
      <c r="S4145" s="2">
        <f t="shared" si="64"/>
        <v>979.98</v>
      </c>
    </row>
    <row r="4146" spans="1:19" x14ac:dyDescent="0.3">
      <c r="A4146" s="2">
        <v>1424</v>
      </c>
      <c r="B4146" s="2">
        <v>1</v>
      </c>
      <c r="C4146" s="2">
        <f>VLOOKUP(A4146, [1]orders!A:G, 7, FALSE)</f>
        <v>1</v>
      </c>
      <c r="D4146" s="2">
        <v>140</v>
      </c>
      <c r="E4146" s="2">
        <f>VLOOKUP(C4146, [2]staffs!A:G,1,FALSE)</f>
        <v>1</v>
      </c>
      <c r="F4146" s="2" t="str">
        <f>VLOOKUP(E4146, [2]staffs!A:D,4,FALSE)</f>
        <v>fabiola.jackson@bikes.shop</v>
      </c>
      <c r="G4146" s="2">
        <f>VLOOKUP(D4146, [3]products!$A:$D, 4, FALSE)</f>
        <v>6</v>
      </c>
      <c r="H4146" s="2" t="str">
        <f>VLOOKUP(G4146, [4]categories!A:B, 2, FALSE)</f>
        <v>Mountain Bikes</v>
      </c>
      <c r="I4146" s="14">
        <f>VLOOKUP(A4146, [1]orders!A:B,2,FALSE)</f>
        <v>1445</v>
      </c>
      <c r="J4146" s="14" t="str">
        <f>VLOOKUP(A4146, [1]orders!A:I,9,FALSE)</f>
        <v>ester.acevedo@gmail.com</v>
      </c>
      <c r="K4146" s="14">
        <f>VLOOKUP(A4146, [1]orders!A:J,10,FALSE)</f>
        <v>94580</v>
      </c>
      <c r="L4146" s="2" t="str">
        <f>IFERROR(VLOOKUP(C4146, [5]stores!A:B, 2, FALSE), "Unknown")</f>
        <v>Santa Cruz Bikes</v>
      </c>
      <c r="M4146" s="2" t="str">
        <f>VLOOKUP(D4146,[3]products!A:B,2,FALSE)</f>
        <v>Trek Remedy 9.8 27.5 - 2018</v>
      </c>
      <c r="N4146" s="2" t="str">
        <f>VLOOKUP(D4146, [3]products!A:H, 8, FALSE)</f>
        <v>Trek</v>
      </c>
      <c r="O4146" s="21">
        <f>VLOOKUP(A4146, [1]orders!A:D, 4, FALSE)</f>
        <v>43166</v>
      </c>
      <c r="P4146" s="2">
        <v>2</v>
      </c>
      <c r="Q4146" s="2">
        <v>4999.99</v>
      </c>
      <c r="R4146" s="27">
        <v>0.2</v>
      </c>
      <c r="S4146" s="2">
        <f t="shared" si="64"/>
        <v>9999.98</v>
      </c>
    </row>
    <row r="4147" spans="1:19" x14ac:dyDescent="0.3">
      <c r="A4147" s="2">
        <v>1425</v>
      </c>
      <c r="B4147" s="2">
        <v>1</v>
      </c>
      <c r="C4147" s="2">
        <f>VLOOKUP(A4147, [1]orders!A:G, 7, FALSE)</f>
        <v>2</v>
      </c>
      <c r="D4147" s="2">
        <v>227</v>
      </c>
      <c r="E4147" s="2">
        <f>VLOOKUP(C4147, [2]staffs!A:G,1,FALSE)</f>
        <v>2</v>
      </c>
      <c r="F4147" s="2" t="str">
        <f>VLOOKUP(E4147, [2]staffs!A:D,4,FALSE)</f>
        <v>mireya.copeland@bikes.shop</v>
      </c>
      <c r="G4147" s="2">
        <f>VLOOKUP(D4147, [3]products!$A:$D, 4, FALSE)</f>
        <v>3</v>
      </c>
      <c r="H4147" s="2" t="str">
        <f>VLOOKUP(G4147, [4]categories!A:B, 2, FALSE)</f>
        <v>Cruisers Bicycles</v>
      </c>
      <c r="I4147" s="14">
        <f>VLOOKUP(A4147, [1]orders!A:B,2,FALSE)</f>
        <v>126</v>
      </c>
      <c r="J4147" s="14" t="str">
        <f>VLOOKUP(A4147, [1]orders!A:I,9,FALSE)</f>
        <v>lavina.dejesus@msn.com</v>
      </c>
      <c r="K4147" s="14">
        <f>VLOOKUP(A4147, [1]orders!A:J,10,FALSE)</f>
        <v>12550</v>
      </c>
      <c r="L4147" s="2" t="str">
        <f>IFERROR(VLOOKUP(C4147, [5]stores!A:B, 2, FALSE), "Unknown")</f>
        <v>Baldwin Bikes</v>
      </c>
      <c r="M4147" s="2" t="str">
        <f>VLOOKUP(D4147,[3]products!A:B,2,FALSE)</f>
        <v>Electra Cruiser 7D (24-Inch) Ladies' - 2016/2018</v>
      </c>
      <c r="N4147" s="2" t="str">
        <f>VLOOKUP(D4147, [3]products!A:H, 8, FALSE)</f>
        <v>Electra</v>
      </c>
      <c r="O4147" s="21">
        <f>VLOOKUP(A4147, [1]orders!A:D, 4, FALSE)</f>
        <v>43166</v>
      </c>
      <c r="P4147" s="2">
        <v>2</v>
      </c>
      <c r="Q4147" s="2">
        <v>319.99</v>
      </c>
      <c r="R4147" s="27">
        <v>0.05</v>
      </c>
      <c r="S4147" s="2">
        <f t="shared" si="64"/>
        <v>639.98</v>
      </c>
    </row>
    <row r="4148" spans="1:19" x14ac:dyDescent="0.3">
      <c r="A4148" s="2">
        <v>1425</v>
      </c>
      <c r="B4148" s="2">
        <v>2</v>
      </c>
      <c r="C4148" s="2">
        <f>VLOOKUP(A4148, [1]orders!A:G, 7, FALSE)</f>
        <v>2</v>
      </c>
      <c r="D4148" s="2">
        <v>263</v>
      </c>
      <c r="E4148" s="2">
        <f>VLOOKUP(C4148, [2]staffs!A:G,1,FALSE)</f>
        <v>2</v>
      </c>
      <c r="F4148" s="2" t="str">
        <f>VLOOKUP(E4148, [2]staffs!A:D,4,FALSE)</f>
        <v>mireya.copeland@bikes.shop</v>
      </c>
      <c r="G4148" s="2">
        <f>VLOOKUP(D4148, [3]products!$A:$D, 4, FALSE)</f>
        <v>1</v>
      </c>
      <c r="H4148" s="2" t="str">
        <f>VLOOKUP(G4148, [4]categories!A:B, 2, FALSE)</f>
        <v>Children Bicycles</v>
      </c>
      <c r="I4148" s="14">
        <f>VLOOKUP(A4148, [1]orders!A:B,2,FALSE)</f>
        <v>126</v>
      </c>
      <c r="J4148" s="14" t="str">
        <f>VLOOKUP(A4148, [1]orders!A:I,9,FALSE)</f>
        <v>lavina.dejesus@msn.com</v>
      </c>
      <c r="K4148" s="14">
        <f>VLOOKUP(A4148, [1]orders!A:J,10,FALSE)</f>
        <v>12550</v>
      </c>
      <c r="L4148" s="2" t="str">
        <f>IFERROR(VLOOKUP(C4148, [5]stores!A:B, 2, FALSE), "Unknown")</f>
        <v>Baldwin Bikes</v>
      </c>
      <c r="M4148" s="2" t="str">
        <f>VLOOKUP(D4148,[3]products!A:B,2,FALSE)</f>
        <v>Strider Classic 12 Balance Bike - 2018</v>
      </c>
      <c r="N4148" s="2" t="str">
        <f>VLOOKUP(D4148, [3]products!A:H, 8, FALSE)</f>
        <v>Strider</v>
      </c>
      <c r="O4148" s="21">
        <f>VLOOKUP(A4148, [1]orders!A:D, 4, FALSE)</f>
        <v>43166</v>
      </c>
      <c r="P4148" s="2">
        <v>1</v>
      </c>
      <c r="Q4148" s="2">
        <v>89.99</v>
      </c>
      <c r="R4148" s="27">
        <v>7.0000000000000007E-2</v>
      </c>
      <c r="S4148" s="2">
        <f t="shared" si="64"/>
        <v>89.99</v>
      </c>
    </row>
    <row r="4149" spans="1:19" x14ac:dyDescent="0.3">
      <c r="A4149" s="2">
        <v>1425</v>
      </c>
      <c r="B4149" s="2">
        <v>3</v>
      </c>
      <c r="C4149" s="2">
        <f>VLOOKUP(A4149, [1]orders!A:G, 7, FALSE)</f>
        <v>2</v>
      </c>
      <c r="D4149" s="2">
        <v>93</v>
      </c>
      <c r="E4149" s="2">
        <f>VLOOKUP(C4149, [2]staffs!A:G,1,FALSE)</f>
        <v>2</v>
      </c>
      <c r="F4149" s="2" t="str">
        <f>VLOOKUP(E4149, [2]staffs!A:D,4,FALSE)</f>
        <v>mireya.copeland@bikes.shop</v>
      </c>
      <c r="G4149" s="2">
        <f>VLOOKUP(D4149, [3]products!$A:$D, 4, FALSE)</f>
        <v>1</v>
      </c>
      <c r="H4149" s="2" t="str">
        <f>VLOOKUP(G4149, [4]categories!A:B, 2, FALSE)</f>
        <v>Children Bicycles</v>
      </c>
      <c r="I4149" s="14">
        <f>VLOOKUP(A4149, [1]orders!A:B,2,FALSE)</f>
        <v>126</v>
      </c>
      <c r="J4149" s="14" t="str">
        <f>VLOOKUP(A4149, [1]orders!A:I,9,FALSE)</f>
        <v>lavina.dejesus@msn.com</v>
      </c>
      <c r="K4149" s="14">
        <f>VLOOKUP(A4149, [1]orders!A:J,10,FALSE)</f>
        <v>12550</v>
      </c>
      <c r="L4149" s="2" t="str">
        <f>IFERROR(VLOOKUP(C4149, [5]stores!A:B, 2, FALSE), "Unknown")</f>
        <v>Baldwin Bikes</v>
      </c>
      <c r="M4149" s="2" t="str">
        <f>VLOOKUP(D4149,[3]products!A:B,2,FALSE)</f>
        <v>Haro Shredder 20 Girls - 2017</v>
      </c>
      <c r="N4149" s="2" t="str">
        <f>VLOOKUP(D4149, [3]products!A:H, 8, FALSE)</f>
        <v>Haro</v>
      </c>
      <c r="O4149" s="21">
        <f>VLOOKUP(A4149, [1]orders!A:D, 4, FALSE)</f>
        <v>43166</v>
      </c>
      <c r="P4149" s="2">
        <v>1</v>
      </c>
      <c r="Q4149" s="2">
        <v>209.99</v>
      </c>
      <c r="R4149" s="27">
        <v>7.0000000000000007E-2</v>
      </c>
      <c r="S4149" s="2">
        <f t="shared" si="64"/>
        <v>209.99</v>
      </c>
    </row>
    <row r="4150" spans="1:19" x14ac:dyDescent="0.3">
      <c r="A4150" s="2">
        <v>1425</v>
      </c>
      <c r="B4150" s="2">
        <v>4</v>
      </c>
      <c r="C4150" s="2">
        <f>VLOOKUP(A4150, [1]orders!A:G, 7, FALSE)</f>
        <v>2</v>
      </c>
      <c r="D4150" s="2">
        <v>54</v>
      </c>
      <c r="E4150" s="2">
        <f>VLOOKUP(C4150, [2]staffs!A:G,1,FALSE)</f>
        <v>2</v>
      </c>
      <c r="F4150" s="2" t="str">
        <f>VLOOKUP(E4150, [2]staffs!A:D,4,FALSE)</f>
        <v>mireya.copeland@bikes.shop</v>
      </c>
      <c r="G4150" s="2">
        <f>VLOOKUP(D4150, [3]products!$A:$D, 4, FALSE)</f>
        <v>7</v>
      </c>
      <c r="H4150" s="2" t="str">
        <f>VLOOKUP(G4150, [4]categories!A:B, 2, FALSE)</f>
        <v>Road Bikes</v>
      </c>
      <c r="I4150" s="14">
        <f>VLOOKUP(A4150, [1]orders!A:B,2,FALSE)</f>
        <v>126</v>
      </c>
      <c r="J4150" s="14" t="str">
        <f>VLOOKUP(A4150, [1]orders!A:I,9,FALSE)</f>
        <v>lavina.dejesus@msn.com</v>
      </c>
      <c r="K4150" s="14">
        <f>VLOOKUP(A4150, [1]orders!A:J,10,FALSE)</f>
        <v>12550</v>
      </c>
      <c r="L4150" s="2" t="str">
        <f>IFERROR(VLOOKUP(C4150, [5]stores!A:B, 2, FALSE), "Unknown")</f>
        <v>Baldwin Bikes</v>
      </c>
      <c r="M4150" s="2" t="str">
        <f>VLOOKUP(D4150,[3]products!A:B,2,FALSE)</f>
        <v>Trek Domane SL Disc Frameset - 2017</v>
      </c>
      <c r="N4150" s="2" t="str">
        <f>VLOOKUP(D4150, [3]products!A:H, 8, FALSE)</f>
        <v>Trek</v>
      </c>
      <c r="O4150" s="21">
        <f>VLOOKUP(A4150, [1]orders!A:D, 4, FALSE)</f>
        <v>43166</v>
      </c>
      <c r="P4150" s="2">
        <v>2</v>
      </c>
      <c r="Q4150" s="2">
        <v>3199.99</v>
      </c>
      <c r="R4150" s="27">
        <v>0.05</v>
      </c>
      <c r="S4150" s="2">
        <f t="shared" si="64"/>
        <v>6399.98</v>
      </c>
    </row>
    <row r="4151" spans="1:19" x14ac:dyDescent="0.3">
      <c r="A4151" s="2">
        <v>1425</v>
      </c>
      <c r="B4151" s="2">
        <v>5</v>
      </c>
      <c r="C4151" s="2">
        <f>VLOOKUP(A4151, [1]orders!A:G, 7, FALSE)</f>
        <v>2</v>
      </c>
      <c r="D4151" s="2">
        <v>145</v>
      </c>
      <c r="E4151" s="2">
        <f>VLOOKUP(C4151, [2]staffs!A:G,1,FALSE)</f>
        <v>2</v>
      </c>
      <c r="F4151" s="2" t="str">
        <f>VLOOKUP(E4151, [2]staffs!A:D,4,FALSE)</f>
        <v>mireya.copeland@bikes.shop</v>
      </c>
      <c r="G4151" s="2">
        <f>VLOOKUP(D4151, [3]products!$A:$D, 4, FALSE)</f>
        <v>7</v>
      </c>
      <c r="H4151" s="2" t="str">
        <f>VLOOKUP(G4151, [4]categories!A:B, 2, FALSE)</f>
        <v>Road Bikes</v>
      </c>
      <c r="I4151" s="14">
        <f>VLOOKUP(A4151, [1]orders!A:B,2,FALSE)</f>
        <v>126</v>
      </c>
      <c r="J4151" s="14" t="str">
        <f>VLOOKUP(A4151, [1]orders!A:I,9,FALSE)</f>
        <v>lavina.dejesus@msn.com</v>
      </c>
      <c r="K4151" s="14">
        <f>VLOOKUP(A4151, [1]orders!A:J,10,FALSE)</f>
        <v>12550</v>
      </c>
      <c r="L4151" s="2" t="str">
        <f>IFERROR(VLOOKUP(C4151, [5]stores!A:B, 2, FALSE), "Unknown")</f>
        <v>Baldwin Bikes</v>
      </c>
      <c r="M4151" s="2" t="str">
        <f>VLOOKUP(D4151,[3]products!A:B,2,FALSE)</f>
        <v>Trek Domane ALR 5 Disc - 2018</v>
      </c>
      <c r="N4151" s="2" t="str">
        <f>VLOOKUP(D4151, [3]products!A:H, 8, FALSE)</f>
        <v>Trek</v>
      </c>
      <c r="O4151" s="21">
        <f>VLOOKUP(A4151, [1]orders!A:D, 4, FALSE)</f>
        <v>43166</v>
      </c>
      <c r="P4151" s="2">
        <v>2</v>
      </c>
      <c r="Q4151" s="2">
        <v>1799.99</v>
      </c>
      <c r="R4151" s="27">
        <v>7.0000000000000007E-2</v>
      </c>
      <c r="S4151" s="2">
        <f t="shared" si="64"/>
        <v>3599.98</v>
      </c>
    </row>
    <row r="4152" spans="1:19" x14ac:dyDescent="0.3">
      <c r="A4152" s="2">
        <v>1426</v>
      </c>
      <c r="B4152" s="2">
        <v>1</v>
      </c>
      <c r="C4152" s="2">
        <f>VLOOKUP(A4152, [1]orders!A:G, 7, FALSE)</f>
        <v>2</v>
      </c>
      <c r="D4152" s="2">
        <v>215</v>
      </c>
      <c r="E4152" s="2">
        <f>VLOOKUP(C4152, [2]staffs!A:G,1,FALSE)</f>
        <v>2</v>
      </c>
      <c r="F4152" s="2" t="str">
        <f>VLOOKUP(E4152, [2]staffs!A:D,4,FALSE)</f>
        <v>mireya.copeland@bikes.shop</v>
      </c>
      <c r="G4152" s="2">
        <f>VLOOKUP(D4152, [3]products!$A:$D, 4, FALSE)</f>
        <v>3</v>
      </c>
      <c r="H4152" s="2" t="str">
        <f>VLOOKUP(G4152, [4]categories!A:B, 2, FALSE)</f>
        <v>Cruisers Bicycles</v>
      </c>
      <c r="I4152" s="14">
        <f>VLOOKUP(A4152, [1]orders!A:B,2,FALSE)</f>
        <v>938</v>
      </c>
      <c r="J4152" s="14" t="str">
        <f>VLOOKUP(A4152, [1]orders!A:I,9,FALSE)</f>
        <v>emory.o'connor@gmail.com</v>
      </c>
      <c r="K4152" s="14">
        <f>VLOOKUP(A4152, [1]orders!A:J,10,FALSE)</f>
        <v>14606</v>
      </c>
      <c r="L4152" s="2" t="str">
        <f>IFERROR(VLOOKUP(C4152, [5]stores!A:B, 2, FALSE), "Unknown")</f>
        <v>Baldwin Bikes</v>
      </c>
      <c r="M4152" s="2" t="str">
        <f>VLOOKUP(D4152,[3]products!A:B,2,FALSE)</f>
        <v>Electra Queen of Hearts 3i - 2018</v>
      </c>
      <c r="N4152" s="2" t="str">
        <f>VLOOKUP(D4152, [3]products!A:H, 8, FALSE)</f>
        <v>Electra</v>
      </c>
      <c r="O4152" s="21">
        <f>VLOOKUP(A4152, [1]orders!A:D, 4, FALSE)</f>
        <v>43166</v>
      </c>
      <c r="P4152" s="2">
        <v>1</v>
      </c>
      <c r="Q4152" s="2">
        <v>749.99</v>
      </c>
      <c r="R4152" s="27">
        <v>7.0000000000000007E-2</v>
      </c>
      <c r="S4152" s="2">
        <f t="shared" si="64"/>
        <v>749.99</v>
      </c>
    </row>
    <row r="4153" spans="1:19" x14ac:dyDescent="0.3">
      <c r="A4153" s="2">
        <v>1426</v>
      </c>
      <c r="B4153" s="2">
        <v>2</v>
      </c>
      <c r="C4153" s="2">
        <f>VLOOKUP(A4153, [1]orders!A:G, 7, FALSE)</f>
        <v>2</v>
      </c>
      <c r="D4153" s="2">
        <v>20</v>
      </c>
      <c r="E4153" s="2">
        <f>VLOOKUP(C4153, [2]staffs!A:G,1,FALSE)</f>
        <v>2</v>
      </c>
      <c r="F4153" s="2" t="str">
        <f>VLOOKUP(E4153, [2]staffs!A:D,4,FALSE)</f>
        <v>mireya.copeland@bikes.shop</v>
      </c>
      <c r="G4153" s="2">
        <f>VLOOKUP(D4153, [3]products!$A:$D, 4, FALSE)</f>
        <v>3</v>
      </c>
      <c r="H4153" s="2" t="str">
        <f>VLOOKUP(G4153, [4]categories!A:B, 2, FALSE)</f>
        <v>Cruisers Bicycles</v>
      </c>
      <c r="I4153" s="14">
        <f>VLOOKUP(A4153, [1]orders!A:B,2,FALSE)</f>
        <v>938</v>
      </c>
      <c r="J4153" s="14" t="str">
        <f>VLOOKUP(A4153, [1]orders!A:I,9,FALSE)</f>
        <v>emory.o'connor@gmail.com</v>
      </c>
      <c r="K4153" s="14">
        <f>VLOOKUP(A4153, [1]orders!A:J,10,FALSE)</f>
        <v>14606</v>
      </c>
      <c r="L4153" s="2" t="str">
        <f>IFERROR(VLOOKUP(C4153, [5]stores!A:B, 2, FALSE), "Unknown")</f>
        <v>Baldwin Bikes</v>
      </c>
      <c r="M4153" s="2" t="str">
        <f>VLOOKUP(D4153,[3]products!A:B,2,FALSE)</f>
        <v>Electra Townie Original 7D EQ - Women's - 2016</v>
      </c>
      <c r="N4153" s="2" t="str">
        <f>VLOOKUP(D4153, [3]products!A:H, 8, FALSE)</f>
        <v>Electra</v>
      </c>
      <c r="O4153" s="21">
        <f>VLOOKUP(A4153, [1]orders!A:D, 4, FALSE)</f>
        <v>43166</v>
      </c>
      <c r="P4153" s="2">
        <v>2</v>
      </c>
      <c r="Q4153" s="2">
        <v>599.99</v>
      </c>
      <c r="R4153" s="27">
        <v>0.05</v>
      </c>
      <c r="S4153" s="2">
        <f t="shared" si="64"/>
        <v>1199.98</v>
      </c>
    </row>
    <row r="4154" spans="1:19" x14ac:dyDescent="0.3">
      <c r="A4154" s="2">
        <v>1426</v>
      </c>
      <c r="B4154" s="2">
        <v>3</v>
      </c>
      <c r="C4154" s="2">
        <f>VLOOKUP(A4154, [1]orders!A:G, 7, FALSE)</f>
        <v>2</v>
      </c>
      <c r="D4154" s="2">
        <v>281</v>
      </c>
      <c r="E4154" s="2">
        <f>VLOOKUP(C4154, [2]staffs!A:G,1,FALSE)</f>
        <v>2</v>
      </c>
      <c r="F4154" s="2" t="str">
        <f>VLOOKUP(E4154, [2]staffs!A:D,4,FALSE)</f>
        <v>mireya.copeland@bikes.shop</v>
      </c>
      <c r="G4154" s="2">
        <f>VLOOKUP(D4154, [3]products!$A:$D, 4, FALSE)</f>
        <v>1</v>
      </c>
      <c r="H4154" s="2" t="str">
        <f>VLOOKUP(G4154, [4]categories!A:B, 2, FALSE)</f>
        <v>Children Bicycles</v>
      </c>
      <c r="I4154" s="14">
        <f>VLOOKUP(A4154, [1]orders!A:B,2,FALSE)</f>
        <v>938</v>
      </c>
      <c r="J4154" s="14" t="str">
        <f>VLOOKUP(A4154, [1]orders!A:I,9,FALSE)</f>
        <v>emory.o'connor@gmail.com</v>
      </c>
      <c r="K4154" s="14">
        <f>VLOOKUP(A4154, [1]orders!A:J,10,FALSE)</f>
        <v>14606</v>
      </c>
      <c r="L4154" s="2" t="str">
        <f>IFERROR(VLOOKUP(C4154, [5]stores!A:B, 2, FALSE), "Unknown")</f>
        <v>Baldwin Bikes</v>
      </c>
      <c r="M4154" s="2" t="str">
        <f>VLOOKUP(D4154,[3]products!A:B,2,FALSE)</f>
        <v>Electra Cruiser 7D (24-Inch) Ladies' - 2016/2018</v>
      </c>
      <c r="N4154" s="2" t="str">
        <f>VLOOKUP(D4154, [3]products!A:H, 8, FALSE)</f>
        <v>Electra</v>
      </c>
      <c r="O4154" s="21">
        <f>VLOOKUP(A4154, [1]orders!A:D, 4, FALSE)</f>
        <v>43166</v>
      </c>
      <c r="P4154" s="2">
        <v>1</v>
      </c>
      <c r="Q4154" s="2">
        <v>319.99</v>
      </c>
      <c r="R4154" s="27">
        <v>7.0000000000000007E-2</v>
      </c>
      <c r="S4154" s="2">
        <f t="shared" si="64"/>
        <v>319.99</v>
      </c>
    </row>
    <row r="4155" spans="1:19" x14ac:dyDescent="0.3">
      <c r="A4155" s="2">
        <v>1427</v>
      </c>
      <c r="B4155" s="2">
        <v>1</v>
      </c>
      <c r="C4155" s="2">
        <f>VLOOKUP(A4155, [1]orders!A:G, 7, FALSE)</f>
        <v>2</v>
      </c>
      <c r="D4155" s="2">
        <v>230</v>
      </c>
      <c r="E4155" s="2">
        <f>VLOOKUP(C4155, [2]staffs!A:G,1,FALSE)</f>
        <v>2</v>
      </c>
      <c r="F4155" s="2" t="str">
        <f>VLOOKUP(E4155, [2]staffs!A:D,4,FALSE)</f>
        <v>mireya.copeland@bikes.shop</v>
      </c>
      <c r="G4155" s="2">
        <f>VLOOKUP(D4155, [3]products!$A:$D, 4, FALSE)</f>
        <v>3</v>
      </c>
      <c r="H4155" s="2" t="str">
        <f>VLOOKUP(G4155, [4]categories!A:B, 2, FALSE)</f>
        <v>Cruisers Bicycles</v>
      </c>
      <c r="I4155" s="14">
        <f>VLOOKUP(A4155, [1]orders!A:B,2,FALSE)</f>
        <v>999</v>
      </c>
      <c r="J4155" s="14" t="str">
        <f>VLOOKUP(A4155, [1]orders!A:I,9,FALSE)</f>
        <v>latoya.johns@hotmail.com</v>
      </c>
      <c r="K4155" s="14">
        <f>VLOOKUP(A4155, [1]orders!A:J,10,FALSE)</f>
        <v>12020</v>
      </c>
      <c r="L4155" s="2" t="str">
        <f>IFERROR(VLOOKUP(C4155, [5]stores!A:B, 2, FALSE), "Unknown")</f>
        <v>Baldwin Bikes</v>
      </c>
      <c r="M4155" s="2" t="str">
        <f>VLOOKUP(D4155,[3]products!A:B,2,FALSE)</f>
        <v>Electra Cruiser Lux 1 Ladies' - 2018</v>
      </c>
      <c r="N4155" s="2" t="str">
        <f>VLOOKUP(D4155, [3]products!A:H, 8, FALSE)</f>
        <v>Electra</v>
      </c>
      <c r="O4155" s="21">
        <f>VLOOKUP(A4155, [1]orders!A:D, 4, FALSE)</f>
        <v>43166</v>
      </c>
      <c r="P4155" s="2">
        <v>2</v>
      </c>
      <c r="Q4155" s="2">
        <v>429.99</v>
      </c>
      <c r="R4155" s="27">
        <v>7.0000000000000007E-2</v>
      </c>
      <c r="S4155" s="2">
        <f t="shared" si="64"/>
        <v>859.98</v>
      </c>
    </row>
    <row r="4156" spans="1:19" x14ac:dyDescent="0.3">
      <c r="A4156" s="2">
        <v>1427</v>
      </c>
      <c r="B4156" s="2">
        <v>2</v>
      </c>
      <c r="C4156" s="2">
        <f>VLOOKUP(A4156, [1]orders!A:G, 7, FALSE)</f>
        <v>2</v>
      </c>
      <c r="D4156" s="2">
        <v>139</v>
      </c>
      <c r="E4156" s="2">
        <f>VLOOKUP(C4156, [2]staffs!A:G,1,FALSE)</f>
        <v>2</v>
      </c>
      <c r="F4156" s="2" t="str">
        <f>VLOOKUP(E4156, [2]staffs!A:D,4,FALSE)</f>
        <v>mireya.copeland@bikes.shop</v>
      </c>
      <c r="G4156" s="2">
        <f>VLOOKUP(D4156, [3]products!$A:$D, 4, FALSE)</f>
        <v>6</v>
      </c>
      <c r="H4156" s="2" t="str">
        <f>VLOOKUP(G4156, [4]categories!A:B, 2, FALSE)</f>
        <v>Mountain Bikes</v>
      </c>
      <c r="I4156" s="14">
        <f>VLOOKUP(A4156, [1]orders!A:B,2,FALSE)</f>
        <v>999</v>
      </c>
      <c r="J4156" s="14" t="str">
        <f>VLOOKUP(A4156, [1]orders!A:I,9,FALSE)</f>
        <v>latoya.johns@hotmail.com</v>
      </c>
      <c r="K4156" s="14">
        <f>VLOOKUP(A4156, [1]orders!A:J,10,FALSE)</f>
        <v>12020</v>
      </c>
      <c r="L4156" s="2" t="str">
        <f>IFERROR(VLOOKUP(C4156, [5]stores!A:B, 2, FALSE), "Unknown")</f>
        <v>Baldwin Bikes</v>
      </c>
      <c r="M4156" s="2" t="str">
        <f>VLOOKUP(D4156,[3]products!A:B,2,FALSE)</f>
        <v>Trek Remedy 7 27.5 - 2018</v>
      </c>
      <c r="N4156" s="2" t="str">
        <f>VLOOKUP(D4156, [3]products!A:H, 8, FALSE)</f>
        <v>Trek</v>
      </c>
      <c r="O4156" s="21">
        <f>VLOOKUP(A4156, [1]orders!A:D, 4, FALSE)</f>
        <v>43166</v>
      </c>
      <c r="P4156" s="2">
        <v>1</v>
      </c>
      <c r="Q4156" s="2">
        <v>2999.99</v>
      </c>
      <c r="R4156" s="27">
        <v>0.05</v>
      </c>
      <c r="S4156" s="2">
        <f t="shared" si="64"/>
        <v>2999.99</v>
      </c>
    </row>
    <row r="4157" spans="1:19" x14ac:dyDescent="0.3">
      <c r="A4157" s="2">
        <v>1427</v>
      </c>
      <c r="B4157" s="2">
        <v>3</v>
      </c>
      <c r="C4157" s="2">
        <f>VLOOKUP(A4157, [1]orders!A:G, 7, FALSE)</f>
        <v>2</v>
      </c>
      <c r="D4157" s="2">
        <v>164</v>
      </c>
      <c r="E4157" s="2">
        <f>VLOOKUP(C4157, [2]staffs!A:G,1,FALSE)</f>
        <v>2</v>
      </c>
      <c r="F4157" s="2" t="str">
        <f>VLOOKUP(E4157, [2]staffs!A:D,4,FALSE)</f>
        <v>mireya.copeland@bikes.shop</v>
      </c>
      <c r="G4157" s="2">
        <f>VLOOKUP(D4157, [3]products!$A:$D, 4, FALSE)</f>
        <v>7</v>
      </c>
      <c r="H4157" s="2" t="str">
        <f>VLOOKUP(G4157, [4]categories!A:B, 2, FALSE)</f>
        <v>Road Bikes</v>
      </c>
      <c r="I4157" s="14">
        <f>VLOOKUP(A4157, [1]orders!A:B,2,FALSE)</f>
        <v>999</v>
      </c>
      <c r="J4157" s="14" t="str">
        <f>VLOOKUP(A4157, [1]orders!A:I,9,FALSE)</f>
        <v>latoya.johns@hotmail.com</v>
      </c>
      <c r="K4157" s="14">
        <f>VLOOKUP(A4157, [1]orders!A:J,10,FALSE)</f>
        <v>12020</v>
      </c>
      <c r="L4157" s="2" t="str">
        <f>IFERROR(VLOOKUP(C4157, [5]stores!A:B, 2, FALSE), "Unknown")</f>
        <v>Baldwin Bikes</v>
      </c>
      <c r="M4157" s="2" t="str">
        <f>VLOOKUP(D4157,[3]products!A:B,2,FALSE)</f>
        <v>Surly Straggler 650b - 2018</v>
      </c>
      <c r="N4157" s="2" t="str">
        <f>VLOOKUP(D4157, [3]products!A:H, 8, FALSE)</f>
        <v>Surly</v>
      </c>
      <c r="O4157" s="21">
        <f>VLOOKUP(A4157, [1]orders!A:D, 4, FALSE)</f>
        <v>43166</v>
      </c>
      <c r="P4157" s="2">
        <v>2</v>
      </c>
      <c r="Q4157" s="2">
        <v>1549</v>
      </c>
      <c r="R4157" s="27">
        <v>7.0000000000000007E-2</v>
      </c>
      <c r="S4157" s="2">
        <f t="shared" si="64"/>
        <v>3098</v>
      </c>
    </row>
    <row r="4158" spans="1:19" x14ac:dyDescent="0.3">
      <c r="A4158" s="2">
        <v>1428</v>
      </c>
      <c r="B4158" s="2">
        <v>1</v>
      </c>
      <c r="C4158" s="2">
        <f>VLOOKUP(A4158, [1]orders!A:G, 7, FALSE)</f>
        <v>2</v>
      </c>
      <c r="D4158" s="2">
        <v>216</v>
      </c>
      <c r="E4158" s="2">
        <f>VLOOKUP(C4158, [2]staffs!A:G,1,FALSE)</f>
        <v>2</v>
      </c>
      <c r="F4158" s="2" t="str">
        <f>VLOOKUP(E4158, [2]staffs!A:D,4,FALSE)</f>
        <v>mireya.copeland@bikes.shop</v>
      </c>
      <c r="G4158" s="2">
        <f>VLOOKUP(D4158, [3]products!$A:$D, 4, FALSE)</f>
        <v>3</v>
      </c>
      <c r="H4158" s="2" t="str">
        <f>VLOOKUP(G4158, [4]categories!A:B, 2, FALSE)</f>
        <v>Cruisers Bicycles</v>
      </c>
      <c r="I4158" s="14">
        <f>VLOOKUP(A4158, [1]orders!A:B,2,FALSE)</f>
        <v>195</v>
      </c>
      <c r="J4158" s="14" t="str">
        <f>VLOOKUP(A4158, [1]orders!A:I,9,FALSE)</f>
        <v>addie.hahn@hotmail.com</v>
      </c>
      <c r="K4158" s="14">
        <f>VLOOKUP(A4158, [1]orders!A:J,10,FALSE)</f>
        <v>11010</v>
      </c>
      <c r="L4158" s="2" t="str">
        <f>IFERROR(VLOOKUP(C4158, [5]stores!A:B, 2, FALSE), "Unknown")</f>
        <v>Baldwin Bikes</v>
      </c>
      <c r="M4158" s="2" t="str">
        <f>VLOOKUP(D4158,[3]products!A:B,2,FALSE)</f>
        <v>Electra Super Moto 8i - 2018</v>
      </c>
      <c r="N4158" s="2" t="str">
        <f>VLOOKUP(D4158, [3]products!A:H, 8, FALSE)</f>
        <v>Electra</v>
      </c>
      <c r="O4158" s="21">
        <f>VLOOKUP(A4158, [1]orders!A:D, 4, FALSE)</f>
        <v>43167</v>
      </c>
      <c r="P4158" s="2">
        <v>2</v>
      </c>
      <c r="Q4158" s="2">
        <v>899.99</v>
      </c>
      <c r="R4158" s="27">
        <v>0.2</v>
      </c>
      <c r="S4158" s="2">
        <f t="shared" si="64"/>
        <v>1799.98</v>
      </c>
    </row>
    <row r="4159" spans="1:19" x14ac:dyDescent="0.3">
      <c r="A4159" s="2">
        <v>1428</v>
      </c>
      <c r="B4159" s="2">
        <v>2</v>
      </c>
      <c r="C4159" s="2">
        <f>VLOOKUP(A4159, [1]orders!A:G, 7, FALSE)</f>
        <v>2</v>
      </c>
      <c r="D4159" s="2">
        <v>126</v>
      </c>
      <c r="E4159" s="2">
        <f>VLOOKUP(C4159, [2]staffs!A:G,1,FALSE)</f>
        <v>2</v>
      </c>
      <c r="F4159" s="2" t="str">
        <f>VLOOKUP(E4159, [2]staffs!A:D,4,FALSE)</f>
        <v>mireya.copeland@bikes.shop</v>
      </c>
      <c r="G4159" s="2">
        <f>VLOOKUP(D4159, [3]products!$A:$D, 4, FALSE)</f>
        <v>6</v>
      </c>
      <c r="H4159" s="2" t="str">
        <f>VLOOKUP(G4159, [4]categories!A:B, 2, FALSE)</f>
        <v>Mountain Bikes</v>
      </c>
      <c r="I4159" s="14">
        <f>VLOOKUP(A4159, [1]orders!A:B,2,FALSE)</f>
        <v>195</v>
      </c>
      <c r="J4159" s="14" t="str">
        <f>VLOOKUP(A4159, [1]orders!A:I,9,FALSE)</f>
        <v>addie.hahn@hotmail.com</v>
      </c>
      <c r="K4159" s="14">
        <f>VLOOKUP(A4159, [1]orders!A:J,10,FALSE)</f>
        <v>11010</v>
      </c>
      <c r="L4159" s="2" t="str">
        <f>IFERROR(VLOOKUP(C4159, [5]stores!A:B, 2, FALSE), "Unknown")</f>
        <v>Baldwin Bikes</v>
      </c>
      <c r="M4159" s="2" t="str">
        <f>VLOOKUP(D4159,[3]products!A:B,2,FALSE)</f>
        <v>Surly Big Fat Dummy Frameset - 2018</v>
      </c>
      <c r="N4159" s="2" t="str">
        <f>VLOOKUP(D4159, [3]products!A:H, 8, FALSE)</f>
        <v>Surly</v>
      </c>
      <c r="O4159" s="21">
        <f>VLOOKUP(A4159, [1]orders!A:D, 4, FALSE)</f>
        <v>43167</v>
      </c>
      <c r="P4159" s="2">
        <v>1</v>
      </c>
      <c r="Q4159" s="2">
        <v>469.99</v>
      </c>
      <c r="R4159" s="27">
        <v>7.0000000000000007E-2</v>
      </c>
      <c r="S4159" s="2">
        <f t="shared" si="64"/>
        <v>469.99</v>
      </c>
    </row>
    <row r="4160" spans="1:19" x14ac:dyDescent="0.3">
      <c r="A4160" s="2">
        <v>1428</v>
      </c>
      <c r="B4160" s="2">
        <v>3</v>
      </c>
      <c r="C4160" s="2">
        <f>VLOOKUP(A4160, [1]orders!A:G, 7, FALSE)</f>
        <v>2</v>
      </c>
      <c r="D4160" s="2">
        <v>187</v>
      </c>
      <c r="E4160" s="2">
        <f>VLOOKUP(C4160, [2]staffs!A:G,1,FALSE)</f>
        <v>2</v>
      </c>
      <c r="F4160" s="2" t="str">
        <f>VLOOKUP(E4160, [2]staffs!A:D,4,FALSE)</f>
        <v>mireya.copeland@bikes.shop</v>
      </c>
      <c r="G4160" s="2">
        <f>VLOOKUP(D4160, [3]products!$A:$D, 4, FALSE)</f>
        <v>5</v>
      </c>
      <c r="H4160" s="2" t="str">
        <f>VLOOKUP(G4160, [4]categories!A:B, 2, FALSE)</f>
        <v>Electric Bikes</v>
      </c>
      <c r="I4160" s="14">
        <f>VLOOKUP(A4160, [1]orders!A:B,2,FALSE)</f>
        <v>195</v>
      </c>
      <c r="J4160" s="14" t="str">
        <f>VLOOKUP(A4160, [1]orders!A:I,9,FALSE)</f>
        <v>addie.hahn@hotmail.com</v>
      </c>
      <c r="K4160" s="14">
        <f>VLOOKUP(A4160, [1]orders!A:J,10,FALSE)</f>
        <v>11010</v>
      </c>
      <c r="L4160" s="2" t="str">
        <f>IFERROR(VLOOKUP(C4160, [5]stores!A:B, 2, FALSE), "Unknown")</f>
        <v>Baldwin Bikes</v>
      </c>
      <c r="M4160" s="2" t="str">
        <f>VLOOKUP(D4160,[3]products!A:B,2,FALSE)</f>
        <v>Trek Neko+ - 2018</v>
      </c>
      <c r="N4160" s="2" t="str">
        <f>VLOOKUP(D4160, [3]products!A:H, 8, FALSE)</f>
        <v>Trek</v>
      </c>
      <c r="O4160" s="21">
        <f>VLOOKUP(A4160, [1]orders!A:D, 4, FALSE)</f>
        <v>43167</v>
      </c>
      <c r="P4160" s="2">
        <v>2</v>
      </c>
      <c r="Q4160" s="2">
        <v>2799.99</v>
      </c>
      <c r="R4160" s="27">
        <v>7.0000000000000007E-2</v>
      </c>
      <c r="S4160" s="2">
        <f t="shared" si="64"/>
        <v>5599.98</v>
      </c>
    </row>
    <row r="4161" spans="1:19" x14ac:dyDescent="0.3">
      <c r="A4161" s="2">
        <v>1428</v>
      </c>
      <c r="B4161" s="2">
        <v>4</v>
      </c>
      <c r="C4161" s="2">
        <f>VLOOKUP(A4161, [1]orders!A:G, 7, FALSE)</f>
        <v>2</v>
      </c>
      <c r="D4161" s="2">
        <v>28</v>
      </c>
      <c r="E4161" s="2">
        <f>VLOOKUP(C4161, [2]staffs!A:G,1,FALSE)</f>
        <v>2</v>
      </c>
      <c r="F4161" s="2" t="str">
        <f>VLOOKUP(E4161, [2]staffs!A:D,4,FALSE)</f>
        <v>mireya.copeland@bikes.shop</v>
      </c>
      <c r="G4161" s="2">
        <f>VLOOKUP(D4161, [3]products!$A:$D, 4, FALSE)</f>
        <v>6</v>
      </c>
      <c r="H4161" s="2" t="str">
        <f>VLOOKUP(G4161, [4]categories!A:B, 2, FALSE)</f>
        <v>Mountain Bikes</v>
      </c>
      <c r="I4161" s="14">
        <f>VLOOKUP(A4161, [1]orders!A:B,2,FALSE)</f>
        <v>195</v>
      </c>
      <c r="J4161" s="14" t="str">
        <f>VLOOKUP(A4161, [1]orders!A:I,9,FALSE)</f>
        <v>addie.hahn@hotmail.com</v>
      </c>
      <c r="K4161" s="14">
        <f>VLOOKUP(A4161, [1]orders!A:J,10,FALSE)</f>
        <v>11010</v>
      </c>
      <c r="L4161" s="2" t="str">
        <f>IFERROR(VLOOKUP(C4161, [5]stores!A:B, 2, FALSE), "Unknown")</f>
        <v>Baldwin Bikes</v>
      </c>
      <c r="M4161" s="2" t="str">
        <f>VLOOKUP(D4161,[3]products!A:B,2,FALSE)</f>
        <v>Surly Karate Monkey 27.5+ Frameset - 2017</v>
      </c>
      <c r="N4161" s="2" t="str">
        <f>VLOOKUP(D4161, [3]products!A:H, 8, FALSE)</f>
        <v>Surly</v>
      </c>
      <c r="O4161" s="21">
        <f>VLOOKUP(A4161, [1]orders!A:D, 4, FALSE)</f>
        <v>43167</v>
      </c>
      <c r="P4161" s="2">
        <v>1</v>
      </c>
      <c r="Q4161" s="2">
        <v>2499.9899999999998</v>
      </c>
      <c r="R4161" s="27">
        <v>0.1</v>
      </c>
      <c r="S4161" s="2">
        <f t="shared" si="64"/>
        <v>2499.9899999999998</v>
      </c>
    </row>
    <row r="4162" spans="1:19" x14ac:dyDescent="0.3">
      <c r="A4162" s="2">
        <v>1428</v>
      </c>
      <c r="B4162" s="2">
        <v>5</v>
      </c>
      <c r="C4162" s="2">
        <f>VLOOKUP(A4162, [1]orders!A:G, 7, FALSE)</f>
        <v>2</v>
      </c>
      <c r="D4162" s="2">
        <v>194</v>
      </c>
      <c r="E4162" s="2">
        <f>VLOOKUP(C4162, [2]staffs!A:G,1,FALSE)</f>
        <v>2</v>
      </c>
      <c r="F4162" s="2" t="str">
        <f>VLOOKUP(E4162, [2]staffs!A:D,4,FALSE)</f>
        <v>mireya.copeland@bikes.shop</v>
      </c>
      <c r="G4162" s="2">
        <f>VLOOKUP(D4162, [3]products!$A:$D, 4, FALSE)</f>
        <v>5</v>
      </c>
      <c r="H4162" s="2" t="str">
        <f>VLOOKUP(G4162, [4]categories!A:B, 2, FALSE)</f>
        <v>Electric Bikes</v>
      </c>
      <c r="I4162" s="14">
        <f>VLOOKUP(A4162, [1]orders!A:B,2,FALSE)</f>
        <v>195</v>
      </c>
      <c r="J4162" s="14" t="str">
        <f>VLOOKUP(A4162, [1]orders!A:I,9,FALSE)</f>
        <v>addie.hahn@hotmail.com</v>
      </c>
      <c r="K4162" s="14">
        <f>VLOOKUP(A4162, [1]orders!A:J,10,FALSE)</f>
        <v>11010</v>
      </c>
      <c r="L4162" s="2" t="str">
        <f>IFERROR(VLOOKUP(C4162, [5]stores!A:B, 2, FALSE), "Unknown")</f>
        <v>Baldwin Bikes</v>
      </c>
      <c r="M4162" s="2" t="str">
        <f>VLOOKUP(D4162,[3]products!A:B,2,FALSE)</f>
        <v>Trek XM700+ - 2018</v>
      </c>
      <c r="N4162" s="2" t="str">
        <f>VLOOKUP(D4162, [3]products!A:H, 8, FALSE)</f>
        <v>Trek</v>
      </c>
      <c r="O4162" s="21">
        <f>VLOOKUP(A4162, [1]orders!A:D, 4, FALSE)</f>
        <v>43167</v>
      </c>
      <c r="P4162" s="2">
        <v>2</v>
      </c>
      <c r="Q4162" s="2">
        <v>3499.99</v>
      </c>
      <c r="R4162" s="27">
        <v>0.2</v>
      </c>
      <c r="S4162" s="2">
        <f t="shared" si="64"/>
        <v>6999.98</v>
      </c>
    </row>
    <row r="4163" spans="1:19" x14ac:dyDescent="0.3">
      <c r="A4163" s="2">
        <v>1429</v>
      </c>
      <c r="B4163" s="2">
        <v>1</v>
      </c>
      <c r="C4163" s="2">
        <f>VLOOKUP(A4163, [1]orders!A:G, 7, FALSE)</f>
        <v>2</v>
      </c>
      <c r="D4163" s="2">
        <v>70</v>
      </c>
      <c r="E4163" s="2">
        <f>VLOOKUP(C4163, [2]staffs!A:G,1,FALSE)</f>
        <v>2</v>
      </c>
      <c r="F4163" s="2" t="str">
        <f>VLOOKUP(E4163, [2]staffs!A:D,4,FALSE)</f>
        <v>mireya.copeland@bikes.shop</v>
      </c>
      <c r="G4163" s="2">
        <f>VLOOKUP(D4163, [3]products!$A:$D, 4, FALSE)</f>
        <v>3</v>
      </c>
      <c r="H4163" s="2" t="str">
        <f>VLOOKUP(G4163, [4]categories!A:B, 2, FALSE)</f>
        <v>Cruisers Bicycles</v>
      </c>
      <c r="I4163" s="14">
        <f>VLOOKUP(A4163, [1]orders!A:B,2,FALSE)</f>
        <v>1116</v>
      </c>
      <c r="J4163" s="14" t="str">
        <f>VLOOKUP(A4163, [1]orders!A:I,9,FALSE)</f>
        <v>patria.harper@msn.com</v>
      </c>
      <c r="K4163" s="14">
        <f>VLOOKUP(A4163, [1]orders!A:J,10,FALSE)</f>
        <v>11102</v>
      </c>
      <c r="L4163" s="2" t="str">
        <f>IFERROR(VLOOKUP(C4163, [5]stores!A:B, 2, FALSE), "Unknown")</f>
        <v>Baldwin Bikes</v>
      </c>
      <c r="M4163" s="2" t="str">
        <f>VLOOKUP(D4163,[3]products!A:B,2,FALSE)</f>
        <v>Electra Amsterdam Original 3i - 2015/2017</v>
      </c>
      <c r="N4163" s="2" t="str">
        <f>VLOOKUP(D4163, [3]products!A:H, 8, FALSE)</f>
        <v>Electra</v>
      </c>
      <c r="O4163" s="21">
        <f>VLOOKUP(A4163, [1]orders!A:D, 4, FALSE)</f>
        <v>43167</v>
      </c>
      <c r="P4163" s="2">
        <v>2</v>
      </c>
      <c r="Q4163" s="2">
        <v>659.99</v>
      </c>
      <c r="R4163" s="27">
        <v>0.2</v>
      </c>
      <c r="S4163" s="2">
        <f t="shared" ref="S4163:S4226" si="65">P4163*Q4163</f>
        <v>1319.98</v>
      </c>
    </row>
    <row r="4164" spans="1:19" x14ac:dyDescent="0.3">
      <c r="A4164" s="2">
        <v>1430</v>
      </c>
      <c r="B4164" s="2">
        <v>1</v>
      </c>
      <c r="C4164" s="2">
        <f>VLOOKUP(A4164, [1]orders!A:G, 7, FALSE)</f>
        <v>2</v>
      </c>
      <c r="D4164" s="2">
        <v>221</v>
      </c>
      <c r="E4164" s="2">
        <f>VLOOKUP(C4164, [2]staffs!A:G,1,FALSE)</f>
        <v>2</v>
      </c>
      <c r="F4164" s="2" t="str">
        <f>VLOOKUP(E4164, [2]staffs!A:D,4,FALSE)</f>
        <v>mireya.copeland@bikes.shop</v>
      </c>
      <c r="G4164" s="2">
        <f>VLOOKUP(D4164, [3]products!$A:$D, 4, FALSE)</f>
        <v>3</v>
      </c>
      <c r="H4164" s="2" t="str">
        <f>VLOOKUP(G4164, [4]categories!A:B, 2, FALSE)</f>
        <v>Cruisers Bicycles</v>
      </c>
      <c r="I4164" s="14">
        <f>VLOOKUP(A4164, [1]orders!A:B,2,FALSE)</f>
        <v>1239</v>
      </c>
      <c r="J4164" s="14" t="str">
        <f>VLOOKUP(A4164, [1]orders!A:I,9,FALSE)</f>
        <v>tara.maynard@hotmail.com</v>
      </c>
      <c r="K4164" s="14">
        <f>VLOOKUP(A4164, [1]orders!A:J,10,FALSE)</f>
        <v>11757</v>
      </c>
      <c r="L4164" s="2" t="str">
        <f>IFERROR(VLOOKUP(C4164, [5]stores!A:B, 2, FALSE), "Unknown")</f>
        <v>Baldwin Bikes</v>
      </c>
      <c r="M4164" s="2" t="str">
        <f>VLOOKUP(D4164,[3]products!A:B,2,FALSE)</f>
        <v>Electra Cruiser 7D Ladies' - 2016/2018</v>
      </c>
      <c r="N4164" s="2" t="str">
        <f>VLOOKUP(D4164, [3]products!A:H, 8, FALSE)</f>
        <v>Electra</v>
      </c>
      <c r="O4164" s="21">
        <f>VLOOKUP(A4164, [1]orders!A:D, 4, FALSE)</f>
        <v>43169</v>
      </c>
      <c r="P4164" s="2">
        <v>1</v>
      </c>
      <c r="Q4164" s="2">
        <v>319.99</v>
      </c>
      <c r="R4164" s="27">
        <v>0.05</v>
      </c>
      <c r="S4164" s="2">
        <f t="shared" si="65"/>
        <v>319.99</v>
      </c>
    </row>
    <row r="4165" spans="1:19" x14ac:dyDescent="0.3">
      <c r="A4165" s="2">
        <v>1430</v>
      </c>
      <c r="B4165" s="2">
        <v>2</v>
      </c>
      <c r="C4165" s="2">
        <f>VLOOKUP(A4165, [1]orders!A:G, 7, FALSE)</f>
        <v>2</v>
      </c>
      <c r="D4165" s="2">
        <v>281</v>
      </c>
      <c r="E4165" s="2">
        <f>VLOOKUP(C4165, [2]staffs!A:G,1,FALSE)</f>
        <v>2</v>
      </c>
      <c r="F4165" s="2" t="str">
        <f>VLOOKUP(E4165, [2]staffs!A:D,4,FALSE)</f>
        <v>mireya.copeland@bikes.shop</v>
      </c>
      <c r="G4165" s="2">
        <f>VLOOKUP(D4165, [3]products!$A:$D, 4, FALSE)</f>
        <v>1</v>
      </c>
      <c r="H4165" s="2" t="str">
        <f>VLOOKUP(G4165, [4]categories!A:B, 2, FALSE)</f>
        <v>Children Bicycles</v>
      </c>
      <c r="I4165" s="14">
        <f>VLOOKUP(A4165, [1]orders!A:B,2,FALSE)</f>
        <v>1239</v>
      </c>
      <c r="J4165" s="14" t="str">
        <f>VLOOKUP(A4165, [1]orders!A:I,9,FALSE)</f>
        <v>tara.maynard@hotmail.com</v>
      </c>
      <c r="K4165" s="14">
        <f>VLOOKUP(A4165, [1]orders!A:J,10,FALSE)</f>
        <v>11757</v>
      </c>
      <c r="L4165" s="2" t="str">
        <f>IFERROR(VLOOKUP(C4165, [5]stores!A:B, 2, FALSE), "Unknown")</f>
        <v>Baldwin Bikes</v>
      </c>
      <c r="M4165" s="2" t="str">
        <f>VLOOKUP(D4165,[3]products!A:B,2,FALSE)</f>
        <v>Electra Cruiser 7D (24-Inch) Ladies' - 2016/2018</v>
      </c>
      <c r="N4165" s="2" t="str">
        <f>VLOOKUP(D4165, [3]products!A:H, 8, FALSE)</f>
        <v>Electra</v>
      </c>
      <c r="O4165" s="21">
        <f>VLOOKUP(A4165, [1]orders!A:D, 4, FALSE)</f>
        <v>43169</v>
      </c>
      <c r="P4165" s="2">
        <v>1</v>
      </c>
      <c r="Q4165" s="2">
        <v>319.99</v>
      </c>
      <c r="R4165" s="27">
        <v>7.0000000000000007E-2</v>
      </c>
      <c r="S4165" s="2">
        <f t="shared" si="65"/>
        <v>319.99</v>
      </c>
    </row>
    <row r="4166" spans="1:19" x14ac:dyDescent="0.3">
      <c r="A4166" s="2">
        <v>1431</v>
      </c>
      <c r="B4166" s="2">
        <v>1</v>
      </c>
      <c r="C4166" s="2">
        <f>VLOOKUP(A4166, [1]orders!A:G, 7, FALSE)</f>
        <v>2</v>
      </c>
      <c r="D4166" s="2">
        <v>207</v>
      </c>
      <c r="E4166" s="2">
        <f>VLOOKUP(C4166, [2]staffs!A:G,1,FALSE)</f>
        <v>2</v>
      </c>
      <c r="F4166" s="2" t="str">
        <f>VLOOKUP(E4166, [2]staffs!A:D,4,FALSE)</f>
        <v>mireya.copeland@bikes.shop</v>
      </c>
      <c r="G4166" s="2">
        <f>VLOOKUP(D4166, [3]products!$A:$D, 4, FALSE)</f>
        <v>4</v>
      </c>
      <c r="H4166" s="2" t="str">
        <f>VLOOKUP(G4166, [4]categories!A:B, 2, FALSE)</f>
        <v>Cyclocross Bicycles</v>
      </c>
      <c r="I4166" s="14">
        <f>VLOOKUP(A4166, [1]orders!A:B,2,FALSE)</f>
        <v>308</v>
      </c>
      <c r="J4166" s="14" t="str">
        <f>VLOOKUP(A4166, [1]orders!A:I,9,FALSE)</f>
        <v>mazie.fernandez@hotmail.com</v>
      </c>
      <c r="K4166" s="14">
        <f>VLOOKUP(A4166, [1]orders!A:J,10,FALSE)</f>
        <v>14580</v>
      </c>
      <c r="L4166" s="2" t="str">
        <f>IFERROR(VLOOKUP(C4166, [5]stores!A:B, 2, FALSE), "Unknown")</f>
        <v>Baldwin Bikes</v>
      </c>
      <c r="M4166" s="2" t="str">
        <f>VLOOKUP(D4166,[3]products!A:B,2,FALSE)</f>
        <v>Trek Boone 7 Disc - 2018</v>
      </c>
      <c r="N4166" s="2" t="str">
        <f>VLOOKUP(D4166, [3]products!A:H, 8, FALSE)</f>
        <v>Trek</v>
      </c>
      <c r="O4166" s="21">
        <f>VLOOKUP(A4166, [1]orders!A:D, 4, FALSE)</f>
        <v>43170</v>
      </c>
      <c r="P4166" s="2">
        <v>1</v>
      </c>
      <c r="Q4166" s="2">
        <v>3999.99</v>
      </c>
      <c r="R4166" s="27">
        <v>0.1</v>
      </c>
      <c r="S4166" s="2">
        <f t="shared" si="65"/>
        <v>3999.99</v>
      </c>
    </row>
    <row r="4167" spans="1:19" x14ac:dyDescent="0.3">
      <c r="A4167" s="2">
        <v>1431</v>
      </c>
      <c r="B4167" s="2">
        <v>2</v>
      </c>
      <c r="C4167" s="2">
        <f>VLOOKUP(A4167, [1]orders!A:G, 7, FALSE)</f>
        <v>2</v>
      </c>
      <c r="D4167" s="2">
        <v>53</v>
      </c>
      <c r="E4167" s="2">
        <f>VLOOKUP(C4167, [2]staffs!A:G,1,FALSE)</f>
        <v>2</v>
      </c>
      <c r="F4167" s="2" t="str">
        <f>VLOOKUP(E4167, [2]staffs!A:D,4,FALSE)</f>
        <v>mireya.copeland@bikes.shop</v>
      </c>
      <c r="G4167" s="2">
        <f>VLOOKUP(D4167, [3]products!$A:$D, 4, FALSE)</f>
        <v>7</v>
      </c>
      <c r="H4167" s="2" t="str">
        <f>VLOOKUP(G4167, [4]categories!A:B, 2, FALSE)</f>
        <v>Road Bikes</v>
      </c>
      <c r="I4167" s="14">
        <f>VLOOKUP(A4167, [1]orders!A:B,2,FALSE)</f>
        <v>308</v>
      </c>
      <c r="J4167" s="14" t="str">
        <f>VLOOKUP(A4167, [1]orders!A:I,9,FALSE)</f>
        <v>mazie.fernandez@hotmail.com</v>
      </c>
      <c r="K4167" s="14">
        <f>VLOOKUP(A4167, [1]orders!A:J,10,FALSE)</f>
        <v>14580</v>
      </c>
      <c r="L4167" s="2" t="str">
        <f>IFERROR(VLOOKUP(C4167, [5]stores!A:B, 2, FALSE), "Unknown")</f>
        <v>Baldwin Bikes</v>
      </c>
      <c r="M4167" s="2" t="str">
        <f>VLOOKUP(D4167,[3]products!A:B,2,FALSE)</f>
        <v>Surly Ogre Frameset - 2017</v>
      </c>
      <c r="N4167" s="2" t="str">
        <f>VLOOKUP(D4167, [3]products!A:H, 8, FALSE)</f>
        <v>Surly</v>
      </c>
      <c r="O4167" s="21">
        <f>VLOOKUP(A4167, [1]orders!A:D, 4, FALSE)</f>
        <v>43170</v>
      </c>
      <c r="P4167" s="2">
        <v>1</v>
      </c>
      <c r="Q4167" s="2">
        <v>749.99</v>
      </c>
      <c r="R4167" s="27">
        <v>7.0000000000000007E-2</v>
      </c>
      <c r="S4167" s="2">
        <f t="shared" si="65"/>
        <v>749.99</v>
      </c>
    </row>
    <row r="4168" spans="1:19" x14ac:dyDescent="0.3">
      <c r="A4168" s="2">
        <v>1431</v>
      </c>
      <c r="B4168" s="2">
        <v>3</v>
      </c>
      <c r="C4168" s="2">
        <f>VLOOKUP(A4168, [1]orders!A:G, 7, FALSE)</f>
        <v>2</v>
      </c>
      <c r="D4168" s="2">
        <v>252</v>
      </c>
      <c r="E4168" s="2">
        <f>VLOOKUP(C4168, [2]staffs!A:G,1,FALSE)</f>
        <v>2</v>
      </c>
      <c r="F4168" s="2" t="str">
        <f>VLOOKUP(E4168, [2]staffs!A:D,4,FALSE)</f>
        <v>mireya.copeland@bikes.shop</v>
      </c>
      <c r="G4168" s="2">
        <f>VLOOKUP(D4168, [3]products!$A:$D, 4, FALSE)</f>
        <v>3</v>
      </c>
      <c r="H4168" s="2" t="str">
        <f>VLOOKUP(G4168, [4]categories!A:B, 2, FALSE)</f>
        <v>Cruisers Bicycles</v>
      </c>
      <c r="I4168" s="14">
        <f>VLOOKUP(A4168, [1]orders!A:B,2,FALSE)</f>
        <v>308</v>
      </c>
      <c r="J4168" s="14" t="str">
        <f>VLOOKUP(A4168, [1]orders!A:I,9,FALSE)</f>
        <v>mazie.fernandez@hotmail.com</v>
      </c>
      <c r="K4168" s="14">
        <f>VLOOKUP(A4168, [1]orders!A:J,10,FALSE)</f>
        <v>14580</v>
      </c>
      <c r="L4168" s="2" t="str">
        <f>IFERROR(VLOOKUP(C4168, [5]stores!A:B, 2, FALSE), "Unknown")</f>
        <v>Baldwin Bikes</v>
      </c>
      <c r="M4168" s="2" t="str">
        <f>VLOOKUP(D4168,[3]products!A:B,2,FALSE)</f>
        <v>Electra Townie Commute Go! Ladies' - 2018</v>
      </c>
      <c r="N4168" s="2" t="str">
        <f>VLOOKUP(D4168, [3]products!A:H, 8, FALSE)</f>
        <v>Electra</v>
      </c>
      <c r="O4168" s="21">
        <f>VLOOKUP(A4168, [1]orders!A:D, 4, FALSE)</f>
        <v>43170</v>
      </c>
      <c r="P4168" s="2">
        <v>1</v>
      </c>
      <c r="Q4168" s="2">
        <v>2999.99</v>
      </c>
      <c r="R4168" s="27">
        <v>0.2</v>
      </c>
      <c r="S4168" s="2">
        <f t="shared" si="65"/>
        <v>2999.99</v>
      </c>
    </row>
    <row r="4169" spans="1:19" x14ac:dyDescent="0.3">
      <c r="A4169" s="2">
        <v>1431</v>
      </c>
      <c r="B4169" s="2">
        <v>4</v>
      </c>
      <c r="C4169" s="2">
        <f>VLOOKUP(A4169, [1]orders!A:G, 7, FALSE)</f>
        <v>2</v>
      </c>
      <c r="D4169" s="2">
        <v>254</v>
      </c>
      <c r="E4169" s="2">
        <f>VLOOKUP(C4169, [2]staffs!A:G,1,FALSE)</f>
        <v>2</v>
      </c>
      <c r="F4169" s="2" t="str">
        <f>VLOOKUP(E4169, [2]staffs!A:D,4,FALSE)</f>
        <v>mireya.copeland@bikes.shop</v>
      </c>
      <c r="G4169" s="2">
        <f>VLOOKUP(D4169, [3]products!$A:$D, 4, FALSE)</f>
        <v>3</v>
      </c>
      <c r="H4169" s="2" t="str">
        <f>VLOOKUP(G4169, [4]categories!A:B, 2, FALSE)</f>
        <v>Cruisers Bicycles</v>
      </c>
      <c r="I4169" s="14">
        <f>VLOOKUP(A4169, [1]orders!A:B,2,FALSE)</f>
        <v>308</v>
      </c>
      <c r="J4169" s="14" t="str">
        <f>VLOOKUP(A4169, [1]orders!A:I,9,FALSE)</f>
        <v>mazie.fernandez@hotmail.com</v>
      </c>
      <c r="K4169" s="14">
        <f>VLOOKUP(A4169, [1]orders!A:J,10,FALSE)</f>
        <v>14580</v>
      </c>
      <c r="L4169" s="2" t="str">
        <f>IFERROR(VLOOKUP(C4169, [5]stores!A:B, 2, FALSE), "Unknown")</f>
        <v>Baldwin Bikes</v>
      </c>
      <c r="M4169" s="2" t="str">
        <f>VLOOKUP(D4169,[3]products!A:B,2,FALSE)</f>
        <v>Electra Townie Balloon 3i EQ - 2017/2018</v>
      </c>
      <c r="N4169" s="2" t="str">
        <f>VLOOKUP(D4169, [3]products!A:H, 8, FALSE)</f>
        <v>Electra</v>
      </c>
      <c r="O4169" s="21">
        <f>VLOOKUP(A4169, [1]orders!A:D, 4, FALSE)</f>
        <v>43170</v>
      </c>
      <c r="P4169" s="2">
        <v>1</v>
      </c>
      <c r="Q4169" s="2">
        <v>749.99</v>
      </c>
      <c r="R4169" s="27">
        <v>7.0000000000000007E-2</v>
      </c>
      <c r="S4169" s="2">
        <f t="shared" si="65"/>
        <v>749.99</v>
      </c>
    </row>
    <row r="4170" spans="1:19" x14ac:dyDescent="0.3">
      <c r="A4170" s="2">
        <v>1432</v>
      </c>
      <c r="B4170" s="2">
        <v>1</v>
      </c>
      <c r="C4170" s="2">
        <f>VLOOKUP(A4170, [1]orders!A:G, 7, FALSE)</f>
        <v>2</v>
      </c>
      <c r="D4170" s="2">
        <v>161</v>
      </c>
      <c r="E4170" s="2">
        <f>VLOOKUP(C4170, [2]staffs!A:G,1,FALSE)</f>
        <v>2</v>
      </c>
      <c r="F4170" s="2" t="str">
        <f>VLOOKUP(E4170, [2]staffs!A:D,4,FALSE)</f>
        <v>mireya.copeland@bikes.shop</v>
      </c>
      <c r="G4170" s="2">
        <f>VLOOKUP(D4170, [3]products!$A:$D, 4, FALSE)</f>
        <v>7</v>
      </c>
      <c r="H4170" s="2" t="str">
        <f>VLOOKUP(G4170, [4]categories!A:B, 2, FALSE)</f>
        <v>Road Bikes</v>
      </c>
      <c r="I4170" s="14">
        <f>VLOOKUP(A4170, [1]orders!A:B,2,FALSE)</f>
        <v>483</v>
      </c>
      <c r="J4170" s="14" t="str">
        <f>VLOOKUP(A4170, [1]orders!A:I,9,FALSE)</f>
        <v>gayla.sims@gmail.com</v>
      </c>
      <c r="K4170" s="14">
        <f>VLOOKUP(A4170, [1]orders!A:J,10,FALSE)</f>
        <v>11757</v>
      </c>
      <c r="L4170" s="2" t="str">
        <f>IFERROR(VLOOKUP(C4170, [5]stores!A:B, 2, FALSE), "Unknown")</f>
        <v>Baldwin Bikes</v>
      </c>
      <c r="M4170" s="2" t="str">
        <f>VLOOKUP(D4170,[3]products!A:B,2,FALSE)</f>
        <v>Surly ECR - 2018</v>
      </c>
      <c r="N4170" s="2" t="str">
        <f>VLOOKUP(D4170, [3]products!A:H, 8, FALSE)</f>
        <v>Surly</v>
      </c>
      <c r="O4170" s="21">
        <f>VLOOKUP(A4170, [1]orders!A:D, 4, FALSE)</f>
        <v>43170</v>
      </c>
      <c r="P4170" s="2">
        <v>1</v>
      </c>
      <c r="Q4170" s="2">
        <v>1899</v>
      </c>
      <c r="R4170" s="27">
        <v>0.2</v>
      </c>
      <c r="S4170" s="2">
        <f t="shared" si="65"/>
        <v>1899</v>
      </c>
    </row>
    <row r="4171" spans="1:19" x14ac:dyDescent="0.3">
      <c r="A4171" s="2">
        <v>1433</v>
      </c>
      <c r="B4171" s="2">
        <v>1</v>
      </c>
      <c r="C4171" s="2">
        <f>VLOOKUP(A4171, [1]orders!A:G, 7, FALSE)</f>
        <v>2</v>
      </c>
      <c r="D4171" s="2">
        <v>264</v>
      </c>
      <c r="E4171" s="2">
        <f>VLOOKUP(C4171, [2]staffs!A:G,1,FALSE)</f>
        <v>2</v>
      </c>
      <c r="F4171" s="2" t="str">
        <f>VLOOKUP(E4171, [2]staffs!A:D,4,FALSE)</f>
        <v>mireya.copeland@bikes.shop</v>
      </c>
      <c r="G4171" s="2">
        <f>VLOOKUP(D4171, [3]products!$A:$D, 4, FALSE)</f>
        <v>1</v>
      </c>
      <c r="H4171" s="2" t="str">
        <f>VLOOKUP(G4171, [4]categories!A:B, 2, FALSE)</f>
        <v>Children Bicycles</v>
      </c>
      <c r="I4171" s="14">
        <f>VLOOKUP(A4171, [1]orders!A:B,2,FALSE)</f>
        <v>1142</v>
      </c>
      <c r="J4171" s="14" t="str">
        <f>VLOOKUP(A4171, [1]orders!A:I,9,FALSE)</f>
        <v>britteny.schroeder@aol.com</v>
      </c>
      <c r="K4171" s="14">
        <f>VLOOKUP(A4171, [1]orders!A:J,10,FALSE)</f>
        <v>14534</v>
      </c>
      <c r="L4171" s="2" t="str">
        <f>IFERROR(VLOOKUP(C4171, [5]stores!A:B, 2, FALSE), "Unknown")</f>
        <v>Baldwin Bikes</v>
      </c>
      <c r="M4171" s="2" t="str">
        <f>VLOOKUP(D4171,[3]products!A:B,2,FALSE)</f>
        <v>Strider Sport 16 - 2018</v>
      </c>
      <c r="N4171" s="2" t="str">
        <f>VLOOKUP(D4171, [3]products!A:H, 8, FALSE)</f>
        <v>Strider</v>
      </c>
      <c r="O4171" s="21">
        <f>VLOOKUP(A4171, [1]orders!A:D, 4, FALSE)</f>
        <v>43170</v>
      </c>
      <c r="P4171" s="2">
        <v>1</v>
      </c>
      <c r="Q4171" s="2">
        <v>249.99</v>
      </c>
      <c r="R4171" s="27">
        <v>7.0000000000000007E-2</v>
      </c>
      <c r="S4171" s="2">
        <f t="shared" si="65"/>
        <v>249.99</v>
      </c>
    </row>
    <row r="4172" spans="1:19" x14ac:dyDescent="0.3">
      <c r="A4172" s="2">
        <v>1434</v>
      </c>
      <c r="B4172" s="2">
        <v>1</v>
      </c>
      <c r="C4172" s="2">
        <f>VLOOKUP(A4172, [1]orders!A:G, 7, FALSE)</f>
        <v>2</v>
      </c>
      <c r="D4172" s="2">
        <v>229</v>
      </c>
      <c r="E4172" s="2">
        <f>VLOOKUP(C4172, [2]staffs!A:G,1,FALSE)</f>
        <v>2</v>
      </c>
      <c r="F4172" s="2" t="str">
        <f>VLOOKUP(E4172, [2]staffs!A:D,4,FALSE)</f>
        <v>mireya.copeland@bikes.shop</v>
      </c>
      <c r="G4172" s="2">
        <f>VLOOKUP(D4172, [3]products!$A:$D, 4, FALSE)</f>
        <v>3</v>
      </c>
      <c r="H4172" s="2" t="str">
        <f>VLOOKUP(G4172, [4]categories!A:B, 2, FALSE)</f>
        <v>Cruisers Bicycles</v>
      </c>
      <c r="I4172" s="14">
        <f>VLOOKUP(A4172, [1]orders!A:B,2,FALSE)</f>
        <v>595</v>
      </c>
      <c r="J4172" s="14" t="str">
        <f>VLOOKUP(A4172, [1]orders!A:I,9,FALSE)</f>
        <v>frederica.rojas@yahoo.com</v>
      </c>
      <c r="K4172" s="14">
        <f>VLOOKUP(A4172, [1]orders!A:J,10,FALSE)</f>
        <v>14850</v>
      </c>
      <c r="L4172" s="2" t="str">
        <f>IFERROR(VLOOKUP(C4172, [5]stores!A:B, 2, FALSE), "Unknown")</f>
        <v>Baldwin Bikes</v>
      </c>
      <c r="M4172" s="2" t="str">
        <f>VLOOKUP(D4172,[3]products!A:B,2,FALSE)</f>
        <v>Electra Cruiser Lux 1 - 2016/2018</v>
      </c>
      <c r="N4172" s="2" t="str">
        <f>VLOOKUP(D4172, [3]products!A:H, 8, FALSE)</f>
        <v>Electra</v>
      </c>
      <c r="O4172" s="21">
        <f>VLOOKUP(A4172, [1]orders!A:D, 4, FALSE)</f>
        <v>43173</v>
      </c>
      <c r="P4172" s="2">
        <v>2</v>
      </c>
      <c r="Q4172" s="2">
        <v>429.99</v>
      </c>
      <c r="R4172" s="27">
        <v>0.2</v>
      </c>
      <c r="S4172" s="2">
        <f t="shared" si="65"/>
        <v>859.98</v>
      </c>
    </row>
    <row r="4173" spans="1:19" x14ac:dyDescent="0.3">
      <c r="A4173" s="2">
        <v>1434</v>
      </c>
      <c r="B4173" s="2">
        <v>2</v>
      </c>
      <c r="C4173" s="2">
        <f>VLOOKUP(A4173, [1]orders!A:G, 7, FALSE)</f>
        <v>2</v>
      </c>
      <c r="D4173" s="2">
        <v>198</v>
      </c>
      <c r="E4173" s="2">
        <f>VLOOKUP(C4173, [2]staffs!A:G,1,FALSE)</f>
        <v>2</v>
      </c>
      <c r="F4173" s="2" t="str">
        <f>VLOOKUP(E4173, [2]staffs!A:D,4,FALSE)</f>
        <v>mireya.copeland@bikes.shop</v>
      </c>
      <c r="G4173" s="2">
        <f>VLOOKUP(D4173, [3]products!$A:$D, 4, FALSE)</f>
        <v>5</v>
      </c>
      <c r="H4173" s="2" t="str">
        <f>VLOOKUP(G4173, [4]categories!A:B, 2, FALSE)</f>
        <v>Electric Bikes</v>
      </c>
      <c r="I4173" s="14">
        <f>VLOOKUP(A4173, [1]orders!A:B,2,FALSE)</f>
        <v>595</v>
      </c>
      <c r="J4173" s="14" t="str">
        <f>VLOOKUP(A4173, [1]orders!A:I,9,FALSE)</f>
        <v>frederica.rojas@yahoo.com</v>
      </c>
      <c r="K4173" s="14">
        <f>VLOOKUP(A4173, [1]orders!A:J,10,FALSE)</f>
        <v>14850</v>
      </c>
      <c r="L4173" s="2" t="str">
        <f>IFERROR(VLOOKUP(C4173, [5]stores!A:B, 2, FALSE), "Unknown")</f>
        <v>Baldwin Bikes</v>
      </c>
      <c r="M4173" s="2" t="str">
        <f>VLOOKUP(D4173,[3]products!A:B,2,FALSE)</f>
        <v>Electra Townie Commute Go! - 2018</v>
      </c>
      <c r="N4173" s="2" t="str">
        <f>VLOOKUP(D4173, [3]products!A:H, 8, FALSE)</f>
        <v>Electra</v>
      </c>
      <c r="O4173" s="21">
        <f>VLOOKUP(A4173, [1]orders!A:D, 4, FALSE)</f>
        <v>43173</v>
      </c>
      <c r="P4173" s="2">
        <v>1</v>
      </c>
      <c r="Q4173" s="2">
        <v>2999.99</v>
      </c>
      <c r="R4173" s="27">
        <v>0.1</v>
      </c>
      <c r="S4173" s="2">
        <f t="shared" si="65"/>
        <v>2999.99</v>
      </c>
    </row>
    <row r="4174" spans="1:19" x14ac:dyDescent="0.3">
      <c r="A4174" s="2">
        <v>1434</v>
      </c>
      <c r="B4174" s="2">
        <v>3</v>
      </c>
      <c r="C4174" s="2">
        <f>VLOOKUP(A4174, [1]orders!A:G, 7, FALSE)</f>
        <v>2</v>
      </c>
      <c r="D4174" s="2">
        <v>286</v>
      </c>
      <c r="E4174" s="2">
        <f>VLOOKUP(C4174, [2]staffs!A:G,1,FALSE)</f>
        <v>2</v>
      </c>
      <c r="F4174" s="2" t="str">
        <f>VLOOKUP(E4174, [2]staffs!A:D,4,FALSE)</f>
        <v>mireya.copeland@bikes.shop</v>
      </c>
      <c r="G4174" s="2">
        <f>VLOOKUP(D4174, [3]products!$A:$D, 4, FALSE)</f>
        <v>1</v>
      </c>
      <c r="H4174" s="2" t="str">
        <f>VLOOKUP(G4174, [4]categories!A:B, 2, FALSE)</f>
        <v>Children Bicycles</v>
      </c>
      <c r="I4174" s="14">
        <f>VLOOKUP(A4174, [1]orders!A:B,2,FALSE)</f>
        <v>595</v>
      </c>
      <c r="J4174" s="14" t="str">
        <f>VLOOKUP(A4174, [1]orders!A:I,9,FALSE)</f>
        <v>frederica.rojas@yahoo.com</v>
      </c>
      <c r="K4174" s="14">
        <f>VLOOKUP(A4174, [1]orders!A:J,10,FALSE)</f>
        <v>14850</v>
      </c>
      <c r="L4174" s="2" t="str">
        <f>IFERROR(VLOOKUP(C4174, [5]stores!A:B, 2, FALSE), "Unknown")</f>
        <v>Baldwin Bikes</v>
      </c>
      <c r="M4174" s="2" t="str">
        <f>VLOOKUP(D4174,[3]products!A:B,2,FALSE)</f>
        <v>Electra Starship 1 16" - 2018</v>
      </c>
      <c r="N4174" s="2" t="str">
        <f>VLOOKUP(D4174, [3]products!A:H, 8, FALSE)</f>
        <v>Electra</v>
      </c>
      <c r="O4174" s="21">
        <f>VLOOKUP(A4174, [1]orders!A:D, 4, FALSE)</f>
        <v>43173</v>
      </c>
      <c r="P4174" s="2">
        <v>2</v>
      </c>
      <c r="Q4174" s="2">
        <v>279.99</v>
      </c>
      <c r="R4174" s="27">
        <v>0.1</v>
      </c>
      <c r="S4174" s="2">
        <f t="shared" si="65"/>
        <v>559.98</v>
      </c>
    </row>
    <row r="4175" spans="1:19" x14ac:dyDescent="0.3">
      <c r="A4175" s="2">
        <v>1434</v>
      </c>
      <c r="B4175" s="2">
        <v>4</v>
      </c>
      <c r="C4175" s="2">
        <f>VLOOKUP(A4175, [1]orders!A:G, 7, FALSE)</f>
        <v>2</v>
      </c>
      <c r="D4175" s="2">
        <v>61</v>
      </c>
      <c r="E4175" s="2">
        <f>VLOOKUP(C4175, [2]staffs!A:G,1,FALSE)</f>
        <v>2</v>
      </c>
      <c r="F4175" s="2" t="str">
        <f>VLOOKUP(E4175, [2]staffs!A:D,4,FALSE)</f>
        <v>mireya.copeland@bikes.shop</v>
      </c>
      <c r="G4175" s="2">
        <f>VLOOKUP(D4175, [3]products!$A:$D, 4, FALSE)</f>
        <v>5</v>
      </c>
      <c r="H4175" s="2" t="str">
        <f>VLOOKUP(G4175, [4]categories!A:B, 2, FALSE)</f>
        <v>Electric Bikes</v>
      </c>
      <c r="I4175" s="14">
        <f>VLOOKUP(A4175, [1]orders!A:B,2,FALSE)</f>
        <v>595</v>
      </c>
      <c r="J4175" s="14" t="str">
        <f>VLOOKUP(A4175, [1]orders!A:I,9,FALSE)</f>
        <v>frederica.rojas@yahoo.com</v>
      </c>
      <c r="K4175" s="14">
        <f>VLOOKUP(A4175, [1]orders!A:J,10,FALSE)</f>
        <v>14850</v>
      </c>
      <c r="L4175" s="2" t="str">
        <f>IFERROR(VLOOKUP(C4175, [5]stores!A:B, 2, FALSE), "Unknown")</f>
        <v>Baldwin Bikes</v>
      </c>
      <c r="M4175" s="2" t="str">
        <f>VLOOKUP(D4175,[3]products!A:B,2,FALSE)</f>
        <v>Trek Powerfly 8 FS Plus - 2017</v>
      </c>
      <c r="N4175" s="2" t="str">
        <f>VLOOKUP(D4175, [3]products!A:H, 8, FALSE)</f>
        <v>Trek</v>
      </c>
      <c r="O4175" s="21">
        <f>VLOOKUP(A4175, [1]orders!A:D, 4, FALSE)</f>
        <v>43173</v>
      </c>
      <c r="P4175" s="2">
        <v>2</v>
      </c>
      <c r="Q4175" s="2">
        <v>4999.99</v>
      </c>
      <c r="R4175" s="27">
        <v>7.0000000000000007E-2</v>
      </c>
      <c r="S4175" s="2">
        <f t="shared" si="65"/>
        <v>9999.98</v>
      </c>
    </row>
    <row r="4176" spans="1:19" x14ac:dyDescent="0.3">
      <c r="A4176" s="2">
        <v>1435</v>
      </c>
      <c r="B4176" s="2">
        <v>1</v>
      </c>
      <c r="C4176" s="2">
        <f>VLOOKUP(A4176, [1]orders!A:G, 7, FALSE)</f>
        <v>2</v>
      </c>
      <c r="D4176" s="2">
        <v>141</v>
      </c>
      <c r="E4176" s="2">
        <f>VLOOKUP(C4176, [2]staffs!A:G,1,FALSE)</f>
        <v>2</v>
      </c>
      <c r="F4176" s="2" t="str">
        <f>VLOOKUP(E4176, [2]staffs!A:D,4,FALSE)</f>
        <v>mireya.copeland@bikes.shop</v>
      </c>
      <c r="G4176" s="2">
        <f>VLOOKUP(D4176, [3]products!$A:$D, 4, FALSE)</f>
        <v>6</v>
      </c>
      <c r="H4176" s="2" t="str">
        <f>VLOOKUP(G4176, [4]categories!A:B, 2, FALSE)</f>
        <v>Mountain Bikes</v>
      </c>
      <c r="I4176" s="14">
        <f>VLOOKUP(A4176, [1]orders!A:B,2,FALSE)</f>
        <v>744</v>
      </c>
      <c r="J4176" s="14" t="str">
        <f>VLOOKUP(A4176, [1]orders!A:I,9,FALSE)</f>
        <v>laurel.schultz@hotmail.com</v>
      </c>
      <c r="K4176" s="14">
        <f>VLOOKUP(A4176, [1]orders!A:J,10,FALSE)</f>
        <v>10550</v>
      </c>
      <c r="L4176" s="2" t="str">
        <f>IFERROR(VLOOKUP(C4176, [5]stores!A:B, 2, FALSE), "Unknown")</f>
        <v>Baldwin Bikes</v>
      </c>
      <c r="M4176" s="2" t="str">
        <f>VLOOKUP(D4176,[3]products!A:B,2,FALSE)</f>
        <v>Trek Stache 5 - 2018</v>
      </c>
      <c r="N4176" s="2" t="str">
        <f>VLOOKUP(D4176, [3]products!A:H, 8, FALSE)</f>
        <v>Trek</v>
      </c>
      <c r="O4176" s="21">
        <f>VLOOKUP(A4176, [1]orders!A:D, 4, FALSE)</f>
        <v>43173</v>
      </c>
      <c r="P4176" s="2">
        <v>2</v>
      </c>
      <c r="Q4176" s="2">
        <v>1599.99</v>
      </c>
      <c r="R4176" s="27">
        <v>7.0000000000000007E-2</v>
      </c>
      <c r="S4176" s="2">
        <f t="shared" si="65"/>
        <v>3199.98</v>
      </c>
    </row>
    <row r="4177" spans="1:19" x14ac:dyDescent="0.3">
      <c r="A4177" s="2">
        <v>1435</v>
      </c>
      <c r="B4177" s="2">
        <v>2</v>
      </c>
      <c r="C4177" s="2">
        <f>VLOOKUP(A4177, [1]orders!A:G, 7, FALSE)</f>
        <v>2</v>
      </c>
      <c r="D4177" s="2">
        <v>29</v>
      </c>
      <c r="E4177" s="2">
        <f>VLOOKUP(C4177, [2]staffs!A:G,1,FALSE)</f>
        <v>2</v>
      </c>
      <c r="F4177" s="2" t="str">
        <f>VLOOKUP(E4177, [2]staffs!A:D,4,FALSE)</f>
        <v>mireya.copeland@bikes.shop</v>
      </c>
      <c r="G4177" s="2">
        <f>VLOOKUP(D4177, [3]products!$A:$D, 4, FALSE)</f>
        <v>6</v>
      </c>
      <c r="H4177" s="2" t="str">
        <f>VLOOKUP(G4177, [4]categories!A:B, 2, FALSE)</f>
        <v>Mountain Bikes</v>
      </c>
      <c r="I4177" s="14">
        <f>VLOOKUP(A4177, [1]orders!A:B,2,FALSE)</f>
        <v>744</v>
      </c>
      <c r="J4177" s="14" t="str">
        <f>VLOOKUP(A4177, [1]orders!A:I,9,FALSE)</f>
        <v>laurel.schultz@hotmail.com</v>
      </c>
      <c r="K4177" s="14">
        <f>VLOOKUP(A4177, [1]orders!A:J,10,FALSE)</f>
        <v>10550</v>
      </c>
      <c r="L4177" s="2" t="str">
        <f>IFERROR(VLOOKUP(C4177, [5]stores!A:B, 2, FALSE), "Unknown")</f>
        <v>Baldwin Bikes</v>
      </c>
      <c r="M4177" s="2" t="str">
        <f>VLOOKUP(D4177,[3]products!A:B,2,FALSE)</f>
        <v>Trek X-Caliber 8 - 2017</v>
      </c>
      <c r="N4177" s="2" t="str">
        <f>VLOOKUP(D4177, [3]products!A:H, 8, FALSE)</f>
        <v>Trek</v>
      </c>
      <c r="O4177" s="21">
        <f>VLOOKUP(A4177, [1]orders!A:D, 4, FALSE)</f>
        <v>43173</v>
      </c>
      <c r="P4177" s="2">
        <v>1</v>
      </c>
      <c r="Q4177" s="2">
        <v>999.99</v>
      </c>
      <c r="R4177" s="27">
        <v>0.2</v>
      </c>
      <c r="S4177" s="2">
        <f t="shared" si="65"/>
        <v>999.99</v>
      </c>
    </row>
    <row r="4178" spans="1:19" x14ac:dyDescent="0.3">
      <c r="A4178" s="2">
        <v>1435</v>
      </c>
      <c r="B4178" s="2">
        <v>3</v>
      </c>
      <c r="C4178" s="2">
        <f>VLOOKUP(A4178, [1]orders!A:G, 7, FALSE)</f>
        <v>2</v>
      </c>
      <c r="D4178" s="2">
        <v>60</v>
      </c>
      <c r="E4178" s="2">
        <f>VLOOKUP(C4178, [2]staffs!A:G,1,FALSE)</f>
        <v>2</v>
      </c>
      <c r="F4178" s="2" t="str">
        <f>VLOOKUP(E4178, [2]staffs!A:D,4,FALSE)</f>
        <v>mireya.copeland@bikes.shop</v>
      </c>
      <c r="G4178" s="2">
        <f>VLOOKUP(D4178, [3]products!$A:$D, 4, FALSE)</f>
        <v>5</v>
      </c>
      <c r="H4178" s="2" t="str">
        <f>VLOOKUP(G4178, [4]categories!A:B, 2, FALSE)</f>
        <v>Electric Bikes</v>
      </c>
      <c r="I4178" s="14">
        <f>VLOOKUP(A4178, [1]orders!A:B,2,FALSE)</f>
        <v>744</v>
      </c>
      <c r="J4178" s="14" t="str">
        <f>VLOOKUP(A4178, [1]orders!A:I,9,FALSE)</f>
        <v>laurel.schultz@hotmail.com</v>
      </c>
      <c r="K4178" s="14">
        <f>VLOOKUP(A4178, [1]orders!A:J,10,FALSE)</f>
        <v>10550</v>
      </c>
      <c r="L4178" s="2" t="str">
        <f>IFERROR(VLOOKUP(C4178, [5]stores!A:B, 2, FALSE), "Unknown")</f>
        <v>Baldwin Bikes</v>
      </c>
      <c r="M4178" s="2" t="str">
        <f>VLOOKUP(D4178,[3]products!A:B,2,FALSE)</f>
        <v>Sun Bicycles ElectroLite - 2017</v>
      </c>
      <c r="N4178" s="2" t="str">
        <f>VLOOKUP(D4178, [3]products!A:H, 8, FALSE)</f>
        <v>Sun Bicycles</v>
      </c>
      <c r="O4178" s="21">
        <f>VLOOKUP(A4178, [1]orders!A:D, 4, FALSE)</f>
        <v>43173</v>
      </c>
      <c r="P4178" s="2">
        <v>1</v>
      </c>
      <c r="Q4178" s="2">
        <v>1559.99</v>
      </c>
      <c r="R4178" s="27">
        <v>0.1</v>
      </c>
      <c r="S4178" s="2">
        <f t="shared" si="65"/>
        <v>1559.99</v>
      </c>
    </row>
    <row r="4179" spans="1:19" x14ac:dyDescent="0.3">
      <c r="A4179" s="2">
        <v>1435</v>
      </c>
      <c r="B4179" s="2">
        <v>4</v>
      </c>
      <c r="C4179" s="2">
        <f>VLOOKUP(A4179, [1]orders!A:G, 7, FALSE)</f>
        <v>2</v>
      </c>
      <c r="D4179" s="2">
        <v>260</v>
      </c>
      <c r="E4179" s="2">
        <f>VLOOKUP(C4179, [2]staffs!A:G,1,FALSE)</f>
        <v>2</v>
      </c>
      <c r="F4179" s="2" t="str">
        <f>VLOOKUP(E4179, [2]staffs!A:D,4,FALSE)</f>
        <v>mireya.copeland@bikes.shop</v>
      </c>
      <c r="G4179" s="2">
        <f>VLOOKUP(D4179, [3]products!$A:$D, 4, FALSE)</f>
        <v>3</v>
      </c>
      <c r="H4179" s="2" t="str">
        <f>VLOOKUP(G4179, [4]categories!A:B, 2, FALSE)</f>
        <v>Cruisers Bicycles</v>
      </c>
      <c r="I4179" s="14">
        <f>VLOOKUP(A4179, [1]orders!A:B,2,FALSE)</f>
        <v>744</v>
      </c>
      <c r="J4179" s="14" t="str">
        <f>VLOOKUP(A4179, [1]orders!A:I,9,FALSE)</f>
        <v>laurel.schultz@hotmail.com</v>
      </c>
      <c r="K4179" s="14">
        <f>VLOOKUP(A4179, [1]orders!A:J,10,FALSE)</f>
        <v>10550</v>
      </c>
      <c r="L4179" s="2" t="str">
        <f>IFERROR(VLOOKUP(C4179, [5]stores!A:B, 2, FALSE), "Unknown")</f>
        <v>Baldwin Bikes</v>
      </c>
      <c r="M4179" s="2" t="str">
        <f>VLOOKUP(D4179,[3]products!A:B,2,FALSE)</f>
        <v>Electra Townie Balloon 3i EQ Ladies' - 2018</v>
      </c>
      <c r="N4179" s="2" t="str">
        <f>VLOOKUP(D4179, [3]products!A:H, 8, FALSE)</f>
        <v>Electra</v>
      </c>
      <c r="O4179" s="21">
        <f>VLOOKUP(A4179, [1]orders!A:D, 4, FALSE)</f>
        <v>43173</v>
      </c>
      <c r="P4179" s="2">
        <v>1</v>
      </c>
      <c r="Q4179" s="2">
        <v>799.99</v>
      </c>
      <c r="R4179" s="27">
        <v>7.0000000000000007E-2</v>
      </c>
      <c r="S4179" s="2">
        <f t="shared" si="65"/>
        <v>799.99</v>
      </c>
    </row>
    <row r="4180" spans="1:19" x14ac:dyDescent="0.3">
      <c r="A4180" s="2">
        <v>1436</v>
      </c>
      <c r="B4180" s="2">
        <v>1</v>
      </c>
      <c r="C4180" s="2">
        <f>VLOOKUP(A4180, [1]orders!A:G, 7, FALSE)</f>
        <v>2</v>
      </c>
      <c r="D4180" s="2">
        <v>244</v>
      </c>
      <c r="E4180" s="2">
        <f>VLOOKUP(C4180, [2]staffs!A:G,1,FALSE)</f>
        <v>2</v>
      </c>
      <c r="F4180" s="2" t="str">
        <f>VLOOKUP(E4180, [2]staffs!A:D,4,FALSE)</f>
        <v>mireya.copeland@bikes.shop</v>
      </c>
      <c r="G4180" s="2">
        <f>VLOOKUP(D4180, [3]products!$A:$D, 4, FALSE)</f>
        <v>3</v>
      </c>
      <c r="H4180" s="2" t="str">
        <f>VLOOKUP(G4180, [4]categories!A:B, 2, FALSE)</f>
        <v>Cruisers Bicycles</v>
      </c>
      <c r="I4180" s="14">
        <f>VLOOKUP(A4180, [1]orders!A:B,2,FALSE)</f>
        <v>1044</v>
      </c>
      <c r="J4180" s="14" t="str">
        <f>VLOOKUP(A4180, [1]orders!A:I,9,FALSE)</f>
        <v>zenia.bruce@aol.com</v>
      </c>
      <c r="K4180" s="14">
        <f>VLOOKUP(A4180, [1]orders!A:J,10,FALSE)</f>
        <v>11422</v>
      </c>
      <c r="L4180" s="2" t="str">
        <f>IFERROR(VLOOKUP(C4180, [5]stores!A:B, 2, FALSE), "Unknown")</f>
        <v>Baldwin Bikes</v>
      </c>
      <c r="M4180" s="2" t="str">
        <f>VLOOKUP(D4180,[3]products!A:B,2,FALSE)</f>
        <v>Electra Townie Original 21D Ladies' - 2018</v>
      </c>
      <c r="N4180" s="2" t="str">
        <f>VLOOKUP(D4180, [3]products!A:H, 8, FALSE)</f>
        <v>Electra</v>
      </c>
      <c r="O4180" s="21">
        <f>VLOOKUP(A4180, [1]orders!A:D, 4, FALSE)</f>
        <v>43173</v>
      </c>
      <c r="P4180" s="2">
        <v>2</v>
      </c>
      <c r="Q4180" s="2">
        <v>559.99</v>
      </c>
      <c r="R4180" s="27">
        <v>7.0000000000000007E-2</v>
      </c>
      <c r="S4180" s="2">
        <f t="shared" si="65"/>
        <v>1119.98</v>
      </c>
    </row>
    <row r="4181" spans="1:19" x14ac:dyDescent="0.3">
      <c r="A4181" s="2">
        <v>1437</v>
      </c>
      <c r="B4181" s="2">
        <v>1</v>
      </c>
      <c r="C4181" s="2">
        <f>VLOOKUP(A4181, [1]orders!A:G, 7, FALSE)</f>
        <v>1</v>
      </c>
      <c r="D4181" s="2">
        <v>141</v>
      </c>
      <c r="E4181" s="2">
        <f>VLOOKUP(C4181, [2]staffs!A:G,1,FALSE)</f>
        <v>1</v>
      </c>
      <c r="F4181" s="2" t="str">
        <f>VLOOKUP(E4181, [2]staffs!A:D,4,FALSE)</f>
        <v>fabiola.jackson@bikes.shop</v>
      </c>
      <c r="G4181" s="2">
        <f>VLOOKUP(D4181, [3]products!$A:$D, 4, FALSE)</f>
        <v>6</v>
      </c>
      <c r="H4181" s="2" t="str">
        <f>VLOOKUP(G4181, [4]categories!A:B, 2, FALSE)</f>
        <v>Mountain Bikes</v>
      </c>
      <c r="I4181" s="14">
        <f>VLOOKUP(A4181, [1]orders!A:B,2,FALSE)</f>
        <v>518</v>
      </c>
      <c r="J4181" s="14" t="str">
        <f>VLOOKUP(A4181, [1]orders!A:I,9,FALSE)</f>
        <v>homer.powers@msn.com</v>
      </c>
      <c r="K4181" s="14">
        <f>VLOOKUP(A4181, [1]orders!A:J,10,FALSE)</f>
        <v>90274</v>
      </c>
      <c r="L4181" s="2" t="str">
        <f>IFERROR(VLOOKUP(C4181, [5]stores!A:B, 2, FALSE), "Unknown")</f>
        <v>Santa Cruz Bikes</v>
      </c>
      <c r="M4181" s="2" t="str">
        <f>VLOOKUP(D4181,[3]products!A:B,2,FALSE)</f>
        <v>Trek Stache 5 - 2018</v>
      </c>
      <c r="N4181" s="2" t="str">
        <f>VLOOKUP(D4181, [3]products!A:H, 8, FALSE)</f>
        <v>Trek</v>
      </c>
      <c r="O4181" s="21">
        <f>VLOOKUP(A4181, [1]orders!A:D, 4, FALSE)</f>
        <v>43174</v>
      </c>
      <c r="P4181" s="2">
        <v>2</v>
      </c>
      <c r="Q4181" s="2">
        <v>1599.99</v>
      </c>
      <c r="R4181" s="27">
        <v>0.05</v>
      </c>
      <c r="S4181" s="2">
        <f t="shared" si="65"/>
        <v>3199.98</v>
      </c>
    </row>
    <row r="4182" spans="1:19" x14ac:dyDescent="0.3">
      <c r="A4182" s="2">
        <v>1438</v>
      </c>
      <c r="B4182" s="2">
        <v>1</v>
      </c>
      <c r="C4182" s="2">
        <f>VLOOKUP(A4182, [1]orders!A:G, 7, FALSE)</f>
        <v>2</v>
      </c>
      <c r="D4182" s="2">
        <v>225</v>
      </c>
      <c r="E4182" s="2">
        <f>VLOOKUP(C4182, [2]staffs!A:G,1,FALSE)</f>
        <v>2</v>
      </c>
      <c r="F4182" s="2" t="str">
        <f>VLOOKUP(E4182, [2]staffs!A:D,4,FALSE)</f>
        <v>mireya.copeland@bikes.shop</v>
      </c>
      <c r="G4182" s="2">
        <f>VLOOKUP(D4182, [3]products!$A:$D, 4, FALSE)</f>
        <v>3</v>
      </c>
      <c r="H4182" s="2" t="str">
        <f>VLOOKUP(G4182, [4]categories!A:B, 2, FALSE)</f>
        <v>Cruisers Bicycles</v>
      </c>
      <c r="I4182" s="14">
        <f>VLOOKUP(A4182, [1]orders!A:B,2,FALSE)</f>
        <v>263</v>
      </c>
      <c r="J4182" s="14" t="str">
        <f>VLOOKUP(A4182, [1]orders!A:I,9,FALSE)</f>
        <v>dortha.jarvis@yahoo.com</v>
      </c>
      <c r="K4182" s="14">
        <f>VLOOKUP(A4182, [1]orders!A:J,10,FALSE)</f>
        <v>11572</v>
      </c>
      <c r="L4182" s="2" t="str">
        <f>IFERROR(VLOOKUP(C4182, [5]stores!A:B, 2, FALSE), "Unknown")</f>
        <v>Baldwin Bikes</v>
      </c>
      <c r="M4182" s="2" t="str">
        <f>VLOOKUP(D4182,[3]products!A:B,2,FALSE)</f>
        <v>Electra Delivery 3i - 2016/2017/2018</v>
      </c>
      <c r="N4182" s="2" t="str">
        <f>VLOOKUP(D4182, [3]products!A:H, 8, FALSE)</f>
        <v>Electra</v>
      </c>
      <c r="O4182" s="21">
        <f>VLOOKUP(A4182, [1]orders!A:D, 4, FALSE)</f>
        <v>43174</v>
      </c>
      <c r="P4182" s="2">
        <v>1</v>
      </c>
      <c r="Q4182" s="2">
        <v>959.99</v>
      </c>
      <c r="R4182" s="27">
        <v>0.2</v>
      </c>
      <c r="S4182" s="2">
        <f t="shared" si="65"/>
        <v>959.99</v>
      </c>
    </row>
    <row r="4183" spans="1:19" x14ac:dyDescent="0.3">
      <c r="A4183" s="2">
        <v>1438</v>
      </c>
      <c r="B4183" s="2">
        <v>2</v>
      </c>
      <c r="C4183" s="2">
        <f>VLOOKUP(A4183, [1]orders!A:G, 7, FALSE)</f>
        <v>2</v>
      </c>
      <c r="D4183" s="2">
        <v>140</v>
      </c>
      <c r="E4183" s="2">
        <f>VLOOKUP(C4183, [2]staffs!A:G,1,FALSE)</f>
        <v>2</v>
      </c>
      <c r="F4183" s="2" t="str">
        <f>VLOOKUP(E4183, [2]staffs!A:D,4,FALSE)</f>
        <v>mireya.copeland@bikes.shop</v>
      </c>
      <c r="G4183" s="2">
        <f>VLOOKUP(D4183, [3]products!$A:$D, 4, FALSE)</f>
        <v>6</v>
      </c>
      <c r="H4183" s="2" t="str">
        <f>VLOOKUP(G4183, [4]categories!A:B, 2, FALSE)</f>
        <v>Mountain Bikes</v>
      </c>
      <c r="I4183" s="14">
        <f>VLOOKUP(A4183, [1]orders!A:B,2,FALSE)</f>
        <v>263</v>
      </c>
      <c r="J4183" s="14" t="str">
        <f>VLOOKUP(A4183, [1]orders!A:I,9,FALSE)</f>
        <v>dortha.jarvis@yahoo.com</v>
      </c>
      <c r="K4183" s="14">
        <f>VLOOKUP(A4183, [1]orders!A:J,10,FALSE)</f>
        <v>11572</v>
      </c>
      <c r="L4183" s="2" t="str">
        <f>IFERROR(VLOOKUP(C4183, [5]stores!A:B, 2, FALSE), "Unknown")</f>
        <v>Baldwin Bikes</v>
      </c>
      <c r="M4183" s="2" t="str">
        <f>VLOOKUP(D4183,[3]products!A:B,2,FALSE)</f>
        <v>Trek Remedy 9.8 27.5 - 2018</v>
      </c>
      <c r="N4183" s="2" t="str">
        <f>VLOOKUP(D4183, [3]products!A:H, 8, FALSE)</f>
        <v>Trek</v>
      </c>
      <c r="O4183" s="21">
        <f>VLOOKUP(A4183, [1]orders!A:D, 4, FALSE)</f>
        <v>43174</v>
      </c>
      <c r="P4183" s="2">
        <v>1</v>
      </c>
      <c r="Q4183" s="2">
        <v>4999.99</v>
      </c>
      <c r="R4183" s="27">
        <v>0.2</v>
      </c>
      <c r="S4183" s="2">
        <f t="shared" si="65"/>
        <v>4999.99</v>
      </c>
    </row>
    <row r="4184" spans="1:19" x14ac:dyDescent="0.3">
      <c r="A4184" s="2">
        <v>1438</v>
      </c>
      <c r="B4184" s="2">
        <v>3</v>
      </c>
      <c r="C4184" s="2">
        <f>VLOOKUP(A4184, [1]orders!A:G, 7, FALSE)</f>
        <v>2</v>
      </c>
      <c r="D4184" s="2">
        <v>81</v>
      </c>
      <c r="E4184" s="2">
        <f>VLOOKUP(C4184, [2]staffs!A:G,1,FALSE)</f>
        <v>2</v>
      </c>
      <c r="F4184" s="2" t="str">
        <f>VLOOKUP(E4184, [2]staffs!A:D,4,FALSE)</f>
        <v>mireya.copeland@bikes.shop</v>
      </c>
      <c r="G4184" s="2">
        <f>VLOOKUP(D4184, [3]products!$A:$D, 4, FALSE)</f>
        <v>3</v>
      </c>
      <c r="H4184" s="2" t="str">
        <f>VLOOKUP(G4184, [4]categories!A:B, 2, FALSE)</f>
        <v>Cruisers Bicycles</v>
      </c>
      <c r="I4184" s="14">
        <f>VLOOKUP(A4184, [1]orders!A:B,2,FALSE)</f>
        <v>263</v>
      </c>
      <c r="J4184" s="14" t="str">
        <f>VLOOKUP(A4184, [1]orders!A:I,9,FALSE)</f>
        <v>dortha.jarvis@yahoo.com</v>
      </c>
      <c r="K4184" s="14">
        <f>VLOOKUP(A4184, [1]orders!A:J,10,FALSE)</f>
        <v>11572</v>
      </c>
      <c r="L4184" s="2" t="str">
        <f>IFERROR(VLOOKUP(C4184, [5]stores!A:B, 2, FALSE), "Unknown")</f>
        <v>Baldwin Bikes</v>
      </c>
      <c r="M4184" s="2" t="str">
        <f>VLOOKUP(D4184,[3]products!A:B,2,FALSE)</f>
        <v>Electra Amsterdam Fashion 7i Ladies' - 2017</v>
      </c>
      <c r="N4184" s="2" t="str">
        <f>VLOOKUP(D4184, [3]products!A:H, 8, FALSE)</f>
        <v>Electra</v>
      </c>
      <c r="O4184" s="21">
        <f>VLOOKUP(A4184, [1]orders!A:D, 4, FALSE)</f>
        <v>43174</v>
      </c>
      <c r="P4184" s="2">
        <v>2</v>
      </c>
      <c r="Q4184" s="2">
        <v>1099.99</v>
      </c>
      <c r="R4184" s="27">
        <v>0.05</v>
      </c>
      <c r="S4184" s="2">
        <f t="shared" si="65"/>
        <v>2199.98</v>
      </c>
    </row>
    <row r="4185" spans="1:19" x14ac:dyDescent="0.3">
      <c r="A4185" s="2">
        <v>1438</v>
      </c>
      <c r="B4185" s="2">
        <v>4</v>
      </c>
      <c r="C4185" s="2">
        <f>VLOOKUP(A4185, [1]orders!A:G, 7, FALSE)</f>
        <v>2</v>
      </c>
      <c r="D4185" s="2">
        <v>137</v>
      </c>
      <c r="E4185" s="2">
        <f>VLOOKUP(C4185, [2]staffs!A:G,1,FALSE)</f>
        <v>2</v>
      </c>
      <c r="F4185" s="2" t="str">
        <f>VLOOKUP(E4185, [2]staffs!A:D,4,FALSE)</f>
        <v>mireya.copeland@bikes.shop</v>
      </c>
      <c r="G4185" s="2">
        <f>VLOOKUP(D4185, [3]products!$A:$D, 4, FALSE)</f>
        <v>6</v>
      </c>
      <c r="H4185" s="2" t="str">
        <f>VLOOKUP(G4185, [4]categories!A:B, 2, FALSE)</f>
        <v>Mountain Bikes</v>
      </c>
      <c r="I4185" s="14">
        <f>VLOOKUP(A4185, [1]orders!A:B,2,FALSE)</f>
        <v>263</v>
      </c>
      <c r="J4185" s="14" t="str">
        <f>VLOOKUP(A4185, [1]orders!A:I,9,FALSE)</f>
        <v>dortha.jarvis@yahoo.com</v>
      </c>
      <c r="K4185" s="14">
        <f>VLOOKUP(A4185, [1]orders!A:J,10,FALSE)</f>
        <v>11572</v>
      </c>
      <c r="L4185" s="2" t="str">
        <f>IFERROR(VLOOKUP(C4185, [5]stores!A:B, 2, FALSE), "Unknown")</f>
        <v>Baldwin Bikes</v>
      </c>
      <c r="M4185" s="2" t="str">
        <f>VLOOKUP(D4185,[3]products!A:B,2,FALSE)</f>
        <v>Heller Shagamaw GX1 - 2018</v>
      </c>
      <c r="N4185" s="2" t="str">
        <f>VLOOKUP(D4185, [3]products!A:H, 8, FALSE)</f>
        <v>Heller</v>
      </c>
      <c r="O4185" s="21">
        <f>VLOOKUP(A4185, [1]orders!A:D, 4, FALSE)</f>
        <v>43174</v>
      </c>
      <c r="P4185" s="2">
        <v>1</v>
      </c>
      <c r="Q4185" s="2">
        <v>2599</v>
      </c>
      <c r="R4185" s="27">
        <v>0.1</v>
      </c>
      <c r="S4185" s="2">
        <f t="shared" si="65"/>
        <v>2599</v>
      </c>
    </row>
    <row r="4186" spans="1:19" x14ac:dyDescent="0.3">
      <c r="A4186" s="2">
        <v>1438</v>
      </c>
      <c r="B4186" s="2">
        <v>5</v>
      </c>
      <c r="C4186" s="2">
        <f>VLOOKUP(A4186, [1]orders!A:G, 7, FALSE)</f>
        <v>2</v>
      </c>
      <c r="D4186" s="2">
        <v>190</v>
      </c>
      <c r="E4186" s="2">
        <f>VLOOKUP(C4186, [2]staffs!A:G,1,FALSE)</f>
        <v>2</v>
      </c>
      <c r="F4186" s="2" t="str">
        <f>VLOOKUP(E4186, [2]staffs!A:D,4,FALSE)</f>
        <v>mireya.copeland@bikes.shop</v>
      </c>
      <c r="G4186" s="2">
        <f>VLOOKUP(D4186, [3]products!$A:$D, 4, FALSE)</f>
        <v>5</v>
      </c>
      <c r="H4186" s="2" t="str">
        <f>VLOOKUP(G4186, [4]categories!A:B, 2, FALSE)</f>
        <v>Electric Bikes</v>
      </c>
      <c r="I4186" s="14">
        <f>VLOOKUP(A4186, [1]orders!A:B,2,FALSE)</f>
        <v>263</v>
      </c>
      <c r="J4186" s="14" t="str">
        <f>VLOOKUP(A4186, [1]orders!A:I,9,FALSE)</f>
        <v>dortha.jarvis@yahoo.com</v>
      </c>
      <c r="K4186" s="14">
        <f>VLOOKUP(A4186, [1]orders!A:J,10,FALSE)</f>
        <v>11572</v>
      </c>
      <c r="L4186" s="2" t="str">
        <f>IFERROR(VLOOKUP(C4186, [5]stores!A:B, 2, FALSE), "Unknown")</f>
        <v>Baldwin Bikes</v>
      </c>
      <c r="M4186" s="2" t="str">
        <f>VLOOKUP(D4186,[3]products!A:B,2,FALSE)</f>
        <v>Trek Dual Sport+ - 2018</v>
      </c>
      <c r="N4186" s="2" t="str">
        <f>VLOOKUP(D4186, [3]products!A:H, 8, FALSE)</f>
        <v>Trek</v>
      </c>
      <c r="O4186" s="21">
        <f>VLOOKUP(A4186, [1]orders!A:D, 4, FALSE)</f>
        <v>43174</v>
      </c>
      <c r="P4186" s="2">
        <v>2</v>
      </c>
      <c r="Q4186" s="2">
        <v>2799.99</v>
      </c>
      <c r="R4186" s="27">
        <v>7.0000000000000007E-2</v>
      </c>
      <c r="S4186" s="2">
        <f t="shared" si="65"/>
        <v>5599.98</v>
      </c>
    </row>
    <row r="4187" spans="1:19" x14ac:dyDescent="0.3">
      <c r="A4187" s="2">
        <v>1439</v>
      </c>
      <c r="B4187" s="2">
        <v>1</v>
      </c>
      <c r="C4187" s="2">
        <f>VLOOKUP(A4187, [1]orders!A:G, 7, FALSE)</f>
        <v>2</v>
      </c>
      <c r="D4187" s="2">
        <v>42</v>
      </c>
      <c r="E4187" s="2">
        <f>VLOOKUP(C4187, [2]staffs!A:G,1,FALSE)</f>
        <v>2</v>
      </c>
      <c r="F4187" s="2" t="str">
        <f>VLOOKUP(E4187, [2]staffs!A:D,4,FALSE)</f>
        <v>mireya.copeland@bikes.shop</v>
      </c>
      <c r="G4187" s="2">
        <f>VLOOKUP(D4187, [3]products!$A:$D, 4, FALSE)</f>
        <v>6</v>
      </c>
      <c r="H4187" s="2" t="str">
        <f>VLOOKUP(G4187, [4]categories!A:B, 2, FALSE)</f>
        <v>Mountain Bikes</v>
      </c>
      <c r="I4187" s="14">
        <f>VLOOKUP(A4187, [1]orders!A:B,2,FALSE)</f>
        <v>463</v>
      </c>
      <c r="J4187" s="14" t="str">
        <f>VLOOKUP(A4187, [1]orders!A:I,9,FALSE)</f>
        <v>jerlene.rios@yahoo.com</v>
      </c>
      <c r="K4187" s="14">
        <f>VLOOKUP(A4187, [1]orders!A:J,10,FALSE)</f>
        <v>11803</v>
      </c>
      <c r="L4187" s="2" t="str">
        <f>IFERROR(VLOOKUP(C4187, [5]stores!A:B, 2, FALSE), "Unknown")</f>
        <v>Baldwin Bikes</v>
      </c>
      <c r="M4187" s="2" t="str">
        <f>VLOOKUP(D4187,[3]products!A:B,2,FALSE)</f>
        <v>Trek Fuel EX 5 27.5 Plus - 2017</v>
      </c>
      <c r="N4187" s="2" t="str">
        <f>VLOOKUP(D4187, [3]products!A:H, 8, FALSE)</f>
        <v>Trek</v>
      </c>
      <c r="O4187" s="21">
        <f>VLOOKUP(A4187, [1]orders!A:D, 4, FALSE)</f>
        <v>43174</v>
      </c>
      <c r="P4187" s="2">
        <v>1</v>
      </c>
      <c r="Q4187" s="2">
        <v>2299.9899999999998</v>
      </c>
      <c r="R4187" s="27">
        <v>7.0000000000000007E-2</v>
      </c>
      <c r="S4187" s="2">
        <f t="shared" si="65"/>
        <v>2299.9899999999998</v>
      </c>
    </row>
    <row r="4188" spans="1:19" x14ac:dyDescent="0.3">
      <c r="A4188" s="2">
        <v>1439</v>
      </c>
      <c r="B4188" s="2">
        <v>2</v>
      </c>
      <c r="C4188" s="2">
        <f>VLOOKUP(A4188, [1]orders!A:G, 7, FALSE)</f>
        <v>2</v>
      </c>
      <c r="D4188" s="2">
        <v>263</v>
      </c>
      <c r="E4188" s="2">
        <f>VLOOKUP(C4188, [2]staffs!A:G,1,FALSE)</f>
        <v>2</v>
      </c>
      <c r="F4188" s="2" t="str">
        <f>VLOOKUP(E4188, [2]staffs!A:D,4,FALSE)</f>
        <v>mireya.copeland@bikes.shop</v>
      </c>
      <c r="G4188" s="2">
        <f>VLOOKUP(D4188, [3]products!$A:$D, 4, FALSE)</f>
        <v>1</v>
      </c>
      <c r="H4188" s="2" t="str">
        <f>VLOOKUP(G4188, [4]categories!A:B, 2, FALSE)</f>
        <v>Children Bicycles</v>
      </c>
      <c r="I4188" s="14">
        <f>VLOOKUP(A4188, [1]orders!A:B,2,FALSE)</f>
        <v>463</v>
      </c>
      <c r="J4188" s="14" t="str">
        <f>VLOOKUP(A4188, [1]orders!A:I,9,FALSE)</f>
        <v>jerlene.rios@yahoo.com</v>
      </c>
      <c r="K4188" s="14">
        <f>VLOOKUP(A4188, [1]orders!A:J,10,FALSE)</f>
        <v>11803</v>
      </c>
      <c r="L4188" s="2" t="str">
        <f>IFERROR(VLOOKUP(C4188, [5]stores!A:B, 2, FALSE), "Unknown")</f>
        <v>Baldwin Bikes</v>
      </c>
      <c r="M4188" s="2" t="str">
        <f>VLOOKUP(D4188,[3]products!A:B,2,FALSE)</f>
        <v>Strider Classic 12 Balance Bike - 2018</v>
      </c>
      <c r="N4188" s="2" t="str">
        <f>VLOOKUP(D4188, [3]products!A:H, 8, FALSE)</f>
        <v>Strider</v>
      </c>
      <c r="O4188" s="21">
        <f>VLOOKUP(A4188, [1]orders!A:D, 4, FALSE)</f>
        <v>43174</v>
      </c>
      <c r="P4188" s="2">
        <v>1</v>
      </c>
      <c r="Q4188" s="2">
        <v>89.99</v>
      </c>
      <c r="R4188" s="27">
        <v>0.2</v>
      </c>
      <c r="S4188" s="2">
        <f t="shared" si="65"/>
        <v>89.99</v>
      </c>
    </row>
    <row r="4189" spans="1:19" x14ac:dyDescent="0.3">
      <c r="A4189" s="2">
        <v>1439</v>
      </c>
      <c r="B4189" s="2">
        <v>3</v>
      </c>
      <c r="C4189" s="2">
        <f>VLOOKUP(A4189, [1]orders!A:G, 7, FALSE)</f>
        <v>2</v>
      </c>
      <c r="D4189" s="2">
        <v>102</v>
      </c>
      <c r="E4189" s="2">
        <f>VLOOKUP(C4189, [2]staffs!A:G,1,FALSE)</f>
        <v>2</v>
      </c>
      <c r="F4189" s="2" t="str">
        <f>VLOOKUP(E4189, [2]staffs!A:D,4,FALSE)</f>
        <v>mireya.copeland@bikes.shop</v>
      </c>
      <c r="G4189" s="2">
        <f>VLOOKUP(D4189, [3]products!$A:$D, 4, FALSE)</f>
        <v>2</v>
      </c>
      <c r="H4189" s="2" t="str">
        <f>VLOOKUP(G4189, [4]categories!A:B, 2, FALSE)</f>
        <v>Comfort Bicycles</v>
      </c>
      <c r="I4189" s="14">
        <f>VLOOKUP(A4189, [1]orders!A:B,2,FALSE)</f>
        <v>463</v>
      </c>
      <c r="J4189" s="14" t="str">
        <f>VLOOKUP(A4189, [1]orders!A:I,9,FALSE)</f>
        <v>jerlene.rios@yahoo.com</v>
      </c>
      <c r="K4189" s="14">
        <f>VLOOKUP(A4189, [1]orders!A:J,10,FALSE)</f>
        <v>11803</v>
      </c>
      <c r="L4189" s="2" t="str">
        <f>IFERROR(VLOOKUP(C4189, [5]stores!A:B, 2, FALSE), "Unknown")</f>
        <v>Baldwin Bikes</v>
      </c>
      <c r="M4189" s="2" t="str">
        <f>VLOOKUP(D4189,[3]products!A:B,2,FALSE)</f>
        <v>Electra Townie Original 7D - 2017</v>
      </c>
      <c r="N4189" s="2" t="str">
        <f>VLOOKUP(D4189, [3]products!A:H, 8, FALSE)</f>
        <v>Electra</v>
      </c>
      <c r="O4189" s="21">
        <f>VLOOKUP(A4189, [1]orders!A:D, 4, FALSE)</f>
        <v>43174</v>
      </c>
      <c r="P4189" s="2">
        <v>2</v>
      </c>
      <c r="Q4189" s="2">
        <v>489.99</v>
      </c>
      <c r="R4189" s="27">
        <v>0.05</v>
      </c>
      <c r="S4189" s="2">
        <f t="shared" si="65"/>
        <v>979.98</v>
      </c>
    </row>
    <row r="4190" spans="1:19" x14ac:dyDescent="0.3">
      <c r="A4190" s="2">
        <v>1439</v>
      </c>
      <c r="B4190" s="2">
        <v>4</v>
      </c>
      <c r="C4190" s="2">
        <f>VLOOKUP(A4190, [1]orders!A:G, 7, FALSE)</f>
        <v>2</v>
      </c>
      <c r="D4190" s="2">
        <v>149</v>
      </c>
      <c r="E4190" s="2">
        <f>VLOOKUP(C4190, [2]staffs!A:G,1,FALSE)</f>
        <v>2</v>
      </c>
      <c r="F4190" s="2" t="str">
        <f>VLOOKUP(E4190, [2]staffs!A:D,4,FALSE)</f>
        <v>mireya.copeland@bikes.shop</v>
      </c>
      <c r="G4190" s="2">
        <f>VLOOKUP(D4190, [3]products!$A:$D, 4, FALSE)</f>
        <v>7</v>
      </c>
      <c r="H4190" s="2" t="str">
        <f>VLOOKUP(G4190, [4]categories!A:B, 2, FALSE)</f>
        <v>Road Bikes</v>
      </c>
      <c r="I4190" s="14">
        <f>VLOOKUP(A4190, [1]orders!A:B,2,FALSE)</f>
        <v>463</v>
      </c>
      <c r="J4190" s="14" t="str">
        <f>VLOOKUP(A4190, [1]orders!A:I,9,FALSE)</f>
        <v>jerlene.rios@yahoo.com</v>
      </c>
      <c r="K4190" s="14">
        <f>VLOOKUP(A4190, [1]orders!A:J,10,FALSE)</f>
        <v>11803</v>
      </c>
      <c r="L4190" s="2" t="str">
        <f>IFERROR(VLOOKUP(C4190, [5]stores!A:B, 2, FALSE), "Unknown")</f>
        <v>Baldwin Bikes</v>
      </c>
      <c r="M4190" s="2" t="str">
        <f>VLOOKUP(D4190,[3]products!A:B,2,FALSE)</f>
        <v>Trek Domane SLR 8 Disc - 2018</v>
      </c>
      <c r="N4190" s="2" t="str">
        <f>VLOOKUP(D4190, [3]products!A:H, 8, FALSE)</f>
        <v>Trek</v>
      </c>
      <c r="O4190" s="21">
        <f>VLOOKUP(A4190, [1]orders!A:D, 4, FALSE)</f>
        <v>43174</v>
      </c>
      <c r="P4190" s="2">
        <v>1</v>
      </c>
      <c r="Q4190" s="2">
        <v>7499.99</v>
      </c>
      <c r="R4190" s="27">
        <v>0.05</v>
      </c>
      <c r="S4190" s="2">
        <f t="shared" si="65"/>
        <v>7499.99</v>
      </c>
    </row>
    <row r="4191" spans="1:19" x14ac:dyDescent="0.3">
      <c r="A4191" s="2">
        <v>1440</v>
      </c>
      <c r="B4191" s="2">
        <v>1</v>
      </c>
      <c r="C4191" s="2">
        <f>VLOOKUP(A4191, [1]orders!A:G, 7, FALSE)</f>
        <v>3</v>
      </c>
      <c r="D4191" s="2">
        <v>116</v>
      </c>
      <c r="E4191" s="2">
        <f>VLOOKUP(C4191, [2]staffs!A:G,1,FALSE)</f>
        <v>3</v>
      </c>
      <c r="F4191" s="2" t="str">
        <f>VLOOKUP(E4191, [2]staffs!A:D,4,FALSE)</f>
        <v>genna.serrano@bikes.shop</v>
      </c>
      <c r="G4191" s="2">
        <f>VLOOKUP(D4191, [3]products!$A:$D, 4, FALSE)</f>
        <v>6</v>
      </c>
      <c r="H4191" s="2" t="str">
        <f>VLOOKUP(G4191, [4]categories!A:B, 2, FALSE)</f>
        <v>Mountain Bikes</v>
      </c>
      <c r="I4191" s="14">
        <f>VLOOKUP(A4191, [1]orders!A:B,2,FALSE)</f>
        <v>859</v>
      </c>
      <c r="J4191" s="14" t="str">
        <f>VLOOKUP(A4191, [1]orders!A:I,9,FALSE)</f>
        <v>julianne.shannon@hotmail.com</v>
      </c>
      <c r="K4191" s="14">
        <f>VLOOKUP(A4191, [1]orders!A:J,10,FALSE)</f>
        <v>77478</v>
      </c>
      <c r="L4191" s="2" t="str">
        <f>IFERROR(VLOOKUP(C4191, [5]stores!A:B, 2, FALSE), "Unknown")</f>
        <v>Rowlett Bikes</v>
      </c>
      <c r="M4191" s="2" t="str">
        <f>VLOOKUP(D4191,[3]products!A:B,2,FALSE)</f>
        <v>Trek Marlin 7 - 2017/2018</v>
      </c>
      <c r="N4191" s="2" t="str">
        <f>VLOOKUP(D4191, [3]products!A:H, 8, FALSE)</f>
        <v>Trek</v>
      </c>
      <c r="O4191" s="21">
        <f>VLOOKUP(A4191, [1]orders!A:D, 4, FALSE)</f>
        <v>43174</v>
      </c>
      <c r="P4191" s="2">
        <v>2</v>
      </c>
      <c r="Q4191" s="2">
        <v>749.99</v>
      </c>
      <c r="R4191" s="27">
        <v>7.0000000000000007E-2</v>
      </c>
      <c r="S4191" s="2">
        <f t="shared" si="65"/>
        <v>1499.98</v>
      </c>
    </row>
    <row r="4192" spans="1:19" x14ac:dyDescent="0.3">
      <c r="A4192" s="2">
        <v>1440</v>
      </c>
      <c r="B4192" s="2">
        <v>2</v>
      </c>
      <c r="C4192" s="2">
        <f>VLOOKUP(A4192, [1]orders!A:G, 7, FALSE)</f>
        <v>3</v>
      </c>
      <c r="D4192" s="2">
        <v>109</v>
      </c>
      <c r="E4192" s="2">
        <f>VLOOKUP(C4192, [2]staffs!A:G,1,FALSE)</f>
        <v>3</v>
      </c>
      <c r="F4192" s="2" t="str">
        <f>VLOOKUP(E4192, [2]staffs!A:D,4,FALSE)</f>
        <v>genna.serrano@bikes.shop</v>
      </c>
      <c r="G4192" s="2">
        <f>VLOOKUP(D4192, [3]products!$A:$D, 4, FALSE)</f>
        <v>2</v>
      </c>
      <c r="H4192" s="2" t="str">
        <f>VLOOKUP(G4192, [4]categories!A:B, 2, FALSE)</f>
        <v>Comfort Bicycles</v>
      </c>
      <c r="I4192" s="14">
        <f>VLOOKUP(A4192, [1]orders!A:B,2,FALSE)</f>
        <v>859</v>
      </c>
      <c r="J4192" s="14" t="str">
        <f>VLOOKUP(A4192, [1]orders!A:I,9,FALSE)</f>
        <v>julianne.shannon@hotmail.com</v>
      </c>
      <c r="K4192" s="14">
        <f>VLOOKUP(A4192, [1]orders!A:J,10,FALSE)</f>
        <v>77478</v>
      </c>
      <c r="L4192" s="2" t="str">
        <f>IFERROR(VLOOKUP(C4192, [5]stores!A:B, 2, FALSE), "Unknown")</f>
        <v>Rowlett Bikes</v>
      </c>
      <c r="M4192" s="2" t="str">
        <f>VLOOKUP(D4192,[3]products!A:B,2,FALSE)</f>
        <v>Sun Bicycles Cruz 7 - Women's - 2017</v>
      </c>
      <c r="N4192" s="2" t="str">
        <f>VLOOKUP(D4192, [3]products!A:H, 8, FALSE)</f>
        <v>Sun Bicycles</v>
      </c>
      <c r="O4192" s="21">
        <f>VLOOKUP(A4192, [1]orders!A:D, 4, FALSE)</f>
        <v>43174</v>
      </c>
      <c r="P4192" s="2">
        <v>1</v>
      </c>
      <c r="Q4192" s="2">
        <v>416.99</v>
      </c>
      <c r="R4192" s="27">
        <v>7.0000000000000007E-2</v>
      </c>
      <c r="S4192" s="2">
        <f t="shared" si="65"/>
        <v>416.99</v>
      </c>
    </row>
    <row r="4193" spans="1:19" x14ac:dyDescent="0.3">
      <c r="A4193" s="2">
        <v>1440</v>
      </c>
      <c r="B4193" s="2">
        <v>3</v>
      </c>
      <c r="C4193" s="2">
        <f>VLOOKUP(A4193, [1]orders!A:G, 7, FALSE)</f>
        <v>3</v>
      </c>
      <c r="D4193" s="2">
        <v>186</v>
      </c>
      <c r="E4193" s="2">
        <f>VLOOKUP(C4193, [2]staffs!A:G,1,FALSE)</f>
        <v>3</v>
      </c>
      <c r="F4193" s="2" t="str">
        <f>VLOOKUP(E4193, [2]staffs!A:D,4,FALSE)</f>
        <v>genna.serrano@bikes.shop</v>
      </c>
      <c r="G4193" s="2">
        <f>VLOOKUP(D4193, [3]products!$A:$D, 4, FALSE)</f>
        <v>5</v>
      </c>
      <c r="H4193" s="2" t="str">
        <f>VLOOKUP(G4193, [4]categories!A:B, 2, FALSE)</f>
        <v>Electric Bikes</v>
      </c>
      <c r="I4193" s="14">
        <f>VLOOKUP(A4193, [1]orders!A:B,2,FALSE)</f>
        <v>859</v>
      </c>
      <c r="J4193" s="14" t="str">
        <f>VLOOKUP(A4193, [1]orders!A:I,9,FALSE)</f>
        <v>julianne.shannon@hotmail.com</v>
      </c>
      <c r="K4193" s="14">
        <f>VLOOKUP(A4193, [1]orders!A:J,10,FALSE)</f>
        <v>77478</v>
      </c>
      <c r="L4193" s="2" t="str">
        <f>IFERROR(VLOOKUP(C4193, [5]stores!A:B, 2, FALSE), "Unknown")</f>
        <v>Rowlett Bikes</v>
      </c>
      <c r="M4193" s="2" t="str">
        <f>VLOOKUP(D4193,[3]products!A:B,2,FALSE)</f>
        <v>Trek CrossRip+ - 2018</v>
      </c>
      <c r="N4193" s="2" t="str">
        <f>VLOOKUP(D4193, [3]products!A:H, 8, FALSE)</f>
        <v>Trek</v>
      </c>
      <c r="O4193" s="21">
        <f>VLOOKUP(A4193, [1]orders!A:D, 4, FALSE)</f>
        <v>43174</v>
      </c>
      <c r="P4193" s="2">
        <v>1</v>
      </c>
      <c r="Q4193" s="2">
        <v>4499.99</v>
      </c>
      <c r="R4193" s="27">
        <v>0.1</v>
      </c>
      <c r="S4193" s="2">
        <f t="shared" si="65"/>
        <v>4499.99</v>
      </c>
    </row>
    <row r="4194" spans="1:19" x14ac:dyDescent="0.3">
      <c r="A4194" s="2">
        <v>1440</v>
      </c>
      <c r="B4194" s="2">
        <v>4</v>
      </c>
      <c r="C4194" s="2">
        <f>VLOOKUP(A4194, [1]orders!A:G, 7, FALSE)</f>
        <v>3</v>
      </c>
      <c r="D4194" s="2">
        <v>178</v>
      </c>
      <c r="E4194" s="2">
        <f>VLOOKUP(C4194, [2]staffs!A:G,1,FALSE)</f>
        <v>3</v>
      </c>
      <c r="F4194" s="2" t="str">
        <f>VLOOKUP(E4194, [2]staffs!A:D,4,FALSE)</f>
        <v>genna.serrano@bikes.shop</v>
      </c>
      <c r="G4194" s="2">
        <f>VLOOKUP(D4194, [3]products!$A:$D, 4, FALSE)</f>
        <v>7</v>
      </c>
      <c r="H4194" s="2" t="str">
        <f>VLOOKUP(G4194, [4]categories!A:B, 2, FALSE)</f>
        <v>Road Bikes</v>
      </c>
      <c r="I4194" s="14">
        <f>VLOOKUP(A4194, [1]orders!A:B,2,FALSE)</f>
        <v>859</v>
      </c>
      <c r="J4194" s="14" t="str">
        <f>VLOOKUP(A4194, [1]orders!A:I,9,FALSE)</f>
        <v>julianne.shannon@hotmail.com</v>
      </c>
      <c r="K4194" s="14">
        <f>VLOOKUP(A4194, [1]orders!A:J,10,FALSE)</f>
        <v>77478</v>
      </c>
      <c r="L4194" s="2" t="str">
        <f>IFERROR(VLOOKUP(C4194, [5]stores!A:B, 2, FALSE), "Unknown")</f>
        <v>Rowlett Bikes</v>
      </c>
      <c r="M4194" s="2" t="str">
        <f>VLOOKUP(D4194,[3]products!A:B,2,FALSE)</f>
        <v>Trek Domane AL 2 - 2018</v>
      </c>
      <c r="N4194" s="2" t="str">
        <f>VLOOKUP(D4194, [3]products!A:H, 8, FALSE)</f>
        <v>Trek</v>
      </c>
      <c r="O4194" s="21">
        <f>VLOOKUP(A4194, [1]orders!A:D, 4, FALSE)</f>
        <v>43174</v>
      </c>
      <c r="P4194" s="2">
        <v>2</v>
      </c>
      <c r="Q4194" s="2">
        <v>749.99</v>
      </c>
      <c r="R4194" s="27">
        <v>0.05</v>
      </c>
      <c r="S4194" s="2">
        <f t="shared" si="65"/>
        <v>1499.98</v>
      </c>
    </row>
    <row r="4195" spans="1:19" x14ac:dyDescent="0.3">
      <c r="A4195" s="2">
        <v>1440</v>
      </c>
      <c r="B4195" s="2">
        <v>5</v>
      </c>
      <c r="C4195" s="2">
        <f>VLOOKUP(A4195, [1]orders!A:G, 7, FALSE)</f>
        <v>3</v>
      </c>
      <c r="D4195" s="2">
        <v>67</v>
      </c>
      <c r="E4195" s="2">
        <f>VLOOKUP(C4195, [2]staffs!A:G,1,FALSE)</f>
        <v>3</v>
      </c>
      <c r="F4195" s="2" t="str">
        <f>VLOOKUP(E4195, [2]staffs!A:D,4,FALSE)</f>
        <v>genna.serrano@bikes.shop</v>
      </c>
      <c r="G4195" s="2">
        <f>VLOOKUP(D4195, [3]products!$A:$D, 4, FALSE)</f>
        <v>3</v>
      </c>
      <c r="H4195" s="2" t="str">
        <f>VLOOKUP(G4195, [4]categories!A:B, 2, FALSE)</f>
        <v>Cruisers Bicycles</v>
      </c>
      <c r="I4195" s="14">
        <f>VLOOKUP(A4195, [1]orders!A:B,2,FALSE)</f>
        <v>859</v>
      </c>
      <c r="J4195" s="14" t="str">
        <f>VLOOKUP(A4195, [1]orders!A:I,9,FALSE)</f>
        <v>julianne.shannon@hotmail.com</v>
      </c>
      <c r="K4195" s="14">
        <f>VLOOKUP(A4195, [1]orders!A:J,10,FALSE)</f>
        <v>77478</v>
      </c>
      <c r="L4195" s="2" t="str">
        <f>IFERROR(VLOOKUP(C4195, [5]stores!A:B, 2, FALSE), "Unknown")</f>
        <v>Rowlett Bikes</v>
      </c>
      <c r="M4195" s="2" t="str">
        <f>VLOOKUP(D4195,[3]products!A:B,2,FALSE)</f>
        <v>Sun Bicycles Revolutions 24 - Girl's - 2017</v>
      </c>
      <c r="N4195" s="2" t="str">
        <f>VLOOKUP(D4195, [3]products!A:H, 8, FALSE)</f>
        <v>Sun Bicycles</v>
      </c>
      <c r="O4195" s="21">
        <f>VLOOKUP(A4195, [1]orders!A:D, 4, FALSE)</f>
        <v>43174</v>
      </c>
      <c r="P4195" s="2">
        <v>2</v>
      </c>
      <c r="Q4195" s="2">
        <v>250.99</v>
      </c>
      <c r="R4195" s="27">
        <v>0.2</v>
      </c>
      <c r="S4195" s="2">
        <f t="shared" si="65"/>
        <v>501.98</v>
      </c>
    </row>
    <row r="4196" spans="1:19" x14ac:dyDescent="0.3">
      <c r="A4196" s="2">
        <v>1441</v>
      </c>
      <c r="B4196" s="2">
        <v>1</v>
      </c>
      <c r="C4196" s="2">
        <f>VLOOKUP(A4196, [1]orders!A:G, 7, FALSE)</f>
        <v>3</v>
      </c>
      <c r="D4196" s="2">
        <v>6</v>
      </c>
      <c r="E4196" s="2">
        <f>VLOOKUP(C4196, [2]staffs!A:G,1,FALSE)</f>
        <v>3</v>
      </c>
      <c r="F4196" s="2" t="str">
        <f>VLOOKUP(E4196, [2]staffs!A:D,4,FALSE)</f>
        <v>genna.serrano@bikes.shop</v>
      </c>
      <c r="G4196" s="2">
        <f>VLOOKUP(D4196, [3]products!$A:$D, 4, FALSE)</f>
        <v>6</v>
      </c>
      <c r="H4196" s="2" t="str">
        <f>VLOOKUP(G4196, [4]categories!A:B, 2, FALSE)</f>
        <v>Mountain Bikes</v>
      </c>
      <c r="I4196" s="14">
        <f>VLOOKUP(A4196, [1]orders!A:B,2,FALSE)</f>
        <v>982</v>
      </c>
      <c r="J4196" s="14" t="str">
        <f>VLOOKUP(A4196, [1]orders!A:I,9,FALSE)</f>
        <v>orval.hunter@aol.com</v>
      </c>
      <c r="K4196" s="14">
        <f>VLOOKUP(A4196, [1]orders!A:J,10,FALSE)</f>
        <v>76901</v>
      </c>
      <c r="L4196" s="2" t="str">
        <f>IFERROR(VLOOKUP(C4196, [5]stores!A:B, 2, FALSE), "Unknown")</f>
        <v>Rowlett Bikes</v>
      </c>
      <c r="M4196" s="2" t="str">
        <f>VLOOKUP(D4196,[3]products!A:B,2,FALSE)</f>
        <v>Surly Ice Cream Truck Frameset - 2016</v>
      </c>
      <c r="N4196" s="2" t="str">
        <f>VLOOKUP(D4196, [3]products!A:H, 8, FALSE)</f>
        <v>Surly</v>
      </c>
      <c r="O4196" s="21">
        <f>VLOOKUP(A4196, [1]orders!A:D, 4, FALSE)</f>
        <v>43174</v>
      </c>
      <c r="P4196" s="2">
        <v>1</v>
      </c>
      <c r="Q4196" s="2">
        <v>469.99</v>
      </c>
      <c r="R4196" s="27">
        <v>0.05</v>
      </c>
      <c r="S4196" s="2">
        <f t="shared" si="65"/>
        <v>469.99</v>
      </c>
    </row>
    <row r="4197" spans="1:19" x14ac:dyDescent="0.3">
      <c r="A4197" s="2">
        <v>1441</v>
      </c>
      <c r="B4197" s="2">
        <v>2</v>
      </c>
      <c r="C4197" s="2">
        <f>VLOOKUP(A4197, [1]orders!A:G, 7, FALSE)</f>
        <v>3</v>
      </c>
      <c r="D4197" s="2">
        <v>242</v>
      </c>
      <c r="E4197" s="2">
        <f>VLOOKUP(C4197, [2]staffs!A:G,1,FALSE)</f>
        <v>3</v>
      </c>
      <c r="F4197" s="2" t="str">
        <f>VLOOKUP(E4197, [2]staffs!A:D,4,FALSE)</f>
        <v>genna.serrano@bikes.shop</v>
      </c>
      <c r="G4197" s="2">
        <f>VLOOKUP(D4197, [3]products!$A:$D, 4, FALSE)</f>
        <v>3</v>
      </c>
      <c r="H4197" s="2" t="str">
        <f>VLOOKUP(G4197, [4]categories!A:B, 2, FALSE)</f>
        <v>Cruisers Bicycles</v>
      </c>
      <c r="I4197" s="14">
        <f>VLOOKUP(A4197, [1]orders!A:B,2,FALSE)</f>
        <v>982</v>
      </c>
      <c r="J4197" s="14" t="str">
        <f>VLOOKUP(A4197, [1]orders!A:I,9,FALSE)</f>
        <v>orval.hunter@aol.com</v>
      </c>
      <c r="K4197" s="14">
        <f>VLOOKUP(A4197, [1]orders!A:J,10,FALSE)</f>
        <v>76901</v>
      </c>
      <c r="L4197" s="2" t="str">
        <f>IFERROR(VLOOKUP(C4197, [5]stores!A:B, 2, FALSE), "Unknown")</f>
        <v>Rowlett Bikes</v>
      </c>
      <c r="M4197" s="2" t="str">
        <f>VLOOKUP(D4197,[3]products!A:B,2,FALSE)</f>
        <v>Electra Townie Commute 8D Ladies' - 2018</v>
      </c>
      <c r="N4197" s="2" t="str">
        <f>VLOOKUP(D4197, [3]products!A:H, 8, FALSE)</f>
        <v>Electra</v>
      </c>
      <c r="O4197" s="21">
        <f>VLOOKUP(A4197, [1]orders!A:D, 4, FALSE)</f>
        <v>43174</v>
      </c>
      <c r="P4197" s="2">
        <v>2</v>
      </c>
      <c r="Q4197" s="2">
        <v>699.99</v>
      </c>
      <c r="R4197" s="27">
        <v>0.2</v>
      </c>
      <c r="S4197" s="2">
        <f t="shared" si="65"/>
        <v>1399.98</v>
      </c>
    </row>
    <row r="4198" spans="1:19" x14ac:dyDescent="0.3">
      <c r="A4198" s="2">
        <v>1441</v>
      </c>
      <c r="B4198" s="2">
        <v>3</v>
      </c>
      <c r="C4198" s="2">
        <f>VLOOKUP(A4198, [1]orders!A:G, 7, FALSE)</f>
        <v>3</v>
      </c>
      <c r="D4198" s="2">
        <v>46</v>
      </c>
      <c r="E4198" s="2">
        <f>VLOOKUP(C4198, [2]staffs!A:G,1,FALSE)</f>
        <v>3</v>
      </c>
      <c r="F4198" s="2" t="str">
        <f>VLOOKUP(E4198, [2]staffs!A:D,4,FALSE)</f>
        <v>genna.serrano@bikes.shop</v>
      </c>
      <c r="G4198" s="2">
        <f>VLOOKUP(D4198, [3]products!$A:$D, 4, FALSE)</f>
        <v>6</v>
      </c>
      <c r="H4198" s="2" t="str">
        <f>VLOOKUP(G4198, [4]categories!A:B, 2, FALSE)</f>
        <v>Mountain Bikes</v>
      </c>
      <c r="I4198" s="14">
        <f>VLOOKUP(A4198, [1]orders!A:B,2,FALSE)</f>
        <v>982</v>
      </c>
      <c r="J4198" s="14" t="str">
        <f>VLOOKUP(A4198, [1]orders!A:I,9,FALSE)</f>
        <v>orval.hunter@aol.com</v>
      </c>
      <c r="K4198" s="14">
        <f>VLOOKUP(A4198, [1]orders!A:J,10,FALSE)</f>
        <v>76901</v>
      </c>
      <c r="L4198" s="2" t="str">
        <f>IFERROR(VLOOKUP(C4198, [5]stores!A:B, 2, FALSE), "Unknown")</f>
        <v>Rowlett Bikes</v>
      </c>
      <c r="M4198" s="2" t="str">
        <f>VLOOKUP(D4198,[3]products!A:B,2,FALSE)</f>
        <v>Haro SR 1.3 - 2017</v>
      </c>
      <c r="N4198" s="2" t="str">
        <f>VLOOKUP(D4198, [3]products!A:H, 8, FALSE)</f>
        <v>Haro</v>
      </c>
      <c r="O4198" s="21">
        <f>VLOOKUP(A4198, [1]orders!A:D, 4, FALSE)</f>
        <v>43174</v>
      </c>
      <c r="P4198" s="2">
        <v>1</v>
      </c>
      <c r="Q4198" s="2">
        <v>1409.99</v>
      </c>
      <c r="R4198" s="27">
        <v>7.0000000000000007E-2</v>
      </c>
      <c r="S4198" s="2">
        <f t="shared" si="65"/>
        <v>1409.99</v>
      </c>
    </row>
    <row r="4199" spans="1:19" x14ac:dyDescent="0.3">
      <c r="A4199" s="2">
        <v>1442</v>
      </c>
      <c r="B4199" s="2">
        <v>1</v>
      </c>
      <c r="C4199" s="2">
        <f>VLOOKUP(A4199, [1]orders!A:G, 7, FALSE)</f>
        <v>2</v>
      </c>
      <c r="D4199" s="2">
        <v>160</v>
      </c>
      <c r="E4199" s="2">
        <f>VLOOKUP(C4199, [2]staffs!A:G,1,FALSE)</f>
        <v>2</v>
      </c>
      <c r="F4199" s="2" t="str">
        <f>VLOOKUP(E4199, [2]staffs!A:D,4,FALSE)</f>
        <v>mireya.copeland@bikes.shop</v>
      </c>
      <c r="G4199" s="2">
        <f>VLOOKUP(D4199, [3]products!$A:$D, 4, FALSE)</f>
        <v>7</v>
      </c>
      <c r="H4199" s="2" t="str">
        <f>VLOOKUP(G4199, [4]categories!A:B, 2, FALSE)</f>
        <v>Road Bikes</v>
      </c>
      <c r="I4199" s="14">
        <f>VLOOKUP(A4199, [1]orders!A:B,2,FALSE)</f>
        <v>478</v>
      </c>
      <c r="J4199" s="14" t="str">
        <f>VLOOKUP(A4199, [1]orders!A:I,9,FALSE)</f>
        <v>emmett.hahn@hotmail.com</v>
      </c>
      <c r="K4199" s="14">
        <f>VLOOKUP(A4199, [1]orders!A:J,10,FALSE)</f>
        <v>11520</v>
      </c>
      <c r="L4199" s="2" t="str">
        <f>IFERROR(VLOOKUP(C4199, [5]stores!A:B, 2, FALSE), "Unknown")</f>
        <v>Baldwin Bikes</v>
      </c>
      <c r="M4199" s="2" t="str">
        <f>VLOOKUP(D4199,[3]products!A:B,2,FALSE)</f>
        <v>Trek Emonda SLR 6 - 2018</v>
      </c>
      <c r="N4199" s="2" t="str">
        <f>VLOOKUP(D4199, [3]products!A:H, 8, FALSE)</f>
        <v>Trek</v>
      </c>
      <c r="O4199" s="21">
        <f>VLOOKUP(A4199, [1]orders!A:D, 4, FALSE)</f>
        <v>43175</v>
      </c>
      <c r="P4199" s="2">
        <v>1</v>
      </c>
      <c r="Q4199" s="2">
        <v>4499.99</v>
      </c>
      <c r="R4199" s="27">
        <v>0.1</v>
      </c>
      <c r="S4199" s="2">
        <f t="shared" si="65"/>
        <v>4499.99</v>
      </c>
    </row>
    <row r="4200" spans="1:19" x14ac:dyDescent="0.3">
      <c r="A4200" s="2">
        <v>1442</v>
      </c>
      <c r="B4200" s="2">
        <v>2</v>
      </c>
      <c r="C4200" s="2">
        <f>VLOOKUP(A4200, [1]orders!A:G, 7, FALSE)</f>
        <v>2</v>
      </c>
      <c r="D4200" s="2">
        <v>220</v>
      </c>
      <c r="E4200" s="2">
        <f>VLOOKUP(C4200, [2]staffs!A:G,1,FALSE)</f>
        <v>2</v>
      </c>
      <c r="F4200" s="2" t="str">
        <f>VLOOKUP(E4200, [2]staffs!A:D,4,FALSE)</f>
        <v>mireya.copeland@bikes.shop</v>
      </c>
      <c r="G4200" s="2">
        <f>VLOOKUP(D4200, [3]products!$A:$D, 4, FALSE)</f>
        <v>3</v>
      </c>
      <c r="H4200" s="2" t="str">
        <f>VLOOKUP(G4200, [4]categories!A:B, 2, FALSE)</f>
        <v>Cruisers Bicycles</v>
      </c>
      <c r="I4200" s="14">
        <f>VLOOKUP(A4200, [1]orders!A:B,2,FALSE)</f>
        <v>478</v>
      </c>
      <c r="J4200" s="14" t="str">
        <f>VLOOKUP(A4200, [1]orders!A:I,9,FALSE)</f>
        <v>emmett.hahn@hotmail.com</v>
      </c>
      <c r="K4200" s="14">
        <f>VLOOKUP(A4200, [1]orders!A:J,10,FALSE)</f>
        <v>11520</v>
      </c>
      <c r="L4200" s="2" t="str">
        <f>IFERROR(VLOOKUP(C4200, [5]stores!A:B, 2, FALSE), "Unknown")</f>
        <v>Baldwin Bikes</v>
      </c>
      <c r="M4200" s="2" t="str">
        <f>VLOOKUP(D4200,[3]products!A:B,2,FALSE)</f>
        <v>Electra Cruiser 1 Ladies' - 2018</v>
      </c>
      <c r="N4200" s="2" t="str">
        <f>VLOOKUP(D4200, [3]products!A:H, 8, FALSE)</f>
        <v>Electra</v>
      </c>
      <c r="O4200" s="21">
        <f>VLOOKUP(A4200, [1]orders!A:D, 4, FALSE)</f>
        <v>43175</v>
      </c>
      <c r="P4200" s="2">
        <v>1</v>
      </c>
      <c r="Q4200" s="2">
        <v>269.99</v>
      </c>
      <c r="R4200" s="27">
        <v>7.0000000000000007E-2</v>
      </c>
      <c r="S4200" s="2">
        <f t="shared" si="65"/>
        <v>269.99</v>
      </c>
    </row>
    <row r="4201" spans="1:19" x14ac:dyDescent="0.3">
      <c r="A4201" s="2">
        <v>1442</v>
      </c>
      <c r="B4201" s="2">
        <v>3</v>
      </c>
      <c r="C4201" s="2">
        <f>VLOOKUP(A4201, [1]orders!A:G, 7, FALSE)</f>
        <v>2</v>
      </c>
      <c r="D4201" s="2">
        <v>271</v>
      </c>
      <c r="E4201" s="2">
        <f>VLOOKUP(C4201, [2]staffs!A:G,1,FALSE)</f>
        <v>2</v>
      </c>
      <c r="F4201" s="2" t="str">
        <f>VLOOKUP(E4201, [2]staffs!A:D,4,FALSE)</f>
        <v>mireya.copeland@bikes.shop</v>
      </c>
      <c r="G4201" s="2">
        <f>VLOOKUP(D4201, [3]products!$A:$D, 4, FALSE)</f>
        <v>1</v>
      </c>
      <c r="H4201" s="2" t="str">
        <f>VLOOKUP(G4201, [4]categories!A:B, 2, FALSE)</f>
        <v>Children Bicycles</v>
      </c>
      <c r="I4201" s="14">
        <f>VLOOKUP(A4201, [1]orders!A:B,2,FALSE)</f>
        <v>478</v>
      </c>
      <c r="J4201" s="14" t="str">
        <f>VLOOKUP(A4201, [1]orders!A:I,9,FALSE)</f>
        <v>emmett.hahn@hotmail.com</v>
      </c>
      <c r="K4201" s="14">
        <f>VLOOKUP(A4201, [1]orders!A:J,10,FALSE)</f>
        <v>11520</v>
      </c>
      <c r="L4201" s="2" t="str">
        <f>IFERROR(VLOOKUP(C4201, [5]stores!A:B, 2, FALSE), "Unknown")</f>
        <v>Baldwin Bikes</v>
      </c>
      <c r="M4201" s="2" t="str">
        <f>VLOOKUP(D4201,[3]products!A:B,2,FALSE)</f>
        <v>Trek Precaliber 16 Girl's - 2018</v>
      </c>
      <c r="N4201" s="2" t="str">
        <f>VLOOKUP(D4201, [3]products!A:H, 8, FALSE)</f>
        <v>Trek</v>
      </c>
      <c r="O4201" s="21">
        <f>VLOOKUP(A4201, [1]orders!A:D, 4, FALSE)</f>
        <v>43175</v>
      </c>
      <c r="P4201" s="2">
        <v>2</v>
      </c>
      <c r="Q4201" s="2">
        <v>209.99</v>
      </c>
      <c r="R4201" s="27">
        <v>0.05</v>
      </c>
      <c r="S4201" s="2">
        <f t="shared" si="65"/>
        <v>419.98</v>
      </c>
    </row>
    <row r="4202" spans="1:19" x14ac:dyDescent="0.3">
      <c r="A4202" s="2">
        <v>1443</v>
      </c>
      <c r="B4202" s="2">
        <v>1</v>
      </c>
      <c r="C4202" s="2">
        <f>VLOOKUP(A4202, [1]orders!A:G, 7, FALSE)</f>
        <v>2</v>
      </c>
      <c r="D4202" s="2">
        <v>160</v>
      </c>
      <c r="E4202" s="2">
        <f>VLOOKUP(C4202, [2]staffs!A:G,1,FALSE)</f>
        <v>2</v>
      </c>
      <c r="F4202" s="2" t="str">
        <f>VLOOKUP(E4202, [2]staffs!A:D,4,FALSE)</f>
        <v>mireya.copeland@bikes.shop</v>
      </c>
      <c r="G4202" s="2">
        <f>VLOOKUP(D4202, [3]products!$A:$D, 4, FALSE)</f>
        <v>7</v>
      </c>
      <c r="H4202" s="2" t="str">
        <f>VLOOKUP(G4202, [4]categories!A:B, 2, FALSE)</f>
        <v>Road Bikes</v>
      </c>
      <c r="I4202" s="14">
        <f>VLOOKUP(A4202, [1]orders!A:B,2,FALSE)</f>
        <v>972</v>
      </c>
      <c r="J4202" s="14" t="str">
        <f>VLOOKUP(A4202, [1]orders!A:I,9,FALSE)</f>
        <v>damian.mills@yahoo.com</v>
      </c>
      <c r="K4202" s="14">
        <f>VLOOKUP(A4202, [1]orders!A:J,10,FALSE)</f>
        <v>11561</v>
      </c>
      <c r="L4202" s="2" t="str">
        <f>IFERROR(VLOOKUP(C4202, [5]stores!A:B, 2, FALSE), "Unknown")</f>
        <v>Baldwin Bikes</v>
      </c>
      <c r="M4202" s="2" t="str">
        <f>VLOOKUP(D4202,[3]products!A:B,2,FALSE)</f>
        <v>Trek Emonda SLR 6 - 2018</v>
      </c>
      <c r="N4202" s="2" t="str">
        <f>VLOOKUP(D4202, [3]products!A:H, 8, FALSE)</f>
        <v>Trek</v>
      </c>
      <c r="O4202" s="21">
        <f>VLOOKUP(A4202, [1]orders!A:D, 4, FALSE)</f>
        <v>43175</v>
      </c>
      <c r="P4202" s="2">
        <v>1</v>
      </c>
      <c r="Q4202" s="2">
        <v>4499.99</v>
      </c>
      <c r="R4202" s="27">
        <v>7.0000000000000007E-2</v>
      </c>
      <c r="S4202" s="2">
        <f t="shared" si="65"/>
        <v>4499.99</v>
      </c>
    </row>
    <row r="4203" spans="1:19" x14ac:dyDescent="0.3">
      <c r="A4203" s="2">
        <v>1443</v>
      </c>
      <c r="B4203" s="2">
        <v>2</v>
      </c>
      <c r="C4203" s="2">
        <f>VLOOKUP(A4203, [1]orders!A:G, 7, FALSE)</f>
        <v>2</v>
      </c>
      <c r="D4203" s="2">
        <v>57</v>
      </c>
      <c r="E4203" s="2">
        <f>VLOOKUP(C4203, [2]staffs!A:G,1,FALSE)</f>
        <v>2</v>
      </c>
      <c r="F4203" s="2" t="str">
        <f>VLOOKUP(E4203, [2]staffs!A:D,4,FALSE)</f>
        <v>mireya.copeland@bikes.shop</v>
      </c>
      <c r="G4203" s="2">
        <f>VLOOKUP(D4203, [3]products!$A:$D, 4, FALSE)</f>
        <v>7</v>
      </c>
      <c r="H4203" s="2" t="str">
        <f>VLOOKUP(G4203, [4]categories!A:B, 2, FALSE)</f>
        <v>Road Bikes</v>
      </c>
      <c r="I4203" s="14">
        <f>VLOOKUP(A4203, [1]orders!A:B,2,FALSE)</f>
        <v>972</v>
      </c>
      <c r="J4203" s="14" t="str">
        <f>VLOOKUP(A4203, [1]orders!A:I,9,FALSE)</f>
        <v>damian.mills@yahoo.com</v>
      </c>
      <c r="K4203" s="14">
        <f>VLOOKUP(A4203, [1]orders!A:J,10,FALSE)</f>
        <v>11561</v>
      </c>
      <c r="L4203" s="2" t="str">
        <f>IFERROR(VLOOKUP(C4203, [5]stores!A:B, 2, FALSE), "Unknown")</f>
        <v>Baldwin Bikes</v>
      </c>
      <c r="M4203" s="2" t="str">
        <f>VLOOKUP(D4203,[3]products!A:B,2,FALSE)</f>
        <v>Trek Emonda S 5 - 2017</v>
      </c>
      <c r="N4203" s="2" t="str">
        <f>VLOOKUP(D4203, [3]products!A:H, 8, FALSE)</f>
        <v>Trek</v>
      </c>
      <c r="O4203" s="21">
        <f>VLOOKUP(A4203, [1]orders!A:D, 4, FALSE)</f>
        <v>43175</v>
      </c>
      <c r="P4203" s="2">
        <v>1</v>
      </c>
      <c r="Q4203" s="2">
        <v>1999.99</v>
      </c>
      <c r="R4203" s="27">
        <v>0.2</v>
      </c>
      <c r="S4203" s="2">
        <f t="shared" si="65"/>
        <v>1999.99</v>
      </c>
    </row>
    <row r="4204" spans="1:19" x14ac:dyDescent="0.3">
      <c r="A4204" s="2">
        <v>1443</v>
      </c>
      <c r="B4204" s="2">
        <v>3</v>
      </c>
      <c r="C4204" s="2">
        <f>VLOOKUP(A4204, [1]orders!A:G, 7, FALSE)</f>
        <v>2</v>
      </c>
      <c r="D4204" s="2">
        <v>101</v>
      </c>
      <c r="E4204" s="2">
        <f>VLOOKUP(C4204, [2]staffs!A:G,1,FALSE)</f>
        <v>2</v>
      </c>
      <c r="F4204" s="2" t="str">
        <f>VLOOKUP(E4204, [2]staffs!A:D,4,FALSE)</f>
        <v>mireya.copeland@bikes.shop</v>
      </c>
      <c r="G4204" s="2">
        <f>VLOOKUP(D4204, [3]products!$A:$D, 4, FALSE)</f>
        <v>1</v>
      </c>
      <c r="H4204" s="2" t="str">
        <f>VLOOKUP(G4204, [4]categories!A:B, 2, FALSE)</f>
        <v>Children Bicycles</v>
      </c>
      <c r="I4204" s="14">
        <f>VLOOKUP(A4204, [1]orders!A:B,2,FALSE)</f>
        <v>972</v>
      </c>
      <c r="J4204" s="14" t="str">
        <f>VLOOKUP(A4204, [1]orders!A:I,9,FALSE)</f>
        <v>damian.mills@yahoo.com</v>
      </c>
      <c r="K4204" s="14">
        <f>VLOOKUP(A4204, [1]orders!A:J,10,FALSE)</f>
        <v>11561</v>
      </c>
      <c r="L4204" s="2" t="str">
        <f>IFERROR(VLOOKUP(C4204, [5]stores!A:B, 2, FALSE), "Unknown")</f>
        <v>Baldwin Bikes</v>
      </c>
      <c r="M4204" s="2" t="str">
        <f>VLOOKUP(D4204,[3]products!A:B,2,FALSE)</f>
        <v>Electra Townie 7D (20-inch) - Boys' - 2017</v>
      </c>
      <c r="N4204" s="2" t="str">
        <f>VLOOKUP(D4204, [3]products!A:H, 8, FALSE)</f>
        <v>Electra</v>
      </c>
      <c r="O4204" s="21">
        <f>VLOOKUP(A4204, [1]orders!A:D, 4, FALSE)</f>
        <v>43175</v>
      </c>
      <c r="P4204" s="2">
        <v>2</v>
      </c>
      <c r="Q4204" s="2">
        <v>339.99</v>
      </c>
      <c r="R4204" s="27">
        <v>0.1</v>
      </c>
      <c r="S4204" s="2">
        <f t="shared" si="65"/>
        <v>679.98</v>
      </c>
    </row>
    <row r="4205" spans="1:19" x14ac:dyDescent="0.3">
      <c r="A4205" s="2">
        <v>1444</v>
      </c>
      <c r="B4205" s="2">
        <v>1</v>
      </c>
      <c r="C4205" s="2">
        <f>VLOOKUP(A4205, [1]orders!A:G, 7, FALSE)</f>
        <v>2</v>
      </c>
      <c r="D4205" s="2">
        <v>90</v>
      </c>
      <c r="E4205" s="2">
        <f>VLOOKUP(C4205, [2]staffs!A:G,1,FALSE)</f>
        <v>2</v>
      </c>
      <c r="F4205" s="2" t="str">
        <f>VLOOKUP(E4205, [2]staffs!A:D,4,FALSE)</f>
        <v>mireya.copeland@bikes.shop</v>
      </c>
      <c r="G4205" s="2">
        <f>VLOOKUP(D4205, [3]products!$A:$D, 4, FALSE)</f>
        <v>1</v>
      </c>
      <c r="H4205" s="2" t="str">
        <f>VLOOKUP(G4205, [4]categories!A:B, 2, FALSE)</f>
        <v>Children Bicycles</v>
      </c>
      <c r="I4205" s="14">
        <f>VLOOKUP(A4205, [1]orders!A:B,2,FALSE)</f>
        <v>1154</v>
      </c>
      <c r="J4205" s="14" t="str">
        <f>VLOOKUP(A4205, [1]orders!A:I,9,FALSE)</f>
        <v>barry.albert@gmail.com</v>
      </c>
      <c r="K4205" s="14">
        <f>VLOOKUP(A4205, [1]orders!A:J,10,FALSE)</f>
        <v>13021</v>
      </c>
      <c r="L4205" s="2" t="str">
        <f>IFERROR(VLOOKUP(C4205, [5]stores!A:B, 2, FALSE), "Unknown")</f>
        <v>Baldwin Bikes</v>
      </c>
      <c r="M4205" s="2" t="str">
        <f>VLOOKUP(D4205,[3]products!A:B,2,FALSE)</f>
        <v>Trek Precaliber 16 Girls - 2017</v>
      </c>
      <c r="N4205" s="2" t="str">
        <f>VLOOKUP(D4205, [3]products!A:H, 8, FALSE)</f>
        <v>Trek</v>
      </c>
      <c r="O4205" s="21">
        <f>VLOOKUP(A4205, [1]orders!A:D, 4, FALSE)</f>
        <v>43175</v>
      </c>
      <c r="P4205" s="2">
        <v>1</v>
      </c>
      <c r="Q4205" s="2">
        <v>209.99</v>
      </c>
      <c r="R4205" s="27">
        <v>0.1</v>
      </c>
      <c r="S4205" s="2">
        <f t="shared" si="65"/>
        <v>209.99</v>
      </c>
    </row>
    <row r="4206" spans="1:19" x14ac:dyDescent="0.3">
      <c r="A4206" s="2">
        <v>1444</v>
      </c>
      <c r="B4206" s="2">
        <v>2</v>
      </c>
      <c r="C4206" s="2">
        <f>VLOOKUP(A4206, [1]orders!A:G, 7, FALSE)</f>
        <v>2</v>
      </c>
      <c r="D4206" s="2">
        <v>128</v>
      </c>
      <c r="E4206" s="2">
        <f>VLOOKUP(C4206, [2]staffs!A:G,1,FALSE)</f>
        <v>2</v>
      </c>
      <c r="F4206" s="2" t="str">
        <f>VLOOKUP(E4206, [2]staffs!A:D,4,FALSE)</f>
        <v>mireya.copeland@bikes.shop</v>
      </c>
      <c r="G4206" s="2">
        <f>VLOOKUP(D4206, [3]products!$A:$D, 4, FALSE)</f>
        <v>6</v>
      </c>
      <c r="H4206" s="2" t="str">
        <f>VLOOKUP(G4206, [4]categories!A:B, 2, FALSE)</f>
        <v>Mountain Bikes</v>
      </c>
      <c r="I4206" s="14">
        <f>VLOOKUP(A4206, [1]orders!A:B,2,FALSE)</f>
        <v>1154</v>
      </c>
      <c r="J4206" s="14" t="str">
        <f>VLOOKUP(A4206, [1]orders!A:I,9,FALSE)</f>
        <v>barry.albert@gmail.com</v>
      </c>
      <c r="K4206" s="14">
        <f>VLOOKUP(A4206, [1]orders!A:J,10,FALSE)</f>
        <v>13021</v>
      </c>
      <c r="L4206" s="2" t="str">
        <f>IFERROR(VLOOKUP(C4206, [5]stores!A:B, 2, FALSE), "Unknown")</f>
        <v>Baldwin Bikes</v>
      </c>
      <c r="M4206" s="2" t="str">
        <f>VLOOKUP(D4206,[3]products!A:B,2,FALSE)</f>
        <v>Surly ECR 27.5 - 2018</v>
      </c>
      <c r="N4206" s="2" t="str">
        <f>VLOOKUP(D4206, [3]products!A:H, 8, FALSE)</f>
        <v>Surly</v>
      </c>
      <c r="O4206" s="21">
        <f>VLOOKUP(A4206, [1]orders!A:D, 4, FALSE)</f>
        <v>43175</v>
      </c>
      <c r="P4206" s="2">
        <v>2</v>
      </c>
      <c r="Q4206" s="2">
        <v>1899</v>
      </c>
      <c r="R4206" s="27">
        <v>0.2</v>
      </c>
      <c r="S4206" s="2">
        <f t="shared" si="65"/>
        <v>3798</v>
      </c>
    </row>
    <row r="4207" spans="1:19" x14ac:dyDescent="0.3">
      <c r="A4207" s="2">
        <v>1445</v>
      </c>
      <c r="B4207" s="2">
        <v>1</v>
      </c>
      <c r="C4207" s="2">
        <f>VLOOKUP(A4207, [1]orders!A:G, 7, FALSE)</f>
        <v>2</v>
      </c>
      <c r="D4207" s="2">
        <v>219</v>
      </c>
      <c r="E4207" s="2">
        <f>VLOOKUP(C4207, [2]staffs!A:G,1,FALSE)</f>
        <v>2</v>
      </c>
      <c r="F4207" s="2" t="str">
        <f>VLOOKUP(E4207, [2]staffs!A:D,4,FALSE)</f>
        <v>mireya.copeland@bikes.shop</v>
      </c>
      <c r="G4207" s="2">
        <f>VLOOKUP(D4207, [3]products!$A:$D, 4, FALSE)</f>
        <v>3</v>
      </c>
      <c r="H4207" s="2" t="str">
        <f>VLOOKUP(G4207, [4]categories!A:B, 2, FALSE)</f>
        <v>Cruisers Bicycles</v>
      </c>
      <c r="I4207" s="14">
        <f>VLOOKUP(A4207, [1]orders!A:B,2,FALSE)</f>
        <v>515</v>
      </c>
      <c r="J4207" s="14" t="str">
        <f>VLOOKUP(A4207, [1]orders!A:I,9,FALSE)</f>
        <v>reita.dickson@hotmail.com</v>
      </c>
      <c r="K4207" s="14">
        <f>VLOOKUP(A4207, [1]orders!A:J,10,FALSE)</f>
        <v>10583</v>
      </c>
      <c r="L4207" s="2" t="str">
        <f>IFERROR(VLOOKUP(C4207, [5]stores!A:B, 2, FALSE), "Unknown")</f>
        <v>Baldwin Bikes</v>
      </c>
      <c r="M4207" s="2" t="str">
        <f>VLOOKUP(D4207,[3]products!A:B,2,FALSE)</f>
        <v>Electra Moto 3i - 2018</v>
      </c>
      <c r="N4207" s="2" t="str">
        <f>VLOOKUP(D4207, [3]products!A:H, 8, FALSE)</f>
        <v>Electra</v>
      </c>
      <c r="O4207" s="21">
        <f>VLOOKUP(A4207, [1]orders!A:D, 4, FALSE)</f>
        <v>43176</v>
      </c>
      <c r="P4207" s="2">
        <v>2</v>
      </c>
      <c r="Q4207" s="2">
        <v>639.99</v>
      </c>
      <c r="R4207" s="27">
        <v>0.1</v>
      </c>
      <c r="S4207" s="2">
        <f t="shared" si="65"/>
        <v>1279.98</v>
      </c>
    </row>
    <row r="4208" spans="1:19" x14ac:dyDescent="0.3">
      <c r="A4208" s="2">
        <v>1445</v>
      </c>
      <c r="B4208" s="2">
        <v>2</v>
      </c>
      <c r="C4208" s="2">
        <f>VLOOKUP(A4208, [1]orders!A:G, 7, FALSE)</f>
        <v>2</v>
      </c>
      <c r="D4208" s="2">
        <v>52</v>
      </c>
      <c r="E4208" s="2">
        <f>VLOOKUP(C4208, [2]staffs!A:G,1,FALSE)</f>
        <v>2</v>
      </c>
      <c r="F4208" s="2" t="str">
        <f>VLOOKUP(E4208, [2]staffs!A:D,4,FALSE)</f>
        <v>mireya.copeland@bikes.shop</v>
      </c>
      <c r="G4208" s="2">
        <f>VLOOKUP(D4208, [3]products!$A:$D, 4, FALSE)</f>
        <v>7</v>
      </c>
      <c r="H4208" s="2" t="str">
        <f>VLOOKUP(G4208, [4]categories!A:B, 2, FALSE)</f>
        <v>Road Bikes</v>
      </c>
      <c r="I4208" s="14">
        <f>VLOOKUP(A4208, [1]orders!A:B,2,FALSE)</f>
        <v>515</v>
      </c>
      <c r="J4208" s="14" t="str">
        <f>VLOOKUP(A4208, [1]orders!A:I,9,FALSE)</f>
        <v>reita.dickson@hotmail.com</v>
      </c>
      <c r="K4208" s="14">
        <f>VLOOKUP(A4208, [1]orders!A:J,10,FALSE)</f>
        <v>10583</v>
      </c>
      <c r="L4208" s="2" t="str">
        <f>IFERROR(VLOOKUP(C4208, [5]stores!A:B, 2, FALSE), "Unknown")</f>
        <v>Baldwin Bikes</v>
      </c>
      <c r="M4208" s="2" t="str">
        <f>VLOOKUP(D4208,[3]products!A:B,2,FALSE)</f>
        <v>Surly Steamroller - 2017</v>
      </c>
      <c r="N4208" s="2" t="str">
        <f>VLOOKUP(D4208, [3]products!A:H, 8, FALSE)</f>
        <v>Surly</v>
      </c>
      <c r="O4208" s="21">
        <f>VLOOKUP(A4208, [1]orders!A:D, 4, FALSE)</f>
        <v>43176</v>
      </c>
      <c r="P4208" s="2">
        <v>1</v>
      </c>
      <c r="Q4208" s="2">
        <v>875.99</v>
      </c>
      <c r="R4208" s="27">
        <v>7.0000000000000007E-2</v>
      </c>
      <c r="S4208" s="2">
        <f t="shared" si="65"/>
        <v>875.99</v>
      </c>
    </row>
    <row r="4209" spans="1:19" x14ac:dyDescent="0.3">
      <c r="A4209" s="2">
        <v>1445</v>
      </c>
      <c r="B4209" s="2">
        <v>3</v>
      </c>
      <c r="C4209" s="2">
        <f>VLOOKUP(A4209, [1]orders!A:G, 7, FALSE)</f>
        <v>2</v>
      </c>
      <c r="D4209" s="2">
        <v>123</v>
      </c>
      <c r="E4209" s="2">
        <f>VLOOKUP(C4209, [2]staffs!A:G,1,FALSE)</f>
        <v>2</v>
      </c>
      <c r="F4209" s="2" t="str">
        <f>VLOOKUP(E4209, [2]staffs!A:D,4,FALSE)</f>
        <v>mireya.copeland@bikes.shop</v>
      </c>
      <c r="G4209" s="2">
        <f>VLOOKUP(D4209, [3]products!$A:$D, 4, FALSE)</f>
        <v>6</v>
      </c>
      <c r="H4209" s="2" t="str">
        <f>VLOOKUP(G4209, [4]categories!A:B, 2, FALSE)</f>
        <v>Mountain Bikes</v>
      </c>
      <c r="I4209" s="14">
        <f>VLOOKUP(A4209, [1]orders!A:B,2,FALSE)</f>
        <v>515</v>
      </c>
      <c r="J4209" s="14" t="str">
        <f>VLOOKUP(A4209, [1]orders!A:I,9,FALSE)</f>
        <v>reita.dickson@hotmail.com</v>
      </c>
      <c r="K4209" s="14">
        <f>VLOOKUP(A4209, [1]orders!A:J,10,FALSE)</f>
        <v>10583</v>
      </c>
      <c r="L4209" s="2" t="str">
        <f>IFERROR(VLOOKUP(C4209, [5]stores!A:B, 2, FALSE), "Unknown")</f>
        <v>Baldwin Bikes</v>
      </c>
      <c r="M4209" s="2" t="str">
        <f>VLOOKUP(D4209,[3]products!A:B,2,FALSE)</f>
        <v>Trek Farley Carbon Frameset - 2018</v>
      </c>
      <c r="N4209" s="2" t="str">
        <f>VLOOKUP(D4209, [3]products!A:H, 8, FALSE)</f>
        <v>Trek</v>
      </c>
      <c r="O4209" s="21">
        <f>VLOOKUP(A4209, [1]orders!A:D, 4, FALSE)</f>
        <v>43176</v>
      </c>
      <c r="P4209" s="2">
        <v>2</v>
      </c>
      <c r="Q4209" s="2">
        <v>999.99</v>
      </c>
      <c r="R4209" s="27">
        <v>0.1</v>
      </c>
      <c r="S4209" s="2">
        <f t="shared" si="65"/>
        <v>1999.98</v>
      </c>
    </row>
    <row r="4210" spans="1:19" x14ac:dyDescent="0.3">
      <c r="A4210" s="2">
        <v>1446</v>
      </c>
      <c r="B4210" s="2">
        <v>1</v>
      </c>
      <c r="C4210" s="2">
        <f>VLOOKUP(A4210, [1]orders!A:G, 7, FALSE)</f>
        <v>2</v>
      </c>
      <c r="D4210" s="2">
        <v>227</v>
      </c>
      <c r="E4210" s="2">
        <f>VLOOKUP(C4210, [2]staffs!A:G,1,FALSE)</f>
        <v>2</v>
      </c>
      <c r="F4210" s="2" t="str">
        <f>VLOOKUP(E4210, [2]staffs!A:D,4,FALSE)</f>
        <v>mireya.copeland@bikes.shop</v>
      </c>
      <c r="G4210" s="2">
        <f>VLOOKUP(D4210, [3]products!$A:$D, 4, FALSE)</f>
        <v>3</v>
      </c>
      <c r="H4210" s="2" t="str">
        <f>VLOOKUP(G4210, [4]categories!A:B, 2, FALSE)</f>
        <v>Cruisers Bicycles</v>
      </c>
      <c r="I4210" s="14">
        <f>VLOOKUP(A4210, [1]orders!A:B,2,FALSE)</f>
        <v>820</v>
      </c>
      <c r="J4210" s="14" t="str">
        <f>VLOOKUP(A4210, [1]orders!A:I,9,FALSE)</f>
        <v>sandy.mills@gmail.com</v>
      </c>
      <c r="K4210" s="14">
        <f>VLOOKUP(A4210, [1]orders!A:J,10,FALSE)</f>
        <v>12302</v>
      </c>
      <c r="L4210" s="2" t="str">
        <f>IFERROR(VLOOKUP(C4210, [5]stores!A:B, 2, FALSE), "Unknown")</f>
        <v>Baldwin Bikes</v>
      </c>
      <c r="M4210" s="2" t="str">
        <f>VLOOKUP(D4210,[3]products!A:B,2,FALSE)</f>
        <v>Electra Cruiser 7D (24-Inch) Ladies' - 2016/2018</v>
      </c>
      <c r="N4210" s="2" t="str">
        <f>VLOOKUP(D4210, [3]products!A:H, 8, FALSE)</f>
        <v>Electra</v>
      </c>
      <c r="O4210" s="21">
        <f>VLOOKUP(A4210, [1]orders!A:D, 4, FALSE)</f>
        <v>43176</v>
      </c>
      <c r="P4210" s="2">
        <v>1</v>
      </c>
      <c r="Q4210" s="2">
        <v>319.99</v>
      </c>
      <c r="R4210" s="27">
        <v>0.05</v>
      </c>
      <c r="S4210" s="2">
        <f t="shared" si="65"/>
        <v>319.99</v>
      </c>
    </row>
    <row r="4211" spans="1:19" x14ac:dyDescent="0.3">
      <c r="A4211" s="2">
        <v>1446</v>
      </c>
      <c r="B4211" s="2">
        <v>2</v>
      </c>
      <c r="C4211" s="2">
        <f>VLOOKUP(A4211, [1]orders!A:G, 7, FALSE)</f>
        <v>2</v>
      </c>
      <c r="D4211" s="2">
        <v>233</v>
      </c>
      <c r="E4211" s="2">
        <f>VLOOKUP(C4211, [2]staffs!A:G,1,FALSE)</f>
        <v>2</v>
      </c>
      <c r="F4211" s="2" t="str">
        <f>VLOOKUP(E4211, [2]staffs!A:D,4,FALSE)</f>
        <v>mireya.copeland@bikes.shop</v>
      </c>
      <c r="G4211" s="2">
        <f>VLOOKUP(D4211, [3]products!$A:$D, 4, FALSE)</f>
        <v>3</v>
      </c>
      <c r="H4211" s="2" t="str">
        <f>VLOOKUP(G4211, [4]categories!A:B, 2, FALSE)</f>
        <v>Cruisers Bicycles</v>
      </c>
      <c r="I4211" s="14">
        <f>VLOOKUP(A4211, [1]orders!A:B,2,FALSE)</f>
        <v>820</v>
      </c>
      <c r="J4211" s="14" t="str">
        <f>VLOOKUP(A4211, [1]orders!A:I,9,FALSE)</f>
        <v>sandy.mills@gmail.com</v>
      </c>
      <c r="K4211" s="14">
        <f>VLOOKUP(A4211, [1]orders!A:J,10,FALSE)</f>
        <v>12302</v>
      </c>
      <c r="L4211" s="2" t="str">
        <f>IFERROR(VLOOKUP(C4211, [5]stores!A:B, 2, FALSE), "Unknown")</f>
        <v>Baldwin Bikes</v>
      </c>
      <c r="M4211" s="2" t="str">
        <f>VLOOKUP(D4211,[3]products!A:B,2,FALSE)</f>
        <v>Electra Cruiser Lux Fat Tire 7D - 2018</v>
      </c>
      <c r="N4211" s="2" t="str">
        <f>VLOOKUP(D4211, [3]products!A:H, 8, FALSE)</f>
        <v>Electra</v>
      </c>
      <c r="O4211" s="21">
        <f>VLOOKUP(A4211, [1]orders!A:D, 4, FALSE)</f>
        <v>43176</v>
      </c>
      <c r="P4211" s="2">
        <v>2</v>
      </c>
      <c r="Q4211" s="2">
        <v>639.99</v>
      </c>
      <c r="R4211" s="27">
        <v>0.05</v>
      </c>
      <c r="S4211" s="2">
        <f t="shared" si="65"/>
        <v>1279.98</v>
      </c>
    </row>
    <row r="4212" spans="1:19" x14ac:dyDescent="0.3">
      <c r="A4212" s="2">
        <v>1446</v>
      </c>
      <c r="B4212" s="2">
        <v>3</v>
      </c>
      <c r="C4212" s="2">
        <f>VLOOKUP(A4212, [1]orders!A:G, 7, FALSE)</f>
        <v>2</v>
      </c>
      <c r="D4212" s="2">
        <v>234</v>
      </c>
      <c r="E4212" s="2">
        <f>VLOOKUP(C4212, [2]staffs!A:G,1,FALSE)</f>
        <v>2</v>
      </c>
      <c r="F4212" s="2" t="str">
        <f>VLOOKUP(E4212, [2]staffs!A:D,4,FALSE)</f>
        <v>mireya.copeland@bikes.shop</v>
      </c>
      <c r="G4212" s="2">
        <f>VLOOKUP(D4212, [3]products!$A:$D, 4, FALSE)</f>
        <v>3</v>
      </c>
      <c r="H4212" s="2" t="str">
        <f>VLOOKUP(G4212, [4]categories!A:B, 2, FALSE)</f>
        <v>Cruisers Bicycles</v>
      </c>
      <c r="I4212" s="14">
        <f>VLOOKUP(A4212, [1]orders!A:B,2,FALSE)</f>
        <v>820</v>
      </c>
      <c r="J4212" s="14" t="str">
        <f>VLOOKUP(A4212, [1]orders!A:I,9,FALSE)</f>
        <v>sandy.mills@gmail.com</v>
      </c>
      <c r="K4212" s="14">
        <f>VLOOKUP(A4212, [1]orders!A:J,10,FALSE)</f>
        <v>12302</v>
      </c>
      <c r="L4212" s="2" t="str">
        <f>IFERROR(VLOOKUP(C4212, [5]stores!A:B, 2, FALSE), "Unknown")</f>
        <v>Baldwin Bikes</v>
      </c>
      <c r="M4212" s="2" t="str">
        <f>VLOOKUP(D4212,[3]products!A:B,2,FALSE)</f>
        <v>Electra Daydreamer 3i Ladies' - 2018</v>
      </c>
      <c r="N4212" s="2" t="str">
        <f>VLOOKUP(D4212, [3]products!A:H, 8, FALSE)</f>
        <v>Electra</v>
      </c>
      <c r="O4212" s="21">
        <f>VLOOKUP(A4212, [1]orders!A:D, 4, FALSE)</f>
        <v>43176</v>
      </c>
      <c r="P4212" s="2">
        <v>2</v>
      </c>
      <c r="Q4212" s="2">
        <v>899.99</v>
      </c>
      <c r="R4212" s="27">
        <v>0.05</v>
      </c>
      <c r="S4212" s="2">
        <f t="shared" si="65"/>
        <v>1799.98</v>
      </c>
    </row>
    <row r="4213" spans="1:19" x14ac:dyDescent="0.3">
      <c r="A4213" s="2">
        <v>1447</v>
      </c>
      <c r="B4213" s="2">
        <v>1</v>
      </c>
      <c r="C4213" s="2">
        <f>VLOOKUP(A4213, [1]orders!A:G, 7, FALSE)</f>
        <v>1</v>
      </c>
      <c r="D4213" s="2">
        <v>148</v>
      </c>
      <c r="E4213" s="2">
        <f>VLOOKUP(C4213, [2]staffs!A:G,1,FALSE)</f>
        <v>1</v>
      </c>
      <c r="F4213" s="2" t="str">
        <f>VLOOKUP(E4213, [2]staffs!A:D,4,FALSE)</f>
        <v>fabiola.jackson@bikes.shop</v>
      </c>
      <c r="G4213" s="2">
        <f>VLOOKUP(D4213, [3]products!$A:$D, 4, FALSE)</f>
        <v>7</v>
      </c>
      <c r="H4213" s="2" t="str">
        <f>VLOOKUP(G4213, [4]categories!A:B, 2, FALSE)</f>
        <v>Road Bikes</v>
      </c>
      <c r="I4213" s="14">
        <f>VLOOKUP(A4213, [1]orders!A:B,2,FALSE)</f>
        <v>1419</v>
      </c>
      <c r="J4213" s="14" t="str">
        <f>VLOOKUP(A4213, [1]orders!A:I,9,FALSE)</f>
        <v>lurlene.cotton@yahoo.com</v>
      </c>
      <c r="K4213" s="14">
        <f>VLOOKUP(A4213, [1]orders!A:J,10,FALSE)</f>
        <v>94566</v>
      </c>
      <c r="L4213" s="2" t="str">
        <f>IFERROR(VLOOKUP(C4213, [5]stores!A:B, 2, FALSE), "Unknown")</f>
        <v>Santa Cruz Bikes</v>
      </c>
      <c r="M4213" s="2" t="str">
        <f>VLOOKUP(D4213,[3]products!A:B,2,FALSE)</f>
        <v>Trek Domane SL 8 Disc - 2018</v>
      </c>
      <c r="N4213" s="2" t="str">
        <f>VLOOKUP(D4213, [3]products!A:H, 8, FALSE)</f>
        <v>Trek</v>
      </c>
      <c r="O4213" s="21">
        <f>VLOOKUP(A4213, [1]orders!A:D, 4, FALSE)</f>
        <v>43177</v>
      </c>
      <c r="P4213" s="2">
        <v>1</v>
      </c>
      <c r="Q4213" s="2">
        <v>5499.99</v>
      </c>
      <c r="R4213" s="27">
        <v>0.2</v>
      </c>
      <c r="S4213" s="2">
        <f t="shared" si="65"/>
        <v>5499.99</v>
      </c>
    </row>
    <row r="4214" spans="1:19" x14ac:dyDescent="0.3">
      <c r="A4214" s="2">
        <v>1448</v>
      </c>
      <c r="B4214" s="2">
        <v>1</v>
      </c>
      <c r="C4214" s="2">
        <f>VLOOKUP(A4214, [1]orders!A:G, 7, FALSE)</f>
        <v>2</v>
      </c>
      <c r="D4214" s="2">
        <v>239</v>
      </c>
      <c r="E4214" s="2">
        <f>VLOOKUP(C4214, [2]staffs!A:G,1,FALSE)</f>
        <v>2</v>
      </c>
      <c r="F4214" s="2" t="str">
        <f>VLOOKUP(E4214, [2]staffs!A:D,4,FALSE)</f>
        <v>mireya.copeland@bikes.shop</v>
      </c>
      <c r="G4214" s="2">
        <f>VLOOKUP(D4214, [3]products!$A:$D, 4, FALSE)</f>
        <v>3</v>
      </c>
      <c r="H4214" s="2" t="str">
        <f>VLOOKUP(G4214, [4]categories!A:B, 2, FALSE)</f>
        <v>Cruisers Bicycles</v>
      </c>
      <c r="I4214" s="14">
        <f>VLOOKUP(A4214, [1]orders!A:B,2,FALSE)</f>
        <v>228</v>
      </c>
      <c r="J4214" s="14" t="str">
        <f>VLOOKUP(A4214, [1]orders!A:I,9,FALSE)</f>
        <v>whitney.estes@gmail.com</v>
      </c>
      <c r="K4214" s="14">
        <f>VLOOKUP(A4214, [1]orders!A:J,10,FALSE)</f>
        <v>11717</v>
      </c>
      <c r="L4214" s="2" t="str">
        <f>IFERROR(VLOOKUP(C4214, [5]stores!A:B, 2, FALSE), "Unknown")</f>
        <v>Baldwin Bikes</v>
      </c>
      <c r="M4214" s="2" t="str">
        <f>VLOOKUP(D4214,[3]products!A:B,2,FALSE)</f>
        <v>Electra Townie Balloon 8D EQ Ladies' - 2016/2017/2018</v>
      </c>
      <c r="N4214" s="2" t="str">
        <f>VLOOKUP(D4214, [3]products!A:H, 8, FALSE)</f>
        <v>Electra</v>
      </c>
      <c r="O4214" s="21">
        <f>VLOOKUP(A4214, [1]orders!A:D, 4, FALSE)</f>
        <v>43177</v>
      </c>
      <c r="P4214" s="2">
        <v>1</v>
      </c>
      <c r="Q4214" s="2">
        <v>749.99</v>
      </c>
      <c r="R4214" s="27">
        <v>0.1</v>
      </c>
      <c r="S4214" s="2">
        <f t="shared" si="65"/>
        <v>749.99</v>
      </c>
    </row>
    <row r="4215" spans="1:19" x14ac:dyDescent="0.3">
      <c r="A4215" s="2">
        <v>1449</v>
      </c>
      <c r="B4215" s="2">
        <v>1</v>
      </c>
      <c r="C4215" s="2">
        <f>VLOOKUP(A4215, [1]orders!A:G, 7, FALSE)</f>
        <v>2</v>
      </c>
      <c r="D4215" s="2">
        <v>159</v>
      </c>
      <c r="E4215" s="2">
        <f>VLOOKUP(C4215, [2]staffs!A:G,1,FALSE)</f>
        <v>2</v>
      </c>
      <c r="F4215" s="2" t="str">
        <f>VLOOKUP(E4215, [2]staffs!A:D,4,FALSE)</f>
        <v>mireya.copeland@bikes.shop</v>
      </c>
      <c r="G4215" s="2">
        <f>VLOOKUP(D4215, [3]products!$A:$D, 4, FALSE)</f>
        <v>7</v>
      </c>
      <c r="H4215" s="2" t="str">
        <f>VLOOKUP(G4215, [4]categories!A:B, 2, FALSE)</f>
        <v>Road Bikes</v>
      </c>
      <c r="I4215" s="14">
        <f>VLOOKUP(A4215, [1]orders!A:B,2,FALSE)</f>
        <v>330</v>
      </c>
      <c r="J4215" s="14" t="str">
        <f>VLOOKUP(A4215, [1]orders!A:I,9,FALSE)</f>
        <v>sheba.knapp@aol.com</v>
      </c>
      <c r="K4215" s="14">
        <f>VLOOKUP(A4215, [1]orders!A:J,10,FALSE)</f>
        <v>11377</v>
      </c>
      <c r="L4215" s="2" t="str">
        <f>IFERROR(VLOOKUP(C4215, [5]stores!A:B, 2, FALSE), "Unknown")</f>
        <v>Baldwin Bikes</v>
      </c>
      <c r="M4215" s="2" t="str">
        <f>VLOOKUP(D4215,[3]products!A:B,2,FALSE)</f>
        <v>Trek Emonda ALR 6 - 2018</v>
      </c>
      <c r="N4215" s="2" t="str">
        <f>VLOOKUP(D4215, [3]products!A:H, 8, FALSE)</f>
        <v>Trek</v>
      </c>
      <c r="O4215" s="21">
        <f>VLOOKUP(A4215, [1]orders!A:D, 4, FALSE)</f>
        <v>43177</v>
      </c>
      <c r="P4215" s="2">
        <v>1</v>
      </c>
      <c r="Q4215" s="2">
        <v>2299.9899999999998</v>
      </c>
      <c r="R4215" s="27">
        <v>7.0000000000000007E-2</v>
      </c>
      <c r="S4215" s="2">
        <f t="shared" si="65"/>
        <v>2299.9899999999998</v>
      </c>
    </row>
    <row r="4216" spans="1:19" x14ac:dyDescent="0.3">
      <c r="A4216" s="2">
        <v>1449</v>
      </c>
      <c r="B4216" s="2">
        <v>2</v>
      </c>
      <c r="C4216" s="2">
        <f>VLOOKUP(A4216, [1]orders!A:G, 7, FALSE)</f>
        <v>2</v>
      </c>
      <c r="D4216" s="2">
        <v>55</v>
      </c>
      <c r="E4216" s="2">
        <f>VLOOKUP(C4216, [2]staffs!A:G,1,FALSE)</f>
        <v>2</v>
      </c>
      <c r="F4216" s="2" t="str">
        <f>VLOOKUP(E4216, [2]staffs!A:D,4,FALSE)</f>
        <v>mireya.copeland@bikes.shop</v>
      </c>
      <c r="G4216" s="2">
        <f>VLOOKUP(D4216, [3]products!$A:$D, 4, FALSE)</f>
        <v>7</v>
      </c>
      <c r="H4216" s="2" t="str">
        <f>VLOOKUP(G4216, [4]categories!A:B, 2, FALSE)</f>
        <v>Road Bikes</v>
      </c>
      <c r="I4216" s="14">
        <f>VLOOKUP(A4216, [1]orders!A:B,2,FALSE)</f>
        <v>330</v>
      </c>
      <c r="J4216" s="14" t="str">
        <f>VLOOKUP(A4216, [1]orders!A:I,9,FALSE)</f>
        <v>sheba.knapp@aol.com</v>
      </c>
      <c r="K4216" s="14">
        <f>VLOOKUP(A4216, [1]orders!A:J,10,FALSE)</f>
        <v>11377</v>
      </c>
      <c r="L4216" s="2" t="str">
        <f>IFERROR(VLOOKUP(C4216, [5]stores!A:B, 2, FALSE), "Unknown")</f>
        <v>Baldwin Bikes</v>
      </c>
      <c r="M4216" s="2" t="str">
        <f>VLOOKUP(D4216,[3]products!A:B,2,FALSE)</f>
        <v>Trek Domane S 6 - 2017</v>
      </c>
      <c r="N4216" s="2" t="str">
        <f>VLOOKUP(D4216, [3]products!A:H, 8, FALSE)</f>
        <v>Trek</v>
      </c>
      <c r="O4216" s="21">
        <f>VLOOKUP(A4216, [1]orders!A:D, 4, FALSE)</f>
        <v>43177</v>
      </c>
      <c r="P4216" s="2">
        <v>1</v>
      </c>
      <c r="Q4216" s="2">
        <v>2699.99</v>
      </c>
      <c r="R4216" s="27">
        <v>0.2</v>
      </c>
      <c r="S4216" s="2">
        <f t="shared" si="65"/>
        <v>2699.99</v>
      </c>
    </row>
    <row r="4217" spans="1:19" x14ac:dyDescent="0.3">
      <c r="A4217" s="2">
        <v>1449</v>
      </c>
      <c r="B4217" s="2">
        <v>3</v>
      </c>
      <c r="C4217" s="2">
        <f>VLOOKUP(A4217, [1]orders!A:G, 7, FALSE)</f>
        <v>2</v>
      </c>
      <c r="D4217" s="2">
        <v>260</v>
      </c>
      <c r="E4217" s="2">
        <f>VLOOKUP(C4217, [2]staffs!A:G,1,FALSE)</f>
        <v>2</v>
      </c>
      <c r="F4217" s="2" t="str">
        <f>VLOOKUP(E4217, [2]staffs!A:D,4,FALSE)</f>
        <v>mireya.copeland@bikes.shop</v>
      </c>
      <c r="G4217" s="2">
        <f>VLOOKUP(D4217, [3]products!$A:$D, 4, FALSE)</f>
        <v>3</v>
      </c>
      <c r="H4217" s="2" t="str">
        <f>VLOOKUP(G4217, [4]categories!A:B, 2, FALSE)</f>
        <v>Cruisers Bicycles</v>
      </c>
      <c r="I4217" s="14">
        <f>VLOOKUP(A4217, [1]orders!A:B,2,FALSE)</f>
        <v>330</v>
      </c>
      <c r="J4217" s="14" t="str">
        <f>VLOOKUP(A4217, [1]orders!A:I,9,FALSE)</f>
        <v>sheba.knapp@aol.com</v>
      </c>
      <c r="K4217" s="14">
        <f>VLOOKUP(A4217, [1]orders!A:J,10,FALSE)</f>
        <v>11377</v>
      </c>
      <c r="L4217" s="2" t="str">
        <f>IFERROR(VLOOKUP(C4217, [5]stores!A:B, 2, FALSE), "Unknown")</f>
        <v>Baldwin Bikes</v>
      </c>
      <c r="M4217" s="2" t="str">
        <f>VLOOKUP(D4217,[3]products!A:B,2,FALSE)</f>
        <v>Electra Townie Balloon 3i EQ Ladies' - 2018</v>
      </c>
      <c r="N4217" s="2" t="str">
        <f>VLOOKUP(D4217, [3]products!A:H, 8, FALSE)</f>
        <v>Electra</v>
      </c>
      <c r="O4217" s="21">
        <f>VLOOKUP(A4217, [1]orders!A:D, 4, FALSE)</f>
        <v>43177</v>
      </c>
      <c r="P4217" s="2">
        <v>2</v>
      </c>
      <c r="Q4217" s="2">
        <v>799.99</v>
      </c>
      <c r="R4217" s="27">
        <v>7.0000000000000007E-2</v>
      </c>
      <c r="S4217" s="2">
        <f t="shared" si="65"/>
        <v>1599.98</v>
      </c>
    </row>
    <row r="4218" spans="1:19" x14ac:dyDescent="0.3">
      <c r="A4218" s="2">
        <v>1449</v>
      </c>
      <c r="B4218" s="2">
        <v>4</v>
      </c>
      <c r="C4218" s="2">
        <f>VLOOKUP(A4218, [1]orders!A:G, 7, FALSE)</f>
        <v>2</v>
      </c>
      <c r="D4218" s="2">
        <v>252</v>
      </c>
      <c r="E4218" s="2">
        <f>VLOOKUP(C4218, [2]staffs!A:G,1,FALSE)</f>
        <v>2</v>
      </c>
      <c r="F4218" s="2" t="str">
        <f>VLOOKUP(E4218, [2]staffs!A:D,4,FALSE)</f>
        <v>mireya.copeland@bikes.shop</v>
      </c>
      <c r="G4218" s="2">
        <f>VLOOKUP(D4218, [3]products!$A:$D, 4, FALSE)</f>
        <v>3</v>
      </c>
      <c r="H4218" s="2" t="str">
        <f>VLOOKUP(G4218, [4]categories!A:B, 2, FALSE)</f>
        <v>Cruisers Bicycles</v>
      </c>
      <c r="I4218" s="14">
        <f>VLOOKUP(A4218, [1]orders!A:B,2,FALSE)</f>
        <v>330</v>
      </c>
      <c r="J4218" s="14" t="str">
        <f>VLOOKUP(A4218, [1]orders!A:I,9,FALSE)</f>
        <v>sheba.knapp@aol.com</v>
      </c>
      <c r="K4218" s="14">
        <f>VLOOKUP(A4218, [1]orders!A:J,10,FALSE)</f>
        <v>11377</v>
      </c>
      <c r="L4218" s="2" t="str">
        <f>IFERROR(VLOOKUP(C4218, [5]stores!A:B, 2, FALSE), "Unknown")</f>
        <v>Baldwin Bikes</v>
      </c>
      <c r="M4218" s="2" t="str">
        <f>VLOOKUP(D4218,[3]products!A:B,2,FALSE)</f>
        <v>Electra Townie Commute Go! Ladies' - 2018</v>
      </c>
      <c r="N4218" s="2" t="str">
        <f>VLOOKUP(D4218, [3]products!A:H, 8, FALSE)</f>
        <v>Electra</v>
      </c>
      <c r="O4218" s="21">
        <f>VLOOKUP(A4218, [1]orders!A:D, 4, FALSE)</f>
        <v>43177</v>
      </c>
      <c r="P4218" s="2">
        <v>2</v>
      </c>
      <c r="Q4218" s="2">
        <v>2999.99</v>
      </c>
      <c r="R4218" s="27">
        <v>0.05</v>
      </c>
      <c r="S4218" s="2">
        <f t="shared" si="65"/>
        <v>5999.98</v>
      </c>
    </row>
    <row r="4219" spans="1:19" x14ac:dyDescent="0.3">
      <c r="A4219" s="2">
        <v>1449</v>
      </c>
      <c r="B4219" s="2">
        <v>5</v>
      </c>
      <c r="C4219" s="2">
        <f>VLOOKUP(A4219, [1]orders!A:G, 7, FALSE)</f>
        <v>2</v>
      </c>
      <c r="D4219" s="2">
        <v>14</v>
      </c>
      <c r="E4219" s="2">
        <f>VLOOKUP(C4219, [2]staffs!A:G,1,FALSE)</f>
        <v>2</v>
      </c>
      <c r="F4219" s="2" t="str">
        <f>VLOOKUP(E4219, [2]staffs!A:D,4,FALSE)</f>
        <v>mireya.copeland@bikes.shop</v>
      </c>
      <c r="G4219" s="2">
        <f>VLOOKUP(D4219, [3]products!$A:$D, 4, FALSE)</f>
        <v>3</v>
      </c>
      <c r="H4219" s="2" t="str">
        <f>VLOOKUP(G4219, [4]categories!A:B, 2, FALSE)</f>
        <v>Cruisers Bicycles</v>
      </c>
      <c r="I4219" s="14">
        <f>VLOOKUP(A4219, [1]orders!A:B,2,FALSE)</f>
        <v>330</v>
      </c>
      <c r="J4219" s="14" t="str">
        <f>VLOOKUP(A4219, [1]orders!A:I,9,FALSE)</f>
        <v>sheba.knapp@aol.com</v>
      </c>
      <c r="K4219" s="14">
        <f>VLOOKUP(A4219, [1]orders!A:J,10,FALSE)</f>
        <v>11377</v>
      </c>
      <c r="L4219" s="2" t="str">
        <f>IFERROR(VLOOKUP(C4219, [5]stores!A:B, 2, FALSE), "Unknown")</f>
        <v>Baldwin Bikes</v>
      </c>
      <c r="M4219" s="2" t="str">
        <f>VLOOKUP(D4219,[3]products!A:B,2,FALSE)</f>
        <v>Electra Girl's Hawaii 1 (16-inch) - 2015/2016</v>
      </c>
      <c r="N4219" s="2" t="str">
        <f>VLOOKUP(D4219, [3]products!A:H, 8, FALSE)</f>
        <v>Electra</v>
      </c>
      <c r="O4219" s="21">
        <f>VLOOKUP(A4219, [1]orders!A:D, 4, FALSE)</f>
        <v>43177</v>
      </c>
      <c r="P4219" s="2">
        <v>2</v>
      </c>
      <c r="Q4219" s="2">
        <v>269.99</v>
      </c>
      <c r="R4219" s="27">
        <v>0.1</v>
      </c>
      <c r="S4219" s="2">
        <f t="shared" si="65"/>
        <v>539.98</v>
      </c>
    </row>
    <row r="4220" spans="1:19" x14ac:dyDescent="0.3">
      <c r="A4220" s="2">
        <v>1450</v>
      </c>
      <c r="B4220" s="2">
        <v>1</v>
      </c>
      <c r="C4220" s="2">
        <f>VLOOKUP(A4220, [1]orders!A:G, 7, FALSE)</f>
        <v>2</v>
      </c>
      <c r="D4220" s="2">
        <v>98</v>
      </c>
      <c r="E4220" s="2">
        <f>VLOOKUP(C4220, [2]staffs!A:G,1,FALSE)</f>
        <v>2</v>
      </c>
      <c r="F4220" s="2" t="str">
        <f>VLOOKUP(E4220, [2]staffs!A:D,4,FALSE)</f>
        <v>mireya.copeland@bikes.shop</v>
      </c>
      <c r="G4220" s="2">
        <f>VLOOKUP(D4220, [3]products!$A:$D, 4, FALSE)</f>
        <v>1</v>
      </c>
      <c r="H4220" s="2" t="str">
        <f>VLOOKUP(G4220, [4]categories!A:B, 2, FALSE)</f>
        <v>Children Bicycles</v>
      </c>
      <c r="I4220" s="14">
        <f>VLOOKUP(A4220, [1]orders!A:B,2,FALSE)</f>
        <v>296</v>
      </c>
      <c r="J4220" s="14" t="str">
        <f>VLOOKUP(A4220, [1]orders!A:I,9,FALSE)</f>
        <v>sophia.mcmillan@msn.com</v>
      </c>
      <c r="K4220" s="14">
        <f>VLOOKUP(A4220, [1]orders!A:J,10,FALSE)</f>
        <v>11553</v>
      </c>
      <c r="L4220" s="2" t="str">
        <f>IFERROR(VLOOKUP(C4220, [5]stores!A:B, 2, FALSE), "Unknown")</f>
        <v>Baldwin Bikes</v>
      </c>
      <c r="M4220" s="2" t="str">
        <f>VLOOKUP(D4220,[3]products!A:B,2,FALSE)</f>
        <v>Electra Straight 8 3i (20-inch) - Boy's - 2017</v>
      </c>
      <c r="N4220" s="2" t="str">
        <f>VLOOKUP(D4220, [3]products!A:H, 8, FALSE)</f>
        <v>Electra</v>
      </c>
      <c r="O4220" s="21">
        <f>VLOOKUP(A4220, [1]orders!A:D, 4, FALSE)</f>
        <v>43178</v>
      </c>
      <c r="P4220" s="2">
        <v>1</v>
      </c>
      <c r="Q4220" s="2">
        <v>489.99</v>
      </c>
      <c r="R4220" s="27">
        <v>7.0000000000000007E-2</v>
      </c>
      <c r="S4220" s="2">
        <f t="shared" si="65"/>
        <v>489.99</v>
      </c>
    </row>
    <row r="4221" spans="1:19" x14ac:dyDescent="0.3">
      <c r="A4221" s="2">
        <v>1450</v>
      </c>
      <c r="B4221" s="2">
        <v>2</v>
      </c>
      <c r="C4221" s="2">
        <f>VLOOKUP(A4221, [1]orders!A:G, 7, FALSE)</f>
        <v>2</v>
      </c>
      <c r="D4221" s="2">
        <v>173</v>
      </c>
      <c r="E4221" s="2">
        <f>VLOOKUP(C4221, [2]staffs!A:G,1,FALSE)</f>
        <v>2</v>
      </c>
      <c r="F4221" s="2" t="str">
        <f>VLOOKUP(E4221, [2]staffs!A:D,4,FALSE)</f>
        <v>mireya.copeland@bikes.shop</v>
      </c>
      <c r="G4221" s="2">
        <f>VLOOKUP(D4221, [3]products!$A:$D, 4, FALSE)</f>
        <v>7</v>
      </c>
      <c r="H4221" s="2" t="str">
        <f>VLOOKUP(G4221, [4]categories!A:B, 2, FALSE)</f>
        <v>Road Bikes</v>
      </c>
      <c r="I4221" s="14">
        <f>VLOOKUP(A4221, [1]orders!A:B,2,FALSE)</f>
        <v>296</v>
      </c>
      <c r="J4221" s="14" t="str">
        <f>VLOOKUP(A4221, [1]orders!A:I,9,FALSE)</f>
        <v>sophia.mcmillan@msn.com</v>
      </c>
      <c r="K4221" s="14">
        <f>VLOOKUP(A4221, [1]orders!A:J,10,FALSE)</f>
        <v>11553</v>
      </c>
      <c r="L4221" s="2" t="str">
        <f>IFERROR(VLOOKUP(C4221, [5]stores!A:B, 2, FALSE), "Unknown")</f>
        <v>Baldwin Bikes</v>
      </c>
      <c r="M4221" s="2" t="str">
        <f>VLOOKUP(D4221,[3]products!A:B,2,FALSE)</f>
        <v>Trek Domane ALR Frameset - 2018</v>
      </c>
      <c r="N4221" s="2" t="str">
        <f>VLOOKUP(D4221, [3]products!A:H, 8, FALSE)</f>
        <v>Trek</v>
      </c>
      <c r="O4221" s="21">
        <f>VLOOKUP(A4221, [1]orders!A:D, 4, FALSE)</f>
        <v>43178</v>
      </c>
      <c r="P4221" s="2">
        <v>2</v>
      </c>
      <c r="Q4221" s="2">
        <v>3199.99</v>
      </c>
      <c r="R4221" s="27">
        <v>0.1</v>
      </c>
      <c r="S4221" s="2">
        <f t="shared" si="65"/>
        <v>6399.98</v>
      </c>
    </row>
    <row r="4222" spans="1:19" x14ac:dyDescent="0.3">
      <c r="A4222" s="2">
        <v>1450</v>
      </c>
      <c r="B4222" s="2">
        <v>3</v>
      </c>
      <c r="C4222" s="2">
        <f>VLOOKUP(A4222, [1]orders!A:G, 7, FALSE)</f>
        <v>2</v>
      </c>
      <c r="D4222" s="2">
        <v>299</v>
      </c>
      <c r="E4222" s="2">
        <f>VLOOKUP(C4222, [2]staffs!A:G,1,FALSE)</f>
        <v>2</v>
      </c>
      <c r="F4222" s="2" t="str">
        <f>VLOOKUP(E4222, [2]staffs!A:D,4,FALSE)</f>
        <v>mireya.copeland@bikes.shop</v>
      </c>
      <c r="G4222" s="2">
        <f>VLOOKUP(D4222, [3]products!$A:$D, 4, FALSE)</f>
        <v>2</v>
      </c>
      <c r="H4222" s="2" t="str">
        <f>VLOOKUP(G4222, [4]categories!A:B, 2, FALSE)</f>
        <v>Comfort Bicycles</v>
      </c>
      <c r="I4222" s="14">
        <f>VLOOKUP(A4222, [1]orders!A:B,2,FALSE)</f>
        <v>296</v>
      </c>
      <c r="J4222" s="14" t="str">
        <f>VLOOKUP(A4222, [1]orders!A:I,9,FALSE)</f>
        <v>sophia.mcmillan@msn.com</v>
      </c>
      <c r="K4222" s="14">
        <f>VLOOKUP(A4222, [1]orders!A:J,10,FALSE)</f>
        <v>11553</v>
      </c>
      <c r="L4222" s="2" t="str">
        <f>IFERROR(VLOOKUP(C4222, [5]stores!A:B, 2, FALSE), "Unknown")</f>
        <v>Baldwin Bikes</v>
      </c>
      <c r="M4222" s="2" t="str">
        <f>VLOOKUP(D4222,[3]products!A:B,2,FALSE)</f>
        <v>Electra Townie Original 21D - 2018</v>
      </c>
      <c r="N4222" s="2" t="str">
        <f>VLOOKUP(D4222, [3]products!A:H, 8, FALSE)</f>
        <v>Electra</v>
      </c>
      <c r="O4222" s="21">
        <f>VLOOKUP(A4222, [1]orders!A:D, 4, FALSE)</f>
        <v>43178</v>
      </c>
      <c r="P4222" s="2">
        <v>1</v>
      </c>
      <c r="Q4222" s="2">
        <v>559.99</v>
      </c>
      <c r="R4222" s="27">
        <v>0.2</v>
      </c>
      <c r="S4222" s="2">
        <f t="shared" si="65"/>
        <v>559.99</v>
      </c>
    </row>
    <row r="4223" spans="1:19" x14ac:dyDescent="0.3">
      <c r="A4223" s="2">
        <v>1450</v>
      </c>
      <c r="B4223" s="2">
        <v>4</v>
      </c>
      <c r="C4223" s="2">
        <f>VLOOKUP(A4223, [1]orders!A:G, 7, FALSE)</f>
        <v>2</v>
      </c>
      <c r="D4223" s="2">
        <v>209</v>
      </c>
      <c r="E4223" s="2">
        <f>VLOOKUP(C4223, [2]staffs!A:G,1,FALSE)</f>
        <v>2</v>
      </c>
      <c r="F4223" s="2" t="str">
        <f>VLOOKUP(E4223, [2]staffs!A:D,4,FALSE)</f>
        <v>mireya.copeland@bikes.shop</v>
      </c>
      <c r="G4223" s="2">
        <f>VLOOKUP(D4223, [3]products!$A:$D, 4, FALSE)</f>
        <v>4</v>
      </c>
      <c r="H4223" s="2" t="str">
        <f>VLOOKUP(G4223, [4]categories!A:B, 2, FALSE)</f>
        <v>Cyclocross Bicycles</v>
      </c>
      <c r="I4223" s="14">
        <f>VLOOKUP(A4223, [1]orders!A:B,2,FALSE)</f>
        <v>296</v>
      </c>
      <c r="J4223" s="14" t="str">
        <f>VLOOKUP(A4223, [1]orders!A:I,9,FALSE)</f>
        <v>sophia.mcmillan@msn.com</v>
      </c>
      <c r="K4223" s="14">
        <f>VLOOKUP(A4223, [1]orders!A:J,10,FALSE)</f>
        <v>11553</v>
      </c>
      <c r="L4223" s="2" t="str">
        <f>IFERROR(VLOOKUP(C4223, [5]stores!A:B, 2, FALSE), "Unknown")</f>
        <v>Baldwin Bikes</v>
      </c>
      <c r="M4223" s="2" t="str">
        <f>VLOOKUP(D4223,[3]products!A:B,2,FALSE)</f>
        <v>Trek Crockett 7 Disc - 2018</v>
      </c>
      <c r="N4223" s="2" t="str">
        <f>VLOOKUP(D4223, [3]products!A:H, 8, FALSE)</f>
        <v>Trek</v>
      </c>
      <c r="O4223" s="21">
        <f>VLOOKUP(A4223, [1]orders!A:D, 4, FALSE)</f>
        <v>43178</v>
      </c>
      <c r="P4223" s="2">
        <v>2</v>
      </c>
      <c r="Q4223" s="2">
        <v>2999.99</v>
      </c>
      <c r="R4223" s="27">
        <v>0.1</v>
      </c>
      <c r="S4223" s="2">
        <f t="shared" si="65"/>
        <v>5999.98</v>
      </c>
    </row>
    <row r="4224" spans="1:19" x14ac:dyDescent="0.3">
      <c r="A4224" s="2">
        <v>1450</v>
      </c>
      <c r="B4224" s="2">
        <v>5</v>
      </c>
      <c r="C4224" s="2">
        <f>VLOOKUP(A4224, [1]orders!A:G, 7, FALSE)</f>
        <v>2</v>
      </c>
      <c r="D4224" s="2">
        <v>235</v>
      </c>
      <c r="E4224" s="2">
        <f>VLOOKUP(C4224, [2]staffs!A:G,1,FALSE)</f>
        <v>2</v>
      </c>
      <c r="F4224" s="2" t="str">
        <f>VLOOKUP(E4224, [2]staffs!A:D,4,FALSE)</f>
        <v>mireya.copeland@bikes.shop</v>
      </c>
      <c r="G4224" s="2">
        <f>VLOOKUP(D4224, [3]products!$A:$D, 4, FALSE)</f>
        <v>3</v>
      </c>
      <c r="H4224" s="2" t="str">
        <f>VLOOKUP(G4224, [4]categories!A:B, 2, FALSE)</f>
        <v>Cruisers Bicycles</v>
      </c>
      <c r="I4224" s="14">
        <f>VLOOKUP(A4224, [1]orders!A:B,2,FALSE)</f>
        <v>296</v>
      </c>
      <c r="J4224" s="14" t="str">
        <f>VLOOKUP(A4224, [1]orders!A:I,9,FALSE)</f>
        <v>sophia.mcmillan@msn.com</v>
      </c>
      <c r="K4224" s="14">
        <f>VLOOKUP(A4224, [1]orders!A:J,10,FALSE)</f>
        <v>11553</v>
      </c>
      <c r="L4224" s="2" t="str">
        <f>IFERROR(VLOOKUP(C4224, [5]stores!A:B, 2, FALSE), "Unknown")</f>
        <v>Baldwin Bikes</v>
      </c>
      <c r="M4224" s="2" t="str">
        <f>VLOOKUP(D4224,[3]products!A:B,2,FALSE)</f>
        <v>Electra Koa 3i Ladies' - 2018</v>
      </c>
      <c r="N4224" s="2" t="str">
        <f>VLOOKUP(D4224, [3]products!A:H, 8, FALSE)</f>
        <v>Electra</v>
      </c>
      <c r="O4224" s="21">
        <f>VLOOKUP(A4224, [1]orders!A:D, 4, FALSE)</f>
        <v>43178</v>
      </c>
      <c r="P4224" s="2">
        <v>2</v>
      </c>
      <c r="Q4224" s="2">
        <v>899.99</v>
      </c>
      <c r="R4224" s="27">
        <v>0.05</v>
      </c>
      <c r="S4224" s="2">
        <f t="shared" si="65"/>
        <v>1799.98</v>
      </c>
    </row>
    <row r="4225" spans="1:19" x14ac:dyDescent="0.3">
      <c r="A4225" s="2">
        <v>1451</v>
      </c>
      <c r="B4225" s="2">
        <v>1</v>
      </c>
      <c r="C4225" s="2">
        <f>VLOOKUP(A4225, [1]orders!A:G, 7, FALSE)</f>
        <v>2</v>
      </c>
      <c r="D4225" s="2">
        <v>117</v>
      </c>
      <c r="E4225" s="2">
        <f>VLOOKUP(C4225, [2]staffs!A:G,1,FALSE)</f>
        <v>2</v>
      </c>
      <c r="F4225" s="2" t="str">
        <f>VLOOKUP(E4225, [2]staffs!A:D,4,FALSE)</f>
        <v>mireya.copeland@bikes.shop</v>
      </c>
      <c r="G4225" s="2">
        <f>VLOOKUP(D4225, [3]products!$A:$D, 4, FALSE)</f>
        <v>6</v>
      </c>
      <c r="H4225" s="2" t="str">
        <f>VLOOKUP(G4225, [4]categories!A:B, 2, FALSE)</f>
        <v>Mountain Bikes</v>
      </c>
      <c r="I4225" s="14">
        <f>VLOOKUP(A4225, [1]orders!A:B,2,FALSE)</f>
        <v>822</v>
      </c>
      <c r="J4225" s="14" t="str">
        <f>VLOOKUP(A4225, [1]orders!A:I,9,FALSE)</f>
        <v>kristy.watkins@gmail.com</v>
      </c>
      <c r="K4225" s="14">
        <f>VLOOKUP(A4225, [1]orders!A:J,10,FALSE)</f>
        <v>11414</v>
      </c>
      <c r="L4225" s="2" t="str">
        <f>IFERROR(VLOOKUP(C4225, [5]stores!A:B, 2, FALSE), "Unknown")</f>
        <v>Baldwin Bikes</v>
      </c>
      <c r="M4225" s="2" t="str">
        <f>VLOOKUP(D4225,[3]products!A:B,2,FALSE)</f>
        <v>Trek Ticket S Frame - 2018</v>
      </c>
      <c r="N4225" s="2" t="str">
        <f>VLOOKUP(D4225, [3]products!A:H, 8, FALSE)</f>
        <v>Trek</v>
      </c>
      <c r="O4225" s="21">
        <f>VLOOKUP(A4225, [1]orders!A:D, 4, FALSE)</f>
        <v>43178</v>
      </c>
      <c r="P4225" s="2">
        <v>1</v>
      </c>
      <c r="Q4225" s="2">
        <v>1469.99</v>
      </c>
      <c r="R4225" s="27">
        <v>0.05</v>
      </c>
      <c r="S4225" s="2">
        <f t="shared" si="65"/>
        <v>1469.99</v>
      </c>
    </row>
    <row r="4226" spans="1:19" x14ac:dyDescent="0.3">
      <c r="A4226" s="2">
        <v>1452</v>
      </c>
      <c r="B4226" s="2">
        <v>1</v>
      </c>
      <c r="C4226" s="2">
        <f>VLOOKUP(A4226, [1]orders!A:G, 7, FALSE)</f>
        <v>1</v>
      </c>
      <c r="D4226" s="2">
        <v>99</v>
      </c>
      <c r="E4226" s="2">
        <f>VLOOKUP(C4226, [2]staffs!A:G,1,FALSE)</f>
        <v>1</v>
      </c>
      <c r="F4226" s="2" t="str">
        <f>VLOOKUP(E4226, [2]staffs!A:D,4,FALSE)</f>
        <v>fabiola.jackson@bikes.shop</v>
      </c>
      <c r="G4226" s="2">
        <f>VLOOKUP(D4226, [3]products!$A:$D, 4, FALSE)</f>
        <v>1</v>
      </c>
      <c r="H4226" s="2" t="str">
        <f>VLOOKUP(G4226, [4]categories!A:B, 2, FALSE)</f>
        <v>Children Bicycles</v>
      </c>
      <c r="I4226" s="14">
        <f>VLOOKUP(A4226, [1]orders!A:B,2,FALSE)</f>
        <v>287</v>
      </c>
      <c r="J4226" s="14" t="str">
        <f>VLOOKUP(A4226, [1]orders!A:I,9,FALSE)</f>
        <v>mireille.puckett@hotmail.com</v>
      </c>
      <c r="K4226" s="14">
        <f>VLOOKUP(A4226, [1]orders!A:J,10,FALSE)</f>
        <v>93035</v>
      </c>
      <c r="L4226" s="2" t="str">
        <f>IFERROR(VLOOKUP(C4226, [5]stores!A:B, 2, FALSE), "Unknown")</f>
        <v>Santa Cruz Bikes</v>
      </c>
      <c r="M4226" s="2" t="str">
        <f>VLOOKUP(D4226,[3]products!A:B,2,FALSE)</f>
        <v>Electra Sugar Skulls 1 (20-inch) - Girl's - 2017</v>
      </c>
      <c r="N4226" s="2" t="str">
        <f>VLOOKUP(D4226, [3]products!A:H, 8, FALSE)</f>
        <v>Electra</v>
      </c>
      <c r="O4226" s="21">
        <f>VLOOKUP(A4226, [1]orders!A:D, 4, FALSE)</f>
        <v>43179</v>
      </c>
      <c r="P4226" s="2">
        <v>2</v>
      </c>
      <c r="Q4226" s="2">
        <v>299.99</v>
      </c>
      <c r="R4226" s="27">
        <v>0.1</v>
      </c>
      <c r="S4226" s="2">
        <f t="shared" si="65"/>
        <v>599.98</v>
      </c>
    </row>
    <row r="4227" spans="1:19" x14ac:dyDescent="0.3">
      <c r="A4227" s="2">
        <v>1452</v>
      </c>
      <c r="B4227" s="2">
        <v>2</v>
      </c>
      <c r="C4227" s="2">
        <f>VLOOKUP(A4227, [1]orders!A:G, 7, FALSE)</f>
        <v>1</v>
      </c>
      <c r="D4227" s="2">
        <v>234</v>
      </c>
      <c r="E4227" s="2">
        <f>VLOOKUP(C4227, [2]staffs!A:G,1,FALSE)</f>
        <v>1</v>
      </c>
      <c r="F4227" s="2" t="str">
        <f>VLOOKUP(E4227, [2]staffs!A:D,4,FALSE)</f>
        <v>fabiola.jackson@bikes.shop</v>
      </c>
      <c r="G4227" s="2">
        <f>VLOOKUP(D4227, [3]products!$A:$D, 4, FALSE)</f>
        <v>3</v>
      </c>
      <c r="H4227" s="2" t="str">
        <f>VLOOKUP(G4227, [4]categories!A:B, 2, FALSE)</f>
        <v>Cruisers Bicycles</v>
      </c>
      <c r="I4227" s="14">
        <f>VLOOKUP(A4227, [1]orders!A:B,2,FALSE)</f>
        <v>287</v>
      </c>
      <c r="J4227" s="14" t="str">
        <f>VLOOKUP(A4227, [1]orders!A:I,9,FALSE)</f>
        <v>mireille.puckett@hotmail.com</v>
      </c>
      <c r="K4227" s="14">
        <f>VLOOKUP(A4227, [1]orders!A:J,10,FALSE)</f>
        <v>93035</v>
      </c>
      <c r="L4227" s="2" t="str">
        <f>IFERROR(VLOOKUP(C4227, [5]stores!A:B, 2, FALSE), "Unknown")</f>
        <v>Santa Cruz Bikes</v>
      </c>
      <c r="M4227" s="2" t="str">
        <f>VLOOKUP(D4227,[3]products!A:B,2,FALSE)</f>
        <v>Electra Daydreamer 3i Ladies' - 2018</v>
      </c>
      <c r="N4227" s="2" t="str">
        <f>VLOOKUP(D4227, [3]products!A:H, 8, FALSE)</f>
        <v>Electra</v>
      </c>
      <c r="O4227" s="21">
        <f>VLOOKUP(A4227, [1]orders!A:D, 4, FALSE)</f>
        <v>43179</v>
      </c>
      <c r="P4227" s="2">
        <v>1</v>
      </c>
      <c r="Q4227" s="2">
        <v>899.99</v>
      </c>
      <c r="R4227" s="27">
        <v>0.2</v>
      </c>
      <c r="S4227" s="2">
        <f t="shared" ref="S4227:S4290" si="66">P4227*Q4227</f>
        <v>899.99</v>
      </c>
    </row>
    <row r="4228" spans="1:19" x14ac:dyDescent="0.3">
      <c r="A4228" s="2">
        <v>1452</v>
      </c>
      <c r="B4228" s="2">
        <v>3</v>
      </c>
      <c r="C4228" s="2">
        <f>VLOOKUP(A4228, [1]orders!A:G, 7, FALSE)</f>
        <v>1</v>
      </c>
      <c r="D4228" s="2">
        <v>86</v>
      </c>
      <c r="E4228" s="2">
        <f>VLOOKUP(C4228, [2]staffs!A:G,1,FALSE)</f>
        <v>1</v>
      </c>
      <c r="F4228" s="2" t="str">
        <f>VLOOKUP(E4228, [2]staffs!A:D,4,FALSE)</f>
        <v>fabiola.jackson@bikes.shop</v>
      </c>
      <c r="G4228" s="2">
        <f>VLOOKUP(D4228, [3]products!$A:$D, 4, FALSE)</f>
        <v>1</v>
      </c>
      <c r="H4228" s="2" t="str">
        <f>VLOOKUP(G4228, [4]categories!A:B, 2, FALSE)</f>
        <v>Children Bicycles</v>
      </c>
      <c r="I4228" s="14">
        <f>VLOOKUP(A4228, [1]orders!A:B,2,FALSE)</f>
        <v>287</v>
      </c>
      <c r="J4228" s="14" t="str">
        <f>VLOOKUP(A4228, [1]orders!A:I,9,FALSE)</f>
        <v>mireille.puckett@hotmail.com</v>
      </c>
      <c r="K4228" s="14">
        <f>VLOOKUP(A4228, [1]orders!A:J,10,FALSE)</f>
        <v>93035</v>
      </c>
      <c r="L4228" s="2" t="str">
        <f>IFERROR(VLOOKUP(C4228, [5]stores!A:B, 2, FALSE), "Unknown")</f>
        <v>Santa Cruz Bikes</v>
      </c>
      <c r="M4228" s="2" t="str">
        <f>VLOOKUP(D4228,[3]products!A:B,2,FALSE)</f>
        <v>Trek Girl's Kickster - 2017</v>
      </c>
      <c r="N4228" s="2" t="str">
        <f>VLOOKUP(D4228, [3]products!A:H, 8, FALSE)</f>
        <v>Trek</v>
      </c>
      <c r="O4228" s="21">
        <f>VLOOKUP(A4228, [1]orders!A:D, 4, FALSE)</f>
        <v>43179</v>
      </c>
      <c r="P4228" s="2">
        <v>2</v>
      </c>
      <c r="Q4228" s="2">
        <v>149.99</v>
      </c>
      <c r="R4228" s="27">
        <v>0.05</v>
      </c>
      <c r="S4228" s="2">
        <f t="shared" si="66"/>
        <v>299.98</v>
      </c>
    </row>
    <row r="4229" spans="1:19" x14ac:dyDescent="0.3">
      <c r="A4229" s="2">
        <v>1452</v>
      </c>
      <c r="B4229" s="2">
        <v>4</v>
      </c>
      <c r="C4229" s="2">
        <f>VLOOKUP(A4229, [1]orders!A:G, 7, FALSE)</f>
        <v>1</v>
      </c>
      <c r="D4229" s="2">
        <v>109</v>
      </c>
      <c r="E4229" s="2">
        <f>VLOOKUP(C4229, [2]staffs!A:G,1,FALSE)</f>
        <v>1</v>
      </c>
      <c r="F4229" s="2" t="str">
        <f>VLOOKUP(E4229, [2]staffs!A:D,4,FALSE)</f>
        <v>fabiola.jackson@bikes.shop</v>
      </c>
      <c r="G4229" s="2">
        <f>VLOOKUP(D4229, [3]products!$A:$D, 4, FALSE)</f>
        <v>2</v>
      </c>
      <c r="H4229" s="2" t="str">
        <f>VLOOKUP(G4229, [4]categories!A:B, 2, FALSE)</f>
        <v>Comfort Bicycles</v>
      </c>
      <c r="I4229" s="14">
        <f>VLOOKUP(A4229, [1]orders!A:B,2,FALSE)</f>
        <v>287</v>
      </c>
      <c r="J4229" s="14" t="str">
        <f>VLOOKUP(A4229, [1]orders!A:I,9,FALSE)</f>
        <v>mireille.puckett@hotmail.com</v>
      </c>
      <c r="K4229" s="14">
        <f>VLOOKUP(A4229, [1]orders!A:J,10,FALSE)</f>
        <v>93035</v>
      </c>
      <c r="L4229" s="2" t="str">
        <f>IFERROR(VLOOKUP(C4229, [5]stores!A:B, 2, FALSE), "Unknown")</f>
        <v>Santa Cruz Bikes</v>
      </c>
      <c r="M4229" s="2" t="str">
        <f>VLOOKUP(D4229,[3]products!A:B,2,FALSE)</f>
        <v>Sun Bicycles Cruz 7 - Women's - 2017</v>
      </c>
      <c r="N4229" s="2" t="str">
        <f>VLOOKUP(D4229, [3]products!A:H, 8, FALSE)</f>
        <v>Sun Bicycles</v>
      </c>
      <c r="O4229" s="21">
        <f>VLOOKUP(A4229, [1]orders!A:D, 4, FALSE)</f>
        <v>43179</v>
      </c>
      <c r="P4229" s="2">
        <v>2</v>
      </c>
      <c r="Q4229" s="2">
        <v>416.99</v>
      </c>
      <c r="R4229" s="27">
        <v>7.0000000000000007E-2</v>
      </c>
      <c r="S4229" s="2">
        <f t="shared" si="66"/>
        <v>833.98</v>
      </c>
    </row>
    <row r="4230" spans="1:19" x14ac:dyDescent="0.3">
      <c r="A4230" s="2">
        <v>1453</v>
      </c>
      <c r="B4230" s="2">
        <v>1</v>
      </c>
      <c r="C4230" s="2">
        <f>VLOOKUP(A4230, [1]orders!A:G, 7, FALSE)</f>
        <v>1</v>
      </c>
      <c r="D4230" s="2">
        <v>89</v>
      </c>
      <c r="E4230" s="2">
        <f>VLOOKUP(C4230, [2]staffs!A:G,1,FALSE)</f>
        <v>1</v>
      </c>
      <c r="F4230" s="2" t="str">
        <f>VLOOKUP(E4230, [2]staffs!A:D,4,FALSE)</f>
        <v>fabiola.jackson@bikes.shop</v>
      </c>
      <c r="G4230" s="2">
        <f>VLOOKUP(D4230, [3]products!$A:$D, 4, FALSE)</f>
        <v>1</v>
      </c>
      <c r="H4230" s="2" t="str">
        <f>VLOOKUP(G4230, [4]categories!A:B, 2, FALSE)</f>
        <v>Children Bicycles</v>
      </c>
      <c r="I4230" s="14">
        <f>VLOOKUP(A4230, [1]orders!A:B,2,FALSE)</f>
        <v>601</v>
      </c>
      <c r="J4230" s="14" t="str">
        <f>VLOOKUP(A4230, [1]orders!A:I,9,FALSE)</f>
        <v>leland.mcdowell@gmail.com</v>
      </c>
      <c r="K4230" s="14">
        <f>VLOOKUP(A4230, [1]orders!A:J,10,FALSE)</f>
        <v>91316</v>
      </c>
      <c r="L4230" s="2" t="str">
        <f>IFERROR(VLOOKUP(C4230, [5]stores!A:B, 2, FALSE), "Unknown")</f>
        <v>Santa Cruz Bikes</v>
      </c>
      <c r="M4230" s="2" t="str">
        <f>VLOOKUP(D4230,[3]products!A:B,2,FALSE)</f>
        <v>Trek Precaliber 16 Boys - 2017</v>
      </c>
      <c r="N4230" s="2" t="str">
        <f>VLOOKUP(D4230, [3]products!A:H, 8, FALSE)</f>
        <v>Trek</v>
      </c>
      <c r="O4230" s="21">
        <f>VLOOKUP(A4230, [1]orders!A:D, 4, FALSE)</f>
        <v>43179</v>
      </c>
      <c r="P4230" s="2">
        <v>2</v>
      </c>
      <c r="Q4230" s="2">
        <v>209.99</v>
      </c>
      <c r="R4230" s="27">
        <v>0.1</v>
      </c>
      <c r="S4230" s="2">
        <f t="shared" si="66"/>
        <v>419.98</v>
      </c>
    </row>
    <row r="4231" spans="1:19" x14ac:dyDescent="0.3">
      <c r="A4231" s="2">
        <v>1454</v>
      </c>
      <c r="B4231" s="2">
        <v>1</v>
      </c>
      <c r="C4231" s="2">
        <f>VLOOKUP(A4231, [1]orders!A:G, 7, FALSE)</f>
        <v>2</v>
      </c>
      <c r="D4231" s="2">
        <v>283</v>
      </c>
      <c r="E4231" s="2">
        <f>VLOOKUP(C4231, [2]staffs!A:G,1,FALSE)</f>
        <v>2</v>
      </c>
      <c r="F4231" s="2" t="str">
        <f>VLOOKUP(E4231, [2]staffs!A:D,4,FALSE)</f>
        <v>mireya.copeland@bikes.shop</v>
      </c>
      <c r="G4231" s="2">
        <f>VLOOKUP(D4231, [3]products!$A:$D, 4, FALSE)</f>
        <v>1</v>
      </c>
      <c r="H4231" s="2" t="str">
        <f>VLOOKUP(G4231, [4]categories!A:B, 2, FALSE)</f>
        <v>Children Bicycles</v>
      </c>
      <c r="I4231" s="14">
        <f>VLOOKUP(A4231, [1]orders!A:B,2,FALSE)</f>
        <v>395</v>
      </c>
      <c r="J4231" s="14" t="str">
        <f>VLOOKUP(A4231, [1]orders!A:I,9,FALSE)</f>
        <v>fairy.robinson@msn.com</v>
      </c>
      <c r="K4231" s="14">
        <f>VLOOKUP(A4231, [1]orders!A:J,10,FALSE)</f>
        <v>13090</v>
      </c>
      <c r="L4231" s="2" t="str">
        <f>IFERROR(VLOOKUP(C4231, [5]stores!A:B, 2, FALSE), "Unknown")</f>
        <v>Baldwin Bikes</v>
      </c>
      <c r="M4231" s="2" t="str">
        <f>VLOOKUP(D4231,[3]products!A:B,2,FALSE)</f>
        <v>Electra Heartchya 1 (20-inch) - Girl's - 2018</v>
      </c>
      <c r="N4231" s="2" t="str">
        <f>VLOOKUP(D4231, [3]products!A:H, 8, FALSE)</f>
        <v>Electra</v>
      </c>
      <c r="O4231" s="21">
        <f>VLOOKUP(A4231, [1]orders!A:D, 4, FALSE)</f>
        <v>43179</v>
      </c>
      <c r="P4231" s="2">
        <v>1</v>
      </c>
      <c r="Q4231" s="2">
        <v>319.99</v>
      </c>
      <c r="R4231" s="27">
        <v>7.0000000000000007E-2</v>
      </c>
      <c r="S4231" s="2">
        <f t="shared" si="66"/>
        <v>319.99</v>
      </c>
    </row>
    <row r="4232" spans="1:19" x14ac:dyDescent="0.3">
      <c r="A4232" s="2">
        <v>1454</v>
      </c>
      <c r="B4232" s="2">
        <v>2</v>
      </c>
      <c r="C4232" s="2">
        <f>VLOOKUP(A4232, [1]orders!A:G, 7, FALSE)</f>
        <v>2</v>
      </c>
      <c r="D4232" s="2">
        <v>35</v>
      </c>
      <c r="E4232" s="2">
        <f>VLOOKUP(C4232, [2]staffs!A:G,1,FALSE)</f>
        <v>2</v>
      </c>
      <c r="F4232" s="2" t="str">
        <f>VLOOKUP(E4232, [2]staffs!A:D,4,FALSE)</f>
        <v>mireya.copeland@bikes.shop</v>
      </c>
      <c r="G4232" s="2">
        <f>VLOOKUP(D4232, [3]products!$A:$D, 4, FALSE)</f>
        <v>6</v>
      </c>
      <c r="H4232" s="2" t="str">
        <f>VLOOKUP(G4232, [4]categories!A:B, 2, FALSE)</f>
        <v>Mountain Bikes</v>
      </c>
      <c r="I4232" s="14">
        <f>VLOOKUP(A4232, [1]orders!A:B,2,FALSE)</f>
        <v>395</v>
      </c>
      <c r="J4232" s="14" t="str">
        <f>VLOOKUP(A4232, [1]orders!A:I,9,FALSE)</f>
        <v>fairy.robinson@msn.com</v>
      </c>
      <c r="K4232" s="14">
        <f>VLOOKUP(A4232, [1]orders!A:J,10,FALSE)</f>
        <v>13090</v>
      </c>
      <c r="L4232" s="2" t="str">
        <f>IFERROR(VLOOKUP(C4232, [5]stores!A:B, 2, FALSE), "Unknown")</f>
        <v>Baldwin Bikes</v>
      </c>
      <c r="M4232" s="2" t="str">
        <f>VLOOKUP(D4232,[3]products!A:B,2,FALSE)</f>
        <v>Sun Bicycles Spider 3i - 2017</v>
      </c>
      <c r="N4232" s="2" t="str">
        <f>VLOOKUP(D4232, [3]products!A:H, 8, FALSE)</f>
        <v>Sun Bicycles</v>
      </c>
      <c r="O4232" s="21">
        <f>VLOOKUP(A4232, [1]orders!A:D, 4, FALSE)</f>
        <v>43179</v>
      </c>
      <c r="P4232" s="2">
        <v>2</v>
      </c>
      <c r="Q4232" s="2">
        <v>832.99</v>
      </c>
      <c r="R4232" s="27">
        <v>0.1</v>
      </c>
      <c r="S4232" s="2">
        <f t="shared" si="66"/>
        <v>1665.98</v>
      </c>
    </row>
    <row r="4233" spans="1:19" x14ac:dyDescent="0.3">
      <c r="A4233" s="2">
        <v>1454</v>
      </c>
      <c r="B4233" s="2">
        <v>3</v>
      </c>
      <c r="C4233" s="2">
        <f>VLOOKUP(A4233, [1]orders!A:G, 7, FALSE)</f>
        <v>2</v>
      </c>
      <c r="D4233" s="2">
        <v>124</v>
      </c>
      <c r="E4233" s="2">
        <f>VLOOKUP(C4233, [2]staffs!A:G,1,FALSE)</f>
        <v>2</v>
      </c>
      <c r="F4233" s="2" t="str">
        <f>VLOOKUP(E4233, [2]staffs!A:D,4,FALSE)</f>
        <v>mireya.copeland@bikes.shop</v>
      </c>
      <c r="G4233" s="2">
        <f>VLOOKUP(D4233, [3]products!$A:$D, 4, FALSE)</f>
        <v>6</v>
      </c>
      <c r="H4233" s="2" t="str">
        <f>VLOOKUP(G4233, [4]categories!A:B, 2, FALSE)</f>
        <v>Mountain Bikes</v>
      </c>
      <c r="I4233" s="14">
        <f>VLOOKUP(A4233, [1]orders!A:B,2,FALSE)</f>
        <v>395</v>
      </c>
      <c r="J4233" s="14" t="str">
        <f>VLOOKUP(A4233, [1]orders!A:I,9,FALSE)</f>
        <v>fairy.robinson@msn.com</v>
      </c>
      <c r="K4233" s="14">
        <f>VLOOKUP(A4233, [1]orders!A:J,10,FALSE)</f>
        <v>13090</v>
      </c>
      <c r="L4233" s="2" t="str">
        <f>IFERROR(VLOOKUP(C4233, [5]stores!A:B, 2, FALSE), "Unknown")</f>
        <v>Baldwin Bikes</v>
      </c>
      <c r="M4233" s="2" t="str">
        <f>VLOOKUP(D4233,[3]products!A:B,2,FALSE)</f>
        <v>Surly Krampus - 2018</v>
      </c>
      <c r="N4233" s="2" t="str">
        <f>VLOOKUP(D4233, [3]products!A:H, 8, FALSE)</f>
        <v>Surly</v>
      </c>
      <c r="O4233" s="21">
        <f>VLOOKUP(A4233, [1]orders!A:D, 4, FALSE)</f>
        <v>43179</v>
      </c>
      <c r="P4233" s="2">
        <v>1</v>
      </c>
      <c r="Q4233" s="2">
        <v>1499</v>
      </c>
      <c r="R4233" s="27">
        <v>0.2</v>
      </c>
      <c r="S4233" s="2">
        <f t="shared" si="66"/>
        <v>1499</v>
      </c>
    </row>
    <row r="4234" spans="1:19" x14ac:dyDescent="0.3">
      <c r="A4234" s="2">
        <v>1454</v>
      </c>
      <c r="B4234" s="2">
        <v>4</v>
      </c>
      <c r="C4234" s="2">
        <f>VLOOKUP(A4234, [1]orders!A:G, 7, FALSE)</f>
        <v>2</v>
      </c>
      <c r="D4234" s="2">
        <v>38</v>
      </c>
      <c r="E4234" s="2">
        <f>VLOOKUP(C4234, [2]staffs!A:G,1,FALSE)</f>
        <v>2</v>
      </c>
      <c r="F4234" s="2" t="str">
        <f>VLOOKUP(E4234, [2]staffs!A:D,4,FALSE)</f>
        <v>mireya.copeland@bikes.shop</v>
      </c>
      <c r="G4234" s="2">
        <f>VLOOKUP(D4234, [3]products!$A:$D, 4, FALSE)</f>
        <v>6</v>
      </c>
      <c r="H4234" s="2" t="str">
        <f>VLOOKUP(G4234, [4]categories!A:B, 2, FALSE)</f>
        <v>Mountain Bikes</v>
      </c>
      <c r="I4234" s="14">
        <f>VLOOKUP(A4234, [1]orders!A:B,2,FALSE)</f>
        <v>395</v>
      </c>
      <c r="J4234" s="14" t="str">
        <f>VLOOKUP(A4234, [1]orders!A:I,9,FALSE)</f>
        <v>fairy.robinson@msn.com</v>
      </c>
      <c r="K4234" s="14">
        <f>VLOOKUP(A4234, [1]orders!A:J,10,FALSE)</f>
        <v>13090</v>
      </c>
      <c r="L4234" s="2" t="str">
        <f>IFERROR(VLOOKUP(C4234, [5]stores!A:B, 2, FALSE), "Unknown")</f>
        <v>Baldwin Bikes</v>
      </c>
      <c r="M4234" s="2" t="str">
        <f>VLOOKUP(D4234,[3]products!A:B,2,FALSE)</f>
        <v>Haro Flightline Two 26 Plus - 2017</v>
      </c>
      <c r="N4234" s="2" t="str">
        <f>VLOOKUP(D4234, [3]products!A:H, 8, FALSE)</f>
        <v>Haro</v>
      </c>
      <c r="O4234" s="21">
        <f>VLOOKUP(A4234, [1]orders!A:D, 4, FALSE)</f>
        <v>43179</v>
      </c>
      <c r="P4234" s="2">
        <v>2</v>
      </c>
      <c r="Q4234" s="2">
        <v>549.99</v>
      </c>
      <c r="R4234" s="27">
        <v>0.05</v>
      </c>
      <c r="S4234" s="2">
        <f t="shared" si="66"/>
        <v>1099.98</v>
      </c>
    </row>
    <row r="4235" spans="1:19" x14ac:dyDescent="0.3">
      <c r="A4235" s="2">
        <v>1455</v>
      </c>
      <c r="B4235" s="2">
        <v>1</v>
      </c>
      <c r="C4235" s="2">
        <f>VLOOKUP(A4235, [1]orders!A:G, 7, FALSE)</f>
        <v>2</v>
      </c>
      <c r="D4235" s="2">
        <v>101</v>
      </c>
      <c r="E4235" s="2">
        <f>VLOOKUP(C4235, [2]staffs!A:G,1,FALSE)</f>
        <v>2</v>
      </c>
      <c r="F4235" s="2" t="str">
        <f>VLOOKUP(E4235, [2]staffs!A:D,4,FALSE)</f>
        <v>mireya.copeland@bikes.shop</v>
      </c>
      <c r="G4235" s="2">
        <f>VLOOKUP(D4235, [3]products!$A:$D, 4, FALSE)</f>
        <v>1</v>
      </c>
      <c r="H4235" s="2" t="str">
        <f>VLOOKUP(G4235, [4]categories!A:B, 2, FALSE)</f>
        <v>Children Bicycles</v>
      </c>
      <c r="I4235" s="14">
        <f>VLOOKUP(A4235, [1]orders!A:B,2,FALSE)</f>
        <v>405</v>
      </c>
      <c r="J4235" s="14" t="str">
        <f>VLOOKUP(A4235, [1]orders!A:I,9,FALSE)</f>
        <v>greta.page@hotmail.com</v>
      </c>
      <c r="K4235" s="14">
        <f>VLOOKUP(A4235, [1]orders!A:J,10,FALSE)</f>
        <v>11725</v>
      </c>
      <c r="L4235" s="2" t="str">
        <f>IFERROR(VLOOKUP(C4235, [5]stores!A:B, 2, FALSE), "Unknown")</f>
        <v>Baldwin Bikes</v>
      </c>
      <c r="M4235" s="2" t="str">
        <f>VLOOKUP(D4235,[3]products!A:B,2,FALSE)</f>
        <v>Electra Townie 7D (20-inch) - Boys' - 2017</v>
      </c>
      <c r="N4235" s="2" t="str">
        <f>VLOOKUP(D4235, [3]products!A:H, 8, FALSE)</f>
        <v>Electra</v>
      </c>
      <c r="O4235" s="21">
        <f>VLOOKUP(A4235, [1]orders!A:D, 4, FALSE)</f>
        <v>43179</v>
      </c>
      <c r="P4235" s="2">
        <v>2</v>
      </c>
      <c r="Q4235" s="2">
        <v>339.99</v>
      </c>
      <c r="R4235" s="27">
        <v>0.05</v>
      </c>
      <c r="S4235" s="2">
        <f t="shared" si="66"/>
        <v>679.98</v>
      </c>
    </row>
    <row r="4236" spans="1:19" x14ac:dyDescent="0.3">
      <c r="A4236" s="2">
        <v>1455</v>
      </c>
      <c r="B4236" s="2">
        <v>2</v>
      </c>
      <c r="C4236" s="2">
        <f>VLOOKUP(A4236, [1]orders!A:G, 7, FALSE)</f>
        <v>2</v>
      </c>
      <c r="D4236" s="2">
        <v>254</v>
      </c>
      <c r="E4236" s="2">
        <f>VLOOKUP(C4236, [2]staffs!A:G,1,FALSE)</f>
        <v>2</v>
      </c>
      <c r="F4236" s="2" t="str">
        <f>VLOOKUP(E4236, [2]staffs!A:D,4,FALSE)</f>
        <v>mireya.copeland@bikes.shop</v>
      </c>
      <c r="G4236" s="2">
        <f>VLOOKUP(D4236, [3]products!$A:$D, 4, FALSE)</f>
        <v>3</v>
      </c>
      <c r="H4236" s="2" t="str">
        <f>VLOOKUP(G4236, [4]categories!A:B, 2, FALSE)</f>
        <v>Cruisers Bicycles</v>
      </c>
      <c r="I4236" s="14">
        <f>VLOOKUP(A4236, [1]orders!A:B,2,FALSE)</f>
        <v>405</v>
      </c>
      <c r="J4236" s="14" t="str">
        <f>VLOOKUP(A4236, [1]orders!A:I,9,FALSE)</f>
        <v>greta.page@hotmail.com</v>
      </c>
      <c r="K4236" s="14">
        <f>VLOOKUP(A4236, [1]orders!A:J,10,FALSE)</f>
        <v>11725</v>
      </c>
      <c r="L4236" s="2" t="str">
        <f>IFERROR(VLOOKUP(C4236, [5]stores!A:B, 2, FALSE), "Unknown")</f>
        <v>Baldwin Bikes</v>
      </c>
      <c r="M4236" s="2" t="str">
        <f>VLOOKUP(D4236,[3]products!A:B,2,FALSE)</f>
        <v>Electra Townie Balloon 3i EQ - 2017/2018</v>
      </c>
      <c r="N4236" s="2" t="str">
        <f>VLOOKUP(D4236, [3]products!A:H, 8, FALSE)</f>
        <v>Electra</v>
      </c>
      <c r="O4236" s="21">
        <f>VLOOKUP(A4236, [1]orders!A:D, 4, FALSE)</f>
        <v>43179</v>
      </c>
      <c r="P4236" s="2">
        <v>1</v>
      </c>
      <c r="Q4236" s="2">
        <v>749.99</v>
      </c>
      <c r="R4236" s="27">
        <v>0.2</v>
      </c>
      <c r="S4236" s="2">
        <f t="shared" si="66"/>
        <v>749.99</v>
      </c>
    </row>
    <row r="4237" spans="1:19" x14ac:dyDescent="0.3">
      <c r="A4237" s="2">
        <v>1456</v>
      </c>
      <c r="B4237" s="2">
        <v>1</v>
      </c>
      <c r="C4237" s="2">
        <f>VLOOKUP(A4237, [1]orders!A:G, 7, FALSE)</f>
        <v>2</v>
      </c>
      <c r="D4237" s="2">
        <v>193</v>
      </c>
      <c r="E4237" s="2">
        <f>VLOOKUP(C4237, [2]staffs!A:G,1,FALSE)</f>
        <v>2</v>
      </c>
      <c r="F4237" s="2" t="str">
        <f>VLOOKUP(E4237, [2]staffs!A:D,4,FALSE)</f>
        <v>mireya.copeland@bikes.shop</v>
      </c>
      <c r="G4237" s="2">
        <f>VLOOKUP(D4237, [3]products!$A:$D, 4, FALSE)</f>
        <v>5</v>
      </c>
      <c r="H4237" s="2" t="str">
        <f>VLOOKUP(G4237, [4]categories!A:B, 2, FALSE)</f>
        <v>Electric Bikes</v>
      </c>
      <c r="I4237" s="14">
        <f>VLOOKUP(A4237, [1]orders!A:B,2,FALSE)</f>
        <v>754</v>
      </c>
      <c r="J4237" s="14" t="str">
        <f>VLOOKUP(A4237, [1]orders!A:I,9,FALSE)</f>
        <v>hue.may@aol.com</v>
      </c>
      <c r="K4237" s="14">
        <f>VLOOKUP(A4237, [1]orders!A:J,10,FALSE)</f>
        <v>11580</v>
      </c>
      <c r="L4237" s="2" t="str">
        <f>IFERROR(VLOOKUP(C4237, [5]stores!A:B, 2, FALSE), "Unknown")</f>
        <v>Baldwin Bikes</v>
      </c>
      <c r="M4237" s="2" t="str">
        <f>VLOOKUP(D4237,[3]products!A:B,2,FALSE)</f>
        <v>Trek Lift+ - 2018</v>
      </c>
      <c r="N4237" s="2" t="str">
        <f>VLOOKUP(D4237, [3]products!A:H, 8, FALSE)</f>
        <v>Trek</v>
      </c>
      <c r="O4237" s="21">
        <f>VLOOKUP(A4237, [1]orders!A:D, 4, FALSE)</f>
        <v>43179</v>
      </c>
      <c r="P4237" s="2">
        <v>2</v>
      </c>
      <c r="Q4237" s="2">
        <v>2799.99</v>
      </c>
      <c r="R4237" s="27">
        <v>0.05</v>
      </c>
      <c r="S4237" s="2">
        <f t="shared" si="66"/>
        <v>5599.98</v>
      </c>
    </row>
    <row r="4238" spans="1:19" x14ac:dyDescent="0.3">
      <c r="A4238" s="2">
        <v>1456</v>
      </c>
      <c r="B4238" s="2">
        <v>2</v>
      </c>
      <c r="C4238" s="2">
        <f>VLOOKUP(A4238, [1]orders!A:G, 7, FALSE)</f>
        <v>2</v>
      </c>
      <c r="D4238" s="2">
        <v>246</v>
      </c>
      <c r="E4238" s="2">
        <f>VLOOKUP(C4238, [2]staffs!A:G,1,FALSE)</f>
        <v>2</v>
      </c>
      <c r="F4238" s="2" t="str">
        <f>VLOOKUP(E4238, [2]staffs!A:D,4,FALSE)</f>
        <v>mireya.copeland@bikes.shop</v>
      </c>
      <c r="G4238" s="2">
        <f>VLOOKUP(D4238, [3]products!$A:$D, 4, FALSE)</f>
        <v>3</v>
      </c>
      <c r="H4238" s="2" t="str">
        <f>VLOOKUP(G4238, [4]categories!A:B, 2, FALSE)</f>
        <v>Cruisers Bicycles</v>
      </c>
      <c r="I4238" s="14">
        <f>VLOOKUP(A4238, [1]orders!A:B,2,FALSE)</f>
        <v>754</v>
      </c>
      <c r="J4238" s="14" t="str">
        <f>VLOOKUP(A4238, [1]orders!A:I,9,FALSE)</f>
        <v>hue.may@aol.com</v>
      </c>
      <c r="K4238" s="14">
        <f>VLOOKUP(A4238, [1]orders!A:J,10,FALSE)</f>
        <v>11580</v>
      </c>
      <c r="L4238" s="2" t="str">
        <f>IFERROR(VLOOKUP(C4238, [5]stores!A:B, 2, FALSE), "Unknown")</f>
        <v>Baldwin Bikes</v>
      </c>
      <c r="M4238" s="2" t="str">
        <f>VLOOKUP(D4238,[3]products!A:B,2,FALSE)</f>
        <v>Electra Townie Original 3i EQ Ladies' - 2018</v>
      </c>
      <c r="N4238" s="2" t="str">
        <f>VLOOKUP(D4238, [3]products!A:H, 8, FALSE)</f>
        <v>Electra</v>
      </c>
      <c r="O4238" s="21">
        <f>VLOOKUP(A4238, [1]orders!A:D, 4, FALSE)</f>
        <v>43179</v>
      </c>
      <c r="P4238" s="2">
        <v>1</v>
      </c>
      <c r="Q4238" s="2">
        <v>639.99</v>
      </c>
      <c r="R4238" s="27">
        <v>7.0000000000000007E-2</v>
      </c>
      <c r="S4238" s="2">
        <f t="shared" si="66"/>
        <v>639.99</v>
      </c>
    </row>
    <row r="4239" spans="1:19" x14ac:dyDescent="0.3">
      <c r="A4239" s="2">
        <v>1456</v>
      </c>
      <c r="B4239" s="2">
        <v>3</v>
      </c>
      <c r="C4239" s="2">
        <f>VLOOKUP(A4239, [1]orders!A:G, 7, FALSE)</f>
        <v>2</v>
      </c>
      <c r="D4239" s="2">
        <v>268</v>
      </c>
      <c r="E4239" s="2">
        <f>VLOOKUP(C4239, [2]staffs!A:G,1,FALSE)</f>
        <v>2</v>
      </c>
      <c r="F4239" s="2" t="str">
        <f>VLOOKUP(E4239, [2]staffs!A:D,4,FALSE)</f>
        <v>mireya.copeland@bikes.shop</v>
      </c>
      <c r="G4239" s="2">
        <f>VLOOKUP(D4239, [3]products!$A:$D, 4, FALSE)</f>
        <v>1</v>
      </c>
      <c r="H4239" s="2" t="str">
        <f>VLOOKUP(G4239, [4]categories!A:B, 2, FALSE)</f>
        <v>Children Bicycles</v>
      </c>
      <c r="I4239" s="14">
        <f>VLOOKUP(A4239, [1]orders!A:B,2,FALSE)</f>
        <v>754</v>
      </c>
      <c r="J4239" s="14" t="str">
        <f>VLOOKUP(A4239, [1]orders!A:I,9,FALSE)</f>
        <v>hue.may@aol.com</v>
      </c>
      <c r="K4239" s="14">
        <f>VLOOKUP(A4239, [1]orders!A:J,10,FALSE)</f>
        <v>11580</v>
      </c>
      <c r="L4239" s="2" t="str">
        <f>IFERROR(VLOOKUP(C4239, [5]stores!A:B, 2, FALSE), "Unknown")</f>
        <v>Baldwin Bikes</v>
      </c>
      <c r="M4239" s="2" t="str">
        <f>VLOOKUP(D4239,[3]products!A:B,2,FALSE)</f>
        <v>Trek Kickster - 2018</v>
      </c>
      <c r="N4239" s="2" t="str">
        <f>VLOOKUP(D4239, [3]products!A:H, 8, FALSE)</f>
        <v>Trek</v>
      </c>
      <c r="O4239" s="21">
        <f>VLOOKUP(A4239, [1]orders!A:D, 4, FALSE)</f>
        <v>43179</v>
      </c>
      <c r="P4239" s="2">
        <v>2</v>
      </c>
      <c r="Q4239" s="2">
        <v>159.99</v>
      </c>
      <c r="R4239" s="27">
        <v>0.1</v>
      </c>
      <c r="S4239" s="2">
        <f t="shared" si="66"/>
        <v>319.98</v>
      </c>
    </row>
    <row r="4240" spans="1:19" x14ac:dyDescent="0.3">
      <c r="A4240" s="2">
        <v>1456</v>
      </c>
      <c r="B4240" s="2">
        <v>4</v>
      </c>
      <c r="C4240" s="2">
        <f>VLOOKUP(A4240, [1]orders!A:G, 7, FALSE)</f>
        <v>2</v>
      </c>
      <c r="D4240" s="2">
        <v>272</v>
      </c>
      <c r="E4240" s="2">
        <f>VLOOKUP(C4240, [2]staffs!A:G,1,FALSE)</f>
        <v>2</v>
      </c>
      <c r="F4240" s="2" t="str">
        <f>VLOOKUP(E4240, [2]staffs!A:D,4,FALSE)</f>
        <v>mireya.copeland@bikes.shop</v>
      </c>
      <c r="G4240" s="2">
        <f>VLOOKUP(D4240, [3]products!$A:$D, 4, FALSE)</f>
        <v>1</v>
      </c>
      <c r="H4240" s="2" t="str">
        <f>VLOOKUP(G4240, [4]categories!A:B, 2, FALSE)</f>
        <v>Children Bicycles</v>
      </c>
      <c r="I4240" s="14">
        <f>VLOOKUP(A4240, [1]orders!A:B,2,FALSE)</f>
        <v>754</v>
      </c>
      <c r="J4240" s="14" t="str">
        <f>VLOOKUP(A4240, [1]orders!A:I,9,FALSE)</f>
        <v>hue.may@aol.com</v>
      </c>
      <c r="K4240" s="14">
        <f>VLOOKUP(A4240, [1]orders!A:J,10,FALSE)</f>
        <v>11580</v>
      </c>
      <c r="L4240" s="2" t="str">
        <f>IFERROR(VLOOKUP(C4240, [5]stores!A:B, 2, FALSE), "Unknown")</f>
        <v>Baldwin Bikes</v>
      </c>
      <c r="M4240" s="2" t="str">
        <f>VLOOKUP(D4240,[3]products!A:B,2,FALSE)</f>
        <v>Trek Precaliber 20 6-speed Boy's - 2018</v>
      </c>
      <c r="N4240" s="2" t="str">
        <f>VLOOKUP(D4240, [3]products!A:H, 8, FALSE)</f>
        <v>Trek</v>
      </c>
      <c r="O4240" s="21">
        <f>VLOOKUP(A4240, [1]orders!A:D, 4, FALSE)</f>
        <v>43179</v>
      </c>
      <c r="P4240" s="2">
        <v>1</v>
      </c>
      <c r="Q4240" s="2">
        <v>289.99</v>
      </c>
      <c r="R4240" s="27">
        <v>0.1</v>
      </c>
      <c r="S4240" s="2">
        <f t="shared" si="66"/>
        <v>289.99</v>
      </c>
    </row>
    <row r="4241" spans="1:19" x14ac:dyDescent="0.3">
      <c r="A4241" s="2">
        <v>1456</v>
      </c>
      <c r="B4241" s="2">
        <v>5</v>
      </c>
      <c r="C4241" s="2">
        <f>VLOOKUP(A4241, [1]orders!A:G, 7, FALSE)</f>
        <v>2</v>
      </c>
      <c r="D4241" s="2">
        <v>126</v>
      </c>
      <c r="E4241" s="2">
        <f>VLOOKUP(C4241, [2]staffs!A:G,1,FALSE)</f>
        <v>2</v>
      </c>
      <c r="F4241" s="2" t="str">
        <f>VLOOKUP(E4241, [2]staffs!A:D,4,FALSE)</f>
        <v>mireya.copeland@bikes.shop</v>
      </c>
      <c r="G4241" s="2">
        <f>VLOOKUP(D4241, [3]products!$A:$D, 4, FALSE)</f>
        <v>6</v>
      </c>
      <c r="H4241" s="2" t="str">
        <f>VLOOKUP(G4241, [4]categories!A:B, 2, FALSE)</f>
        <v>Mountain Bikes</v>
      </c>
      <c r="I4241" s="14">
        <f>VLOOKUP(A4241, [1]orders!A:B,2,FALSE)</f>
        <v>754</v>
      </c>
      <c r="J4241" s="14" t="str">
        <f>VLOOKUP(A4241, [1]orders!A:I,9,FALSE)</f>
        <v>hue.may@aol.com</v>
      </c>
      <c r="K4241" s="14">
        <f>VLOOKUP(A4241, [1]orders!A:J,10,FALSE)</f>
        <v>11580</v>
      </c>
      <c r="L4241" s="2" t="str">
        <f>IFERROR(VLOOKUP(C4241, [5]stores!A:B, 2, FALSE), "Unknown")</f>
        <v>Baldwin Bikes</v>
      </c>
      <c r="M4241" s="2" t="str">
        <f>VLOOKUP(D4241,[3]products!A:B,2,FALSE)</f>
        <v>Surly Big Fat Dummy Frameset - 2018</v>
      </c>
      <c r="N4241" s="2" t="str">
        <f>VLOOKUP(D4241, [3]products!A:H, 8, FALSE)</f>
        <v>Surly</v>
      </c>
      <c r="O4241" s="21">
        <f>VLOOKUP(A4241, [1]orders!A:D, 4, FALSE)</f>
        <v>43179</v>
      </c>
      <c r="P4241" s="2">
        <v>1</v>
      </c>
      <c r="Q4241" s="2">
        <v>469.99</v>
      </c>
      <c r="R4241" s="27">
        <v>0.1</v>
      </c>
      <c r="S4241" s="2">
        <f t="shared" si="66"/>
        <v>469.99</v>
      </c>
    </row>
    <row r="4242" spans="1:19" x14ac:dyDescent="0.3">
      <c r="A4242" s="2">
        <v>1457</v>
      </c>
      <c r="B4242" s="2">
        <v>1</v>
      </c>
      <c r="C4242" s="2">
        <f>VLOOKUP(A4242, [1]orders!A:G, 7, FALSE)</f>
        <v>2</v>
      </c>
      <c r="D4242" s="2">
        <v>113</v>
      </c>
      <c r="E4242" s="2">
        <f>VLOOKUP(C4242, [2]staffs!A:G,1,FALSE)</f>
        <v>2</v>
      </c>
      <c r="F4242" s="2" t="str">
        <f>VLOOKUP(E4242, [2]staffs!A:D,4,FALSE)</f>
        <v>mireya.copeland@bikes.shop</v>
      </c>
      <c r="G4242" s="2">
        <f>VLOOKUP(D4242, [3]products!$A:$D, 4, FALSE)</f>
        <v>6</v>
      </c>
      <c r="H4242" s="2" t="str">
        <f>VLOOKUP(G4242, [4]categories!A:B, 2, FALSE)</f>
        <v>Mountain Bikes</v>
      </c>
      <c r="I4242" s="14">
        <f>VLOOKUP(A4242, [1]orders!A:B,2,FALSE)</f>
        <v>1411</v>
      </c>
      <c r="J4242" s="14" t="str">
        <f>VLOOKUP(A4242, [1]orders!A:I,9,FALSE)</f>
        <v>shanda.stevenson@yahoo.com</v>
      </c>
      <c r="K4242" s="14">
        <f>VLOOKUP(A4242, [1]orders!A:J,10,FALSE)</f>
        <v>11520</v>
      </c>
      <c r="L4242" s="2" t="str">
        <f>IFERROR(VLOOKUP(C4242, [5]stores!A:B, 2, FALSE), "Unknown")</f>
        <v>Baldwin Bikes</v>
      </c>
      <c r="M4242" s="2" t="str">
        <f>VLOOKUP(D4242,[3]products!A:B,2,FALSE)</f>
        <v>Trek Marlin 5 - 2018</v>
      </c>
      <c r="N4242" s="2" t="str">
        <f>VLOOKUP(D4242, [3]products!A:H, 8, FALSE)</f>
        <v>Trek</v>
      </c>
      <c r="O4242" s="21">
        <f>VLOOKUP(A4242, [1]orders!A:D, 4, FALSE)</f>
        <v>43179</v>
      </c>
      <c r="P4242" s="2">
        <v>1</v>
      </c>
      <c r="Q4242" s="2">
        <v>489.99</v>
      </c>
      <c r="R4242" s="27">
        <v>7.0000000000000007E-2</v>
      </c>
      <c r="S4242" s="2">
        <f t="shared" si="66"/>
        <v>489.99</v>
      </c>
    </row>
    <row r="4243" spans="1:19" x14ac:dyDescent="0.3">
      <c r="A4243" s="2">
        <v>1457</v>
      </c>
      <c r="B4243" s="2">
        <v>2</v>
      </c>
      <c r="C4243" s="2">
        <f>VLOOKUP(A4243, [1]orders!A:G, 7, FALSE)</f>
        <v>2</v>
      </c>
      <c r="D4243" s="2">
        <v>111</v>
      </c>
      <c r="E4243" s="2">
        <f>VLOOKUP(C4243, [2]staffs!A:G,1,FALSE)</f>
        <v>2</v>
      </c>
      <c r="F4243" s="2" t="str">
        <f>VLOOKUP(E4243, [2]staffs!A:D,4,FALSE)</f>
        <v>mireya.copeland@bikes.shop</v>
      </c>
      <c r="G4243" s="2">
        <f>VLOOKUP(D4243, [3]products!$A:$D, 4, FALSE)</f>
        <v>2</v>
      </c>
      <c r="H4243" s="2" t="str">
        <f>VLOOKUP(G4243, [4]categories!A:B, 2, FALSE)</f>
        <v>Comfort Bicycles</v>
      </c>
      <c r="I4243" s="14">
        <f>VLOOKUP(A4243, [1]orders!A:B,2,FALSE)</f>
        <v>1411</v>
      </c>
      <c r="J4243" s="14" t="str">
        <f>VLOOKUP(A4243, [1]orders!A:I,9,FALSE)</f>
        <v>shanda.stevenson@yahoo.com</v>
      </c>
      <c r="K4243" s="14">
        <f>VLOOKUP(A4243, [1]orders!A:J,10,FALSE)</f>
        <v>11520</v>
      </c>
      <c r="L4243" s="2" t="str">
        <f>IFERROR(VLOOKUP(C4243, [5]stores!A:B, 2, FALSE), "Unknown")</f>
        <v>Baldwin Bikes</v>
      </c>
      <c r="M4243" s="2" t="str">
        <f>VLOOKUP(D4243,[3]products!A:B,2,FALSE)</f>
        <v>Sun Bicycles Drifter 7 - Women's - 2017</v>
      </c>
      <c r="N4243" s="2" t="str">
        <f>VLOOKUP(D4243, [3]products!A:H, 8, FALSE)</f>
        <v>Sun Bicycles</v>
      </c>
      <c r="O4243" s="21">
        <f>VLOOKUP(A4243, [1]orders!A:D, 4, FALSE)</f>
        <v>43179</v>
      </c>
      <c r="P4243" s="2">
        <v>1</v>
      </c>
      <c r="Q4243" s="2">
        <v>470.99</v>
      </c>
      <c r="R4243" s="27">
        <v>0.2</v>
      </c>
      <c r="S4243" s="2">
        <f t="shared" si="66"/>
        <v>470.99</v>
      </c>
    </row>
    <row r="4244" spans="1:19" x14ac:dyDescent="0.3">
      <c r="A4244" s="2">
        <v>1457</v>
      </c>
      <c r="B4244" s="2">
        <v>3</v>
      </c>
      <c r="C4244" s="2">
        <f>VLOOKUP(A4244, [1]orders!A:G, 7, FALSE)</f>
        <v>2</v>
      </c>
      <c r="D4244" s="2">
        <v>268</v>
      </c>
      <c r="E4244" s="2">
        <f>VLOOKUP(C4244, [2]staffs!A:G,1,FALSE)</f>
        <v>2</v>
      </c>
      <c r="F4244" s="2" t="str">
        <f>VLOOKUP(E4244, [2]staffs!A:D,4,FALSE)</f>
        <v>mireya.copeland@bikes.shop</v>
      </c>
      <c r="G4244" s="2">
        <f>VLOOKUP(D4244, [3]products!$A:$D, 4, FALSE)</f>
        <v>1</v>
      </c>
      <c r="H4244" s="2" t="str">
        <f>VLOOKUP(G4244, [4]categories!A:B, 2, FALSE)</f>
        <v>Children Bicycles</v>
      </c>
      <c r="I4244" s="14">
        <f>VLOOKUP(A4244, [1]orders!A:B,2,FALSE)</f>
        <v>1411</v>
      </c>
      <c r="J4244" s="14" t="str">
        <f>VLOOKUP(A4244, [1]orders!A:I,9,FALSE)</f>
        <v>shanda.stevenson@yahoo.com</v>
      </c>
      <c r="K4244" s="14">
        <f>VLOOKUP(A4244, [1]orders!A:J,10,FALSE)</f>
        <v>11520</v>
      </c>
      <c r="L4244" s="2" t="str">
        <f>IFERROR(VLOOKUP(C4244, [5]stores!A:B, 2, FALSE), "Unknown")</f>
        <v>Baldwin Bikes</v>
      </c>
      <c r="M4244" s="2" t="str">
        <f>VLOOKUP(D4244,[3]products!A:B,2,FALSE)</f>
        <v>Trek Kickster - 2018</v>
      </c>
      <c r="N4244" s="2" t="str">
        <f>VLOOKUP(D4244, [3]products!A:H, 8, FALSE)</f>
        <v>Trek</v>
      </c>
      <c r="O4244" s="21">
        <f>VLOOKUP(A4244, [1]orders!A:D, 4, FALSE)</f>
        <v>43179</v>
      </c>
      <c r="P4244" s="2">
        <v>1</v>
      </c>
      <c r="Q4244" s="2">
        <v>159.99</v>
      </c>
      <c r="R4244" s="27">
        <v>0.2</v>
      </c>
      <c r="S4244" s="2">
        <f t="shared" si="66"/>
        <v>159.99</v>
      </c>
    </row>
    <row r="4245" spans="1:19" x14ac:dyDescent="0.3">
      <c r="A4245" s="2">
        <v>1457</v>
      </c>
      <c r="B4245" s="2">
        <v>4</v>
      </c>
      <c r="C4245" s="2">
        <f>VLOOKUP(A4245, [1]orders!A:G, 7, FALSE)</f>
        <v>2</v>
      </c>
      <c r="D4245" s="2">
        <v>152</v>
      </c>
      <c r="E4245" s="2">
        <f>VLOOKUP(C4245, [2]staffs!A:G,1,FALSE)</f>
        <v>2</v>
      </c>
      <c r="F4245" s="2" t="str">
        <f>VLOOKUP(E4245, [2]staffs!A:D,4,FALSE)</f>
        <v>mireya.copeland@bikes.shop</v>
      </c>
      <c r="G4245" s="2">
        <f>VLOOKUP(D4245, [3]products!$A:$D, 4, FALSE)</f>
        <v>7</v>
      </c>
      <c r="H4245" s="2" t="str">
        <f>VLOOKUP(G4245, [4]categories!A:B, 2, FALSE)</f>
        <v>Road Bikes</v>
      </c>
      <c r="I4245" s="14">
        <f>VLOOKUP(A4245, [1]orders!A:B,2,FALSE)</f>
        <v>1411</v>
      </c>
      <c r="J4245" s="14" t="str">
        <f>VLOOKUP(A4245, [1]orders!A:I,9,FALSE)</f>
        <v>shanda.stevenson@yahoo.com</v>
      </c>
      <c r="K4245" s="14">
        <f>VLOOKUP(A4245, [1]orders!A:J,10,FALSE)</f>
        <v>11520</v>
      </c>
      <c r="L4245" s="2" t="str">
        <f>IFERROR(VLOOKUP(C4245, [5]stores!A:B, 2, FALSE), "Unknown")</f>
        <v>Baldwin Bikes</v>
      </c>
      <c r="M4245" s="2" t="str">
        <f>VLOOKUP(D4245,[3]products!A:B,2,FALSE)</f>
        <v>Trek Domane SL 5 Disc Women's - 2018</v>
      </c>
      <c r="N4245" s="2" t="str">
        <f>VLOOKUP(D4245, [3]products!A:H, 8, FALSE)</f>
        <v>Trek</v>
      </c>
      <c r="O4245" s="21">
        <f>VLOOKUP(A4245, [1]orders!A:D, 4, FALSE)</f>
        <v>43179</v>
      </c>
      <c r="P4245" s="2">
        <v>2</v>
      </c>
      <c r="Q4245" s="2">
        <v>2499.9899999999998</v>
      </c>
      <c r="R4245" s="27">
        <v>0.2</v>
      </c>
      <c r="S4245" s="2">
        <f t="shared" si="66"/>
        <v>4999.9799999999996</v>
      </c>
    </row>
    <row r="4246" spans="1:19" x14ac:dyDescent="0.3">
      <c r="A4246" s="2">
        <v>1458</v>
      </c>
      <c r="B4246" s="2">
        <v>1</v>
      </c>
      <c r="C4246" s="2">
        <f>VLOOKUP(A4246, [1]orders!A:G, 7, FALSE)</f>
        <v>3</v>
      </c>
      <c r="D4246" s="2">
        <v>295</v>
      </c>
      <c r="E4246" s="2">
        <f>VLOOKUP(C4246, [2]staffs!A:G,1,FALSE)</f>
        <v>3</v>
      </c>
      <c r="F4246" s="2" t="str">
        <f>VLOOKUP(E4246, [2]staffs!A:D,4,FALSE)</f>
        <v>genna.serrano@bikes.shop</v>
      </c>
      <c r="G4246" s="2">
        <f>VLOOKUP(D4246, [3]products!$A:$D, 4, FALSE)</f>
        <v>1</v>
      </c>
      <c r="H4246" s="2" t="str">
        <f>VLOOKUP(G4246, [4]categories!A:B, 2, FALSE)</f>
        <v>Children Bicycles</v>
      </c>
      <c r="I4246" s="14">
        <f>VLOOKUP(A4246, [1]orders!A:B,2,FALSE)</f>
        <v>1029</v>
      </c>
      <c r="J4246" s="14" t="str">
        <f>VLOOKUP(A4246, [1]orders!A:I,9,FALSE)</f>
        <v>ping.quinn@gmail.com</v>
      </c>
      <c r="K4246" s="14">
        <f>VLOOKUP(A4246, [1]orders!A:J,10,FALSE)</f>
        <v>75088</v>
      </c>
      <c r="L4246" s="2" t="str">
        <f>IFERROR(VLOOKUP(C4246, [5]stores!A:B, 2, FALSE), "Unknown")</f>
        <v>Rowlett Bikes</v>
      </c>
      <c r="M4246" s="2" t="str">
        <f>VLOOKUP(D4246,[3]products!A:B,2,FALSE)</f>
        <v>Electra Treasure 1 20" - 2018</v>
      </c>
      <c r="N4246" s="2" t="str">
        <f>VLOOKUP(D4246, [3]products!A:H, 8, FALSE)</f>
        <v>Electra</v>
      </c>
      <c r="O4246" s="21">
        <f>VLOOKUP(A4246, [1]orders!A:D, 4, FALSE)</f>
        <v>43179</v>
      </c>
      <c r="P4246" s="2">
        <v>2</v>
      </c>
      <c r="Q4246" s="2">
        <v>319.99</v>
      </c>
      <c r="R4246" s="27">
        <v>0.05</v>
      </c>
      <c r="S4246" s="2">
        <f t="shared" si="66"/>
        <v>639.98</v>
      </c>
    </row>
    <row r="4247" spans="1:19" x14ac:dyDescent="0.3">
      <c r="A4247" s="2">
        <v>1458</v>
      </c>
      <c r="B4247" s="2">
        <v>2</v>
      </c>
      <c r="C4247" s="2">
        <f>VLOOKUP(A4247, [1]orders!A:G, 7, FALSE)</f>
        <v>3</v>
      </c>
      <c r="D4247" s="2">
        <v>105</v>
      </c>
      <c r="E4247" s="2">
        <f>VLOOKUP(C4247, [2]staffs!A:G,1,FALSE)</f>
        <v>3</v>
      </c>
      <c r="F4247" s="2" t="str">
        <f>VLOOKUP(E4247, [2]staffs!A:D,4,FALSE)</f>
        <v>genna.serrano@bikes.shop</v>
      </c>
      <c r="G4247" s="2">
        <f>VLOOKUP(D4247, [3]products!$A:$D, 4, FALSE)</f>
        <v>2</v>
      </c>
      <c r="H4247" s="2" t="str">
        <f>VLOOKUP(G4247, [4]categories!A:B, 2, FALSE)</f>
        <v>Comfort Bicycles</v>
      </c>
      <c r="I4247" s="14">
        <f>VLOOKUP(A4247, [1]orders!A:B,2,FALSE)</f>
        <v>1029</v>
      </c>
      <c r="J4247" s="14" t="str">
        <f>VLOOKUP(A4247, [1]orders!A:I,9,FALSE)</f>
        <v>ping.quinn@gmail.com</v>
      </c>
      <c r="K4247" s="14">
        <f>VLOOKUP(A4247, [1]orders!A:J,10,FALSE)</f>
        <v>75088</v>
      </c>
      <c r="L4247" s="2" t="str">
        <f>IFERROR(VLOOKUP(C4247, [5]stores!A:B, 2, FALSE), "Unknown")</f>
        <v>Rowlett Bikes</v>
      </c>
      <c r="M4247" s="2" t="str">
        <f>VLOOKUP(D4247,[3]products!A:B,2,FALSE)</f>
        <v>Sun Bicycles Streamway 7 - 2017</v>
      </c>
      <c r="N4247" s="2" t="str">
        <f>VLOOKUP(D4247, [3]products!A:H, 8, FALSE)</f>
        <v>Sun Bicycles</v>
      </c>
      <c r="O4247" s="21">
        <f>VLOOKUP(A4247, [1]orders!A:D, 4, FALSE)</f>
        <v>43179</v>
      </c>
      <c r="P4247" s="2">
        <v>1</v>
      </c>
      <c r="Q4247" s="2">
        <v>533.99</v>
      </c>
      <c r="R4247" s="27">
        <v>0.05</v>
      </c>
      <c r="S4247" s="2">
        <f t="shared" si="66"/>
        <v>533.99</v>
      </c>
    </row>
    <row r="4248" spans="1:19" x14ac:dyDescent="0.3">
      <c r="A4248" s="2">
        <v>1458</v>
      </c>
      <c r="B4248" s="2">
        <v>3</v>
      </c>
      <c r="C4248" s="2">
        <f>VLOOKUP(A4248, [1]orders!A:G, 7, FALSE)</f>
        <v>3</v>
      </c>
      <c r="D4248" s="2">
        <v>12</v>
      </c>
      <c r="E4248" s="2">
        <f>VLOOKUP(C4248, [2]staffs!A:G,1,FALSE)</f>
        <v>3</v>
      </c>
      <c r="F4248" s="2" t="str">
        <f>VLOOKUP(E4248, [2]staffs!A:D,4,FALSE)</f>
        <v>genna.serrano@bikes.shop</v>
      </c>
      <c r="G4248" s="2">
        <f>VLOOKUP(D4248, [3]products!$A:$D, 4, FALSE)</f>
        <v>3</v>
      </c>
      <c r="H4248" s="2" t="str">
        <f>VLOOKUP(G4248, [4]categories!A:B, 2, FALSE)</f>
        <v>Cruisers Bicycles</v>
      </c>
      <c r="I4248" s="14">
        <f>VLOOKUP(A4248, [1]orders!A:B,2,FALSE)</f>
        <v>1029</v>
      </c>
      <c r="J4248" s="14" t="str">
        <f>VLOOKUP(A4248, [1]orders!A:I,9,FALSE)</f>
        <v>ping.quinn@gmail.com</v>
      </c>
      <c r="K4248" s="14">
        <f>VLOOKUP(A4248, [1]orders!A:J,10,FALSE)</f>
        <v>75088</v>
      </c>
      <c r="L4248" s="2" t="str">
        <f>IFERROR(VLOOKUP(C4248, [5]stores!A:B, 2, FALSE), "Unknown")</f>
        <v>Rowlett Bikes</v>
      </c>
      <c r="M4248" s="2" t="str">
        <f>VLOOKUP(D4248,[3]products!A:B,2,FALSE)</f>
        <v>Electra Townie Original 21D - 2016</v>
      </c>
      <c r="N4248" s="2" t="str">
        <f>VLOOKUP(D4248, [3]products!A:H, 8, FALSE)</f>
        <v>Electra</v>
      </c>
      <c r="O4248" s="21">
        <f>VLOOKUP(A4248, [1]orders!A:D, 4, FALSE)</f>
        <v>43179</v>
      </c>
      <c r="P4248" s="2">
        <v>1</v>
      </c>
      <c r="Q4248" s="2">
        <v>549.99</v>
      </c>
      <c r="R4248" s="27">
        <v>0.05</v>
      </c>
      <c r="S4248" s="2">
        <f t="shared" si="66"/>
        <v>549.99</v>
      </c>
    </row>
    <row r="4249" spans="1:19" x14ac:dyDescent="0.3">
      <c r="A4249" s="2">
        <v>1458</v>
      </c>
      <c r="B4249" s="2">
        <v>4</v>
      </c>
      <c r="C4249" s="2">
        <f>VLOOKUP(A4249, [1]orders!A:G, 7, FALSE)</f>
        <v>3</v>
      </c>
      <c r="D4249" s="2">
        <v>78</v>
      </c>
      <c r="E4249" s="2">
        <f>VLOOKUP(C4249, [2]staffs!A:G,1,FALSE)</f>
        <v>3</v>
      </c>
      <c r="F4249" s="2" t="str">
        <f>VLOOKUP(E4249, [2]staffs!A:D,4,FALSE)</f>
        <v>genna.serrano@bikes.shop</v>
      </c>
      <c r="G4249" s="2">
        <f>VLOOKUP(D4249, [3]products!$A:$D, 4, FALSE)</f>
        <v>3</v>
      </c>
      <c r="H4249" s="2" t="str">
        <f>VLOOKUP(G4249, [4]categories!A:B, 2, FALSE)</f>
        <v>Cruisers Bicycles</v>
      </c>
      <c r="I4249" s="14">
        <f>VLOOKUP(A4249, [1]orders!A:B,2,FALSE)</f>
        <v>1029</v>
      </c>
      <c r="J4249" s="14" t="str">
        <f>VLOOKUP(A4249, [1]orders!A:I,9,FALSE)</f>
        <v>ping.quinn@gmail.com</v>
      </c>
      <c r="K4249" s="14">
        <f>VLOOKUP(A4249, [1]orders!A:J,10,FALSE)</f>
        <v>75088</v>
      </c>
      <c r="L4249" s="2" t="str">
        <f>IFERROR(VLOOKUP(C4249, [5]stores!A:B, 2, FALSE), "Unknown")</f>
        <v>Rowlett Bikes</v>
      </c>
      <c r="M4249" s="2" t="str">
        <f>VLOOKUP(D4249,[3]products!A:B,2,FALSE)</f>
        <v>Sun Bicycles Biscayne Tandem CB - 2017</v>
      </c>
      <c r="N4249" s="2" t="str">
        <f>VLOOKUP(D4249, [3]products!A:H, 8, FALSE)</f>
        <v>Sun Bicycles</v>
      </c>
      <c r="O4249" s="21">
        <f>VLOOKUP(A4249, [1]orders!A:D, 4, FALSE)</f>
        <v>43179</v>
      </c>
      <c r="P4249" s="2">
        <v>2</v>
      </c>
      <c r="Q4249" s="2">
        <v>647.99</v>
      </c>
      <c r="R4249" s="27">
        <v>0.1</v>
      </c>
      <c r="S4249" s="2">
        <f t="shared" si="66"/>
        <v>1295.98</v>
      </c>
    </row>
    <row r="4250" spans="1:19" x14ac:dyDescent="0.3">
      <c r="A4250" s="2">
        <v>1459</v>
      </c>
      <c r="B4250" s="2">
        <v>1</v>
      </c>
      <c r="C4250" s="2">
        <f>VLOOKUP(A4250, [1]orders!A:G, 7, FALSE)</f>
        <v>2</v>
      </c>
      <c r="D4250" s="2">
        <v>258</v>
      </c>
      <c r="E4250" s="2">
        <f>VLOOKUP(C4250, [2]staffs!A:G,1,FALSE)</f>
        <v>2</v>
      </c>
      <c r="F4250" s="2" t="str">
        <f>VLOOKUP(E4250, [2]staffs!A:D,4,FALSE)</f>
        <v>mireya.copeland@bikes.shop</v>
      </c>
      <c r="G4250" s="2">
        <f>VLOOKUP(D4250, [3]products!$A:$D, 4, FALSE)</f>
        <v>3</v>
      </c>
      <c r="H4250" s="2" t="str">
        <f>VLOOKUP(G4250, [4]categories!A:B, 2, FALSE)</f>
        <v>Cruisers Bicycles</v>
      </c>
      <c r="I4250" s="14">
        <f>VLOOKUP(A4250, [1]orders!A:B,2,FALSE)</f>
        <v>9</v>
      </c>
      <c r="J4250" s="14" t="str">
        <f>VLOOKUP(A4250, [1]orders!A:I,9,FALSE)</f>
        <v>genoveva.baldwin@msn.com</v>
      </c>
      <c r="K4250" s="14">
        <f>VLOOKUP(A4250, [1]orders!A:J,10,FALSE)</f>
        <v>11050</v>
      </c>
      <c r="L4250" s="2" t="str">
        <f>IFERROR(VLOOKUP(C4250, [5]stores!A:B, 2, FALSE), "Unknown")</f>
        <v>Baldwin Bikes</v>
      </c>
      <c r="M4250" s="2" t="str">
        <f>VLOOKUP(D4250,[3]products!A:B,2,FALSE)</f>
        <v>Electra Amsterdam Royal 8i - 2017/2018</v>
      </c>
      <c r="N4250" s="2" t="str">
        <f>VLOOKUP(D4250, [3]products!A:H, 8, FALSE)</f>
        <v>Electra</v>
      </c>
      <c r="O4250" s="21">
        <f>VLOOKUP(A4250, [1]orders!A:D, 4, FALSE)</f>
        <v>43180</v>
      </c>
      <c r="P4250" s="2">
        <v>1</v>
      </c>
      <c r="Q4250" s="2">
        <v>1259.9000000000001</v>
      </c>
      <c r="R4250" s="27">
        <v>0.1</v>
      </c>
      <c r="S4250" s="2">
        <f t="shared" si="66"/>
        <v>1259.9000000000001</v>
      </c>
    </row>
    <row r="4251" spans="1:19" x14ac:dyDescent="0.3">
      <c r="A4251" s="2">
        <v>1460</v>
      </c>
      <c r="B4251" s="2">
        <v>1</v>
      </c>
      <c r="C4251" s="2">
        <f>VLOOKUP(A4251, [1]orders!A:G, 7, FALSE)</f>
        <v>2</v>
      </c>
      <c r="D4251" s="2">
        <v>201</v>
      </c>
      <c r="E4251" s="2">
        <f>VLOOKUP(C4251, [2]staffs!A:G,1,FALSE)</f>
        <v>2</v>
      </c>
      <c r="F4251" s="2" t="str">
        <f>VLOOKUP(E4251, [2]staffs!A:D,4,FALSE)</f>
        <v>mireya.copeland@bikes.shop</v>
      </c>
      <c r="G4251" s="2">
        <f>VLOOKUP(D4251, [3]products!$A:$D, 4, FALSE)</f>
        <v>5</v>
      </c>
      <c r="H4251" s="2" t="str">
        <f>VLOOKUP(G4251, [4]categories!A:B, 2, FALSE)</f>
        <v>Electric Bikes</v>
      </c>
      <c r="I4251" s="14">
        <f>VLOOKUP(A4251, [1]orders!A:B,2,FALSE)</f>
        <v>1131</v>
      </c>
      <c r="J4251" s="14" t="str">
        <f>VLOOKUP(A4251, [1]orders!A:I,9,FALSE)</f>
        <v>desmond.rose@hotmail.com</v>
      </c>
      <c r="K4251" s="14">
        <f>VLOOKUP(A4251, [1]orders!A:J,10,FALSE)</f>
        <v>10550</v>
      </c>
      <c r="L4251" s="2" t="str">
        <f>IFERROR(VLOOKUP(C4251, [5]stores!A:B, 2, FALSE), "Unknown")</f>
        <v>Baldwin Bikes</v>
      </c>
      <c r="M4251" s="2" t="str">
        <f>VLOOKUP(D4251,[3]products!A:B,2,FALSE)</f>
        <v>Trek Powerfly 5 FS - 2018</v>
      </c>
      <c r="N4251" s="2" t="str">
        <f>VLOOKUP(D4251, [3]products!A:H, 8, FALSE)</f>
        <v>Trek</v>
      </c>
      <c r="O4251" s="21">
        <f>VLOOKUP(A4251, [1]orders!A:D, 4, FALSE)</f>
        <v>43180</v>
      </c>
      <c r="P4251" s="2">
        <v>1</v>
      </c>
      <c r="Q4251" s="2">
        <v>4499.99</v>
      </c>
      <c r="R4251" s="27">
        <v>0.05</v>
      </c>
      <c r="S4251" s="2">
        <f t="shared" si="66"/>
        <v>4499.99</v>
      </c>
    </row>
    <row r="4252" spans="1:19" x14ac:dyDescent="0.3">
      <c r="A4252" s="2">
        <v>1460</v>
      </c>
      <c r="B4252" s="2">
        <v>2</v>
      </c>
      <c r="C4252" s="2">
        <f>VLOOKUP(A4252, [1]orders!A:G, 7, FALSE)</f>
        <v>2</v>
      </c>
      <c r="D4252" s="2">
        <v>76</v>
      </c>
      <c r="E4252" s="2">
        <f>VLOOKUP(C4252, [2]staffs!A:G,1,FALSE)</f>
        <v>2</v>
      </c>
      <c r="F4252" s="2" t="str">
        <f>VLOOKUP(E4252, [2]staffs!A:D,4,FALSE)</f>
        <v>mireya.copeland@bikes.shop</v>
      </c>
      <c r="G4252" s="2">
        <f>VLOOKUP(D4252, [3]products!$A:$D, 4, FALSE)</f>
        <v>3</v>
      </c>
      <c r="H4252" s="2" t="str">
        <f>VLOOKUP(G4252, [4]categories!A:B, 2, FALSE)</f>
        <v>Cruisers Bicycles</v>
      </c>
      <c r="I4252" s="14">
        <f>VLOOKUP(A4252, [1]orders!A:B,2,FALSE)</f>
        <v>1131</v>
      </c>
      <c r="J4252" s="14" t="str">
        <f>VLOOKUP(A4252, [1]orders!A:I,9,FALSE)</f>
        <v>desmond.rose@hotmail.com</v>
      </c>
      <c r="K4252" s="14">
        <f>VLOOKUP(A4252, [1]orders!A:J,10,FALSE)</f>
        <v>10550</v>
      </c>
      <c r="L4252" s="2" t="str">
        <f>IFERROR(VLOOKUP(C4252, [5]stores!A:B, 2, FALSE), "Unknown")</f>
        <v>Baldwin Bikes</v>
      </c>
      <c r="M4252" s="2" t="str">
        <f>VLOOKUP(D4252,[3]products!A:B,2,FALSE)</f>
        <v>Electra Girl's Hawaii 1 16" - 2017</v>
      </c>
      <c r="N4252" s="2" t="str">
        <f>VLOOKUP(D4252, [3]products!A:H, 8, FALSE)</f>
        <v>Electra</v>
      </c>
      <c r="O4252" s="21">
        <f>VLOOKUP(A4252, [1]orders!A:D, 4, FALSE)</f>
        <v>43180</v>
      </c>
      <c r="P4252" s="2">
        <v>1</v>
      </c>
      <c r="Q4252" s="2">
        <v>299.99</v>
      </c>
      <c r="R4252" s="27">
        <v>7.0000000000000007E-2</v>
      </c>
      <c r="S4252" s="2">
        <f t="shared" si="66"/>
        <v>299.99</v>
      </c>
    </row>
    <row r="4253" spans="1:19" x14ac:dyDescent="0.3">
      <c r="A4253" s="2">
        <v>1460</v>
      </c>
      <c r="B4253" s="2">
        <v>3</v>
      </c>
      <c r="C4253" s="2">
        <f>VLOOKUP(A4253, [1]orders!A:G, 7, FALSE)</f>
        <v>2</v>
      </c>
      <c r="D4253" s="2">
        <v>167</v>
      </c>
      <c r="E4253" s="2">
        <f>VLOOKUP(C4253, [2]staffs!A:G,1,FALSE)</f>
        <v>2</v>
      </c>
      <c r="F4253" s="2" t="str">
        <f>VLOOKUP(E4253, [2]staffs!A:D,4,FALSE)</f>
        <v>mireya.copeland@bikes.shop</v>
      </c>
      <c r="G4253" s="2">
        <f>VLOOKUP(D4253, [3]products!$A:$D, 4, FALSE)</f>
        <v>7</v>
      </c>
      <c r="H4253" s="2" t="str">
        <f>VLOOKUP(G4253, [4]categories!A:B, 2, FALSE)</f>
        <v>Road Bikes</v>
      </c>
      <c r="I4253" s="14">
        <f>VLOOKUP(A4253, [1]orders!A:B,2,FALSE)</f>
        <v>1131</v>
      </c>
      <c r="J4253" s="14" t="str">
        <f>VLOOKUP(A4253, [1]orders!A:I,9,FALSE)</f>
        <v>desmond.rose@hotmail.com</v>
      </c>
      <c r="K4253" s="14">
        <f>VLOOKUP(A4253, [1]orders!A:J,10,FALSE)</f>
        <v>10550</v>
      </c>
      <c r="L4253" s="2" t="str">
        <f>IFERROR(VLOOKUP(C4253, [5]stores!A:B, 2, FALSE), "Unknown")</f>
        <v>Baldwin Bikes</v>
      </c>
      <c r="M4253" s="2" t="str">
        <f>VLOOKUP(D4253,[3]products!A:B,2,FALSE)</f>
        <v>Surly ECR Frameset - 2018</v>
      </c>
      <c r="N4253" s="2" t="str">
        <f>VLOOKUP(D4253, [3]products!A:H, 8, FALSE)</f>
        <v>Surly</v>
      </c>
      <c r="O4253" s="21">
        <f>VLOOKUP(A4253, [1]orders!A:D, 4, FALSE)</f>
        <v>43180</v>
      </c>
      <c r="P4253" s="2">
        <v>1</v>
      </c>
      <c r="Q4253" s="2">
        <v>749.99</v>
      </c>
      <c r="R4253" s="27">
        <v>0.05</v>
      </c>
      <c r="S4253" s="2">
        <f t="shared" si="66"/>
        <v>749.99</v>
      </c>
    </row>
    <row r="4254" spans="1:19" x14ac:dyDescent="0.3">
      <c r="A4254" s="2">
        <v>1460</v>
      </c>
      <c r="B4254" s="2">
        <v>4</v>
      </c>
      <c r="C4254" s="2">
        <f>VLOOKUP(A4254, [1]orders!A:G, 7, FALSE)</f>
        <v>2</v>
      </c>
      <c r="D4254" s="2">
        <v>7</v>
      </c>
      <c r="E4254" s="2">
        <f>VLOOKUP(C4254, [2]staffs!A:G,1,FALSE)</f>
        <v>2</v>
      </c>
      <c r="F4254" s="2" t="str">
        <f>VLOOKUP(E4254, [2]staffs!A:D,4,FALSE)</f>
        <v>mireya.copeland@bikes.shop</v>
      </c>
      <c r="G4254" s="2">
        <f>VLOOKUP(D4254, [3]products!$A:$D, 4, FALSE)</f>
        <v>6</v>
      </c>
      <c r="H4254" s="2" t="str">
        <f>VLOOKUP(G4254, [4]categories!A:B, 2, FALSE)</f>
        <v>Mountain Bikes</v>
      </c>
      <c r="I4254" s="14">
        <f>VLOOKUP(A4254, [1]orders!A:B,2,FALSE)</f>
        <v>1131</v>
      </c>
      <c r="J4254" s="14" t="str">
        <f>VLOOKUP(A4254, [1]orders!A:I,9,FALSE)</f>
        <v>desmond.rose@hotmail.com</v>
      </c>
      <c r="K4254" s="14">
        <f>VLOOKUP(A4254, [1]orders!A:J,10,FALSE)</f>
        <v>10550</v>
      </c>
      <c r="L4254" s="2" t="str">
        <f>IFERROR(VLOOKUP(C4254, [5]stores!A:B, 2, FALSE), "Unknown")</f>
        <v>Baldwin Bikes</v>
      </c>
      <c r="M4254" s="2" t="str">
        <f>VLOOKUP(D4254,[3]products!A:B,2,FALSE)</f>
        <v>Trek Slash 8 27.5 - 2016</v>
      </c>
      <c r="N4254" s="2" t="str">
        <f>VLOOKUP(D4254, [3]products!A:H, 8, FALSE)</f>
        <v>Trek</v>
      </c>
      <c r="O4254" s="21">
        <f>VLOOKUP(A4254, [1]orders!A:D, 4, FALSE)</f>
        <v>43180</v>
      </c>
      <c r="P4254" s="2">
        <v>2</v>
      </c>
      <c r="Q4254" s="2">
        <v>3999.99</v>
      </c>
      <c r="R4254" s="27">
        <v>7.0000000000000007E-2</v>
      </c>
      <c r="S4254" s="2">
        <f t="shared" si="66"/>
        <v>7999.98</v>
      </c>
    </row>
    <row r="4255" spans="1:19" x14ac:dyDescent="0.3">
      <c r="A4255" s="2">
        <v>1460</v>
      </c>
      <c r="B4255" s="2">
        <v>5</v>
      </c>
      <c r="C4255" s="2">
        <f>VLOOKUP(A4255, [1]orders!A:G, 7, FALSE)</f>
        <v>2</v>
      </c>
      <c r="D4255" s="2">
        <v>123</v>
      </c>
      <c r="E4255" s="2">
        <f>VLOOKUP(C4255, [2]staffs!A:G,1,FALSE)</f>
        <v>2</v>
      </c>
      <c r="F4255" s="2" t="str">
        <f>VLOOKUP(E4255, [2]staffs!A:D,4,FALSE)</f>
        <v>mireya.copeland@bikes.shop</v>
      </c>
      <c r="G4255" s="2">
        <f>VLOOKUP(D4255, [3]products!$A:$D, 4, FALSE)</f>
        <v>6</v>
      </c>
      <c r="H4255" s="2" t="str">
        <f>VLOOKUP(G4255, [4]categories!A:B, 2, FALSE)</f>
        <v>Mountain Bikes</v>
      </c>
      <c r="I4255" s="14">
        <f>VLOOKUP(A4255, [1]orders!A:B,2,FALSE)</f>
        <v>1131</v>
      </c>
      <c r="J4255" s="14" t="str">
        <f>VLOOKUP(A4255, [1]orders!A:I,9,FALSE)</f>
        <v>desmond.rose@hotmail.com</v>
      </c>
      <c r="K4255" s="14">
        <f>VLOOKUP(A4255, [1]orders!A:J,10,FALSE)</f>
        <v>10550</v>
      </c>
      <c r="L4255" s="2" t="str">
        <f>IFERROR(VLOOKUP(C4255, [5]stores!A:B, 2, FALSE), "Unknown")</f>
        <v>Baldwin Bikes</v>
      </c>
      <c r="M4255" s="2" t="str">
        <f>VLOOKUP(D4255,[3]products!A:B,2,FALSE)</f>
        <v>Trek Farley Carbon Frameset - 2018</v>
      </c>
      <c r="N4255" s="2" t="str">
        <f>VLOOKUP(D4255, [3]products!A:H, 8, FALSE)</f>
        <v>Trek</v>
      </c>
      <c r="O4255" s="21">
        <f>VLOOKUP(A4255, [1]orders!A:D, 4, FALSE)</f>
        <v>43180</v>
      </c>
      <c r="P4255" s="2">
        <v>2</v>
      </c>
      <c r="Q4255" s="2">
        <v>999.99</v>
      </c>
      <c r="R4255" s="27">
        <v>7.0000000000000007E-2</v>
      </c>
      <c r="S4255" s="2">
        <f t="shared" si="66"/>
        <v>1999.98</v>
      </c>
    </row>
    <row r="4256" spans="1:19" x14ac:dyDescent="0.3">
      <c r="A4256" s="2">
        <v>1461</v>
      </c>
      <c r="B4256" s="2">
        <v>1</v>
      </c>
      <c r="C4256" s="2">
        <f>VLOOKUP(A4256, [1]orders!A:G, 7, FALSE)</f>
        <v>2</v>
      </c>
      <c r="D4256" s="2">
        <v>48</v>
      </c>
      <c r="E4256" s="2">
        <f>VLOOKUP(C4256, [2]staffs!A:G,1,FALSE)</f>
        <v>2</v>
      </c>
      <c r="F4256" s="2" t="str">
        <f>VLOOKUP(E4256, [2]staffs!A:D,4,FALSE)</f>
        <v>mireya.copeland@bikes.shop</v>
      </c>
      <c r="G4256" s="2">
        <f>VLOOKUP(D4256, [3]products!$A:$D, 4, FALSE)</f>
        <v>7</v>
      </c>
      <c r="H4256" s="2" t="str">
        <f>VLOOKUP(G4256, [4]categories!A:B, 2, FALSE)</f>
        <v>Road Bikes</v>
      </c>
      <c r="I4256" s="14">
        <f>VLOOKUP(A4256, [1]orders!A:B,2,FALSE)</f>
        <v>139</v>
      </c>
      <c r="J4256" s="14" t="str">
        <f>VLOOKUP(A4256, [1]orders!A:I,9,FALSE)</f>
        <v>wanita.davenport@aol.com</v>
      </c>
      <c r="K4256" s="14">
        <f>VLOOKUP(A4256, [1]orders!A:J,10,FALSE)</f>
        <v>10977</v>
      </c>
      <c r="L4256" s="2" t="str">
        <f>IFERROR(VLOOKUP(C4256, [5]stores!A:B, 2, FALSE), "Unknown")</f>
        <v>Baldwin Bikes</v>
      </c>
      <c r="M4256" s="2" t="str">
        <f>VLOOKUP(D4256,[3]products!A:B,2,FALSE)</f>
        <v>Trek Emonda S 4 - 2017</v>
      </c>
      <c r="N4256" s="2" t="str">
        <f>VLOOKUP(D4256, [3]products!A:H, 8, FALSE)</f>
        <v>Trek</v>
      </c>
      <c r="O4256" s="21">
        <f>VLOOKUP(A4256, [1]orders!A:D, 4, FALSE)</f>
        <v>43181</v>
      </c>
      <c r="P4256" s="2">
        <v>1</v>
      </c>
      <c r="Q4256" s="2">
        <v>1499.99</v>
      </c>
      <c r="R4256" s="27">
        <v>0.2</v>
      </c>
      <c r="S4256" s="2">
        <f t="shared" si="66"/>
        <v>1499.99</v>
      </c>
    </row>
    <row r="4257" spans="1:19" x14ac:dyDescent="0.3">
      <c r="A4257" s="2">
        <v>1461</v>
      </c>
      <c r="B4257" s="2">
        <v>2</v>
      </c>
      <c r="C4257" s="2">
        <f>VLOOKUP(A4257, [1]orders!A:G, 7, FALSE)</f>
        <v>2</v>
      </c>
      <c r="D4257" s="2">
        <v>242</v>
      </c>
      <c r="E4257" s="2">
        <f>VLOOKUP(C4257, [2]staffs!A:G,1,FALSE)</f>
        <v>2</v>
      </c>
      <c r="F4257" s="2" t="str">
        <f>VLOOKUP(E4257, [2]staffs!A:D,4,FALSE)</f>
        <v>mireya.copeland@bikes.shop</v>
      </c>
      <c r="G4257" s="2">
        <f>VLOOKUP(D4257, [3]products!$A:$D, 4, FALSE)</f>
        <v>3</v>
      </c>
      <c r="H4257" s="2" t="str">
        <f>VLOOKUP(G4257, [4]categories!A:B, 2, FALSE)</f>
        <v>Cruisers Bicycles</v>
      </c>
      <c r="I4257" s="14">
        <f>VLOOKUP(A4257, [1]orders!A:B,2,FALSE)</f>
        <v>139</v>
      </c>
      <c r="J4257" s="14" t="str">
        <f>VLOOKUP(A4257, [1]orders!A:I,9,FALSE)</f>
        <v>wanita.davenport@aol.com</v>
      </c>
      <c r="K4257" s="14">
        <f>VLOOKUP(A4257, [1]orders!A:J,10,FALSE)</f>
        <v>10977</v>
      </c>
      <c r="L4257" s="2" t="str">
        <f>IFERROR(VLOOKUP(C4257, [5]stores!A:B, 2, FALSE), "Unknown")</f>
        <v>Baldwin Bikes</v>
      </c>
      <c r="M4257" s="2" t="str">
        <f>VLOOKUP(D4257,[3]products!A:B,2,FALSE)</f>
        <v>Electra Townie Commute 8D Ladies' - 2018</v>
      </c>
      <c r="N4257" s="2" t="str">
        <f>VLOOKUP(D4257, [3]products!A:H, 8, FALSE)</f>
        <v>Electra</v>
      </c>
      <c r="O4257" s="21">
        <f>VLOOKUP(A4257, [1]orders!A:D, 4, FALSE)</f>
        <v>43181</v>
      </c>
      <c r="P4257" s="2">
        <v>2</v>
      </c>
      <c r="Q4257" s="2">
        <v>699.99</v>
      </c>
      <c r="R4257" s="27">
        <v>0.2</v>
      </c>
      <c r="S4257" s="2">
        <f t="shared" si="66"/>
        <v>1399.98</v>
      </c>
    </row>
    <row r="4258" spans="1:19" x14ac:dyDescent="0.3">
      <c r="A4258" s="2">
        <v>1462</v>
      </c>
      <c r="B4258" s="2">
        <v>1</v>
      </c>
      <c r="C4258" s="2">
        <f>VLOOKUP(A4258, [1]orders!A:G, 7, FALSE)</f>
        <v>2</v>
      </c>
      <c r="D4258" s="2">
        <v>263</v>
      </c>
      <c r="E4258" s="2">
        <f>VLOOKUP(C4258, [2]staffs!A:G,1,FALSE)</f>
        <v>2</v>
      </c>
      <c r="F4258" s="2" t="str">
        <f>VLOOKUP(E4258, [2]staffs!A:D,4,FALSE)</f>
        <v>mireya.copeland@bikes.shop</v>
      </c>
      <c r="G4258" s="2">
        <f>VLOOKUP(D4258, [3]products!$A:$D, 4, FALSE)</f>
        <v>1</v>
      </c>
      <c r="H4258" s="2" t="str">
        <f>VLOOKUP(G4258, [4]categories!A:B, 2, FALSE)</f>
        <v>Children Bicycles</v>
      </c>
      <c r="I4258" s="14">
        <f>VLOOKUP(A4258, [1]orders!A:B,2,FALSE)</f>
        <v>1101</v>
      </c>
      <c r="J4258" s="14" t="str">
        <f>VLOOKUP(A4258, [1]orders!A:I,9,FALSE)</f>
        <v>louise.flowers@yahoo.com</v>
      </c>
      <c r="K4258" s="14">
        <f>VLOOKUP(A4258, [1]orders!A:J,10,FALSE)</f>
        <v>14043</v>
      </c>
      <c r="L4258" s="2" t="str">
        <f>IFERROR(VLOOKUP(C4258, [5]stores!A:B, 2, FALSE), "Unknown")</f>
        <v>Baldwin Bikes</v>
      </c>
      <c r="M4258" s="2" t="str">
        <f>VLOOKUP(D4258,[3]products!A:B,2,FALSE)</f>
        <v>Strider Classic 12 Balance Bike - 2018</v>
      </c>
      <c r="N4258" s="2" t="str">
        <f>VLOOKUP(D4258, [3]products!A:H, 8, FALSE)</f>
        <v>Strider</v>
      </c>
      <c r="O4258" s="21">
        <f>VLOOKUP(A4258, [1]orders!A:D, 4, FALSE)</f>
        <v>43181</v>
      </c>
      <c r="P4258" s="2">
        <v>1</v>
      </c>
      <c r="Q4258" s="2">
        <v>89.99</v>
      </c>
      <c r="R4258" s="27">
        <v>0.2</v>
      </c>
      <c r="S4258" s="2">
        <f t="shared" si="66"/>
        <v>89.99</v>
      </c>
    </row>
    <row r="4259" spans="1:19" x14ac:dyDescent="0.3">
      <c r="A4259" s="2">
        <v>1462</v>
      </c>
      <c r="B4259" s="2">
        <v>2</v>
      </c>
      <c r="C4259" s="2">
        <f>VLOOKUP(A4259, [1]orders!A:G, 7, FALSE)</f>
        <v>2</v>
      </c>
      <c r="D4259" s="2">
        <v>25</v>
      </c>
      <c r="E4259" s="2">
        <f>VLOOKUP(C4259, [2]staffs!A:G,1,FALSE)</f>
        <v>2</v>
      </c>
      <c r="F4259" s="2" t="str">
        <f>VLOOKUP(E4259, [2]staffs!A:D,4,FALSE)</f>
        <v>mireya.copeland@bikes.shop</v>
      </c>
      <c r="G4259" s="2">
        <f>VLOOKUP(D4259, [3]products!$A:$D, 4, FALSE)</f>
        <v>2</v>
      </c>
      <c r="H4259" s="2" t="str">
        <f>VLOOKUP(G4259, [4]categories!A:B, 2, FALSE)</f>
        <v>Comfort Bicycles</v>
      </c>
      <c r="I4259" s="14">
        <f>VLOOKUP(A4259, [1]orders!A:B,2,FALSE)</f>
        <v>1101</v>
      </c>
      <c r="J4259" s="14" t="str">
        <f>VLOOKUP(A4259, [1]orders!A:I,9,FALSE)</f>
        <v>louise.flowers@yahoo.com</v>
      </c>
      <c r="K4259" s="14">
        <f>VLOOKUP(A4259, [1]orders!A:J,10,FALSE)</f>
        <v>14043</v>
      </c>
      <c r="L4259" s="2" t="str">
        <f>IFERROR(VLOOKUP(C4259, [5]stores!A:B, 2, FALSE), "Unknown")</f>
        <v>Baldwin Bikes</v>
      </c>
      <c r="M4259" s="2" t="str">
        <f>VLOOKUP(D4259,[3]products!A:B,2,FALSE)</f>
        <v>Electra Townie Original 7D - 2015/2016</v>
      </c>
      <c r="N4259" s="2" t="str">
        <f>VLOOKUP(D4259, [3]products!A:H, 8, FALSE)</f>
        <v>Electra</v>
      </c>
      <c r="O4259" s="21">
        <f>VLOOKUP(A4259, [1]orders!A:D, 4, FALSE)</f>
        <v>43181</v>
      </c>
      <c r="P4259" s="2">
        <v>1</v>
      </c>
      <c r="Q4259" s="2">
        <v>499.99</v>
      </c>
      <c r="R4259" s="27">
        <v>7.0000000000000007E-2</v>
      </c>
      <c r="S4259" s="2">
        <f t="shared" si="66"/>
        <v>499.99</v>
      </c>
    </row>
    <row r="4260" spans="1:19" x14ac:dyDescent="0.3">
      <c r="A4260" s="2">
        <v>1462</v>
      </c>
      <c r="B4260" s="2">
        <v>3</v>
      </c>
      <c r="C4260" s="2">
        <f>VLOOKUP(A4260, [1]orders!A:G, 7, FALSE)</f>
        <v>2</v>
      </c>
      <c r="D4260" s="2">
        <v>223</v>
      </c>
      <c r="E4260" s="2">
        <f>VLOOKUP(C4260, [2]staffs!A:G,1,FALSE)</f>
        <v>2</v>
      </c>
      <c r="F4260" s="2" t="str">
        <f>VLOOKUP(E4260, [2]staffs!A:D,4,FALSE)</f>
        <v>mireya.copeland@bikes.shop</v>
      </c>
      <c r="G4260" s="2">
        <f>VLOOKUP(D4260, [3]products!$A:$D, 4, FALSE)</f>
        <v>3</v>
      </c>
      <c r="H4260" s="2" t="str">
        <f>VLOOKUP(G4260, [4]categories!A:B, 2, FALSE)</f>
        <v>Cruisers Bicycles</v>
      </c>
      <c r="I4260" s="14">
        <f>VLOOKUP(A4260, [1]orders!A:B,2,FALSE)</f>
        <v>1101</v>
      </c>
      <c r="J4260" s="14" t="str">
        <f>VLOOKUP(A4260, [1]orders!A:I,9,FALSE)</f>
        <v>louise.flowers@yahoo.com</v>
      </c>
      <c r="K4260" s="14">
        <f>VLOOKUP(A4260, [1]orders!A:J,10,FALSE)</f>
        <v>14043</v>
      </c>
      <c r="L4260" s="2" t="str">
        <f>IFERROR(VLOOKUP(C4260, [5]stores!A:B, 2, FALSE), "Unknown")</f>
        <v>Baldwin Bikes</v>
      </c>
      <c r="M4260" s="2" t="str">
        <f>VLOOKUP(D4260,[3]products!A:B,2,FALSE)</f>
        <v>Electra Cruiser Lux 3i - 2018</v>
      </c>
      <c r="N4260" s="2" t="str">
        <f>VLOOKUP(D4260, [3]products!A:H, 8, FALSE)</f>
        <v>Electra</v>
      </c>
      <c r="O4260" s="21">
        <f>VLOOKUP(A4260, [1]orders!A:D, 4, FALSE)</f>
        <v>43181</v>
      </c>
      <c r="P4260" s="2">
        <v>1</v>
      </c>
      <c r="Q4260" s="2">
        <v>529.99</v>
      </c>
      <c r="R4260" s="27">
        <v>0.1</v>
      </c>
      <c r="S4260" s="2">
        <f t="shared" si="66"/>
        <v>529.99</v>
      </c>
    </row>
    <row r="4261" spans="1:19" x14ac:dyDescent="0.3">
      <c r="A4261" s="2">
        <v>1462</v>
      </c>
      <c r="B4261" s="2">
        <v>4</v>
      </c>
      <c r="C4261" s="2">
        <f>VLOOKUP(A4261, [1]orders!A:G, 7, FALSE)</f>
        <v>2</v>
      </c>
      <c r="D4261" s="2">
        <v>294</v>
      </c>
      <c r="E4261" s="2">
        <f>VLOOKUP(C4261, [2]staffs!A:G,1,FALSE)</f>
        <v>2</v>
      </c>
      <c r="F4261" s="2" t="str">
        <f>VLOOKUP(E4261, [2]staffs!A:D,4,FALSE)</f>
        <v>mireya.copeland@bikes.shop</v>
      </c>
      <c r="G4261" s="2">
        <f>VLOOKUP(D4261, [3]products!$A:$D, 4, FALSE)</f>
        <v>1</v>
      </c>
      <c r="H4261" s="2" t="str">
        <f>VLOOKUP(G4261, [4]categories!A:B, 2, FALSE)</f>
        <v>Children Bicycles</v>
      </c>
      <c r="I4261" s="14">
        <f>VLOOKUP(A4261, [1]orders!A:B,2,FALSE)</f>
        <v>1101</v>
      </c>
      <c r="J4261" s="14" t="str">
        <f>VLOOKUP(A4261, [1]orders!A:I,9,FALSE)</f>
        <v>louise.flowers@yahoo.com</v>
      </c>
      <c r="K4261" s="14">
        <f>VLOOKUP(A4261, [1]orders!A:J,10,FALSE)</f>
        <v>14043</v>
      </c>
      <c r="L4261" s="2" t="str">
        <f>IFERROR(VLOOKUP(C4261, [5]stores!A:B, 2, FALSE), "Unknown")</f>
        <v>Baldwin Bikes</v>
      </c>
      <c r="M4261" s="2" t="str">
        <f>VLOOKUP(D4261,[3]products!A:B,2,FALSE)</f>
        <v>Electra Tiger Shark 3i (20-inch) - Boys' - 2018</v>
      </c>
      <c r="N4261" s="2" t="str">
        <f>VLOOKUP(D4261, [3]products!A:H, 8, FALSE)</f>
        <v>Electra</v>
      </c>
      <c r="O4261" s="21">
        <f>VLOOKUP(A4261, [1]orders!A:D, 4, FALSE)</f>
        <v>43181</v>
      </c>
      <c r="P4261" s="2">
        <v>1</v>
      </c>
      <c r="Q4261" s="2">
        <v>369.99</v>
      </c>
      <c r="R4261" s="27">
        <v>0.1</v>
      </c>
      <c r="S4261" s="2">
        <f t="shared" si="66"/>
        <v>369.99</v>
      </c>
    </row>
    <row r="4262" spans="1:19" x14ac:dyDescent="0.3">
      <c r="A4262" s="2">
        <v>1462</v>
      </c>
      <c r="B4262" s="2">
        <v>5</v>
      </c>
      <c r="C4262" s="2">
        <f>VLOOKUP(A4262, [1]orders!A:G, 7, FALSE)</f>
        <v>2</v>
      </c>
      <c r="D4262" s="2">
        <v>251</v>
      </c>
      <c r="E4262" s="2">
        <f>VLOOKUP(C4262, [2]staffs!A:G,1,FALSE)</f>
        <v>2</v>
      </c>
      <c r="F4262" s="2" t="str">
        <f>VLOOKUP(E4262, [2]staffs!A:D,4,FALSE)</f>
        <v>mireya.copeland@bikes.shop</v>
      </c>
      <c r="G4262" s="2">
        <f>VLOOKUP(D4262, [3]products!$A:$D, 4, FALSE)</f>
        <v>3</v>
      </c>
      <c r="H4262" s="2" t="str">
        <f>VLOOKUP(G4262, [4]categories!A:B, 2, FALSE)</f>
        <v>Cruisers Bicycles</v>
      </c>
      <c r="I4262" s="14">
        <f>VLOOKUP(A4262, [1]orders!A:B,2,FALSE)</f>
        <v>1101</v>
      </c>
      <c r="J4262" s="14" t="str">
        <f>VLOOKUP(A4262, [1]orders!A:I,9,FALSE)</f>
        <v>louise.flowers@yahoo.com</v>
      </c>
      <c r="K4262" s="14">
        <f>VLOOKUP(A4262, [1]orders!A:J,10,FALSE)</f>
        <v>14043</v>
      </c>
      <c r="L4262" s="2" t="str">
        <f>IFERROR(VLOOKUP(C4262, [5]stores!A:B, 2, FALSE), "Unknown")</f>
        <v>Baldwin Bikes</v>
      </c>
      <c r="M4262" s="2" t="str">
        <f>VLOOKUP(D4262,[3]products!A:B,2,FALSE)</f>
        <v>Electra Townie Commute Go! - 2018</v>
      </c>
      <c r="N4262" s="2" t="str">
        <f>VLOOKUP(D4262, [3]products!A:H, 8, FALSE)</f>
        <v>Electra</v>
      </c>
      <c r="O4262" s="21">
        <f>VLOOKUP(A4262, [1]orders!A:D, 4, FALSE)</f>
        <v>43181</v>
      </c>
      <c r="P4262" s="2">
        <v>1</v>
      </c>
      <c r="Q4262" s="2">
        <v>2999.99</v>
      </c>
      <c r="R4262" s="27">
        <v>0.05</v>
      </c>
      <c r="S4262" s="2">
        <f t="shared" si="66"/>
        <v>2999.99</v>
      </c>
    </row>
    <row r="4263" spans="1:19" x14ac:dyDescent="0.3">
      <c r="A4263" s="2">
        <v>1463</v>
      </c>
      <c r="B4263" s="2">
        <v>1</v>
      </c>
      <c r="C4263" s="2">
        <f>VLOOKUP(A4263, [1]orders!A:G, 7, FALSE)</f>
        <v>2</v>
      </c>
      <c r="D4263" s="2">
        <v>51</v>
      </c>
      <c r="E4263" s="2">
        <f>VLOOKUP(C4263, [2]staffs!A:G,1,FALSE)</f>
        <v>2</v>
      </c>
      <c r="F4263" s="2" t="str">
        <f>VLOOKUP(E4263, [2]staffs!A:D,4,FALSE)</f>
        <v>mireya.copeland@bikes.shop</v>
      </c>
      <c r="G4263" s="2">
        <f>VLOOKUP(D4263, [3]products!$A:$D, 4, FALSE)</f>
        <v>7</v>
      </c>
      <c r="H4263" s="2" t="str">
        <f>VLOOKUP(G4263, [4]categories!A:B, 2, FALSE)</f>
        <v>Road Bikes</v>
      </c>
      <c r="I4263" s="14">
        <f>VLOOKUP(A4263, [1]orders!A:B,2,FALSE)</f>
        <v>692</v>
      </c>
      <c r="J4263" s="14" t="str">
        <f>VLOOKUP(A4263, [1]orders!A:I,9,FALSE)</f>
        <v>dorothea.chang@gmail.com</v>
      </c>
      <c r="K4263" s="14">
        <f>VLOOKUP(A4263, [1]orders!A:J,10,FALSE)</f>
        <v>11102</v>
      </c>
      <c r="L4263" s="2" t="str">
        <f>IFERROR(VLOOKUP(C4263, [5]stores!A:B, 2, FALSE), "Unknown")</f>
        <v>Baldwin Bikes</v>
      </c>
      <c r="M4263" s="2" t="str">
        <f>VLOOKUP(D4263,[3]products!A:B,2,FALSE)</f>
        <v>Trek Silque SLR 8 Women's - 2017</v>
      </c>
      <c r="N4263" s="2" t="str">
        <f>VLOOKUP(D4263, [3]products!A:H, 8, FALSE)</f>
        <v>Trek</v>
      </c>
      <c r="O4263" s="21">
        <f>VLOOKUP(A4263, [1]orders!A:D, 4, FALSE)</f>
        <v>43182</v>
      </c>
      <c r="P4263" s="2">
        <v>2</v>
      </c>
      <c r="Q4263" s="2">
        <v>6499.99</v>
      </c>
      <c r="R4263" s="27">
        <v>0.05</v>
      </c>
      <c r="S4263" s="2">
        <f t="shared" si="66"/>
        <v>12999.98</v>
      </c>
    </row>
    <row r="4264" spans="1:19" x14ac:dyDescent="0.3">
      <c r="A4264" s="2">
        <v>1463</v>
      </c>
      <c r="B4264" s="2">
        <v>2</v>
      </c>
      <c r="C4264" s="2">
        <f>VLOOKUP(A4264, [1]orders!A:G, 7, FALSE)</f>
        <v>2</v>
      </c>
      <c r="D4264" s="2">
        <v>168</v>
      </c>
      <c r="E4264" s="2">
        <f>VLOOKUP(C4264, [2]staffs!A:G,1,FALSE)</f>
        <v>2</v>
      </c>
      <c r="F4264" s="2" t="str">
        <f>VLOOKUP(E4264, [2]staffs!A:D,4,FALSE)</f>
        <v>mireya.copeland@bikes.shop</v>
      </c>
      <c r="G4264" s="2">
        <f>VLOOKUP(D4264, [3]products!$A:$D, 4, FALSE)</f>
        <v>7</v>
      </c>
      <c r="H4264" s="2" t="str">
        <f>VLOOKUP(G4264, [4]categories!A:B, 2, FALSE)</f>
        <v>Road Bikes</v>
      </c>
      <c r="I4264" s="14">
        <f>VLOOKUP(A4264, [1]orders!A:B,2,FALSE)</f>
        <v>692</v>
      </c>
      <c r="J4264" s="14" t="str">
        <f>VLOOKUP(A4264, [1]orders!A:I,9,FALSE)</f>
        <v>dorothea.chang@gmail.com</v>
      </c>
      <c r="K4264" s="14">
        <f>VLOOKUP(A4264, [1]orders!A:J,10,FALSE)</f>
        <v>11102</v>
      </c>
      <c r="L4264" s="2" t="str">
        <f>IFERROR(VLOOKUP(C4264, [5]stores!A:B, 2, FALSE), "Unknown")</f>
        <v>Baldwin Bikes</v>
      </c>
      <c r="M4264" s="2" t="str">
        <f>VLOOKUP(D4264,[3]products!A:B,2,FALSE)</f>
        <v>Surly Straggler - 2018</v>
      </c>
      <c r="N4264" s="2" t="str">
        <f>VLOOKUP(D4264, [3]products!A:H, 8, FALSE)</f>
        <v>Surly</v>
      </c>
      <c r="O4264" s="21">
        <f>VLOOKUP(A4264, [1]orders!A:D, 4, FALSE)</f>
        <v>43182</v>
      </c>
      <c r="P4264" s="2">
        <v>1</v>
      </c>
      <c r="Q4264" s="2">
        <v>1549</v>
      </c>
      <c r="R4264" s="27">
        <v>0.05</v>
      </c>
      <c r="S4264" s="2">
        <f t="shared" si="66"/>
        <v>1549</v>
      </c>
    </row>
    <row r="4265" spans="1:19" x14ac:dyDescent="0.3">
      <c r="A4265" s="2">
        <v>1464</v>
      </c>
      <c r="B4265" s="2">
        <v>1</v>
      </c>
      <c r="C4265" s="2">
        <f>VLOOKUP(A4265, [1]orders!A:G, 7, FALSE)</f>
        <v>2</v>
      </c>
      <c r="D4265" s="2">
        <v>109</v>
      </c>
      <c r="E4265" s="2">
        <f>VLOOKUP(C4265, [2]staffs!A:G,1,FALSE)</f>
        <v>2</v>
      </c>
      <c r="F4265" s="2" t="str">
        <f>VLOOKUP(E4265, [2]staffs!A:D,4,FALSE)</f>
        <v>mireya.copeland@bikes.shop</v>
      </c>
      <c r="G4265" s="2">
        <f>VLOOKUP(D4265, [3]products!$A:$D, 4, FALSE)</f>
        <v>2</v>
      </c>
      <c r="H4265" s="2" t="str">
        <f>VLOOKUP(G4265, [4]categories!A:B, 2, FALSE)</f>
        <v>Comfort Bicycles</v>
      </c>
      <c r="I4265" s="14">
        <f>VLOOKUP(A4265, [1]orders!A:B,2,FALSE)</f>
        <v>1279</v>
      </c>
      <c r="J4265" s="14" t="str">
        <f>VLOOKUP(A4265, [1]orders!A:I,9,FALSE)</f>
        <v>stan.saunders@yahoo.com</v>
      </c>
      <c r="K4265" s="14">
        <f>VLOOKUP(A4265, [1]orders!A:J,10,FALSE)</f>
        <v>14424</v>
      </c>
      <c r="L4265" s="2" t="str">
        <f>IFERROR(VLOOKUP(C4265, [5]stores!A:B, 2, FALSE), "Unknown")</f>
        <v>Baldwin Bikes</v>
      </c>
      <c r="M4265" s="2" t="str">
        <f>VLOOKUP(D4265,[3]products!A:B,2,FALSE)</f>
        <v>Sun Bicycles Cruz 7 - Women's - 2017</v>
      </c>
      <c r="N4265" s="2" t="str">
        <f>VLOOKUP(D4265, [3]products!A:H, 8, FALSE)</f>
        <v>Sun Bicycles</v>
      </c>
      <c r="O4265" s="21">
        <f>VLOOKUP(A4265, [1]orders!A:D, 4, FALSE)</f>
        <v>43183</v>
      </c>
      <c r="P4265" s="2">
        <v>2</v>
      </c>
      <c r="Q4265" s="2">
        <v>416.99</v>
      </c>
      <c r="R4265" s="27">
        <v>0.05</v>
      </c>
      <c r="S4265" s="2">
        <f t="shared" si="66"/>
        <v>833.98</v>
      </c>
    </row>
    <row r="4266" spans="1:19" x14ac:dyDescent="0.3">
      <c r="A4266" s="2">
        <v>1464</v>
      </c>
      <c r="B4266" s="2">
        <v>2</v>
      </c>
      <c r="C4266" s="2">
        <f>VLOOKUP(A4266, [1]orders!A:G, 7, FALSE)</f>
        <v>2</v>
      </c>
      <c r="D4266" s="2">
        <v>124</v>
      </c>
      <c r="E4266" s="2">
        <f>VLOOKUP(C4266, [2]staffs!A:G,1,FALSE)</f>
        <v>2</v>
      </c>
      <c r="F4266" s="2" t="str">
        <f>VLOOKUP(E4266, [2]staffs!A:D,4,FALSE)</f>
        <v>mireya.copeland@bikes.shop</v>
      </c>
      <c r="G4266" s="2">
        <f>VLOOKUP(D4266, [3]products!$A:$D, 4, FALSE)</f>
        <v>6</v>
      </c>
      <c r="H4266" s="2" t="str">
        <f>VLOOKUP(G4266, [4]categories!A:B, 2, FALSE)</f>
        <v>Mountain Bikes</v>
      </c>
      <c r="I4266" s="14">
        <f>VLOOKUP(A4266, [1]orders!A:B,2,FALSE)</f>
        <v>1279</v>
      </c>
      <c r="J4266" s="14" t="str">
        <f>VLOOKUP(A4266, [1]orders!A:I,9,FALSE)</f>
        <v>stan.saunders@yahoo.com</v>
      </c>
      <c r="K4266" s="14">
        <f>VLOOKUP(A4266, [1]orders!A:J,10,FALSE)</f>
        <v>14424</v>
      </c>
      <c r="L4266" s="2" t="str">
        <f>IFERROR(VLOOKUP(C4266, [5]stores!A:B, 2, FALSE), "Unknown")</f>
        <v>Baldwin Bikes</v>
      </c>
      <c r="M4266" s="2" t="str">
        <f>VLOOKUP(D4266,[3]products!A:B,2,FALSE)</f>
        <v>Surly Krampus - 2018</v>
      </c>
      <c r="N4266" s="2" t="str">
        <f>VLOOKUP(D4266, [3]products!A:H, 8, FALSE)</f>
        <v>Surly</v>
      </c>
      <c r="O4266" s="21">
        <f>VLOOKUP(A4266, [1]orders!A:D, 4, FALSE)</f>
        <v>43183</v>
      </c>
      <c r="P4266" s="2">
        <v>1</v>
      </c>
      <c r="Q4266" s="2">
        <v>1499</v>
      </c>
      <c r="R4266" s="27">
        <v>0.2</v>
      </c>
      <c r="S4266" s="2">
        <f t="shared" si="66"/>
        <v>1499</v>
      </c>
    </row>
    <row r="4267" spans="1:19" x14ac:dyDescent="0.3">
      <c r="A4267" s="2">
        <v>1464</v>
      </c>
      <c r="B4267" s="2">
        <v>3</v>
      </c>
      <c r="C4267" s="2">
        <f>VLOOKUP(A4267, [1]orders!A:G, 7, FALSE)</f>
        <v>2</v>
      </c>
      <c r="D4267" s="2">
        <v>165</v>
      </c>
      <c r="E4267" s="2">
        <f>VLOOKUP(C4267, [2]staffs!A:G,1,FALSE)</f>
        <v>2</v>
      </c>
      <c r="F4267" s="2" t="str">
        <f>VLOOKUP(E4267, [2]staffs!A:D,4,FALSE)</f>
        <v>mireya.copeland@bikes.shop</v>
      </c>
      <c r="G4267" s="2">
        <f>VLOOKUP(D4267, [3]products!$A:$D, 4, FALSE)</f>
        <v>7</v>
      </c>
      <c r="H4267" s="2" t="str">
        <f>VLOOKUP(G4267, [4]categories!A:B, 2, FALSE)</f>
        <v>Road Bikes</v>
      </c>
      <c r="I4267" s="14">
        <f>VLOOKUP(A4267, [1]orders!A:B,2,FALSE)</f>
        <v>1279</v>
      </c>
      <c r="J4267" s="14" t="str">
        <f>VLOOKUP(A4267, [1]orders!A:I,9,FALSE)</f>
        <v>stan.saunders@yahoo.com</v>
      </c>
      <c r="K4267" s="14">
        <f>VLOOKUP(A4267, [1]orders!A:J,10,FALSE)</f>
        <v>14424</v>
      </c>
      <c r="L4267" s="2" t="str">
        <f>IFERROR(VLOOKUP(C4267, [5]stores!A:B, 2, FALSE), "Unknown")</f>
        <v>Baldwin Bikes</v>
      </c>
      <c r="M4267" s="2" t="str">
        <f>VLOOKUP(D4267,[3]products!A:B,2,FALSE)</f>
        <v>Trek 1120 - 2018</v>
      </c>
      <c r="N4267" s="2" t="str">
        <f>VLOOKUP(D4267, [3]products!A:H, 8, FALSE)</f>
        <v>Trek</v>
      </c>
      <c r="O4267" s="21">
        <f>VLOOKUP(A4267, [1]orders!A:D, 4, FALSE)</f>
        <v>43183</v>
      </c>
      <c r="P4267" s="2">
        <v>2</v>
      </c>
      <c r="Q4267" s="2">
        <v>2499.9899999999998</v>
      </c>
      <c r="R4267" s="27">
        <v>0.2</v>
      </c>
      <c r="S4267" s="2">
        <f t="shared" si="66"/>
        <v>4999.9799999999996</v>
      </c>
    </row>
    <row r="4268" spans="1:19" x14ac:dyDescent="0.3">
      <c r="A4268" s="2">
        <v>1464</v>
      </c>
      <c r="B4268" s="2">
        <v>4</v>
      </c>
      <c r="C4268" s="2">
        <f>VLOOKUP(A4268, [1]orders!A:G, 7, FALSE)</f>
        <v>2</v>
      </c>
      <c r="D4268" s="2">
        <v>151</v>
      </c>
      <c r="E4268" s="2">
        <f>VLOOKUP(C4268, [2]staffs!A:G,1,FALSE)</f>
        <v>2</v>
      </c>
      <c r="F4268" s="2" t="str">
        <f>VLOOKUP(E4268, [2]staffs!A:D,4,FALSE)</f>
        <v>mireya.copeland@bikes.shop</v>
      </c>
      <c r="G4268" s="2">
        <f>VLOOKUP(D4268, [3]products!$A:$D, 4, FALSE)</f>
        <v>7</v>
      </c>
      <c r="H4268" s="2" t="str">
        <f>VLOOKUP(G4268, [4]categories!A:B, 2, FALSE)</f>
        <v>Road Bikes</v>
      </c>
      <c r="I4268" s="14">
        <f>VLOOKUP(A4268, [1]orders!A:B,2,FALSE)</f>
        <v>1279</v>
      </c>
      <c r="J4268" s="14" t="str">
        <f>VLOOKUP(A4268, [1]orders!A:I,9,FALSE)</f>
        <v>stan.saunders@yahoo.com</v>
      </c>
      <c r="K4268" s="14">
        <f>VLOOKUP(A4268, [1]orders!A:J,10,FALSE)</f>
        <v>14424</v>
      </c>
      <c r="L4268" s="2" t="str">
        <f>IFERROR(VLOOKUP(C4268, [5]stores!A:B, 2, FALSE), "Unknown")</f>
        <v>Baldwin Bikes</v>
      </c>
      <c r="M4268" s="2" t="str">
        <f>VLOOKUP(D4268,[3]products!A:B,2,FALSE)</f>
        <v>Trek Domane ALR 4 Disc Women's - 2018</v>
      </c>
      <c r="N4268" s="2" t="str">
        <f>VLOOKUP(D4268, [3]products!A:H, 8, FALSE)</f>
        <v>Trek</v>
      </c>
      <c r="O4268" s="21">
        <f>VLOOKUP(A4268, [1]orders!A:D, 4, FALSE)</f>
        <v>43183</v>
      </c>
      <c r="P4268" s="2">
        <v>2</v>
      </c>
      <c r="Q4268" s="2">
        <v>1549.99</v>
      </c>
      <c r="R4268" s="27">
        <v>0.05</v>
      </c>
      <c r="S4268" s="2">
        <f t="shared" si="66"/>
        <v>3099.98</v>
      </c>
    </row>
    <row r="4269" spans="1:19" x14ac:dyDescent="0.3">
      <c r="A4269" s="2">
        <v>1465</v>
      </c>
      <c r="B4269" s="2">
        <v>1</v>
      </c>
      <c r="C4269" s="2">
        <f>VLOOKUP(A4269, [1]orders!A:G, 7, FALSE)</f>
        <v>2</v>
      </c>
      <c r="D4269" s="2">
        <v>70</v>
      </c>
      <c r="E4269" s="2">
        <f>VLOOKUP(C4269, [2]staffs!A:G,1,FALSE)</f>
        <v>2</v>
      </c>
      <c r="F4269" s="2" t="str">
        <f>VLOOKUP(E4269, [2]staffs!A:D,4,FALSE)</f>
        <v>mireya.copeland@bikes.shop</v>
      </c>
      <c r="G4269" s="2">
        <f>VLOOKUP(D4269, [3]products!$A:$D, 4, FALSE)</f>
        <v>3</v>
      </c>
      <c r="H4269" s="2" t="str">
        <f>VLOOKUP(G4269, [4]categories!A:B, 2, FALSE)</f>
        <v>Cruisers Bicycles</v>
      </c>
      <c r="I4269" s="14">
        <f>VLOOKUP(A4269, [1]orders!A:B,2,FALSE)</f>
        <v>623</v>
      </c>
      <c r="J4269" s="14" t="str">
        <f>VLOOKUP(A4269, [1]orders!A:I,9,FALSE)</f>
        <v>cayla.johnson@msn.com</v>
      </c>
      <c r="K4269" s="14">
        <f>VLOOKUP(A4269, [1]orders!A:J,10,FALSE)</f>
        <v>11727</v>
      </c>
      <c r="L4269" s="2" t="str">
        <f>IFERROR(VLOOKUP(C4269, [5]stores!A:B, 2, FALSE), "Unknown")</f>
        <v>Baldwin Bikes</v>
      </c>
      <c r="M4269" s="2" t="str">
        <f>VLOOKUP(D4269,[3]products!A:B,2,FALSE)</f>
        <v>Electra Amsterdam Original 3i - 2015/2017</v>
      </c>
      <c r="N4269" s="2" t="str">
        <f>VLOOKUP(D4269, [3]products!A:H, 8, FALSE)</f>
        <v>Electra</v>
      </c>
      <c r="O4269" s="21">
        <f>VLOOKUP(A4269, [1]orders!A:D, 4, FALSE)</f>
        <v>43184</v>
      </c>
      <c r="P4269" s="2">
        <v>2</v>
      </c>
      <c r="Q4269" s="2">
        <v>659.99</v>
      </c>
      <c r="R4269" s="27">
        <v>0.05</v>
      </c>
      <c r="S4269" s="2">
        <f t="shared" si="66"/>
        <v>1319.98</v>
      </c>
    </row>
    <row r="4270" spans="1:19" x14ac:dyDescent="0.3">
      <c r="A4270" s="2">
        <v>1466</v>
      </c>
      <c r="B4270" s="2">
        <v>1</v>
      </c>
      <c r="C4270" s="2">
        <f>VLOOKUP(A4270, [1]orders!A:G, 7, FALSE)</f>
        <v>1</v>
      </c>
      <c r="D4270" s="2">
        <v>310</v>
      </c>
      <c r="E4270" s="2">
        <f>VLOOKUP(C4270, [2]staffs!A:G,1,FALSE)</f>
        <v>1</v>
      </c>
      <c r="F4270" s="2" t="str">
        <f>VLOOKUP(E4270, [2]staffs!A:D,4,FALSE)</f>
        <v>fabiola.jackson@bikes.shop</v>
      </c>
      <c r="G4270" s="2">
        <f>VLOOKUP(D4270, [3]products!$A:$D, 4, FALSE)</f>
        <v>2</v>
      </c>
      <c r="H4270" s="2" t="str">
        <f>VLOOKUP(G4270, [4]categories!A:B, 2, FALSE)</f>
        <v>Comfort Bicycles</v>
      </c>
      <c r="I4270" s="14">
        <f>VLOOKUP(A4270, [1]orders!A:B,2,FALSE)</f>
        <v>738</v>
      </c>
      <c r="J4270" s="14" t="str">
        <f>VLOOKUP(A4270, [1]orders!A:I,9,FALSE)</f>
        <v>fannie.jenkins@msn.com</v>
      </c>
      <c r="K4270" s="14">
        <f>VLOOKUP(A4270, [1]orders!A:J,10,FALSE)</f>
        <v>93035</v>
      </c>
      <c r="L4270" s="2" t="str">
        <f>IFERROR(VLOOKUP(C4270, [5]stores!A:B, 2, FALSE), "Unknown")</f>
        <v>Santa Cruz Bikes</v>
      </c>
      <c r="M4270" s="2" t="str">
        <f>VLOOKUP(D4270,[3]products!A:B,2,FALSE)</f>
        <v>Electra Townie Commute 27D Ladies - 2018</v>
      </c>
      <c r="N4270" s="2" t="str">
        <f>VLOOKUP(D4270, [3]products!A:H, 8, FALSE)</f>
        <v>Electra</v>
      </c>
      <c r="O4270" s="21">
        <f>VLOOKUP(A4270, [1]orders!A:D, 4, FALSE)</f>
        <v>43185</v>
      </c>
      <c r="P4270" s="2">
        <v>2</v>
      </c>
      <c r="Q4270" s="2">
        <v>899.99</v>
      </c>
      <c r="R4270" s="27">
        <v>7.0000000000000007E-2</v>
      </c>
      <c r="S4270" s="2">
        <f t="shared" si="66"/>
        <v>1799.98</v>
      </c>
    </row>
    <row r="4271" spans="1:19" x14ac:dyDescent="0.3">
      <c r="A4271" s="2">
        <v>1466</v>
      </c>
      <c r="B4271" s="2">
        <v>2</v>
      </c>
      <c r="C4271" s="2">
        <f>VLOOKUP(A4271, [1]orders!A:G, 7, FALSE)</f>
        <v>1</v>
      </c>
      <c r="D4271" s="2">
        <v>251</v>
      </c>
      <c r="E4271" s="2">
        <f>VLOOKUP(C4271, [2]staffs!A:G,1,FALSE)</f>
        <v>1</v>
      </c>
      <c r="F4271" s="2" t="str">
        <f>VLOOKUP(E4271, [2]staffs!A:D,4,FALSE)</f>
        <v>fabiola.jackson@bikes.shop</v>
      </c>
      <c r="G4271" s="2">
        <f>VLOOKUP(D4271, [3]products!$A:$D, 4, FALSE)</f>
        <v>3</v>
      </c>
      <c r="H4271" s="2" t="str">
        <f>VLOOKUP(G4271, [4]categories!A:B, 2, FALSE)</f>
        <v>Cruisers Bicycles</v>
      </c>
      <c r="I4271" s="14">
        <f>VLOOKUP(A4271, [1]orders!A:B,2,FALSE)</f>
        <v>738</v>
      </c>
      <c r="J4271" s="14" t="str">
        <f>VLOOKUP(A4271, [1]orders!A:I,9,FALSE)</f>
        <v>fannie.jenkins@msn.com</v>
      </c>
      <c r="K4271" s="14">
        <f>VLOOKUP(A4271, [1]orders!A:J,10,FALSE)</f>
        <v>93035</v>
      </c>
      <c r="L4271" s="2" t="str">
        <f>IFERROR(VLOOKUP(C4271, [5]stores!A:B, 2, FALSE), "Unknown")</f>
        <v>Santa Cruz Bikes</v>
      </c>
      <c r="M4271" s="2" t="str">
        <f>VLOOKUP(D4271,[3]products!A:B,2,FALSE)</f>
        <v>Electra Townie Commute Go! - 2018</v>
      </c>
      <c r="N4271" s="2" t="str">
        <f>VLOOKUP(D4271, [3]products!A:H, 8, FALSE)</f>
        <v>Electra</v>
      </c>
      <c r="O4271" s="21">
        <f>VLOOKUP(A4271, [1]orders!A:D, 4, FALSE)</f>
        <v>43185</v>
      </c>
      <c r="P4271" s="2">
        <v>1</v>
      </c>
      <c r="Q4271" s="2">
        <v>2999.99</v>
      </c>
      <c r="R4271" s="27">
        <v>0.05</v>
      </c>
      <c r="S4271" s="2">
        <f t="shared" si="66"/>
        <v>2999.99</v>
      </c>
    </row>
    <row r="4272" spans="1:19" x14ac:dyDescent="0.3">
      <c r="A4272" s="2">
        <v>1466</v>
      </c>
      <c r="B4272" s="2">
        <v>3</v>
      </c>
      <c r="C4272" s="2">
        <f>VLOOKUP(A4272, [1]orders!A:G, 7, FALSE)</f>
        <v>1</v>
      </c>
      <c r="D4272" s="2">
        <v>163</v>
      </c>
      <c r="E4272" s="2">
        <f>VLOOKUP(C4272, [2]staffs!A:G,1,FALSE)</f>
        <v>1</v>
      </c>
      <c r="F4272" s="2" t="str">
        <f>VLOOKUP(E4272, [2]staffs!A:D,4,FALSE)</f>
        <v>fabiola.jackson@bikes.shop</v>
      </c>
      <c r="G4272" s="2">
        <f>VLOOKUP(D4272, [3]products!$A:$D, 4, FALSE)</f>
        <v>7</v>
      </c>
      <c r="H4272" s="2" t="str">
        <f>VLOOKUP(G4272, [4]categories!A:B, 2, FALSE)</f>
        <v>Road Bikes</v>
      </c>
      <c r="I4272" s="14">
        <f>VLOOKUP(A4272, [1]orders!A:B,2,FALSE)</f>
        <v>738</v>
      </c>
      <c r="J4272" s="14" t="str">
        <f>VLOOKUP(A4272, [1]orders!A:I,9,FALSE)</f>
        <v>fannie.jenkins@msn.com</v>
      </c>
      <c r="K4272" s="14">
        <f>VLOOKUP(A4272, [1]orders!A:J,10,FALSE)</f>
        <v>93035</v>
      </c>
      <c r="L4272" s="2" t="str">
        <f>IFERROR(VLOOKUP(C4272, [5]stores!A:B, 2, FALSE), "Unknown")</f>
        <v>Santa Cruz Bikes</v>
      </c>
      <c r="M4272" s="2" t="str">
        <f>VLOOKUP(D4272,[3]products!A:B,2,FALSE)</f>
        <v>Surly Pack Rat - 2018</v>
      </c>
      <c r="N4272" s="2" t="str">
        <f>VLOOKUP(D4272, [3]products!A:H, 8, FALSE)</f>
        <v>Surly</v>
      </c>
      <c r="O4272" s="21">
        <f>VLOOKUP(A4272, [1]orders!A:D, 4, FALSE)</f>
        <v>43185</v>
      </c>
      <c r="P4272" s="2">
        <v>2</v>
      </c>
      <c r="Q4272" s="2">
        <v>1349</v>
      </c>
      <c r="R4272" s="27">
        <v>0.2</v>
      </c>
      <c r="S4272" s="2">
        <f t="shared" si="66"/>
        <v>2698</v>
      </c>
    </row>
    <row r="4273" spans="1:19" x14ac:dyDescent="0.3">
      <c r="A4273" s="2">
        <v>1466</v>
      </c>
      <c r="B4273" s="2">
        <v>4</v>
      </c>
      <c r="C4273" s="2">
        <f>VLOOKUP(A4273, [1]orders!A:G, 7, FALSE)</f>
        <v>1</v>
      </c>
      <c r="D4273" s="2">
        <v>39</v>
      </c>
      <c r="E4273" s="2">
        <f>VLOOKUP(C4273, [2]staffs!A:G,1,FALSE)</f>
        <v>1</v>
      </c>
      <c r="F4273" s="2" t="str">
        <f>VLOOKUP(E4273, [2]staffs!A:D,4,FALSE)</f>
        <v>fabiola.jackson@bikes.shop</v>
      </c>
      <c r="G4273" s="2">
        <f>VLOOKUP(D4273, [3]products!$A:$D, 4, FALSE)</f>
        <v>6</v>
      </c>
      <c r="H4273" s="2" t="str">
        <f>VLOOKUP(G4273, [4]categories!A:B, 2, FALSE)</f>
        <v>Mountain Bikes</v>
      </c>
      <c r="I4273" s="14">
        <f>VLOOKUP(A4273, [1]orders!A:B,2,FALSE)</f>
        <v>738</v>
      </c>
      <c r="J4273" s="14" t="str">
        <f>VLOOKUP(A4273, [1]orders!A:I,9,FALSE)</f>
        <v>fannie.jenkins@msn.com</v>
      </c>
      <c r="K4273" s="14">
        <f>VLOOKUP(A4273, [1]orders!A:J,10,FALSE)</f>
        <v>93035</v>
      </c>
      <c r="L4273" s="2" t="str">
        <f>IFERROR(VLOOKUP(C4273, [5]stores!A:B, 2, FALSE), "Unknown")</f>
        <v>Santa Cruz Bikes</v>
      </c>
      <c r="M4273" s="2" t="str">
        <f>VLOOKUP(D4273,[3]products!A:B,2,FALSE)</f>
        <v>Trek Stache 5 - 2017</v>
      </c>
      <c r="N4273" s="2" t="str">
        <f>VLOOKUP(D4273, [3]products!A:H, 8, FALSE)</f>
        <v>Trek</v>
      </c>
      <c r="O4273" s="21">
        <f>VLOOKUP(A4273, [1]orders!A:D, 4, FALSE)</f>
        <v>43185</v>
      </c>
      <c r="P4273" s="2">
        <v>2</v>
      </c>
      <c r="Q4273" s="2">
        <v>1499.99</v>
      </c>
      <c r="R4273" s="27">
        <v>0.05</v>
      </c>
      <c r="S4273" s="2">
        <f t="shared" si="66"/>
        <v>2999.98</v>
      </c>
    </row>
    <row r="4274" spans="1:19" x14ac:dyDescent="0.3">
      <c r="A4274" s="2">
        <v>1467</v>
      </c>
      <c r="B4274" s="2">
        <v>1</v>
      </c>
      <c r="C4274" s="2">
        <f>VLOOKUP(A4274, [1]orders!A:G, 7, FALSE)</f>
        <v>2</v>
      </c>
      <c r="D4274" s="2">
        <v>18</v>
      </c>
      <c r="E4274" s="2">
        <f>VLOOKUP(C4274, [2]staffs!A:G,1,FALSE)</f>
        <v>2</v>
      </c>
      <c r="F4274" s="2" t="str">
        <f>VLOOKUP(E4274, [2]staffs!A:D,4,FALSE)</f>
        <v>mireya.copeland@bikes.shop</v>
      </c>
      <c r="G4274" s="2">
        <f>VLOOKUP(D4274, [3]products!$A:$D, 4, FALSE)</f>
        <v>3</v>
      </c>
      <c r="H4274" s="2" t="str">
        <f>VLOOKUP(G4274, [4]categories!A:B, 2, FALSE)</f>
        <v>Cruisers Bicycles</v>
      </c>
      <c r="I4274" s="14">
        <f>VLOOKUP(A4274, [1]orders!A:B,2,FALSE)</f>
        <v>152</v>
      </c>
      <c r="J4274" s="14" t="str">
        <f>VLOOKUP(A4274, [1]orders!A:I,9,FALSE)</f>
        <v>katherina.odom@yahoo.com</v>
      </c>
      <c r="K4274" s="14">
        <f>VLOOKUP(A4274, [1]orders!A:J,10,FALSE)</f>
        <v>11803</v>
      </c>
      <c r="L4274" s="2" t="str">
        <f>IFERROR(VLOOKUP(C4274, [5]stores!A:B, 2, FALSE), "Unknown")</f>
        <v>Baldwin Bikes</v>
      </c>
      <c r="M4274" s="2" t="str">
        <f>VLOOKUP(D4274,[3]products!A:B,2,FALSE)</f>
        <v>Pure Cycles Western 3-Speed - Women's - 2015/2016</v>
      </c>
      <c r="N4274" s="2" t="str">
        <f>VLOOKUP(D4274, [3]products!A:H, 8, FALSE)</f>
        <v>Pure Cycles</v>
      </c>
      <c r="O4274" s="21">
        <f>VLOOKUP(A4274, [1]orders!A:D, 4, FALSE)</f>
        <v>43185</v>
      </c>
      <c r="P4274" s="2">
        <v>1</v>
      </c>
      <c r="Q4274" s="2">
        <v>449</v>
      </c>
      <c r="R4274" s="27">
        <v>7.0000000000000007E-2</v>
      </c>
      <c r="S4274" s="2">
        <f t="shared" si="66"/>
        <v>449</v>
      </c>
    </row>
    <row r="4275" spans="1:19" x14ac:dyDescent="0.3">
      <c r="A4275" s="2">
        <v>1467</v>
      </c>
      <c r="B4275" s="2">
        <v>2</v>
      </c>
      <c r="C4275" s="2">
        <f>VLOOKUP(A4275, [1]orders!A:G, 7, FALSE)</f>
        <v>2</v>
      </c>
      <c r="D4275" s="2">
        <v>115</v>
      </c>
      <c r="E4275" s="2">
        <f>VLOOKUP(C4275, [2]staffs!A:G,1,FALSE)</f>
        <v>2</v>
      </c>
      <c r="F4275" s="2" t="str">
        <f>VLOOKUP(E4275, [2]staffs!A:D,4,FALSE)</f>
        <v>mireya.copeland@bikes.shop</v>
      </c>
      <c r="G4275" s="2">
        <f>VLOOKUP(D4275, [3]products!$A:$D, 4, FALSE)</f>
        <v>6</v>
      </c>
      <c r="H4275" s="2" t="str">
        <f>VLOOKUP(G4275, [4]categories!A:B, 2, FALSE)</f>
        <v>Mountain Bikes</v>
      </c>
      <c r="I4275" s="14">
        <f>VLOOKUP(A4275, [1]orders!A:B,2,FALSE)</f>
        <v>152</v>
      </c>
      <c r="J4275" s="14" t="str">
        <f>VLOOKUP(A4275, [1]orders!A:I,9,FALSE)</f>
        <v>katherina.odom@yahoo.com</v>
      </c>
      <c r="K4275" s="14">
        <f>VLOOKUP(A4275, [1]orders!A:J,10,FALSE)</f>
        <v>11803</v>
      </c>
      <c r="L4275" s="2" t="str">
        <f>IFERROR(VLOOKUP(C4275, [5]stores!A:B, 2, FALSE), "Unknown")</f>
        <v>Baldwin Bikes</v>
      </c>
      <c r="M4275" s="2" t="str">
        <f>VLOOKUP(D4275,[3]products!A:B,2,FALSE)</f>
        <v>Trek Fuel EX 8 29 - 2018</v>
      </c>
      <c r="N4275" s="2" t="str">
        <f>VLOOKUP(D4275, [3]products!A:H, 8, FALSE)</f>
        <v>Trek</v>
      </c>
      <c r="O4275" s="21">
        <f>VLOOKUP(A4275, [1]orders!A:D, 4, FALSE)</f>
        <v>43185</v>
      </c>
      <c r="P4275" s="2">
        <v>1</v>
      </c>
      <c r="Q4275" s="2">
        <v>3199.99</v>
      </c>
      <c r="R4275" s="27">
        <v>0.2</v>
      </c>
      <c r="S4275" s="2">
        <f t="shared" si="66"/>
        <v>3199.99</v>
      </c>
    </row>
    <row r="4276" spans="1:19" x14ac:dyDescent="0.3">
      <c r="A4276" s="2">
        <v>1467</v>
      </c>
      <c r="B4276" s="2">
        <v>3</v>
      </c>
      <c r="C4276" s="2">
        <f>VLOOKUP(A4276, [1]orders!A:G, 7, FALSE)</f>
        <v>2</v>
      </c>
      <c r="D4276" s="2">
        <v>278</v>
      </c>
      <c r="E4276" s="2">
        <f>VLOOKUP(C4276, [2]staffs!A:G,1,FALSE)</f>
        <v>2</v>
      </c>
      <c r="F4276" s="2" t="str">
        <f>VLOOKUP(E4276, [2]staffs!A:D,4,FALSE)</f>
        <v>mireya.copeland@bikes.shop</v>
      </c>
      <c r="G4276" s="2">
        <f>VLOOKUP(D4276, [3]products!$A:$D, 4, FALSE)</f>
        <v>1</v>
      </c>
      <c r="H4276" s="2" t="str">
        <f>VLOOKUP(G4276, [4]categories!A:B, 2, FALSE)</f>
        <v>Children Bicycles</v>
      </c>
      <c r="I4276" s="14">
        <f>VLOOKUP(A4276, [1]orders!A:B,2,FALSE)</f>
        <v>152</v>
      </c>
      <c r="J4276" s="14" t="str">
        <f>VLOOKUP(A4276, [1]orders!A:I,9,FALSE)</f>
        <v>katherina.odom@yahoo.com</v>
      </c>
      <c r="K4276" s="14">
        <f>VLOOKUP(A4276, [1]orders!A:J,10,FALSE)</f>
        <v>11803</v>
      </c>
      <c r="L4276" s="2" t="str">
        <f>IFERROR(VLOOKUP(C4276, [5]stores!A:B, 2, FALSE), "Unknown")</f>
        <v>Baldwin Bikes</v>
      </c>
      <c r="M4276" s="2" t="str">
        <f>VLOOKUP(D4276,[3]products!A:B,2,FALSE)</f>
        <v>Trek Precaliber 24 21-speed Girl's - 2018</v>
      </c>
      <c r="N4276" s="2" t="str">
        <f>VLOOKUP(D4276, [3]products!A:H, 8, FALSE)</f>
        <v>Trek</v>
      </c>
      <c r="O4276" s="21">
        <f>VLOOKUP(A4276, [1]orders!A:D, 4, FALSE)</f>
        <v>43185</v>
      </c>
      <c r="P4276" s="2">
        <v>2</v>
      </c>
      <c r="Q4276" s="2">
        <v>369.99</v>
      </c>
      <c r="R4276" s="27">
        <v>0.1</v>
      </c>
      <c r="S4276" s="2">
        <f t="shared" si="66"/>
        <v>739.98</v>
      </c>
    </row>
    <row r="4277" spans="1:19" x14ac:dyDescent="0.3">
      <c r="A4277" s="2">
        <v>1468</v>
      </c>
      <c r="B4277" s="2">
        <v>1</v>
      </c>
      <c r="C4277" s="2">
        <f>VLOOKUP(A4277, [1]orders!A:G, 7, FALSE)</f>
        <v>1</v>
      </c>
      <c r="D4277" s="2">
        <v>269</v>
      </c>
      <c r="E4277" s="2">
        <f>VLOOKUP(C4277, [2]staffs!A:G,1,FALSE)</f>
        <v>1</v>
      </c>
      <c r="F4277" s="2" t="str">
        <f>VLOOKUP(E4277, [2]staffs!A:D,4,FALSE)</f>
        <v>fabiola.jackson@bikes.shop</v>
      </c>
      <c r="G4277" s="2">
        <f>VLOOKUP(D4277, [3]products!$A:$D, 4, FALSE)</f>
        <v>1</v>
      </c>
      <c r="H4277" s="2" t="str">
        <f>VLOOKUP(G4277, [4]categories!A:B, 2, FALSE)</f>
        <v>Children Bicycles</v>
      </c>
      <c r="I4277" s="14">
        <f>VLOOKUP(A4277, [1]orders!A:B,2,FALSE)</f>
        <v>3</v>
      </c>
      <c r="J4277" s="14" t="str">
        <f>VLOOKUP(A4277, [1]orders!A:I,9,FALSE)</f>
        <v>tameka.fisher@aol.com</v>
      </c>
      <c r="K4277" s="14">
        <f>VLOOKUP(A4277, [1]orders!A:J,10,FALSE)</f>
        <v>90278</v>
      </c>
      <c r="L4277" s="2" t="str">
        <f>IFERROR(VLOOKUP(C4277, [5]stores!A:B, 2, FALSE), "Unknown")</f>
        <v>Santa Cruz Bikes</v>
      </c>
      <c r="M4277" s="2" t="str">
        <f>VLOOKUP(D4277,[3]products!A:B,2,FALSE)</f>
        <v>Trek Precaliber 12 Boy's - 2018</v>
      </c>
      <c r="N4277" s="2" t="str">
        <f>VLOOKUP(D4277, [3]products!A:H, 8, FALSE)</f>
        <v>Trek</v>
      </c>
      <c r="O4277" s="21">
        <f>VLOOKUP(A4277, [1]orders!A:D, 4, FALSE)</f>
        <v>43186</v>
      </c>
      <c r="P4277" s="2">
        <v>1</v>
      </c>
      <c r="Q4277" s="2">
        <v>199.99</v>
      </c>
      <c r="R4277" s="27">
        <v>0.05</v>
      </c>
      <c r="S4277" s="2">
        <f t="shared" si="66"/>
        <v>199.99</v>
      </c>
    </row>
    <row r="4278" spans="1:19" x14ac:dyDescent="0.3">
      <c r="A4278" s="2">
        <v>1468</v>
      </c>
      <c r="B4278" s="2">
        <v>2</v>
      </c>
      <c r="C4278" s="2">
        <f>VLOOKUP(A4278, [1]orders!A:G, 7, FALSE)</f>
        <v>1</v>
      </c>
      <c r="D4278" s="2">
        <v>58</v>
      </c>
      <c r="E4278" s="2">
        <f>VLOOKUP(C4278, [2]staffs!A:G,1,FALSE)</f>
        <v>1</v>
      </c>
      <c r="F4278" s="2" t="str">
        <f>VLOOKUP(E4278, [2]staffs!A:D,4,FALSE)</f>
        <v>fabiola.jackson@bikes.shop</v>
      </c>
      <c r="G4278" s="2">
        <f>VLOOKUP(D4278, [3]products!$A:$D, 4, FALSE)</f>
        <v>7</v>
      </c>
      <c r="H4278" s="2" t="str">
        <f>VLOOKUP(G4278, [4]categories!A:B, 2, FALSE)</f>
        <v>Road Bikes</v>
      </c>
      <c r="I4278" s="14">
        <f>VLOOKUP(A4278, [1]orders!A:B,2,FALSE)</f>
        <v>3</v>
      </c>
      <c r="J4278" s="14" t="str">
        <f>VLOOKUP(A4278, [1]orders!A:I,9,FALSE)</f>
        <v>tameka.fisher@aol.com</v>
      </c>
      <c r="K4278" s="14">
        <f>VLOOKUP(A4278, [1]orders!A:J,10,FALSE)</f>
        <v>90278</v>
      </c>
      <c r="L4278" s="2" t="str">
        <f>IFERROR(VLOOKUP(C4278, [5]stores!A:B, 2, FALSE), "Unknown")</f>
        <v>Santa Cruz Bikes</v>
      </c>
      <c r="M4278" s="2" t="str">
        <f>VLOOKUP(D4278,[3]products!A:B,2,FALSE)</f>
        <v>Trek Madone 9.2 - 2017</v>
      </c>
      <c r="N4278" s="2" t="str">
        <f>VLOOKUP(D4278, [3]products!A:H, 8, FALSE)</f>
        <v>Trek</v>
      </c>
      <c r="O4278" s="21">
        <f>VLOOKUP(A4278, [1]orders!A:D, 4, FALSE)</f>
        <v>43186</v>
      </c>
      <c r="P4278" s="2">
        <v>1</v>
      </c>
      <c r="Q4278" s="2">
        <v>4999.99</v>
      </c>
      <c r="R4278" s="27">
        <v>7.0000000000000007E-2</v>
      </c>
      <c r="S4278" s="2">
        <f t="shared" si="66"/>
        <v>4999.99</v>
      </c>
    </row>
    <row r="4279" spans="1:19" x14ac:dyDescent="0.3">
      <c r="A4279" s="2">
        <v>1468</v>
      </c>
      <c r="B4279" s="2">
        <v>3</v>
      </c>
      <c r="C4279" s="2">
        <f>VLOOKUP(A4279, [1]orders!A:G, 7, FALSE)</f>
        <v>1</v>
      </c>
      <c r="D4279" s="2">
        <v>50</v>
      </c>
      <c r="E4279" s="2">
        <f>VLOOKUP(C4279, [2]staffs!A:G,1,FALSE)</f>
        <v>1</v>
      </c>
      <c r="F4279" s="2" t="str">
        <f>VLOOKUP(E4279, [2]staffs!A:D,4,FALSE)</f>
        <v>fabiola.jackson@bikes.shop</v>
      </c>
      <c r="G4279" s="2">
        <f>VLOOKUP(D4279, [3]products!$A:$D, 4, FALSE)</f>
        <v>7</v>
      </c>
      <c r="H4279" s="2" t="str">
        <f>VLOOKUP(G4279, [4]categories!A:B, 2, FALSE)</f>
        <v>Road Bikes</v>
      </c>
      <c r="I4279" s="14">
        <f>VLOOKUP(A4279, [1]orders!A:B,2,FALSE)</f>
        <v>3</v>
      </c>
      <c r="J4279" s="14" t="str">
        <f>VLOOKUP(A4279, [1]orders!A:I,9,FALSE)</f>
        <v>tameka.fisher@aol.com</v>
      </c>
      <c r="K4279" s="14">
        <f>VLOOKUP(A4279, [1]orders!A:J,10,FALSE)</f>
        <v>90278</v>
      </c>
      <c r="L4279" s="2" t="str">
        <f>IFERROR(VLOOKUP(C4279, [5]stores!A:B, 2, FALSE), "Unknown")</f>
        <v>Santa Cruz Bikes</v>
      </c>
      <c r="M4279" s="2" t="str">
        <f>VLOOKUP(D4279,[3]products!A:B,2,FALSE)</f>
        <v>Trek Silque SLR 7 Women's - 2017</v>
      </c>
      <c r="N4279" s="2" t="str">
        <f>VLOOKUP(D4279, [3]products!A:H, 8, FALSE)</f>
        <v>Trek</v>
      </c>
      <c r="O4279" s="21">
        <f>VLOOKUP(A4279, [1]orders!A:D, 4, FALSE)</f>
        <v>43186</v>
      </c>
      <c r="P4279" s="2">
        <v>2</v>
      </c>
      <c r="Q4279" s="2">
        <v>5999.99</v>
      </c>
      <c r="R4279" s="27">
        <v>7.0000000000000007E-2</v>
      </c>
      <c r="S4279" s="2">
        <f t="shared" si="66"/>
        <v>11999.98</v>
      </c>
    </row>
    <row r="4280" spans="1:19" x14ac:dyDescent="0.3">
      <c r="A4280" s="2">
        <v>1469</v>
      </c>
      <c r="B4280" s="2">
        <v>1</v>
      </c>
      <c r="C4280" s="2">
        <f>VLOOKUP(A4280, [1]orders!A:G, 7, FALSE)</f>
        <v>3</v>
      </c>
      <c r="D4280" s="2">
        <v>77</v>
      </c>
      <c r="E4280" s="2">
        <f>VLOOKUP(C4280, [2]staffs!A:G,1,FALSE)</f>
        <v>3</v>
      </c>
      <c r="F4280" s="2" t="str">
        <f>VLOOKUP(E4280, [2]staffs!A:D,4,FALSE)</f>
        <v>genna.serrano@bikes.shop</v>
      </c>
      <c r="G4280" s="2">
        <f>VLOOKUP(D4280, [3]products!$A:$D, 4, FALSE)</f>
        <v>3</v>
      </c>
      <c r="H4280" s="2" t="str">
        <f>VLOOKUP(G4280, [4]categories!A:B, 2, FALSE)</f>
        <v>Cruisers Bicycles</v>
      </c>
      <c r="I4280" s="14">
        <f>VLOOKUP(A4280, [1]orders!A:B,2,FALSE)</f>
        <v>1135</v>
      </c>
      <c r="J4280" s="14" t="str">
        <f>VLOOKUP(A4280, [1]orders!A:I,9,FALSE)</f>
        <v>alisia.albert@gmail.com</v>
      </c>
      <c r="K4280" s="14">
        <f>VLOOKUP(A4280, [1]orders!A:J,10,FALSE)</f>
        <v>75043</v>
      </c>
      <c r="L4280" s="2" t="str">
        <f>IFERROR(VLOOKUP(C4280, [5]stores!A:B, 2, FALSE), "Unknown")</f>
        <v>Rowlett Bikes</v>
      </c>
      <c r="M4280" s="2" t="str">
        <f>VLOOKUP(D4280,[3]products!A:B,2,FALSE)</f>
        <v>Electra Glam Punk 3i Ladies' - 2017</v>
      </c>
      <c r="N4280" s="2" t="str">
        <f>VLOOKUP(D4280, [3]products!A:H, 8, FALSE)</f>
        <v>Electra</v>
      </c>
      <c r="O4280" s="21">
        <f>VLOOKUP(A4280, [1]orders!A:D, 4, FALSE)</f>
        <v>43186</v>
      </c>
      <c r="P4280" s="2">
        <v>2</v>
      </c>
      <c r="Q4280" s="2">
        <v>799.99</v>
      </c>
      <c r="R4280" s="27">
        <v>0.2</v>
      </c>
      <c r="S4280" s="2">
        <f t="shared" si="66"/>
        <v>1599.98</v>
      </c>
    </row>
    <row r="4281" spans="1:19" x14ac:dyDescent="0.3">
      <c r="A4281" s="2">
        <v>1469</v>
      </c>
      <c r="B4281" s="2">
        <v>2</v>
      </c>
      <c r="C4281" s="2">
        <f>VLOOKUP(A4281, [1]orders!A:G, 7, FALSE)</f>
        <v>3</v>
      </c>
      <c r="D4281" s="2">
        <v>237</v>
      </c>
      <c r="E4281" s="2">
        <f>VLOOKUP(C4281, [2]staffs!A:G,1,FALSE)</f>
        <v>3</v>
      </c>
      <c r="F4281" s="2" t="str">
        <f>VLOOKUP(E4281, [2]staffs!A:D,4,FALSE)</f>
        <v>genna.serrano@bikes.shop</v>
      </c>
      <c r="G4281" s="2">
        <f>VLOOKUP(D4281, [3]products!$A:$D, 4, FALSE)</f>
        <v>3</v>
      </c>
      <c r="H4281" s="2" t="str">
        <f>VLOOKUP(G4281, [4]categories!A:B, 2, FALSE)</f>
        <v>Cruisers Bicycles</v>
      </c>
      <c r="I4281" s="14">
        <f>VLOOKUP(A4281, [1]orders!A:B,2,FALSE)</f>
        <v>1135</v>
      </c>
      <c r="J4281" s="14" t="str">
        <f>VLOOKUP(A4281, [1]orders!A:I,9,FALSE)</f>
        <v>alisia.albert@gmail.com</v>
      </c>
      <c r="K4281" s="14">
        <f>VLOOKUP(A4281, [1]orders!A:J,10,FALSE)</f>
        <v>75043</v>
      </c>
      <c r="L4281" s="2" t="str">
        <f>IFERROR(VLOOKUP(C4281, [5]stores!A:B, 2, FALSE), "Unknown")</f>
        <v>Rowlett Bikes</v>
      </c>
      <c r="M4281" s="2" t="str">
        <f>VLOOKUP(D4281,[3]products!A:B,2,FALSE)</f>
        <v>Electra Relic 3i - 2018</v>
      </c>
      <c r="N4281" s="2" t="str">
        <f>VLOOKUP(D4281, [3]products!A:H, 8, FALSE)</f>
        <v>Electra</v>
      </c>
      <c r="O4281" s="21">
        <f>VLOOKUP(A4281, [1]orders!A:D, 4, FALSE)</f>
        <v>43186</v>
      </c>
      <c r="P4281" s="2">
        <v>2</v>
      </c>
      <c r="Q4281" s="2">
        <v>849.99</v>
      </c>
      <c r="R4281" s="27">
        <v>0.05</v>
      </c>
      <c r="S4281" s="2">
        <f t="shared" si="66"/>
        <v>1699.98</v>
      </c>
    </row>
    <row r="4282" spans="1:19" x14ac:dyDescent="0.3">
      <c r="A4282" s="2">
        <v>1469</v>
      </c>
      <c r="B4282" s="2">
        <v>3</v>
      </c>
      <c r="C4282" s="2">
        <f>VLOOKUP(A4282, [1]orders!A:G, 7, FALSE)</f>
        <v>3</v>
      </c>
      <c r="D4282" s="2">
        <v>182</v>
      </c>
      <c r="E4282" s="2">
        <f>VLOOKUP(C4282, [2]staffs!A:G,1,FALSE)</f>
        <v>3</v>
      </c>
      <c r="F4282" s="2" t="str">
        <f>VLOOKUP(E4282, [2]staffs!A:D,4,FALSE)</f>
        <v>genna.serrano@bikes.shop</v>
      </c>
      <c r="G4282" s="2">
        <f>VLOOKUP(D4282, [3]products!$A:$D, 4, FALSE)</f>
        <v>7</v>
      </c>
      <c r="H4282" s="2" t="str">
        <f>VLOOKUP(G4282, [4]categories!A:B, 2, FALSE)</f>
        <v>Road Bikes</v>
      </c>
      <c r="I4282" s="14">
        <f>VLOOKUP(A4282, [1]orders!A:B,2,FALSE)</f>
        <v>1135</v>
      </c>
      <c r="J4282" s="14" t="str">
        <f>VLOOKUP(A4282, [1]orders!A:I,9,FALSE)</f>
        <v>alisia.albert@gmail.com</v>
      </c>
      <c r="K4282" s="14">
        <f>VLOOKUP(A4282, [1]orders!A:J,10,FALSE)</f>
        <v>75043</v>
      </c>
      <c r="L4282" s="2" t="str">
        <f>IFERROR(VLOOKUP(C4282, [5]stores!A:B, 2, FALSE), "Unknown")</f>
        <v>Rowlett Bikes</v>
      </c>
      <c r="M4282" s="2" t="str">
        <f>VLOOKUP(D4282,[3]products!A:B,2,FALSE)</f>
        <v>Trek Domane SL 5 Disc - 2018</v>
      </c>
      <c r="N4282" s="2" t="str">
        <f>VLOOKUP(D4282, [3]products!A:H, 8, FALSE)</f>
        <v>Trek</v>
      </c>
      <c r="O4282" s="21">
        <f>VLOOKUP(A4282, [1]orders!A:D, 4, FALSE)</f>
        <v>43186</v>
      </c>
      <c r="P4282" s="2">
        <v>1</v>
      </c>
      <c r="Q4282" s="2">
        <v>2499.9899999999998</v>
      </c>
      <c r="R4282" s="27">
        <v>7.0000000000000007E-2</v>
      </c>
      <c r="S4282" s="2">
        <f t="shared" si="66"/>
        <v>2499.9899999999998</v>
      </c>
    </row>
    <row r="4283" spans="1:19" x14ac:dyDescent="0.3">
      <c r="A4283" s="2">
        <v>1469</v>
      </c>
      <c r="B4283" s="2">
        <v>4</v>
      </c>
      <c r="C4283" s="2">
        <f>VLOOKUP(A4283, [1]orders!A:G, 7, FALSE)</f>
        <v>3</v>
      </c>
      <c r="D4283" s="2">
        <v>100</v>
      </c>
      <c r="E4283" s="2">
        <f>VLOOKUP(C4283, [2]staffs!A:G,1,FALSE)</f>
        <v>3</v>
      </c>
      <c r="F4283" s="2" t="str">
        <f>VLOOKUP(E4283, [2]staffs!A:D,4,FALSE)</f>
        <v>genna.serrano@bikes.shop</v>
      </c>
      <c r="G4283" s="2">
        <f>VLOOKUP(D4283, [3]products!$A:$D, 4, FALSE)</f>
        <v>1</v>
      </c>
      <c r="H4283" s="2" t="str">
        <f>VLOOKUP(G4283, [4]categories!A:B, 2, FALSE)</f>
        <v>Children Bicycles</v>
      </c>
      <c r="I4283" s="14">
        <f>VLOOKUP(A4283, [1]orders!A:B,2,FALSE)</f>
        <v>1135</v>
      </c>
      <c r="J4283" s="14" t="str">
        <f>VLOOKUP(A4283, [1]orders!A:I,9,FALSE)</f>
        <v>alisia.albert@gmail.com</v>
      </c>
      <c r="K4283" s="14">
        <f>VLOOKUP(A4283, [1]orders!A:J,10,FALSE)</f>
        <v>75043</v>
      </c>
      <c r="L4283" s="2" t="str">
        <f>IFERROR(VLOOKUP(C4283, [5]stores!A:B, 2, FALSE), "Unknown")</f>
        <v>Rowlett Bikes</v>
      </c>
      <c r="M4283" s="2" t="str">
        <f>VLOOKUP(D4283,[3]products!A:B,2,FALSE)</f>
        <v>Electra Townie 3i EQ (20-inch) - Boys' - 2017</v>
      </c>
      <c r="N4283" s="2" t="str">
        <f>VLOOKUP(D4283, [3]products!A:H, 8, FALSE)</f>
        <v>Electra</v>
      </c>
      <c r="O4283" s="21">
        <f>VLOOKUP(A4283, [1]orders!A:D, 4, FALSE)</f>
        <v>43186</v>
      </c>
      <c r="P4283" s="2">
        <v>2</v>
      </c>
      <c r="Q4283" s="2">
        <v>489.99</v>
      </c>
      <c r="R4283" s="27">
        <v>0.05</v>
      </c>
      <c r="S4283" s="2">
        <f t="shared" si="66"/>
        <v>979.98</v>
      </c>
    </row>
    <row r="4284" spans="1:19" x14ac:dyDescent="0.3">
      <c r="A4284" s="2">
        <v>1470</v>
      </c>
      <c r="B4284" s="2">
        <v>1</v>
      </c>
      <c r="C4284" s="2">
        <f>VLOOKUP(A4284, [1]orders!A:G, 7, FALSE)</f>
        <v>2</v>
      </c>
      <c r="D4284" s="2">
        <v>110</v>
      </c>
      <c r="E4284" s="2">
        <f>VLOOKUP(C4284, [2]staffs!A:G,1,FALSE)</f>
        <v>2</v>
      </c>
      <c r="F4284" s="2" t="str">
        <f>VLOOKUP(E4284, [2]staffs!A:D,4,FALSE)</f>
        <v>mireya.copeland@bikes.shop</v>
      </c>
      <c r="G4284" s="2">
        <f>VLOOKUP(D4284, [3]products!$A:$D, 4, FALSE)</f>
        <v>2</v>
      </c>
      <c r="H4284" s="2" t="str">
        <f>VLOOKUP(G4284, [4]categories!A:B, 2, FALSE)</f>
        <v>Comfort Bicycles</v>
      </c>
      <c r="I4284" s="14">
        <f>VLOOKUP(A4284, [1]orders!A:B,2,FALSE)</f>
        <v>505</v>
      </c>
      <c r="J4284" s="14" t="str">
        <f>VLOOKUP(A4284, [1]orders!A:I,9,FALSE)</f>
        <v>wilda.petersen@aol.com</v>
      </c>
      <c r="K4284" s="14">
        <f>VLOOKUP(A4284, [1]orders!A:J,10,FALSE)</f>
        <v>11432</v>
      </c>
      <c r="L4284" s="2" t="str">
        <f>IFERROR(VLOOKUP(C4284, [5]stores!A:B, 2, FALSE), "Unknown")</f>
        <v>Baldwin Bikes</v>
      </c>
      <c r="M4284" s="2" t="str">
        <f>VLOOKUP(D4284,[3]products!A:B,2,FALSE)</f>
        <v>Sun Bicycles Drifter 7 - 2017</v>
      </c>
      <c r="N4284" s="2" t="str">
        <f>VLOOKUP(D4284, [3]products!A:H, 8, FALSE)</f>
        <v>Sun Bicycles</v>
      </c>
      <c r="O4284" s="21">
        <f>VLOOKUP(A4284, [1]orders!A:D, 4, FALSE)</f>
        <v>43187</v>
      </c>
      <c r="P4284" s="2">
        <v>2</v>
      </c>
      <c r="Q4284" s="2">
        <v>470.99</v>
      </c>
      <c r="R4284" s="27">
        <v>0.1</v>
      </c>
      <c r="S4284" s="2">
        <f t="shared" si="66"/>
        <v>941.98</v>
      </c>
    </row>
    <row r="4285" spans="1:19" x14ac:dyDescent="0.3">
      <c r="A4285" s="2">
        <v>1470</v>
      </c>
      <c r="B4285" s="2">
        <v>2</v>
      </c>
      <c r="C4285" s="2">
        <f>VLOOKUP(A4285, [1]orders!A:G, 7, FALSE)</f>
        <v>2</v>
      </c>
      <c r="D4285" s="2">
        <v>287</v>
      </c>
      <c r="E4285" s="2">
        <f>VLOOKUP(C4285, [2]staffs!A:G,1,FALSE)</f>
        <v>2</v>
      </c>
      <c r="F4285" s="2" t="str">
        <f>VLOOKUP(E4285, [2]staffs!A:D,4,FALSE)</f>
        <v>mireya.copeland@bikes.shop</v>
      </c>
      <c r="G4285" s="2">
        <f>VLOOKUP(D4285, [3]products!$A:$D, 4, FALSE)</f>
        <v>1</v>
      </c>
      <c r="H4285" s="2" t="str">
        <f>VLOOKUP(G4285, [4]categories!A:B, 2, FALSE)</f>
        <v>Children Bicycles</v>
      </c>
      <c r="I4285" s="14">
        <f>VLOOKUP(A4285, [1]orders!A:B,2,FALSE)</f>
        <v>505</v>
      </c>
      <c r="J4285" s="14" t="str">
        <f>VLOOKUP(A4285, [1]orders!A:I,9,FALSE)</f>
        <v>wilda.petersen@aol.com</v>
      </c>
      <c r="K4285" s="14">
        <f>VLOOKUP(A4285, [1]orders!A:J,10,FALSE)</f>
        <v>11432</v>
      </c>
      <c r="L4285" s="2" t="str">
        <f>IFERROR(VLOOKUP(C4285, [5]stores!A:B, 2, FALSE), "Unknown")</f>
        <v>Baldwin Bikes</v>
      </c>
      <c r="M4285" s="2" t="str">
        <f>VLOOKUP(D4285,[3]products!A:B,2,FALSE)</f>
        <v>Electra Straight 8 1 (16-inch) - Boy's - 2018</v>
      </c>
      <c r="N4285" s="2" t="str">
        <f>VLOOKUP(D4285, [3]products!A:H, 8, FALSE)</f>
        <v>Electra</v>
      </c>
      <c r="O4285" s="21">
        <f>VLOOKUP(A4285, [1]orders!A:D, 4, FALSE)</f>
        <v>43187</v>
      </c>
      <c r="P4285" s="2">
        <v>1</v>
      </c>
      <c r="Q4285" s="2">
        <v>279.99</v>
      </c>
      <c r="R4285" s="27">
        <v>0.05</v>
      </c>
      <c r="S4285" s="2">
        <f t="shared" si="66"/>
        <v>279.99</v>
      </c>
    </row>
    <row r="4286" spans="1:19" x14ac:dyDescent="0.3">
      <c r="A4286" s="2">
        <v>1470</v>
      </c>
      <c r="B4286" s="2">
        <v>3</v>
      </c>
      <c r="C4286" s="2">
        <f>VLOOKUP(A4286, [1]orders!A:G, 7, FALSE)</f>
        <v>2</v>
      </c>
      <c r="D4286" s="2">
        <v>252</v>
      </c>
      <c r="E4286" s="2">
        <f>VLOOKUP(C4286, [2]staffs!A:G,1,FALSE)</f>
        <v>2</v>
      </c>
      <c r="F4286" s="2" t="str">
        <f>VLOOKUP(E4286, [2]staffs!A:D,4,FALSE)</f>
        <v>mireya.copeland@bikes.shop</v>
      </c>
      <c r="G4286" s="2">
        <f>VLOOKUP(D4286, [3]products!$A:$D, 4, FALSE)</f>
        <v>3</v>
      </c>
      <c r="H4286" s="2" t="str">
        <f>VLOOKUP(G4286, [4]categories!A:B, 2, FALSE)</f>
        <v>Cruisers Bicycles</v>
      </c>
      <c r="I4286" s="14">
        <f>VLOOKUP(A4286, [1]orders!A:B,2,FALSE)</f>
        <v>505</v>
      </c>
      <c r="J4286" s="14" t="str">
        <f>VLOOKUP(A4286, [1]orders!A:I,9,FALSE)</f>
        <v>wilda.petersen@aol.com</v>
      </c>
      <c r="K4286" s="14">
        <f>VLOOKUP(A4286, [1]orders!A:J,10,FALSE)</f>
        <v>11432</v>
      </c>
      <c r="L4286" s="2" t="str">
        <f>IFERROR(VLOOKUP(C4286, [5]stores!A:B, 2, FALSE), "Unknown")</f>
        <v>Baldwin Bikes</v>
      </c>
      <c r="M4286" s="2" t="str">
        <f>VLOOKUP(D4286,[3]products!A:B,2,FALSE)</f>
        <v>Electra Townie Commute Go! Ladies' - 2018</v>
      </c>
      <c r="N4286" s="2" t="str">
        <f>VLOOKUP(D4286, [3]products!A:H, 8, FALSE)</f>
        <v>Electra</v>
      </c>
      <c r="O4286" s="21">
        <f>VLOOKUP(A4286, [1]orders!A:D, 4, FALSE)</f>
        <v>43187</v>
      </c>
      <c r="P4286" s="2">
        <v>2</v>
      </c>
      <c r="Q4286" s="2">
        <v>2999.99</v>
      </c>
      <c r="R4286" s="27">
        <v>0.05</v>
      </c>
      <c r="S4286" s="2">
        <f t="shared" si="66"/>
        <v>5999.98</v>
      </c>
    </row>
    <row r="4287" spans="1:19" x14ac:dyDescent="0.3">
      <c r="A4287" s="2">
        <v>1471</v>
      </c>
      <c r="B4287" s="2">
        <v>1</v>
      </c>
      <c r="C4287" s="2">
        <f>VLOOKUP(A4287, [1]orders!A:G, 7, FALSE)</f>
        <v>2</v>
      </c>
      <c r="D4287" s="2">
        <v>59</v>
      </c>
      <c r="E4287" s="2">
        <f>VLOOKUP(C4287, [2]staffs!A:G,1,FALSE)</f>
        <v>2</v>
      </c>
      <c r="F4287" s="2" t="str">
        <f>VLOOKUP(E4287, [2]staffs!A:D,4,FALSE)</f>
        <v>mireya.copeland@bikes.shop</v>
      </c>
      <c r="G4287" s="2">
        <f>VLOOKUP(D4287, [3]products!$A:$D, 4, FALSE)</f>
        <v>7</v>
      </c>
      <c r="H4287" s="2" t="str">
        <f>VLOOKUP(G4287, [4]categories!A:B, 2, FALSE)</f>
        <v>Road Bikes</v>
      </c>
      <c r="I4287" s="14">
        <f>VLOOKUP(A4287, [1]orders!A:B,2,FALSE)</f>
        <v>1310</v>
      </c>
      <c r="J4287" s="14" t="str">
        <f>VLOOKUP(A4287, [1]orders!A:I,9,FALSE)</f>
        <v>emanuel.mckee@yahoo.com</v>
      </c>
      <c r="K4287" s="14">
        <f>VLOOKUP(A4287, [1]orders!A:J,10,FALSE)</f>
        <v>12302</v>
      </c>
      <c r="L4287" s="2" t="str">
        <f>IFERROR(VLOOKUP(C4287, [5]stores!A:B, 2, FALSE), "Unknown")</f>
        <v>Baldwin Bikes</v>
      </c>
      <c r="M4287" s="2" t="str">
        <f>VLOOKUP(D4287,[3]products!A:B,2,FALSE)</f>
        <v>Trek Domane S 5 Disc - 2017</v>
      </c>
      <c r="N4287" s="2" t="str">
        <f>VLOOKUP(D4287, [3]products!A:H, 8, FALSE)</f>
        <v>Trek</v>
      </c>
      <c r="O4287" s="21">
        <f>VLOOKUP(A4287, [1]orders!A:D, 4, FALSE)</f>
        <v>43187</v>
      </c>
      <c r="P4287" s="2">
        <v>2</v>
      </c>
      <c r="Q4287" s="2">
        <v>2599.9899999999998</v>
      </c>
      <c r="R4287" s="27">
        <v>0.2</v>
      </c>
      <c r="S4287" s="2">
        <f t="shared" si="66"/>
        <v>5199.9799999999996</v>
      </c>
    </row>
    <row r="4288" spans="1:19" x14ac:dyDescent="0.3">
      <c r="A4288" s="2">
        <v>1471</v>
      </c>
      <c r="B4288" s="2">
        <v>2</v>
      </c>
      <c r="C4288" s="2">
        <f>VLOOKUP(A4288, [1]orders!A:G, 7, FALSE)</f>
        <v>2</v>
      </c>
      <c r="D4288" s="2">
        <v>136</v>
      </c>
      <c r="E4288" s="2">
        <f>VLOOKUP(C4288, [2]staffs!A:G,1,FALSE)</f>
        <v>2</v>
      </c>
      <c r="F4288" s="2" t="str">
        <f>VLOOKUP(E4288, [2]staffs!A:D,4,FALSE)</f>
        <v>mireya.copeland@bikes.shop</v>
      </c>
      <c r="G4288" s="2">
        <f>VLOOKUP(D4288, [3]products!$A:$D, 4, FALSE)</f>
        <v>6</v>
      </c>
      <c r="H4288" s="2" t="str">
        <f>VLOOKUP(G4288, [4]categories!A:B, 2, FALSE)</f>
        <v>Mountain Bikes</v>
      </c>
      <c r="I4288" s="14">
        <f>VLOOKUP(A4288, [1]orders!A:B,2,FALSE)</f>
        <v>1310</v>
      </c>
      <c r="J4288" s="14" t="str">
        <f>VLOOKUP(A4288, [1]orders!A:I,9,FALSE)</f>
        <v>emanuel.mckee@yahoo.com</v>
      </c>
      <c r="K4288" s="14">
        <f>VLOOKUP(A4288, [1]orders!A:J,10,FALSE)</f>
        <v>12302</v>
      </c>
      <c r="L4288" s="2" t="str">
        <f>IFERROR(VLOOKUP(C4288, [5]stores!A:B, 2, FALSE), "Unknown")</f>
        <v>Baldwin Bikes</v>
      </c>
      <c r="M4288" s="2" t="str">
        <f>VLOOKUP(D4288,[3]products!A:B,2,FALSE)</f>
        <v>Trek Procaliber 6 - 2018</v>
      </c>
      <c r="N4288" s="2" t="str">
        <f>VLOOKUP(D4288, [3]products!A:H, 8, FALSE)</f>
        <v>Trek</v>
      </c>
      <c r="O4288" s="21">
        <f>VLOOKUP(A4288, [1]orders!A:D, 4, FALSE)</f>
        <v>43187</v>
      </c>
      <c r="P4288" s="2">
        <v>1</v>
      </c>
      <c r="Q4288" s="2">
        <v>1799.99</v>
      </c>
      <c r="R4288" s="27">
        <v>7.0000000000000007E-2</v>
      </c>
      <c r="S4288" s="2">
        <f t="shared" si="66"/>
        <v>1799.99</v>
      </c>
    </row>
    <row r="4289" spans="1:19" x14ac:dyDescent="0.3">
      <c r="A4289" s="2">
        <v>1472</v>
      </c>
      <c r="B4289" s="2">
        <v>1</v>
      </c>
      <c r="C4289" s="2">
        <f>VLOOKUP(A4289, [1]orders!A:G, 7, FALSE)</f>
        <v>2</v>
      </c>
      <c r="D4289" s="2">
        <v>84</v>
      </c>
      <c r="E4289" s="2">
        <f>VLOOKUP(C4289, [2]staffs!A:G,1,FALSE)</f>
        <v>2</v>
      </c>
      <c r="F4289" s="2" t="str">
        <f>VLOOKUP(E4289, [2]staffs!A:D,4,FALSE)</f>
        <v>mireya.copeland@bikes.shop</v>
      </c>
      <c r="G4289" s="2">
        <f>VLOOKUP(D4289, [3]products!$A:$D, 4, FALSE)</f>
        <v>1</v>
      </c>
      <c r="H4289" s="2" t="str">
        <f>VLOOKUP(G4289, [4]categories!A:B, 2, FALSE)</f>
        <v>Children Bicycles</v>
      </c>
      <c r="I4289" s="14">
        <f>VLOOKUP(A4289, [1]orders!A:B,2,FALSE)</f>
        <v>114</v>
      </c>
      <c r="J4289" s="14" t="str">
        <f>VLOOKUP(A4289, [1]orders!A:I,9,FALSE)</f>
        <v>thalia.horne@yahoo.com</v>
      </c>
      <c r="K4289" s="14">
        <f>VLOOKUP(A4289, [1]orders!A:J,10,FALSE)</f>
        <v>11701</v>
      </c>
      <c r="L4289" s="2" t="str">
        <f>IFERROR(VLOOKUP(C4289, [5]stores!A:B, 2, FALSE), "Unknown")</f>
        <v>Baldwin Bikes</v>
      </c>
      <c r="M4289" s="2" t="str">
        <f>VLOOKUP(D4289,[3]products!A:B,2,FALSE)</f>
        <v>Sun Bicycles Lil Kitt'n - 2017</v>
      </c>
      <c r="N4289" s="2" t="str">
        <f>VLOOKUP(D4289, [3]products!A:H, 8, FALSE)</f>
        <v>Sun Bicycles</v>
      </c>
      <c r="O4289" s="21">
        <f>VLOOKUP(A4289, [1]orders!A:D, 4, FALSE)</f>
        <v>43188</v>
      </c>
      <c r="P4289" s="2">
        <v>1</v>
      </c>
      <c r="Q4289" s="2">
        <v>109.99</v>
      </c>
      <c r="R4289" s="27">
        <v>0.2</v>
      </c>
      <c r="S4289" s="2">
        <f t="shared" si="66"/>
        <v>109.99</v>
      </c>
    </row>
    <row r="4290" spans="1:19" x14ac:dyDescent="0.3">
      <c r="A4290" s="2">
        <v>1472</v>
      </c>
      <c r="B4290" s="2">
        <v>2</v>
      </c>
      <c r="C4290" s="2">
        <f>VLOOKUP(A4290, [1]orders!A:G, 7, FALSE)</f>
        <v>2</v>
      </c>
      <c r="D4290" s="2">
        <v>300</v>
      </c>
      <c r="E4290" s="2">
        <f>VLOOKUP(C4290, [2]staffs!A:G,1,FALSE)</f>
        <v>2</v>
      </c>
      <c r="F4290" s="2" t="str">
        <f>VLOOKUP(E4290, [2]staffs!A:D,4,FALSE)</f>
        <v>mireya.copeland@bikes.shop</v>
      </c>
      <c r="G4290" s="2">
        <f>VLOOKUP(D4290, [3]products!$A:$D, 4, FALSE)</f>
        <v>2</v>
      </c>
      <c r="H4290" s="2" t="str">
        <f>VLOOKUP(G4290, [4]categories!A:B, 2, FALSE)</f>
        <v>Comfort Bicycles</v>
      </c>
      <c r="I4290" s="14">
        <f>VLOOKUP(A4290, [1]orders!A:B,2,FALSE)</f>
        <v>114</v>
      </c>
      <c r="J4290" s="14" t="str">
        <f>VLOOKUP(A4290, [1]orders!A:I,9,FALSE)</f>
        <v>thalia.horne@yahoo.com</v>
      </c>
      <c r="K4290" s="14">
        <f>VLOOKUP(A4290, [1]orders!A:J,10,FALSE)</f>
        <v>11701</v>
      </c>
      <c r="L4290" s="2" t="str">
        <f>IFERROR(VLOOKUP(C4290, [5]stores!A:B, 2, FALSE), "Unknown")</f>
        <v>Baldwin Bikes</v>
      </c>
      <c r="M4290" s="2" t="str">
        <f>VLOOKUP(D4290,[3]products!A:B,2,FALSE)</f>
        <v>Electra Townie Balloon 3i EQ Ladies' - 2018</v>
      </c>
      <c r="N4290" s="2" t="str">
        <f>VLOOKUP(D4290, [3]products!A:H, 8, FALSE)</f>
        <v>Electra</v>
      </c>
      <c r="O4290" s="21">
        <f>VLOOKUP(A4290, [1]orders!A:D, 4, FALSE)</f>
        <v>43188</v>
      </c>
      <c r="P4290" s="2">
        <v>1</v>
      </c>
      <c r="Q4290" s="2">
        <v>799.99</v>
      </c>
      <c r="R4290" s="27">
        <v>0.2</v>
      </c>
      <c r="S4290" s="2">
        <f t="shared" si="66"/>
        <v>799.99</v>
      </c>
    </row>
    <row r="4291" spans="1:19" x14ac:dyDescent="0.3">
      <c r="A4291" s="2">
        <v>1473</v>
      </c>
      <c r="B4291" s="2">
        <v>1</v>
      </c>
      <c r="C4291" s="2">
        <f>VLOOKUP(A4291, [1]orders!A:G, 7, FALSE)</f>
        <v>1</v>
      </c>
      <c r="D4291" s="2">
        <v>84</v>
      </c>
      <c r="E4291" s="2">
        <f>VLOOKUP(C4291, [2]staffs!A:G,1,FALSE)</f>
        <v>1</v>
      </c>
      <c r="F4291" s="2" t="str">
        <f>VLOOKUP(E4291, [2]staffs!A:D,4,FALSE)</f>
        <v>fabiola.jackson@bikes.shop</v>
      </c>
      <c r="G4291" s="2">
        <f>VLOOKUP(D4291, [3]products!$A:$D, 4, FALSE)</f>
        <v>1</v>
      </c>
      <c r="H4291" s="2" t="str">
        <f>VLOOKUP(G4291, [4]categories!A:B, 2, FALSE)</f>
        <v>Children Bicycles</v>
      </c>
      <c r="I4291" s="14">
        <f>VLOOKUP(A4291, [1]orders!A:B,2,FALSE)</f>
        <v>302</v>
      </c>
      <c r="J4291" s="14" t="str">
        <f>VLOOKUP(A4291, [1]orders!A:I,9,FALSE)</f>
        <v>hayden.cross@gmail.com</v>
      </c>
      <c r="K4291" s="14">
        <f>VLOOKUP(A4291, [1]orders!A:J,10,FALSE)</f>
        <v>92307</v>
      </c>
      <c r="L4291" s="2" t="str">
        <f>IFERROR(VLOOKUP(C4291, [5]stores!A:B, 2, FALSE), "Unknown")</f>
        <v>Santa Cruz Bikes</v>
      </c>
      <c r="M4291" s="2" t="str">
        <f>VLOOKUP(D4291,[3]products!A:B,2,FALSE)</f>
        <v>Sun Bicycles Lil Kitt'n - 2017</v>
      </c>
      <c r="N4291" s="2" t="str">
        <f>VLOOKUP(D4291, [3]products!A:H, 8, FALSE)</f>
        <v>Sun Bicycles</v>
      </c>
      <c r="O4291" s="21">
        <f>VLOOKUP(A4291, [1]orders!A:D, 4, FALSE)</f>
        <v>43189</v>
      </c>
      <c r="P4291" s="2">
        <v>2</v>
      </c>
      <c r="Q4291" s="2">
        <v>109.99</v>
      </c>
      <c r="R4291" s="27">
        <v>0.2</v>
      </c>
      <c r="S4291" s="2">
        <f t="shared" ref="S4291:S4354" si="67">P4291*Q4291</f>
        <v>219.98</v>
      </c>
    </row>
    <row r="4292" spans="1:19" x14ac:dyDescent="0.3">
      <c r="A4292" s="2">
        <v>1473</v>
      </c>
      <c r="B4292" s="2">
        <v>2</v>
      </c>
      <c r="C4292" s="2">
        <f>VLOOKUP(A4292, [1]orders!A:G, 7, FALSE)</f>
        <v>1</v>
      </c>
      <c r="D4292" s="2">
        <v>102</v>
      </c>
      <c r="E4292" s="2">
        <f>VLOOKUP(C4292, [2]staffs!A:G,1,FALSE)</f>
        <v>1</v>
      </c>
      <c r="F4292" s="2" t="str">
        <f>VLOOKUP(E4292, [2]staffs!A:D,4,FALSE)</f>
        <v>fabiola.jackson@bikes.shop</v>
      </c>
      <c r="G4292" s="2">
        <f>VLOOKUP(D4292, [3]products!$A:$D, 4, FALSE)</f>
        <v>2</v>
      </c>
      <c r="H4292" s="2" t="str">
        <f>VLOOKUP(G4292, [4]categories!A:B, 2, FALSE)</f>
        <v>Comfort Bicycles</v>
      </c>
      <c r="I4292" s="14">
        <f>VLOOKUP(A4292, [1]orders!A:B,2,FALSE)</f>
        <v>302</v>
      </c>
      <c r="J4292" s="14" t="str">
        <f>VLOOKUP(A4292, [1]orders!A:I,9,FALSE)</f>
        <v>hayden.cross@gmail.com</v>
      </c>
      <c r="K4292" s="14">
        <f>VLOOKUP(A4292, [1]orders!A:J,10,FALSE)</f>
        <v>92307</v>
      </c>
      <c r="L4292" s="2" t="str">
        <f>IFERROR(VLOOKUP(C4292, [5]stores!A:B, 2, FALSE), "Unknown")</f>
        <v>Santa Cruz Bikes</v>
      </c>
      <c r="M4292" s="2" t="str">
        <f>VLOOKUP(D4292,[3]products!A:B,2,FALSE)</f>
        <v>Electra Townie Original 7D - 2017</v>
      </c>
      <c r="N4292" s="2" t="str">
        <f>VLOOKUP(D4292, [3]products!A:H, 8, FALSE)</f>
        <v>Electra</v>
      </c>
      <c r="O4292" s="21">
        <f>VLOOKUP(A4292, [1]orders!A:D, 4, FALSE)</f>
        <v>43189</v>
      </c>
      <c r="P4292" s="2">
        <v>1</v>
      </c>
      <c r="Q4292" s="2">
        <v>489.99</v>
      </c>
      <c r="R4292" s="27">
        <v>7.0000000000000007E-2</v>
      </c>
      <c r="S4292" s="2">
        <f t="shared" si="67"/>
        <v>489.99</v>
      </c>
    </row>
    <row r="4293" spans="1:19" x14ac:dyDescent="0.3">
      <c r="A4293" s="2">
        <v>1474</v>
      </c>
      <c r="B4293" s="2">
        <v>1</v>
      </c>
      <c r="C4293" s="2">
        <f>VLOOKUP(A4293, [1]orders!A:G, 7, FALSE)</f>
        <v>1</v>
      </c>
      <c r="D4293" s="2">
        <v>301</v>
      </c>
      <c r="E4293" s="2">
        <f>VLOOKUP(C4293, [2]staffs!A:G,1,FALSE)</f>
        <v>1</v>
      </c>
      <c r="F4293" s="2" t="str">
        <f>VLOOKUP(E4293, [2]staffs!A:D,4,FALSE)</f>
        <v>fabiola.jackson@bikes.shop</v>
      </c>
      <c r="G4293" s="2">
        <f>VLOOKUP(D4293, [3]products!$A:$D, 4, FALSE)</f>
        <v>2</v>
      </c>
      <c r="H4293" s="2" t="str">
        <f>VLOOKUP(G4293, [4]categories!A:B, 2, FALSE)</f>
        <v>Comfort Bicycles</v>
      </c>
      <c r="I4293" s="14">
        <f>VLOOKUP(A4293, [1]orders!A:B,2,FALSE)</f>
        <v>816</v>
      </c>
      <c r="J4293" s="14" t="str">
        <f>VLOOKUP(A4293, [1]orders!A:I,9,FALSE)</f>
        <v>marshall.johnson@yahoo.com</v>
      </c>
      <c r="K4293" s="14">
        <f>VLOOKUP(A4293, [1]orders!A:J,10,FALSE)</f>
        <v>92083</v>
      </c>
      <c r="L4293" s="2" t="str">
        <f>IFERROR(VLOOKUP(C4293, [5]stores!A:B, 2, FALSE), "Unknown")</f>
        <v>Santa Cruz Bikes</v>
      </c>
      <c r="M4293" s="2" t="str">
        <f>VLOOKUP(D4293,[3]products!A:B,2,FALSE)</f>
        <v>Electra Townie Balloon 7i EQ - 2018</v>
      </c>
      <c r="N4293" s="2" t="str">
        <f>VLOOKUP(D4293, [3]products!A:H, 8, FALSE)</f>
        <v>Electra</v>
      </c>
      <c r="O4293" s="21">
        <f>VLOOKUP(A4293, [1]orders!A:D, 4, FALSE)</f>
        <v>43189</v>
      </c>
      <c r="P4293" s="2">
        <v>1</v>
      </c>
      <c r="Q4293" s="2">
        <v>899.99</v>
      </c>
      <c r="R4293" s="27">
        <v>0.2</v>
      </c>
      <c r="S4293" s="2">
        <f t="shared" si="67"/>
        <v>899.99</v>
      </c>
    </row>
    <row r="4294" spans="1:19" x14ac:dyDescent="0.3">
      <c r="A4294" s="2">
        <v>1474</v>
      </c>
      <c r="B4294" s="2">
        <v>2</v>
      </c>
      <c r="C4294" s="2">
        <f>VLOOKUP(A4294, [1]orders!A:G, 7, FALSE)</f>
        <v>1</v>
      </c>
      <c r="D4294" s="2">
        <v>123</v>
      </c>
      <c r="E4294" s="2">
        <f>VLOOKUP(C4294, [2]staffs!A:G,1,FALSE)</f>
        <v>1</v>
      </c>
      <c r="F4294" s="2" t="str">
        <f>VLOOKUP(E4294, [2]staffs!A:D,4,FALSE)</f>
        <v>fabiola.jackson@bikes.shop</v>
      </c>
      <c r="G4294" s="2">
        <f>VLOOKUP(D4294, [3]products!$A:$D, 4, FALSE)</f>
        <v>6</v>
      </c>
      <c r="H4294" s="2" t="str">
        <f>VLOOKUP(G4294, [4]categories!A:B, 2, FALSE)</f>
        <v>Mountain Bikes</v>
      </c>
      <c r="I4294" s="14">
        <f>VLOOKUP(A4294, [1]orders!A:B,2,FALSE)</f>
        <v>816</v>
      </c>
      <c r="J4294" s="14" t="str">
        <f>VLOOKUP(A4294, [1]orders!A:I,9,FALSE)</f>
        <v>marshall.johnson@yahoo.com</v>
      </c>
      <c r="K4294" s="14">
        <f>VLOOKUP(A4294, [1]orders!A:J,10,FALSE)</f>
        <v>92083</v>
      </c>
      <c r="L4294" s="2" t="str">
        <f>IFERROR(VLOOKUP(C4294, [5]stores!A:B, 2, FALSE), "Unknown")</f>
        <v>Santa Cruz Bikes</v>
      </c>
      <c r="M4294" s="2" t="str">
        <f>VLOOKUP(D4294,[3]products!A:B,2,FALSE)</f>
        <v>Trek Farley Carbon Frameset - 2018</v>
      </c>
      <c r="N4294" s="2" t="str">
        <f>VLOOKUP(D4294, [3]products!A:H, 8, FALSE)</f>
        <v>Trek</v>
      </c>
      <c r="O4294" s="21">
        <f>VLOOKUP(A4294, [1]orders!A:D, 4, FALSE)</f>
        <v>43189</v>
      </c>
      <c r="P4294" s="2">
        <v>1</v>
      </c>
      <c r="Q4294" s="2">
        <v>999.99</v>
      </c>
      <c r="R4294" s="27">
        <v>0.05</v>
      </c>
      <c r="S4294" s="2">
        <f t="shared" si="67"/>
        <v>999.99</v>
      </c>
    </row>
    <row r="4295" spans="1:19" x14ac:dyDescent="0.3">
      <c r="A4295" s="2">
        <v>1475</v>
      </c>
      <c r="B4295" s="2">
        <v>1</v>
      </c>
      <c r="C4295" s="2">
        <f>VLOOKUP(A4295, [1]orders!A:G, 7, FALSE)</f>
        <v>2</v>
      </c>
      <c r="D4295" s="2">
        <v>306</v>
      </c>
      <c r="E4295" s="2">
        <f>VLOOKUP(C4295, [2]staffs!A:G,1,FALSE)</f>
        <v>2</v>
      </c>
      <c r="F4295" s="2" t="str">
        <f>VLOOKUP(E4295, [2]staffs!A:D,4,FALSE)</f>
        <v>mireya.copeland@bikes.shop</v>
      </c>
      <c r="G4295" s="2">
        <f>VLOOKUP(D4295, [3]products!$A:$D, 4, FALSE)</f>
        <v>2</v>
      </c>
      <c r="H4295" s="2" t="str">
        <f>VLOOKUP(G4295, [4]categories!A:B, 2, FALSE)</f>
        <v>Comfort Bicycles</v>
      </c>
      <c r="I4295" s="14">
        <f>VLOOKUP(A4295, [1]orders!A:B,2,FALSE)</f>
        <v>112</v>
      </c>
      <c r="J4295" s="14" t="str">
        <f>VLOOKUP(A4295, [1]orders!A:I,9,FALSE)</f>
        <v>yuk.vega@yahoo.com</v>
      </c>
      <c r="K4295" s="14">
        <f>VLOOKUP(A4295, [1]orders!A:J,10,FALSE)</f>
        <v>11552</v>
      </c>
      <c r="L4295" s="2" t="str">
        <f>IFERROR(VLOOKUP(C4295, [5]stores!A:B, 2, FALSE), "Unknown")</f>
        <v>Baldwin Bikes</v>
      </c>
      <c r="M4295" s="2" t="str">
        <f>VLOOKUP(D4295,[3]products!A:B,2,FALSE)</f>
        <v>Electra Townie Balloon 7i EQ Ladies' - 2017/2018</v>
      </c>
      <c r="N4295" s="2" t="str">
        <f>VLOOKUP(D4295, [3]products!A:H, 8, FALSE)</f>
        <v>Electra</v>
      </c>
      <c r="O4295" s="21">
        <f>VLOOKUP(A4295, [1]orders!A:D, 4, FALSE)</f>
        <v>43189</v>
      </c>
      <c r="P4295" s="2">
        <v>2</v>
      </c>
      <c r="Q4295" s="2">
        <v>899.99</v>
      </c>
      <c r="R4295" s="27">
        <v>0.05</v>
      </c>
      <c r="S4295" s="2">
        <f t="shared" si="67"/>
        <v>1799.98</v>
      </c>
    </row>
    <row r="4296" spans="1:19" x14ac:dyDescent="0.3">
      <c r="A4296" s="2">
        <v>1475</v>
      </c>
      <c r="B4296" s="2">
        <v>2</v>
      </c>
      <c r="C4296" s="2">
        <f>VLOOKUP(A4296, [1]orders!A:G, 7, FALSE)</f>
        <v>2</v>
      </c>
      <c r="D4296" s="2">
        <v>261</v>
      </c>
      <c r="E4296" s="2">
        <f>VLOOKUP(C4296, [2]staffs!A:G,1,FALSE)</f>
        <v>2</v>
      </c>
      <c r="F4296" s="2" t="str">
        <f>VLOOKUP(E4296, [2]staffs!A:D,4,FALSE)</f>
        <v>mireya.copeland@bikes.shop</v>
      </c>
      <c r="G4296" s="2">
        <f>VLOOKUP(D4296, [3]products!$A:$D, 4, FALSE)</f>
        <v>3</v>
      </c>
      <c r="H4296" s="2" t="str">
        <f>VLOOKUP(G4296, [4]categories!A:B, 2, FALSE)</f>
        <v>Cruisers Bicycles</v>
      </c>
      <c r="I4296" s="14">
        <f>VLOOKUP(A4296, [1]orders!A:B,2,FALSE)</f>
        <v>112</v>
      </c>
      <c r="J4296" s="14" t="str">
        <f>VLOOKUP(A4296, [1]orders!A:I,9,FALSE)</f>
        <v>yuk.vega@yahoo.com</v>
      </c>
      <c r="K4296" s="14">
        <f>VLOOKUP(A4296, [1]orders!A:J,10,FALSE)</f>
        <v>11552</v>
      </c>
      <c r="L4296" s="2" t="str">
        <f>IFERROR(VLOOKUP(C4296, [5]stores!A:B, 2, FALSE), "Unknown")</f>
        <v>Baldwin Bikes</v>
      </c>
      <c r="M4296" s="2" t="str">
        <f>VLOOKUP(D4296,[3]products!A:B,2,FALSE)</f>
        <v>Electra Townie Balloon 7i EQ - 2018</v>
      </c>
      <c r="N4296" s="2" t="str">
        <f>VLOOKUP(D4296, [3]products!A:H, 8, FALSE)</f>
        <v>Electra</v>
      </c>
      <c r="O4296" s="21">
        <f>VLOOKUP(A4296, [1]orders!A:D, 4, FALSE)</f>
        <v>43189</v>
      </c>
      <c r="P4296" s="2">
        <v>2</v>
      </c>
      <c r="Q4296" s="2">
        <v>899.99</v>
      </c>
      <c r="R4296" s="27">
        <v>7.0000000000000007E-2</v>
      </c>
      <c r="S4296" s="2">
        <f t="shared" si="67"/>
        <v>1799.98</v>
      </c>
    </row>
    <row r="4297" spans="1:19" x14ac:dyDescent="0.3">
      <c r="A4297" s="2">
        <v>1475</v>
      </c>
      <c r="B4297" s="2">
        <v>3</v>
      </c>
      <c r="C4297" s="2">
        <f>VLOOKUP(A4297, [1]orders!A:G, 7, FALSE)</f>
        <v>2</v>
      </c>
      <c r="D4297" s="2">
        <v>161</v>
      </c>
      <c r="E4297" s="2">
        <f>VLOOKUP(C4297, [2]staffs!A:G,1,FALSE)</f>
        <v>2</v>
      </c>
      <c r="F4297" s="2" t="str">
        <f>VLOOKUP(E4297, [2]staffs!A:D,4,FALSE)</f>
        <v>mireya.copeland@bikes.shop</v>
      </c>
      <c r="G4297" s="2">
        <f>VLOOKUP(D4297, [3]products!$A:$D, 4, FALSE)</f>
        <v>7</v>
      </c>
      <c r="H4297" s="2" t="str">
        <f>VLOOKUP(G4297, [4]categories!A:B, 2, FALSE)</f>
        <v>Road Bikes</v>
      </c>
      <c r="I4297" s="14">
        <f>VLOOKUP(A4297, [1]orders!A:B,2,FALSE)</f>
        <v>112</v>
      </c>
      <c r="J4297" s="14" t="str">
        <f>VLOOKUP(A4297, [1]orders!A:I,9,FALSE)</f>
        <v>yuk.vega@yahoo.com</v>
      </c>
      <c r="K4297" s="14">
        <f>VLOOKUP(A4297, [1]orders!A:J,10,FALSE)</f>
        <v>11552</v>
      </c>
      <c r="L4297" s="2" t="str">
        <f>IFERROR(VLOOKUP(C4297, [5]stores!A:B, 2, FALSE), "Unknown")</f>
        <v>Baldwin Bikes</v>
      </c>
      <c r="M4297" s="2" t="str">
        <f>VLOOKUP(D4297,[3]products!A:B,2,FALSE)</f>
        <v>Surly ECR - 2018</v>
      </c>
      <c r="N4297" s="2" t="str">
        <f>VLOOKUP(D4297, [3]products!A:H, 8, FALSE)</f>
        <v>Surly</v>
      </c>
      <c r="O4297" s="21">
        <f>VLOOKUP(A4297, [1]orders!A:D, 4, FALSE)</f>
        <v>43189</v>
      </c>
      <c r="P4297" s="2">
        <v>2</v>
      </c>
      <c r="Q4297" s="2">
        <v>1899</v>
      </c>
      <c r="R4297" s="27">
        <v>0.05</v>
      </c>
      <c r="S4297" s="2">
        <f t="shared" si="67"/>
        <v>3798</v>
      </c>
    </row>
    <row r="4298" spans="1:19" x14ac:dyDescent="0.3">
      <c r="A4298" s="2">
        <v>1475</v>
      </c>
      <c r="B4298" s="2">
        <v>4</v>
      </c>
      <c r="C4298" s="2">
        <f>VLOOKUP(A4298, [1]orders!A:G, 7, FALSE)</f>
        <v>2</v>
      </c>
      <c r="D4298" s="2">
        <v>248</v>
      </c>
      <c r="E4298" s="2">
        <f>VLOOKUP(C4298, [2]staffs!A:G,1,FALSE)</f>
        <v>2</v>
      </c>
      <c r="F4298" s="2" t="str">
        <f>VLOOKUP(E4298, [2]staffs!A:D,4,FALSE)</f>
        <v>mireya.copeland@bikes.shop</v>
      </c>
      <c r="G4298" s="2">
        <f>VLOOKUP(D4298, [3]products!$A:$D, 4, FALSE)</f>
        <v>3</v>
      </c>
      <c r="H4298" s="2" t="str">
        <f>VLOOKUP(G4298, [4]categories!A:B, 2, FALSE)</f>
        <v>Cruisers Bicycles</v>
      </c>
      <c r="I4298" s="14">
        <f>VLOOKUP(A4298, [1]orders!A:B,2,FALSE)</f>
        <v>112</v>
      </c>
      <c r="J4298" s="14" t="str">
        <f>VLOOKUP(A4298, [1]orders!A:I,9,FALSE)</f>
        <v>yuk.vega@yahoo.com</v>
      </c>
      <c r="K4298" s="14">
        <f>VLOOKUP(A4298, [1]orders!A:J,10,FALSE)</f>
        <v>11552</v>
      </c>
      <c r="L4298" s="2" t="str">
        <f>IFERROR(VLOOKUP(C4298, [5]stores!A:B, 2, FALSE), "Unknown")</f>
        <v>Baldwin Bikes</v>
      </c>
      <c r="M4298" s="2" t="str">
        <f>VLOOKUP(D4298,[3]products!A:B,2,FALSE)</f>
        <v>Electra Townie Original 7D EQ Ladies' - 2017/2018</v>
      </c>
      <c r="N4298" s="2" t="str">
        <f>VLOOKUP(D4298, [3]products!A:H, 8, FALSE)</f>
        <v>Electra</v>
      </c>
      <c r="O4298" s="21">
        <f>VLOOKUP(A4298, [1]orders!A:D, 4, FALSE)</f>
        <v>43189</v>
      </c>
      <c r="P4298" s="2">
        <v>2</v>
      </c>
      <c r="Q4298" s="2">
        <v>599.99</v>
      </c>
      <c r="R4298" s="27">
        <v>0.2</v>
      </c>
      <c r="S4298" s="2">
        <f t="shared" si="67"/>
        <v>1199.98</v>
      </c>
    </row>
    <row r="4299" spans="1:19" x14ac:dyDescent="0.3">
      <c r="A4299" s="2">
        <v>1476</v>
      </c>
      <c r="B4299" s="2">
        <v>1</v>
      </c>
      <c r="C4299" s="2">
        <f>VLOOKUP(A4299, [1]orders!A:G, 7, FALSE)</f>
        <v>2</v>
      </c>
      <c r="D4299" s="2">
        <v>142</v>
      </c>
      <c r="E4299" s="2">
        <f>VLOOKUP(C4299, [2]staffs!A:G,1,FALSE)</f>
        <v>2</v>
      </c>
      <c r="F4299" s="2" t="str">
        <f>VLOOKUP(E4299, [2]staffs!A:D,4,FALSE)</f>
        <v>mireya.copeland@bikes.shop</v>
      </c>
      <c r="G4299" s="2">
        <f>VLOOKUP(D4299, [3]products!$A:$D, 4, FALSE)</f>
        <v>6</v>
      </c>
      <c r="H4299" s="2" t="str">
        <f>VLOOKUP(G4299, [4]categories!A:B, 2, FALSE)</f>
        <v>Mountain Bikes</v>
      </c>
      <c r="I4299" s="14">
        <f>VLOOKUP(A4299, [1]orders!A:B,2,FALSE)</f>
        <v>35</v>
      </c>
      <c r="J4299" s="14" t="str">
        <f>VLOOKUP(A4299, [1]orders!A:I,9,FALSE)</f>
        <v>guillermina.noble@msn.com</v>
      </c>
      <c r="K4299" s="14">
        <f>VLOOKUP(A4299, [1]orders!A:J,10,FALSE)</f>
        <v>13027</v>
      </c>
      <c r="L4299" s="2" t="str">
        <f>IFERROR(VLOOKUP(C4299, [5]stores!A:B, 2, FALSE), "Unknown")</f>
        <v>Baldwin Bikes</v>
      </c>
      <c r="M4299" s="2" t="str">
        <f>VLOOKUP(D4299,[3]products!A:B,2,FALSE)</f>
        <v>Trek Fuel EX 8 29 XT - 2018</v>
      </c>
      <c r="N4299" s="2" t="str">
        <f>VLOOKUP(D4299, [3]products!A:H, 8, FALSE)</f>
        <v>Trek</v>
      </c>
      <c r="O4299" s="21">
        <f>VLOOKUP(A4299, [1]orders!A:D, 4, FALSE)</f>
        <v>43190</v>
      </c>
      <c r="P4299" s="2">
        <v>2</v>
      </c>
      <c r="Q4299" s="2">
        <v>3199.99</v>
      </c>
      <c r="R4299" s="27">
        <v>7.0000000000000007E-2</v>
      </c>
      <c r="S4299" s="2">
        <f t="shared" si="67"/>
        <v>6399.98</v>
      </c>
    </row>
    <row r="4300" spans="1:19" x14ac:dyDescent="0.3">
      <c r="A4300" s="2">
        <v>1476</v>
      </c>
      <c r="B4300" s="2">
        <v>2</v>
      </c>
      <c r="C4300" s="2">
        <f>VLOOKUP(A4300, [1]orders!A:G, 7, FALSE)</f>
        <v>2</v>
      </c>
      <c r="D4300" s="2">
        <v>91</v>
      </c>
      <c r="E4300" s="2">
        <f>VLOOKUP(C4300, [2]staffs!A:G,1,FALSE)</f>
        <v>2</v>
      </c>
      <c r="F4300" s="2" t="str">
        <f>VLOOKUP(E4300, [2]staffs!A:D,4,FALSE)</f>
        <v>mireya.copeland@bikes.shop</v>
      </c>
      <c r="G4300" s="2">
        <f>VLOOKUP(D4300, [3]products!$A:$D, 4, FALSE)</f>
        <v>1</v>
      </c>
      <c r="H4300" s="2" t="str">
        <f>VLOOKUP(G4300, [4]categories!A:B, 2, FALSE)</f>
        <v>Children Bicycles</v>
      </c>
      <c r="I4300" s="14">
        <f>VLOOKUP(A4300, [1]orders!A:B,2,FALSE)</f>
        <v>35</v>
      </c>
      <c r="J4300" s="14" t="str">
        <f>VLOOKUP(A4300, [1]orders!A:I,9,FALSE)</f>
        <v>guillermina.noble@msn.com</v>
      </c>
      <c r="K4300" s="14">
        <f>VLOOKUP(A4300, [1]orders!A:J,10,FALSE)</f>
        <v>13027</v>
      </c>
      <c r="L4300" s="2" t="str">
        <f>IFERROR(VLOOKUP(C4300, [5]stores!A:B, 2, FALSE), "Unknown")</f>
        <v>Baldwin Bikes</v>
      </c>
      <c r="M4300" s="2" t="str">
        <f>VLOOKUP(D4300,[3]products!A:B,2,FALSE)</f>
        <v>Trek Precaliber 24 (21-Speed) - Girls - 2017</v>
      </c>
      <c r="N4300" s="2" t="str">
        <f>VLOOKUP(D4300, [3]products!A:H, 8, FALSE)</f>
        <v>Trek</v>
      </c>
      <c r="O4300" s="21">
        <f>VLOOKUP(A4300, [1]orders!A:D, 4, FALSE)</f>
        <v>43190</v>
      </c>
      <c r="P4300" s="2">
        <v>2</v>
      </c>
      <c r="Q4300" s="2">
        <v>349.99</v>
      </c>
      <c r="R4300" s="27">
        <v>7.0000000000000007E-2</v>
      </c>
      <c r="S4300" s="2">
        <f t="shared" si="67"/>
        <v>699.98</v>
      </c>
    </row>
    <row r="4301" spans="1:19" x14ac:dyDescent="0.3">
      <c r="A4301" s="2">
        <v>1476</v>
      </c>
      <c r="B4301" s="2">
        <v>3</v>
      </c>
      <c r="C4301" s="2">
        <f>VLOOKUP(A4301, [1]orders!A:G, 7, FALSE)</f>
        <v>2</v>
      </c>
      <c r="D4301" s="2">
        <v>43</v>
      </c>
      <c r="E4301" s="2">
        <f>VLOOKUP(C4301, [2]staffs!A:G,1,FALSE)</f>
        <v>2</v>
      </c>
      <c r="F4301" s="2" t="str">
        <f>VLOOKUP(E4301, [2]staffs!A:D,4,FALSE)</f>
        <v>mireya.copeland@bikes.shop</v>
      </c>
      <c r="G4301" s="2">
        <f>VLOOKUP(D4301, [3]products!$A:$D, 4, FALSE)</f>
        <v>6</v>
      </c>
      <c r="H4301" s="2" t="str">
        <f>VLOOKUP(G4301, [4]categories!A:B, 2, FALSE)</f>
        <v>Mountain Bikes</v>
      </c>
      <c r="I4301" s="14">
        <f>VLOOKUP(A4301, [1]orders!A:B,2,FALSE)</f>
        <v>35</v>
      </c>
      <c r="J4301" s="14" t="str">
        <f>VLOOKUP(A4301, [1]orders!A:I,9,FALSE)</f>
        <v>guillermina.noble@msn.com</v>
      </c>
      <c r="K4301" s="14">
        <f>VLOOKUP(A4301, [1]orders!A:J,10,FALSE)</f>
        <v>13027</v>
      </c>
      <c r="L4301" s="2" t="str">
        <f>IFERROR(VLOOKUP(C4301, [5]stores!A:B, 2, FALSE), "Unknown")</f>
        <v>Baldwin Bikes</v>
      </c>
      <c r="M4301" s="2" t="str">
        <f>VLOOKUP(D4301,[3]products!A:B,2,FALSE)</f>
        <v>Trek Fuel EX 9.8 27.5 Plus - 2017</v>
      </c>
      <c r="N4301" s="2" t="str">
        <f>VLOOKUP(D4301, [3]products!A:H, 8, FALSE)</f>
        <v>Trek</v>
      </c>
      <c r="O4301" s="21">
        <f>VLOOKUP(A4301, [1]orders!A:D, 4, FALSE)</f>
        <v>43190</v>
      </c>
      <c r="P4301" s="2">
        <v>1</v>
      </c>
      <c r="Q4301" s="2">
        <v>5299.99</v>
      </c>
      <c r="R4301" s="27">
        <v>7.0000000000000007E-2</v>
      </c>
      <c r="S4301" s="2">
        <f t="shared" si="67"/>
        <v>5299.99</v>
      </c>
    </row>
    <row r="4302" spans="1:19" x14ac:dyDescent="0.3">
      <c r="A4302" s="2">
        <v>1476</v>
      </c>
      <c r="B4302" s="2">
        <v>4</v>
      </c>
      <c r="C4302" s="2">
        <f>VLOOKUP(A4302, [1]orders!A:G, 7, FALSE)</f>
        <v>2</v>
      </c>
      <c r="D4302" s="2">
        <v>191</v>
      </c>
      <c r="E4302" s="2">
        <f>VLOOKUP(C4302, [2]staffs!A:G,1,FALSE)</f>
        <v>2</v>
      </c>
      <c r="F4302" s="2" t="str">
        <f>VLOOKUP(E4302, [2]staffs!A:D,4,FALSE)</f>
        <v>mireya.copeland@bikes.shop</v>
      </c>
      <c r="G4302" s="2">
        <f>VLOOKUP(D4302, [3]products!$A:$D, 4, FALSE)</f>
        <v>5</v>
      </c>
      <c r="H4302" s="2" t="str">
        <f>VLOOKUP(G4302, [4]categories!A:B, 2, FALSE)</f>
        <v>Electric Bikes</v>
      </c>
      <c r="I4302" s="14">
        <f>VLOOKUP(A4302, [1]orders!A:B,2,FALSE)</f>
        <v>35</v>
      </c>
      <c r="J4302" s="14" t="str">
        <f>VLOOKUP(A4302, [1]orders!A:I,9,FALSE)</f>
        <v>guillermina.noble@msn.com</v>
      </c>
      <c r="K4302" s="14">
        <f>VLOOKUP(A4302, [1]orders!A:J,10,FALSE)</f>
        <v>13027</v>
      </c>
      <c r="L4302" s="2" t="str">
        <f>IFERROR(VLOOKUP(C4302, [5]stores!A:B, 2, FALSE), "Unknown")</f>
        <v>Baldwin Bikes</v>
      </c>
      <c r="M4302" s="2" t="str">
        <f>VLOOKUP(D4302,[3]products!A:B,2,FALSE)</f>
        <v>Electra Loft Go! 8i - 2018</v>
      </c>
      <c r="N4302" s="2" t="str">
        <f>VLOOKUP(D4302, [3]products!A:H, 8, FALSE)</f>
        <v>Electra</v>
      </c>
      <c r="O4302" s="21">
        <f>VLOOKUP(A4302, [1]orders!A:D, 4, FALSE)</f>
        <v>43190</v>
      </c>
      <c r="P4302" s="2">
        <v>1</v>
      </c>
      <c r="Q4302" s="2">
        <v>2799.99</v>
      </c>
      <c r="R4302" s="27">
        <v>0.1</v>
      </c>
      <c r="S4302" s="2">
        <f t="shared" si="67"/>
        <v>2799.99</v>
      </c>
    </row>
    <row r="4303" spans="1:19" x14ac:dyDescent="0.3">
      <c r="A4303" s="2">
        <v>1476</v>
      </c>
      <c r="B4303" s="2">
        <v>5</v>
      </c>
      <c r="C4303" s="2">
        <f>VLOOKUP(A4303, [1]orders!A:G, 7, FALSE)</f>
        <v>2</v>
      </c>
      <c r="D4303" s="2">
        <v>265</v>
      </c>
      <c r="E4303" s="2">
        <f>VLOOKUP(C4303, [2]staffs!A:G,1,FALSE)</f>
        <v>2</v>
      </c>
      <c r="F4303" s="2" t="str">
        <f>VLOOKUP(E4303, [2]staffs!A:D,4,FALSE)</f>
        <v>mireya.copeland@bikes.shop</v>
      </c>
      <c r="G4303" s="2">
        <f>VLOOKUP(D4303, [3]products!$A:$D, 4, FALSE)</f>
        <v>1</v>
      </c>
      <c r="H4303" s="2" t="str">
        <f>VLOOKUP(G4303, [4]categories!A:B, 2, FALSE)</f>
        <v>Children Bicycles</v>
      </c>
      <c r="I4303" s="14">
        <f>VLOOKUP(A4303, [1]orders!A:B,2,FALSE)</f>
        <v>35</v>
      </c>
      <c r="J4303" s="14" t="str">
        <f>VLOOKUP(A4303, [1]orders!A:I,9,FALSE)</f>
        <v>guillermina.noble@msn.com</v>
      </c>
      <c r="K4303" s="14">
        <f>VLOOKUP(A4303, [1]orders!A:J,10,FALSE)</f>
        <v>13027</v>
      </c>
      <c r="L4303" s="2" t="str">
        <f>IFERROR(VLOOKUP(C4303, [5]stores!A:B, 2, FALSE), "Unknown")</f>
        <v>Baldwin Bikes</v>
      </c>
      <c r="M4303" s="2" t="str">
        <f>VLOOKUP(D4303,[3]products!A:B,2,FALSE)</f>
        <v>Strider Strider 20 Sport - 2018</v>
      </c>
      <c r="N4303" s="2" t="str">
        <f>VLOOKUP(D4303, [3]products!A:H, 8, FALSE)</f>
        <v>Strider</v>
      </c>
      <c r="O4303" s="21">
        <f>VLOOKUP(A4303, [1]orders!A:D, 4, FALSE)</f>
        <v>43190</v>
      </c>
      <c r="P4303" s="2">
        <v>2</v>
      </c>
      <c r="Q4303" s="2">
        <v>289.99</v>
      </c>
      <c r="R4303" s="27">
        <v>0.1</v>
      </c>
      <c r="S4303" s="2">
        <f t="shared" si="67"/>
        <v>579.98</v>
      </c>
    </row>
    <row r="4304" spans="1:19" x14ac:dyDescent="0.3">
      <c r="A4304" s="2">
        <v>1477</v>
      </c>
      <c r="B4304" s="2">
        <v>1</v>
      </c>
      <c r="C4304" s="2">
        <f>VLOOKUP(A4304, [1]orders!A:G, 7, FALSE)</f>
        <v>2</v>
      </c>
      <c r="D4304" s="2">
        <v>210</v>
      </c>
      <c r="E4304" s="2">
        <f>VLOOKUP(C4304, [2]staffs!A:G,1,FALSE)</f>
        <v>2</v>
      </c>
      <c r="F4304" s="2" t="str">
        <f>VLOOKUP(E4304, [2]staffs!A:D,4,FALSE)</f>
        <v>mireya.copeland@bikes.shop</v>
      </c>
      <c r="G4304" s="2">
        <f>VLOOKUP(D4304, [3]products!$A:$D, 4, FALSE)</f>
        <v>4</v>
      </c>
      <c r="H4304" s="2" t="str">
        <f>VLOOKUP(G4304, [4]categories!A:B, 2, FALSE)</f>
        <v>Cyclocross Bicycles</v>
      </c>
      <c r="I4304" s="14">
        <f>VLOOKUP(A4304, [1]orders!A:B,2,FALSE)</f>
        <v>180</v>
      </c>
      <c r="J4304" s="14" t="str">
        <f>VLOOKUP(A4304, [1]orders!A:I,9,FALSE)</f>
        <v>karey.steele@gmail.com</v>
      </c>
      <c r="K4304" s="14">
        <f>VLOOKUP(A4304, [1]orders!A:J,10,FALSE)</f>
        <v>11735</v>
      </c>
      <c r="L4304" s="2" t="str">
        <f>IFERROR(VLOOKUP(C4304, [5]stores!A:B, 2, FALSE), "Unknown")</f>
        <v>Baldwin Bikes</v>
      </c>
      <c r="M4304" s="2" t="str">
        <f>VLOOKUP(D4304,[3]products!A:B,2,FALSE)</f>
        <v>Surly Straggler - 2018</v>
      </c>
      <c r="N4304" s="2" t="str">
        <f>VLOOKUP(D4304, [3]products!A:H, 8, FALSE)</f>
        <v>Surly</v>
      </c>
      <c r="O4304" s="21">
        <f>VLOOKUP(A4304, [1]orders!A:D, 4, FALSE)</f>
        <v>43190</v>
      </c>
      <c r="P4304" s="2">
        <v>2</v>
      </c>
      <c r="Q4304" s="2">
        <v>1549</v>
      </c>
      <c r="R4304" s="27">
        <v>0.2</v>
      </c>
      <c r="S4304" s="2">
        <f t="shared" si="67"/>
        <v>3098</v>
      </c>
    </row>
    <row r="4305" spans="1:19" x14ac:dyDescent="0.3">
      <c r="A4305" s="2">
        <v>1478</v>
      </c>
      <c r="B4305" s="2">
        <v>1</v>
      </c>
      <c r="C4305" s="2">
        <f>VLOOKUP(A4305, [1]orders!A:G, 7, FALSE)</f>
        <v>2</v>
      </c>
      <c r="D4305" s="2">
        <v>100</v>
      </c>
      <c r="E4305" s="2">
        <f>VLOOKUP(C4305, [2]staffs!A:G,1,FALSE)</f>
        <v>2</v>
      </c>
      <c r="F4305" s="2" t="str">
        <f>VLOOKUP(E4305, [2]staffs!A:D,4,FALSE)</f>
        <v>mireya.copeland@bikes.shop</v>
      </c>
      <c r="G4305" s="2">
        <f>VLOOKUP(D4305, [3]products!$A:$D, 4, FALSE)</f>
        <v>1</v>
      </c>
      <c r="H4305" s="2" t="str">
        <f>VLOOKUP(G4305, [4]categories!A:B, 2, FALSE)</f>
        <v>Children Bicycles</v>
      </c>
      <c r="I4305" s="14">
        <f>VLOOKUP(A4305, [1]orders!A:B,2,FALSE)</f>
        <v>392</v>
      </c>
      <c r="J4305" s="14" t="str">
        <f>VLOOKUP(A4305, [1]orders!A:I,9,FALSE)</f>
        <v>cyndi.bush@gmail.com</v>
      </c>
      <c r="K4305" s="14">
        <f>VLOOKUP(A4305, [1]orders!A:J,10,FALSE)</f>
        <v>11373</v>
      </c>
      <c r="L4305" s="2" t="str">
        <f>IFERROR(VLOOKUP(C4305, [5]stores!A:B, 2, FALSE), "Unknown")</f>
        <v>Baldwin Bikes</v>
      </c>
      <c r="M4305" s="2" t="str">
        <f>VLOOKUP(D4305,[3]products!A:B,2,FALSE)</f>
        <v>Electra Townie 3i EQ (20-inch) - Boys' - 2017</v>
      </c>
      <c r="N4305" s="2" t="str">
        <f>VLOOKUP(D4305, [3]products!A:H, 8, FALSE)</f>
        <v>Electra</v>
      </c>
      <c r="O4305" s="21">
        <f>VLOOKUP(A4305, [1]orders!A:D, 4, FALSE)</f>
        <v>43190</v>
      </c>
      <c r="P4305" s="2">
        <v>2</v>
      </c>
      <c r="Q4305" s="2">
        <v>489.99</v>
      </c>
      <c r="R4305" s="27">
        <v>0.1</v>
      </c>
      <c r="S4305" s="2">
        <f t="shared" si="67"/>
        <v>979.98</v>
      </c>
    </row>
    <row r="4306" spans="1:19" x14ac:dyDescent="0.3">
      <c r="A4306" s="2">
        <v>1478</v>
      </c>
      <c r="B4306" s="2">
        <v>2</v>
      </c>
      <c r="C4306" s="2">
        <f>VLOOKUP(A4306, [1]orders!A:G, 7, FALSE)</f>
        <v>2</v>
      </c>
      <c r="D4306" s="2">
        <v>123</v>
      </c>
      <c r="E4306" s="2">
        <f>VLOOKUP(C4306, [2]staffs!A:G,1,FALSE)</f>
        <v>2</v>
      </c>
      <c r="F4306" s="2" t="str">
        <f>VLOOKUP(E4306, [2]staffs!A:D,4,FALSE)</f>
        <v>mireya.copeland@bikes.shop</v>
      </c>
      <c r="G4306" s="2">
        <f>VLOOKUP(D4306, [3]products!$A:$D, 4, FALSE)</f>
        <v>6</v>
      </c>
      <c r="H4306" s="2" t="str">
        <f>VLOOKUP(G4306, [4]categories!A:B, 2, FALSE)</f>
        <v>Mountain Bikes</v>
      </c>
      <c r="I4306" s="14">
        <f>VLOOKUP(A4306, [1]orders!A:B,2,FALSE)</f>
        <v>392</v>
      </c>
      <c r="J4306" s="14" t="str">
        <f>VLOOKUP(A4306, [1]orders!A:I,9,FALSE)</f>
        <v>cyndi.bush@gmail.com</v>
      </c>
      <c r="K4306" s="14">
        <f>VLOOKUP(A4306, [1]orders!A:J,10,FALSE)</f>
        <v>11373</v>
      </c>
      <c r="L4306" s="2" t="str">
        <f>IFERROR(VLOOKUP(C4306, [5]stores!A:B, 2, FALSE), "Unknown")</f>
        <v>Baldwin Bikes</v>
      </c>
      <c r="M4306" s="2" t="str">
        <f>VLOOKUP(D4306,[3]products!A:B,2,FALSE)</f>
        <v>Trek Farley Carbon Frameset - 2018</v>
      </c>
      <c r="N4306" s="2" t="str">
        <f>VLOOKUP(D4306, [3]products!A:H, 8, FALSE)</f>
        <v>Trek</v>
      </c>
      <c r="O4306" s="21">
        <f>VLOOKUP(A4306, [1]orders!A:D, 4, FALSE)</f>
        <v>43190</v>
      </c>
      <c r="P4306" s="2">
        <v>1</v>
      </c>
      <c r="Q4306" s="2">
        <v>999.99</v>
      </c>
      <c r="R4306" s="27">
        <v>0.2</v>
      </c>
      <c r="S4306" s="2">
        <f t="shared" si="67"/>
        <v>999.99</v>
      </c>
    </row>
    <row r="4307" spans="1:19" x14ac:dyDescent="0.3">
      <c r="A4307" s="2">
        <v>1479</v>
      </c>
      <c r="B4307" s="2">
        <v>1</v>
      </c>
      <c r="C4307" s="2">
        <f>VLOOKUP(A4307, [1]orders!A:G, 7, FALSE)</f>
        <v>2</v>
      </c>
      <c r="D4307" s="2">
        <v>252</v>
      </c>
      <c r="E4307" s="2">
        <f>VLOOKUP(C4307, [2]staffs!A:G,1,FALSE)</f>
        <v>2</v>
      </c>
      <c r="F4307" s="2" t="str">
        <f>VLOOKUP(E4307, [2]staffs!A:D,4,FALSE)</f>
        <v>mireya.copeland@bikes.shop</v>
      </c>
      <c r="G4307" s="2">
        <f>VLOOKUP(D4307, [3]products!$A:$D, 4, FALSE)</f>
        <v>3</v>
      </c>
      <c r="H4307" s="2" t="str">
        <f>VLOOKUP(G4307, [4]categories!A:B, 2, FALSE)</f>
        <v>Cruisers Bicycles</v>
      </c>
      <c r="I4307" s="14">
        <f>VLOOKUP(A4307, [1]orders!A:B,2,FALSE)</f>
        <v>23</v>
      </c>
      <c r="J4307" s="14" t="str">
        <f>VLOOKUP(A4307, [1]orders!A:I,9,FALSE)</f>
        <v>kaylee.english@msn.com</v>
      </c>
      <c r="K4307" s="14">
        <f>VLOOKUP(A4307, [1]orders!A:J,10,FALSE)</f>
        <v>11423</v>
      </c>
      <c r="L4307" s="2" t="str">
        <f>IFERROR(VLOOKUP(C4307, [5]stores!A:B, 2, FALSE), "Unknown")</f>
        <v>Baldwin Bikes</v>
      </c>
      <c r="M4307" s="2" t="str">
        <f>VLOOKUP(D4307,[3]products!A:B,2,FALSE)</f>
        <v>Electra Townie Commute Go! Ladies' - 2018</v>
      </c>
      <c r="N4307" s="2" t="str">
        <f>VLOOKUP(D4307, [3]products!A:H, 8, FALSE)</f>
        <v>Electra</v>
      </c>
      <c r="O4307" s="21">
        <f>VLOOKUP(A4307, [1]orders!A:D, 4, FALSE)</f>
        <v>43191</v>
      </c>
      <c r="P4307" s="2">
        <v>1</v>
      </c>
      <c r="Q4307" s="2">
        <v>2999.99</v>
      </c>
      <c r="R4307" s="27">
        <v>0.05</v>
      </c>
      <c r="S4307" s="2">
        <f t="shared" si="67"/>
        <v>2999.99</v>
      </c>
    </row>
    <row r="4308" spans="1:19" x14ac:dyDescent="0.3">
      <c r="A4308" s="2">
        <v>1479</v>
      </c>
      <c r="B4308" s="2">
        <v>2</v>
      </c>
      <c r="C4308" s="2">
        <f>VLOOKUP(A4308, [1]orders!A:G, 7, FALSE)</f>
        <v>2</v>
      </c>
      <c r="D4308" s="2">
        <v>256</v>
      </c>
      <c r="E4308" s="2">
        <f>VLOOKUP(C4308, [2]staffs!A:G,1,FALSE)</f>
        <v>2</v>
      </c>
      <c r="F4308" s="2" t="str">
        <f>VLOOKUP(E4308, [2]staffs!A:D,4,FALSE)</f>
        <v>mireya.copeland@bikes.shop</v>
      </c>
      <c r="G4308" s="2">
        <f>VLOOKUP(D4308, [3]products!$A:$D, 4, FALSE)</f>
        <v>3</v>
      </c>
      <c r="H4308" s="2" t="str">
        <f>VLOOKUP(G4308, [4]categories!A:B, 2, FALSE)</f>
        <v>Cruisers Bicycles</v>
      </c>
      <c r="I4308" s="14">
        <f>VLOOKUP(A4308, [1]orders!A:B,2,FALSE)</f>
        <v>23</v>
      </c>
      <c r="J4308" s="14" t="str">
        <f>VLOOKUP(A4308, [1]orders!A:I,9,FALSE)</f>
        <v>kaylee.english@msn.com</v>
      </c>
      <c r="K4308" s="14">
        <f>VLOOKUP(A4308, [1]orders!A:J,10,FALSE)</f>
        <v>11423</v>
      </c>
      <c r="L4308" s="2" t="str">
        <f>IFERROR(VLOOKUP(C4308, [5]stores!A:B, 2, FALSE), "Unknown")</f>
        <v>Baldwin Bikes</v>
      </c>
      <c r="M4308" s="2" t="str">
        <f>VLOOKUP(D4308,[3]products!A:B,2,FALSE)</f>
        <v>Electra Townie Commute 27D - 2018</v>
      </c>
      <c r="N4308" s="2" t="str">
        <f>VLOOKUP(D4308, [3]products!A:H, 8, FALSE)</f>
        <v>Electra</v>
      </c>
      <c r="O4308" s="21">
        <f>VLOOKUP(A4308, [1]orders!A:D, 4, FALSE)</f>
        <v>43191</v>
      </c>
      <c r="P4308" s="2">
        <v>1</v>
      </c>
      <c r="Q4308" s="2">
        <v>899.99</v>
      </c>
      <c r="R4308" s="27">
        <v>0.1</v>
      </c>
      <c r="S4308" s="2">
        <f t="shared" si="67"/>
        <v>899.99</v>
      </c>
    </row>
    <row r="4309" spans="1:19" x14ac:dyDescent="0.3">
      <c r="A4309" s="2">
        <v>1480</v>
      </c>
      <c r="B4309" s="2">
        <v>1</v>
      </c>
      <c r="C4309" s="2">
        <f>VLOOKUP(A4309, [1]orders!A:G, 7, FALSE)</f>
        <v>2</v>
      </c>
      <c r="D4309" s="2">
        <v>308</v>
      </c>
      <c r="E4309" s="2">
        <f>VLOOKUP(C4309, [2]staffs!A:G,1,FALSE)</f>
        <v>2</v>
      </c>
      <c r="F4309" s="2" t="str">
        <f>VLOOKUP(E4309, [2]staffs!A:D,4,FALSE)</f>
        <v>mireya.copeland@bikes.shop</v>
      </c>
      <c r="G4309" s="2">
        <f>VLOOKUP(D4309, [3]products!$A:$D, 4, FALSE)</f>
        <v>2</v>
      </c>
      <c r="H4309" s="2" t="str">
        <f>VLOOKUP(G4309, [4]categories!A:B, 2, FALSE)</f>
        <v>Comfort Bicycles</v>
      </c>
      <c r="I4309" s="14">
        <f>VLOOKUP(A4309, [1]orders!A:B,2,FALSE)</f>
        <v>27</v>
      </c>
      <c r="J4309" s="14" t="str">
        <f>VLOOKUP(A4309, [1]orders!A:I,9,FALSE)</f>
        <v>santos.valencia@yahoo.com</v>
      </c>
      <c r="K4309" s="14">
        <f>VLOOKUP(A4309, [1]orders!A:J,10,FALSE)</f>
        <v>11104</v>
      </c>
      <c r="L4309" s="2" t="str">
        <f>IFERROR(VLOOKUP(C4309, [5]stores!A:B, 2, FALSE), "Unknown")</f>
        <v>Baldwin Bikes</v>
      </c>
      <c r="M4309" s="2" t="str">
        <f>VLOOKUP(D4309,[3]products!A:B,2,FALSE)</f>
        <v>Electra Townie Balloon 8D EQ Ladies' - 2016/2017/2018</v>
      </c>
      <c r="N4309" s="2" t="str">
        <f>VLOOKUP(D4309, [3]products!A:H, 8, FALSE)</f>
        <v>Electra</v>
      </c>
      <c r="O4309" s="21">
        <f>VLOOKUP(A4309, [1]orders!A:D, 4, FALSE)</f>
        <v>43191</v>
      </c>
      <c r="P4309" s="2">
        <v>2</v>
      </c>
      <c r="Q4309" s="2">
        <v>749.99</v>
      </c>
      <c r="R4309" s="27">
        <v>0.1</v>
      </c>
      <c r="S4309" s="2">
        <f t="shared" si="67"/>
        <v>1499.98</v>
      </c>
    </row>
    <row r="4310" spans="1:19" x14ac:dyDescent="0.3">
      <c r="A4310" s="2">
        <v>1480</v>
      </c>
      <c r="B4310" s="2">
        <v>2</v>
      </c>
      <c r="C4310" s="2">
        <f>VLOOKUP(A4310, [1]orders!A:G, 7, FALSE)</f>
        <v>2</v>
      </c>
      <c r="D4310" s="2">
        <v>82</v>
      </c>
      <c r="E4310" s="2">
        <f>VLOOKUP(C4310, [2]staffs!A:G,1,FALSE)</f>
        <v>2</v>
      </c>
      <c r="F4310" s="2" t="str">
        <f>VLOOKUP(E4310, [2]staffs!A:D,4,FALSE)</f>
        <v>mireya.copeland@bikes.shop</v>
      </c>
      <c r="G4310" s="2">
        <f>VLOOKUP(D4310, [3]products!$A:$D, 4, FALSE)</f>
        <v>3</v>
      </c>
      <c r="H4310" s="2" t="str">
        <f>VLOOKUP(G4310, [4]categories!A:B, 2, FALSE)</f>
        <v>Cruisers Bicycles</v>
      </c>
      <c r="I4310" s="14">
        <f>VLOOKUP(A4310, [1]orders!A:B,2,FALSE)</f>
        <v>27</v>
      </c>
      <c r="J4310" s="14" t="str">
        <f>VLOOKUP(A4310, [1]orders!A:I,9,FALSE)</f>
        <v>santos.valencia@yahoo.com</v>
      </c>
      <c r="K4310" s="14">
        <f>VLOOKUP(A4310, [1]orders!A:J,10,FALSE)</f>
        <v>11104</v>
      </c>
      <c r="L4310" s="2" t="str">
        <f>IFERROR(VLOOKUP(C4310, [5]stores!A:B, 2, FALSE), "Unknown")</f>
        <v>Baldwin Bikes</v>
      </c>
      <c r="M4310" s="2" t="str">
        <f>VLOOKUP(D4310,[3]products!A:B,2,FALSE)</f>
        <v>Electra Amsterdam Original 3i Ladies' - 2017</v>
      </c>
      <c r="N4310" s="2" t="str">
        <f>VLOOKUP(D4310, [3]products!A:H, 8, FALSE)</f>
        <v>Electra</v>
      </c>
      <c r="O4310" s="21">
        <f>VLOOKUP(A4310, [1]orders!A:D, 4, FALSE)</f>
        <v>43191</v>
      </c>
      <c r="P4310" s="2">
        <v>2</v>
      </c>
      <c r="Q4310" s="2">
        <v>659.99</v>
      </c>
      <c r="R4310" s="27">
        <v>0.1</v>
      </c>
      <c r="S4310" s="2">
        <f t="shared" si="67"/>
        <v>1319.98</v>
      </c>
    </row>
    <row r="4311" spans="1:19" x14ac:dyDescent="0.3">
      <c r="A4311" s="2">
        <v>1480</v>
      </c>
      <c r="B4311" s="2">
        <v>3</v>
      </c>
      <c r="C4311" s="2">
        <f>VLOOKUP(A4311, [1]orders!A:G, 7, FALSE)</f>
        <v>2</v>
      </c>
      <c r="D4311" s="2">
        <v>92</v>
      </c>
      <c r="E4311" s="2">
        <f>VLOOKUP(C4311, [2]staffs!A:G,1,FALSE)</f>
        <v>2</v>
      </c>
      <c r="F4311" s="2" t="str">
        <f>VLOOKUP(E4311, [2]staffs!A:D,4,FALSE)</f>
        <v>mireya.copeland@bikes.shop</v>
      </c>
      <c r="G4311" s="2">
        <f>VLOOKUP(D4311, [3]products!$A:$D, 4, FALSE)</f>
        <v>1</v>
      </c>
      <c r="H4311" s="2" t="str">
        <f>VLOOKUP(G4311, [4]categories!A:B, 2, FALSE)</f>
        <v>Children Bicycles</v>
      </c>
      <c r="I4311" s="14">
        <f>VLOOKUP(A4311, [1]orders!A:B,2,FALSE)</f>
        <v>27</v>
      </c>
      <c r="J4311" s="14" t="str">
        <f>VLOOKUP(A4311, [1]orders!A:I,9,FALSE)</f>
        <v>santos.valencia@yahoo.com</v>
      </c>
      <c r="K4311" s="14">
        <f>VLOOKUP(A4311, [1]orders!A:J,10,FALSE)</f>
        <v>11104</v>
      </c>
      <c r="L4311" s="2" t="str">
        <f>IFERROR(VLOOKUP(C4311, [5]stores!A:B, 2, FALSE), "Unknown")</f>
        <v>Baldwin Bikes</v>
      </c>
      <c r="M4311" s="2" t="str">
        <f>VLOOKUP(D4311,[3]products!A:B,2,FALSE)</f>
        <v>Haro Shredder 20 - 2017</v>
      </c>
      <c r="N4311" s="2" t="str">
        <f>VLOOKUP(D4311, [3]products!A:H, 8, FALSE)</f>
        <v>Haro</v>
      </c>
      <c r="O4311" s="21">
        <f>VLOOKUP(A4311, [1]orders!A:D, 4, FALSE)</f>
        <v>43191</v>
      </c>
      <c r="P4311" s="2">
        <v>2</v>
      </c>
      <c r="Q4311" s="2">
        <v>209.99</v>
      </c>
      <c r="R4311" s="27">
        <v>7.0000000000000007E-2</v>
      </c>
      <c r="S4311" s="2">
        <f t="shared" si="67"/>
        <v>419.98</v>
      </c>
    </row>
    <row r="4312" spans="1:19" x14ac:dyDescent="0.3">
      <c r="A4312" s="2">
        <v>1480</v>
      </c>
      <c r="B4312" s="2">
        <v>4</v>
      </c>
      <c r="C4312" s="2">
        <f>VLOOKUP(A4312, [1]orders!A:G, 7, FALSE)</f>
        <v>2</v>
      </c>
      <c r="D4312" s="2">
        <v>225</v>
      </c>
      <c r="E4312" s="2">
        <f>VLOOKUP(C4312, [2]staffs!A:G,1,FALSE)</f>
        <v>2</v>
      </c>
      <c r="F4312" s="2" t="str">
        <f>VLOOKUP(E4312, [2]staffs!A:D,4,FALSE)</f>
        <v>mireya.copeland@bikes.shop</v>
      </c>
      <c r="G4312" s="2">
        <f>VLOOKUP(D4312, [3]products!$A:$D, 4, FALSE)</f>
        <v>3</v>
      </c>
      <c r="H4312" s="2" t="str">
        <f>VLOOKUP(G4312, [4]categories!A:B, 2, FALSE)</f>
        <v>Cruisers Bicycles</v>
      </c>
      <c r="I4312" s="14">
        <f>VLOOKUP(A4312, [1]orders!A:B,2,FALSE)</f>
        <v>27</v>
      </c>
      <c r="J4312" s="14" t="str">
        <f>VLOOKUP(A4312, [1]orders!A:I,9,FALSE)</f>
        <v>santos.valencia@yahoo.com</v>
      </c>
      <c r="K4312" s="14">
        <f>VLOOKUP(A4312, [1]orders!A:J,10,FALSE)</f>
        <v>11104</v>
      </c>
      <c r="L4312" s="2" t="str">
        <f>IFERROR(VLOOKUP(C4312, [5]stores!A:B, 2, FALSE), "Unknown")</f>
        <v>Baldwin Bikes</v>
      </c>
      <c r="M4312" s="2" t="str">
        <f>VLOOKUP(D4312,[3]products!A:B,2,FALSE)</f>
        <v>Electra Delivery 3i - 2016/2017/2018</v>
      </c>
      <c r="N4312" s="2" t="str">
        <f>VLOOKUP(D4312, [3]products!A:H, 8, FALSE)</f>
        <v>Electra</v>
      </c>
      <c r="O4312" s="21">
        <f>VLOOKUP(A4312, [1]orders!A:D, 4, FALSE)</f>
        <v>43191</v>
      </c>
      <c r="P4312" s="2">
        <v>2</v>
      </c>
      <c r="Q4312" s="2">
        <v>959.99</v>
      </c>
      <c r="R4312" s="27">
        <v>7.0000000000000007E-2</v>
      </c>
      <c r="S4312" s="2">
        <f t="shared" si="67"/>
        <v>1919.98</v>
      </c>
    </row>
    <row r="4313" spans="1:19" x14ac:dyDescent="0.3">
      <c r="A4313" s="2">
        <v>1481</v>
      </c>
      <c r="B4313" s="2">
        <v>1</v>
      </c>
      <c r="C4313" s="2">
        <f>VLOOKUP(A4313, [1]orders!A:G, 7, FALSE)</f>
        <v>2</v>
      </c>
      <c r="D4313" s="2">
        <v>53</v>
      </c>
      <c r="E4313" s="2">
        <f>VLOOKUP(C4313, [2]staffs!A:G,1,FALSE)</f>
        <v>2</v>
      </c>
      <c r="F4313" s="2" t="str">
        <f>VLOOKUP(E4313, [2]staffs!A:D,4,FALSE)</f>
        <v>mireya.copeland@bikes.shop</v>
      </c>
      <c r="G4313" s="2">
        <f>VLOOKUP(D4313, [3]products!$A:$D, 4, FALSE)</f>
        <v>7</v>
      </c>
      <c r="H4313" s="2" t="str">
        <f>VLOOKUP(G4313, [4]categories!A:B, 2, FALSE)</f>
        <v>Road Bikes</v>
      </c>
      <c r="I4313" s="14">
        <f>VLOOKUP(A4313, [1]orders!A:B,2,FALSE)</f>
        <v>62</v>
      </c>
      <c r="J4313" s="14" t="str">
        <f>VLOOKUP(A4313, [1]orders!A:I,9,FALSE)</f>
        <v>alica.hunter@hotmail.com</v>
      </c>
      <c r="K4313" s="14">
        <f>VLOOKUP(A4313, [1]orders!A:J,10,FALSE)</f>
        <v>11369</v>
      </c>
      <c r="L4313" s="2" t="str">
        <f>IFERROR(VLOOKUP(C4313, [5]stores!A:B, 2, FALSE), "Unknown")</f>
        <v>Baldwin Bikes</v>
      </c>
      <c r="M4313" s="2" t="str">
        <f>VLOOKUP(D4313,[3]products!A:B,2,FALSE)</f>
        <v>Surly Ogre Frameset - 2017</v>
      </c>
      <c r="N4313" s="2" t="str">
        <f>VLOOKUP(D4313, [3]products!A:H, 8, FALSE)</f>
        <v>Surly</v>
      </c>
      <c r="O4313" s="21">
        <f>VLOOKUP(A4313, [1]orders!A:D, 4, FALSE)</f>
        <v>43191</v>
      </c>
      <c r="P4313" s="2">
        <v>2</v>
      </c>
      <c r="Q4313" s="2">
        <v>749.99</v>
      </c>
      <c r="R4313" s="27">
        <v>7.0000000000000007E-2</v>
      </c>
      <c r="S4313" s="2">
        <f t="shared" si="67"/>
        <v>1499.98</v>
      </c>
    </row>
    <row r="4314" spans="1:19" x14ac:dyDescent="0.3">
      <c r="A4314" s="2">
        <v>1481</v>
      </c>
      <c r="B4314" s="2">
        <v>2</v>
      </c>
      <c r="C4314" s="2">
        <f>VLOOKUP(A4314, [1]orders!A:G, 7, FALSE)</f>
        <v>2</v>
      </c>
      <c r="D4314" s="2">
        <v>130</v>
      </c>
      <c r="E4314" s="2">
        <f>VLOOKUP(C4314, [2]staffs!A:G,1,FALSE)</f>
        <v>2</v>
      </c>
      <c r="F4314" s="2" t="str">
        <f>VLOOKUP(E4314, [2]staffs!A:D,4,FALSE)</f>
        <v>mireya.copeland@bikes.shop</v>
      </c>
      <c r="G4314" s="2">
        <f>VLOOKUP(D4314, [3]products!$A:$D, 4, FALSE)</f>
        <v>6</v>
      </c>
      <c r="H4314" s="2" t="str">
        <f>VLOOKUP(G4314, [4]categories!A:B, 2, FALSE)</f>
        <v>Mountain Bikes</v>
      </c>
      <c r="I4314" s="14">
        <f>VLOOKUP(A4314, [1]orders!A:B,2,FALSE)</f>
        <v>62</v>
      </c>
      <c r="J4314" s="14" t="str">
        <f>VLOOKUP(A4314, [1]orders!A:I,9,FALSE)</f>
        <v>alica.hunter@hotmail.com</v>
      </c>
      <c r="K4314" s="14">
        <f>VLOOKUP(A4314, [1]orders!A:J,10,FALSE)</f>
        <v>11369</v>
      </c>
      <c r="L4314" s="2" t="str">
        <f>IFERROR(VLOOKUP(C4314, [5]stores!A:B, 2, FALSE), "Unknown")</f>
        <v>Baldwin Bikes</v>
      </c>
      <c r="M4314" s="2" t="str">
        <f>VLOOKUP(D4314,[3]products!A:B,2,FALSE)</f>
        <v>Trek Stache Carbon Frameset - 2018</v>
      </c>
      <c r="N4314" s="2" t="str">
        <f>VLOOKUP(D4314, [3]products!A:H, 8, FALSE)</f>
        <v>Trek</v>
      </c>
      <c r="O4314" s="21">
        <f>VLOOKUP(A4314, [1]orders!A:D, 4, FALSE)</f>
        <v>43191</v>
      </c>
      <c r="P4314" s="2">
        <v>1</v>
      </c>
      <c r="Q4314" s="2">
        <v>919.99</v>
      </c>
      <c r="R4314" s="27">
        <v>0.1</v>
      </c>
      <c r="S4314" s="2">
        <f t="shared" si="67"/>
        <v>919.99</v>
      </c>
    </row>
    <row r="4315" spans="1:19" x14ac:dyDescent="0.3">
      <c r="A4315" s="2">
        <v>1482</v>
      </c>
      <c r="B4315" s="2">
        <v>1</v>
      </c>
      <c r="C4315" s="2">
        <f>VLOOKUP(A4315, [1]orders!A:G, 7, FALSE)</f>
        <v>2</v>
      </c>
      <c r="D4315" s="2">
        <v>48</v>
      </c>
      <c r="E4315" s="2">
        <f>VLOOKUP(C4315, [2]staffs!A:G,1,FALSE)</f>
        <v>2</v>
      </c>
      <c r="F4315" s="2" t="str">
        <f>VLOOKUP(E4315, [2]staffs!A:D,4,FALSE)</f>
        <v>mireya.copeland@bikes.shop</v>
      </c>
      <c r="G4315" s="2">
        <f>VLOOKUP(D4315, [3]products!$A:$D, 4, FALSE)</f>
        <v>7</v>
      </c>
      <c r="H4315" s="2" t="str">
        <f>VLOOKUP(G4315, [4]categories!A:B, 2, FALSE)</f>
        <v>Road Bikes</v>
      </c>
      <c r="I4315" s="14">
        <f>VLOOKUP(A4315, [1]orders!A:B,2,FALSE)</f>
        <v>94</v>
      </c>
      <c r="J4315" s="14" t="str">
        <f>VLOOKUP(A4315, [1]orders!A:I,9,FALSE)</f>
        <v>sharyn.hopkins@hotmail.com</v>
      </c>
      <c r="K4315" s="14">
        <f>VLOOKUP(A4315, [1]orders!A:J,10,FALSE)</f>
        <v>13027</v>
      </c>
      <c r="L4315" s="2" t="str">
        <f>IFERROR(VLOOKUP(C4315, [5]stores!A:B, 2, FALSE), "Unknown")</f>
        <v>Baldwin Bikes</v>
      </c>
      <c r="M4315" s="2" t="str">
        <f>VLOOKUP(D4315,[3]products!A:B,2,FALSE)</f>
        <v>Trek Emonda S 4 - 2017</v>
      </c>
      <c r="N4315" s="2" t="str">
        <f>VLOOKUP(D4315, [3]products!A:H, 8, FALSE)</f>
        <v>Trek</v>
      </c>
      <c r="O4315" s="21">
        <f>VLOOKUP(A4315, [1]orders!A:D, 4, FALSE)</f>
        <v>43191</v>
      </c>
      <c r="P4315" s="2">
        <v>1</v>
      </c>
      <c r="Q4315" s="2">
        <v>1499.99</v>
      </c>
      <c r="R4315" s="27">
        <v>0.1</v>
      </c>
      <c r="S4315" s="2">
        <f t="shared" si="67"/>
        <v>1499.99</v>
      </c>
    </row>
    <row r="4316" spans="1:19" x14ac:dyDescent="0.3">
      <c r="A4316" s="2">
        <v>1482</v>
      </c>
      <c r="B4316" s="2">
        <v>2</v>
      </c>
      <c r="C4316" s="2">
        <f>VLOOKUP(A4316, [1]orders!A:G, 7, FALSE)</f>
        <v>2</v>
      </c>
      <c r="D4316" s="2">
        <v>113</v>
      </c>
      <c r="E4316" s="2">
        <f>VLOOKUP(C4316, [2]staffs!A:G,1,FALSE)</f>
        <v>2</v>
      </c>
      <c r="F4316" s="2" t="str">
        <f>VLOOKUP(E4316, [2]staffs!A:D,4,FALSE)</f>
        <v>mireya.copeland@bikes.shop</v>
      </c>
      <c r="G4316" s="2">
        <f>VLOOKUP(D4316, [3]products!$A:$D, 4, FALSE)</f>
        <v>6</v>
      </c>
      <c r="H4316" s="2" t="str">
        <f>VLOOKUP(G4316, [4]categories!A:B, 2, FALSE)</f>
        <v>Mountain Bikes</v>
      </c>
      <c r="I4316" s="14">
        <f>VLOOKUP(A4316, [1]orders!A:B,2,FALSE)</f>
        <v>94</v>
      </c>
      <c r="J4316" s="14" t="str">
        <f>VLOOKUP(A4316, [1]orders!A:I,9,FALSE)</f>
        <v>sharyn.hopkins@hotmail.com</v>
      </c>
      <c r="K4316" s="14">
        <f>VLOOKUP(A4316, [1]orders!A:J,10,FALSE)</f>
        <v>13027</v>
      </c>
      <c r="L4316" s="2" t="str">
        <f>IFERROR(VLOOKUP(C4316, [5]stores!A:B, 2, FALSE), "Unknown")</f>
        <v>Baldwin Bikes</v>
      </c>
      <c r="M4316" s="2" t="str">
        <f>VLOOKUP(D4316,[3]products!A:B,2,FALSE)</f>
        <v>Trek Marlin 5 - 2018</v>
      </c>
      <c r="N4316" s="2" t="str">
        <f>VLOOKUP(D4316, [3]products!A:H, 8, FALSE)</f>
        <v>Trek</v>
      </c>
      <c r="O4316" s="21">
        <f>VLOOKUP(A4316, [1]orders!A:D, 4, FALSE)</f>
        <v>43191</v>
      </c>
      <c r="P4316" s="2">
        <v>1</v>
      </c>
      <c r="Q4316" s="2">
        <v>489.99</v>
      </c>
      <c r="R4316" s="27">
        <v>0.05</v>
      </c>
      <c r="S4316" s="2">
        <f t="shared" si="67"/>
        <v>489.99</v>
      </c>
    </row>
    <row r="4317" spans="1:19" x14ac:dyDescent="0.3">
      <c r="A4317" s="2">
        <v>1482</v>
      </c>
      <c r="B4317" s="2">
        <v>3</v>
      </c>
      <c r="C4317" s="2">
        <f>VLOOKUP(A4317, [1]orders!A:G, 7, FALSE)</f>
        <v>2</v>
      </c>
      <c r="D4317" s="2">
        <v>58</v>
      </c>
      <c r="E4317" s="2">
        <f>VLOOKUP(C4317, [2]staffs!A:G,1,FALSE)</f>
        <v>2</v>
      </c>
      <c r="F4317" s="2" t="str">
        <f>VLOOKUP(E4317, [2]staffs!A:D,4,FALSE)</f>
        <v>mireya.copeland@bikes.shop</v>
      </c>
      <c r="G4317" s="2">
        <f>VLOOKUP(D4317, [3]products!$A:$D, 4, FALSE)</f>
        <v>7</v>
      </c>
      <c r="H4317" s="2" t="str">
        <f>VLOOKUP(G4317, [4]categories!A:B, 2, FALSE)</f>
        <v>Road Bikes</v>
      </c>
      <c r="I4317" s="14">
        <f>VLOOKUP(A4317, [1]orders!A:B,2,FALSE)</f>
        <v>94</v>
      </c>
      <c r="J4317" s="14" t="str">
        <f>VLOOKUP(A4317, [1]orders!A:I,9,FALSE)</f>
        <v>sharyn.hopkins@hotmail.com</v>
      </c>
      <c r="K4317" s="14">
        <f>VLOOKUP(A4317, [1]orders!A:J,10,FALSE)</f>
        <v>13027</v>
      </c>
      <c r="L4317" s="2" t="str">
        <f>IFERROR(VLOOKUP(C4317, [5]stores!A:B, 2, FALSE), "Unknown")</f>
        <v>Baldwin Bikes</v>
      </c>
      <c r="M4317" s="2" t="str">
        <f>VLOOKUP(D4317,[3]products!A:B,2,FALSE)</f>
        <v>Trek Madone 9.2 - 2017</v>
      </c>
      <c r="N4317" s="2" t="str">
        <f>VLOOKUP(D4317, [3]products!A:H, 8, FALSE)</f>
        <v>Trek</v>
      </c>
      <c r="O4317" s="21">
        <f>VLOOKUP(A4317, [1]orders!A:D, 4, FALSE)</f>
        <v>43191</v>
      </c>
      <c r="P4317" s="2">
        <v>2</v>
      </c>
      <c r="Q4317" s="2">
        <v>4999.99</v>
      </c>
      <c r="R4317" s="27">
        <v>7.0000000000000007E-2</v>
      </c>
      <c r="S4317" s="2">
        <f t="shared" si="67"/>
        <v>9999.98</v>
      </c>
    </row>
    <row r="4318" spans="1:19" x14ac:dyDescent="0.3">
      <c r="A4318" s="2">
        <v>1482</v>
      </c>
      <c r="B4318" s="2">
        <v>4</v>
      </c>
      <c r="C4318" s="2">
        <f>VLOOKUP(A4318, [1]orders!A:G, 7, FALSE)</f>
        <v>2</v>
      </c>
      <c r="D4318" s="2">
        <v>40</v>
      </c>
      <c r="E4318" s="2">
        <f>VLOOKUP(C4318, [2]staffs!A:G,1,FALSE)</f>
        <v>2</v>
      </c>
      <c r="F4318" s="2" t="str">
        <f>VLOOKUP(E4318, [2]staffs!A:D,4,FALSE)</f>
        <v>mireya.copeland@bikes.shop</v>
      </c>
      <c r="G4318" s="2">
        <f>VLOOKUP(D4318, [3]products!$A:$D, 4, FALSE)</f>
        <v>6</v>
      </c>
      <c r="H4318" s="2" t="str">
        <f>VLOOKUP(G4318, [4]categories!A:B, 2, FALSE)</f>
        <v>Mountain Bikes</v>
      </c>
      <c r="I4318" s="14">
        <f>VLOOKUP(A4318, [1]orders!A:B,2,FALSE)</f>
        <v>94</v>
      </c>
      <c r="J4318" s="14" t="str">
        <f>VLOOKUP(A4318, [1]orders!A:I,9,FALSE)</f>
        <v>sharyn.hopkins@hotmail.com</v>
      </c>
      <c r="K4318" s="14">
        <f>VLOOKUP(A4318, [1]orders!A:J,10,FALSE)</f>
        <v>13027</v>
      </c>
      <c r="L4318" s="2" t="str">
        <f>IFERROR(VLOOKUP(C4318, [5]stores!A:B, 2, FALSE), "Unknown")</f>
        <v>Baldwin Bikes</v>
      </c>
      <c r="M4318" s="2" t="str">
        <f>VLOOKUP(D4318,[3]products!A:B,2,FALSE)</f>
        <v>Trek Fuel EX 9.8 29 - 2017</v>
      </c>
      <c r="N4318" s="2" t="str">
        <f>VLOOKUP(D4318, [3]products!A:H, 8, FALSE)</f>
        <v>Trek</v>
      </c>
      <c r="O4318" s="21">
        <f>VLOOKUP(A4318, [1]orders!A:D, 4, FALSE)</f>
        <v>43191</v>
      </c>
      <c r="P4318" s="2">
        <v>1</v>
      </c>
      <c r="Q4318" s="2">
        <v>4999.99</v>
      </c>
      <c r="R4318" s="27">
        <v>0.05</v>
      </c>
      <c r="S4318" s="2">
        <f t="shared" si="67"/>
        <v>4999.99</v>
      </c>
    </row>
    <row r="4319" spans="1:19" x14ac:dyDescent="0.3">
      <c r="A4319" s="2">
        <v>1482</v>
      </c>
      <c r="B4319" s="2">
        <v>5</v>
      </c>
      <c r="C4319" s="2">
        <f>VLOOKUP(A4319, [1]orders!A:G, 7, FALSE)</f>
        <v>2</v>
      </c>
      <c r="D4319" s="2">
        <v>205</v>
      </c>
      <c r="E4319" s="2">
        <f>VLOOKUP(C4319, [2]staffs!A:G,1,FALSE)</f>
        <v>2</v>
      </c>
      <c r="F4319" s="2" t="str">
        <f>VLOOKUP(E4319, [2]staffs!A:D,4,FALSE)</f>
        <v>mireya.copeland@bikes.shop</v>
      </c>
      <c r="G4319" s="2">
        <f>VLOOKUP(D4319, [3]products!$A:$D, 4, FALSE)</f>
        <v>5</v>
      </c>
      <c r="H4319" s="2" t="str">
        <f>VLOOKUP(G4319, [4]categories!A:B, 2, FALSE)</f>
        <v>Electric Bikes</v>
      </c>
      <c r="I4319" s="14">
        <f>VLOOKUP(A4319, [1]orders!A:B,2,FALSE)</f>
        <v>94</v>
      </c>
      <c r="J4319" s="14" t="str">
        <f>VLOOKUP(A4319, [1]orders!A:I,9,FALSE)</f>
        <v>sharyn.hopkins@hotmail.com</v>
      </c>
      <c r="K4319" s="14">
        <f>VLOOKUP(A4319, [1]orders!A:J,10,FALSE)</f>
        <v>13027</v>
      </c>
      <c r="L4319" s="2" t="str">
        <f>IFERROR(VLOOKUP(C4319, [5]stores!A:B, 2, FALSE), "Unknown")</f>
        <v>Baldwin Bikes</v>
      </c>
      <c r="M4319" s="2" t="str">
        <f>VLOOKUP(D4319,[3]products!A:B,2,FALSE)</f>
        <v>Trek Super Commuter+ 8S - 2018</v>
      </c>
      <c r="N4319" s="2" t="str">
        <f>VLOOKUP(D4319, [3]products!A:H, 8, FALSE)</f>
        <v>Trek</v>
      </c>
      <c r="O4319" s="21">
        <f>VLOOKUP(A4319, [1]orders!A:D, 4, FALSE)</f>
        <v>43191</v>
      </c>
      <c r="P4319" s="2">
        <v>2</v>
      </c>
      <c r="Q4319" s="2">
        <v>4999.99</v>
      </c>
      <c r="R4319" s="27">
        <v>0.05</v>
      </c>
      <c r="S4319" s="2">
        <f t="shared" si="67"/>
        <v>9999.98</v>
      </c>
    </row>
    <row r="4320" spans="1:19" x14ac:dyDescent="0.3">
      <c r="A4320" s="2">
        <v>1483</v>
      </c>
      <c r="B4320" s="2">
        <v>1</v>
      </c>
      <c r="C4320" s="2">
        <f>VLOOKUP(A4320, [1]orders!A:G, 7, FALSE)</f>
        <v>2</v>
      </c>
      <c r="D4320" s="2">
        <v>280</v>
      </c>
      <c r="E4320" s="2">
        <f>VLOOKUP(C4320, [2]staffs!A:G,1,FALSE)</f>
        <v>2</v>
      </c>
      <c r="F4320" s="2" t="str">
        <f>VLOOKUP(E4320, [2]staffs!A:D,4,FALSE)</f>
        <v>mireya.copeland@bikes.shop</v>
      </c>
      <c r="G4320" s="2">
        <f>VLOOKUP(D4320, [3]products!$A:$D, 4, FALSE)</f>
        <v>1</v>
      </c>
      <c r="H4320" s="2" t="str">
        <f>VLOOKUP(G4320, [4]categories!A:B, 2, FALSE)</f>
        <v>Children Bicycles</v>
      </c>
      <c r="I4320" s="14">
        <f>VLOOKUP(A4320, [1]orders!A:B,2,FALSE)</f>
        <v>15</v>
      </c>
      <c r="J4320" s="14" t="str">
        <f>VLOOKUP(A4320, [1]orders!A:I,9,FALSE)</f>
        <v>linnie.branch@gmail.com</v>
      </c>
      <c r="K4320" s="14">
        <f>VLOOKUP(A4320, [1]orders!A:J,10,FALSE)</f>
        <v>12901</v>
      </c>
      <c r="L4320" s="2" t="str">
        <f>IFERROR(VLOOKUP(C4320, [5]stores!A:B, 2, FALSE), "Unknown")</f>
        <v>Baldwin Bikes</v>
      </c>
      <c r="M4320" s="2" t="str">
        <f>VLOOKUP(D4320,[3]products!A:B,2,FALSE)</f>
        <v>Trek Superfly 24 - 2017/2018</v>
      </c>
      <c r="N4320" s="2" t="str">
        <f>VLOOKUP(D4320, [3]products!A:H, 8, FALSE)</f>
        <v>Trek</v>
      </c>
      <c r="O4320" s="21">
        <f>VLOOKUP(A4320, [1]orders!A:D, 4, FALSE)</f>
        <v>43192</v>
      </c>
      <c r="P4320" s="2">
        <v>1</v>
      </c>
      <c r="Q4320" s="2">
        <v>489.99</v>
      </c>
      <c r="R4320" s="27">
        <v>0.05</v>
      </c>
      <c r="S4320" s="2">
        <f t="shared" si="67"/>
        <v>489.99</v>
      </c>
    </row>
    <row r="4321" spans="1:19" x14ac:dyDescent="0.3">
      <c r="A4321" s="2">
        <v>1483</v>
      </c>
      <c r="B4321" s="2">
        <v>2</v>
      </c>
      <c r="C4321" s="2">
        <f>VLOOKUP(A4321, [1]orders!A:G, 7, FALSE)</f>
        <v>2</v>
      </c>
      <c r="D4321" s="2">
        <v>226</v>
      </c>
      <c r="E4321" s="2">
        <f>VLOOKUP(C4321, [2]staffs!A:G,1,FALSE)</f>
        <v>2</v>
      </c>
      <c r="F4321" s="2" t="str">
        <f>VLOOKUP(E4321, [2]staffs!A:D,4,FALSE)</f>
        <v>mireya.copeland@bikes.shop</v>
      </c>
      <c r="G4321" s="2">
        <f>VLOOKUP(D4321, [3]products!$A:$D, 4, FALSE)</f>
        <v>3</v>
      </c>
      <c r="H4321" s="2" t="str">
        <f>VLOOKUP(G4321, [4]categories!A:B, 2, FALSE)</f>
        <v>Cruisers Bicycles</v>
      </c>
      <c r="I4321" s="14">
        <f>VLOOKUP(A4321, [1]orders!A:B,2,FALSE)</f>
        <v>15</v>
      </c>
      <c r="J4321" s="14" t="str">
        <f>VLOOKUP(A4321, [1]orders!A:I,9,FALSE)</f>
        <v>linnie.branch@gmail.com</v>
      </c>
      <c r="K4321" s="14">
        <f>VLOOKUP(A4321, [1]orders!A:J,10,FALSE)</f>
        <v>12901</v>
      </c>
      <c r="L4321" s="2" t="str">
        <f>IFERROR(VLOOKUP(C4321, [5]stores!A:B, 2, FALSE), "Unknown")</f>
        <v>Baldwin Bikes</v>
      </c>
      <c r="M4321" s="2" t="str">
        <f>VLOOKUP(D4321,[3]products!A:B,2,FALSE)</f>
        <v>Electra Townie Original 21D EQ - 2017/2018</v>
      </c>
      <c r="N4321" s="2" t="str">
        <f>VLOOKUP(D4321, [3]products!A:H, 8, FALSE)</f>
        <v>Electra</v>
      </c>
      <c r="O4321" s="21">
        <f>VLOOKUP(A4321, [1]orders!A:D, 4, FALSE)</f>
        <v>43192</v>
      </c>
      <c r="P4321" s="2">
        <v>2</v>
      </c>
      <c r="Q4321" s="2">
        <v>679.99</v>
      </c>
      <c r="R4321" s="27">
        <v>7.0000000000000007E-2</v>
      </c>
      <c r="S4321" s="2">
        <f t="shared" si="67"/>
        <v>1359.98</v>
      </c>
    </row>
    <row r="4322" spans="1:19" x14ac:dyDescent="0.3">
      <c r="A4322" s="2">
        <v>1484</v>
      </c>
      <c r="B4322" s="2">
        <v>1</v>
      </c>
      <c r="C4322" s="2">
        <f>VLOOKUP(A4322, [1]orders!A:G, 7, FALSE)</f>
        <v>2</v>
      </c>
      <c r="D4322" s="2">
        <v>295</v>
      </c>
      <c r="E4322" s="2">
        <f>VLOOKUP(C4322, [2]staffs!A:G,1,FALSE)</f>
        <v>2</v>
      </c>
      <c r="F4322" s="2" t="str">
        <f>VLOOKUP(E4322, [2]staffs!A:D,4,FALSE)</f>
        <v>mireya.copeland@bikes.shop</v>
      </c>
      <c r="G4322" s="2">
        <f>VLOOKUP(D4322, [3]products!$A:$D, 4, FALSE)</f>
        <v>1</v>
      </c>
      <c r="H4322" s="2" t="str">
        <f>VLOOKUP(G4322, [4]categories!A:B, 2, FALSE)</f>
        <v>Children Bicycles</v>
      </c>
      <c r="I4322" s="14">
        <f>VLOOKUP(A4322, [1]orders!A:B,2,FALSE)</f>
        <v>35</v>
      </c>
      <c r="J4322" s="14" t="str">
        <f>VLOOKUP(A4322, [1]orders!A:I,9,FALSE)</f>
        <v>guillermina.noble@msn.com</v>
      </c>
      <c r="K4322" s="14">
        <f>VLOOKUP(A4322, [1]orders!A:J,10,FALSE)</f>
        <v>13027</v>
      </c>
      <c r="L4322" s="2" t="str">
        <f>IFERROR(VLOOKUP(C4322, [5]stores!A:B, 2, FALSE), "Unknown")</f>
        <v>Baldwin Bikes</v>
      </c>
      <c r="M4322" s="2" t="str">
        <f>VLOOKUP(D4322,[3]products!A:B,2,FALSE)</f>
        <v>Electra Treasure 1 20" - 2018</v>
      </c>
      <c r="N4322" s="2" t="str">
        <f>VLOOKUP(D4322, [3]products!A:H, 8, FALSE)</f>
        <v>Electra</v>
      </c>
      <c r="O4322" s="21">
        <f>VLOOKUP(A4322, [1]orders!A:D, 4, FALSE)</f>
        <v>43192</v>
      </c>
      <c r="P4322" s="2">
        <v>2</v>
      </c>
      <c r="Q4322" s="2">
        <v>319.99</v>
      </c>
      <c r="R4322" s="27">
        <v>7.0000000000000007E-2</v>
      </c>
      <c r="S4322" s="2">
        <f t="shared" si="67"/>
        <v>639.98</v>
      </c>
    </row>
    <row r="4323" spans="1:19" x14ac:dyDescent="0.3">
      <c r="A4323" s="2">
        <v>1484</v>
      </c>
      <c r="B4323" s="2">
        <v>2</v>
      </c>
      <c r="C4323" s="2">
        <f>VLOOKUP(A4323, [1]orders!A:G, 7, FALSE)</f>
        <v>2</v>
      </c>
      <c r="D4323" s="2">
        <v>49</v>
      </c>
      <c r="E4323" s="2">
        <f>VLOOKUP(C4323, [2]staffs!A:G,1,FALSE)</f>
        <v>2</v>
      </c>
      <c r="F4323" s="2" t="str">
        <f>VLOOKUP(E4323, [2]staffs!A:D,4,FALSE)</f>
        <v>mireya.copeland@bikes.shop</v>
      </c>
      <c r="G4323" s="2">
        <f>VLOOKUP(D4323, [3]products!$A:$D, 4, FALSE)</f>
        <v>7</v>
      </c>
      <c r="H4323" s="2" t="str">
        <f>VLOOKUP(G4323, [4]categories!A:B, 2, FALSE)</f>
        <v>Road Bikes</v>
      </c>
      <c r="I4323" s="14">
        <f>VLOOKUP(A4323, [1]orders!A:B,2,FALSE)</f>
        <v>35</v>
      </c>
      <c r="J4323" s="14" t="str">
        <f>VLOOKUP(A4323, [1]orders!A:I,9,FALSE)</f>
        <v>guillermina.noble@msn.com</v>
      </c>
      <c r="K4323" s="14">
        <f>VLOOKUP(A4323, [1]orders!A:J,10,FALSE)</f>
        <v>13027</v>
      </c>
      <c r="L4323" s="2" t="str">
        <f>IFERROR(VLOOKUP(C4323, [5]stores!A:B, 2, FALSE), "Unknown")</f>
        <v>Baldwin Bikes</v>
      </c>
      <c r="M4323" s="2" t="str">
        <f>VLOOKUP(D4323,[3]products!A:B,2,FALSE)</f>
        <v>Trek Domane SL 6 - 2017</v>
      </c>
      <c r="N4323" s="2" t="str">
        <f>VLOOKUP(D4323, [3]products!A:H, 8, FALSE)</f>
        <v>Trek</v>
      </c>
      <c r="O4323" s="21">
        <f>VLOOKUP(A4323, [1]orders!A:D, 4, FALSE)</f>
        <v>43192</v>
      </c>
      <c r="P4323" s="2">
        <v>2</v>
      </c>
      <c r="Q4323" s="2">
        <v>3499.99</v>
      </c>
      <c r="R4323" s="27">
        <v>0.2</v>
      </c>
      <c r="S4323" s="2">
        <f t="shared" si="67"/>
        <v>6999.98</v>
      </c>
    </row>
    <row r="4324" spans="1:19" x14ac:dyDescent="0.3">
      <c r="A4324" s="2">
        <v>1484</v>
      </c>
      <c r="B4324" s="2">
        <v>3</v>
      </c>
      <c r="C4324" s="2">
        <f>VLOOKUP(A4324, [1]orders!A:G, 7, FALSE)</f>
        <v>2</v>
      </c>
      <c r="D4324" s="2">
        <v>304</v>
      </c>
      <c r="E4324" s="2">
        <f>VLOOKUP(C4324, [2]staffs!A:G,1,FALSE)</f>
        <v>2</v>
      </c>
      <c r="F4324" s="2" t="str">
        <f>VLOOKUP(E4324, [2]staffs!A:D,4,FALSE)</f>
        <v>mireya.copeland@bikes.shop</v>
      </c>
      <c r="G4324" s="2">
        <f>VLOOKUP(D4324, [3]products!$A:$D, 4, FALSE)</f>
        <v>2</v>
      </c>
      <c r="H4324" s="2" t="str">
        <f>VLOOKUP(G4324, [4]categories!A:B, 2, FALSE)</f>
        <v>Comfort Bicycles</v>
      </c>
      <c r="I4324" s="14">
        <f>VLOOKUP(A4324, [1]orders!A:B,2,FALSE)</f>
        <v>35</v>
      </c>
      <c r="J4324" s="14" t="str">
        <f>VLOOKUP(A4324, [1]orders!A:I,9,FALSE)</f>
        <v>guillermina.noble@msn.com</v>
      </c>
      <c r="K4324" s="14">
        <f>VLOOKUP(A4324, [1]orders!A:J,10,FALSE)</f>
        <v>13027</v>
      </c>
      <c r="L4324" s="2" t="str">
        <f>IFERROR(VLOOKUP(C4324, [5]stores!A:B, 2, FALSE), "Unknown")</f>
        <v>Baldwin Bikes</v>
      </c>
      <c r="M4324" s="2" t="str">
        <f>VLOOKUP(D4324,[3]products!A:B,2,FALSE)</f>
        <v>Electra Townie Original 21D EQ - 2017/2018</v>
      </c>
      <c r="N4324" s="2" t="str">
        <f>VLOOKUP(D4324, [3]products!A:H, 8, FALSE)</f>
        <v>Electra</v>
      </c>
      <c r="O4324" s="21">
        <f>VLOOKUP(A4324, [1]orders!A:D, 4, FALSE)</f>
        <v>43192</v>
      </c>
      <c r="P4324" s="2">
        <v>2</v>
      </c>
      <c r="Q4324" s="2">
        <v>679.99</v>
      </c>
      <c r="R4324" s="27">
        <v>0.05</v>
      </c>
      <c r="S4324" s="2">
        <f t="shared" si="67"/>
        <v>1359.98</v>
      </c>
    </row>
    <row r="4325" spans="1:19" x14ac:dyDescent="0.3">
      <c r="A4325" s="2">
        <v>1485</v>
      </c>
      <c r="B4325" s="2">
        <v>1</v>
      </c>
      <c r="C4325" s="2">
        <f>VLOOKUP(A4325, [1]orders!A:G, 7, FALSE)</f>
        <v>2</v>
      </c>
      <c r="D4325" s="2">
        <v>122</v>
      </c>
      <c r="E4325" s="2">
        <f>VLOOKUP(C4325, [2]staffs!A:G,1,FALSE)</f>
        <v>2</v>
      </c>
      <c r="F4325" s="2" t="str">
        <f>VLOOKUP(E4325, [2]staffs!A:D,4,FALSE)</f>
        <v>mireya.copeland@bikes.shop</v>
      </c>
      <c r="G4325" s="2">
        <f>VLOOKUP(D4325, [3]products!$A:$D, 4, FALSE)</f>
        <v>6</v>
      </c>
      <c r="H4325" s="2" t="str">
        <f>VLOOKUP(G4325, [4]categories!A:B, 2, FALSE)</f>
        <v>Mountain Bikes</v>
      </c>
      <c r="I4325" s="14">
        <f>VLOOKUP(A4325, [1]orders!A:B,2,FALSE)</f>
        <v>51</v>
      </c>
      <c r="J4325" s="14" t="str">
        <f>VLOOKUP(A4325, [1]orders!A:I,9,FALSE)</f>
        <v>gertrud.rhodes@aol.com</v>
      </c>
      <c r="K4325" s="14">
        <f>VLOOKUP(A4325, [1]orders!A:J,10,FALSE)</f>
        <v>11566</v>
      </c>
      <c r="L4325" s="2" t="str">
        <f>IFERROR(VLOOKUP(C4325, [5]stores!A:B, 2, FALSE), "Unknown")</f>
        <v>Baldwin Bikes</v>
      </c>
      <c r="M4325" s="2" t="str">
        <f>VLOOKUP(D4325,[3]products!A:B,2,FALSE)</f>
        <v>Surly Troll Frameset - 2018</v>
      </c>
      <c r="N4325" s="2" t="str">
        <f>VLOOKUP(D4325, [3]products!A:H, 8, FALSE)</f>
        <v>Surly</v>
      </c>
      <c r="O4325" s="21">
        <f>VLOOKUP(A4325, [1]orders!A:D, 4, FALSE)</f>
        <v>43192</v>
      </c>
      <c r="P4325" s="2">
        <v>2</v>
      </c>
      <c r="Q4325" s="2">
        <v>2499.9899999999998</v>
      </c>
      <c r="R4325" s="27">
        <v>0.2</v>
      </c>
      <c r="S4325" s="2">
        <f t="shared" si="67"/>
        <v>4999.9799999999996</v>
      </c>
    </row>
    <row r="4326" spans="1:19" x14ac:dyDescent="0.3">
      <c r="A4326" s="2">
        <v>1485</v>
      </c>
      <c r="B4326" s="2">
        <v>2</v>
      </c>
      <c r="C4326" s="2">
        <f>VLOOKUP(A4326, [1]orders!A:G, 7, FALSE)</f>
        <v>2</v>
      </c>
      <c r="D4326" s="2">
        <v>276</v>
      </c>
      <c r="E4326" s="2">
        <f>VLOOKUP(C4326, [2]staffs!A:G,1,FALSE)</f>
        <v>2</v>
      </c>
      <c r="F4326" s="2" t="str">
        <f>VLOOKUP(E4326, [2]staffs!A:D,4,FALSE)</f>
        <v>mireya.copeland@bikes.shop</v>
      </c>
      <c r="G4326" s="2">
        <f>VLOOKUP(D4326, [3]products!$A:$D, 4, FALSE)</f>
        <v>1</v>
      </c>
      <c r="H4326" s="2" t="str">
        <f>VLOOKUP(G4326, [4]categories!A:B, 2, FALSE)</f>
        <v>Children Bicycles</v>
      </c>
      <c r="I4326" s="14">
        <f>VLOOKUP(A4326, [1]orders!A:B,2,FALSE)</f>
        <v>51</v>
      </c>
      <c r="J4326" s="14" t="str">
        <f>VLOOKUP(A4326, [1]orders!A:I,9,FALSE)</f>
        <v>gertrud.rhodes@aol.com</v>
      </c>
      <c r="K4326" s="14">
        <f>VLOOKUP(A4326, [1]orders!A:J,10,FALSE)</f>
        <v>11566</v>
      </c>
      <c r="L4326" s="2" t="str">
        <f>IFERROR(VLOOKUP(C4326, [5]stores!A:B, 2, FALSE), "Unknown")</f>
        <v>Baldwin Bikes</v>
      </c>
      <c r="M4326" s="2" t="str">
        <f>VLOOKUP(D4326,[3]products!A:B,2,FALSE)</f>
        <v>Trek Precaliber 24 (7-Speed) - Boys - 2018</v>
      </c>
      <c r="N4326" s="2" t="str">
        <f>VLOOKUP(D4326, [3]products!A:H, 8, FALSE)</f>
        <v>Trek</v>
      </c>
      <c r="O4326" s="21">
        <f>VLOOKUP(A4326, [1]orders!A:D, 4, FALSE)</f>
        <v>43192</v>
      </c>
      <c r="P4326" s="2">
        <v>1</v>
      </c>
      <c r="Q4326" s="2">
        <v>319.99</v>
      </c>
      <c r="R4326" s="27">
        <v>0.2</v>
      </c>
      <c r="S4326" s="2">
        <f t="shared" si="67"/>
        <v>319.99</v>
      </c>
    </row>
    <row r="4327" spans="1:19" x14ac:dyDescent="0.3">
      <c r="A4327" s="2">
        <v>1486</v>
      </c>
      <c r="B4327" s="2">
        <v>1</v>
      </c>
      <c r="C4327" s="2">
        <f>VLOOKUP(A4327, [1]orders!A:G, 7, FALSE)</f>
        <v>2</v>
      </c>
      <c r="D4327" s="2">
        <v>60</v>
      </c>
      <c r="E4327" s="2">
        <f>VLOOKUP(C4327, [2]staffs!A:G,1,FALSE)</f>
        <v>2</v>
      </c>
      <c r="F4327" s="2" t="str">
        <f>VLOOKUP(E4327, [2]staffs!A:D,4,FALSE)</f>
        <v>mireya.copeland@bikes.shop</v>
      </c>
      <c r="G4327" s="2">
        <f>VLOOKUP(D4327, [3]products!$A:$D, 4, FALSE)</f>
        <v>5</v>
      </c>
      <c r="H4327" s="2" t="str">
        <f>VLOOKUP(G4327, [4]categories!A:B, 2, FALSE)</f>
        <v>Electric Bikes</v>
      </c>
      <c r="I4327" s="14">
        <f>VLOOKUP(A4327, [1]orders!A:B,2,FALSE)</f>
        <v>84</v>
      </c>
      <c r="J4327" s="14" t="str">
        <f>VLOOKUP(A4327, [1]orders!A:I,9,FALSE)</f>
        <v>armand.whitehead@hotmail.com</v>
      </c>
      <c r="K4327" s="14">
        <f>VLOOKUP(A4327, [1]orders!A:J,10,FALSE)</f>
        <v>11757</v>
      </c>
      <c r="L4327" s="2" t="str">
        <f>IFERROR(VLOOKUP(C4327, [5]stores!A:B, 2, FALSE), "Unknown")</f>
        <v>Baldwin Bikes</v>
      </c>
      <c r="M4327" s="2" t="str">
        <f>VLOOKUP(D4327,[3]products!A:B,2,FALSE)</f>
        <v>Sun Bicycles ElectroLite - 2017</v>
      </c>
      <c r="N4327" s="2" t="str">
        <f>VLOOKUP(D4327, [3]products!A:H, 8, FALSE)</f>
        <v>Sun Bicycles</v>
      </c>
      <c r="O4327" s="21">
        <f>VLOOKUP(A4327, [1]orders!A:D, 4, FALSE)</f>
        <v>43192</v>
      </c>
      <c r="P4327" s="2">
        <v>2</v>
      </c>
      <c r="Q4327" s="2">
        <v>1559.99</v>
      </c>
      <c r="R4327" s="27">
        <v>0.05</v>
      </c>
      <c r="S4327" s="2">
        <f t="shared" si="67"/>
        <v>3119.98</v>
      </c>
    </row>
    <row r="4328" spans="1:19" x14ac:dyDescent="0.3">
      <c r="A4328" s="2">
        <v>1486</v>
      </c>
      <c r="B4328" s="2">
        <v>2</v>
      </c>
      <c r="C4328" s="2">
        <f>VLOOKUP(A4328, [1]orders!A:G, 7, FALSE)</f>
        <v>2</v>
      </c>
      <c r="D4328" s="2">
        <v>98</v>
      </c>
      <c r="E4328" s="2">
        <f>VLOOKUP(C4328, [2]staffs!A:G,1,FALSE)</f>
        <v>2</v>
      </c>
      <c r="F4328" s="2" t="str">
        <f>VLOOKUP(E4328, [2]staffs!A:D,4,FALSE)</f>
        <v>mireya.copeland@bikes.shop</v>
      </c>
      <c r="G4328" s="2">
        <f>VLOOKUP(D4328, [3]products!$A:$D, 4, FALSE)</f>
        <v>1</v>
      </c>
      <c r="H4328" s="2" t="str">
        <f>VLOOKUP(G4328, [4]categories!A:B, 2, FALSE)</f>
        <v>Children Bicycles</v>
      </c>
      <c r="I4328" s="14">
        <f>VLOOKUP(A4328, [1]orders!A:B,2,FALSE)</f>
        <v>84</v>
      </c>
      <c r="J4328" s="14" t="str">
        <f>VLOOKUP(A4328, [1]orders!A:I,9,FALSE)</f>
        <v>armand.whitehead@hotmail.com</v>
      </c>
      <c r="K4328" s="14">
        <f>VLOOKUP(A4328, [1]orders!A:J,10,FALSE)</f>
        <v>11757</v>
      </c>
      <c r="L4328" s="2" t="str">
        <f>IFERROR(VLOOKUP(C4328, [5]stores!A:B, 2, FALSE), "Unknown")</f>
        <v>Baldwin Bikes</v>
      </c>
      <c r="M4328" s="2" t="str">
        <f>VLOOKUP(D4328,[3]products!A:B,2,FALSE)</f>
        <v>Electra Straight 8 3i (20-inch) - Boy's - 2017</v>
      </c>
      <c r="N4328" s="2" t="str">
        <f>VLOOKUP(D4328, [3]products!A:H, 8, FALSE)</f>
        <v>Electra</v>
      </c>
      <c r="O4328" s="21">
        <f>VLOOKUP(A4328, [1]orders!A:D, 4, FALSE)</f>
        <v>43192</v>
      </c>
      <c r="P4328" s="2">
        <v>1</v>
      </c>
      <c r="Q4328" s="2">
        <v>489.99</v>
      </c>
      <c r="R4328" s="27">
        <v>0.05</v>
      </c>
      <c r="S4328" s="2">
        <f t="shared" si="67"/>
        <v>489.99</v>
      </c>
    </row>
    <row r="4329" spans="1:19" x14ac:dyDescent="0.3">
      <c r="A4329" s="2">
        <v>1486</v>
      </c>
      <c r="B4329" s="2">
        <v>3</v>
      </c>
      <c r="C4329" s="2">
        <f>VLOOKUP(A4329, [1]orders!A:G, 7, FALSE)</f>
        <v>2</v>
      </c>
      <c r="D4329" s="2">
        <v>113</v>
      </c>
      <c r="E4329" s="2">
        <f>VLOOKUP(C4329, [2]staffs!A:G,1,FALSE)</f>
        <v>2</v>
      </c>
      <c r="F4329" s="2" t="str">
        <f>VLOOKUP(E4329, [2]staffs!A:D,4,FALSE)</f>
        <v>mireya.copeland@bikes.shop</v>
      </c>
      <c r="G4329" s="2">
        <f>VLOOKUP(D4329, [3]products!$A:$D, 4, FALSE)</f>
        <v>6</v>
      </c>
      <c r="H4329" s="2" t="str">
        <f>VLOOKUP(G4329, [4]categories!A:B, 2, FALSE)</f>
        <v>Mountain Bikes</v>
      </c>
      <c r="I4329" s="14">
        <f>VLOOKUP(A4329, [1]orders!A:B,2,FALSE)</f>
        <v>84</v>
      </c>
      <c r="J4329" s="14" t="str">
        <f>VLOOKUP(A4329, [1]orders!A:I,9,FALSE)</f>
        <v>armand.whitehead@hotmail.com</v>
      </c>
      <c r="K4329" s="14">
        <f>VLOOKUP(A4329, [1]orders!A:J,10,FALSE)</f>
        <v>11757</v>
      </c>
      <c r="L4329" s="2" t="str">
        <f>IFERROR(VLOOKUP(C4329, [5]stores!A:B, 2, FALSE), "Unknown")</f>
        <v>Baldwin Bikes</v>
      </c>
      <c r="M4329" s="2" t="str">
        <f>VLOOKUP(D4329,[3]products!A:B,2,FALSE)</f>
        <v>Trek Marlin 5 - 2018</v>
      </c>
      <c r="N4329" s="2" t="str">
        <f>VLOOKUP(D4329, [3]products!A:H, 8, FALSE)</f>
        <v>Trek</v>
      </c>
      <c r="O4329" s="21">
        <f>VLOOKUP(A4329, [1]orders!A:D, 4, FALSE)</f>
        <v>43192</v>
      </c>
      <c r="P4329" s="2">
        <v>1</v>
      </c>
      <c r="Q4329" s="2">
        <v>489.99</v>
      </c>
      <c r="R4329" s="27">
        <v>0.1</v>
      </c>
      <c r="S4329" s="2">
        <f t="shared" si="67"/>
        <v>489.99</v>
      </c>
    </row>
    <row r="4330" spans="1:19" x14ac:dyDescent="0.3">
      <c r="A4330" s="2">
        <v>1486</v>
      </c>
      <c r="B4330" s="2">
        <v>4</v>
      </c>
      <c r="C4330" s="2">
        <f>VLOOKUP(A4330, [1]orders!A:G, 7, FALSE)</f>
        <v>2</v>
      </c>
      <c r="D4330" s="2">
        <v>269</v>
      </c>
      <c r="E4330" s="2">
        <f>VLOOKUP(C4330, [2]staffs!A:G,1,FALSE)</f>
        <v>2</v>
      </c>
      <c r="F4330" s="2" t="str">
        <f>VLOOKUP(E4330, [2]staffs!A:D,4,FALSE)</f>
        <v>mireya.copeland@bikes.shop</v>
      </c>
      <c r="G4330" s="2">
        <f>VLOOKUP(D4330, [3]products!$A:$D, 4, FALSE)</f>
        <v>1</v>
      </c>
      <c r="H4330" s="2" t="str">
        <f>VLOOKUP(G4330, [4]categories!A:B, 2, FALSE)</f>
        <v>Children Bicycles</v>
      </c>
      <c r="I4330" s="14">
        <f>VLOOKUP(A4330, [1]orders!A:B,2,FALSE)</f>
        <v>84</v>
      </c>
      <c r="J4330" s="14" t="str">
        <f>VLOOKUP(A4330, [1]orders!A:I,9,FALSE)</f>
        <v>armand.whitehead@hotmail.com</v>
      </c>
      <c r="K4330" s="14">
        <f>VLOOKUP(A4330, [1]orders!A:J,10,FALSE)</f>
        <v>11757</v>
      </c>
      <c r="L4330" s="2" t="str">
        <f>IFERROR(VLOOKUP(C4330, [5]stores!A:B, 2, FALSE), "Unknown")</f>
        <v>Baldwin Bikes</v>
      </c>
      <c r="M4330" s="2" t="str">
        <f>VLOOKUP(D4330,[3]products!A:B,2,FALSE)</f>
        <v>Trek Precaliber 12 Boy's - 2018</v>
      </c>
      <c r="N4330" s="2" t="str">
        <f>VLOOKUP(D4330, [3]products!A:H, 8, FALSE)</f>
        <v>Trek</v>
      </c>
      <c r="O4330" s="21">
        <f>VLOOKUP(A4330, [1]orders!A:D, 4, FALSE)</f>
        <v>43192</v>
      </c>
      <c r="P4330" s="2">
        <v>1</v>
      </c>
      <c r="Q4330" s="2">
        <v>199.99</v>
      </c>
      <c r="R4330" s="27">
        <v>0.1</v>
      </c>
      <c r="S4330" s="2">
        <f t="shared" si="67"/>
        <v>199.99</v>
      </c>
    </row>
    <row r="4331" spans="1:19" x14ac:dyDescent="0.3">
      <c r="A4331" s="2">
        <v>1487</v>
      </c>
      <c r="B4331" s="2">
        <v>1</v>
      </c>
      <c r="C4331" s="2">
        <f>VLOOKUP(A4331, [1]orders!A:G, 7, FALSE)</f>
        <v>1</v>
      </c>
      <c r="D4331" s="2">
        <v>160</v>
      </c>
      <c r="E4331" s="2">
        <f>VLOOKUP(C4331, [2]staffs!A:G,1,FALSE)</f>
        <v>1</v>
      </c>
      <c r="F4331" s="2" t="str">
        <f>VLOOKUP(E4331, [2]staffs!A:D,4,FALSE)</f>
        <v>fabiola.jackson@bikes.shop</v>
      </c>
      <c r="G4331" s="2">
        <f>VLOOKUP(D4331, [3]products!$A:$D, 4, FALSE)</f>
        <v>7</v>
      </c>
      <c r="H4331" s="2" t="str">
        <f>VLOOKUP(G4331, [4]categories!A:B, 2, FALSE)</f>
        <v>Road Bikes</v>
      </c>
      <c r="I4331" s="14">
        <f>VLOOKUP(A4331, [1]orders!A:B,2,FALSE)</f>
        <v>33</v>
      </c>
      <c r="J4331" s="14" t="str">
        <f>VLOOKUP(A4331, [1]orders!A:I,9,FALSE)</f>
        <v>deloris.burke@hotmail.com</v>
      </c>
      <c r="K4331" s="14">
        <f>VLOOKUP(A4331, [1]orders!A:J,10,FALSE)</f>
        <v>90274</v>
      </c>
      <c r="L4331" s="2" t="str">
        <f>IFERROR(VLOOKUP(C4331, [5]stores!A:B, 2, FALSE), "Unknown")</f>
        <v>Santa Cruz Bikes</v>
      </c>
      <c r="M4331" s="2" t="str">
        <f>VLOOKUP(D4331,[3]products!A:B,2,FALSE)</f>
        <v>Trek Emonda SLR 6 - 2018</v>
      </c>
      <c r="N4331" s="2" t="str">
        <f>VLOOKUP(D4331, [3]products!A:H, 8, FALSE)</f>
        <v>Trek</v>
      </c>
      <c r="O4331" s="21">
        <f>VLOOKUP(A4331, [1]orders!A:D, 4, FALSE)</f>
        <v>43193</v>
      </c>
      <c r="P4331" s="2">
        <v>1</v>
      </c>
      <c r="Q4331" s="2">
        <v>4499.99</v>
      </c>
      <c r="R4331" s="27">
        <v>7.0000000000000007E-2</v>
      </c>
      <c r="S4331" s="2">
        <f t="shared" si="67"/>
        <v>4499.99</v>
      </c>
    </row>
    <row r="4332" spans="1:19" x14ac:dyDescent="0.3">
      <c r="A4332" s="2">
        <v>1487</v>
      </c>
      <c r="B4332" s="2">
        <v>2</v>
      </c>
      <c r="C4332" s="2">
        <f>VLOOKUP(A4332, [1]orders!A:G, 7, FALSE)</f>
        <v>1</v>
      </c>
      <c r="D4332" s="2">
        <v>151</v>
      </c>
      <c r="E4332" s="2">
        <f>VLOOKUP(C4332, [2]staffs!A:G,1,FALSE)</f>
        <v>1</v>
      </c>
      <c r="F4332" s="2" t="str">
        <f>VLOOKUP(E4332, [2]staffs!A:D,4,FALSE)</f>
        <v>fabiola.jackson@bikes.shop</v>
      </c>
      <c r="G4332" s="2">
        <f>VLOOKUP(D4332, [3]products!$A:$D, 4, FALSE)</f>
        <v>7</v>
      </c>
      <c r="H4332" s="2" t="str">
        <f>VLOOKUP(G4332, [4]categories!A:B, 2, FALSE)</f>
        <v>Road Bikes</v>
      </c>
      <c r="I4332" s="14">
        <f>VLOOKUP(A4332, [1]orders!A:B,2,FALSE)</f>
        <v>33</v>
      </c>
      <c r="J4332" s="14" t="str">
        <f>VLOOKUP(A4332, [1]orders!A:I,9,FALSE)</f>
        <v>deloris.burke@hotmail.com</v>
      </c>
      <c r="K4332" s="14">
        <f>VLOOKUP(A4332, [1]orders!A:J,10,FALSE)</f>
        <v>90274</v>
      </c>
      <c r="L4332" s="2" t="str">
        <f>IFERROR(VLOOKUP(C4332, [5]stores!A:B, 2, FALSE), "Unknown")</f>
        <v>Santa Cruz Bikes</v>
      </c>
      <c r="M4332" s="2" t="str">
        <f>VLOOKUP(D4332,[3]products!A:B,2,FALSE)</f>
        <v>Trek Domane ALR 4 Disc Women's - 2018</v>
      </c>
      <c r="N4332" s="2" t="str">
        <f>VLOOKUP(D4332, [3]products!A:H, 8, FALSE)</f>
        <v>Trek</v>
      </c>
      <c r="O4332" s="21">
        <f>VLOOKUP(A4332, [1]orders!A:D, 4, FALSE)</f>
        <v>43193</v>
      </c>
      <c r="P4332" s="2">
        <v>2</v>
      </c>
      <c r="Q4332" s="2">
        <v>1549.99</v>
      </c>
      <c r="R4332" s="27">
        <v>0.2</v>
      </c>
      <c r="S4332" s="2">
        <f t="shared" si="67"/>
        <v>3099.98</v>
      </c>
    </row>
    <row r="4333" spans="1:19" x14ac:dyDescent="0.3">
      <c r="A4333" s="2">
        <v>1487</v>
      </c>
      <c r="B4333" s="2">
        <v>3</v>
      </c>
      <c r="C4333" s="2">
        <f>VLOOKUP(A4333, [1]orders!A:G, 7, FALSE)</f>
        <v>1</v>
      </c>
      <c r="D4333" s="2">
        <v>198</v>
      </c>
      <c r="E4333" s="2">
        <f>VLOOKUP(C4333, [2]staffs!A:G,1,FALSE)</f>
        <v>1</v>
      </c>
      <c r="F4333" s="2" t="str">
        <f>VLOOKUP(E4333, [2]staffs!A:D,4,FALSE)</f>
        <v>fabiola.jackson@bikes.shop</v>
      </c>
      <c r="G4333" s="2">
        <f>VLOOKUP(D4333, [3]products!$A:$D, 4, FALSE)</f>
        <v>5</v>
      </c>
      <c r="H4333" s="2" t="str">
        <f>VLOOKUP(G4333, [4]categories!A:B, 2, FALSE)</f>
        <v>Electric Bikes</v>
      </c>
      <c r="I4333" s="14">
        <f>VLOOKUP(A4333, [1]orders!A:B,2,FALSE)</f>
        <v>33</v>
      </c>
      <c r="J4333" s="14" t="str">
        <f>VLOOKUP(A4333, [1]orders!A:I,9,FALSE)</f>
        <v>deloris.burke@hotmail.com</v>
      </c>
      <c r="K4333" s="14">
        <f>VLOOKUP(A4333, [1]orders!A:J,10,FALSE)</f>
        <v>90274</v>
      </c>
      <c r="L4333" s="2" t="str">
        <f>IFERROR(VLOOKUP(C4333, [5]stores!A:B, 2, FALSE), "Unknown")</f>
        <v>Santa Cruz Bikes</v>
      </c>
      <c r="M4333" s="2" t="str">
        <f>VLOOKUP(D4333,[3]products!A:B,2,FALSE)</f>
        <v>Electra Townie Commute Go! - 2018</v>
      </c>
      <c r="N4333" s="2" t="str">
        <f>VLOOKUP(D4333, [3]products!A:H, 8, FALSE)</f>
        <v>Electra</v>
      </c>
      <c r="O4333" s="21">
        <f>VLOOKUP(A4333, [1]orders!A:D, 4, FALSE)</f>
        <v>43193</v>
      </c>
      <c r="P4333" s="2">
        <v>1</v>
      </c>
      <c r="Q4333" s="2">
        <v>2999.99</v>
      </c>
      <c r="R4333" s="27">
        <v>0.05</v>
      </c>
      <c r="S4333" s="2">
        <f t="shared" si="67"/>
        <v>2999.99</v>
      </c>
    </row>
    <row r="4334" spans="1:19" x14ac:dyDescent="0.3">
      <c r="A4334" s="2">
        <v>1487</v>
      </c>
      <c r="B4334" s="2">
        <v>4</v>
      </c>
      <c r="C4334" s="2">
        <f>VLOOKUP(A4334, [1]orders!A:G, 7, FALSE)</f>
        <v>1</v>
      </c>
      <c r="D4334" s="2">
        <v>196</v>
      </c>
      <c r="E4334" s="2">
        <f>VLOOKUP(C4334, [2]staffs!A:G,1,FALSE)</f>
        <v>1</v>
      </c>
      <c r="F4334" s="2" t="str">
        <f>VLOOKUP(E4334, [2]staffs!A:D,4,FALSE)</f>
        <v>fabiola.jackson@bikes.shop</v>
      </c>
      <c r="G4334" s="2">
        <f>VLOOKUP(D4334, [3]products!$A:$D, 4, FALSE)</f>
        <v>5</v>
      </c>
      <c r="H4334" s="2" t="str">
        <f>VLOOKUP(G4334, [4]categories!A:B, 2, FALSE)</f>
        <v>Electric Bikes</v>
      </c>
      <c r="I4334" s="14">
        <f>VLOOKUP(A4334, [1]orders!A:B,2,FALSE)</f>
        <v>33</v>
      </c>
      <c r="J4334" s="14" t="str">
        <f>VLOOKUP(A4334, [1]orders!A:I,9,FALSE)</f>
        <v>deloris.burke@hotmail.com</v>
      </c>
      <c r="K4334" s="14">
        <f>VLOOKUP(A4334, [1]orders!A:J,10,FALSE)</f>
        <v>90274</v>
      </c>
      <c r="L4334" s="2" t="str">
        <f>IFERROR(VLOOKUP(C4334, [5]stores!A:B, 2, FALSE), "Unknown")</f>
        <v>Santa Cruz Bikes</v>
      </c>
      <c r="M4334" s="2" t="str">
        <f>VLOOKUP(D4334,[3]products!A:B,2,FALSE)</f>
        <v>Trek Verve+ - 2018</v>
      </c>
      <c r="N4334" s="2" t="str">
        <f>VLOOKUP(D4334, [3]products!A:H, 8, FALSE)</f>
        <v>Trek</v>
      </c>
      <c r="O4334" s="21">
        <f>VLOOKUP(A4334, [1]orders!A:D, 4, FALSE)</f>
        <v>43193</v>
      </c>
      <c r="P4334" s="2">
        <v>1</v>
      </c>
      <c r="Q4334" s="2">
        <v>2299.9899999999998</v>
      </c>
      <c r="R4334" s="27">
        <v>0.05</v>
      </c>
      <c r="S4334" s="2">
        <f t="shared" si="67"/>
        <v>2299.9899999999998</v>
      </c>
    </row>
    <row r="4335" spans="1:19" x14ac:dyDescent="0.3">
      <c r="A4335" s="2">
        <v>1487</v>
      </c>
      <c r="B4335" s="2">
        <v>5</v>
      </c>
      <c r="C4335" s="2">
        <f>VLOOKUP(A4335, [1]orders!A:G, 7, FALSE)</f>
        <v>1</v>
      </c>
      <c r="D4335" s="2">
        <v>96</v>
      </c>
      <c r="E4335" s="2">
        <f>VLOOKUP(C4335, [2]staffs!A:G,1,FALSE)</f>
        <v>1</v>
      </c>
      <c r="F4335" s="2" t="str">
        <f>VLOOKUP(E4335, [2]staffs!A:D,4,FALSE)</f>
        <v>fabiola.jackson@bikes.shop</v>
      </c>
      <c r="G4335" s="2">
        <f>VLOOKUP(D4335, [3]products!$A:$D, 4, FALSE)</f>
        <v>1</v>
      </c>
      <c r="H4335" s="2" t="str">
        <f>VLOOKUP(G4335, [4]categories!A:B, 2, FALSE)</f>
        <v>Children Bicycles</v>
      </c>
      <c r="I4335" s="14">
        <f>VLOOKUP(A4335, [1]orders!A:B,2,FALSE)</f>
        <v>33</v>
      </c>
      <c r="J4335" s="14" t="str">
        <f>VLOOKUP(A4335, [1]orders!A:I,9,FALSE)</f>
        <v>deloris.burke@hotmail.com</v>
      </c>
      <c r="K4335" s="14">
        <f>VLOOKUP(A4335, [1]orders!A:J,10,FALSE)</f>
        <v>90274</v>
      </c>
      <c r="L4335" s="2" t="str">
        <f>IFERROR(VLOOKUP(C4335, [5]stores!A:B, 2, FALSE), "Unknown")</f>
        <v>Santa Cruz Bikes</v>
      </c>
      <c r="M4335" s="2" t="str">
        <f>VLOOKUP(D4335,[3]products!A:B,2,FALSE)</f>
        <v>Electra Moto 3i (20-inch) - Boy's - 2017</v>
      </c>
      <c r="N4335" s="2" t="str">
        <f>VLOOKUP(D4335, [3]products!A:H, 8, FALSE)</f>
        <v>Electra</v>
      </c>
      <c r="O4335" s="21">
        <f>VLOOKUP(A4335, [1]orders!A:D, 4, FALSE)</f>
        <v>43193</v>
      </c>
      <c r="P4335" s="2">
        <v>2</v>
      </c>
      <c r="Q4335" s="2">
        <v>349.99</v>
      </c>
      <c r="R4335" s="27">
        <v>0.2</v>
      </c>
      <c r="S4335" s="2">
        <f t="shared" si="67"/>
        <v>699.98</v>
      </c>
    </row>
    <row r="4336" spans="1:19" x14ac:dyDescent="0.3">
      <c r="A4336" s="2">
        <v>1488</v>
      </c>
      <c r="B4336" s="2">
        <v>1</v>
      </c>
      <c r="C4336" s="2">
        <f>VLOOKUP(A4336, [1]orders!A:G, 7, FALSE)</f>
        <v>1</v>
      </c>
      <c r="D4336" s="2">
        <v>42</v>
      </c>
      <c r="E4336" s="2">
        <f>VLOOKUP(C4336, [2]staffs!A:G,1,FALSE)</f>
        <v>1</v>
      </c>
      <c r="F4336" s="2" t="str">
        <f>VLOOKUP(E4336, [2]staffs!A:D,4,FALSE)</f>
        <v>fabiola.jackson@bikes.shop</v>
      </c>
      <c r="G4336" s="2">
        <f>VLOOKUP(D4336, [3]products!$A:$D, 4, FALSE)</f>
        <v>6</v>
      </c>
      <c r="H4336" s="2" t="str">
        <f>VLOOKUP(G4336, [4]categories!A:B, 2, FALSE)</f>
        <v>Mountain Bikes</v>
      </c>
      <c r="I4336" s="14">
        <f>VLOOKUP(A4336, [1]orders!A:B,2,FALSE)</f>
        <v>181</v>
      </c>
      <c r="J4336" s="14" t="str">
        <f>VLOOKUP(A4336, [1]orders!A:I,9,FALSE)</f>
        <v>olevia.pitts@gmail.com</v>
      </c>
      <c r="K4336" s="14">
        <f>VLOOKUP(A4336, [1]orders!A:J,10,FALSE)</f>
        <v>90278</v>
      </c>
      <c r="L4336" s="2" t="str">
        <f>IFERROR(VLOOKUP(C4336, [5]stores!A:B, 2, FALSE), "Unknown")</f>
        <v>Santa Cruz Bikes</v>
      </c>
      <c r="M4336" s="2" t="str">
        <f>VLOOKUP(D4336,[3]products!A:B,2,FALSE)</f>
        <v>Trek Fuel EX 5 27.5 Plus - 2017</v>
      </c>
      <c r="N4336" s="2" t="str">
        <f>VLOOKUP(D4336, [3]products!A:H, 8, FALSE)</f>
        <v>Trek</v>
      </c>
      <c r="O4336" s="21">
        <f>VLOOKUP(A4336, [1]orders!A:D, 4, FALSE)</f>
        <v>43193</v>
      </c>
      <c r="P4336" s="2">
        <v>1</v>
      </c>
      <c r="Q4336" s="2">
        <v>2299.9899999999998</v>
      </c>
      <c r="R4336" s="27">
        <v>7.0000000000000007E-2</v>
      </c>
      <c r="S4336" s="2">
        <f t="shared" si="67"/>
        <v>2299.9899999999998</v>
      </c>
    </row>
    <row r="4337" spans="1:19" x14ac:dyDescent="0.3">
      <c r="A4337" s="2">
        <v>1488</v>
      </c>
      <c r="B4337" s="2">
        <v>2</v>
      </c>
      <c r="C4337" s="2">
        <f>VLOOKUP(A4337, [1]orders!A:G, 7, FALSE)</f>
        <v>1</v>
      </c>
      <c r="D4337" s="2">
        <v>122</v>
      </c>
      <c r="E4337" s="2">
        <f>VLOOKUP(C4337, [2]staffs!A:G,1,FALSE)</f>
        <v>1</v>
      </c>
      <c r="F4337" s="2" t="str">
        <f>VLOOKUP(E4337, [2]staffs!A:D,4,FALSE)</f>
        <v>fabiola.jackson@bikes.shop</v>
      </c>
      <c r="G4337" s="2">
        <f>VLOOKUP(D4337, [3]products!$A:$D, 4, FALSE)</f>
        <v>6</v>
      </c>
      <c r="H4337" s="2" t="str">
        <f>VLOOKUP(G4337, [4]categories!A:B, 2, FALSE)</f>
        <v>Mountain Bikes</v>
      </c>
      <c r="I4337" s="14">
        <f>VLOOKUP(A4337, [1]orders!A:B,2,FALSE)</f>
        <v>181</v>
      </c>
      <c r="J4337" s="14" t="str">
        <f>VLOOKUP(A4337, [1]orders!A:I,9,FALSE)</f>
        <v>olevia.pitts@gmail.com</v>
      </c>
      <c r="K4337" s="14">
        <f>VLOOKUP(A4337, [1]orders!A:J,10,FALSE)</f>
        <v>90278</v>
      </c>
      <c r="L4337" s="2" t="str">
        <f>IFERROR(VLOOKUP(C4337, [5]stores!A:B, 2, FALSE), "Unknown")</f>
        <v>Santa Cruz Bikes</v>
      </c>
      <c r="M4337" s="2" t="str">
        <f>VLOOKUP(D4337,[3]products!A:B,2,FALSE)</f>
        <v>Surly Troll Frameset - 2018</v>
      </c>
      <c r="N4337" s="2" t="str">
        <f>VLOOKUP(D4337, [3]products!A:H, 8, FALSE)</f>
        <v>Surly</v>
      </c>
      <c r="O4337" s="21">
        <f>VLOOKUP(A4337, [1]orders!A:D, 4, FALSE)</f>
        <v>43193</v>
      </c>
      <c r="P4337" s="2">
        <v>1</v>
      </c>
      <c r="Q4337" s="2">
        <v>2499.9899999999998</v>
      </c>
      <c r="R4337" s="27">
        <v>7.0000000000000007E-2</v>
      </c>
      <c r="S4337" s="2">
        <f t="shared" si="67"/>
        <v>2499.9899999999998</v>
      </c>
    </row>
    <row r="4338" spans="1:19" x14ac:dyDescent="0.3">
      <c r="A4338" s="2">
        <v>1489</v>
      </c>
      <c r="B4338" s="2">
        <v>1</v>
      </c>
      <c r="C4338" s="2">
        <f>VLOOKUP(A4338, [1]orders!A:G, 7, FALSE)</f>
        <v>1</v>
      </c>
      <c r="D4338" s="2">
        <v>198</v>
      </c>
      <c r="E4338" s="2">
        <f>VLOOKUP(C4338, [2]staffs!A:G,1,FALSE)</f>
        <v>1</v>
      </c>
      <c r="F4338" s="2" t="str">
        <f>VLOOKUP(E4338, [2]staffs!A:D,4,FALSE)</f>
        <v>fabiola.jackson@bikes.shop</v>
      </c>
      <c r="G4338" s="2">
        <f>VLOOKUP(D4338, [3]products!$A:$D, 4, FALSE)</f>
        <v>5</v>
      </c>
      <c r="H4338" s="2" t="str">
        <f>VLOOKUP(G4338, [4]categories!A:B, 2, FALSE)</f>
        <v>Electric Bikes</v>
      </c>
      <c r="I4338" s="14">
        <f>VLOOKUP(A4338, [1]orders!A:B,2,FALSE)</f>
        <v>194</v>
      </c>
      <c r="J4338" s="14" t="str">
        <f>VLOOKUP(A4338, [1]orders!A:I,9,FALSE)</f>
        <v>dorine.roberson@msn.com</v>
      </c>
      <c r="K4338" s="14">
        <f>VLOOKUP(A4338, [1]orders!A:J,10,FALSE)</f>
        <v>95060</v>
      </c>
      <c r="L4338" s="2" t="str">
        <f>IFERROR(VLOOKUP(C4338, [5]stores!A:B, 2, FALSE), "Unknown")</f>
        <v>Santa Cruz Bikes</v>
      </c>
      <c r="M4338" s="2" t="str">
        <f>VLOOKUP(D4338,[3]products!A:B,2,FALSE)</f>
        <v>Electra Townie Commute Go! - 2018</v>
      </c>
      <c r="N4338" s="2" t="str">
        <f>VLOOKUP(D4338, [3]products!A:H, 8, FALSE)</f>
        <v>Electra</v>
      </c>
      <c r="O4338" s="21">
        <f>VLOOKUP(A4338, [1]orders!A:D, 4, FALSE)</f>
        <v>43193</v>
      </c>
      <c r="P4338" s="2">
        <v>1</v>
      </c>
      <c r="Q4338" s="2">
        <v>2999.99</v>
      </c>
      <c r="R4338" s="27">
        <v>0.2</v>
      </c>
      <c r="S4338" s="2">
        <f t="shared" si="67"/>
        <v>2999.99</v>
      </c>
    </row>
    <row r="4339" spans="1:19" x14ac:dyDescent="0.3">
      <c r="A4339" s="2">
        <v>1489</v>
      </c>
      <c r="B4339" s="2">
        <v>2</v>
      </c>
      <c r="C4339" s="2">
        <f>VLOOKUP(A4339, [1]orders!A:G, 7, FALSE)</f>
        <v>1</v>
      </c>
      <c r="D4339" s="2">
        <v>282</v>
      </c>
      <c r="E4339" s="2">
        <f>VLOOKUP(C4339, [2]staffs!A:G,1,FALSE)</f>
        <v>1</v>
      </c>
      <c r="F4339" s="2" t="str">
        <f>VLOOKUP(E4339, [2]staffs!A:D,4,FALSE)</f>
        <v>fabiola.jackson@bikes.shop</v>
      </c>
      <c r="G4339" s="2">
        <f>VLOOKUP(D4339, [3]products!$A:$D, 4, FALSE)</f>
        <v>1</v>
      </c>
      <c r="H4339" s="2" t="str">
        <f>VLOOKUP(G4339, [4]categories!A:B, 2, FALSE)</f>
        <v>Children Bicycles</v>
      </c>
      <c r="I4339" s="14">
        <f>VLOOKUP(A4339, [1]orders!A:B,2,FALSE)</f>
        <v>194</v>
      </c>
      <c r="J4339" s="14" t="str">
        <f>VLOOKUP(A4339, [1]orders!A:I,9,FALSE)</f>
        <v>dorine.roberson@msn.com</v>
      </c>
      <c r="K4339" s="14">
        <f>VLOOKUP(A4339, [1]orders!A:J,10,FALSE)</f>
        <v>95060</v>
      </c>
      <c r="L4339" s="2" t="str">
        <f>IFERROR(VLOOKUP(C4339, [5]stores!A:B, 2, FALSE), "Unknown")</f>
        <v>Santa Cruz Bikes</v>
      </c>
      <c r="M4339" s="2" t="str">
        <f>VLOOKUP(D4339,[3]products!A:B,2,FALSE)</f>
        <v>Electra Cyclosaurus 1 (16-inch) - Boy's - 2018</v>
      </c>
      <c r="N4339" s="2" t="str">
        <f>VLOOKUP(D4339, [3]products!A:H, 8, FALSE)</f>
        <v>Electra</v>
      </c>
      <c r="O4339" s="21">
        <f>VLOOKUP(A4339, [1]orders!A:D, 4, FALSE)</f>
        <v>43193</v>
      </c>
      <c r="P4339" s="2">
        <v>2</v>
      </c>
      <c r="Q4339" s="2">
        <v>279.99</v>
      </c>
      <c r="R4339" s="27">
        <v>0.2</v>
      </c>
      <c r="S4339" s="2">
        <f t="shared" si="67"/>
        <v>559.98</v>
      </c>
    </row>
    <row r="4340" spans="1:19" x14ac:dyDescent="0.3">
      <c r="A4340" s="2">
        <v>1489</v>
      </c>
      <c r="B4340" s="2">
        <v>3</v>
      </c>
      <c r="C4340" s="2">
        <f>VLOOKUP(A4340, [1]orders!A:G, 7, FALSE)</f>
        <v>1</v>
      </c>
      <c r="D4340" s="2">
        <v>52</v>
      </c>
      <c r="E4340" s="2">
        <f>VLOOKUP(C4340, [2]staffs!A:G,1,FALSE)</f>
        <v>1</v>
      </c>
      <c r="F4340" s="2" t="str">
        <f>VLOOKUP(E4340, [2]staffs!A:D,4,FALSE)</f>
        <v>fabiola.jackson@bikes.shop</v>
      </c>
      <c r="G4340" s="2">
        <f>VLOOKUP(D4340, [3]products!$A:$D, 4, FALSE)</f>
        <v>7</v>
      </c>
      <c r="H4340" s="2" t="str">
        <f>VLOOKUP(G4340, [4]categories!A:B, 2, FALSE)</f>
        <v>Road Bikes</v>
      </c>
      <c r="I4340" s="14">
        <f>VLOOKUP(A4340, [1]orders!A:B,2,FALSE)</f>
        <v>194</v>
      </c>
      <c r="J4340" s="14" t="str">
        <f>VLOOKUP(A4340, [1]orders!A:I,9,FALSE)</f>
        <v>dorine.roberson@msn.com</v>
      </c>
      <c r="K4340" s="14">
        <f>VLOOKUP(A4340, [1]orders!A:J,10,FALSE)</f>
        <v>95060</v>
      </c>
      <c r="L4340" s="2" t="str">
        <f>IFERROR(VLOOKUP(C4340, [5]stores!A:B, 2, FALSE), "Unknown")</f>
        <v>Santa Cruz Bikes</v>
      </c>
      <c r="M4340" s="2" t="str">
        <f>VLOOKUP(D4340,[3]products!A:B,2,FALSE)</f>
        <v>Surly Steamroller - 2017</v>
      </c>
      <c r="N4340" s="2" t="str">
        <f>VLOOKUP(D4340, [3]products!A:H, 8, FALSE)</f>
        <v>Surly</v>
      </c>
      <c r="O4340" s="21">
        <f>VLOOKUP(A4340, [1]orders!A:D, 4, FALSE)</f>
        <v>43193</v>
      </c>
      <c r="P4340" s="2">
        <v>1</v>
      </c>
      <c r="Q4340" s="2">
        <v>875.99</v>
      </c>
      <c r="R4340" s="27">
        <v>0.1</v>
      </c>
      <c r="S4340" s="2">
        <f t="shared" si="67"/>
        <v>875.99</v>
      </c>
    </row>
    <row r="4341" spans="1:19" x14ac:dyDescent="0.3">
      <c r="A4341" s="2">
        <v>1490</v>
      </c>
      <c r="B4341" s="2">
        <v>1</v>
      </c>
      <c r="C4341" s="2">
        <f>VLOOKUP(A4341, [1]orders!A:G, 7, FALSE)</f>
        <v>1</v>
      </c>
      <c r="D4341" s="2">
        <v>99</v>
      </c>
      <c r="E4341" s="2">
        <f>VLOOKUP(C4341, [2]staffs!A:G,1,FALSE)</f>
        <v>1</v>
      </c>
      <c r="F4341" s="2" t="str">
        <f>VLOOKUP(E4341, [2]staffs!A:D,4,FALSE)</f>
        <v>fabiola.jackson@bikes.shop</v>
      </c>
      <c r="G4341" s="2">
        <f>VLOOKUP(D4341, [3]products!$A:$D, 4, FALSE)</f>
        <v>1</v>
      </c>
      <c r="H4341" s="2" t="str">
        <f>VLOOKUP(G4341, [4]categories!A:B, 2, FALSE)</f>
        <v>Children Bicycles</v>
      </c>
      <c r="I4341" s="14">
        <f>VLOOKUP(A4341, [1]orders!A:B,2,FALSE)</f>
        <v>217</v>
      </c>
      <c r="J4341" s="14" t="str">
        <f>VLOOKUP(A4341, [1]orders!A:I,9,FALSE)</f>
        <v>carline.collier@msn.com</v>
      </c>
      <c r="K4341" s="14">
        <f>VLOOKUP(A4341, [1]orders!A:J,10,FALSE)</f>
        <v>93706</v>
      </c>
      <c r="L4341" s="2" t="str">
        <f>IFERROR(VLOOKUP(C4341, [5]stores!A:B, 2, FALSE), "Unknown")</f>
        <v>Santa Cruz Bikes</v>
      </c>
      <c r="M4341" s="2" t="str">
        <f>VLOOKUP(D4341,[3]products!A:B,2,FALSE)</f>
        <v>Electra Sugar Skulls 1 (20-inch) - Girl's - 2017</v>
      </c>
      <c r="N4341" s="2" t="str">
        <f>VLOOKUP(D4341, [3]products!A:H, 8, FALSE)</f>
        <v>Electra</v>
      </c>
      <c r="O4341" s="21">
        <f>VLOOKUP(A4341, [1]orders!A:D, 4, FALSE)</f>
        <v>43193</v>
      </c>
      <c r="P4341" s="2">
        <v>1</v>
      </c>
      <c r="Q4341" s="2">
        <v>299.99</v>
      </c>
      <c r="R4341" s="27">
        <v>0.1</v>
      </c>
      <c r="S4341" s="2">
        <f t="shared" si="67"/>
        <v>299.99</v>
      </c>
    </row>
    <row r="4342" spans="1:19" x14ac:dyDescent="0.3">
      <c r="A4342" s="2">
        <v>1490</v>
      </c>
      <c r="B4342" s="2">
        <v>2</v>
      </c>
      <c r="C4342" s="2">
        <f>VLOOKUP(A4342, [1]orders!A:G, 7, FALSE)</f>
        <v>1</v>
      </c>
      <c r="D4342" s="2">
        <v>254</v>
      </c>
      <c r="E4342" s="2">
        <f>VLOOKUP(C4342, [2]staffs!A:G,1,FALSE)</f>
        <v>1</v>
      </c>
      <c r="F4342" s="2" t="str">
        <f>VLOOKUP(E4342, [2]staffs!A:D,4,FALSE)</f>
        <v>fabiola.jackson@bikes.shop</v>
      </c>
      <c r="G4342" s="2">
        <f>VLOOKUP(D4342, [3]products!$A:$D, 4, FALSE)</f>
        <v>3</v>
      </c>
      <c r="H4342" s="2" t="str">
        <f>VLOOKUP(G4342, [4]categories!A:B, 2, FALSE)</f>
        <v>Cruisers Bicycles</v>
      </c>
      <c r="I4342" s="14">
        <f>VLOOKUP(A4342, [1]orders!A:B,2,FALSE)</f>
        <v>217</v>
      </c>
      <c r="J4342" s="14" t="str">
        <f>VLOOKUP(A4342, [1]orders!A:I,9,FALSE)</f>
        <v>carline.collier@msn.com</v>
      </c>
      <c r="K4342" s="14">
        <f>VLOOKUP(A4342, [1]orders!A:J,10,FALSE)</f>
        <v>93706</v>
      </c>
      <c r="L4342" s="2" t="str">
        <f>IFERROR(VLOOKUP(C4342, [5]stores!A:B, 2, FALSE), "Unknown")</f>
        <v>Santa Cruz Bikes</v>
      </c>
      <c r="M4342" s="2" t="str">
        <f>VLOOKUP(D4342,[3]products!A:B,2,FALSE)</f>
        <v>Electra Townie Balloon 3i EQ - 2017/2018</v>
      </c>
      <c r="N4342" s="2" t="str">
        <f>VLOOKUP(D4342, [3]products!A:H, 8, FALSE)</f>
        <v>Electra</v>
      </c>
      <c r="O4342" s="21">
        <f>VLOOKUP(A4342, [1]orders!A:D, 4, FALSE)</f>
        <v>43193</v>
      </c>
      <c r="P4342" s="2">
        <v>1</v>
      </c>
      <c r="Q4342" s="2">
        <v>749.99</v>
      </c>
      <c r="R4342" s="27">
        <v>0.1</v>
      </c>
      <c r="S4342" s="2">
        <f t="shared" si="67"/>
        <v>749.99</v>
      </c>
    </row>
    <row r="4343" spans="1:19" x14ac:dyDescent="0.3">
      <c r="A4343" s="2">
        <v>1490</v>
      </c>
      <c r="B4343" s="2">
        <v>3</v>
      </c>
      <c r="C4343" s="2">
        <f>VLOOKUP(A4343, [1]orders!A:G, 7, FALSE)</f>
        <v>1</v>
      </c>
      <c r="D4343" s="2">
        <v>218</v>
      </c>
      <c r="E4343" s="2">
        <f>VLOOKUP(C4343, [2]staffs!A:G,1,FALSE)</f>
        <v>1</v>
      </c>
      <c r="F4343" s="2" t="str">
        <f>VLOOKUP(E4343, [2]staffs!A:D,4,FALSE)</f>
        <v>fabiola.jackson@bikes.shop</v>
      </c>
      <c r="G4343" s="2">
        <f>VLOOKUP(D4343, [3]products!$A:$D, 4, FALSE)</f>
        <v>3</v>
      </c>
      <c r="H4343" s="2" t="str">
        <f>VLOOKUP(G4343, [4]categories!A:B, 2, FALSE)</f>
        <v>Cruisers Bicycles</v>
      </c>
      <c r="I4343" s="14">
        <f>VLOOKUP(A4343, [1]orders!A:B,2,FALSE)</f>
        <v>217</v>
      </c>
      <c r="J4343" s="14" t="str">
        <f>VLOOKUP(A4343, [1]orders!A:I,9,FALSE)</f>
        <v>carline.collier@msn.com</v>
      </c>
      <c r="K4343" s="14">
        <f>VLOOKUP(A4343, [1]orders!A:J,10,FALSE)</f>
        <v>93706</v>
      </c>
      <c r="L4343" s="2" t="str">
        <f>IFERROR(VLOOKUP(C4343, [5]stores!A:B, 2, FALSE), "Unknown")</f>
        <v>Santa Cruz Bikes</v>
      </c>
      <c r="M4343" s="2" t="str">
        <f>VLOOKUP(D4343,[3]products!A:B,2,FALSE)</f>
        <v>Electra Cruiser 7D - 2016/2017/2018</v>
      </c>
      <c r="N4343" s="2" t="str">
        <f>VLOOKUP(D4343, [3]products!A:H, 8, FALSE)</f>
        <v>Electra</v>
      </c>
      <c r="O4343" s="21">
        <f>VLOOKUP(A4343, [1]orders!A:D, 4, FALSE)</f>
        <v>43193</v>
      </c>
      <c r="P4343" s="2">
        <v>1</v>
      </c>
      <c r="Q4343" s="2">
        <v>319.99</v>
      </c>
      <c r="R4343" s="27">
        <v>0.05</v>
      </c>
      <c r="S4343" s="2">
        <f t="shared" si="67"/>
        <v>319.99</v>
      </c>
    </row>
    <row r="4344" spans="1:19" x14ac:dyDescent="0.3">
      <c r="A4344" s="2">
        <v>1491</v>
      </c>
      <c r="B4344" s="2">
        <v>1</v>
      </c>
      <c r="C4344" s="2">
        <f>VLOOKUP(A4344, [1]orders!A:G, 7, FALSE)</f>
        <v>1</v>
      </c>
      <c r="D4344" s="2">
        <v>95</v>
      </c>
      <c r="E4344" s="2">
        <f>VLOOKUP(C4344, [2]staffs!A:G,1,FALSE)</f>
        <v>1</v>
      </c>
      <c r="F4344" s="2" t="str">
        <f>VLOOKUP(E4344, [2]staffs!A:D,4,FALSE)</f>
        <v>fabiola.jackson@bikes.shop</v>
      </c>
      <c r="G4344" s="2">
        <f>VLOOKUP(D4344, [3]products!$A:$D, 4, FALSE)</f>
        <v>1</v>
      </c>
      <c r="H4344" s="2" t="str">
        <f>VLOOKUP(G4344, [4]categories!A:B, 2, FALSE)</f>
        <v>Children Bicycles</v>
      </c>
      <c r="I4344" s="14">
        <f>VLOOKUP(A4344, [1]orders!A:B,2,FALSE)</f>
        <v>82</v>
      </c>
      <c r="J4344" s="14" t="str">
        <f>VLOOKUP(A4344, [1]orders!A:I,9,FALSE)</f>
        <v>lizzie.joyner@msn.com</v>
      </c>
      <c r="K4344" s="14">
        <f>VLOOKUP(A4344, [1]orders!A:J,10,FALSE)</f>
        <v>92236</v>
      </c>
      <c r="L4344" s="2" t="str">
        <f>IFERROR(VLOOKUP(C4344, [5]stores!A:B, 2, FALSE), "Unknown")</f>
        <v>Santa Cruz Bikes</v>
      </c>
      <c r="M4344" s="2" t="str">
        <f>VLOOKUP(D4344,[3]products!A:B,2,FALSE)</f>
        <v>Electra Girl's Hawaii 1 16" - 2017</v>
      </c>
      <c r="N4344" s="2" t="str">
        <f>VLOOKUP(D4344, [3]products!A:H, 8, FALSE)</f>
        <v>Electra</v>
      </c>
      <c r="O4344" s="21">
        <f>VLOOKUP(A4344, [1]orders!A:D, 4, FALSE)</f>
        <v>43194</v>
      </c>
      <c r="P4344" s="2">
        <v>2</v>
      </c>
      <c r="Q4344" s="2">
        <v>299.99</v>
      </c>
      <c r="R4344" s="27">
        <v>0.2</v>
      </c>
      <c r="S4344" s="2">
        <f t="shared" si="67"/>
        <v>599.98</v>
      </c>
    </row>
    <row r="4345" spans="1:19" x14ac:dyDescent="0.3">
      <c r="A4345" s="2">
        <v>1491</v>
      </c>
      <c r="B4345" s="2">
        <v>2</v>
      </c>
      <c r="C4345" s="2">
        <f>VLOOKUP(A4345, [1]orders!A:G, 7, FALSE)</f>
        <v>1</v>
      </c>
      <c r="D4345" s="2">
        <v>302</v>
      </c>
      <c r="E4345" s="2">
        <f>VLOOKUP(C4345, [2]staffs!A:G,1,FALSE)</f>
        <v>1</v>
      </c>
      <c r="F4345" s="2" t="str">
        <f>VLOOKUP(E4345, [2]staffs!A:D,4,FALSE)</f>
        <v>fabiola.jackson@bikes.shop</v>
      </c>
      <c r="G4345" s="2">
        <f>VLOOKUP(D4345, [3]products!$A:$D, 4, FALSE)</f>
        <v>2</v>
      </c>
      <c r="H4345" s="2" t="str">
        <f>VLOOKUP(G4345, [4]categories!A:B, 2, FALSE)</f>
        <v>Comfort Bicycles</v>
      </c>
      <c r="I4345" s="14">
        <f>VLOOKUP(A4345, [1]orders!A:B,2,FALSE)</f>
        <v>82</v>
      </c>
      <c r="J4345" s="14" t="str">
        <f>VLOOKUP(A4345, [1]orders!A:I,9,FALSE)</f>
        <v>lizzie.joyner@msn.com</v>
      </c>
      <c r="K4345" s="14">
        <f>VLOOKUP(A4345, [1]orders!A:J,10,FALSE)</f>
        <v>92236</v>
      </c>
      <c r="L4345" s="2" t="str">
        <f>IFERROR(VLOOKUP(C4345, [5]stores!A:B, 2, FALSE), "Unknown")</f>
        <v>Santa Cruz Bikes</v>
      </c>
      <c r="M4345" s="2" t="str">
        <f>VLOOKUP(D4345,[3]products!A:B,2,FALSE)</f>
        <v>Electra Townie Original 1 - 2018</v>
      </c>
      <c r="N4345" s="2" t="str">
        <f>VLOOKUP(D4345, [3]products!A:H, 8, FALSE)</f>
        <v>Electra</v>
      </c>
      <c r="O4345" s="21">
        <f>VLOOKUP(A4345, [1]orders!A:D, 4, FALSE)</f>
        <v>43194</v>
      </c>
      <c r="P4345" s="2">
        <v>1</v>
      </c>
      <c r="Q4345" s="2">
        <v>449.99</v>
      </c>
      <c r="R4345" s="27">
        <v>0.05</v>
      </c>
      <c r="S4345" s="2">
        <f t="shared" si="67"/>
        <v>449.99</v>
      </c>
    </row>
    <row r="4346" spans="1:19" x14ac:dyDescent="0.3">
      <c r="A4346" s="2">
        <v>1491</v>
      </c>
      <c r="B4346" s="2">
        <v>3</v>
      </c>
      <c r="C4346" s="2">
        <f>VLOOKUP(A4346, [1]orders!A:G, 7, FALSE)</f>
        <v>1</v>
      </c>
      <c r="D4346" s="2">
        <v>60</v>
      </c>
      <c r="E4346" s="2">
        <f>VLOOKUP(C4346, [2]staffs!A:G,1,FALSE)</f>
        <v>1</v>
      </c>
      <c r="F4346" s="2" t="str">
        <f>VLOOKUP(E4346, [2]staffs!A:D,4,FALSE)</f>
        <v>fabiola.jackson@bikes.shop</v>
      </c>
      <c r="G4346" s="2">
        <f>VLOOKUP(D4346, [3]products!$A:$D, 4, FALSE)</f>
        <v>5</v>
      </c>
      <c r="H4346" s="2" t="str">
        <f>VLOOKUP(G4346, [4]categories!A:B, 2, FALSE)</f>
        <v>Electric Bikes</v>
      </c>
      <c r="I4346" s="14">
        <f>VLOOKUP(A4346, [1]orders!A:B,2,FALSE)</f>
        <v>82</v>
      </c>
      <c r="J4346" s="14" t="str">
        <f>VLOOKUP(A4346, [1]orders!A:I,9,FALSE)</f>
        <v>lizzie.joyner@msn.com</v>
      </c>
      <c r="K4346" s="14">
        <f>VLOOKUP(A4346, [1]orders!A:J,10,FALSE)</f>
        <v>92236</v>
      </c>
      <c r="L4346" s="2" t="str">
        <f>IFERROR(VLOOKUP(C4346, [5]stores!A:B, 2, FALSE), "Unknown")</f>
        <v>Santa Cruz Bikes</v>
      </c>
      <c r="M4346" s="2" t="str">
        <f>VLOOKUP(D4346,[3]products!A:B,2,FALSE)</f>
        <v>Sun Bicycles ElectroLite - 2017</v>
      </c>
      <c r="N4346" s="2" t="str">
        <f>VLOOKUP(D4346, [3]products!A:H, 8, FALSE)</f>
        <v>Sun Bicycles</v>
      </c>
      <c r="O4346" s="21">
        <f>VLOOKUP(A4346, [1]orders!A:D, 4, FALSE)</f>
        <v>43194</v>
      </c>
      <c r="P4346" s="2">
        <v>2</v>
      </c>
      <c r="Q4346" s="2">
        <v>1559.99</v>
      </c>
      <c r="R4346" s="27">
        <v>7.0000000000000007E-2</v>
      </c>
      <c r="S4346" s="2">
        <f t="shared" si="67"/>
        <v>3119.98</v>
      </c>
    </row>
    <row r="4347" spans="1:19" x14ac:dyDescent="0.3">
      <c r="A4347" s="2">
        <v>1491</v>
      </c>
      <c r="B4347" s="2">
        <v>4</v>
      </c>
      <c r="C4347" s="2">
        <f>VLOOKUP(A4347, [1]orders!A:G, 7, FALSE)</f>
        <v>1</v>
      </c>
      <c r="D4347" s="2">
        <v>139</v>
      </c>
      <c r="E4347" s="2">
        <f>VLOOKUP(C4347, [2]staffs!A:G,1,FALSE)</f>
        <v>1</v>
      </c>
      <c r="F4347" s="2" t="str">
        <f>VLOOKUP(E4347, [2]staffs!A:D,4,FALSE)</f>
        <v>fabiola.jackson@bikes.shop</v>
      </c>
      <c r="G4347" s="2">
        <f>VLOOKUP(D4347, [3]products!$A:$D, 4, FALSE)</f>
        <v>6</v>
      </c>
      <c r="H4347" s="2" t="str">
        <f>VLOOKUP(G4347, [4]categories!A:B, 2, FALSE)</f>
        <v>Mountain Bikes</v>
      </c>
      <c r="I4347" s="14">
        <f>VLOOKUP(A4347, [1]orders!A:B,2,FALSE)</f>
        <v>82</v>
      </c>
      <c r="J4347" s="14" t="str">
        <f>VLOOKUP(A4347, [1]orders!A:I,9,FALSE)</f>
        <v>lizzie.joyner@msn.com</v>
      </c>
      <c r="K4347" s="14">
        <f>VLOOKUP(A4347, [1]orders!A:J,10,FALSE)</f>
        <v>92236</v>
      </c>
      <c r="L4347" s="2" t="str">
        <f>IFERROR(VLOOKUP(C4347, [5]stores!A:B, 2, FALSE), "Unknown")</f>
        <v>Santa Cruz Bikes</v>
      </c>
      <c r="M4347" s="2" t="str">
        <f>VLOOKUP(D4347,[3]products!A:B,2,FALSE)</f>
        <v>Trek Remedy 7 27.5 - 2018</v>
      </c>
      <c r="N4347" s="2" t="str">
        <f>VLOOKUP(D4347, [3]products!A:H, 8, FALSE)</f>
        <v>Trek</v>
      </c>
      <c r="O4347" s="21">
        <f>VLOOKUP(A4347, [1]orders!A:D, 4, FALSE)</f>
        <v>43194</v>
      </c>
      <c r="P4347" s="2">
        <v>2</v>
      </c>
      <c r="Q4347" s="2">
        <v>2999.99</v>
      </c>
      <c r="R4347" s="27">
        <v>7.0000000000000007E-2</v>
      </c>
      <c r="S4347" s="2">
        <f t="shared" si="67"/>
        <v>5999.98</v>
      </c>
    </row>
    <row r="4348" spans="1:19" x14ac:dyDescent="0.3">
      <c r="A4348" s="2">
        <v>1492</v>
      </c>
      <c r="B4348" s="2">
        <v>1</v>
      </c>
      <c r="C4348" s="2">
        <f>VLOOKUP(A4348, [1]orders!A:G, 7, FALSE)</f>
        <v>2</v>
      </c>
      <c r="D4348" s="2">
        <v>37</v>
      </c>
      <c r="E4348" s="2">
        <f>VLOOKUP(C4348, [2]staffs!A:G,1,FALSE)</f>
        <v>2</v>
      </c>
      <c r="F4348" s="2" t="str">
        <f>VLOOKUP(E4348, [2]staffs!A:D,4,FALSE)</f>
        <v>mireya.copeland@bikes.shop</v>
      </c>
      <c r="G4348" s="2">
        <f>VLOOKUP(D4348, [3]products!$A:$D, 4, FALSE)</f>
        <v>6</v>
      </c>
      <c r="H4348" s="2" t="str">
        <f>VLOOKUP(G4348, [4]categories!A:B, 2, FALSE)</f>
        <v>Mountain Bikes</v>
      </c>
      <c r="I4348" s="14">
        <f>VLOOKUP(A4348, [1]orders!A:B,2,FALSE)</f>
        <v>41</v>
      </c>
      <c r="J4348" s="14" t="str">
        <f>VLOOKUP(A4348, [1]orders!A:I,9,FALSE)</f>
        <v>kathie.freeman@msn.com</v>
      </c>
      <c r="K4348" s="14">
        <f>VLOOKUP(A4348, [1]orders!A:J,10,FALSE)</f>
        <v>12804</v>
      </c>
      <c r="L4348" s="2" t="str">
        <f>IFERROR(VLOOKUP(C4348, [5]stores!A:B, 2, FALSE), "Unknown")</f>
        <v>Baldwin Bikes</v>
      </c>
      <c r="M4348" s="2" t="str">
        <f>VLOOKUP(D4348,[3]products!A:B,2,FALSE)</f>
        <v>Haro Flightline One ST - 2017</v>
      </c>
      <c r="N4348" s="2" t="str">
        <f>VLOOKUP(D4348, [3]products!A:H, 8, FALSE)</f>
        <v>Haro</v>
      </c>
      <c r="O4348" s="21">
        <f>VLOOKUP(A4348, [1]orders!A:D, 4, FALSE)</f>
        <v>43194</v>
      </c>
      <c r="P4348" s="2">
        <v>2</v>
      </c>
      <c r="Q4348" s="2">
        <v>379.99</v>
      </c>
      <c r="R4348" s="27">
        <v>0.1</v>
      </c>
      <c r="S4348" s="2">
        <f t="shared" si="67"/>
        <v>759.98</v>
      </c>
    </row>
    <row r="4349" spans="1:19" x14ac:dyDescent="0.3">
      <c r="A4349" s="2">
        <v>1493</v>
      </c>
      <c r="B4349" s="2">
        <v>1</v>
      </c>
      <c r="C4349" s="2">
        <f>VLOOKUP(A4349, [1]orders!A:G, 7, FALSE)</f>
        <v>3</v>
      </c>
      <c r="D4349" s="2">
        <v>230</v>
      </c>
      <c r="E4349" s="2">
        <f>VLOOKUP(C4349, [2]staffs!A:G,1,FALSE)</f>
        <v>3</v>
      </c>
      <c r="F4349" s="2" t="str">
        <f>VLOOKUP(E4349, [2]staffs!A:D,4,FALSE)</f>
        <v>genna.serrano@bikes.shop</v>
      </c>
      <c r="G4349" s="2">
        <f>VLOOKUP(D4349, [3]products!$A:$D, 4, FALSE)</f>
        <v>3</v>
      </c>
      <c r="H4349" s="2" t="str">
        <f>VLOOKUP(G4349, [4]categories!A:B, 2, FALSE)</f>
        <v>Cruisers Bicycles</v>
      </c>
      <c r="I4349" s="14">
        <f>VLOOKUP(A4349, [1]orders!A:B,2,FALSE)</f>
        <v>64</v>
      </c>
      <c r="J4349" s="14" t="str">
        <f>VLOOKUP(A4349, [1]orders!A:I,9,FALSE)</f>
        <v>bobbie.foster@yahoo.com</v>
      </c>
      <c r="K4349" s="14">
        <f>VLOOKUP(A4349, [1]orders!A:J,10,FALSE)</f>
        <v>75115</v>
      </c>
      <c r="L4349" s="2" t="str">
        <f>IFERROR(VLOOKUP(C4349, [5]stores!A:B, 2, FALSE), "Unknown")</f>
        <v>Rowlett Bikes</v>
      </c>
      <c r="M4349" s="2" t="str">
        <f>VLOOKUP(D4349,[3]products!A:B,2,FALSE)</f>
        <v>Electra Cruiser Lux 1 Ladies' - 2018</v>
      </c>
      <c r="N4349" s="2" t="str">
        <f>VLOOKUP(D4349, [3]products!A:H, 8, FALSE)</f>
        <v>Electra</v>
      </c>
      <c r="O4349" s="21">
        <f>VLOOKUP(A4349, [1]orders!A:D, 4, FALSE)</f>
        <v>43194</v>
      </c>
      <c r="P4349" s="2">
        <v>1</v>
      </c>
      <c r="Q4349" s="2">
        <v>429.99</v>
      </c>
      <c r="R4349" s="27">
        <v>0.1</v>
      </c>
      <c r="S4349" s="2">
        <f t="shared" si="67"/>
        <v>429.99</v>
      </c>
    </row>
    <row r="4350" spans="1:19" x14ac:dyDescent="0.3">
      <c r="A4350" s="2">
        <v>1494</v>
      </c>
      <c r="B4350" s="2">
        <v>1</v>
      </c>
      <c r="C4350" s="2">
        <f>VLOOKUP(A4350, [1]orders!A:G, 7, FALSE)</f>
        <v>1</v>
      </c>
      <c r="D4350" s="2">
        <v>230</v>
      </c>
      <c r="E4350" s="2">
        <f>VLOOKUP(C4350, [2]staffs!A:G,1,FALSE)</f>
        <v>1</v>
      </c>
      <c r="F4350" s="2" t="str">
        <f>VLOOKUP(E4350, [2]staffs!A:D,4,FALSE)</f>
        <v>fabiola.jackson@bikes.shop</v>
      </c>
      <c r="G4350" s="2">
        <f>VLOOKUP(D4350, [3]products!$A:$D, 4, FALSE)</f>
        <v>3</v>
      </c>
      <c r="H4350" s="2" t="str">
        <f>VLOOKUP(G4350, [4]categories!A:B, 2, FALSE)</f>
        <v>Cruisers Bicycles</v>
      </c>
      <c r="I4350" s="14">
        <f>VLOOKUP(A4350, [1]orders!A:B,2,FALSE)</f>
        <v>69</v>
      </c>
      <c r="J4350" s="14" t="str">
        <f>VLOOKUP(A4350, [1]orders!A:I,9,FALSE)</f>
        <v>katelin.kennedy@gmail.com</v>
      </c>
      <c r="K4350" s="14">
        <f>VLOOKUP(A4350, [1]orders!A:J,10,FALSE)</f>
        <v>95677</v>
      </c>
      <c r="L4350" s="2" t="str">
        <f>IFERROR(VLOOKUP(C4350, [5]stores!A:B, 2, FALSE), "Unknown")</f>
        <v>Santa Cruz Bikes</v>
      </c>
      <c r="M4350" s="2" t="str">
        <f>VLOOKUP(D4350,[3]products!A:B,2,FALSE)</f>
        <v>Electra Cruiser Lux 1 Ladies' - 2018</v>
      </c>
      <c r="N4350" s="2" t="str">
        <f>VLOOKUP(D4350, [3]products!A:H, 8, FALSE)</f>
        <v>Electra</v>
      </c>
      <c r="O4350" s="21">
        <f>VLOOKUP(A4350, [1]orders!A:D, 4, FALSE)</f>
        <v>43195</v>
      </c>
      <c r="P4350" s="2">
        <v>2</v>
      </c>
      <c r="Q4350" s="2">
        <v>429.99</v>
      </c>
      <c r="R4350" s="27">
        <v>0.1</v>
      </c>
      <c r="S4350" s="2">
        <f t="shared" si="67"/>
        <v>859.98</v>
      </c>
    </row>
    <row r="4351" spans="1:19" x14ac:dyDescent="0.3">
      <c r="A4351" s="2">
        <v>1494</v>
      </c>
      <c r="B4351" s="2">
        <v>2</v>
      </c>
      <c r="C4351" s="2">
        <f>VLOOKUP(A4351, [1]orders!A:G, 7, FALSE)</f>
        <v>1</v>
      </c>
      <c r="D4351" s="2">
        <v>178</v>
      </c>
      <c r="E4351" s="2">
        <f>VLOOKUP(C4351, [2]staffs!A:G,1,FALSE)</f>
        <v>1</v>
      </c>
      <c r="F4351" s="2" t="str">
        <f>VLOOKUP(E4351, [2]staffs!A:D,4,FALSE)</f>
        <v>fabiola.jackson@bikes.shop</v>
      </c>
      <c r="G4351" s="2">
        <f>VLOOKUP(D4351, [3]products!$A:$D, 4, FALSE)</f>
        <v>7</v>
      </c>
      <c r="H4351" s="2" t="str">
        <f>VLOOKUP(G4351, [4]categories!A:B, 2, FALSE)</f>
        <v>Road Bikes</v>
      </c>
      <c r="I4351" s="14">
        <f>VLOOKUP(A4351, [1]orders!A:B,2,FALSE)</f>
        <v>69</v>
      </c>
      <c r="J4351" s="14" t="str">
        <f>VLOOKUP(A4351, [1]orders!A:I,9,FALSE)</f>
        <v>katelin.kennedy@gmail.com</v>
      </c>
      <c r="K4351" s="14">
        <f>VLOOKUP(A4351, [1]orders!A:J,10,FALSE)</f>
        <v>95677</v>
      </c>
      <c r="L4351" s="2" t="str">
        <f>IFERROR(VLOOKUP(C4351, [5]stores!A:B, 2, FALSE), "Unknown")</f>
        <v>Santa Cruz Bikes</v>
      </c>
      <c r="M4351" s="2" t="str">
        <f>VLOOKUP(D4351,[3]products!A:B,2,FALSE)</f>
        <v>Trek Domane AL 2 - 2018</v>
      </c>
      <c r="N4351" s="2" t="str">
        <f>VLOOKUP(D4351, [3]products!A:H, 8, FALSE)</f>
        <v>Trek</v>
      </c>
      <c r="O4351" s="21">
        <f>VLOOKUP(A4351, [1]orders!A:D, 4, FALSE)</f>
        <v>43195</v>
      </c>
      <c r="P4351" s="2">
        <v>2</v>
      </c>
      <c r="Q4351" s="2">
        <v>749.99</v>
      </c>
      <c r="R4351" s="27">
        <v>0.2</v>
      </c>
      <c r="S4351" s="2">
        <f t="shared" si="67"/>
        <v>1499.98</v>
      </c>
    </row>
    <row r="4352" spans="1:19" x14ac:dyDescent="0.3">
      <c r="A4352" s="2">
        <v>1494</v>
      </c>
      <c r="B4352" s="2">
        <v>3</v>
      </c>
      <c r="C4352" s="2">
        <f>VLOOKUP(A4352, [1]orders!A:G, 7, FALSE)</f>
        <v>1</v>
      </c>
      <c r="D4352" s="2">
        <v>264</v>
      </c>
      <c r="E4352" s="2">
        <f>VLOOKUP(C4352, [2]staffs!A:G,1,FALSE)</f>
        <v>1</v>
      </c>
      <c r="F4352" s="2" t="str">
        <f>VLOOKUP(E4352, [2]staffs!A:D,4,FALSE)</f>
        <v>fabiola.jackson@bikes.shop</v>
      </c>
      <c r="G4352" s="2">
        <f>VLOOKUP(D4352, [3]products!$A:$D, 4, FALSE)</f>
        <v>1</v>
      </c>
      <c r="H4352" s="2" t="str">
        <f>VLOOKUP(G4352, [4]categories!A:B, 2, FALSE)</f>
        <v>Children Bicycles</v>
      </c>
      <c r="I4352" s="14">
        <f>VLOOKUP(A4352, [1]orders!A:B,2,FALSE)</f>
        <v>69</v>
      </c>
      <c r="J4352" s="14" t="str">
        <f>VLOOKUP(A4352, [1]orders!A:I,9,FALSE)</f>
        <v>katelin.kennedy@gmail.com</v>
      </c>
      <c r="K4352" s="14">
        <f>VLOOKUP(A4352, [1]orders!A:J,10,FALSE)</f>
        <v>95677</v>
      </c>
      <c r="L4352" s="2" t="str">
        <f>IFERROR(VLOOKUP(C4352, [5]stores!A:B, 2, FALSE), "Unknown")</f>
        <v>Santa Cruz Bikes</v>
      </c>
      <c r="M4352" s="2" t="str">
        <f>VLOOKUP(D4352,[3]products!A:B,2,FALSE)</f>
        <v>Strider Sport 16 - 2018</v>
      </c>
      <c r="N4352" s="2" t="str">
        <f>VLOOKUP(D4352, [3]products!A:H, 8, FALSE)</f>
        <v>Strider</v>
      </c>
      <c r="O4352" s="21">
        <f>VLOOKUP(A4352, [1]orders!A:D, 4, FALSE)</f>
        <v>43195</v>
      </c>
      <c r="P4352" s="2">
        <v>2</v>
      </c>
      <c r="Q4352" s="2">
        <v>249.99</v>
      </c>
      <c r="R4352" s="27">
        <v>0.05</v>
      </c>
      <c r="S4352" s="2">
        <f t="shared" si="67"/>
        <v>499.98</v>
      </c>
    </row>
    <row r="4353" spans="1:19" x14ac:dyDescent="0.3">
      <c r="A4353" s="2">
        <v>1495</v>
      </c>
      <c r="B4353" s="2">
        <v>1</v>
      </c>
      <c r="C4353" s="2">
        <f>VLOOKUP(A4353, [1]orders!A:G, 7, FALSE)</f>
        <v>2</v>
      </c>
      <c r="D4353" s="2">
        <v>292</v>
      </c>
      <c r="E4353" s="2">
        <f>VLOOKUP(C4353, [2]staffs!A:G,1,FALSE)</f>
        <v>2</v>
      </c>
      <c r="F4353" s="2" t="str">
        <f>VLOOKUP(E4353, [2]staffs!A:D,4,FALSE)</f>
        <v>mireya.copeland@bikes.shop</v>
      </c>
      <c r="G4353" s="2">
        <f>VLOOKUP(D4353, [3]products!$A:$D, 4, FALSE)</f>
        <v>1</v>
      </c>
      <c r="H4353" s="2" t="str">
        <f>VLOOKUP(G4353, [4]categories!A:B, 2, FALSE)</f>
        <v>Children Bicycles</v>
      </c>
      <c r="I4353" s="14">
        <f>VLOOKUP(A4353, [1]orders!A:B,2,FALSE)</f>
        <v>86</v>
      </c>
      <c r="J4353" s="14" t="str">
        <f>VLOOKUP(A4353, [1]orders!A:I,9,FALSE)</f>
        <v>lissa.vargas@yahoo.com</v>
      </c>
      <c r="K4353" s="14">
        <f>VLOOKUP(A4353, [1]orders!A:J,10,FALSE)</f>
        <v>13126</v>
      </c>
      <c r="L4353" s="2" t="str">
        <f>IFERROR(VLOOKUP(C4353, [5]stores!A:B, 2, FALSE), "Unknown")</f>
        <v>Baldwin Bikes</v>
      </c>
      <c r="M4353" s="2" t="str">
        <f>VLOOKUP(D4353,[3]products!A:B,2,FALSE)</f>
        <v>Electra Sweet Ride 3i (20-inch) - Girls' - 2018</v>
      </c>
      <c r="N4353" s="2" t="str">
        <f>VLOOKUP(D4353, [3]products!A:H, 8, FALSE)</f>
        <v>Electra</v>
      </c>
      <c r="O4353" s="21">
        <f>VLOOKUP(A4353, [1]orders!A:D, 4, FALSE)</f>
        <v>43195</v>
      </c>
      <c r="P4353" s="2">
        <v>2</v>
      </c>
      <c r="Q4353" s="2">
        <v>369.99</v>
      </c>
      <c r="R4353" s="27">
        <v>0.05</v>
      </c>
      <c r="S4353" s="2">
        <f t="shared" si="67"/>
        <v>739.98</v>
      </c>
    </row>
    <row r="4354" spans="1:19" x14ac:dyDescent="0.3">
      <c r="A4354" s="2">
        <v>1495</v>
      </c>
      <c r="B4354" s="2">
        <v>2</v>
      </c>
      <c r="C4354" s="2">
        <f>VLOOKUP(A4354, [1]orders!A:G, 7, FALSE)</f>
        <v>2</v>
      </c>
      <c r="D4354" s="2">
        <v>308</v>
      </c>
      <c r="E4354" s="2">
        <f>VLOOKUP(C4354, [2]staffs!A:G,1,FALSE)</f>
        <v>2</v>
      </c>
      <c r="F4354" s="2" t="str">
        <f>VLOOKUP(E4354, [2]staffs!A:D,4,FALSE)</f>
        <v>mireya.copeland@bikes.shop</v>
      </c>
      <c r="G4354" s="2">
        <f>VLOOKUP(D4354, [3]products!$A:$D, 4, FALSE)</f>
        <v>2</v>
      </c>
      <c r="H4354" s="2" t="str">
        <f>VLOOKUP(G4354, [4]categories!A:B, 2, FALSE)</f>
        <v>Comfort Bicycles</v>
      </c>
      <c r="I4354" s="14">
        <f>VLOOKUP(A4354, [1]orders!A:B,2,FALSE)</f>
        <v>86</v>
      </c>
      <c r="J4354" s="14" t="str">
        <f>VLOOKUP(A4354, [1]orders!A:I,9,FALSE)</f>
        <v>lissa.vargas@yahoo.com</v>
      </c>
      <c r="K4354" s="14">
        <f>VLOOKUP(A4354, [1]orders!A:J,10,FALSE)</f>
        <v>13126</v>
      </c>
      <c r="L4354" s="2" t="str">
        <f>IFERROR(VLOOKUP(C4354, [5]stores!A:B, 2, FALSE), "Unknown")</f>
        <v>Baldwin Bikes</v>
      </c>
      <c r="M4354" s="2" t="str">
        <f>VLOOKUP(D4354,[3]products!A:B,2,FALSE)</f>
        <v>Electra Townie Balloon 8D EQ Ladies' - 2016/2017/2018</v>
      </c>
      <c r="N4354" s="2" t="str">
        <f>VLOOKUP(D4354, [3]products!A:H, 8, FALSE)</f>
        <v>Electra</v>
      </c>
      <c r="O4354" s="21">
        <f>VLOOKUP(A4354, [1]orders!A:D, 4, FALSE)</f>
        <v>43195</v>
      </c>
      <c r="P4354" s="2">
        <v>2</v>
      </c>
      <c r="Q4354" s="2">
        <v>749.99</v>
      </c>
      <c r="R4354" s="27">
        <v>0.2</v>
      </c>
      <c r="S4354" s="2">
        <f t="shared" si="67"/>
        <v>1499.98</v>
      </c>
    </row>
    <row r="4355" spans="1:19" x14ac:dyDescent="0.3">
      <c r="A4355" s="2">
        <v>1495</v>
      </c>
      <c r="B4355" s="2">
        <v>3</v>
      </c>
      <c r="C4355" s="2">
        <f>VLOOKUP(A4355, [1]orders!A:G, 7, FALSE)</f>
        <v>2</v>
      </c>
      <c r="D4355" s="2">
        <v>137</v>
      </c>
      <c r="E4355" s="2">
        <f>VLOOKUP(C4355, [2]staffs!A:G,1,FALSE)</f>
        <v>2</v>
      </c>
      <c r="F4355" s="2" t="str">
        <f>VLOOKUP(E4355, [2]staffs!A:D,4,FALSE)</f>
        <v>mireya.copeland@bikes.shop</v>
      </c>
      <c r="G4355" s="2">
        <f>VLOOKUP(D4355, [3]products!$A:$D, 4, FALSE)</f>
        <v>6</v>
      </c>
      <c r="H4355" s="2" t="str">
        <f>VLOOKUP(G4355, [4]categories!A:B, 2, FALSE)</f>
        <v>Mountain Bikes</v>
      </c>
      <c r="I4355" s="14">
        <f>VLOOKUP(A4355, [1]orders!A:B,2,FALSE)</f>
        <v>86</v>
      </c>
      <c r="J4355" s="14" t="str">
        <f>VLOOKUP(A4355, [1]orders!A:I,9,FALSE)</f>
        <v>lissa.vargas@yahoo.com</v>
      </c>
      <c r="K4355" s="14">
        <f>VLOOKUP(A4355, [1]orders!A:J,10,FALSE)</f>
        <v>13126</v>
      </c>
      <c r="L4355" s="2" t="str">
        <f>IFERROR(VLOOKUP(C4355, [5]stores!A:B, 2, FALSE), "Unknown")</f>
        <v>Baldwin Bikes</v>
      </c>
      <c r="M4355" s="2" t="str">
        <f>VLOOKUP(D4355,[3]products!A:B,2,FALSE)</f>
        <v>Heller Shagamaw GX1 - 2018</v>
      </c>
      <c r="N4355" s="2" t="str">
        <f>VLOOKUP(D4355, [3]products!A:H, 8, FALSE)</f>
        <v>Heller</v>
      </c>
      <c r="O4355" s="21">
        <f>VLOOKUP(A4355, [1]orders!A:D, 4, FALSE)</f>
        <v>43195</v>
      </c>
      <c r="P4355" s="2">
        <v>1</v>
      </c>
      <c r="Q4355" s="2">
        <v>2599</v>
      </c>
      <c r="R4355" s="27">
        <v>0.1</v>
      </c>
      <c r="S4355" s="2">
        <f t="shared" ref="S4355:S4418" si="68">P4355*Q4355</f>
        <v>2599</v>
      </c>
    </row>
    <row r="4356" spans="1:19" x14ac:dyDescent="0.3">
      <c r="A4356" s="2">
        <v>1496</v>
      </c>
      <c r="B4356" s="2">
        <v>1</v>
      </c>
      <c r="C4356" s="2">
        <f>VLOOKUP(A4356, [1]orders!A:G, 7, FALSE)</f>
        <v>1</v>
      </c>
      <c r="D4356" s="2">
        <v>248</v>
      </c>
      <c r="E4356" s="2">
        <f>VLOOKUP(C4356, [2]staffs!A:G,1,FALSE)</f>
        <v>1</v>
      </c>
      <c r="F4356" s="2" t="str">
        <f>VLOOKUP(E4356, [2]staffs!A:D,4,FALSE)</f>
        <v>fabiola.jackson@bikes.shop</v>
      </c>
      <c r="G4356" s="2">
        <f>VLOOKUP(D4356, [3]products!$A:$D, 4, FALSE)</f>
        <v>3</v>
      </c>
      <c r="H4356" s="2" t="str">
        <f>VLOOKUP(G4356, [4]categories!A:B, 2, FALSE)</f>
        <v>Cruisers Bicycles</v>
      </c>
      <c r="I4356" s="14">
        <f>VLOOKUP(A4356, [1]orders!A:B,2,FALSE)</f>
        <v>3</v>
      </c>
      <c r="J4356" s="14" t="str">
        <f>VLOOKUP(A4356, [1]orders!A:I,9,FALSE)</f>
        <v>tameka.fisher@aol.com</v>
      </c>
      <c r="K4356" s="14">
        <f>VLOOKUP(A4356, [1]orders!A:J,10,FALSE)</f>
        <v>90278</v>
      </c>
      <c r="L4356" s="2" t="str">
        <f>IFERROR(VLOOKUP(C4356, [5]stores!A:B, 2, FALSE), "Unknown")</f>
        <v>Santa Cruz Bikes</v>
      </c>
      <c r="M4356" s="2" t="str">
        <f>VLOOKUP(D4356,[3]products!A:B,2,FALSE)</f>
        <v>Electra Townie Original 7D EQ Ladies' - 2017/2018</v>
      </c>
      <c r="N4356" s="2" t="str">
        <f>VLOOKUP(D4356, [3]products!A:H, 8, FALSE)</f>
        <v>Electra</v>
      </c>
      <c r="O4356" s="21">
        <f>VLOOKUP(A4356, [1]orders!A:D, 4, FALSE)</f>
        <v>43196</v>
      </c>
      <c r="P4356" s="2">
        <v>1</v>
      </c>
      <c r="Q4356" s="2">
        <v>599.99</v>
      </c>
      <c r="R4356" s="27">
        <v>7.0000000000000007E-2</v>
      </c>
      <c r="S4356" s="2">
        <f t="shared" si="68"/>
        <v>599.99</v>
      </c>
    </row>
    <row r="4357" spans="1:19" x14ac:dyDescent="0.3">
      <c r="A4357" s="2">
        <v>1496</v>
      </c>
      <c r="B4357" s="2">
        <v>2</v>
      </c>
      <c r="C4357" s="2">
        <f>VLOOKUP(A4357, [1]orders!A:G, 7, FALSE)</f>
        <v>1</v>
      </c>
      <c r="D4357" s="2">
        <v>214</v>
      </c>
      <c r="E4357" s="2">
        <f>VLOOKUP(C4357, [2]staffs!A:G,1,FALSE)</f>
        <v>1</v>
      </c>
      <c r="F4357" s="2" t="str">
        <f>VLOOKUP(E4357, [2]staffs!A:D,4,FALSE)</f>
        <v>fabiola.jackson@bikes.shop</v>
      </c>
      <c r="G4357" s="2">
        <f>VLOOKUP(D4357, [3]products!$A:$D, 4, FALSE)</f>
        <v>3</v>
      </c>
      <c r="H4357" s="2" t="str">
        <f>VLOOKUP(G4357, [4]categories!A:B, 2, FALSE)</f>
        <v>Cruisers Bicycles</v>
      </c>
      <c r="I4357" s="14">
        <f>VLOOKUP(A4357, [1]orders!A:B,2,FALSE)</f>
        <v>3</v>
      </c>
      <c r="J4357" s="14" t="str">
        <f>VLOOKUP(A4357, [1]orders!A:I,9,FALSE)</f>
        <v>tameka.fisher@aol.com</v>
      </c>
      <c r="K4357" s="14">
        <f>VLOOKUP(A4357, [1]orders!A:J,10,FALSE)</f>
        <v>90278</v>
      </c>
      <c r="L4357" s="2" t="str">
        <f>IFERROR(VLOOKUP(C4357, [5]stores!A:B, 2, FALSE), "Unknown")</f>
        <v>Santa Cruz Bikes</v>
      </c>
      <c r="M4357" s="2" t="str">
        <f>VLOOKUP(D4357,[3]products!A:B,2,FALSE)</f>
        <v>Electra Tiger Shark 3i - 2018</v>
      </c>
      <c r="N4357" s="2" t="str">
        <f>VLOOKUP(D4357, [3]products!A:H, 8, FALSE)</f>
        <v>Electra</v>
      </c>
      <c r="O4357" s="21">
        <f>VLOOKUP(A4357, [1]orders!A:D, 4, FALSE)</f>
        <v>43196</v>
      </c>
      <c r="P4357" s="2">
        <v>1</v>
      </c>
      <c r="Q4357" s="2">
        <v>899.99</v>
      </c>
      <c r="R4357" s="27">
        <v>7.0000000000000007E-2</v>
      </c>
      <c r="S4357" s="2">
        <f t="shared" si="68"/>
        <v>899.99</v>
      </c>
    </row>
    <row r="4358" spans="1:19" x14ac:dyDescent="0.3">
      <c r="A4358" s="2">
        <v>1496</v>
      </c>
      <c r="B4358" s="2">
        <v>3</v>
      </c>
      <c r="C4358" s="2">
        <f>VLOOKUP(A4358, [1]orders!A:G, 7, FALSE)</f>
        <v>1</v>
      </c>
      <c r="D4358" s="2">
        <v>224</v>
      </c>
      <c r="E4358" s="2">
        <f>VLOOKUP(C4358, [2]staffs!A:G,1,FALSE)</f>
        <v>1</v>
      </c>
      <c r="F4358" s="2" t="str">
        <f>VLOOKUP(E4358, [2]staffs!A:D,4,FALSE)</f>
        <v>fabiola.jackson@bikes.shop</v>
      </c>
      <c r="G4358" s="2">
        <f>VLOOKUP(D4358, [3]products!$A:$D, 4, FALSE)</f>
        <v>3</v>
      </c>
      <c r="H4358" s="2" t="str">
        <f>VLOOKUP(G4358, [4]categories!A:B, 2, FALSE)</f>
        <v>Cruisers Bicycles</v>
      </c>
      <c r="I4358" s="14">
        <f>VLOOKUP(A4358, [1]orders!A:B,2,FALSE)</f>
        <v>3</v>
      </c>
      <c r="J4358" s="14" t="str">
        <f>VLOOKUP(A4358, [1]orders!A:I,9,FALSE)</f>
        <v>tameka.fisher@aol.com</v>
      </c>
      <c r="K4358" s="14">
        <f>VLOOKUP(A4358, [1]orders!A:J,10,FALSE)</f>
        <v>90278</v>
      </c>
      <c r="L4358" s="2" t="str">
        <f>IFERROR(VLOOKUP(C4358, [5]stores!A:B, 2, FALSE), "Unknown")</f>
        <v>Santa Cruz Bikes</v>
      </c>
      <c r="M4358" s="2" t="str">
        <f>VLOOKUP(D4358,[3]products!A:B,2,FALSE)</f>
        <v>Electra Cruiser Lux 7D - 2018</v>
      </c>
      <c r="N4358" s="2" t="str">
        <f>VLOOKUP(D4358, [3]products!A:H, 8, FALSE)</f>
        <v>Electra</v>
      </c>
      <c r="O4358" s="21">
        <f>VLOOKUP(A4358, [1]orders!A:D, 4, FALSE)</f>
        <v>43196</v>
      </c>
      <c r="P4358" s="2">
        <v>2</v>
      </c>
      <c r="Q4358" s="2">
        <v>479.99</v>
      </c>
      <c r="R4358" s="27">
        <v>0.05</v>
      </c>
      <c r="S4358" s="2">
        <f t="shared" si="68"/>
        <v>959.98</v>
      </c>
    </row>
    <row r="4359" spans="1:19" x14ac:dyDescent="0.3">
      <c r="A4359" s="2">
        <v>1496</v>
      </c>
      <c r="B4359" s="2">
        <v>4</v>
      </c>
      <c r="C4359" s="2">
        <f>VLOOKUP(A4359, [1]orders!A:G, 7, FALSE)</f>
        <v>1</v>
      </c>
      <c r="D4359" s="2">
        <v>302</v>
      </c>
      <c r="E4359" s="2">
        <f>VLOOKUP(C4359, [2]staffs!A:G,1,FALSE)</f>
        <v>1</v>
      </c>
      <c r="F4359" s="2" t="str">
        <f>VLOOKUP(E4359, [2]staffs!A:D,4,FALSE)</f>
        <v>fabiola.jackson@bikes.shop</v>
      </c>
      <c r="G4359" s="2">
        <f>VLOOKUP(D4359, [3]products!$A:$D, 4, FALSE)</f>
        <v>2</v>
      </c>
      <c r="H4359" s="2" t="str">
        <f>VLOOKUP(G4359, [4]categories!A:B, 2, FALSE)</f>
        <v>Comfort Bicycles</v>
      </c>
      <c r="I4359" s="14">
        <f>VLOOKUP(A4359, [1]orders!A:B,2,FALSE)</f>
        <v>3</v>
      </c>
      <c r="J4359" s="14" t="str">
        <f>VLOOKUP(A4359, [1]orders!A:I,9,FALSE)</f>
        <v>tameka.fisher@aol.com</v>
      </c>
      <c r="K4359" s="14">
        <f>VLOOKUP(A4359, [1]orders!A:J,10,FALSE)</f>
        <v>90278</v>
      </c>
      <c r="L4359" s="2" t="str">
        <f>IFERROR(VLOOKUP(C4359, [5]stores!A:B, 2, FALSE), "Unknown")</f>
        <v>Santa Cruz Bikes</v>
      </c>
      <c r="M4359" s="2" t="str">
        <f>VLOOKUP(D4359,[3]products!A:B,2,FALSE)</f>
        <v>Electra Townie Original 1 - 2018</v>
      </c>
      <c r="N4359" s="2" t="str">
        <f>VLOOKUP(D4359, [3]products!A:H, 8, FALSE)</f>
        <v>Electra</v>
      </c>
      <c r="O4359" s="21">
        <f>VLOOKUP(A4359, [1]orders!A:D, 4, FALSE)</f>
        <v>43196</v>
      </c>
      <c r="P4359" s="2">
        <v>1</v>
      </c>
      <c r="Q4359" s="2">
        <v>449.99</v>
      </c>
      <c r="R4359" s="27">
        <v>0.05</v>
      </c>
      <c r="S4359" s="2">
        <f t="shared" si="68"/>
        <v>449.99</v>
      </c>
    </row>
    <row r="4360" spans="1:19" x14ac:dyDescent="0.3">
      <c r="A4360" s="2">
        <v>1496</v>
      </c>
      <c r="B4360" s="2">
        <v>5</v>
      </c>
      <c r="C4360" s="2">
        <f>VLOOKUP(A4360, [1]orders!A:G, 7, FALSE)</f>
        <v>1</v>
      </c>
      <c r="D4360" s="2">
        <v>225</v>
      </c>
      <c r="E4360" s="2">
        <f>VLOOKUP(C4360, [2]staffs!A:G,1,FALSE)</f>
        <v>1</v>
      </c>
      <c r="F4360" s="2" t="str">
        <f>VLOOKUP(E4360, [2]staffs!A:D,4,FALSE)</f>
        <v>fabiola.jackson@bikes.shop</v>
      </c>
      <c r="G4360" s="2">
        <f>VLOOKUP(D4360, [3]products!$A:$D, 4, FALSE)</f>
        <v>3</v>
      </c>
      <c r="H4360" s="2" t="str">
        <f>VLOOKUP(G4360, [4]categories!A:B, 2, FALSE)</f>
        <v>Cruisers Bicycles</v>
      </c>
      <c r="I4360" s="14">
        <f>VLOOKUP(A4360, [1]orders!A:B,2,FALSE)</f>
        <v>3</v>
      </c>
      <c r="J4360" s="14" t="str">
        <f>VLOOKUP(A4360, [1]orders!A:I,9,FALSE)</f>
        <v>tameka.fisher@aol.com</v>
      </c>
      <c r="K4360" s="14">
        <f>VLOOKUP(A4360, [1]orders!A:J,10,FALSE)</f>
        <v>90278</v>
      </c>
      <c r="L4360" s="2" t="str">
        <f>IFERROR(VLOOKUP(C4360, [5]stores!A:B, 2, FALSE), "Unknown")</f>
        <v>Santa Cruz Bikes</v>
      </c>
      <c r="M4360" s="2" t="str">
        <f>VLOOKUP(D4360,[3]products!A:B,2,FALSE)</f>
        <v>Electra Delivery 3i - 2016/2017/2018</v>
      </c>
      <c r="N4360" s="2" t="str">
        <f>VLOOKUP(D4360, [3]products!A:H, 8, FALSE)</f>
        <v>Electra</v>
      </c>
      <c r="O4360" s="21">
        <f>VLOOKUP(A4360, [1]orders!A:D, 4, FALSE)</f>
        <v>43196</v>
      </c>
      <c r="P4360" s="2">
        <v>2</v>
      </c>
      <c r="Q4360" s="2">
        <v>959.99</v>
      </c>
      <c r="R4360" s="27">
        <v>0.2</v>
      </c>
      <c r="S4360" s="2">
        <f t="shared" si="68"/>
        <v>1919.98</v>
      </c>
    </row>
    <row r="4361" spans="1:19" x14ac:dyDescent="0.3">
      <c r="A4361" s="2">
        <v>1497</v>
      </c>
      <c r="B4361" s="2">
        <v>1</v>
      </c>
      <c r="C4361" s="2">
        <f>VLOOKUP(A4361, [1]orders!A:G, 7, FALSE)</f>
        <v>1</v>
      </c>
      <c r="D4361" s="2">
        <v>141</v>
      </c>
      <c r="E4361" s="2">
        <f>VLOOKUP(C4361, [2]staffs!A:G,1,FALSE)</f>
        <v>1</v>
      </c>
      <c r="F4361" s="2" t="str">
        <f>VLOOKUP(E4361, [2]staffs!A:D,4,FALSE)</f>
        <v>fabiola.jackson@bikes.shop</v>
      </c>
      <c r="G4361" s="2">
        <f>VLOOKUP(D4361, [3]products!$A:$D, 4, FALSE)</f>
        <v>6</v>
      </c>
      <c r="H4361" s="2" t="str">
        <f>VLOOKUP(G4361, [4]categories!A:B, 2, FALSE)</f>
        <v>Mountain Bikes</v>
      </c>
      <c r="I4361" s="14">
        <f>VLOOKUP(A4361, [1]orders!A:B,2,FALSE)</f>
        <v>31</v>
      </c>
      <c r="J4361" s="14" t="str">
        <f>VLOOKUP(A4361, [1]orders!A:I,9,FALSE)</f>
        <v>williemae.holloway@msn.com</v>
      </c>
      <c r="K4361" s="14">
        <f>VLOOKUP(A4361, [1]orders!A:J,10,FALSE)</f>
        <v>94603</v>
      </c>
      <c r="L4361" s="2" t="str">
        <f>IFERROR(VLOOKUP(C4361, [5]stores!A:B, 2, FALSE), "Unknown")</f>
        <v>Santa Cruz Bikes</v>
      </c>
      <c r="M4361" s="2" t="str">
        <f>VLOOKUP(D4361,[3]products!A:B,2,FALSE)</f>
        <v>Trek Stache 5 - 2018</v>
      </c>
      <c r="N4361" s="2" t="str">
        <f>VLOOKUP(D4361, [3]products!A:H, 8, FALSE)</f>
        <v>Trek</v>
      </c>
      <c r="O4361" s="21">
        <f>VLOOKUP(A4361, [1]orders!A:D, 4, FALSE)</f>
        <v>43196</v>
      </c>
      <c r="P4361" s="2">
        <v>2</v>
      </c>
      <c r="Q4361" s="2">
        <v>1599.99</v>
      </c>
      <c r="R4361" s="27">
        <v>0.2</v>
      </c>
      <c r="S4361" s="2">
        <f t="shared" si="68"/>
        <v>3199.98</v>
      </c>
    </row>
    <row r="4362" spans="1:19" x14ac:dyDescent="0.3">
      <c r="A4362" s="2">
        <v>1497</v>
      </c>
      <c r="B4362" s="2">
        <v>2</v>
      </c>
      <c r="C4362" s="2">
        <f>VLOOKUP(A4362, [1]orders!A:G, 7, FALSE)</f>
        <v>1</v>
      </c>
      <c r="D4362" s="2">
        <v>198</v>
      </c>
      <c r="E4362" s="2">
        <f>VLOOKUP(C4362, [2]staffs!A:G,1,FALSE)</f>
        <v>1</v>
      </c>
      <c r="F4362" s="2" t="str">
        <f>VLOOKUP(E4362, [2]staffs!A:D,4,FALSE)</f>
        <v>fabiola.jackson@bikes.shop</v>
      </c>
      <c r="G4362" s="2">
        <f>VLOOKUP(D4362, [3]products!$A:$D, 4, FALSE)</f>
        <v>5</v>
      </c>
      <c r="H4362" s="2" t="str">
        <f>VLOOKUP(G4362, [4]categories!A:B, 2, FALSE)</f>
        <v>Electric Bikes</v>
      </c>
      <c r="I4362" s="14">
        <f>VLOOKUP(A4362, [1]orders!A:B,2,FALSE)</f>
        <v>31</v>
      </c>
      <c r="J4362" s="14" t="str">
        <f>VLOOKUP(A4362, [1]orders!A:I,9,FALSE)</f>
        <v>williemae.holloway@msn.com</v>
      </c>
      <c r="K4362" s="14">
        <f>VLOOKUP(A4362, [1]orders!A:J,10,FALSE)</f>
        <v>94603</v>
      </c>
      <c r="L4362" s="2" t="str">
        <f>IFERROR(VLOOKUP(C4362, [5]stores!A:B, 2, FALSE), "Unknown")</f>
        <v>Santa Cruz Bikes</v>
      </c>
      <c r="M4362" s="2" t="str">
        <f>VLOOKUP(D4362,[3]products!A:B,2,FALSE)</f>
        <v>Electra Townie Commute Go! - 2018</v>
      </c>
      <c r="N4362" s="2" t="str">
        <f>VLOOKUP(D4362, [3]products!A:H, 8, FALSE)</f>
        <v>Electra</v>
      </c>
      <c r="O4362" s="21">
        <f>VLOOKUP(A4362, [1]orders!A:D, 4, FALSE)</f>
        <v>43196</v>
      </c>
      <c r="P4362" s="2">
        <v>2</v>
      </c>
      <c r="Q4362" s="2">
        <v>2999.99</v>
      </c>
      <c r="R4362" s="27">
        <v>0.1</v>
      </c>
      <c r="S4362" s="2">
        <f t="shared" si="68"/>
        <v>5999.98</v>
      </c>
    </row>
    <row r="4363" spans="1:19" x14ac:dyDescent="0.3">
      <c r="A4363" s="2">
        <v>1497</v>
      </c>
      <c r="B4363" s="2">
        <v>3</v>
      </c>
      <c r="C4363" s="2">
        <f>VLOOKUP(A4363, [1]orders!A:G, 7, FALSE)</f>
        <v>1</v>
      </c>
      <c r="D4363" s="2">
        <v>204</v>
      </c>
      <c r="E4363" s="2">
        <f>VLOOKUP(C4363, [2]staffs!A:G,1,FALSE)</f>
        <v>1</v>
      </c>
      <c r="F4363" s="2" t="str">
        <f>VLOOKUP(E4363, [2]staffs!A:D,4,FALSE)</f>
        <v>fabiola.jackson@bikes.shop</v>
      </c>
      <c r="G4363" s="2">
        <f>VLOOKUP(D4363, [3]products!$A:$D, 4, FALSE)</f>
        <v>5</v>
      </c>
      <c r="H4363" s="2" t="str">
        <f>VLOOKUP(G4363, [4]categories!A:B, 2, FALSE)</f>
        <v>Electric Bikes</v>
      </c>
      <c r="I4363" s="14">
        <f>VLOOKUP(A4363, [1]orders!A:B,2,FALSE)</f>
        <v>31</v>
      </c>
      <c r="J4363" s="14" t="str">
        <f>VLOOKUP(A4363, [1]orders!A:I,9,FALSE)</f>
        <v>williemae.holloway@msn.com</v>
      </c>
      <c r="K4363" s="14">
        <f>VLOOKUP(A4363, [1]orders!A:J,10,FALSE)</f>
        <v>94603</v>
      </c>
      <c r="L4363" s="2" t="str">
        <f>IFERROR(VLOOKUP(C4363, [5]stores!A:B, 2, FALSE), "Unknown")</f>
        <v>Santa Cruz Bikes</v>
      </c>
      <c r="M4363" s="2" t="str">
        <f>VLOOKUP(D4363,[3]products!A:B,2,FALSE)</f>
        <v>Trek Super Commuter+ 7 - 2018</v>
      </c>
      <c r="N4363" s="2" t="str">
        <f>VLOOKUP(D4363, [3]products!A:H, 8, FALSE)</f>
        <v>Trek</v>
      </c>
      <c r="O4363" s="21">
        <f>VLOOKUP(A4363, [1]orders!A:D, 4, FALSE)</f>
        <v>43196</v>
      </c>
      <c r="P4363" s="2">
        <v>2</v>
      </c>
      <c r="Q4363" s="2">
        <v>3599.99</v>
      </c>
      <c r="R4363" s="27">
        <v>7.0000000000000007E-2</v>
      </c>
      <c r="S4363" s="2">
        <f t="shared" si="68"/>
        <v>7199.98</v>
      </c>
    </row>
    <row r="4364" spans="1:19" x14ac:dyDescent="0.3">
      <c r="A4364" s="2">
        <v>1498</v>
      </c>
      <c r="B4364" s="2">
        <v>1</v>
      </c>
      <c r="C4364" s="2">
        <f>VLOOKUP(A4364, [1]orders!A:G, 7, FALSE)</f>
        <v>1</v>
      </c>
      <c r="D4364" s="2">
        <v>172</v>
      </c>
      <c r="E4364" s="2">
        <f>VLOOKUP(C4364, [2]staffs!A:G,1,FALSE)</f>
        <v>1</v>
      </c>
      <c r="F4364" s="2" t="str">
        <f>VLOOKUP(E4364, [2]staffs!A:D,4,FALSE)</f>
        <v>fabiola.jackson@bikes.shop</v>
      </c>
      <c r="G4364" s="2">
        <f>VLOOKUP(D4364, [3]products!$A:$D, 4, FALSE)</f>
        <v>7</v>
      </c>
      <c r="H4364" s="2" t="str">
        <f>VLOOKUP(G4364, [4]categories!A:B, 2, FALSE)</f>
        <v>Road Bikes</v>
      </c>
      <c r="I4364" s="14">
        <f>VLOOKUP(A4364, [1]orders!A:B,2,FALSE)</f>
        <v>81</v>
      </c>
      <c r="J4364" s="14" t="str">
        <f>VLOOKUP(A4364, [1]orders!A:I,9,FALSE)</f>
        <v>zina.bonner@hotmail.com</v>
      </c>
      <c r="K4364" s="14">
        <f>VLOOKUP(A4364, [1]orders!A:J,10,FALSE)</f>
        <v>94580</v>
      </c>
      <c r="L4364" s="2" t="str">
        <f>IFERROR(VLOOKUP(C4364, [5]stores!A:B, 2, FALSE), "Unknown")</f>
        <v>Santa Cruz Bikes</v>
      </c>
      <c r="M4364" s="2" t="str">
        <f>VLOOKUP(D4364,[3]products!A:B,2,FALSE)</f>
        <v>Trek Domane ALR Disc Frameset - 2018</v>
      </c>
      <c r="N4364" s="2" t="str">
        <f>VLOOKUP(D4364, [3]products!A:H, 8, FALSE)</f>
        <v>Trek</v>
      </c>
      <c r="O4364" s="21">
        <f>VLOOKUP(A4364, [1]orders!A:D, 4, FALSE)</f>
        <v>43196</v>
      </c>
      <c r="P4364" s="2">
        <v>1</v>
      </c>
      <c r="Q4364" s="2">
        <v>3199.99</v>
      </c>
      <c r="R4364" s="27">
        <v>0.05</v>
      </c>
      <c r="S4364" s="2">
        <f t="shared" si="68"/>
        <v>3199.99</v>
      </c>
    </row>
    <row r="4365" spans="1:19" x14ac:dyDescent="0.3">
      <c r="A4365" s="2">
        <v>1498</v>
      </c>
      <c r="B4365" s="2">
        <v>2</v>
      </c>
      <c r="C4365" s="2">
        <f>VLOOKUP(A4365, [1]orders!A:G, 7, FALSE)</f>
        <v>1</v>
      </c>
      <c r="D4365" s="2">
        <v>260</v>
      </c>
      <c r="E4365" s="2">
        <f>VLOOKUP(C4365, [2]staffs!A:G,1,FALSE)</f>
        <v>1</v>
      </c>
      <c r="F4365" s="2" t="str">
        <f>VLOOKUP(E4365, [2]staffs!A:D,4,FALSE)</f>
        <v>fabiola.jackson@bikes.shop</v>
      </c>
      <c r="G4365" s="2">
        <f>VLOOKUP(D4365, [3]products!$A:$D, 4, FALSE)</f>
        <v>3</v>
      </c>
      <c r="H4365" s="2" t="str">
        <f>VLOOKUP(G4365, [4]categories!A:B, 2, FALSE)</f>
        <v>Cruisers Bicycles</v>
      </c>
      <c r="I4365" s="14">
        <f>VLOOKUP(A4365, [1]orders!A:B,2,FALSE)</f>
        <v>81</v>
      </c>
      <c r="J4365" s="14" t="str">
        <f>VLOOKUP(A4365, [1]orders!A:I,9,FALSE)</f>
        <v>zina.bonner@hotmail.com</v>
      </c>
      <c r="K4365" s="14">
        <f>VLOOKUP(A4365, [1]orders!A:J,10,FALSE)</f>
        <v>94580</v>
      </c>
      <c r="L4365" s="2" t="str">
        <f>IFERROR(VLOOKUP(C4365, [5]stores!A:B, 2, FALSE), "Unknown")</f>
        <v>Santa Cruz Bikes</v>
      </c>
      <c r="M4365" s="2" t="str">
        <f>VLOOKUP(D4365,[3]products!A:B,2,FALSE)</f>
        <v>Electra Townie Balloon 3i EQ Ladies' - 2018</v>
      </c>
      <c r="N4365" s="2" t="str">
        <f>VLOOKUP(D4365, [3]products!A:H, 8, FALSE)</f>
        <v>Electra</v>
      </c>
      <c r="O4365" s="21">
        <f>VLOOKUP(A4365, [1]orders!A:D, 4, FALSE)</f>
        <v>43196</v>
      </c>
      <c r="P4365" s="2">
        <v>2</v>
      </c>
      <c r="Q4365" s="2">
        <v>799.99</v>
      </c>
      <c r="R4365" s="27">
        <v>7.0000000000000007E-2</v>
      </c>
      <c r="S4365" s="2">
        <f t="shared" si="68"/>
        <v>1599.98</v>
      </c>
    </row>
    <row r="4366" spans="1:19" x14ac:dyDescent="0.3">
      <c r="A4366" s="2">
        <v>1499</v>
      </c>
      <c r="B4366" s="2">
        <v>1</v>
      </c>
      <c r="C4366" s="2">
        <f>VLOOKUP(A4366, [1]orders!A:G, 7, FALSE)</f>
        <v>1</v>
      </c>
      <c r="D4366" s="2">
        <v>110</v>
      </c>
      <c r="E4366" s="2">
        <f>VLOOKUP(C4366, [2]staffs!A:G,1,FALSE)</f>
        <v>1</v>
      </c>
      <c r="F4366" s="2" t="str">
        <f>VLOOKUP(E4366, [2]staffs!A:D,4,FALSE)</f>
        <v>fabiola.jackson@bikes.shop</v>
      </c>
      <c r="G4366" s="2">
        <f>VLOOKUP(D4366, [3]products!$A:$D, 4, FALSE)</f>
        <v>2</v>
      </c>
      <c r="H4366" s="2" t="str">
        <f>VLOOKUP(G4366, [4]categories!A:B, 2, FALSE)</f>
        <v>Comfort Bicycles</v>
      </c>
      <c r="I4366" s="14">
        <f>VLOOKUP(A4366, [1]orders!A:B,2,FALSE)</f>
        <v>120</v>
      </c>
      <c r="J4366" s="14" t="str">
        <f>VLOOKUP(A4366, [1]orders!A:I,9,FALSE)</f>
        <v>luz.house@gmail.com</v>
      </c>
      <c r="K4366" s="14">
        <f>VLOOKUP(A4366, [1]orders!A:J,10,FALSE)</f>
        <v>93706</v>
      </c>
      <c r="L4366" s="2" t="str">
        <f>IFERROR(VLOOKUP(C4366, [5]stores!A:B, 2, FALSE), "Unknown")</f>
        <v>Santa Cruz Bikes</v>
      </c>
      <c r="M4366" s="2" t="str">
        <f>VLOOKUP(D4366,[3]products!A:B,2,FALSE)</f>
        <v>Sun Bicycles Drifter 7 - 2017</v>
      </c>
      <c r="N4366" s="2" t="str">
        <f>VLOOKUP(D4366, [3]products!A:H, 8, FALSE)</f>
        <v>Sun Bicycles</v>
      </c>
      <c r="O4366" s="21">
        <f>VLOOKUP(A4366, [1]orders!A:D, 4, FALSE)</f>
        <v>43196</v>
      </c>
      <c r="P4366" s="2">
        <v>1</v>
      </c>
      <c r="Q4366" s="2">
        <v>470.99</v>
      </c>
      <c r="R4366" s="27">
        <v>0.05</v>
      </c>
      <c r="S4366" s="2">
        <f t="shared" si="68"/>
        <v>470.99</v>
      </c>
    </row>
    <row r="4367" spans="1:19" x14ac:dyDescent="0.3">
      <c r="A4367" s="2">
        <v>1499</v>
      </c>
      <c r="B4367" s="2">
        <v>2</v>
      </c>
      <c r="C4367" s="2">
        <f>VLOOKUP(A4367, [1]orders!A:G, 7, FALSE)</f>
        <v>1</v>
      </c>
      <c r="D4367" s="2">
        <v>208</v>
      </c>
      <c r="E4367" s="2">
        <f>VLOOKUP(C4367, [2]staffs!A:G,1,FALSE)</f>
        <v>1</v>
      </c>
      <c r="F4367" s="2" t="str">
        <f>VLOOKUP(E4367, [2]staffs!A:D,4,FALSE)</f>
        <v>fabiola.jackson@bikes.shop</v>
      </c>
      <c r="G4367" s="2">
        <f>VLOOKUP(D4367, [3]products!$A:$D, 4, FALSE)</f>
        <v>4</v>
      </c>
      <c r="H4367" s="2" t="str">
        <f>VLOOKUP(G4367, [4]categories!A:B, 2, FALSE)</f>
        <v>Cyclocross Bicycles</v>
      </c>
      <c r="I4367" s="14">
        <f>VLOOKUP(A4367, [1]orders!A:B,2,FALSE)</f>
        <v>120</v>
      </c>
      <c r="J4367" s="14" t="str">
        <f>VLOOKUP(A4367, [1]orders!A:I,9,FALSE)</f>
        <v>luz.house@gmail.com</v>
      </c>
      <c r="K4367" s="14">
        <f>VLOOKUP(A4367, [1]orders!A:J,10,FALSE)</f>
        <v>93706</v>
      </c>
      <c r="L4367" s="2" t="str">
        <f>IFERROR(VLOOKUP(C4367, [5]stores!A:B, 2, FALSE), "Unknown")</f>
        <v>Santa Cruz Bikes</v>
      </c>
      <c r="M4367" s="2" t="str">
        <f>VLOOKUP(D4367,[3]products!A:B,2,FALSE)</f>
        <v>Trek Crockett 5 Disc - 2018</v>
      </c>
      <c r="N4367" s="2" t="str">
        <f>VLOOKUP(D4367, [3]products!A:H, 8, FALSE)</f>
        <v>Trek</v>
      </c>
      <c r="O4367" s="21">
        <f>VLOOKUP(A4367, [1]orders!A:D, 4, FALSE)</f>
        <v>43196</v>
      </c>
      <c r="P4367" s="2">
        <v>1</v>
      </c>
      <c r="Q4367" s="2">
        <v>1799.99</v>
      </c>
      <c r="R4367" s="27">
        <v>7.0000000000000007E-2</v>
      </c>
      <c r="S4367" s="2">
        <f t="shared" si="68"/>
        <v>1799.99</v>
      </c>
    </row>
    <row r="4368" spans="1:19" x14ac:dyDescent="0.3">
      <c r="A4368" s="2">
        <v>1499</v>
      </c>
      <c r="B4368" s="2">
        <v>3</v>
      </c>
      <c r="C4368" s="2">
        <f>VLOOKUP(A4368, [1]orders!A:G, 7, FALSE)</f>
        <v>1</v>
      </c>
      <c r="D4368" s="2">
        <v>268</v>
      </c>
      <c r="E4368" s="2">
        <f>VLOOKUP(C4368, [2]staffs!A:G,1,FALSE)</f>
        <v>1</v>
      </c>
      <c r="F4368" s="2" t="str">
        <f>VLOOKUP(E4368, [2]staffs!A:D,4,FALSE)</f>
        <v>fabiola.jackson@bikes.shop</v>
      </c>
      <c r="G4368" s="2">
        <f>VLOOKUP(D4368, [3]products!$A:$D, 4, FALSE)</f>
        <v>1</v>
      </c>
      <c r="H4368" s="2" t="str">
        <f>VLOOKUP(G4368, [4]categories!A:B, 2, FALSE)</f>
        <v>Children Bicycles</v>
      </c>
      <c r="I4368" s="14">
        <f>VLOOKUP(A4368, [1]orders!A:B,2,FALSE)</f>
        <v>120</v>
      </c>
      <c r="J4368" s="14" t="str">
        <f>VLOOKUP(A4368, [1]orders!A:I,9,FALSE)</f>
        <v>luz.house@gmail.com</v>
      </c>
      <c r="K4368" s="14">
        <f>VLOOKUP(A4368, [1]orders!A:J,10,FALSE)</f>
        <v>93706</v>
      </c>
      <c r="L4368" s="2" t="str">
        <f>IFERROR(VLOOKUP(C4368, [5]stores!A:B, 2, FALSE), "Unknown")</f>
        <v>Santa Cruz Bikes</v>
      </c>
      <c r="M4368" s="2" t="str">
        <f>VLOOKUP(D4368,[3]products!A:B,2,FALSE)</f>
        <v>Trek Kickster - 2018</v>
      </c>
      <c r="N4368" s="2" t="str">
        <f>VLOOKUP(D4368, [3]products!A:H, 8, FALSE)</f>
        <v>Trek</v>
      </c>
      <c r="O4368" s="21">
        <f>VLOOKUP(A4368, [1]orders!A:D, 4, FALSE)</f>
        <v>43196</v>
      </c>
      <c r="P4368" s="2">
        <v>2</v>
      </c>
      <c r="Q4368" s="2">
        <v>159.99</v>
      </c>
      <c r="R4368" s="27">
        <v>0.05</v>
      </c>
      <c r="S4368" s="2">
        <f t="shared" si="68"/>
        <v>319.98</v>
      </c>
    </row>
    <row r="4369" spans="1:19" x14ac:dyDescent="0.3">
      <c r="A4369" s="2">
        <v>1499</v>
      </c>
      <c r="B4369" s="2">
        <v>4</v>
      </c>
      <c r="C4369" s="2">
        <f>VLOOKUP(A4369, [1]orders!A:G, 7, FALSE)</f>
        <v>1</v>
      </c>
      <c r="D4369" s="2">
        <v>2</v>
      </c>
      <c r="E4369" s="2">
        <f>VLOOKUP(C4369, [2]staffs!A:G,1,FALSE)</f>
        <v>1</v>
      </c>
      <c r="F4369" s="2" t="str">
        <f>VLOOKUP(E4369, [2]staffs!A:D,4,FALSE)</f>
        <v>fabiola.jackson@bikes.shop</v>
      </c>
      <c r="G4369" s="2">
        <f>VLOOKUP(D4369, [3]products!$A:$D, 4, FALSE)</f>
        <v>6</v>
      </c>
      <c r="H4369" s="2" t="str">
        <f>VLOOKUP(G4369, [4]categories!A:B, 2, FALSE)</f>
        <v>Mountain Bikes</v>
      </c>
      <c r="I4369" s="14">
        <f>VLOOKUP(A4369, [1]orders!A:B,2,FALSE)</f>
        <v>120</v>
      </c>
      <c r="J4369" s="14" t="str">
        <f>VLOOKUP(A4369, [1]orders!A:I,9,FALSE)</f>
        <v>luz.house@gmail.com</v>
      </c>
      <c r="K4369" s="14">
        <f>VLOOKUP(A4369, [1]orders!A:J,10,FALSE)</f>
        <v>93706</v>
      </c>
      <c r="L4369" s="2" t="str">
        <f>IFERROR(VLOOKUP(C4369, [5]stores!A:B, 2, FALSE), "Unknown")</f>
        <v>Santa Cruz Bikes</v>
      </c>
      <c r="M4369" s="2" t="str">
        <f>VLOOKUP(D4369,[3]products!A:B,2,FALSE)</f>
        <v>Ritchey Timberwolf Frameset - 2016</v>
      </c>
      <c r="N4369" s="2" t="str">
        <f>VLOOKUP(D4369, [3]products!A:H, 8, FALSE)</f>
        <v>Ritchey</v>
      </c>
      <c r="O4369" s="21">
        <f>VLOOKUP(A4369, [1]orders!A:D, 4, FALSE)</f>
        <v>43196</v>
      </c>
      <c r="P4369" s="2">
        <v>1</v>
      </c>
      <c r="Q4369" s="2">
        <v>749.99</v>
      </c>
      <c r="R4369" s="27">
        <v>0.05</v>
      </c>
      <c r="S4369" s="2">
        <f t="shared" si="68"/>
        <v>749.99</v>
      </c>
    </row>
    <row r="4370" spans="1:19" x14ac:dyDescent="0.3">
      <c r="A4370" s="2">
        <v>1499</v>
      </c>
      <c r="B4370" s="2">
        <v>5</v>
      </c>
      <c r="C4370" s="2">
        <f>VLOOKUP(A4370, [1]orders!A:G, 7, FALSE)</f>
        <v>1</v>
      </c>
      <c r="D4370" s="2">
        <v>171</v>
      </c>
      <c r="E4370" s="2">
        <f>VLOOKUP(C4370, [2]staffs!A:G,1,FALSE)</f>
        <v>1</v>
      </c>
      <c r="F4370" s="2" t="str">
        <f>VLOOKUP(E4370, [2]staffs!A:D,4,FALSE)</f>
        <v>fabiola.jackson@bikes.shop</v>
      </c>
      <c r="G4370" s="2">
        <f>VLOOKUP(D4370, [3]products!$A:$D, 4, FALSE)</f>
        <v>7</v>
      </c>
      <c r="H4370" s="2" t="str">
        <f>VLOOKUP(G4370, [4]categories!A:B, 2, FALSE)</f>
        <v>Road Bikes</v>
      </c>
      <c r="I4370" s="14">
        <f>VLOOKUP(A4370, [1]orders!A:B,2,FALSE)</f>
        <v>120</v>
      </c>
      <c r="J4370" s="14" t="str">
        <f>VLOOKUP(A4370, [1]orders!A:I,9,FALSE)</f>
        <v>luz.house@gmail.com</v>
      </c>
      <c r="K4370" s="14">
        <f>VLOOKUP(A4370, [1]orders!A:J,10,FALSE)</f>
        <v>93706</v>
      </c>
      <c r="L4370" s="2" t="str">
        <f>IFERROR(VLOOKUP(C4370, [5]stores!A:B, 2, FALSE), "Unknown")</f>
        <v>Santa Cruz Bikes</v>
      </c>
      <c r="M4370" s="2" t="str">
        <f>VLOOKUP(D4370,[3]products!A:B,2,FALSE)</f>
        <v>Trek Domane SL 6 - 2018</v>
      </c>
      <c r="N4370" s="2" t="str">
        <f>VLOOKUP(D4370, [3]products!A:H, 8, FALSE)</f>
        <v>Trek</v>
      </c>
      <c r="O4370" s="21">
        <f>VLOOKUP(A4370, [1]orders!A:D, 4, FALSE)</f>
        <v>43196</v>
      </c>
      <c r="P4370" s="2">
        <v>2</v>
      </c>
      <c r="Q4370" s="2">
        <v>3199.99</v>
      </c>
      <c r="R4370" s="27">
        <v>0.1</v>
      </c>
      <c r="S4370" s="2">
        <f t="shared" si="68"/>
        <v>6399.98</v>
      </c>
    </row>
    <row r="4371" spans="1:19" x14ac:dyDescent="0.3">
      <c r="A4371" s="2">
        <v>1500</v>
      </c>
      <c r="B4371" s="2">
        <v>1</v>
      </c>
      <c r="C4371" s="2">
        <f>VLOOKUP(A4371, [1]orders!A:G, 7, FALSE)</f>
        <v>1</v>
      </c>
      <c r="D4371" s="2">
        <v>41</v>
      </c>
      <c r="E4371" s="2">
        <f>VLOOKUP(C4371, [2]staffs!A:G,1,FALSE)</f>
        <v>1</v>
      </c>
      <c r="F4371" s="2" t="str">
        <f>VLOOKUP(E4371, [2]staffs!A:D,4,FALSE)</f>
        <v>fabiola.jackson@bikes.shop</v>
      </c>
      <c r="G4371" s="2">
        <f>VLOOKUP(D4371, [3]products!$A:$D, 4, FALSE)</f>
        <v>6</v>
      </c>
      <c r="H4371" s="2" t="str">
        <f>VLOOKUP(G4371, [4]categories!A:B, 2, FALSE)</f>
        <v>Mountain Bikes</v>
      </c>
      <c r="I4371" s="14">
        <f>VLOOKUP(A4371, [1]orders!A:B,2,FALSE)</f>
        <v>151</v>
      </c>
      <c r="J4371" s="14" t="str">
        <f>VLOOKUP(A4371, [1]orders!A:I,9,FALSE)</f>
        <v>joesph.delacruz@aol.com</v>
      </c>
      <c r="K4371" s="14">
        <f>VLOOKUP(A4371, [1]orders!A:J,10,FALSE)</f>
        <v>95301</v>
      </c>
      <c r="L4371" s="2" t="str">
        <f>IFERROR(VLOOKUP(C4371, [5]stores!A:B, 2, FALSE), "Unknown")</f>
        <v>Santa Cruz Bikes</v>
      </c>
      <c r="M4371" s="2" t="str">
        <f>VLOOKUP(D4371,[3]products!A:B,2,FALSE)</f>
        <v>Haro Shift R3 - 2017</v>
      </c>
      <c r="N4371" s="2" t="str">
        <f>VLOOKUP(D4371, [3]products!A:H, 8, FALSE)</f>
        <v>Haro</v>
      </c>
      <c r="O4371" s="21">
        <f>VLOOKUP(A4371, [1]orders!A:D, 4, FALSE)</f>
        <v>43196</v>
      </c>
      <c r="P4371" s="2">
        <v>2</v>
      </c>
      <c r="Q4371" s="2">
        <v>1469.99</v>
      </c>
      <c r="R4371" s="27">
        <v>7.0000000000000007E-2</v>
      </c>
      <c r="S4371" s="2">
        <f t="shared" si="68"/>
        <v>2939.98</v>
      </c>
    </row>
    <row r="4372" spans="1:19" x14ac:dyDescent="0.3">
      <c r="A4372" s="2">
        <v>1500</v>
      </c>
      <c r="B4372" s="2">
        <v>2</v>
      </c>
      <c r="C4372" s="2">
        <f>VLOOKUP(A4372, [1]orders!A:G, 7, FALSE)</f>
        <v>1</v>
      </c>
      <c r="D4372" s="2">
        <v>293</v>
      </c>
      <c r="E4372" s="2">
        <f>VLOOKUP(C4372, [2]staffs!A:G,1,FALSE)</f>
        <v>1</v>
      </c>
      <c r="F4372" s="2" t="str">
        <f>VLOOKUP(E4372, [2]staffs!A:D,4,FALSE)</f>
        <v>fabiola.jackson@bikes.shop</v>
      </c>
      <c r="G4372" s="2">
        <f>VLOOKUP(D4372, [3]products!$A:$D, 4, FALSE)</f>
        <v>1</v>
      </c>
      <c r="H4372" s="2" t="str">
        <f>VLOOKUP(G4372, [4]categories!A:B, 2, FALSE)</f>
        <v>Children Bicycles</v>
      </c>
      <c r="I4372" s="14">
        <f>VLOOKUP(A4372, [1]orders!A:B,2,FALSE)</f>
        <v>151</v>
      </c>
      <c r="J4372" s="14" t="str">
        <f>VLOOKUP(A4372, [1]orders!A:I,9,FALSE)</f>
        <v>joesph.delacruz@aol.com</v>
      </c>
      <c r="K4372" s="14">
        <f>VLOOKUP(A4372, [1]orders!A:J,10,FALSE)</f>
        <v>95301</v>
      </c>
      <c r="L4372" s="2" t="str">
        <f>IFERROR(VLOOKUP(C4372, [5]stores!A:B, 2, FALSE), "Unknown")</f>
        <v>Santa Cruz Bikes</v>
      </c>
      <c r="M4372" s="2" t="str">
        <f>VLOOKUP(D4372,[3]products!A:B,2,FALSE)</f>
        <v>Electra Tiger Shark 1 (20-inch) - Boys' - 2018</v>
      </c>
      <c r="N4372" s="2" t="str">
        <f>VLOOKUP(D4372, [3]products!A:H, 8, FALSE)</f>
        <v>Electra</v>
      </c>
      <c r="O4372" s="21">
        <f>VLOOKUP(A4372, [1]orders!A:D, 4, FALSE)</f>
        <v>43196</v>
      </c>
      <c r="P4372" s="2">
        <v>1</v>
      </c>
      <c r="Q4372" s="2">
        <v>319.99</v>
      </c>
      <c r="R4372" s="27">
        <v>7.0000000000000007E-2</v>
      </c>
      <c r="S4372" s="2">
        <f t="shared" si="68"/>
        <v>319.99</v>
      </c>
    </row>
    <row r="4373" spans="1:19" x14ac:dyDescent="0.3">
      <c r="A4373" s="2">
        <v>1501</v>
      </c>
      <c r="B4373" s="2">
        <v>1</v>
      </c>
      <c r="C4373" s="2">
        <f>VLOOKUP(A4373, [1]orders!A:G, 7, FALSE)</f>
        <v>2</v>
      </c>
      <c r="D4373" s="2">
        <v>248</v>
      </c>
      <c r="E4373" s="2">
        <f>VLOOKUP(C4373, [2]staffs!A:G,1,FALSE)</f>
        <v>2</v>
      </c>
      <c r="F4373" s="2" t="str">
        <f>VLOOKUP(E4373, [2]staffs!A:D,4,FALSE)</f>
        <v>mireya.copeland@bikes.shop</v>
      </c>
      <c r="G4373" s="2">
        <f>VLOOKUP(D4373, [3]products!$A:$D, 4, FALSE)</f>
        <v>3</v>
      </c>
      <c r="H4373" s="2" t="str">
        <f>VLOOKUP(G4373, [4]categories!A:B, 2, FALSE)</f>
        <v>Cruisers Bicycles</v>
      </c>
      <c r="I4373" s="14">
        <f>VLOOKUP(A4373, [1]orders!A:B,2,FALSE)</f>
        <v>52</v>
      </c>
      <c r="J4373" s="14" t="str">
        <f>VLOOKUP(A4373, [1]orders!A:I,9,FALSE)</f>
        <v>tu.ramirez@hotmail.com</v>
      </c>
      <c r="K4373" s="14">
        <f>VLOOKUP(A4373, [1]orders!A:J,10,FALSE)</f>
        <v>11369</v>
      </c>
      <c r="L4373" s="2" t="str">
        <f>IFERROR(VLOOKUP(C4373, [5]stores!A:B, 2, FALSE), "Unknown")</f>
        <v>Baldwin Bikes</v>
      </c>
      <c r="M4373" s="2" t="str">
        <f>VLOOKUP(D4373,[3]products!A:B,2,FALSE)</f>
        <v>Electra Townie Original 7D EQ Ladies' - 2017/2018</v>
      </c>
      <c r="N4373" s="2" t="str">
        <f>VLOOKUP(D4373, [3]products!A:H, 8, FALSE)</f>
        <v>Electra</v>
      </c>
      <c r="O4373" s="21">
        <f>VLOOKUP(A4373, [1]orders!A:D, 4, FALSE)</f>
        <v>43196</v>
      </c>
      <c r="P4373" s="2">
        <v>1</v>
      </c>
      <c r="Q4373" s="2">
        <v>599.99</v>
      </c>
      <c r="R4373" s="27">
        <v>0.05</v>
      </c>
      <c r="S4373" s="2">
        <f t="shared" si="68"/>
        <v>599.99</v>
      </c>
    </row>
    <row r="4374" spans="1:19" x14ac:dyDescent="0.3">
      <c r="A4374" s="2">
        <v>1501</v>
      </c>
      <c r="B4374" s="2">
        <v>2</v>
      </c>
      <c r="C4374" s="2">
        <f>VLOOKUP(A4374, [1]orders!A:G, 7, FALSE)</f>
        <v>2</v>
      </c>
      <c r="D4374" s="2">
        <v>219</v>
      </c>
      <c r="E4374" s="2">
        <f>VLOOKUP(C4374, [2]staffs!A:G,1,FALSE)</f>
        <v>2</v>
      </c>
      <c r="F4374" s="2" t="str">
        <f>VLOOKUP(E4374, [2]staffs!A:D,4,FALSE)</f>
        <v>mireya.copeland@bikes.shop</v>
      </c>
      <c r="G4374" s="2">
        <f>VLOOKUP(D4374, [3]products!$A:$D, 4, FALSE)</f>
        <v>3</v>
      </c>
      <c r="H4374" s="2" t="str">
        <f>VLOOKUP(G4374, [4]categories!A:B, 2, FALSE)</f>
        <v>Cruisers Bicycles</v>
      </c>
      <c r="I4374" s="14">
        <f>VLOOKUP(A4374, [1]orders!A:B,2,FALSE)</f>
        <v>52</v>
      </c>
      <c r="J4374" s="14" t="str">
        <f>VLOOKUP(A4374, [1]orders!A:I,9,FALSE)</f>
        <v>tu.ramirez@hotmail.com</v>
      </c>
      <c r="K4374" s="14">
        <f>VLOOKUP(A4374, [1]orders!A:J,10,FALSE)</f>
        <v>11369</v>
      </c>
      <c r="L4374" s="2" t="str">
        <f>IFERROR(VLOOKUP(C4374, [5]stores!A:B, 2, FALSE), "Unknown")</f>
        <v>Baldwin Bikes</v>
      </c>
      <c r="M4374" s="2" t="str">
        <f>VLOOKUP(D4374,[3]products!A:B,2,FALSE)</f>
        <v>Electra Moto 3i - 2018</v>
      </c>
      <c r="N4374" s="2" t="str">
        <f>VLOOKUP(D4374, [3]products!A:H, 8, FALSE)</f>
        <v>Electra</v>
      </c>
      <c r="O4374" s="21">
        <f>VLOOKUP(A4374, [1]orders!A:D, 4, FALSE)</f>
        <v>43196</v>
      </c>
      <c r="P4374" s="2">
        <v>1</v>
      </c>
      <c r="Q4374" s="2">
        <v>639.99</v>
      </c>
      <c r="R4374" s="27">
        <v>7.0000000000000007E-2</v>
      </c>
      <c r="S4374" s="2">
        <f t="shared" si="68"/>
        <v>639.99</v>
      </c>
    </row>
    <row r="4375" spans="1:19" x14ac:dyDescent="0.3">
      <c r="A4375" s="2">
        <v>1501</v>
      </c>
      <c r="B4375" s="2">
        <v>3</v>
      </c>
      <c r="C4375" s="2">
        <f>VLOOKUP(A4375, [1]orders!A:G, 7, FALSE)</f>
        <v>2</v>
      </c>
      <c r="D4375" s="2">
        <v>15</v>
      </c>
      <c r="E4375" s="2">
        <f>VLOOKUP(C4375, [2]staffs!A:G,1,FALSE)</f>
        <v>2</v>
      </c>
      <c r="F4375" s="2" t="str">
        <f>VLOOKUP(E4375, [2]staffs!A:D,4,FALSE)</f>
        <v>mireya.copeland@bikes.shop</v>
      </c>
      <c r="G4375" s="2">
        <f>VLOOKUP(D4375, [3]products!$A:$D, 4, FALSE)</f>
        <v>3</v>
      </c>
      <c r="H4375" s="2" t="str">
        <f>VLOOKUP(G4375, [4]categories!A:B, 2, FALSE)</f>
        <v>Cruisers Bicycles</v>
      </c>
      <c r="I4375" s="14">
        <f>VLOOKUP(A4375, [1]orders!A:B,2,FALSE)</f>
        <v>52</v>
      </c>
      <c r="J4375" s="14" t="str">
        <f>VLOOKUP(A4375, [1]orders!A:I,9,FALSE)</f>
        <v>tu.ramirez@hotmail.com</v>
      </c>
      <c r="K4375" s="14">
        <f>VLOOKUP(A4375, [1]orders!A:J,10,FALSE)</f>
        <v>11369</v>
      </c>
      <c r="L4375" s="2" t="str">
        <f>IFERROR(VLOOKUP(C4375, [5]stores!A:B, 2, FALSE), "Unknown")</f>
        <v>Baldwin Bikes</v>
      </c>
      <c r="M4375" s="2" t="str">
        <f>VLOOKUP(D4375,[3]products!A:B,2,FALSE)</f>
        <v>Electra Moto 1 - 2016</v>
      </c>
      <c r="N4375" s="2" t="str">
        <f>VLOOKUP(D4375, [3]products!A:H, 8, FALSE)</f>
        <v>Electra</v>
      </c>
      <c r="O4375" s="21">
        <f>VLOOKUP(A4375, [1]orders!A:D, 4, FALSE)</f>
        <v>43196</v>
      </c>
      <c r="P4375" s="2">
        <v>1</v>
      </c>
      <c r="Q4375" s="2">
        <v>529.99</v>
      </c>
      <c r="R4375" s="27">
        <v>0.05</v>
      </c>
      <c r="S4375" s="2">
        <f t="shared" si="68"/>
        <v>529.99</v>
      </c>
    </row>
    <row r="4376" spans="1:19" x14ac:dyDescent="0.3">
      <c r="A4376" s="2">
        <v>1501</v>
      </c>
      <c r="B4376" s="2">
        <v>4</v>
      </c>
      <c r="C4376" s="2">
        <f>VLOOKUP(A4376, [1]orders!A:G, 7, FALSE)</f>
        <v>2</v>
      </c>
      <c r="D4376" s="2">
        <v>67</v>
      </c>
      <c r="E4376" s="2">
        <f>VLOOKUP(C4376, [2]staffs!A:G,1,FALSE)</f>
        <v>2</v>
      </c>
      <c r="F4376" s="2" t="str">
        <f>VLOOKUP(E4376, [2]staffs!A:D,4,FALSE)</f>
        <v>mireya.copeland@bikes.shop</v>
      </c>
      <c r="G4376" s="2">
        <f>VLOOKUP(D4376, [3]products!$A:$D, 4, FALSE)</f>
        <v>3</v>
      </c>
      <c r="H4376" s="2" t="str">
        <f>VLOOKUP(G4376, [4]categories!A:B, 2, FALSE)</f>
        <v>Cruisers Bicycles</v>
      </c>
      <c r="I4376" s="14">
        <f>VLOOKUP(A4376, [1]orders!A:B,2,FALSE)</f>
        <v>52</v>
      </c>
      <c r="J4376" s="14" t="str">
        <f>VLOOKUP(A4376, [1]orders!A:I,9,FALSE)</f>
        <v>tu.ramirez@hotmail.com</v>
      </c>
      <c r="K4376" s="14">
        <f>VLOOKUP(A4376, [1]orders!A:J,10,FALSE)</f>
        <v>11369</v>
      </c>
      <c r="L4376" s="2" t="str">
        <f>IFERROR(VLOOKUP(C4376, [5]stores!A:B, 2, FALSE), "Unknown")</f>
        <v>Baldwin Bikes</v>
      </c>
      <c r="M4376" s="2" t="str">
        <f>VLOOKUP(D4376,[3]products!A:B,2,FALSE)</f>
        <v>Sun Bicycles Revolutions 24 - Girl's - 2017</v>
      </c>
      <c r="N4376" s="2" t="str">
        <f>VLOOKUP(D4376, [3]products!A:H, 8, FALSE)</f>
        <v>Sun Bicycles</v>
      </c>
      <c r="O4376" s="21">
        <f>VLOOKUP(A4376, [1]orders!A:D, 4, FALSE)</f>
        <v>43196</v>
      </c>
      <c r="P4376" s="2">
        <v>1</v>
      </c>
      <c r="Q4376" s="2">
        <v>250.99</v>
      </c>
      <c r="R4376" s="27">
        <v>0.2</v>
      </c>
      <c r="S4376" s="2">
        <f t="shared" si="68"/>
        <v>250.99</v>
      </c>
    </row>
    <row r="4377" spans="1:19" x14ac:dyDescent="0.3">
      <c r="A4377" s="2">
        <v>1501</v>
      </c>
      <c r="B4377" s="2">
        <v>5</v>
      </c>
      <c r="C4377" s="2">
        <f>VLOOKUP(A4377, [1]orders!A:G, 7, FALSE)</f>
        <v>2</v>
      </c>
      <c r="D4377" s="2">
        <v>210</v>
      </c>
      <c r="E4377" s="2">
        <f>VLOOKUP(C4377, [2]staffs!A:G,1,FALSE)</f>
        <v>2</v>
      </c>
      <c r="F4377" s="2" t="str">
        <f>VLOOKUP(E4377, [2]staffs!A:D,4,FALSE)</f>
        <v>mireya.copeland@bikes.shop</v>
      </c>
      <c r="G4377" s="2">
        <f>VLOOKUP(D4377, [3]products!$A:$D, 4, FALSE)</f>
        <v>4</v>
      </c>
      <c r="H4377" s="2" t="str">
        <f>VLOOKUP(G4377, [4]categories!A:B, 2, FALSE)</f>
        <v>Cyclocross Bicycles</v>
      </c>
      <c r="I4377" s="14">
        <f>VLOOKUP(A4377, [1]orders!A:B,2,FALSE)</f>
        <v>52</v>
      </c>
      <c r="J4377" s="14" t="str">
        <f>VLOOKUP(A4377, [1]orders!A:I,9,FALSE)</f>
        <v>tu.ramirez@hotmail.com</v>
      </c>
      <c r="K4377" s="14">
        <f>VLOOKUP(A4377, [1]orders!A:J,10,FALSE)</f>
        <v>11369</v>
      </c>
      <c r="L4377" s="2" t="str">
        <f>IFERROR(VLOOKUP(C4377, [5]stores!A:B, 2, FALSE), "Unknown")</f>
        <v>Baldwin Bikes</v>
      </c>
      <c r="M4377" s="2" t="str">
        <f>VLOOKUP(D4377,[3]products!A:B,2,FALSE)</f>
        <v>Surly Straggler - 2018</v>
      </c>
      <c r="N4377" s="2" t="str">
        <f>VLOOKUP(D4377, [3]products!A:H, 8, FALSE)</f>
        <v>Surly</v>
      </c>
      <c r="O4377" s="21">
        <f>VLOOKUP(A4377, [1]orders!A:D, 4, FALSE)</f>
        <v>43196</v>
      </c>
      <c r="P4377" s="2">
        <v>1</v>
      </c>
      <c r="Q4377" s="2">
        <v>1549</v>
      </c>
      <c r="R4377" s="27">
        <v>0.05</v>
      </c>
      <c r="S4377" s="2">
        <f t="shared" si="68"/>
        <v>1549</v>
      </c>
    </row>
    <row r="4378" spans="1:19" x14ac:dyDescent="0.3">
      <c r="A4378" s="2">
        <v>1502</v>
      </c>
      <c r="B4378" s="2">
        <v>1</v>
      </c>
      <c r="C4378" s="2">
        <f>VLOOKUP(A4378, [1]orders!A:G, 7, FALSE)</f>
        <v>2</v>
      </c>
      <c r="D4378" s="2">
        <v>231</v>
      </c>
      <c r="E4378" s="2">
        <f>VLOOKUP(C4378, [2]staffs!A:G,1,FALSE)</f>
        <v>2</v>
      </c>
      <c r="F4378" s="2" t="str">
        <f>VLOOKUP(E4378, [2]staffs!A:D,4,FALSE)</f>
        <v>mireya.copeland@bikes.shop</v>
      </c>
      <c r="G4378" s="2">
        <f>VLOOKUP(D4378, [3]products!$A:$D, 4, FALSE)</f>
        <v>3</v>
      </c>
      <c r="H4378" s="2" t="str">
        <f>VLOOKUP(G4378, [4]categories!A:B, 2, FALSE)</f>
        <v>Cruisers Bicycles</v>
      </c>
      <c r="I4378" s="14">
        <f>VLOOKUP(A4378, [1]orders!A:B,2,FALSE)</f>
        <v>83</v>
      </c>
      <c r="J4378" s="14" t="str">
        <f>VLOOKUP(A4378, [1]orders!A:I,9,FALSE)</f>
        <v>tiesha.daniel@yahoo.com</v>
      </c>
      <c r="K4378" s="14">
        <f>VLOOKUP(A4378, [1]orders!A:J,10,FALSE)</f>
        <v>10583</v>
      </c>
      <c r="L4378" s="2" t="str">
        <f>IFERROR(VLOOKUP(C4378, [5]stores!A:B, 2, FALSE), "Unknown")</f>
        <v>Baldwin Bikes</v>
      </c>
      <c r="M4378" s="2" t="str">
        <f>VLOOKUP(D4378,[3]products!A:B,2,FALSE)</f>
        <v>Electra Cruiser Lux 3i Ladies' - 2018</v>
      </c>
      <c r="N4378" s="2" t="str">
        <f>VLOOKUP(D4378, [3]products!A:H, 8, FALSE)</f>
        <v>Electra</v>
      </c>
      <c r="O4378" s="21">
        <f>VLOOKUP(A4378, [1]orders!A:D, 4, FALSE)</f>
        <v>43196</v>
      </c>
      <c r="P4378" s="2">
        <v>2</v>
      </c>
      <c r="Q4378" s="2">
        <v>529.99</v>
      </c>
      <c r="R4378" s="27">
        <v>0.2</v>
      </c>
      <c r="S4378" s="2">
        <f t="shared" si="68"/>
        <v>1059.98</v>
      </c>
    </row>
    <row r="4379" spans="1:19" x14ac:dyDescent="0.3">
      <c r="A4379" s="2">
        <v>1502</v>
      </c>
      <c r="B4379" s="2">
        <v>2</v>
      </c>
      <c r="C4379" s="2">
        <f>VLOOKUP(A4379, [1]orders!A:G, 7, FALSE)</f>
        <v>2</v>
      </c>
      <c r="D4379" s="2">
        <v>19</v>
      </c>
      <c r="E4379" s="2">
        <f>VLOOKUP(C4379, [2]staffs!A:G,1,FALSE)</f>
        <v>2</v>
      </c>
      <c r="F4379" s="2" t="str">
        <f>VLOOKUP(E4379, [2]staffs!A:D,4,FALSE)</f>
        <v>mireya.copeland@bikes.shop</v>
      </c>
      <c r="G4379" s="2">
        <f>VLOOKUP(D4379, [3]products!$A:$D, 4, FALSE)</f>
        <v>3</v>
      </c>
      <c r="H4379" s="2" t="str">
        <f>VLOOKUP(G4379, [4]categories!A:B, 2, FALSE)</f>
        <v>Cruisers Bicycles</v>
      </c>
      <c r="I4379" s="14">
        <f>VLOOKUP(A4379, [1]orders!A:B,2,FALSE)</f>
        <v>83</v>
      </c>
      <c r="J4379" s="14" t="str">
        <f>VLOOKUP(A4379, [1]orders!A:I,9,FALSE)</f>
        <v>tiesha.daniel@yahoo.com</v>
      </c>
      <c r="K4379" s="14">
        <f>VLOOKUP(A4379, [1]orders!A:J,10,FALSE)</f>
        <v>10583</v>
      </c>
      <c r="L4379" s="2" t="str">
        <f>IFERROR(VLOOKUP(C4379, [5]stores!A:B, 2, FALSE), "Unknown")</f>
        <v>Baldwin Bikes</v>
      </c>
      <c r="M4379" s="2" t="str">
        <f>VLOOKUP(D4379,[3]products!A:B,2,FALSE)</f>
        <v>Pure Cycles William 3-Speed - 2016</v>
      </c>
      <c r="N4379" s="2" t="str">
        <f>VLOOKUP(D4379, [3]products!A:H, 8, FALSE)</f>
        <v>Pure Cycles</v>
      </c>
      <c r="O4379" s="21">
        <f>VLOOKUP(A4379, [1]orders!A:D, 4, FALSE)</f>
        <v>43196</v>
      </c>
      <c r="P4379" s="2">
        <v>2</v>
      </c>
      <c r="Q4379" s="2">
        <v>449</v>
      </c>
      <c r="R4379" s="27">
        <v>7.0000000000000007E-2</v>
      </c>
      <c r="S4379" s="2">
        <f t="shared" si="68"/>
        <v>898</v>
      </c>
    </row>
    <row r="4380" spans="1:19" x14ac:dyDescent="0.3">
      <c r="A4380" s="2">
        <v>1502</v>
      </c>
      <c r="B4380" s="2">
        <v>3</v>
      </c>
      <c r="C4380" s="2">
        <f>VLOOKUP(A4380, [1]orders!A:G, 7, FALSE)</f>
        <v>2</v>
      </c>
      <c r="D4380" s="2">
        <v>26</v>
      </c>
      <c r="E4380" s="2">
        <f>VLOOKUP(C4380, [2]staffs!A:G,1,FALSE)</f>
        <v>2</v>
      </c>
      <c r="F4380" s="2" t="str">
        <f>VLOOKUP(E4380, [2]staffs!A:D,4,FALSE)</f>
        <v>mireya.copeland@bikes.shop</v>
      </c>
      <c r="G4380" s="2">
        <f>VLOOKUP(D4380, [3]products!$A:$D, 4, FALSE)</f>
        <v>2</v>
      </c>
      <c r="H4380" s="2" t="str">
        <f>VLOOKUP(G4380, [4]categories!A:B, 2, FALSE)</f>
        <v>Comfort Bicycles</v>
      </c>
      <c r="I4380" s="14">
        <f>VLOOKUP(A4380, [1]orders!A:B,2,FALSE)</f>
        <v>83</v>
      </c>
      <c r="J4380" s="14" t="str">
        <f>VLOOKUP(A4380, [1]orders!A:I,9,FALSE)</f>
        <v>tiesha.daniel@yahoo.com</v>
      </c>
      <c r="K4380" s="14">
        <f>VLOOKUP(A4380, [1]orders!A:J,10,FALSE)</f>
        <v>10583</v>
      </c>
      <c r="L4380" s="2" t="str">
        <f>IFERROR(VLOOKUP(C4380, [5]stores!A:B, 2, FALSE), "Unknown")</f>
        <v>Baldwin Bikes</v>
      </c>
      <c r="M4380" s="2" t="str">
        <f>VLOOKUP(D4380,[3]products!A:B,2,FALSE)</f>
        <v>Electra Townie Original 7D EQ - 2016</v>
      </c>
      <c r="N4380" s="2" t="str">
        <f>VLOOKUP(D4380, [3]products!A:H, 8, FALSE)</f>
        <v>Electra</v>
      </c>
      <c r="O4380" s="21">
        <f>VLOOKUP(A4380, [1]orders!A:D, 4, FALSE)</f>
        <v>43196</v>
      </c>
      <c r="P4380" s="2">
        <v>2</v>
      </c>
      <c r="Q4380" s="2">
        <v>599.99</v>
      </c>
      <c r="R4380" s="27">
        <v>7.0000000000000007E-2</v>
      </c>
      <c r="S4380" s="2">
        <f t="shared" si="68"/>
        <v>1199.98</v>
      </c>
    </row>
    <row r="4381" spans="1:19" x14ac:dyDescent="0.3">
      <c r="A4381" s="2">
        <v>1502</v>
      </c>
      <c r="B4381" s="2">
        <v>4</v>
      </c>
      <c r="C4381" s="2">
        <f>VLOOKUP(A4381, [1]orders!A:G, 7, FALSE)</f>
        <v>2</v>
      </c>
      <c r="D4381" s="2">
        <v>268</v>
      </c>
      <c r="E4381" s="2">
        <f>VLOOKUP(C4381, [2]staffs!A:G,1,FALSE)</f>
        <v>2</v>
      </c>
      <c r="F4381" s="2" t="str">
        <f>VLOOKUP(E4381, [2]staffs!A:D,4,FALSE)</f>
        <v>mireya.copeland@bikes.shop</v>
      </c>
      <c r="G4381" s="2">
        <f>VLOOKUP(D4381, [3]products!$A:$D, 4, FALSE)</f>
        <v>1</v>
      </c>
      <c r="H4381" s="2" t="str">
        <f>VLOOKUP(G4381, [4]categories!A:B, 2, FALSE)</f>
        <v>Children Bicycles</v>
      </c>
      <c r="I4381" s="14">
        <f>VLOOKUP(A4381, [1]orders!A:B,2,FALSE)</f>
        <v>83</v>
      </c>
      <c r="J4381" s="14" t="str">
        <f>VLOOKUP(A4381, [1]orders!A:I,9,FALSE)</f>
        <v>tiesha.daniel@yahoo.com</v>
      </c>
      <c r="K4381" s="14">
        <f>VLOOKUP(A4381, [1]orders!A:J,10,FALSE)</f>
        <v>10583</v>
      </c>
      <c r="L4381" s="2" t="str">
        <f>IFERROR(VLOOKUP(C4381, [5]stores!A:B, 2, FALSE), "Unknown")</f>
        <v>Baldwin Bikes</v>
      </c>
      <c r="M4381" s="2" t="str">
        <f>VLOOKUP(D4381,[3]products!A:B,2,FALSE)</f>
        <v>Trek Kickster - 2018</v>
      </c>
      <c r="N4381" s="2" t="str">
        <f>VLOOKUP(D4381, [3]products!A:H, 8, FALSE)</f>
        <v>Trek</v>
      </c>
      <c r="O4381" s="21">
        <f>VLOOKUP(A4381, [1]orders!A:D, 4, FALSE)</f>
        <v>43196</v>
      </c>
      <c r="P4381" s="2">
        <v>1</v>
      </c>
      <c r="Q4381" s="2">
        <v>159.99</v>
      </c>
      <c r="R4381" s="27">
        <v>0.2</v>
      </c>
      <c r="S4381" s="2">
        <f t="shared" si="68"/>
        <v>159.99</v>
      </c>
    </row>
    <row r="4382" spans="1:19" x14ac:dyDescent="0.3">
      <c r="A4382" s="2">
        <v>1502</v>
      </c>
      <c r="B4382" s="2">
        <v>5</v>
      </c>
      <c r="C4382" s="2">
        <f>VLOOKUP(A4382, [1]orders!A:G, 7, FALSE)</f>
        <v>2</v>
      </c>
      <c r="D4382" s="2">
        <v>255</v>
      </c>
      <c r="E4382" s="2">
        <f>VLOOKUP(C4382, [2]staffs!A:G,1,FALSE)</f>
        <v>2</v>
      </c>
      <c r="F4382" s="2" t="str">
        <f>VLOOKUP(E4382, [2]staffs!A:D,4,FALSE)</f>
        <v>mireya.copeland@bikes.shop</v>
      </c>
      <c r="G4382" s="2">
        <f>VLOOKUP(D4382, [3]products!$A:$D, 4, FALSE)</f>
        <v>3</v>
      </c>
      <c r="H4382" s="2" t="str">
        <f>VLOOKUP(G4382, [4]categories!A:B, 2, FALSE)</f>
        <v>Cruisers Bicycles</v>
      </c>
      <c r="I4382" s="14">
        <f>VLOOKUP(A4382, [1]orders!A:B,2,FALSE)</f>
        <v>83</v>
      </c>
      <c r="J4382" s="14" t="str">
        <f>VLOOKUP(A4382, [1]orders!A:I,9,FALSE)</f>
        <v>tiesha.daniel@yahoo.com</v>
      </c>
      <c r="K4382" s="14">
        <f>VLOOKUP(A4382, [1]orders!A:J,10,FALSE)</f>
        <v>10583</v>
      </c>
      <c r="L4382" s="2" t="str">
        <f>IFERROR(VLOOKUP(C4382, [5]stores!A:B, 2, FALSE), "Unknown")</f>
        <v>Baldwin Bikes</v>
      </c>
      <c r="M4382" s="2" t="str">
        <f>VLOOKUP(D4382,[3]products!A:B,2,FALSE)</f>
        <v>Electra Townie Balloon 7i EQ Ladies' - 2017/2018</v>
      </c>
      <c r="N4382" s="2" t="str">
        <f>VLOOKUP(D4382, [3]products!A:H, 8, FALSE)</f>
        <v>Electra</v>
      </c>
      <c r="O4382" s="21">
        <f>VLOOKUP(A4382, [1]orders!A:D, 4, FALSE)</f>
        <v>43196</v>
      </c>
      <c r="P4382" s="2">
        <v>1</v>
      </c>
      <c r="Q4382" s="2">
        <v>899.99</v>
      </c>
      <c r="R4382" s="27">
        <v>7.0000000000000007E-2</v>
      </c>
      <c r="S4382" s="2">
        <f t="shared" si="68"/>
        <v>899.99</v>
      </c>
    </row>
    <row r="4383" spans="1:19" x14ac:dyDescent="0.3">
      <c r="A4383" s="2">
        <v>1503</v>
      </c>
      <c r="B4383" s="2">
        <v>1</v>
      </c>
      <c r="C4383" s="2">
        <f>VLOOKUP(A4383, [1]orders!A:G, 7, FALSE)</f>
        <v>1</v>
      </c>
      <c r="D4383" s="2">
        <v>217</v>
      </c>
      <c r="E4383" s="2">
        <f>VLOOKUP(C4383, [2]staffs!A:G,1,FALSE)</f>
        <v>1</v>
      </c>
      <c r="F4383" s="2" t="str">
        <f>VLOOKUP(E4383, [2]staffs!A:D,4,FALSE)</f>
        <v>fabiola.jackson@bikes.shop</v>
      </c>
      <c r="G4383" s="2">
        <f>VLOOKUP(D4383, [3]products!$A:$D, 4, FALSE)</f>
        <v>3</v>
      </c>
      <c r="H4383" s="2" t="str">
        <f>VLOOKUP(G4383, [4]categories!A:B, 2, FALSE)</f>
        <v>Cruisers Bicycles</v>
      </c>
      <c r="I4383" s="14">
        <f>VLOOKUP(A4383, [1]orders!A:B,2,FALSE)</f>
        <v>208</v>
      </c>
      <c r="J4383" s="14" t="str">
        <f>VLOOKUP(A4383, [1]orders!A:I,9,FALSE)</f>
        <v>denis.logan@msn.com</v>
      </c>
      <c r="K4383" s="14">
        <f>VLOOKUP(A4383, [1]orders!A:J,10,FALSE)</f>
        <v>93555</v>
      </c>
      <c r="L4383" s="2" t="str">
        <f>IFERROR(VLOOKUP(C4383, [5]stores!A:B, 2, FALSE), "Unknown")</f>
        <v>Santa Cruz Bikes</v>
      </c>
      <c r="M4383" s="2" t="str">
        <f>VLOOKUP(D4383,[3]products!A:B,2,FALSE)</f>
        <v>Electra Straight 8 3i - 2018</v>
      </c>
      <c r="N4383" s="2" t="str">
        <f>VLOOKUP(D4383, [3]products!A:H, 8, FALSE)</f>
        <v>Electra</v>
      </c>
      <c r="O4383" s="21">
        <f>VLOOKUP(A4383, [1]orders!A:D, 4, FALSE)</f>
        <v>43197</v>
      </c>
      <c r="P4383" s="2">
        <v>1</v>
      </c>
      <c r="Q4383" s="2">
        <v>909.99</v>
      </c>
      <c r="R4383" s="27">
        <v>0.1</v>
      </c>
      <c r="S4383" s="2">
        <f t="shared" si="68"/>
        <v>909.99</v>
      </c>
    </row>
    <row r="4384" spans="1:19" x14ac:dyDescent="0.3">
      <c r="A4384" s="2">
        <v>1503</v>
      </c>
      <c r="B4384" s="2">
        <v>2</v>
      </c>
      <c r="C4384" s="2">
        <f>VLOOKUP(A4384, [1]orders!A:G, 7, FALSE)</f>
        <v>1</v>
      </c>
      <c r="D4384" s="2">
        <v>302</v>
      </c>
      <c r="E4384" s="2">
        <f>VLOOKUP(C4384, [2]staffs!A:G,1,FALSE)</f>
        <v>1</v>
      </c>
      <c r="F4384" s="2" t="str">
        <f>VLOOKUP(E4384, [2]staffs!A:D,4,FALSE)</f>
        <v>fabiola.jackson@bikes.shop</v>
      </c>
      <c r="G4384" s="2">
        <f>VLOOKUP(D4384, [3]products!$A:$D, 4, FALSE)</f>
        <v>2</v>
      </c>
      <c r="H4384" s="2" t="str">
        <f>VLOOKUP(G4384, [4]categories!A:B, 2, FALSE)</f>
        <v>Comfort Bicycles</v>
      </c>
      <c r="I4384" s="14">
        <f>VLOOKUP(A4384, [1]orders!A:B,2,FALSE)</f>
        <v>208</v>
      </c>
      <c r="J4384" s="14" t="str">
        <f>VLOOKUP(A4384, [1]orders!A:I,9,FALSE)</f>
        <v>denis.logan@msn.com</v>
      </c>
      <c r="K4384" s="14">
        <f>VLOOKUP(A4384, [1]orders!A:J,10,FALSE)</f>
        <v>93555</v>
      </c>
      <c r="L4384" s="2" t="str">
        <f>IFERROR(VLOOKUP(C4384, [5]stores!A:B, 2, FALSE), "Unknown")</f>
        <v>Santa Cruz Bikes</v>
      </c>
      <c r="M4384" s="2" t="str">
        <f>VLOOKUP(D4384,[3]products!A:B,2,FALSE)</f>
        <v>Electra Townie Original 1 - 2018</v>
      </c>
      <c r="N4384" s="2" t="str">
        <f>VLOOKUP(D4384, [3]products!A:H, 8, FALSE)</f>
        <v>Electra</v>
      </c>
      <c r="O4384" s="21">
        <f>VLOOKUP(A4384, [1]orders!A:D, 4, FALSE)</f>
        <v>43197</v>
      </c>
      <c r="P4384" s="2">
        <v>2</v>
      </c>
      <c r="Q4384" s="2">
        <v>449.99</v>
      </c>
      <c r="R4384" s="27">
        <v>0.05</v>
      </c>
      <c r="S4384" s="2">
        <f t="shared" si="68"/>
        <v>899.98</v>
      </c>
    </row>
    <row r="4385" spans="1:19" x14ac:dyDescent="0.3">
      <c r="A4385" s="2">
        <v>1504</v>
      </c>
      <c r="B4385" s="2">
        <v>1</v>
      </c>
      <c r="C4385" s="2">
        <f>VLOOKUP(A4385, [1]orders!A:G, 7, FALSE)</f>
        <v>1</v>
      </c>
      <c r="D4385" s="2">
        <v>276</v>
      </c>
      <c r="E4385" s="2">
        <f>VLOOKUP(C4385, [2]staffs!A:G,1,FALSE)</f>
        <v>1</v>
      </c>
      <c r="F4385" s="2" t="str">
        <f>VLOOKUP(E4385, [2]staffs!A:D,4,FALSE)</f>
        <v>fabiola.jackson@bikes.shop</v>
      </c>
      <c r="G4385" s="2">
        <f>VLOOKUP(D4385, [3]products!$A:$D, 4, FALSE)</f>
        <v>1</v>
      </c>
      <c r="H4385" s="2" t="str">
        <f>VLOOKUP(G4385, [4]categories!A:B, 2, FALSE)</f>
        <v>Children Bicycles</v>
      </c>
      <c r="I4385" s="14">
        <f>VLOOKUP(A4385, [1]orders!A:B,2,FALSE)</f>
        <v>237</v>
      </c>
      <c r="J4385" s="14" t="str">
        <f>VLOOKUP(A4385, [1]orders!A:I,9,FALSE)</f>
        <v>elvera.peck@yahoo.com</v>
      </c>
      <c r="K4385" s="14">
        <f>VLOOKUP(A4385, [1]orders!A:J,10,FALSE)</f>
        <v>92220</v>
      </c>
      <c r="L4385" s="2" t="str">
        <f>IFERROR(VLOOKUP(C4385, [5]stores!A:B, 2, FALSE), "Unknown")</f>
        <v>Santa Cruz Bikes</v>
      </c>
      <c r="M4385" s="2" t="str">
        <f>VLOOKUP(D4385,[3]products!A:B,2,FALSE)</f>
        <v>Trek Precaliber 24 (7-Speed) - Boys - 2018</v>
      </c>
      <c r="N4385" s="2" t="str">
        <f>VLOOKUP(D4385, [3]products!A:H, 8, FALSE)</f>
        <v>Trek</v>
      </c>
      <c r="O4385" s="21">
        <f>VLOOKUP(A4385, [1]orders!A:D, 4, FALSE)</f>
        <v>43198</v>
      </c>
      <c r="P4385" s="2">
        <v>1</v>
      </c>
      <c r="Q4385" s="2">
        <v>319.99</v>
      </c>
      <c r="R4385" s="27">
        <v>7.0000000000000007E-2</v>
      </c>
      <c r="S4385" s="2">
        <f t="shared" si="68"/>
        <v>319.99</v>
      </c>
    </row>
    <row r="4386" spans="1:19" x14ac:dyDescent="0.3">
      <c r="A4386" s="2">
        <v>1505</v>
      </c>
      <c r="B4386" s="2">
        <v>1</v>
      </c>
      <c r="C4386" s="2">
        <f>VLOOKUP(A4386, [1]orders!A:G, 7, FALSE)</f>
        <v>2</v>
      </c>
      <c r="D4386" s="2">
        <v>223</v>
      </c>
      <c r="E4386" s="2">
        <f>VLOOKUP(C4386, [2]staffs!A:G,1,FALSE)</f>
        <v>2</v>
      </c>
      <c r="F4386" s="2" t="str">
        <f>VLOOKUP(E4386, [2]staffs!A:D,4,FALSE)</f>
        <v>mireya.copeland@bikes.shop</v>
      </c>
      <c r="G4386" s="2">
        <f>VLOOKUP(D4386, [3]products!$A:$D, 4, FALSE)</f>
        <v>3</v>
      </c>
      <c r="H4386" s="2" t="str">
        <f>VLOOKUP(G4386, [4]categories!A:B, 2, FALSE)</f>
        <v>Cruisers Bicycles</v>
      </c>
      <c r="I4386" s="14">
        <f>VLOOKUP(A4386, [1]orders!A:B,2,FALSE)</f>
        <v>22</v>
      </c>
      <c r="J4386" s="14" t="str">
        <f>VLOOKUP(A4386, [1]orders!A:I,9,FALSE)</f>
        <v>adelle.larsen@gmail.com</v>
      </c>
      <c r="K4386" s="14">
        <f>VLOOKUP(A4386, [1]orders!A:J,10,FALSE)</f>
        <v>11731</v>
      </c>
      <c r="L4386" s="2" t="str">
        <f>IFERROR(VLOOKUP(C4386, [5]stores!A:B, 2, FALSE), "Unknown")</f>
        <v>Baldwin Bikes</v>
      </c>
      <c r="M4386" s="2" t="str">
        <f>VLOOKUP(D4386,[3]products!A:B,2,FALSE)</f>
        <v>Electra Cruiser Lux 3i - 2018</v>
      </c>
      <c r="N4386" s="2" t="str">
        <f>VLOOKUP(D4386, [3]products!A:H, 8, FALSE)</f>
        <v>Electra</v>
      </c>
      <c r="O4386" s="21">
        <f>VLOOKUP(A4386, [1]orders!A:D, 4, FALSE)</f>
        <v>43198</v>
      </c>
      <c r="P4386" s="2">
        <v>2</v>
      </c>
      <c r="Q4386" s="2">
        <v>529.99</v>
      </c>
      <c r="R4386" s="27">
        <v>0.05</v>
      </c>
      <c r="S4386" s="2">
        <f t="shared" si="68"/>
        <v>1059.98</v>
      </c>
    </row>
    <row r="4387" spans="1:19" x14ac:dyDescent="0.3">
      <c r="A4387" s="2">
        <v>1505</v>
      </c>
      <c r="B4387" s="2">
        <v>2</v>
      </c>
      <c r="C4387" s="2">
        <f>VLOOKUP(A4387, [1]orders!A:G, 7, FALSE)</f>
        <v>2</v>
      </c>
      <c r="D4387" s="2">
        <v>24</v>
      </c>
      <c r="E4387" s="2">
        <f>VLOOKUP(C4387, [2]staffs!A:G,1,FALSE)</f>
        <v>2</v>
      </c>
      <c r="F4387" s="2" t="str">
        <f>VLOOKUP(E4387, [2]staffs!A:D,4,FALSE)</f>
        <v>mireya.copeland@bikes.shop</v>
      </c>
      <c r="G4387" s="2">
        <f>VLOOKUP(D4387, [3]products!$A:$D, 4, FALSE)</f>
        <v>2</v>
      </c>
      <c r="H4387" s="2" t="str">
        <f>VLOOKUP(G4387, [4]categories!A:B, 2, FALSE)</f>
        <v>Comfort Bicycles</v>
      </c>
      <c r="I4387" s="14">
        <f>VLOOKUP(A4387, [1]orders!A:B,2,FALSE)</f>
        <v>22</v>
      </c>
      <c r="J4387" s="14" t="str">
        <f>VLOOKUP(A4387, [1]orders!A:I,9,FALSE)</f>
        <v>adelle.larsen@gmail.com</v>
      </c>
      <c r="K4387" s="14">
        <f>VLOOKUP(A4387, [1]orders!A:J,10,FALSE)</f>
        <v>11731</v>
      </c>
      <c r="L4387" s="2" t="str">
        <f>IFERROR(VLOOKUP(C4387, [5]stores!A:B, 2, FALSE), "Unknown")</f>
        <v>Baldwin Bikes</v>
      </c>
      <c r="M4387" s="2" t="str">
        <f>VLOOKUP(D4387,[3]products!A:B,2,FALSE)</f>
        <v>Electra Townie Original 21D - 2016</v>
      </c>
      <c r="N4387" s="2" t="str">
        <f>VLOOKUP(D4387, [3]products!A:H, 8, FALSE)</f>
        <v>Electra</v>
      </c>
      <c r="O4387" s="21">
        <f>VLOOKUP(A4387, [1]orders!A:D, 4, FALSE)</f>
        <v>43198</v>
      </c>
      <c r="P4387" s="2">
        <v>2</v>
      </c>
      <c r="Q4387" s="2">
        <v>549.99</v>
      </c>
      <c r="R4387" s="27">
        <v>7.0000000000000007E-2</v>
      </c>
      <c r="S4387" s="2">
        <f t="shared" si="68"/>
        <v>1099.98</v>
      </c>
    </row>
    <row r="4388" spans="1:19" x14ac:dyDescent="0.3">
      <c r="A4388" s="2">
        <v>1505</v>
      </c>
      <c r="B4388" s="2">
        <v>3</v>
      </c>
      <c r="C4388" s="2">
        <f>VLOOKUP(A4388, [1]orders!A:G, 7, FALSE)</f>
        <v>2</v>
      </c>
      <c r="D4388" s="2">
        <v>43</v>
      </c>
      <c r="E4388" s="2">
        <f>VLOOKUP(C4388, [2]staffs!A:G,1,FALSE)</f>
        <v>2</v>
      </c>
      <c r="F4388" s="2" t="str">
        <f>VLOOKUP(E4388, [2]staffs!A:D,4,FALSE)</f>
        <v>mireya.copeland@bikes.shop</v>
      </c>
      <c r="G4388" s="2">
        <f>VLOOKUP(D4388, [3]products!$A:$D, 4, FALSE)</f>
        <v>6</v>
      </c>
      <c r="H4388" s="2" t="str">
        <f>VLOOKUP(G4388, [4]categories!A:B, 2, FALSE)</f>
        <v>Mountain Bikes</v>
      </c>
      <c r="I4388" s="14">
        <f>VLOOKUP(A4388, [1]orders!A:B,2,FALSE)</f>
        <v>22</v>
      </c>
      <c r="J4388" s="14" t="str">
        <f>VLOOKUP(A4388, [1]orders!A:I,9,FALSE)</f>
        <v>adelle.larsen@gmail.com</v>
      </c>
      <c r="K4388" s="14">
        <f>VLOOKUP(A4388, [1]orders!A:J,10,FALSE)</f>
        <v>11731</v>
      </c>
      <c r="L4388" s="2" t="str">
        <f>IFERROR(VLOOKUP(C4388, [5]stores!A:B, 2, FALSE), "Unknown")</f>
        <v>Baldwin Bikes</v>
      </c>
      <c r="M4388" s="2" t="str">
        <f>VLOOKUP(D4388,[3]products!A:B,2,FALSE)</f>
        <v>Trek Fuel EX 9.8 27.5 Plus - 2017</v>
      </c>
      <c r="N4388" s="2" t="str">
        <f>VLOOKUP(D4388, [3]products!A:H, 8, FALSE)</f>
        <v>Trek</v>
      </c>
      <c r="O4388" s="21">
        <f>VLOOKUP(A4388, [1]orders!A:D, 4, FALSE)</f>
        <v>43198</v>
      </c>
      <c r="P4388" s="2">
        <v>2</v>
      </c>
      <c r="Q4388" s="2">
        <v>5299.99</v>
      </c>
      <c r="R4388" s="27">
        <v>0.05</v>
      </c>
      <c r="S4388" s="2">
        <f t="shared" si="68"/>
        <v>10599.98</v>
      </c>
    </row>
    <row r="4389" spans="1:19" x14ac:dyDescent="0.3">
      <c r="A4389" s="2">
        <v>1506</v>
      </c>
      <c r="B4389" s="2">
        <v>1</v>
      </c>
      <c r="C4389" s="2">
        <f>VLOOKUP(A4389, [1]orders!A:G, 7, FALSE)</f>
        <v>2</v>
      </c>
      <c r="D4389" s="2">
        <v>184</v>
      </c>
      <c r="E4389" s="2">
        <f>VLOOKUP(C4389, [2]staffs!A:G,1,FALSE)</f>
        <v>2</v>
      </c>
      <c r="F4389" s="2" t="str">
        <f>VLOOKUP(E4389, [2]staffs!A:D,4,FALSE)</f>
        <v>mireya.copeland@bikes.shop</v>
      </c>
      <c r="G4389" s="2">
        <f>VLOOKUP(D4389, [3]products!$A:$D, 4, FALSE)</f>
        <v>7</v>
      </c>
      <c r="H4389" s="2" t="str">
        <f>VLOOKUP(G4389, [4]categories!A:B, 2, FALSE)</f>
        <v>Road Bikes</v>
      </c>
      <c r="I4389" s="14">
        <f>VLOOKUP(A4389, [1]orders!A:B,2,FALSE)</f>
        <v>75</v>
      </c>
      <c r="J4389" s="14" t="str">
        <f>VLOOKUP(A4389, [1]orders!A:I,9,FALSE)</f>
        <v>abby.gamble@aol.com</v>
      </c>
      <c r="K4389" s="14">
        <f>VLOOKUP(A4389, [1]orders!A:J,10,FALSE)</f>
        <v>11701</v>
      </c>
      <c r="L4389" s="2" t="str">
        <f>IFERROR(VLOOKUP(C4389, [5]stores!A:B, 2, FALSE), "Unknown")</f>
        <v>Baldwin Bikes</v>
      </c>
      <c r="M4389" s="2" t="str">
        <f>VLOOKUP(D4389,[3]products!A:B,2,FALSE)</f>
        <v>Trek Domane SL 6 Disc - 2018</v>
      </c>
      <c r="N4389" s="2" t="str">
        <f>VLOOKUP(D4389, [3]products!A:H, 8, FALSE)</f>
        <v>Trek</v>
      </c>
      <c r="O4389" s="21">
        <f>VLOOKUP(A4389, [1]orders!A:D, 4, FALSE)</f>
        <v>43198</v>
      </c>
      <c r="P4389" s="2">
        <v>1</v>
      </c>
      <c r="Q4389" s="2">
        <v>3499.99</v>
      </c>
      <c r="R4389" s="27">
        <v>0.05</v>
      </c>
      <c r="S4389" s="2">
        <f t="shared" si="68"/>
        <v>3499.99</v>
      </c>
    </row>
    <row r="4390" spans="1:19" x14ac:dyDescent="0.3">
      <c r="A4390" s="2">
        <v>1506</v>
      </c>
      <c r="B4390" s="2">
        <v>2</v>
      </c>
      <c r="C4390" s="2">
        <f>VLOOKUP(A4390, [1]orders!A:G, 7, FALSE)</f>
        <v>2</v>
      </c>
      <c r="D4390" s="2">
        <v>153</v>
      </c>
      <c r="E4390" s="2">
        <f>VLOOKUP(C4390, [2]staffs!A:G,1,FALSE)</f>
        <v>2</v>
      </c>
      <c r="F4390" s="2" t="str">
        <f>VLOOKUP(E4390, [2]staffs!A:D,4,FALSE)</f>
        <v>mireya.copeland@bikes.shop</v>
      </c>
      <c r="G4390" s="2">
        <f>VLOOKUP(D4390, [3]products!$A:$D, 4, FALSE)</f>
        <v>7</v>
      </c>
      <c r="H4390" s="2" t="str">
        <f>VLOOKUP(G4390, [4]categories!A:B, 2, FALSE)</f>
        <v>Road Bikes</v>
      </c>
      <c r="I4390" s="14">
        <f>VLOOKUP(A4390, [1]orders!A:B,2,FALSE)</f>
        <v>75</v>
      </c>
      <c r="J4390" s="14" t="str">
        <f>VLOOKUP(A4390, [1]orders!A:I,9,FALSE)</f>
        <v>abby.gamble@aol.com</v>
      </c>
      <c r="K4390" s="14">
        <f>VLOOKUP(A4390, [1]orders!A:J,10,FALSE)</f>
        <v>11701</v>
      </c>
      <c r="L4390" s="2" t="str">
        <f>IFERROR(VLOOKUP(C4390, [5]stores!A:B, 2, FALSE), "Unknown")</f>
        <v>Baldwin Bikes</v>
      </c>
      <c r="M4390" s="2" t="str">
        <f>VLOOKUP(D4390,[3]products!A:B,2,FALSE)</f>
        <v>Trek Domane SL 7 Women's - 2018</v>
      </c>
      <c r="N4390" s="2" t="str">
        <f>VLOOKUP(D4390, [3]products!A:H, 8, FALSE)</f>
        <v>Trek</v>
      </c>
      <c r="O4390" s="21">
        <f>VLOOKUP(A4390, [1]orders!A:D, 4, FALSE)</f>
        <v>43198</v>
      </c>
      <c r="P4390" s="2">
        <v>2</v>
      </c>
      <c r="Q4390" s="2">
        <v>4999.99</v>
      </c>
      <c r="R4390" s="27">
        <v>0.2</v>
      </c>
      <c r="S4390" s="2">
        <f t="shared" si="68"/>
        <v>9999.98</v>
      </c>
    </row>
    <row r="4391" spans="1:19" x14ac:dyDescent="0.3">
      <c r="A4391" s="2">
        <v>1506</v>
      </c>
      <c r="B4391" s="2">
        <v>3</v>
      </c>
      <c r="C4391" s="2">
        <f>VLOOKUP(A4391, [1]orders!A:G, 7, FALSE)</f>
        <v>2</v>
      </c>
      <c r="D4391" s="2">
        <v>149</v>
      </c>
      <c r="E4391" s="2">
        <f>VLOOKUP(C4391, [2]staffs!A:G,1,FALSE)</f>
        <v>2</v>
      </c>
      <c r="F4391" s="2" t="str">
        <f>VLOOKUP(E4391, [2]staffs!A:D,4,FALSE)</f>
        <v>mireya.copeland@bikes.shop</v>
      </c>
      <c r="G4391" s="2">
        <f>VLOOKUP(D4391, [3]products!$A:$D, 4, FALSE)</f>
        <v>7</v>
      </c>
      <c r="H4391" s="2" t="str">
        <f>VLOOKUP(G4391, [4]categories!A:B, 2, FALSE)</f>
        <v>Road Bikes</v>
      </c>
      <c r="I4391" s="14">
        <f>VLOOKUP(A4391, [1]orders!A:B,2,FALSE)</f>
        <v>75</v>
      </c>
      <c r="J4391" s="14" t="str">
        <f>VLOOKUP(A4391, [1]orders!A:I,9,FALSE)</f>
        <v>abby.gamble@aol.com</v>
      </c>
      <c r="K4391" s="14">
        <f>VLOOKUP(A4391, [1]orders!A:J,10,FALSE)</f>
        <v>11701</v>
      </c>
      <c r="L4391" s="2" t="str">
        <f>IFERROR(VLOOKUP(C4391, [5]stores!A:B, 2, FALSE), "Unknown")</f>
        <v>Baldwin Bikes</v>
      </c>
      <c r="M4391" s="2" t="str">
        <f>VLOOKUP(D4391,[3]products!A:B,2,FALSE)</f>
        <v>Trek Domane SLR 8 Disc - 2018</v>
      </c>
      <c r="N4391" s="2" t="str">
        <f>VLOOKUP(D4391, [3]products!A:H, 8, FALSE)</f>
        <v>Trek</v>
      </c>
      <c r="O4391" s="21">
        <f>VLOOKUP(A4391, [1]orders!A:D, 4, FALSE)</f>
        <v>43198</v>
      </c>
      <c r="P4391" s="2">
        <v>2</v>
      </c>
      <c r="Q4391" s="2">
        <v>7499.99</v>
      </c>
      <c r="R4391" s="27">
        <v>0.05</v>
      </c>
      <c r="S4391" s="2">
        <f t="shared" si="68"/>
        <v>14999.98</v>
      </c>
    </row>
    <row r="4392" spans="1:19" x14ac:dyDescent="0.3">
      <c r="A4392" s="2">
        <v>1507</v>
      </c>
      <c r="B4392" s="2">
        <v>1</v>
      </c>
      <c r="C4392" s="2">
        <f>VLOOKUP(A4392, [1]orders!A:G, 7, FALSE)</f>
        <v>2</v>
      </c>
      <c r="D4392" s="2">
        <v>39</v>
      </c>
      <c r="E4392" s="2">
        <f>VLOOKUP(C4392, [2]staffs!A:G,1,FALSE)</f>
        <v>2</v>
      </c>
      <c r="F4392" s="2" t="str">
        <f>VLOOKUP(E4392, [2]staffs!A:D,4,FALSE)</f>
        <v>mireya.copeland@bikes.shop</v>
      </c>
      <c r="G4392" s="2">
        <f>VLOOKUP(D4392, [3]products!$A:$D, 4, FALSE)</f>
        <v>6</v>
      </c>
      <c r="H4392" s="2" t="str">
        <f>VLOOKUP(G4392, [4]categories!A:B, 2, FALSE)</f>
        <v>Mountain Bikes</v>
      </c>
      <c r="I4392" s="14">
        <f>VLOOKUP(A4392, [1]orders!A:B,2,FALSE)</f>
        <v>85</v>
      </c>
      <c r="J4392" s="14" t="str">
        <f>VLOOKUP(A4392, [1]orders!A:I,9,FALSE)</f>
        <v>teofila.fischer@aol.com</v>
      </c>
      <c r="K4392" s="14">
        <f>VLOOKUP(A4392, [1]orders!A:J,10,FALSE)</f>
        <v>11746</v>
      </c>
      <c r="L4392" s="2" t="str">
        <f>IFERROR(VLOOKUP(C4392, [5]stores!A:B, 2, FALSE), "Unknown")</f>
        <v>Baldwin Bikes</v>
      </c>
      <c r="M4392" s="2" t="str">
        <f>VLOOKUP(D4392,[3]products!A:B,2,FALSE)</f>
        <v>Trek Stache 5 - 2017</v>
      </c>
      <c r="N4392" s="2" t="str">
        <f>VLOOKUP(D4392, [3]products!A:H, 8, FALSE)</f>
        <v>Trek</v>
      </c>
      <c r="O4392" s="21">
        <f>VLOOKUP(A4392, [1]orders!A:D, 4, FALSE)</f>
        <v>43198</v>
      </c>
      <c r="P4392" s="2">
        <v>2</v>
      </c>
      <c r="Q4392" s="2">
        <v>1499.99</v>
      </c>
      <c r="R4392" s="27">
        <v>0.2</v>
      </c>
      <c r="S4392" s="2">
        <f t="shared" si="68"/>
        <v>2999.98</v>
      </c>
    </row>
    <row r="4393" spans="1:19" x14ac:dyDescent="0.3">
      <c r="A4393" s="2">
        <v>1507</v>
      </c>
      <c r="B4393" s="2">
        <v>2</v>
      </c>
      <c r="C4393" s="2">
        <f>VLOOKUP(A4393, [1]orders!A:G, 7, FALSE)</f>
        <v>2</v>
      </c>
      <c r="D4393" s="2">
        <v>11</v>
      </c>
      <c r="E4393" s="2">
        <f>VLOOKUP(C4393, [2]staffs!A:G,1,FALSE)</f>
        <v>2</v>
      </c>
      <c r="F4393" s="2" t="str">
        <f>VLOOKUP(E4393, [2]staffs!A:D,4,FALSE)</f>
        <v>mireya.copeland@bikes.shop</v>
      </c>
      <c r="G4393" s="2">
        <f>VLOOKUP(D4393, [3]products!$A:$D, 4, FALSE)</f>
        <v>4</v>
      </c>
      <c r="H4393" s="2" t="str">
        <f>VLOOKUP(G4393, [4]categories!A:B, 2, FALSE)</f>
        <v>Cyclocross Bicycles</v>
      </c>
      <c r="I4393" s="14">
        <f>VLOOKUP(A4393, [1]orders!A:B,2,FALSE)</f>
        <v>85</v>
      </c>
      <c r="J4393" s="14" t="str">
        <f>VLOOKUP(A4393, [1]orders!A:I,9,FALSE)</f>
        <v>teofila.fischer@aol.com</v>
      </c>
      <c r="K4393" s="14">
        <f>VLOOKUP(A4393, [1]orders!A:J,10,FALSE)</f>
        <v>11746</v>
      </c>
      <c r="L4393" s="2" t="str">
        <f>IFERROR(VLOOKUP(C4393, [5]stores!A:B, 2, FALSE), "Unknown")</f>
        <v>Baldwin Bikes</v>
      </c>
      <c r="M4393" s="2" t="str">
        <f>VLOOKUP(D4393,[3]products!A:B,2,FALSE)</f>
        <v>Surly Straggler 650b - 2016</v>
      </c>
      <c r="N4393" s="2" t="str">
        <f>VLOOKUP(D4393, [3]products!A:H, 8, FALSE)</f>
        <v>Surly</v>
      </c>
      <c r="O4393" s="21">
        <f>VLOOKUP(A4393, [1]orders!A:D, 4, FALSE)</f>
        <v>43198</v>
      </c>
      <c r="P4393" s="2">
        <v>2</v>
      </c>
      <c r="Q4393" s="2">
        <v>1680.99</v>
      </c>
      <c r="R4393" s="27">
        <v>0.1</v>
      </c>
      <c r="S4393" s="2">
        <f t="shared" si="68"/>
        <v>3361.98</v>
      </c>
    </row>
    <row r="4394" spans="1:19" x14ac:dyDescent="0.3">
      <c r="A4394" s="2">
        <v>1507</v>
      </c>
      <c r="B4394" s="2">
        <v>3</v>
      </c>
      <c r="C4394" s="2">
        <f>VLOOKUP(A4394, [1]orders!A:G, 7, FALSE)</f>
        <v>2</v>
      </c>
      <c r="D4394" s="2">
        <v>259</v>
      </c>
      <c r="E4394" s="2">
        <f>VLOOKUP(C4394, [2]staffs!A:G,1,FALSE)</f>
        <v>2</v>
      </c>
      <c r="F4394" s="2" t="str">
        <f>VLOOKUP(E4394, [2]staffs!A:D,4,FALSE)</f>
        <v>mireya.copeland@bikes.shop</v>
      </c>
      <c r="G4394" s="2">
        <f>VLOOKUP(D4394, [3]products!$A:$D, 4, FALSE)</f>
        <v>3</v>
      </c>
      <c r="H4394" s="2" t="str">
        <f>VLOOKUP(G4394, [4]categories!A:B, 2, FALSE)</f>
        <v>Cruisers Bicycles</v>
      </c>
      <c r="I4394" s="14">
        <f>VLOOKUP(A4394, [1]orders!A:B,2,FALSE)</f>
        <v>85</v>
      </c>
      <c r="J4394" s="14" t="str">
        <f>VLOOKUP(A4394, [1]orders!A:I,9,FALSE)</f>
        <v>teofila.fischer@aol.com</v>
      </c>
      <c r="K4394" s="14">
        <f>VLOOKUP(A4394, [1]orders!A:J,10,FALSE)</f>
        <v>11746</v>
      </c>
      <c r="L4394" s="2" t="str">
        <f>IFERROR(VLOOKUP(C4394, [5]stores!A:B, 2, FALSE), "Unknown")</f>
        <v>Baldwin Bikes</v>
      </c>
      <c r="M4394" s="2" t="str">
        <f>VLOOKUP(D4394,[3]products!A:B,2,FALSE)</f>
        <v>Electra Amsterdam Royal 8i Ladies - 2018</v>
      </c>
      <c r="N4394" s="2" t="str">
        <f>VLOOKUP(D4394, [3]products!A:H, 8, FALSE)</f>
        <v>Electra</v>
      </c>
      <c r="O4394" s="21">
        <f>VLOOKUP(A4394, [1]orders!A:D, 4, FALSE)</f>
        <v>43198</v>
      </c>
      <c r="P4394" s="2">
        <v>1</v>
      </c>
      <c r="Q4394" s="2">
        <v>1199.99</v>
      </c>
      <c r="R4394" s="27">
        <v>7.0000000000000007E-2</v>
      </c>
      <c r="S4394" s="2">
        <f t="shared" si="68"/>
        <v>1199.99</v>
      </c>
    </row>
    <row r="4395" spans="1:19" x14ac:dyDescent="0.3">
      <c r="A4395" s="2">
        <v>1507</v>
      </c>
      <c r="B4395" s="2">
        <v>4</v>
      </c>
      <c r="C4395" s="2">
        <f>VLOOKUP(A4395, [1]orders!A:G, 7, FALSE)</f>
        <v>2</v>
      </c>
      <c r="D4395" s="2">
        <v>281</v>
      </c>
      <c r="E4395" s="2">
        <f>VLOOKUP(C4395, [2]staffs!A:G,1,FALSE)</f>
        <v>2</v>
      </c>
      <c r="F4395" s="2" t="str">
        <f>VLOOKUP(E4395, [2]staffs!A:D,4,FALSE)</f>
        <v>mireya.copeland@bikes.shop</v>
      </c>
      <c r="G4395" s="2">
        <f>VLOOKUP(D4395, [3]products!$A:$D, 4, FALSE)</f>
        <v>1</v>
      </c>
      <c r="H4395" s="2" t="str">
        <f>VLOOKUP(G4395, [4]categories!A:B, 2, FALSE)</f>
        <v>Children Bicycles</v>
      </c>
      <c r="I4395" s="14">
        <f>VLOOKUP(A4395, [1]orders!A:B,2,FALSE)</f>
        <v>85</v>
      </c>
      <c r="J4395" s="14" t="str">
        <f>VLOOKUP(A4395, [1]orders!A:I,9,FALSE)</f>
        <v>teofila.fischer@aol.com</v>
      </c>
      <c r="K4395" s="14">
        <f>VLOOKUP(A4395, [1]orders!A:J,10,FALSE)</f>
        <v>11746</v>
      </c>
      <c r="L4395" s="2" t="str">
        <f>IFERROR(VLOOKUP(C4395, [5]stores!A:B, 2, FALSE), "Unknown")</f>
        <v>Baldwin Bikes</v>
      </c>
      <c r="M4395" s="2" t="str">
        <f>VLOOKUP(D4395,[3]products!A:B,2,FALSE)</f>
        <v>Electra Cruiser 7D (24-Inch) Ladies' - 2016/2018</v>
      </c>
      <c r="N4395" s="2" t="str">
        <f>VLOOKUP(D4395, [3]products!A:H, 8, FALSE)</f>
        <v>Electra</v>
      </c>
      <c r="O4395" s="21">
        <f>VLOOKUP(A4395, [1]orders!A:D, 4, FALSE)</f>
        <v>43198</v>
      </c>
      <c r="P4395" s="2">
        <v>1</v>
      </c>
      <c r="Q4395" s="2">
        <v>319.99</v>
      </c>
      <c r="R4395" s="27">
        <v>7.0000000000000007E-2</v>
      </c>
      <c r="S4395" s="2">
        <f t="shared" si="68"/>
        <v>319.99</v>
      </c>
    </row>
    <row r="4396" spans="1:19" x14ac:dyDescent="0.3">
      <c r="A4396" s="2">
        <v>1507</v>
      </c>
      <c r="B4396" s="2">
        <v>5</v>
      </c>
      <c r="C4396" s="2">
        <f>VLOOKUP(A4396, [1]orders!A:G, 7, FALSE)</f>
        <v>2</v>
      </c>
      <c r="D4396" s="2">
        <v>293</v>
      </c>
      <c r="E4396" s="2">
        <f>VLOOKUP(C4396, [2]staffs!A:G,1,FALSE)</f>
        <v>2</v>
      </c>
      <c r="F4396" s="2" t="str">
        <f>VLOOKUP(E4396, [2]staffs!A:D,4,FALSE)</f>
        <v>mireya.copeland@bikes.shop</v>
      </c>
      <c r="G4396" s="2">
        <f>VLOOKUP(D4396, [3]products!$A:$D, 4, FALSE)</f>
        <v>1</v>
      </c>
      <c r="H4396" s="2" t="str">
        <f>VLOOKUP(G4396, [4]categories!A:B, 2, FALSE)</f>
        <v>Children Bicycles</v>
      </c>
      <c r="I4396" s="14">
        <f>VLOOKUP(A4396, [1]orders!A:B,2,FALSE)</f>
        <v>85</v>
      </c>
      <c r="J4396" s="14" t="str">
        <f>VLOOKUP(A4396, [1]orders!A:I,9,FALSE)</f>
        <v>teofila.fischer@aol.com</v>
      </c>
      <c r="K4396" s="14">
        <f>VLOOKUP(A4396, [1]orders!A:J,10,FALSE)</f>
        <v>11746</v>
      </c>
      <c r="L4396" s="2" t="str">
        <f>IFERROR(VLOOKUP(C4396, [5]stores!A:B, 2, FALSE), "Unknown")</f>
        <v>Baldwin Bikes</v>
      </c>
      <c r="M4396" s="2" t="str">
        <f>VLOOKUP(D4396,[3]products!A:B,2,FALSE)</f>
        <v>Electra Tiger Shark 1 (20-inch) - Boys' - 2018</v>
      </c>
      <c r="N4396" s="2" t="str">
        <f>VLOOKUP(D4396, [3]products!A:H, 8, FALSE)</f>
        <v>Electra</v>
      </c>
      <c r="O4396" s="21">
        <f>VLOOKUP(A4396, [1]orders!A:D, 4, FALSE)</f>
        <v>43198</v>
      </c>
      <c r="P4396" s="2">
        <v>2</v>
      </c>
      <c r="Q4396" s="2">
        <v>319.99</v>
      </c>
      <c r="R4396" s="27">
        <v>0.05</v>
      </c>
      <c r="S4396" s="2">
        <f t="shared" si="68"/>
        <v>639.98</v>
      </c>
    </row>
    <row r="4397" spans="1:19" x14ac:dyDescent="0.3">
      <c r="A4397" s="2">
        <v>1508</v>
      </c>
      <c r="B4397" s="2">
        <v>1</v>
      </c>
      <c r="C4397" s="2">
        <f>VLOOKUP(A4397, [1]orders!A:G, 7, FALSE)</f>
        <v>2</v>
      </c>
      <c r="D4397" s="2">
        <v>37</v>
      </c>
      <c r="E4397" s="2">
        <f>VLOOKUP(C4397, [2]staffs!A:G,1,FALSE)</f>
        <v>2</v>
      </c>
      <c r="F4397" s="2" t="str">
        <f>VLOOKUP(E4397, [2]staffs!A:D,4,FALSE)</f>
        <v>mireya.copeland@bikes.shop</v>
      </c>
      <c r="G4397" s="2">
        <f>VLOOKUP(D4397, [3]products!$A:$D, 4, FALSE)</f>
        <v>6</v>
      </c>
      <c r="H4397" s="2" t="str">
        <f>VLOOKUP(G4397, [4]categories!A:B, 2, FALSE)</f>
        <v>Mountain Bikes</v>
      </c>
      <c r="I4397" s="14">
        <f>VLOOKUP(A4397, [1]orders!A:B,2,FALSE)</f>
        <v>92</v>
      </c>
      <c r="J4397" s="14" t="str">
        <f>VLOOKUP(A4397, [1]orders!A:I,9,FALSE)</f>
        <v>tena.cruz@yahoo.com</v>
      </c>
      <c r="K4397" s="14">
        <f>VLOOKUP(A4397, [1]orders!A:J,10,FALSE)</f>
        <v>11735</v>
      </c>
      <c r="L4397" s="2" t="str">
        <f>IFERROR(VLOOKUP(C4397, [5]stores!A:B, 2, FALSE), "Unknown")</f>
        <v>Baldwin Bikes</v>
      </c>
      <c r="M4397" s="2" t="str">
        <f>VLOOKUP(D4397,[3]products!A:B,2,FALSE)</f>
        <v>Haro Flightline One ST - 2017</v>
      </c>
      <c r="N4397" s="2" t="str">
        <f>VLOOKUP(D4397, [3]products!A:H, 8, FALSE)</f>
        <v>Haro</v>
      </c>
      <c r="O4397" s="21">
        <f>VLOOKUP(A4397, [1]orders!A:D, 4, FALSE)</f>
        <v>43198</v>
      </c>
      <c r="P4397" s="2">
        <v>1</v>
      </c>
      <c r="Q4397" s="2">
        <v>379.99</v>
      </c>
      <c r="R4397" s="27">
        <v>0.2</v>
      </c>
      <c r="S4397" s="2">
        <f t="shared" si="68"/>
        <v>379.99</v>
      </c>
    </row>
    <row r="4398" spans="1:19" x14ac:dyDescent="0.3">
      <c r="A4398" s="2">
        <v>1508</v>
      </c>
      <c r="B4398" s="2">
        <v>2</v>
      </c>
      <c r="C4398" s="2">
        <f>VLOOKUP(A4398, [1]orders!A:G, 7, FALSE)</f>
        <v>2</v>
      </c>
      <c r="D4398" s="2">
        <v>109</v>
      </c>
      <c r="E4398" s="2">
        <f>VLOOKUP(C4398, [2]staffs!A:G,1,FALSE)</f>
        <v>2</v>
      </c>
      <c r="F4398" s="2" t="str">
        <f>VLOOKUP(E4398, [2]staffs!A:D,4,FALSE)</f>
        <v>mireya.copeland@bikes.shop</v>
      </c>
      <c r="G4398" s="2">
        <f>VLOOKUP(D4398, [3]products!$A:$D, 4, FALSE)</f>
        <v>2</v>
      </c>
      <c r="H4398" s="2" t="str">
        <f>VLOOKUP(G4398, [4]categories!A:B, 2, FALSE)</f>
        <v>Comfort Bicycles</v>
      </c>
      <c r="I4398" s="14">
        <f>VLOOKUP(A4398, [1]orders!A:B,2,FALSE)</f>
        <v>92</v>
      </c>
      <c r="J4398" s="14" t="str">
        <f>VLOOKUP(A4398, [1]orders!A:I,9,FALSE)</f>
        <v>tena.cruz@yahoo.com</v>
      </c>
      <c r="K4398" s="14">
        <f>VLOOKUP(A4398, [1]orders!A:J,10,FALSE)</f>
        <v>11735</v>
      </c>
      <c r="L4398" s="2" t="str">
        <f>IFERROR(VLOOKUP(C4398, [5]stores!A:B, 2, FALSE), "Unknown")</f>
        <v>Baldwin Bikes</v>
      </c>
      <c r="M4398" s="2" t="str">
        <f>VLOOKUP(D4398,[3]products!A:B,2,FALSE)</f>
        <v>Sun Bicycles Cruz 7 - Women's - 2017</v>
      </c>
      <c r="N4398" s="2" t="str">
        <f>VLOOKUP(D4398, [3]products!A:H, 8, FALSE)</f>
        <v>Sun Bicycles</v>
      </c>
      <c r="O4398" s="21">
        <f>VLOOKUP(A4398, [1]orders!A:D, 4, FALSE)</f>
        <v>43198</v>
      </c>
      <c r="P4398" s="2">
        <v>1</v>
      </c>
      <c r="Q4398" s="2">
        <v>416.99</v>
      </c>
      <c r="R4398" s="27">
        <v>0.1</v>
      </c>
      <c r="S4398" s="2">
        <f t="shared" si="68"/>
        <v>416.99</v>
      </c>
    </row>
    <row r="4399" spans="1:19" x14ac:dyDescent="0.3">
      <c r="A4399" s="2">
        <v>1508</v>
      </c>
      <c r="B4399" s="2">
        <v>3</v>
      </c>
      <c r="C4399" s="2">
        <f>VLOOKUP(A4399, [1]orders!A:G, 7, FALSE)</f>
        <v>2</v>
      </c>
      <c r="D4399" s="2">
        <v>52</v>
      </c>
      <c r="E4399" s="2">
        <f>VLOOKUP(C4399, [2]staffs!A:G,1,FALSE)</f>
        <v>2</v>
      </c>
      <c r="F4399" s="2" t="str">
        <f>VLOOKUP(E4399, [2]staffs!A:D,4,FALSE)</f>
        <v>mireya.copeland@bikes.shop</v>
      </c>
      <c r="G4399" s="2">
        <f>VLOOKUP(D4399, [3]products!$A:$D, 4, FALSE)</f>
        <v>7</v>
      </c>
      <c r="H4399" s="2" t="str">
        <f>VLOOKUP(G4399, [4]categories!A:B, 2, FALSE)</f>
        <v>Road Bikes</v>
      </c>
      <c r="I4399" s="14">
        <f>VLOOKUP(A4399, [1]orders!A:B,2,FALSE)</f>
        <v>92</v>
      </c>
      <c r="J4399" s="14" t="str">
        <f>VLOOKUP(A4399, [1]orders!A:I,9,FALSE)</f>
        <v>tena.cruz@yahoo.com</v>
      </c>
      <c r="K4399" s="14">
        <f>VLOOKUP(A4399, [1]orders!A:J,10,FALSE)</f>
        <v>11735</v>
      </c>
      <c r="L4399" s="2" t="str">
        <f>IFERROR(VLOOKUP(C4399, [5]stores!A:B, 2, FALSE), "Unknown")</f>
        <v>Baldwin Bikes</v>
      </c>
      <c r="M4399" s="2" t="str">
        <f>VLOOKUP(D4399,[3]products!A:B,2,FALSE)</f>
        <v>Surly Steamroller - 2017</v>
      </c>
      <c r="N4399" s="2" t="str">
        <f>VLOOKUP(D4399, [3]products!A:H, 8, FALSE)</f>
        <v>Surly</v>
      </c>
      <c r="O4399" s="21">
        <f>VLOOKUP(A4399, [1]orders!A:D, 4, FALSE)</f>
        <v>43198</v>
      </c>
      <c r="P4399" s="2">
        <v>2</v>
      </c>
      <c r="Q4399" s="2">
        <v>875.99</v>
      </c>
      <c r="R4399" s="27">
        <v>0.05</v>
      </c>
      <c r="S4399" s="2">
        <f t="shared" si="68"/>
        <v>1751.98</v>
      </c>
    </row>
    <row r="4400" spans="1:19" x14ac:dyDescent="0.3">
      <c r="A4400" s="2">
        <v>1508</v>
      </c>
      <c r="B4400" s="2">
        <v>4</v>
      </c>
      <c r="C4400" s="2">
        <f>VLOOKUP(A4400, [1]orders!A:G, 7, FALSE)</f>
        <v>2</v>
      </c>
      <c r="D4400" s="2">
        <v>88</v>
      </c>
      <c r="E4400" s="2">
        <f>VLOOKUP(C4400, [2]staffs!A:G,1,FALSE)</f>
        <v>2</v>
      </c>
      <c r="F4400" s="2" t="str">
        <f>VLOOKUP(E4400, [2]staffs!A:D,4,FALSE)</f>
        <v>mireya.copeland@bikes.shop</v>
      </c>
      <c r="G4400" s="2">
        <f>VLOOKUP(D4400, [3]products!$A:$D, 4, FALSE)</f>
        <v>1</v>
      </c>
      <c r="H4400" s="2" t="str">
        <f>VLOOKUP(G4400, [4]categories!A:B, 2, FALSE)</f>
        <v>Children Bicycles</v>
      </c>
      <c r="I4400" s="14">
        <f>VLOOKUP(A4400, [1]orders!A:B,2,FALSE)</f>
        <v>92</v>
      </c>
      <c r="J4400" s="14" t="str">
        <f>VLOOKUP(A4400, [1]orders!A:I,9,FALSE)</f>
        <v>tena.cruz@yahoo.com</v>
      </c>
      <c r="K4400" s="14">
        <f>VLOOKUP(A4400, [1]orders!A:J,10,FALSE)</f>
        <v>11735</v>
      </c>
      <c r="L4400" s="2" t="str">
        <f>IFERROR(VLOOKUP(C4400, [5]stores!A:B, 2, FALSE), "Unknown")</f>
        <v>Baldwin Bikes</v>
      </c>
      <c r="M4400" s="2" t="str">
        <f>VLOOKUP(D4400,[3]products!A:B,2,FALSE)</f>
        <v>Trek Precaliber 12 Girls - 2017</v>
      </c>
      <c r="N4400" s="2" t="str">
        <f>VLOOKUP(D4400, [3]products!A:H, 8, FALSE)</f>
        <v>Trek</v>
      </c>
      <c r="O4400" s="21">
        <f>VLOOKUP(A4400, [1]orders!A:D, 4, FALSE)</f>
        <v>43198</v>
      </c>
      <c r="P4400" s="2">
        <v>1</v>
      </c>
      <c r="Q4400" s="2">
        <v>189.99</v>
      </c>
      <c r="R4400" s="27">
        <v>0.05</v>
      </c>
      <c r="S4400" s="2">
        <f t="shared" si="68"/>
        <v>189.99</v>
      </c>
    </row>
    <row r="4401" spans="1:19" x14ac:dyDescent="0.3">
      <c r="A4401" s="2">
        <v>1509</v>
      </c>
      <c r="B4401" s="2">
        <v>1</v>
      </c>
      <c r="C4401" s="2">
        <f>VLOOKUP(A4401, [1]orders!A:G, 7, FALSE)</f>
        <v>1</v>
      </c>
      <c r="D4401" s="2">
        <v>215</v>
      </c>
      <c r="E4401" s="2">
        <f>VLOOKUP(C4401, [2]staffs!A:G,1,FALSE)</f>
        <v>1</v>
      </c>
      <c r="F4401" s="2" t="str">
        <f>VLOOKUP(E4401, [2]staffs!A:D,4,FALSE)</f>
        <v>fabiola.jackson@bikes.shop</v>
      </c>
      <c r="G4401" s="2">
        <f>VLOOKUP(D4401, [3]products!$A:$D, 4, FALSE)</f>
        <v>3</v>
      </c>
      <c r="H4401" s="2" t="str">
        <f>VLOOKUP(G4401, [4]categories!A:B, 2, FALSE)</f>
        <v>Cruisers Bicycles</v>
      </c>
      <c r="I4401" s="14">
        <f>VLOOKUP(A4401, [1]orders!A:B,2,FALSE)</f>
        <v>2</v>
      </c>
      <c r="J4401" s="14" t="str">
        <f>VLOOKUP(A4401, [1]orders!A:I,9,FALSE)</f>
        <v>kasha.todd@yahoo.com</v>
      </c>
      <c r="K4401" s="14">
        <f>VLOOKUP(A4401, [1]orders!A:J,10,FALSE)</f>
        <v>95008</v>
      </c>
      <c r="L4401" s="2" t="str">
        <f>IFERROR(VLOOKUP(C4401, [5]stores!A:B, 2, FALSE), "Unknown")</f>
        <v>Santa Cruz Bikes</v>
      </c>
      <c r="M4401" s="2" t="str">
        <f>VLOOKUP(D4401,[3]products!A:B,2,FALSE)</f>
        <v>Electra Queen of Hearts 3i - 2018</v>
      </c>
      <c r="N4401" s="2" t="str">
        <f>VLOOKUP(D4401, [3]products!A:H, 8, FALSE)</f>
        <v>Electra</v>
      </c>
      <c r="O4401" s="21">
        <f>VLOOKUP(A4401, [1]orders!A:D, 4, FALSE)</f>
        <v>43199</v>
      </c>
      <c r="P4401" s="2">
        <v>2</v>
      </c>
      <c r="Q4401" s="2">
        <v>749.99</v>
      </c>
      <c r="R4401" s="27">
        <v>7.0000000000000007E-2</v>
      </c>
      <c r="S4401" s="2">
        <f t="shared" si="68"/>
        <v>1499.98</v>
      </c>
    </row>
    <row r="4402" spans="1:19" x14ac:dyDescent="0.3">
      <c r="A4402" s="2">
        <v>1510</v>
      </c>
      <c r="B4402" s="2">
        <v>1</v>
      </c>
      <c r="C4402" s="2">
        <f>VLOOKUP(A4402, [1]orders!A:G, 7, FALSE)</f>
        <v>2</v>
      </c>
      <c r="D4402" s="2">
        <v>142</v>
      </c>
      <c r="E4402" s="2">
        <f>VLOOKUP(C4402, [2]staffs!A:G,1,FALSE)</f>
        <v>2</v>
      </c>
      <c r="F4402" s="2" t="str">
        <f>VLOOKUP(E4402, [2]staffs!A:D,4,FALSE)</f>
        <v>mireya.copeland@bikes.shop</v>
      </c>
      <c r="G4402" s="2">
        <f>VLOOKUP(D4402, [3]products!$A:$D, 4, FALSE)</f>
        <v>6</v>
      </c>
      <c r="H4402" s="2" t="str">
        <f>VLOOKUP(G4402, [4]categories!A:B, 2, FALSE)</f>
        <v>Mountain Bikes</v>
      </c>
      <c r="I4402" s="14">
        <f>VLOOKUP(A4402, [1]orders!A:B,2,FALSE)</f>
        <v>16</v>
      </c>
      <c r="J4402" s="14" t="str">
        <f>VLOOKUP(A4402, [1]orders!A:I,9,FALSE)</f>
        <v>emmitt.sanchez@hotmail.com</v>
      </c>
      <c r="K4402" s="14">
        <f>VLOOKUP(A4402, [1]orders!A:J,10,FALSE)</f>
        <v>10002</v>
      </c>
      <c r="L4402" s="2" t="str">
        <f>IFERROR(VLOOKUP(C4402, [5]stores!A:B, 2, FALSE), "Unknown")</f>
        <v>Baldwin Bikes</v>
      </c>
      <c r="M4402" s="2" t="str">
        <f>VLOOKUP(D4402,[3]products!A:B,2,FALSE)</f>
        <v>Trek Fuel EX 8 29 XT - 2018</v>
      </c>
      <c r="N4402" s="2" t="str">
        <f>VLOOKUP(D4402, [3]products!A:H, 8, FALSE)</f>
        <v>Trek</v>
      </c>
      <c r="O4402" s="21">
        <f>VLOOKUP(A4402, [1]orders!A:D, 4, FALSE)</f>
        <v>43199</v>
      </c>
      <c r="P4402" s="2">
        <v>2</v>
      </c>
      <c r="Q4402" s="2">
        <v>3199.99</v>
      </c>
      <c r="R4402" s="27">
        <v>0.05</v>
      </c>
      <c r="S4402" s="2">
        <f t="shared" si="68"/>
        <v>6399.98</v>
      </c>
    </row>
    <row r="4403" spans="1:19" x14ac:dyDescent="0.3">
      <c r="A4403" s="2">
        <v>1510</v>
      </c>
      <c r="B4403" s="2">
        <v>2</v>
      </c>
      <c r="C4403" s="2">
        <f>VLOOKUP(A4403, [1]orders!A:G, 7, FALSE)</f>
        <v>2</v>
      </c>
      <c r="D4403" s="2">
        <v>68</v>
      </c>
      <c r="E4403" s="2">
        <f>VLOOKUP(C4403, [2]staffs!A:G,1,FALSE)</f>
        <v>2</v>
      </c>
      <c r="F4403" s="2" t="str">
        <f>VLOOKUP(E4403, [2]staffs!A:D,4,FALSE)</f>
        <v>mireya.copeland@bikes.shop</v>
      </c>
      <c r="G4403" s="2">
        <f>VLOOKUP(D4403, [3]products!$A:$D, 4, FALSE)</f>
        <v>3</v>
      </c>
      <c r="H4403" s="2" t="str">
        <f>VLOOKUP(G4403, [4]categories!A:B, 2, FALSE)</f>
        <v>Cruisers Bicycles</v>
      </c>
      <c r="I4403" s="14">
        <f>VLOOKUP(A4403, [1]orders!A:B,2,FALSE)</f>
        <v>16</v>
      </c>
      <c r="J4403" s="14" t="str">
        <f>VLOOKUP(A4403, [1]orders!A:I,9,FALSE)</f>
        <v>emmitt.sanchez@hotmail.com</v>
      </c>
      <c r="K4403" s="14">
        <f>VLOOKUP(A4403, [1]orders!A:J,10,FALSE)</f>
        <v>10002</v>
      </c>
      <c r="L4403" s="2" t="str">
        <f>IFERROR(VLOOKUP(C4403, [5]stores!A:B, 2, FALSE), "Unknown")</f>
        <v>Baldwin Bikes</v>
      </c>
      <c r="M4403" s="2" t="str">
        <f>VLOOKUP(D4403,[3]products!A:B,2,FALSE)</f>
        <v>Sun Bicycles Cruz 3 - 2017</v>
      </c>
      <c r="N4403" s="2" t="str">
        <f>VLOOKUP(D4403, [3]products!A:H, 8, FALSE)</f>
        <v>Sun Bicycles</v>
      </c>
      <c r="O4403" s="21">
        <f>VLOOKUP(A4403, [1]orders!A:D, 4, FALSE)</f>
        <v>43199</v>
      </c>
      <c r="P4403" s="2">
        <v>1</v>
      </c>
      <c r="Q4403" s="2">
        <v>449.99</v>
      </c>
      <c r="R4403" s="27">
        <v>0.1</v>
      </c>
      <c r="S4403" s="2">
        <f t="shared" si="68"/>
        <v>449.99</v>
      </c>
    </row>
    <row r="4404" spans="1:19" x14ac:dyDescent="0.3">
      <c r="A4404" s="2">
        <v>1510</v>
      </c>
      <c r="B4404" s="2">
        <v>3</v>
      </c>
      <c r="C4404" s="2">
        <f>VLOOKUP(A4404, [1]orders!A:G, 7, FALSE)</f>
        <v>2</v>
      </c>
      <c r="D4404" s="2">
        <v>251</v>
      </c>
      <c r="E4404" s="2">
        <f>VLOOKUP(C4404, [2]staffs!A:G,1,FALSE)</f>
        <v>2</v>
      </c>
      <c r="F4404" s="2" t="str">
        <f>VLOOKUP(E4404, [2]staffs!A:D,4,FALSE)</f>
        <v>mireya.copeland@bikes.shop</v>
      </c>
      <c r="G4404" s="2">
        <f>VLOOKUP(D4404, [3]products!$A:$D, 4, FALSE)</f>
        <v>3</v>
      </c>
      <c r="H4404" s="2" t="str">
        <f>VLOOKUP(G4404, [4]categories!A:B, 2, FALSE)</f>
        <v>Cruisers Bicycles</v>
      </c>
      <c r="I4404" s="14">
        <f>VLOOKUP(A4404, [1]orders!A:B,2,FALSE)</f>
        <v>16</v>
      </c>
      <c r="J4404" s="14" t="str">
        <f>VLOOKUP(A4404, [1]orders!A:I,9,FALSE)</f>
        <v>emmitt.sanchez@hotmail.com</v>
      </c>
      <c r="K4404" s="14">
        <f>VLOOKUP(A4404, [1]orders!A:J,10,FALSE)</f>
        <v>10002</v>
      </c>
      <c r="L4404" s="2" t="str">
        <f>IFERROR(VLOOKUP(C4404, [5]stores!A:B, 2, FALSE), "Unknown")</f>
        <v>Baldwin Bikes</v>
      </c>
      <c r="M4404" s="2" t="str">
        <f>VLOOKUP(D4404,[3]products!A:B,2,FALSE)</f>
        <v>Electra Townie Commute Go! - 2018</v>
      </c>
      <c r="N4404" s="2" t="str">
        <f>VLOOKUP(D4404, [3]products!A:H, 8, FALSE)</f>
        <v>Electra</v>
      </c>
      <c r="O4404" s="21">
        <f>VLOOKUP(A4404, [1]orders!A:D, 4, FALSE)</f>
        <v>43199</v>
      </c>
      <c r="P4404" s="2">
        <v>2</v>
      </c>
      <c r="Q4404" s="2">
        <v>2999.99</v>
      </c>
      <c r="R4404" s="27">
        <v>0.1</v>
      </c>
      <c r="S4404" s="2">
        <f t="shared" si="68"/>
        <v>5999.98</v>
      </c>
    </row>
    <row r="4405" spans="1:19" x14ac:dyDescent="0.3">
      <c r="A4405" s="2">
        <v>1510</v>
      </c>
      <c r="B4405" s="2">
        <v>4</v>
      </c>
      <c r="C4405" s="2">
        <f>VLOOKUP(A4405, [1]orders!A:G, 7, FALSE)</f>
        <v>2</v>
      </c>
      <c r="D4405" s="2">
        <v>220</v>
      </c>
      <c r="E4405" s="2">
        <f>VLOOKUP(C4405, [2]staffs!A:G,1,FALSE)</f>
        <v>2</v>
      </c>
      <c r="F4405" s="2" t="str">
        <f>VLOOKUP(E4405, [2]staffs!A:D,4,FALSE)</f>
        <v>mireya.copeland@bikes.shop</v>
      </c>
      <c r="G4405" s="2">
        <f>VLOOKUP(D4405, [3]products!$A:$D, 4, FALSE)</f>
        <v>3</v>
      </c>
      <c r="H4405" s="2" t="str">
        <f>VLOOKUP(G4405, [4]categories!A:B, 2, FALSE)</f>
        <v>Cruisers Bicycles</v>
      </c>
      <c r="I4405" s="14">
        <f>VLOOKUP(A4405, [1]orders!A:B,2,FALSE)</f>
        <v>16</v>
      </c>
      <c r="J4405" s="14" t="str">
        <f>VLOOKUP(A4405, [1]orders!A:I,9,FALSE)</f>
        <v>emmitt.sanchez@hotmail.com</v>
      </c>
      <c r="K4405" s="14">
        <f>VLOOKUP(A4405, [1]orders!A:J,10,FALSE)</f>
        <v>10002</v>
      </c>
      <c r="L4405" s="2" t="str">
        <f>IFERROR(VLOOKUP(C4405, [5]stores!A:B, 2, FALSE), "Unknown")</f>
        <v>Baldwin Bikes</v>
      </c>
      <c r="M4405" s="2" t="str">
        <f>VLOOKUP(D4405,[3]products!A:B,2,FALSE)</f>
        <v>Electra Cruiser 1 Ladies' - 2018</v>
      </c>
      <c r="N4405" s="2" t="str">
        <f>VLOOKUP(D4405, [3]products!A:H, 8, FALSE)</f>
        <v>Electra</v>
      </c>
      <c r="O4405" s="21">
        <f>VLOOKUP(A4405, [1]orders!A:D, 4, FALSE)</f>
        <v>43199</v>
      </c>
      <c r="P4405" s="2">
        <v>2</v>
      </c>
      <c r="Q4405" s="2">
        <v>269.99</v>
      </c>
      <c r="R4405" s="27">
        <v>0.1</v>
      </c>
      <c r="S4405" s="2">
        <f t="shared" si="68"/>
        <v>539.98</v>
      </c>
    </row>
    <row r="4406" spans="1:19" x14ac:dyDescent="0.3">
      <c r="A4406" s="2">
        <v>1510</v>
      </c>
      <c r="B4406" s="2">
        <v>5</v>
      </c>
      <c r="C4406" s="2">
        <f>VLOOKUP(A4406, [1]orders!A:G, 7, FALSE)</f>
        <v>2</v>
      </c>
      <c r="D4406" s="2">
        <v>137</v>
      </c>
      <c r="E4406" s="2">
        <f>VLOOKUP(C4406, [2]staffs!A:G,1,FALSE)</f>
        <v>2</v>
      </c>
      <c r="F4406" s="2" t="str">
        <f>VLOOKUP(E4406, [2]staffs!A:D,4,FALSE)</f>
        <v>mireya.copeland@bikes.shop</v>
      </c>
      <c r="G4406" s="2">
        <f>VLOOKUP(D4406, [3]products!$A:$D, 4, FALSE)</f>
        <v>6</v>
      </c>
      <c r="H4406" s="2" t="str">
        <f>VLOOKUP(G4406, [4]categories!A:B, 2, FALSE)</f>
        <v>Mountain Bikes</v>
      </c>
      <c r="I4406" s="14">
        <f>VLOOKUP(A4406, [1]orders!A:B,2,FALSE)</f>
        <v>16</v>
      </c>
      <c r="J4406" s="14" t="str">
        <f>VLOOKUP(A4406, [1]orders!A:I,9,FALSE)</f>
        <v>emmitt.sanchez@hotmail.com</v>
      </c>
      <c r="K4406" s="14">
        <f>VLOOKUP(A4406, [1]orders!A:J,10,FALSE)</f>
        <v>10002</v>
      </c>
      <c r="L4406" s="2" t="str">
        <f>IFERROR(VLOOKUP(C4406, [5]stores!A:B, 2, FALSE), "Unknown")</f>
        <v>Baldwin Bikes</v>
      </c>
      <c r="M4406" s="2" t="str">
        <f>VLOOKUP(D4406,[3]products!A:B,2,FALSE)</f>
        <v>Heller Shagamaw GX1 - 2018</v>
      </c>
      <c r="N4406" s="2" t="str">
        <f>VLOOKUP(D4406, [3]products!A:H, 8, FALSE)</f>
        <v>Heller</v>
      </c>
      <c r="O4406" s="21">
        <f>VLOOKUP(A4406, [1]orders!A:D, 4, FALSE)</f>
        <v>43199</v>
      </c>
      <c r="P4406" s="2">
        <v>1</v>
      </c>
      <c r="Q4406" s="2">
        <v>2599</v>
      </c>
      <c r="R4406" s="27">
        <v>0.05</v>
      </c>
      <c r="S4406" s="2">
        <f t="shared" si="68"/>
        <v>2599</v>
      </c>
    </row>
    <row r="4407" spans="1:19" x14ac:dyDescent="0.3">
      <c r="A4407" s="2">
        <v>1511</v>
      </c>
      <c r="B4407" s="2">
        <v>1</v>
      </c>
      <c r="C4407" s="2">
        <f>VLOOKUP(A4407, [1]orders!A:G, 7, FALSE)</f>
        <v>2</v>
      </c>
      <c r="D4407" s="2">
        <v>144</v>
      </c>
      <c r="E4407" s="2">
        <f>VLOOKUP(C4407, [2]staffs!A:G,1,FALSE)</f>
        <v>2</v>
      </c>
      <c r="F4407" s="2" t="str">
        <f>VLOOKUP(E4407, [2]staffs!A:D,4,FALSE)</f>
        <v>mireya.copeland@bikes.shop</v>
      </c>
      <c r="G4407" s="2">
        <f>VLOOKUP(D4407, [3]products!$A:$D, 4, FALSE)</f>
        <v>7</v>
      </c>
      <c r="H4407" s="2" t="str">
        <f>VLOOKUP(G4407, [4]categories!A:B, 2, FALSE)</f>
        <v>Road Bikes</v>
      </c>
      <c r="I4407" s="14">
        <f>VLOOKUP(A4407, [1]orders!A:B,2,FALSE)</f>
        <v>25</v>
      </c>
      <c r="J4407" s="14" t="str">
        <f>VLOOKUP(A4407, [1]orders!A:I,9,FALSE)</f>
        <v>regenia.vaughan@gmail.com</v>
      </c>
      <c r="K4407" s="14">
        <f>VLOOKUP(A4407, [1]orders!A:J,10,FALSE)</f>
        <v>10541</v>
      </c>
      <c r="L4407" s="2" t="str">
        <f>IFERROR(VLOOKUP(C4407, [5]stores!A:B, 2, FALSE), "Unknown")</f>
        <v>Baldwin Bikes</v>
      </c>
      <c r="M4407" s="2" t="str">
        <f>VLOOKUP(D4407,[3]products!A:B,2,FALSE)</f>
        <v>Trek Domane ALR 4 Disc - 2018</v>
      </c>
      <c r="N4407" s="2" t="str">
        <f>VLOOKUP(D4407, [3]products!A:H, 8, FALSE)</f>
        <v>Trek</v>
      </c>
      <c r="O4407" s="21">
        <f>VLOOKUP(A4407, [1]orders!A:D, 4, FALSE)</f>
        <v>43199</v>
      </c>
      <c r="P4407" s="2">
        <v>2</v>
      </c>
      <c r="Q4407" s="2">
        <v>1549.99</v>
      </c>
      <c r="R4407" s="27">
        <v>0.2</v>
      </c>
      <c r="S4407" s="2">
        <f t="shared" si="68"/>
        <v>3099.98</v>
      </c>
    </row>
    <row r="4408" spans="1:19" x14ac:dyDescent="0.3">
      <c r="A4408" s="2">
        <v>1511</v>
      </c>
      <c r="B4408" s="2">
        <v>2</v>
      </c>
      <c r="C4408" s="2">
        <f>VLOOKUP(A4408, [1]orders!A:G, 7, FALSE)</f>
        <v>2</v>
      </c>
      <c r="D4408" s="2">
        <v>288</v>
      </c>
      <c r="E4408" s="2">
        <f>VLOOKUP(C4408, [2]staffs!A:G,1,FALSE)</f>
        <v>2</v>
      </c>
      <c r="F4408" s="2" t="str">
        <f>VLOOKUP(E4408, [2]staffs!A:D,4,FALSE)</f>
        <v>mireya.copeland@bikes.shop</v>
      </c>
      <c r="G4408" s="2">
        <f>VLOOKUP(D4408, [3]products!$A:$D, 4, FALSE)</f>
        <v>1</v>
      </c>
      <c r="H4408" s="2" t="str">
        <f>VLOOKUP(G4408, [4]categories!A:B, 2, FALSE)</f>
        <v>Children Bicycles</v>
      </c>
      <c r="I4408" s="14">
        <f>VLOOKUP(A4408, [1]orders!A:B,2,FALSE)</f>
        <v>25</v>
      </c>
      <c r="J4408" s="14" t="str">
        <f>VLOOKUP(A4408, [1]orders!A:I,9,FALSE)</f>
        <v>regenia.vaughan@gmail.com</v>
      </c>
      <c r="K4408" s="14">
        <f>VLOOKUP(A4408, [1]orders!A:J,10,FALSE)</f>
        <v>10541</v>
      </c>
      <c r="L4408" s="2" t="str">
        <f>IFERROR(VLOOKUP(C4408, [5]stores!A:B, 2, FALSE), "Unknown")</f>
        <v>Baldwin Bikes</v>
      </c>
      <c r="M4408" s="2" t="str">
        <f>VLOOKUP(D4408,[3]products!A:B,2,FALSE)</f>
        <v>Electra Straight 8 1 (20-inch) - Boy's - 2018</v>
      </c>
      <c r="N4408" s="2" t="str">
        <f>VLOOKUP(D4408, [3]products!A:H, 8, FALSE)</f>
        <v>Electra</v>
      </c>
      <c r="O4408" s="21">
        <f>VLOOKUP(A4408, [1]orders!A:D, 4, FALSE)</f>
        <v>43199</v>
      </c>
      <c r="P4408" s="2">
        <v>1</v>
      </c>
      <c r="Q4408" s="2">
        <v>389.99</v>
      </c>
      <c r="R4408" s="27">
        <v>7.0000000000000007E-2</v>
      </c>
      <c r="S4408" s="2">
        <f t="shared" si="68"/>
        <v>389.99</v>
      </c>
    </row>
    <row r="4409" spans="1:19" x14ac:dyDescent="0.3">
      <c r="A4409" s="2">
        <v>1511</v>
      </c>
      <c r="B4409" s="2">
        <v>3</v>
      </c>
      <c r="C4409" s="2">
        <f>VLOOKUP(A4409, [1]orders!A:G, 7, FALSE)</f>
        <v>2</v>
      </c>
      <c r="D4409" s="2">
        <v>17</v>
      </c>
      <c r="E4409" s="2">
        <f>VLOOKUP(C4409, [2]staffs!A:G,1,FALSE)</f>
        <v>2</v>
      </c>
      <c r="F4409" s="2" t="str">
        <f>VLOOKUP(E4409, [2]staffs!A:D,4,FALSE)</f>
        <v>mireya.copeland@bikes.shop</v>
      </c>
      <c r="G4409" s="2">
        <f>VLOOKUP(D4409, [3]products!$A:$D, 4, FALSE)</f>
        <v>3</v>
      </c>
      <c r="H4409" s="2" t="str">
        <f>VLOOKUP(G4409, [4]categories!A:B, 2, FALSE)</f>
        <v>Cruisers Bicycles</v>
      </c>
      <c r="I4409" s="14">
        <f>VLOOKUP(A4409, [1]orders!A:B,2,FALSE)</f>
        <v>25</v>
      </c>
      <c r="J4409" s="14" t="str">
        <f>VLOOKUP(A4409, [1]orders!A:I,9,FALSE)</f>
        <v>regenia.vaughan@gmail.com</v>
      </c>
      <c r="K4409" s="14">
        <f>VLOOKUP(A4409, [1]orders!A:J,10,FALSE)</f>
        <v>10541</v>
      </c>
      <c r="L4409" s="2" t="str">
        <f>IFERROR(VLOOKUP(C4409, [5]stores!A:B, 2, FALSE), "Unknown")</f>
        <v>Baldwin Bikes</v>
      </c>
      <c r="M4409" s="2" t="str">
        <f>VLOOKUP(D4409,[3]products!A:B,2,FALSE)</f>
        <v>Pure Cycles Vine 8-Speed - 2016</v>
      </c>
      <c r="N4409" s="2" t="str">
        <f>VLOOKUP(D4409, [3]products!A:H, 8, FALSE)</f>
        <v>Pure Cycles</v>
      </c>
      <c r="O4409" s="21">
        <f>VLOOKUP(A4409, [1]orders!A:D, 4, FALSE)</f>
        <v>43199</v>
      </c>
      <c r="P4409" s="2">
        <v>2</v>
      </c>
      <c r="Q4409" s="2">
        <v>429</v>
      </c>
      <c r="R4409" s="27">
        <v>7.0000000000000007E-2</v>
      </c>
      <c r="S4409" s="2">
        <f t="shared" si="68"/>
        <v>858</v>
      </c>
    </row>
    <row r="4410" spans="1:19" x14ac:dyDescent="0.3">
      <c r="A4410" s="2">
        <v>1511</v>
      </c>
      <c r="B4410" s="2">
        <v>4</v>
      </c>
      <c r="C4410" s="2">
        <f>VLOOKUP(A4410, [1]orders!A:G, 7, FALSE)</f>
        <v>2</v>
      </c>
      <c r="D4410" s="2">
        <v>41</v>
      </c>
      <c r="E4410" s="2">
        <f>VLOOKUP(C4410, [2]staffs!A:G,1,FALSE)</f>
        <v>2</v>
      </c>
      <c r="F4410" s="2" t="str">
        <f>VLOOKUP(E4410, [2]staffs!A:D,4,FALSE)</f>
        <v>mireya.copeland@bikes.shop</v>
      </c>
      <c r="G4410" s="2">
        <f>VLOOKUP(D4410, [3]products!$A:$D, 4, FALSE)</f>
        <v>6</v>
      </c>
      <c r="H4410" s="2" t="str">
        <f>VLOOKUP(G4410, [4]categories!A:B, 2, FALSE)</f>
        <v>Mountain Bikes</v>
      </c>
      <c r="I4410" s="14">
        <f>VLOOKUP(A4410, [1]orders!A:B,2,FALSE)</f>
        <v>25</v>
      </c>
      <c r="J4410" s="14" t="str">
        <f>VLOOKUP(A4410, [1]orders!A:I,9,FALSE)</f>
        <v>regenia.vaughan@gmail.com</v>
      </c>
      <c r="K4410" s="14">
        <f>VLOOKUP(A4410, [1]orders!A:J,10,FALSE)</f>
        <v>10541</v>
      </c>
      <c r="L4410" s="2" t="str">
        <f>IFERROR(VLOOKUP(C4410, [5]stores!A:B, 2, FALSE), "Unknown")</f>
        <v>Baldwin Bikes</v>
      </c>
      <c r="M4410" s="2" t="str">
        <f>VLOOKUP(D4410,[3]products!A:B,2,FALSE)</f>
        <v>Haro Shift R3 - 2017</v>
      </c>
      <c r="N4410" s="2" t="str">
        <f>VLOOKUP(D4410, [3]products!A:H, 8, FALSE)</f>
        <v>Haro</v>
      </c>
      <c r="O4410" s="21">
        <f>VLOOKUP(A4410, [1]orders!A:D, 4, FALSE)</f>
        <v>43199</v>
      </c>
      <c r="P4410" s="2">
        <v>1</v>
      </c>
      <c r="Q4410" s="2">
        <v>1469.99</v>
      </c>
      <c r="R4410" s="27">
        <v>0.05</v>
      </c>
      <c r="S4410" s="2">
        <f t="shared" si="68"/>
        <v>1469.99</v>
      </c>
    </row>
    <row r="4411" spans="1:19" x14ac:dyDescent="0.3">
      <c r="A4411" s="2">
        <v>1511</v>
      </c>
      <c r="B4411" s="2">
        <v>5</v>
      </c>
      <c r="C4411" s="2">
        <f>VLOOKUP(A4411, [1]orders!A:G, 7, FALSE)</f>
        <v>2</v>
      </c>
      <c r="D4411" s="2">
        <v>124</v>
      </c>
      <c r="E4411" s="2">
        <f>VLOOKUP(C4411, [2]staffs!A:G,1,FALSE)</f>
        <v>2</v>
      </c>
      <c r="F4411" s="2" t="str">
        <f>VLOOKUP(E4411, [2]staffs!A:D,4,FALSE)</f>
        <v>mireya.copeland@bikes.shop</v>
      </c>
      <c r="G4411" s="2">
        <f>VLOOKUP(D4411, [3]products!$A:$D, 4, FALSE)</f>
        <v>6</v>
      </c>
      <c r="H4411" s="2" t="str">
        <f>VLOOKUP(G4411, [4]categories!A:B, 2, FALSE)</f>
        <v>Mountain Bikes</v>
      </c>
      <c r="I4411" s="14">
        <f>VLOOKUP(A4411, [1]orders!A:B,2,FALSE)</f>
        <v>25</v>
      </c>
      <c r="J4411" s="14" t="str">
        <f>VLOOKUP(A4411, [1]orders!A:I,9,FALSE)</f>
        <v>regenia.vaughan@gmail.com</v>
      </c>
      <c r="K4411" s="14">
        <f>VLOOKUP(A4411, [1]orders!A:J,10,FALSE)</f>
        <v>10541</v>
      </c>
      <c r="L4411" s="2" t="str">
        <f>IFERROR(VLOOKUP(C4411, [5]stores!A:B, 2, FALSE), "Unknown")</f>
        <v>Baldwin Bikes</v>
      </c>
      <c r="M4411" s="2" t="str">
        <f>VLOOKUP(D4411,[3]products!A:B,2,FALSE)</f>
        <v>Surly Krampus - 2018</v>
      </c>
      <c r="N4411" s="2" t="str">
        <f>VLOOKUP(D4411, [3]products!A:H, 8, FALSE)</f>
        <v>Surly</v>
      </c>
      <c r="O4411" s="21">
        <f>VLOOKUP(A4411, [1]orders!A:D, 4, FALSE)</f>
        <v>43199</v>
      </c>
      <c r="P4411" s="2">
        <v>2</v>
      </c>
      <c r="Q4411" s="2">
        <v>1499</v>
      </c>
      <c r="R4411" s="27">
        <v>0.2</v>
      </c>
      <c r="S4411" s="2">
        <f t="shared" si="68"/>
        <v>2998</v>
      </c>
    </row>
    <row r="4412" spans="1:19" x14ac:dyDescent="0.3">
      <c r="A4412" s="2">
        <v>1512</v>
      </c>
      <c r="B4412" s="2">
        <v>1</v>
      </c>
      <c r="C4412" s="2">
        <f>VLOOKUP(A4412, [1]orders!A:G, 7, FALSE)</f>
        <v>3</v>
      </c>
      <c r="D4412" s="2">
        <v>217</v>
      </c>
      <c r="E4412" s="2">
        <f>VLOOKUP(C4412, [2]staffs!A:G,1,FALSE)</f>
        <v>3</v>
      </c>
      <c r="F4412" s="2" t="str">
        <f>VLOOKUP(E4412, [2]staffs!A:D,4,FALSE)</f>
        <v>genna.serrano@bikes.shop</v>
      </c>
      <c r="G4412" s="2">
        <f>VLOOKUP(D4412, [3]products!$A:$D, 4, FALSE)</f>
        <v>3</v>
      </c>
      <c r="H4412" s="2" t="str">
        <f>VLOOKUP(G4412, [4]categories!A:B, 2, FALSE)</f>
        <v>Cruisers Bicycles</v>
      </c>
      <c r="I4412" s="14">
        <f>VLOOKUP(A4412, [1]orders!A:B,2,FALSE)</f>
        <v>68</v>
      </c>
      <c r="J4412" s="14" t="str">
        <f>VLOOKUP(A4412, [1]orders!A:I,9,FALSE)</f>
        <v>jayne.kirkland@hotmail.com</v>
      </c>
      <c r="K4412" s="14">
        <f>VLOOKUP(A4412, [1]orders!A:J,10,FALSE)</f>
        <v>75088</v>
      </c>
      <c r="L4412" s="2" t="str">
        <f>IFERROR(VLOOKUP(C4412, [5]stores!A:B, 2, FALSE), "Unknown")</f>
        <v>Rowlett Bikes</v>
      </c>
      <c r="M4412" s="2" t="str">
        <f>VLOOKUP(D4412,[3]products!A:B,2,FALSE)</f>
        <v>Electra Straight 8 3i - 2018</v>
      </c>
      <c r="N4412" s="2" t="str">
        <f>VLOOKUP(D4412, [3]products!A:H, 8, FALSE)</f>
        <v>Electra</v>
      </c>
      <c r="O4412" s="21">
        <f>VLOOKUP(A4412, [1]orders!A:D, 4, FALSE)</f>
        <v>43199</v>
      </c>
      <c r="P4412" s="2">
        <v>1</v>
      </c>
      <c r="Q4412" s="2">
        <v>909.99</v>
      </c>
      <c r="R4412" s="27">
        <v>7.0000000000000007E-2</v>
      </c>
      <c r="S4412" s="2">
        <f t="shared" si="68"/>
        <v>909.99</v>
      </c>
    </row>
    <row r="4413" spans="1:19" x14ac:dyDescent="0.3">
      <c r="A4413" s="2">
        <v>1513</v>
      </c>
      <c r="B4413" s="2">
        <v>1</v>
      </c>
      <c r="C4413" s="2">
        <f>VLOOKUP(A4413, [1]orders!A:G, 7, FALSE)</f>
        <v>1</v>
      </c>
      <c r="D4413" s="2">
        <v>166</v>
      </c>
      <c r="E4413" s="2">
        <f>VLOOKUP(C4413, [2]staffs!A:G,1,FALSE)</f>
        <v>1</v>
      </c>
      <c r="F4413" s="2" t="str">
        <f>VLOOKUP(E4413, [2]staffs!A:D,4,FALSE)</f>
        <v>fabiola.jackson@bikes.shop</v>
      </c>
      <c r="G4413" s="2">
        <f>VLOOKUP(D4413, [3]products!$A:$D, 4, FALSE)</f>
        <v>7</v>
      </c>
      <c r="H4413" s="2" t="str">
        <f>VLOOKUP(G4413, [4]categories!A:B, 2, FALSE)</f>
        <v>Road Bikes</v>
      </c>
      <c r="I4413" s="14">
        <f>VLOOKUP(A4413, [1]orders!A:B,2,FALSE)</f>
        <v>32</v>
      </c>
      <c r="J4413" s="14" t="str">
        <f>VLOOKUP(A4413, [1]orders!A:I,9,FALSE)</f>
        <v>araceli.golden@msn.com</v>
      </c>
      <c r="K4413" s="14">
        <f>VLOOKUP(A4413, [1]orders!A:J,10,FALSE)</f>
        <v>92831</v>
      </c>
      <c r="L4413" s="2" t="str">
        <f>IFERROR(VLOOKUP(C4413, [5]stores!A:B, 2, FALSE), "Unknown")</f>
        <v>Santa Cruz Bikes</v>
      </c>
      <c r="M4413" s="2" t="str">
        <f>VLOOKUP(D4413,[3]products!A:B,2,FALSE)</f>
        <v>Trek Domane AL 2 Women's - 2018</v>
      </c>
      <c r="N4413" s="2" t="str">
        <f>VLOOKUP(D4413, [3]products!A:H, 8, FALSE)</f>
        <v>Trek</v>
      </c>
      <c r="O4413" s="21">
        <f>VLOOKUP(A4413, [1]orders!A:D, 4, FALSE)</f>
        <v>43200</v>
      </c>
      <c r="P4413" s="2">
        <v>1</v>
      </c>
      <c r="Q4413" s="2">
        <v>749.99</v>
      </c>
      <c r="R4413" s="27">
        <v>0.1</v>
      </c>
      <c r="S4413" s="2">
        <f t="shared" si="68"/>
        <v>749.99</v>
      </c>
    </row>
    <row r="4414" spans="1:19" x14ac:dyDescent="0.3">
      <c r="A4414" s="2">
        <v>1513</v>
      </c>
      <c r="B4414" s="2">
        <v>2</v>
      </c>
      <c r="C4414" s="2">
        <f>VLOOKUP(A4414, [1]orders!A:G, 7, FALSE)</f>
        <v>1</v>
      </c>
      <c r="D4414" s="2">
        <v>61</v>
      </c>
      <c r="E4414" s="2">
        <f>VLOOKUP(C4414, [2]staffs!A:G,1,FALSE)</f>
        <v>1</v>
      </c>
      <c r="F4414" s="2" t="str">
        <f>VLOOKUP(E4414, [2]staffs!A:D,4,FALSE)</f>
        <v>fabiola.jackson@bikes.shop</v>
      </c>
      <c r="G4414" s="2">
        <f>VLOOKUP(D4414, [3]products!$A:$D, 4, FALSE)</f>
        <v>5</v>
      </c>
      <c r="H4414" s="2" t="str">
        <f>VLOOKUP(G4414, [4]categories!A:B, 2, FALSE)</f>
        <v>Electric Bikes</v>
      </c>
      <c r="I4414" s="14">
        <f>VLOOKUP(A4414, [1]orders!A:B,2,FALSE)</f>
        <v>32</v>
      </c>
      <c r="J4414" s="14" t="str">
        <f>VLOOKUP(A4414, [1]orders!A:I,9,FALSE)</f>
        <v>araceli.golden@msn.com</v>
      </c>
      <c r="K4414" s="14">
        <f>VLOOKUP(A4414, [1]orders!A:J,10,FALSE)</f>
        <v>92831</v>
      </c>
      <c r="L4414" s="2" t="str">
        <f>IFERROR(VLOOKUP(C4414, [5]stores!A:B, 2, FALSE), "Unknown")</f>
        <v>Santa Cruz Bikes</v>
      </c>
      <c r="M4414" s="2" t="str">
        <f>VLOOKUP(D4414,[3]products!A:B,2,FALSE)</f>
        <v>Trek Powerfly 8 FS Plus - 2017</v>
      </c>
      <c r="N4414" s="2" t="str">
        <f>VLOOKUP(D4414, [3]products!A:H, 8, FALSE)</f>
        <v>Trek</v>
      </c>
      <c r="O4414" s="21">
        <f>VLOOKUP(A4414, [1]orders!A:D, 4, FALSE)</f>
        <v>43200</v>
      </c>
      <c r="P4414" s="2">
        <v>2</v>
      </c>
      <c r="Q4414" s="2">
        <v>4999.99</v>
      </c>
      <c r="R4414" s="27">
        <v>0.05</v>
      </c>
      <c r="S4414" s="2">
        <f t="shared" si="68"/>
        <v>9999.98</v>
      </c>
    </row>
    <row r="4415" spans="1:19" x14ac:dyDescent="0.3">
      <c r="A4415" s="2">
        <v>1513</v>
      </c>
      <c r="B4415" s="2">
        <v>3</v>
      </c>
      <c r="C4415" s="2">
        <f>VLOOKUP(A4415, [1]orders!A:G, 7, FALSE)</f>
        <v>1</v>
      </c>
      <c r="D4415" s="2">
        <v>159</v>
      </c>
      <c r="E4415" s="2">
        <f>VLOOKUP(C4415, [2]staffs!A:G,1,FALSE)</f>
        <v>1</v>
      </c>
      <c r="F4415" s="2" t="str">
        <f>VLOOKUP(E4415, [2]staffs!A:D,4,FALSE)</f>
        <v>fabiola.jackson@bikes.shop</v>
      </c>
      <c r="G4415" s="2">
        <f>VLOOKUP(D4415, [3]products!$A:$D, 4, FALSE)</f>
        <v>7</v>
      </c>
      <c r="H4415" s="2" t="str">
        <f>VLOOKUP(G4415, [4]categories!A:B, 2, FALSE)</f>
        <v>Road Bikes</v>
      </c>
      <c r="I4415" s="14">
        <f>VLOOKUP(A4415, [1]orders!A:B,2,FALSE)</f>
        <v>32</v>
      </c>
      <c r="J4415" s="14" t="str">
        <f>VLOOKUP(A4415, [1]orders!A:I,9,FALSE)</f>
        <v>araceli.golden@msn.com</v>
      </c>
      <c r="K4415" s="14">
        <f>VLOOKUP(A4415, [1]orders!A:J,10,FALSE)</f>
        <v>92831</v>
      </c>
      <c r="L4415" s="2" t="str">
        <f>IFERROR(VLOOKUP(C4415, [5]stores!A:B, 2, FALSE), "Unknown")</f>
        <v>Santa Cruz Bikes</v>
      </c>
      <c r="M4415" s="2" t="str">
        <f>VLOOKUP(D4415,[3]products!A:B,2,FALSE)</f>
        <v>Trek Emonda ALR 6 - 2018</v>
      </c>
      <c r="N4415" s="2" t="str">
        <f>VLOOKUP(D4415, [3]products!A:H, 8, FALSE)</f>
        <v>Trek</v>
      </c>
      <c r="O4415" s="21">
        <f>VLOOKUP(A4415, [1]orders!A:D, 4, FALSE)</f>
        <v>43200</v>
      </c>
      <c r="P4415" s="2">
        <v>2</v>
      </c>
      <c r="Q4415" s="2">
        <v>2299.9899999999998</v>
      </c>
      <c r="R4415" s="27">
        <v>0.05</v>
      </c>
      <c r="S4415" s="2">
        <f t="shared" si="68"/>
        <v>4599.9799999999996</v>
      </c>
    </row>
    <row r="4416" spans="1:19" x14ac:dyDescent="0.3">
      <c r="A4416" s="2">
        <v>1514</v>
      </c>
      <c r="B4416" s="2">
        <v>1</v>
      </c>
      <c r="C4416" s="2">
        <f>VLOOKUP(A4416, [1]orders!A:G, 7, FALSE)</f>
        <v>1</v>
      </c>
      <c r="D4416" s="2">
        <v>240</v>
      </c>
      <c r="E4416" s="2">
        <f>VLOOKUP(C4416, [2]staffs!A:G,1,FALSE)</f>
        <v>1</v>
      </c>
      <c r="F4416" s="2" t="str">
        <f>VLOOKUP(E4416, [2]staffs!A:D,4,FALSE)</f>
        <v>fabiola.jackson@bikes.shop</v>
      </c>
      <c r="G4416" s="2">
        <f>VLOOKUP(D4416, [3]products!$A:$D, 4, FALSE)</f>
        <v>3</v>
      </c>
      <c r="H4416" s="2" t="str">
        <f>VLOOKUP(G4416, [4]categories!A:B, 2, FALSE)</f>
        <v>Cruisers Bicycles</v>
      </c>
      <c r="I4416" s="14">
        <f>VLOOKUP(A4416, [1]orders!A:B,2,FALSE)</f>
        <v>87</v>
      </c>
      <c r="J4416" s="14" t="str">
        <f>VLOOKUP(A4416, [1]orders!A:I,9,FALSE)</f>
        <v>yan.mcgowan@msn.com</v>
      </c>
      <c r="K4416" s="14">
        <f>VLOOKUP(A4416, [1]orders!A:J,10,FALSE)</f>
        <v>91010</v>
      </c>
      <c r="L4416" s="2" t="str">
        <f>IFERROR(VLOOKUP(C4416, [5]stores!A:B, 2, FALSE), "Unknown")</f>
        <v>Santa Cruz Bikes</v>
      </c>
      <c r="M4416" s="2" t="str">
        <f>VLOOKUP(D4416,[3]products!A:B,2,FALSE)</f>
        <v>Electra Townie Commute 27D Ladies - 2018</v>
      </c>
      <c r="N4416" s="2" t="str">
        <f>VLOOKUP(D4416, [3]products!A:H, 8, FALSE)</f>
        <v>Electra</v>
      </c>
      <c r="O4416" s="21">
        <f>VLOOKUP(A4416, [1]orders!A:D, 4, FALSE)</f>
        <v>43200</v>
      </c>
      <c r="P4416" s="2">
        <v>2</v>
      </c>
      <c r="Q4416" s="2">
        <v>899.99</v>
      </c>
      <c r="R4416" s="27">
        <v>0.1</v>
      </c>
      <c r="S4416" s="2">
        <f t="shared" si="68"/>
        <v>1799.98</v>
      </c>
    </row>
    <row r="4417" spans="1:19" x14ac:dyDescent="0.3">
      <c r="A4417" s="2">
        <v>1514</v>
      </c>
      <c r="B4417" s="2">
        <v>2</v>
      </c>
      <c r="C4417" s="2">
        <f>VLOOKUP(A4417, [1]orders!A:G, 7, FALSE)</f>
        <v>1</v>
      </c>
      <c r="D4417" s="2">
        <v>203</v>
      </c>
      <c r="E4417" s="2">
        <f>VLOOKUP(C4417, [2]staffs!A:G,1,FALSE)</f>
        <v>1</v>
      </c>
      <c r="F4417" s="2" t="str">
        <f>VLOOKUP(E4417, [2]staffs!A:D,4,FALSE)</f>
        <v>fabiola.jackson@bikes.shop</v>
      </c>
      <c r="G4417" s="2">
        <f>VLOOKUP(D4417, [3]products!$A:$D, 4, FALSE)</f>
        <v>5</v>
      </c>
      <c r="H4417" s="2" t="str">
        <f>VLOOKUP(G4417, [4]categories!A:B, 2, FALSE)</f>
        <v>Electric Bikes</v>
      </c>
      <c r="I4417" s="14">
        <f>VLOOKUP(A4417, [1]orders!A:B,2,FALSE)</f>
        <v>87</v>
      </c>
      <c r="J4417" s="14" t="str">
        <f>VLOOKUP(A4417, [1]orders!A:I,9,FALSE)</f>
        <v>yan.mcgowan@msn.com</v>
      </c>
      <c r="K4417" s="14">
        <f>VLOOKUP(A4417, [1]orders!A:J,10,FALSE)</f>
        <v>91010</v>
      </c>
      <c r="L4417" s="2" t="str">
        <f>IFERROR(VLOOKUP(C4417, [5]stores!A:B, 2, FALSE), "Unknown")</f>
        <v>Santa Cruz Bikes</v>
      </c>
      <c r="M4417" s="2" t="str">
        <f>VLOOKUP(D4417,[3]products!A:B,2,FALSE)</f>
        <v>Trek Powerfly 7 FS - 2018</v>
      </c>
      <c r="N4417" s="2" t="str">
        <f>VLOOKUP(D4417, [3]products!A:H, 8, FALSE)</f>
        <v>Trek</v>
      </c>
      <c r="O4417" s="21">
        <f>VLOOKUP(A4417, [1]orders!A:D, 4, FALSE)</f>
        <v>43200</v>
      </c>
      <c r="P4417" s="2">
        <v>2</v>
      </c>
      <c r="Q4417" s="2">
        <v>4999.99</v>
      </c>
      <c r="R4417" s="27">
        <v>0.05</v>
      </c>
      <c r="S4417" s="2">
        <f t="shared" si="68"/>
        <v>9999.98</v>
      </c>
    </row>
    <row r="4418" spans="1:19" x14ac:dyDescent="0.3">
      <c r="A4418" s="2">
        <v>1515</v>
      </c>
      <c r="B4418" s="2">
        <v>1</v>
      </c>
      <c r="C4418" s="2">
        <f>VLOOKUP(A4418, [1]orders!A:G, 7, FALSE)</f>
        <v>3</v>
      </c>
      <c r="D4418" s="2">
        <v>27</v>
      </c>
      <c r="E4418" s="2">
        <f>VLOOKUP(C4418, [2]staffs!A:G,1,FALSE)</f>
        <v>3</v>
      </c>
      <c r="F4418" s="2" t="str">
        <f>VLOOKUP(E4418, [2]staffs!A:D,4,FALSE)</f>
        <v>genna.serrano@bikes.shop</v>
      </c>
      <c r="G4418" s="2">
        <f>VLOOKUP(D4418, [3]products!$A:$D, 4, FALSE)</f>
        <v>6</v>
      </c>
      <c r="H4418" s="2" t="str">
        <f>VLOOKUP(G4418, [4]categories!A:B, 2, FALSE)</f>
        <v>Mountain Bikes</v>
      </c>
      <c r="I4418" s="14">
        <f>VLOOKUP(A4418, [1]orders!A:B,2,FALSE)</f>
        <v>61</v>
      </c>
      <c r="J4418" s="14" t="str">
        <f>VLOOKUP(A4418, [1]orders!A:I,9,FALSE)</f>
        <v>elinore.aguilar@msn.com</v>
      </c>
      <c r="K4418" s="14">
        <f>VLOOKUP(A4418, [1]orders!A:J,10,FALSE)</f>
        <v>76901</v>
      </c>
      <c r="L4418" s="2" t="str">
        <f>IFERROR(VLOOKUP(C4418, [5]stores!A:B, 2, FALSE), "Unknown")</f>
        <v>Rowlett Bikes</v>
      </c>
      <c r="M4418" s="2" t="str">
        <f>VLOOKUP(D4418,[3]products!A:B,2,FALSE)</f>
        <v>Surly Big Dummy Frameset - 2017</v>
      </c>
      <c r="N4418" s="2" t="str">
        <f>VLOOKUP(D4418, [3]products!A:H, 8, FALSE)</f>
        <v>Surly</v>
      </c>
      <c r="O4418" s="21">
        <f>VLOOKUP(A4418, [1]orders!A:D, 4, FALSE)</f>
        <v>43200</v>
      </c>
      <c r="P4418" s="2">
        <v>2</v>
      </c>
      <c r="Q4418" s="2">
        <v>999.99</v>
      </c>
      <c r="R4418" s="27">
        <v>0.2</v>
      </c>
      <c r="S4418" s="2">
        <f t="shared" si="68"/>
        <v>1999.98</v>
      </c>
    </row>
    <row r="4419" spans="1:19" x14ac:dyDescent="0.3">
      <c r="A4419" s="2">
        <v>1515</v>
      </c>
      <c r="B4419" s="2">
        <v>2</v>
      </c>
      <c r="C4419" s="2">
        <f>VLOOKUP(A4419, [1]orders!A:G, 7, FALSE)</f>
        <v>3</v>
      </c>
      <c r="D4419" s="2">
        <v>202</v>
      </c>
      <c r="E4419" s="2">
        <f>VLOOKUP(C4419, [2]staffs!A:G,1,FALSE)</f>
        <v>3</v>
      </c>
      <c r="F4419" s="2" t="str">
        <f>VLOOKUP(E4419, [2]staffs!A:D,4,FALSE)</f>
        <v>genna.serrano@bikes.shop</v>
      </c>
      <c r="G4419" s="2">
        <f>VLOOKUP(D4419, [3]products!$A:$D, 4, FALSE)</f>
        <v>5</v>
      </c>
      <c r="H4419" s="2" t="str">
        <f>VLOOKUP(G4419, [4]categories!A:B, 2, FALSE)</f>
        <v>Electric Bikes</v>
      </c>
      <c r="I4419" s="14">
        <f>VLOOKUP(A4419, [1]orders!A:B,2,FALSE)</f>
        <v>61</v>
      </c>
      <c r="J4419" s="14" t="str">
        <f>VLOOKUP(A4419, [1]orders!A:I,9,FALSE)</f>
        <v>elinore.aguilar@msn.com</v>
      </c>
      <c r="K4419" s="14">
        <f>VLOOKUP(A4419, [1]orders!A:J,10,FALSE)</f>
        <v>76901</v>
      </c>
      <c r="L4419" s="2" t="str">
        <f>IFERROR(VLOOKUP(C4419, [5]stores!A:B, 2, FALSE), "Unknown")</f>
        <v>Rowlett Bikes</v>
      </c>
      <c r="M4419" s="2" t="str">
        <f>VLOOKUP(D4419,[3]products!A:B,2,FALSE)</f>
        <v>Trek Powerfly 5 Women's - 2018</v>
      </c>
      <c r="N4419" s="2" t="str">
        <f>VLOOKUP(D4419, [3]products!A:H, 8, FALSE)</f>
        <v>Trek</v>
      </c>
      <c r="O4419" s="21">
        <f>VLOOKUP(A4419, [1]orders!A:D, 4, FALSE)</f>
        <v>43200</v>
      </c>
      <c r="P4419" s="2">
        <v>2</v>
      </c>
      <c r="Q4419" s="2">
        <v>3499.99</v>
      </c>
      <c r="R4419" s="27">
        <v>0.1</v>
      </c>
      <c r="S4419" s="2">
        <f t="shared" ref="S4419:S4482" si="69">P4419*Q4419</f>
        <v>6999.98</v>
      </c>
    </row>
    <row r="4420" spans="1:19" x14ac:dyDescent="0.3">
      <c r="A4420" s="2">
        <v>1515</v>
      </c>
      <c r="B4420" s="2">
        <v>3</v>
      </c>
      <c r="C4420" s="2">
        <f>VLOOKUP(A4420, [1]orders!A:G, 7, FALSE)</f>
        <v>3</v>
      </c>
      <c r="D4420" s="2">
        <v>310</v>
      </c>
      <c r="E4420" s="2">
        <f>VLOOKUP(C4420, [2]staffs!A:G,1,FALSE)</f>
        <v>3</v>
      </c>
      <c r="F4420" s="2" t="str">
        <f>VLOOKUP(E4420, [2]staffs!A:D,4,FALSE)</f>
        <v>genna.serrano@bikes.shop</v>
      </c>
      <c r="G4420" s="2">
        <f>VLOOKUP(D4420, [3]products!$A:$D, 4, FALSE)</f>
        <v>2</v>
      </c>
      <c r="H4420" s="2" t="str">
        <f>VLOOKUP(G4420, [4]categories!A:B, 2, FALSE)</f>
        <v>Comfort Bicycles</v>
      </c>
      <c r="I4420" s="14">
        <f>VLOOKUP(A4420, [1]orders!A:B,2,FALSE)</f>
        <v>61</v>
      </c>
      <c r="J4420" s="14" t="str">
        <f>VLOOKUP(A4420, [1]orders!A:I,9,FALSE)</f>
        <v>elinore.aguilar@msn.com</v>
      </c>
      <c r="K4420" s="14">
        <f>VLOOKUP(A4420, [1]orders!A:J,10,FALSE)</f>
        <v>76901</v>
      </c>
      <c r="L4420" s="2" t="str">
        <f>IFERROR(VLOOKUP(C4420, [5]stores!A:B, 2, FALSE), "Unknown")</f>
        <v>Rowlett Bikes</v>
      </c>
      <c r="M4420" s="2" t="str">
        <f>VLOOKUP(D4420,[3]products!A:B,2,FALSE)</f>
        <v>Electra Townie Commute 27D Ladies - 2018</v>
      </c>
      <c r="N4420" s="2" t="str">
        <f>VLOOKUP(D4420, [3]products!A:H, 8, FALSE)</f>
        <v>Electra</v>
      </c>
      <c r="O4420" s="21">
        <f>VLOOKUP(A4420, [1]orders!A:D, 4, FALSE)</f>
        <v>43200</v>
      </c>
      <c r="P4420" s="2">
        <v>2</v>
      </c>
      <c r="Q4420" s="2">
        <v>899.99</v>
      </c>
      <c r="R4420" s="27">
        <v>0.05</v>
      </c>
      <c r="S4420" s="2">
        <f t="shared" si="69"/>
        <v>1799.98</v>
      </c>
    </row>
    <row r="4421" spans="1:19" x14ac:dyDescent="0.3">
      <c r="A4421" s="2">
        <v>1515</v>
      </c>
      <c r="B4421" s="2">
        <v>4</v>
      </c>
      <c r="C4421" s="2">
        <f>VLOOKUP(A4421, [1]orders!A:G, 7, FALSE)</f>
        <v>3</v>
      </c>
      <c r="D4421" s="2">
        <v>40</v>
      </c>
      <c r="E4421" s="2">
        <f>VLOOKUP(C4421, [2]staffs!A:G,1,FALSE)</f>
        <v>3</v>
      </c>
      <c r="F4421" s="2" t="str">
        <f>VLOOKUP(E4421, [2]staffs!A:D,4,FALSE)</f>
        <v>genna.serrano@bikes.shop</v>
      </c>
      <c r="G4421" s="2">
        <f>VLOOKUP(D4421, [3]products!$A:$D, 4, FALSE)</f>
        <v>6</v>
      </c>
      <c r="H4421" s="2" t="str">
        <f>VLOOKUP(G4421, [4]categories!A:B, 2, FALSE)</f>
        <v>Mountain Bikes</v>
      </c>
      <c r="I4421" s="14">
        <f>VLOOKUP(A4421, [1]orders!A:B,2,FALSE)</f>
        <v>61</v>
      </c>
      <c r="J4421" s="14" t="str">
        <f>VLOOKUP(A4421, [1]orders!A:I,9,FALSE)</f>
        <v>elinore.aguilar@msn.com</v>
      </c>
      <c r="K4421" s="14">
        <f>VLOOKUP(A4421, [1]orders!A:J,10,FALSE)</f>
        <v>76901</v>
      </c>
      <c r="L4421" s="2" t="str">
        <f>IFERROR(VLOOKUP(C4421, [5]stores!A:B, 2, FALSE), "Unknown")</f>
        <v>Rowlett Bikes</v>
      </c>
      <c r="M4421" s="2" t="str">
        <f>VLOOKUP(D4421,[3]products!A:B,2,FALSE)</f>
        <v>Trek Fuel EX 9.8 29 - 2017</v>
      </c>
      <c r="N4421" s="2" t="str">
        <f>VLOOKUP(D4421, [3]products!A:H, 8, FALSE)</f>
        <v>Trek</v>
      </c>
      <c r="O4421" s="21">
        <f>VLOOKUP(A4421, [1]orders!A:D, 4, FALSE)</f>
        <v>43200</v>
      </c>
      <c r="P4421" s="2">
        <v>1</v>
      </c>
      <c r="Q4421" s="2">
        <v>4999.99</v>
      </c>
      <c r="R4421" s="27">
        <v>0.1</v>
      </c>
      <c r="S4421" s="2">
        <f t="shared" si="69"/>
        <v>4999.99</v>
      </c>
    </row>
    <row r="4422" spans="1:19" x14ac:dyDescent="0.3">
      <c r="A4422" s="2">
        <v>1515</v>
      </c>
      <c r="B4422" s="2">
        <v>5</v>
      </c>
      <c r="C4422" s="2">
        <f>VLOOKUP(A4422, [1]orders!A:G, 7, FALSE)</f>
        <v>3</v>
      </c>
      <c r="D4422" s="2">
        <v>158</v>
      </c>
      <c r="E4422" s="2">
        <f>VLOOKUP(C4422, [2]staffs!A:G,1,FALSE)</f>
        <v>3</v>
      </c>
      <c r="F4422" s="2" t="str">
        <f>VLOOKUP(E4422, [2]staffs!A:D,4,FALSE)</f>
        <v>genna.serrano@bikes.shop</v>
      </c>
      <c r="G4422" s="2">
        <f>VLOOKUP(D4422, [3]products!$A:$D, 4, FALSE)</f>
        <v>7</v>
      </c>
      <c r="H4422" s="2" t="str">
        <f>VLOOKUP(G4422, [4]categories!A:B, 2, FALSE)</f>
        <v>Road Bikes</v>
      </c>
      <c r="I4422" s="14">
        <f>VLOOKUP(A4422, [1]orders!A:B,2,FALSE)</f>
        <v>61</v>
      </c>
      <c r="J4422" s="14" t="str">
        <f>VLOOKUP(A4422, [1]orders!A:I,9,FALSE)</f>
        <v>elinore.aguilar@msn.com</v>
      </c>
      <c r="K4422" s="14">
        <f>VLOOKUP(A4422, [1]orders!A:J,10,FALSE)</f>
        <v>76901</v>
      </c>
      <c r="L4422" s="2" t="str">
        <f>IFERROR(VLOOKUP(C4422, [5]stores!A:B, 2, FALSE), "Unknown")</f>
        <v>Rowlett Bikes</v>
      </c>
      <c r="M4422" s="2" t="str">
        <f>VLOOKUP(D4422,[3]products!A:B,2,FALSE)</f>
        <v>Trek CrossRip 1 - 2018</v>
      </c>
      <c r="N4422" s="2" t="str">
        <f>VLOOKUP(D4422, [3]products!A:H, 8, FALSE)</f>
        <v>Trek</v>
      </c>
      <c r="O4422" s="21">
        <f>VLOOKUP(A4422, [1]orders!A:D, 4, FALSE)</f>
        <v>43200</v>
      </c>
      <c r="P4422" s="2">
        <v>2</v>
      </c>
      <c r="Q4422" s="2">
        <v>959.99</v>
      </c>
      <c r="R4422" s="27">
        <v>0.2</v>
      </c>
      <c r="S4422" s="2">
        <f t="shared" si="69"/>
        <v>1919.98</v>
      </c>
    </row>
    <row r="4423" spans="1:19" x14ac:dyDescent="0.3">
      <c r="A4423" s="2">
        <v>1516</v>
      </c>
      <c r="B4423" s="2">
        <v>1</v>
      </c>
      <c r="C4423" s="2">
        <f>VLOOKUP(A4423, [1]orders!A:G, 7, FALSE)</f>
        <v>1</v>
      </c>
      <c r="D4423" s="2">
        <v>172</v>
      </c>
      <c r="E4423" s="2">
        <f>VLOOKUP(C4423, [2]staffs!A:G,1,FALSE)</f>
        <v>1</v>
      </c>
      <c r="F4423" s="2" t="str">
        <f>VLOOKUP(E4423, [2]staffs!A:D,4,FALSE)</f>
        <v>fabiola.jackson@bikes.shop</v>
      </c>
      <c r="G4423" s="2">
        <f>VLOOKUP(D4423, [3]products!$A:$D, 4, FALSE)</f>
        <v>7</v>
      </c>
      <c r="H4423" s="2" t="str">
        <f>VLOOKUP(G4423, [4]categories!A:B, 2, FALSE)</f>
        <v>Road Bikes</v>
      </c>
      <c r="I4423" s="14">
        <f>VLOOKUP(A4423, [1]orders!A:B,2,FALSE)</f>
        <v>47</v>
      </c>
      <c r="J4423" s="14" t="str">
        <f>VLOOKUP(A4423, [1]orders!A:I,9,FALSE)</f>
        <v>bridgette.guerra@hotmail.com</v>
      </c>
      <c r="K4423" s="14">
        <f>VLOOKUP(A4423, [1]orders!A:J,10,FALSE)</f>
        <v>94580</v>
      </c>
      <c r="L4423" s="2" t="str">
        <f>IFERROR(VLOOKUP(C4423, [5]stores!A:B, 2, FALSE), "Unknown")</f>
        <v>Santa Cruz Bikes</v>
      </c>
      <c r="M4423" s="2" t="str">
        <f>VLOOKUP(D4423,[3]products!A:B,2,FALSE)</f>
        <v>Trek Domane ALR Disc Frameset - 2018</v>
      </c>
      <c r="N4423" s="2" t="str">
        <f>VLOOKUP(D4423, [3]products!A:H, 8, FALSE)</f>
        <v>Trek</v>
      </c>
      <c r="O4423" s="21">
        <f>VLOOKUP(A4423, [1]orders!A:D, 4, FALSE)</f>
        <v>43201</v>
      </c>
      <c r="P4423" s="2">
        <v>2</v>
      </c>
      <c r="Q4423" s="2">
        <v>3199.99</v>
      </c>
      <c r="R4423" s="27">
        <v>0.1</v>
      </c>
      <c r="S4423" s="2">
        <f t="shared" si="69"/>
        <v>6399.98</v>
      </c>
    </row>
    <row r="4424" spans="1:19" x14ac:dyDescent="0.3">
      <c r="A4424" s="2">
        <v>1516</v>
      </c>
      <c r="B4424" s="2">
        <v>2</v>
      </c>
      <c r="C4424" s="2">
        <f>VLOOKUP(A4424, [1]orders!A:G, 7, FALSE)</f>
        <v>1</v>
      </c>
      <c r="D4424" s="2">
        <v>253</v>
      </c>
      <c r="E4424" s="2">
        <f>VLOOKUP(C4424, [2]staffs!A:G,1,FALSE)</f>
        <v>1</v>
      </c>
      <c r="F4424" s="2" t="str">
        <f>VLOOKUP(E4424, [2]staffs!A:D,4,FALSE)</f>
        <v>fabiola.jackson@bikes.shop</v>
      </c>
      <c r="G4424" s="2">
        <f>VLOOKUP(D4424, [3]products!$A:$D, 4, FALSE)</f>
        <v>3</v>
      </c>
      <c r="H4424" s="2" t="str">
        <f>VLOOKUP(G4424, [4]categories!A:B, 2, FALSE)</f>
        <v>Cruisers Bicycles</v>
      </c>
      <c r="I4424" s="14">
        <f>VLOOKUP(A4424, [1]orders!A:B,2,FALSE)</f>
        <v>47</v>
      </c>
      <c r="J4424" s="14" t="str">
        <f>VLOOKUP(A4424, [1]orders!A:I,9,FALSE)</f>
        <v>bridgette.guerra@hotmail.com</v>
      </c>
      <c r="K4424" s="14">
        <f>VLOOKUP(A4424, [1]orders!A:J,10,FALSE)</f>
        <v>94580</v>
      </c>
      <c r="L4424" s="2" t="str">
        <f>IFERROR(VLOOKUP(C4424, [5]stores!A:B, 2, FALSE), "Unknown")</f>
        <v>Santa Cruz Bikes</v>
      </c>
      <c r="M4424" s="2" t="str">
        <f>VLOOKUP(D4424,[3]products!A:B,2,FALSE)</f>
        <v>Electra Townie Go! 8i Ladies' - 2018</v>
      </c>
      <c r="N4424" s="2" t="str">
        <f>VLOOKUP(D4424, [3]products!A:H, 8, FALSE)</f>
        <v>Electra</v>
      </c>
      <c r="O4424" s="21">
        <f>VLOOKUP(A4424, [1]orders!A:D, 4, FALSE)</f>
        <v>43201</v>
      </c>
      <c r="P4424" s="2">
        <v>1</v>
      </c>
      <c r="Q4424" s="2">
        <v>2599.9899999999998</v>
      </c>
      <c r="R4424" s="27">
        <v>0.1</v>
      </c>
      <c r="S4424" s="2">
        <f t="shared" si="69"/>
        <v>2599.9899999999998</v>
      </c>
    </row>
    <row r="4425" spans="1:19" x14ac:dyDescent="0.3">
      <c r="A4425" s="2">
        <v>1516</v>
      </c>
      <c r="B4425" s="2">
        <v>3</v>
      </c>
      <c r="C4425" s="2">
        <f>VLOOKUP(A4425, [1]orders!A:G, 7, FALSE)</f>
        <v>1</v>
      </c>
      <c r="D4425" s="2">
        <v>196</v>
      </c>
      <c r="E4425" s="2">
        <f>VLOOKUP(C4425, [2]staffs!A:G,1,FALSE)</f>
        <v>1</v>
      </c>
      <c r="F4425" s="2" t="str">
        <f>VLOOKUP(E4425, [2]staffs!A:D,4,FALSE)</f>
        <v>fabiola.jackson@bikes.shop</v>
      </c>
      <c r="G4425" s="2">
        <f>VLOOKUP(D4425, [3]products!$A:$D, 4, FALSE)</f>
        <v>5</v>
      </c>
      <c r="H4425" s="2" t="str">
        <f>VLOOKUP(G4425, [4]categories!A:B, 2, FALSE)</f>
        <v>Electric Bikes</v>
      </c>
      <c r="I4425" s="14">
        <f>VLOOKUP(A4425, [1]orders!A:B,2,FALSE)</f>
        <v>47</v>
      </c>
      <c r="J4425" s="14" t="str">
        <f>VLOOKUP(A4425, [1]orders!A:I,9,FALSE)</f>
        <v>bridgette.guerra@hotmail.com</v>
      </c>
      <c r="K4425" s="14">
        <f>VLOOKUP(A4425, [1]orders!A:J,10,FALSE)</f>
        <v>94580</v>
      </c>
      <c r="L4425" s="2" t="str">
        <f>IFERROR(VLOOKUP(C4425, [5]stores!A:B, 2, FALSE), "Unknown")</f>
        <v>Santa Cruz Bikes</v>
      </c>
      <c r="M4425" s="2" t="str">
        <f>VLOOKUP(D4425,[3]products!A:B,2,FALSE)</f>
        <v>Trek Verve+ - 2018</v>
      </c>
      <c r="N4425" s="2" t="str">
        <f>VLOOKUP(D4425, [3]products!A:H, 8, FALSE)</f>
        <v>Trek</v>
      </c>
      <c r="O4425" s="21">
        <f>VLOOKUP(A4425, [1]orders!A:D, 4, FALSE)</f>
        <v>43201</v>
      </c>
      <c r="P4425" s="2">
        <v>2</v>
      </c>
      <c r="Q4425" s="2">
        <v>2299.9899999999998</v>
      </c>
      <c r="R4425" s="27">
        <v>0.2</v>
      </c>
      <c r="S4425" s="2">
        <f t="shared" si="69"/>
        <v>4599.9799999999996</v>
      </c>
    </row>
    <row r="4426" spans="1:19" x14ac:dyDescent="0.3">
      <c r="A4426" s="2">
        <v>1516</v>
      </c>
      <c r="B4426" s="2">
        <v>4</v>
      </c>
      <c r="C4426" s="2">
        <f>VLOOKUP(A4426, [1]orders!A:G, 7, FALSE)</f>
        <v>1</v>
      </c>
      <c r="D4426" s="2">
        <v>259</v>
      </c>
      <c r="E4426" s="2">
        <f>VLOOKUP(C4426, [2]staffs!A:G,1,FALSE)</f>
        <v>1</v>
      </c>
      <c r="F4426" s="2" t="str">
        <f>VLOOKUP(E4426, [2]staffs!A:D,4,FALSE)</f>
        <v>fabiola.jackson@bikes.shop</v>
      </c>
      <c r="G4426" s="2">
        <f>VLOOKUP(D4426, [3]products!$A:$D, 4, FALSE)</f>
        <v>3</v>
      </c>
      <c r="H4426" s="2" t="str">
        <f>VLOOKUP(G4426, [4]categories!A:B, 2, FALSE)</f>
        <v>Cruisers Bicycles</v>
      </c>
      <c r="I4426" s="14">
        <f>VLOOKUP(A4426, [1]orders!A:B,2,FALSE)</f>
        <v>47</v>
      </c>
      <c r="J4426" s="14" t="str">
        <f>VLOOKUP(A4426, [1]orders!A:I,9,FALSE)</f>
        <v>bridgette.guerra@hotmail.com</v>
      </c>
      <c r="K4426" s="14">
        <f>VLOOKUP(A4426, [1]orders!A:J,10,FALSE)</f>
        <v>94580</v>
      </c>
      <c r="L4426" s="2" t="str">
        <f>IFERROR(VLOOKUP(C4426, [5]stores!A:B, 2, FALSE), "Unknown")</f>
        <v>Santa Cruz Bikes</v>
      </c>
      <c r="M4426" s="2" t="str">
        <f>VLOOKUP(D4426,[3]products!A:B,2,FALSE)</f>
        <v>Electra Amsterdam Royal 8i Ladies - 2018</v>
      </c>
      <c r="N4426" s="2" t="str">
        <f>VLOOKUP(D4426, [3]products!A:H, 8, FALSE)</f>
        <v>Electra</v>
      </c>
      <c r="O4426" s="21">
        <f>VLOOKUP(A4426, [1]orders!A:D, 4, FALSE)</f>
        <v>43201</v>
      </c>
      <c r="P4426" s="2">
        <v>2</v>
      </c>
      <c r="Q4426" s="2">
        <v>1199.99</v>
      </c>
      <c r="R4426" s="27">
        <v>0.2</v>
      </c>
      <c r="S4426" s="2">
        <f t="shared" si="69"/>
        <v>2399.98</v>
      </c>
    </row>
    <row r="4427" spans="1:19" x14ac:dyDescent="0.3">
      <c r="A4427" s="2">
        <v>1516</v>
      </c>
      <c r="B4427" s="2">
        <v>5</v>
      </c>
      <c r="C4427" s="2">
        <f>VLOOKUP(A4427, [1]orders!A:G, 7, FALSE)</f>
        <v>1</v>
      </c>
      <c r="D4427" s="2">
        <v>271</v>
      </c>
      <c r="E4427" s="2">
        <f>VLOOKUP(C4427, [2]staffs!A:G,1,FALSE)</f>
        <v>1</v>
      </c>
      <c r="F4427" s="2" t="str">
        <f>VLOOKUP(E4427, [2]staffs!A:D,4,FALSE)</f>
        <v>fabiola.jackson@bikes.shop</v>
      </c>
      <c r="G4427" s="2">
        <f>VLOOKUP(D4427, [3]products!$A:$D, 4, FALSE)</f>
        <v>1</v>
      </c>
      <c r="H4427" s="2" t="str">
        <f>VLOOKUP(G4427, [4]categories!A:B, 2, FALSE)</f>
        <v>Children Bicycles</v>
      </c>
      <c r="I4427" s="14">
        <f>VLOOKUP(A4427, [1]orders!A:B,2,FALSE)</f>
        <v>47</v>
      </c>
      <c r="J4427" s="14" t="str">
        <f>VLOOKUP(A4427, [1]orders!A:I,9,FALSE)</f>
        <v>bridgette.guerra@hotmail.com</v>
      </c>
      <c r="K4427" s="14">
        <f>VLOOKUP(A4427, [1]orders!A:J,10,FALSE)</f>
        <v>94580</v>
      </c>
      <c r="L4427" s="2" t="str">
        <f>IFERROR(VLOOKUP(C4427, [5]stores!A:B, 2, FALSE), "Unknown")</f>
        <v>Santa Cruz Bikes</v>
      </c>
      <c r="M4427" s="2" t="str">
        <f>VLOOKUP(D4427,[3]products!A:B,2,FALSE)</f>
        <v>Trek Precaliber 16 Girl's - 2018</v>
      </c>
      <c r="N4427" s="2" t="str">
        <f>VLOOKUP(D4427, [3]products!A:H, 8, FALSE)</f>
        <v>Trek</v>
      </c>
      <c r="O4427" s="21">
        <f>VLOOKUP(A4427, [1]orders!A:D, 4, FALSE)</f>
        <v>43201</v>
      </c>
      <c r="P4427" s="2">
        <v>2</v>
      </c>
      <c r="Q4427" s="2">
        <v>209.99</v>
      </c>
      <c r="R4427" s="27">
        <v>0.2</v>
      </c>
      <c r="S4427" s="2">
        <f t="shared" si="69"/>
        <v>419.98</v>
      </c>
    </row>
    <row r="4428" spans="1:19" x14ac:dyDescent="0.3">
      <c r="A4428" s="2">
        <v>1517</v>
      </c>
      <c r="B4428" s="2">
        <v>1</v>
      </c>
      <c r="C4428" s="2">
        <f>VLOOKUP(A4428, [1]orders!A:G, 7, FALSE)</f>
        <v>1</v>
      </c>
      <c r="D4428" s="2">
        <v>303</v>
      </c>
      <c r="E4428" s="2">
        <f>VLOOKUP(C4428, [2]staffs!A:G,1,FALSE)</f>
        <v>1</v>
      </c>
      <c r="F4428" s="2" t="str">
        <f>VLOOKUP(E4428, [2]staffs!A:D,4,FALSE)</f>
        <v>fabiola.jackson@bikes.shop</v>
      </c>
      <c r="G4428" s="2">
        <f>VLOOKUP(D4428, [3]products!$A:$D, 4, FALSE)</f>
        <v>2</v>
      </c>
      <c r="H4428" s="2" t="str">
        <f>VLOOKUP(G4428, [4]categories!A:B, 2, FALSE)</f>
        <v>Comfort Bicycles</v>
      </c>
      <c r="I4428" s="14">
        <f>VLOOKUP(A4428, [1]orders!A:B,2,FALSE)</f>
        <v>97</v>
      </c>
      <c r="J4428" s="14" t="str">
        <f>VLOOKUP(A4428, [1]orders!A:I,9,FALSE)</f>
        <v>louanne.martin@hotmail.com</v>
      </c>
      <c r="K4428" s="14">
        <f>VLOOKUP(A4428, [1]orders!A:J,10,FALSE)</f>
        <v>95993</v>
      </c>
      <c r="L4428" s="2" t="str">
        <f>IFERROR(VLOOKUP(C4428, [5]stores!A:B, 2, FALSE), "Unknown")</f>
        <v>Santa Cruz Bikes</v>
      </c>
      <c r="M4428" s="2" t="str">
        <f>VLOOKUP(D4428,[3]products!A:B,2,FALSE)</f>
        <v>Electra Townie Go! 8i - 2017/2018</v>
      </c>
      <c r="N4428" s="2" t="str">
        <f>VLOOKUP(D4428, [3]products!A:H, 8, FALSE)</f>
        <v>Electra</v>
      </c>
      <c r="O4428" s="21">
        <f>VLOOKUP(A4428, [1]orders!A:D, 4, FALSE)</f>
        <v>43201</v>
      </c>
      <c r="P4428" s="2">
        <v>2</v>
      </c>
      <c r="Q4428" s="2">
        <v>2599.9899999999998</v>
      </c>
      <c r="R4428" s="27">
        <v>7.0000000000000007E-2</v>
      </c>
      <c r="S4428" s="2">
        <f t="shared" si="69"/>
        <v>5199.9799999999996</v>
      </c>
    </row>
    <row r="4429" spans="1:19" x14ac:dyDescent="0.3">
      <c r="A4429" s="2">
        <v>1517</v>
      </c>
      <c r="B4429" s="2">
        <v>2</v>
      </c>
      <c r="C4429" s="2">
        <f>VLOOKUP(A4429, [1]orders!A:G, 7, FALSE)</f>
        <v>1</v>
      </c>
      <c r="D4429" s="2">
        <v>226</v>
      </c>
      <c r="E4429" s="2">
        <f>VLOOKUP(C4429, [2]staffs!A:G,1,FALSE)</f>
        <v>1</v>
      </c>
      <c r="F4429" s="2" t="str">
        <f>VLOOKUP(E4429, [2]staffs!A:D,4,FALSE)</f>
        <v>fabiola.jackson@bikes.shop</v>
      </c>
      <c r="G4429" s="2">
        <f>VLOOKUP(D4429, [3]products!$A:$D, 4, FALSE)</f>
        <v>3</v>
      </c>
      <c r="H4429" s="2" t="str">
        <f>VLOOKUP(G4429, [4]categories!A:B, 2, FALSE)</f>
        <v>Cruisers Bicycles</v>
      </c>
      <c r="I4429" s="14">
        <f>VLOOKUP(A4429, [1]orders!A:B,2,FALSE)</f>
        <v>97</v>
      </c>
      <c r="J4429" s="14" t="str">
        <f>VLOOKUP(A4429, [1]orders!A:I,9,FALSE)</f>
        <v>louanne.martin@hotmail.com</v>
      </c>
      <c r="K4429" s="14">
        <f>VLOOKUP(A4429, [1]orders!A:J,10,FALSE)</f>
        <v>95993</v>
      </c>
      <c r="L4429" s="2" t="str">
        <f>IFERROR(VLOOKUP(C4429, [5]stores!A:B, 2, FALSE), "Unknown")</f>
        <v>Santa Cruz Bikes</v>
      </c>
      <c r="M4429" s="2" t="str">
        <f>VLOOKUP(D4429,[3]products!A:B,2,FALSE)</f>
        <v>Electra Townie Original 21D EQ - 2017/2018</v>
      </c>
      <c r="N4429" s="2" t="str">
        <f>VLOOKUP(D4429, [3]products!A:H, 8, FALSE)</f>
        <v>Electra</v>
      </c>
      <c r="O4429" s="21">
        <f>VLOOKUP(A4429, [1]orders!A:D, 4, FALSE)</f>
        <v>43201</v>
      </c>
      <c r="P4429" s="2">
        <v>2</v>
      </c>
      <c r="Q4429" s="2">
        <v>679.99</v>
      </c>
      <c r="R4429" s="27">
        <v>0.05</v>
      </c>
      <c r="S4429" s="2">
        <f t="shared" si="69"/>
        <v>1359.98</v>
      </c>
    </row>
    <row r="4430" spans="1:19" x14ac:dyDescent="0.3">
      <c r="A4430" s="2">
        <v>1518</v>
      </c>
      <c r="B4430" s="2">
        <v>1</v>
      </c>
      <c r="C4430" s="2">
        <f>VLOOKUP(A4430, [1]orders!A:G, 7, FALSE)</f>
        <v>1</v>
      </c>
      <c r="D4430" s="2">
        <v>304</v>
      </c>
      <c r="E4430" s="2">
        <f>VLOOKUP(C4430, [2]staffs!A:G,1,FALSE)</f>
        <v>1</v>
      </c>
      <c r="F4430" s="2" t="str">
        <f>VLOOKUP(E4430, [2]staffs!A:D,4,FALSE)</f>
        <v>fabiola.jackson@bikes.shop</v>
      </c>
      <c r="G4430" s="2">
        <f>VLOOKUP(D4430, [3]products!$A:$D, 4, FALSE)</f>
        <v>2</v>
      </c>
      <c r="H4430" s="2" t="str">
        <f>VLOOKUP(G4430, [4]categories!A:B, 2, FALSE)</f>
        <v>Comfort Bicycles</v>
      </c>
      <c r="I4430" s="14">
        <f>VLOOKUP(A4430, [1]orders!A:B,2,FALSE)</f>
        <v>175</v>
      </c>
      <c r="J4430" s="14" t="str">
        <f>VLOOKUP(A4430, [1]orders!A:I,9,FALSE)</f>
        <v>nova.hess@msn.com</v>
      </c>
      <c r="K4430" s="14">
        <f>VLOOKUP(A4430, [1]orders!A:J,10,FALSE)</f>
        <v>91010</v>
      </c>
      <c r="L4430" s="2" t="str">
        <f>IFERROR(VLOOKUP(C4430, [5]stores!A:B, 2, FALSE), "Unknown")</f>
        <v>Santa Cruz Bikes</v>
      </c>
      <c r="M4430" s="2" t="str">
        <f>VLOOKUP(D4430,[3]products!A:B,2,FALSE)</f>
        <v>Electra Townie Original 21D EQ - 2017/2018</v>
      </c>
      <c r="N4430" s="2" t="str">
        <f>VLOOKUP(D4430, [3]products!A:H, 8, FALSE)</f>
        <v>Electra</v>
      </c>
      <c r="O4430" s="21">
        <f>VLOOKUP(A4430, [1]orders!A:D, 4, FALSE)</f>
        <v>43201</v>
      </c>
      <c r="P4430" s="2">
        <v>2</v>
      </c>
      <c r="Q4430" s="2">
        <v>679.99</v>
      </c>
      <c r="R4430" s="27">
        <v>0.1</v>
      </c>
      <c r="S4430" s="2">
        <f t="shared" si="69"/>
        <v>1359.98</v>
      </c>
    </row>
    <row r="4431" spans="1:19" x14ac:dyDescent="0.3">
      <c r="A4431" s="2">
        <v>1518</v>
      </c>
      <c r="B4431" s="2">
        <v>2</v>
      </c>
      <c r="C4431" s="2">
        <f>VLOOKUP(A4431, [1]orders!A:G, 7, FALSE)</f>
        <v>1</v>
      </c>
      <c r="D4431" s="2">
        <v>182</v>
      </c>
      <c r="E4431" s="2">
        <f>VLOOKUP(C4431, [2]staffs!A:G,1,FALSE)</f>
        <v>1</v>
      </c>
      <c r="F4431" s="2" t="str">
        <f>VLOOKUP(E4431, [2]staffs!A:D,4,FALSE)</f>
        <v>fabiola.jackson@bikes.shop</v>
      </c>
      <c r="G4431" s="2">
        <f>VLOOKUP(D4431, [3]products!$A:$D, 4, FALSE)</f>
        <v>7</v>
      </c>
      <c r="H4431" s="2" t="str">
        <f>VLOOKUP(G4431, [4]categories!A:B, 2, FALSE)</f>
        <v>Road Bikes</v>
      </c>
      <c r="I4431" s="14">
        <f>VLOOKUP(A4431, [1]orders!A:B,2,FALSE)</f>
        <v>175</v>
      </c>
      <c r="J4431" s="14" t="str">
        <f>VLOOKUP(A4431, [1]orders!A:I,9,FALSE)</f>
        <v>nova.hess@msn.com</v>
      </c>
      <c r="K4431" s="14">
        <f>VLOOKUP(A4431, [1]orders!A:J,10,FALSE)</f>
        <v>91010</v>
      </c>
      <c r="L4431" s="2" t="str">
        <f>IFERROR(VLOOKUP(C4431, [5]stores!A:B, 2, FALSE), "Unknown")</f>
        <v>Santa Cruz Bikes</v>
      </c>
      <c r="M4431" s="2" t="str">
        <f>VLOOKUP(D4431,[3]products!A:B,2,FALSE)</f>
        <v>Trek Domane SL 5 Disc - 2018</v>
      </c>
      <c r="N4431" s="2" t="str">
        <f>VLOOKUP(D4431, [3]products!A:H, 8, FALSE)</f>
        <v>Trek</v>
      </c>
      <c r="O4431" s="21">
        <f>VLOOKUP(A4431, [1]orders!A:D, 4, FALSE)</f>
        <v>43201</v>
      </c>
      <c r="P4431" s="2">
        <v>2</v>
      </c>
      <c r="Q4431" s="2">
        <v>2499.9899999999998</v>
      </c>
      <c r="R4431" s="27">
        <v>0.05</v>
      </c>
      <c r="S4431" s="2">
        <f t="shared" si="69"/>
        <v>4999.9799999999996</v>
      </c>
    </row>
    <row r="4432" spans="1:19" x14ac:dyDescent="0.3">
      <c r="A4432" s="2">
        <v>1518</v>
      </c>
      <c r="B4432" s="2">
        <v>3</v>
      </c>
      <c r="C4432" s="2">
        <f>VLOOKUP(A4432, [1]orders!A:G, 7, FALSE)</f>
        <v>1</v>
      </c>
      <c r="D4432" s="2">
        <v>252</v>
      </c>
      <c r="E4432" s="2">
        <f>VLOOKUP(C4432, [2]staffs!A:G,1,FALSE)</f>
        <v>1</v>
      </c>
      <c r="F4432" s="2" t="str">
        <f>VLOOKUP(E4432, [2]staffs!A:D,4,FALSE)</f>
        <v>fabiola.jackson@bikes.shop</v>
      </c>
      <c r="G4432" s="2">
        <f>VLOOKUP(D4432, [3]products!$A:$D, 4, FALSE)</f>
        <v>3</v>
      </c>
      <c r="H4432" s="2" t="str">
        <f>VLOOKUP(G4432, [4]categories!A:B, 2, FALSE)</f>
        <v>Cruisers Bicycles</v>
      </c>
      <c r="I4432" s="14">
        <f>VLOOKUP(A4432, [1]orders!A:B,2,FALSE)</f>
        <v>175</v>
      </c>
      <c r="J4432" s="14" t="str">
        <f>VLOOKUP(A4432, [1]orders!A:I,9,FALSE)</f>
        <v>nova.hess@msn.com</v>
      </c>
      <c r="K4432" s="14">
        <f>VLOOKUP(A4432, [1]orders!A:J,10,FALSE)</f>
        <v>91010</v>
      </c>
      <c r="L4432" s="2" t="str">
        <f>IFERROR(VLOOKUP(C4432, [5]stores!A:B, 2, FALSE), "Unknown")</f>
        <v>Santa Cruz Bikes</v>
      </c>
      <c r="M4432" s="2" t="str">
        <f>VLOOKUP(D4432,[3]products!A:B,2,FALSE)</f>
        <v>Electra Townie Commute Go! Ladies' - 2018</v>
      </c>
      <c r="N4432" s="2" t="str">
        <f>VLOOKUP(D4432, [3]products!A:H, 8, FALSE)</f>
        <v>Electra</v>
      </c>
      <c r="O4432" s="21">
        <f>VLOOKUP(A4432, [1]orders!A:D, 4, FALSE)</f>
        <v>43201</v>
      </c>
      <c r="P4432" s="2">
        <v>2</v>
      </c>
      <c r="Q4432" s="2">
        <v>2999.99</v>
      </c>
      <c r="R4432" s="27">
        <v>0.05</v>
      </c>
      <c r="S4432" s="2">
        <f t="shared" si="69"/>
        <v>5999.98</v>
      </c>
    </row>
    <row r="4433" spans="1:19" x14ac:dyDescent="0.3">
      <c r="A4433" s="2">
        <v>1519</v>
      </c>
      <c r="B4433" s="2">
        <v>1</v>
      </c>
      <c r="C4433" s="2">
        <f>VLOOKUP(A4433, [1]orders!A:G, 7, FALSE)</f>
        <v>2</v>
      </c>
      <c r="D4433" s="2">
        <v>150</v>
      </c>
      <c r="E4433" s="2">
        <f>VLOOKUP(C4433, [2]staffs!A:G,1,FALSE)</f>
        <v>2</v>
      </c>
      <c r="F4433" s="2" t="str">
        <f>VLOOKUP(E4433, [2]staffs!A:D,4,FALSE)</f>
        <v>mireya.copeland@bikes.shop</v>
      </c>
      <c r="G4433" s="2">
        <f>VLOOKUP(D4433, [3]products!$A:$D, 4, FALSE)</f>
        <v>7</v>
      </c>
      <c r="H4433" s="2" t="str">
        <f>VLOOKUP(G4433, [4]categories!A:B, 2, FALSE)</f>
        <v>Road Bikes</v>
      </c>
      <c r="I4433" s="14">
        <f>VLOOKUP(A4433, [1]orders!A:B,2,FALSE)</f>
        <v>26</v>
      </c>
      <c r="J4433" s="14" t="str">
        <f>VLOOKUP(A4433, [1]orders!A:I,9,FALSE)</f>
        <v>theo.reese@gmail.com</v>
      </c>
      <c r="K4433" s="14">
        <f>VLOOKUP(A4433, [1]orders!A:J,10,FALSE)</f>
        <v>11561</v>
      </c>
      <c r="L4433" s="2" t="str">
        <f>IFERROR(VLOOKUP(C4433, [5]stores!A:B, 2, FALSE), "Unknown")</f>
        <v>Baldwin Bikes</v>
      </c>
      <c r="M4433" s="2" t="str">
        <f>VLOOKUP(D4433,[3]products!A:B,2,FALSE)</f>
        <v>Trek Emonda SL 7 - 2018</v>
      </c>
      <c r="N4433" s="2" t="str">
        <f>VLOOKUP(D4433, [3]products!A:H, 8, FALSE)</f>
        <v>Trek</v>
      </c>
      <c r="O4433" s="21">
        <f>VLOOKUP(A4433, [1]orders!A:D, 4, FALSE)</f>
        <v>43201</v>
      </c>
      <c r="P4433" s="2">
        <v>1</v>
      </c>
      <c r="Q4433" s="2">
        <v>4499.99</v>
      </c>
      <c r="R4433" s="27">
        <v>0.2</v>
      </c>
      <c r="S4433" s="2">
        <f t="shared" si="69"/>
        <v>4499.99</v>
      </c>
    </row>
    <row r="4434" spans="1:19" x14ac:dyDescent="0.3">
      <c r="A4434" s="2">
        <v>1519</v>
      </c>
      <c r="B4434" s="2">
        <v>2</v>
      </c>
      <c r="C4434" s="2">
        <f>VLOOKUP(A4434, [1]orders!A:G, 7, FALSE)</f>
        <v>2</v>
      </c>
      <c r="D4434" s="2">
        <v>85</v>
      </c>
      <c r="E4434" s="2">
        <f>VLOOKUP(C4434, [2]staffs!A:G,1,FALSE)</f>
        <v>2</v>
      </c>
      <c r="F4434" s="2" t="str">
        <f>VLOOKUP(E4434, [2]staffs!A:D,4,FALSE)</f>
        <v>mireya.copeland@bikes.shop</v>
      </c>
      <c r="G4434" s="2">
        <f>VLOOKUP(D4434, [3]products!$A:$D, 4, FALSE)</f>
        <v>1</v>
      </c>
      <c r="H4434" s="2" t="str">
        <f>VLOOKUP(G4434, [4]categories!A:B, 2, FALSE)</f>
        <v>Children Bicycles</v>
      </c>
      <c r="I4434" s="14">
        <f>VLOOKUP(A4434, [1]orders!A:B,2,FALSE)</f>
        <v>26</v>
      </c>
      <c r="J4434" s="14" t="str">
        <f>VLOOKUP(A4434, [1]orders!A:I,9,FALSE)</f>
        <v>theo.reese@gmail.com</v>
      </c>
      <c r="K4434" s="14">
        <f>VLOOKUP(A4434, [1]orders!A:J,10,FALSE)</f>
        <v>11561</v>
      </c>
      <c r="L4434" s="2" t="str">
        <f>IFERROR(VLOOKUP(C4434, [5]stores!A:B, 2, FALSE), "Unknown")</f>
        <v>Baldwin Bikes</v>
      </c>
      <c r="M4434" s="2" t="str">
        <f>VLOOKUP(D4434,[3]products!A:B,2,FALSE)</f>
        <v>Haro Downtown 16 - 2017</v>
      </c>
      <c r="N4434" s="2" t="str">
        <f>VLOOKUP(D4434, [3]products!A:H, 8, FALSE)</f>
        <v>Haro</v>
      </c>
      <c r="O4434" s="21">
        <f>VLOOKUP(A4434, [1]orders!A:D, 4, FALSE)</f>
        <v>43201</v>
      </c>
      <c r="P4434" s="2">
        <v>2</v>
      </c>
      <c r="Q4434" s="2">
        <v>329.99</v>
      </c>
      <c r="R4434" s="27">
        <v>0.2</v>
      </c>
      <c r="S4434" s="2">
        <f t="shared" si="69"/>
        <v>659.98</v>
      </c>
    </row>
    <row r="4435" spans="1:19" x14ac:dyDescent="0.3">
      <c r="A4435" s="2">
        <v>1519</v>
      </c>
      <c r="B4435" s="2">
        <v>3</v>
      </c>
      <c r="C4435" s="2">
        <f>VLOOKUP(A4435, [1]orders!A:G, 7, FALSE)</f>
        <v>2</v>
      </c>
      <c r="D4435" s="2">
        <v>124</v>
      </c>
      <c r="E4435" s="2">
        <f>VLOOKUP(C4435, [2]staffs!A:G,1,FALSE)</f>
        <v>2</v>
      </c>
      <c r="F4435" s="2" t="str">
        <f>VLOOKUP(E4435, [2]staffs!A:D,4,FALSE)</f>
        <v>mireya.copeland@bikes.shop</v>
      </c>
      <c r="G4435" s="2">
        <f>VLOOKUP(D4435, [3]products!$A:$D, 4, FALSE)</f>
        <v>6</v>
      </c>
      <c r="H4435" s="2" t="str">
        <f>VLOOKUP(G4435, [4]categories!A:B, 2, FALSE)</f>
        <v>Mountain Bikes</v>
      </c>
      <c r="I4435" s="14">
        <f>VLOOKUP(A4435, [1]orders!A:B,2,FALSE)</f>
        <v>26</v>
      </c>
      <c r="J4435" s="14" t="str">
        <f>VLOOKUP(A4435, [1]orders!A:I,9,FALSE)</f>
        <v>theo.reese@gmail.com</v>
      </c>
      <c r="K4435" s="14">
        <f>VLOOKUP(A4435, [1]orders!A:J,10,FALSE)</f>
        <v>11561</v>
      </c>
      <c r="L4435" s="2" t="str">
        <f>IFERROR(VLOOKUP(C4435, [5]stores!A:B, 2, FALSE), "Unknown")</f>
        <v>Baldwin Bikes</v>
      </c>
      <c r="M4435" s="2" t="str">
        <f>VLOOKUP(D4435,[3]products!A:B,2,FALSE)</f>
        <v>Surly Krampus - 2018</v>
      </c>
      <c r="N4435" s="2" t="str">
        <f>VLOOKUP(D4435, [3]products!A:H, 8, FALSE)</f>
        <v>Surly</v>
      </c>
      <c r="O4435" s="21">
        <f>VLOOKUP(A4435, [1]orders!A:D, 4, FALSE)</f>
        <v>43201</v>
      </c>
      <c r="P4435" s="2">
        <v>2</v>
      </c>
      <c r="Q4435" s="2">
        <v>1499</v>
      </c>
      <c r="R4435" s="27">
        <v>7.0000000000000007E-2</v>
      </c>
      <c r="S4435" s="2">
        <f t="shared" si="69"/>
        <v>2998</v>
      </c>
    </row>
    <row r="4436" spans="1:19" x14ac:dyDescent="0.3">
      <c r="A4436" s="2">
        <v>1519</v>
      </c>
      <c r="B4436" s="2">
        <v>4</v>
      </c>
      <c r="C4436" s="2">
        <f>VLOOKUP(A4436, [1]orders!A:G, 7, FALSE)</f>
        <v>2</v>
      </c>
      <c r="D4436" s="2">
        <v>65</v>
      </c>
      <c r="E4436" s="2">
        <f>VLOOKUP(C4436, [2]staffs!A:G,1,FALSE)</f>
        <v>2</v>
      </c>
      <c r="F4436" s="2" t="str">
        <f>VLOOKUP(E4436, [2]staffs!A:D,4,FALSE)</f>
        <v>mireya.copeland@bikes.shop</v>
      </c>
      <c r="G4436" s="2">
        <f>VLOOKUP(D4436, [3]products!$A:$D, 4, FALSE)</f>
        <v>3</v>
      </c>
      <c r="H4436" s="2" t="str">
        <f>VLOOKUP(G4436, [4]categories!A:B, 2, FALSE)</f>
        <v>Cruisers Bicycles</v>
      </c>
      <c r="I4436" s="14">
        <f>VLOOKUP(A4436, [1]orders!A:B,2,FALSE)</f>
        <v>26</v>
      </c>
      <c r="J4436" s="14" t="str">
        <f>VLOOKUP(A4436, [1]orders!A:I,9,FALSE)</f>
        <v>theo.reese@gmail.com</v>
      </c>
      <c r="K4436" s="14">
        <f>VLOOKUP(A4436, [1]orders!A:J,10,FALSE)</f>
        <v>11561</v>
      </c>
      <c r="L4436" s="2" t="str">
        <f>IFERROR(VLOOKUP(C4436, [5]stores!A:B, 2, FALSE), "Unknown")</f>
        <v>Baldwin Bikes</v>
      </c>
      <c r="M4436" s="2" t="str">
        <f>VLOOKUP(D4436,[3]products!A:B,2,FALSE)</f>
        <v>Sun Bicycles Lil Bolt Type-R - 2017</v>
      </c>
      <c r="N4436" s="2" t="str">
        <f>VLOOKUP(D4436, [3]products!A:H, 8, FALSE)</f>
        <v>Sun Bicycles</v>
      </c>
      <c r="O4436" s="21">
        <f>VLOOKUP(A4436, [1]orders!A:D, 4, FALSE)</f>
        <v>43201</v>
      </c>
      <c r="P4436" s="2">
        <v>1</v>
      </c>
      <c r="Q4436" s="2">
        <v>346.99</v>
      </c>
      <c r="R4436" s="27">
        <v>0.2</v>
      </c>
      <c r="S4436" s="2">
        <f t="shared" si="69"/>
        <v>346.99</v>
      </c>
    </row>
    <row r="4437" spans="1:19" x14ac:dyDescent="0.3">
      <c r="A4437" s="2">
        <v>1519</v>
      </c>
      <c r="B4437" s="2">
        <v>5</v>
      </c>
      <c r="C4437" s="2">
        <f>VLOOKUP(A4437, [1]orders!A:G, 7, FALSE)</f>
        <v>2</v>
      </c>
      <c r="D4437" s="2">
        <v>265</v>
      </c>
      <c r="E4437" s="2">
        <f>VLOOKUP(C4437, [2]staffs!A:G,1,FALSE)</f>
        <v>2</v>
      </c>
      <c r="F4437" s="2" t="str">
        <f>VLOOKUP(E4437, [2]staffs!A:D,4,FALSE)</f>
        <v>mireya.copeland@bikes.shop</v>
      </c>
      <c r="G4437" s="2">
        <f>VLOOKUP(D4437, [3]products!$A:$D, 4, FALSE)</f>
        <v>1</v>
      </c>
      <c r="H4437" s="2" t="str">
        <f>VLOOKUP(G4437, [4]categories!A:B, 2, FALSE)</f>
        <v>Children Bicycles</v>
      </c>
      <c r="I4437" s="14">
        <f>VLOOKUP(A4437, [1]orders!A:B,2,FALSE)</f>
        <v>26</v>
      </c>
      <c r="J4437" s="14" t="str">
        <f>VLOOKUP(A4437, [1]orders!A:I,9,FALSE)</f>
        <v>theo.reese@gmail.com</v>
      </c>
      <c r="K4437" s="14">
        <f>VLOOKUP(A4437, [1]orders!A:J,10,FALSE)</f>
        <v>11561</v>
      </c>
      <c r="L4437" s="2" t="str">
        <f>IFERROR(VLOOKUP(C4437, [5]stores!A:B, 2, FALSE), "Unknown")</f>
        <v>Baldwin Bikes</v>
      </c>
      <c r="M4437" s="2" t="str">
        <f>VLOOKUP(D4437,[3]products!A:B,2,FALSE)</f>
        <v>Strider Strider 20 Sport - 2018</v>
      </c>
      <c r="N4437" s="2" t="str">
        <f>VLOOKUP(D4437, [3]products!A:H, 8, FALSE)</f>
        <v>Strider</v>
      </c>
      <c r="O4437" s="21">
        <f>VLOOKUP(A4437, [1]orders!A:D, 4, FALSE)</f>
        <v>43201</v>
      </c>
      <c r="P4437" s="2">
        <v>2</v>
      </c>
      <c r="Q4437" s="2">
        <v>289.99</v>
      </c>
      <c r="R4437" s="27">
        <v>0.05</v>
      </c>
      <c r="S4437" s="2">
        <f t="shared" si="69"/>
        <v>579.98</v>
      </c>
    </row>
    <row r="4438" spans="1:19" x14ac:dyDescent="0.3">
      <c r="A4438" s="2">
        <v>1520</v>
      </c>
      <c r="B4438" s="2">
        <v>1</v>
      </c>
      <c r="C4438" s="2">
        <f>VLOOKUP(A4438, [1]orders!A:G, 7, FALSE)</f>
        <v>3</v>
      </c>
      <c r="D4438" s="2">
        <v>186</v>
      </c>
      <c r="E4438" s="2">
        <f>VLOOKUP(C4438, [2]staffs!A:G,1,FALSE)</f>
        <v>3</v>
      </c>
      <c r="F4438" s="2" t="str">
        <f>VLOOKUP(E4438, [2]staffs!A:D,4,FALSE)</f>
        <v>genna.serrano@bikes.shop</v>
      </c>
      <c r="G4438" s="2">
        <f>VLOOKUP(D4438, [3]products!$A:$D, 4, FALSE)</f>
        <v>5</v>
      </c>
      <c r="H4438" s="2" t="str">
        <f>VLOOKUP(G4438, [4]categories!A:B, 2, FALSE)</f>
        <v>Electric Bikes</v>
      </c>
      <c r="I4438" s="14">
        <f>VLOOKUP(A4438, [1]orders!A:B,2,FALSE)</f>
        <v>66</v>
      </c>
      <c r="J4438" s="14" t="str">
        <f>VLOOKUP(A4438, [1]orders!A:I,9,FALSE)</f>
        <v>lorrie.becker@yahoo.com</v>
      </c>
      <c r="K4438" s="14">
        <f>VLOOKUP(A4438, [1]orders!A:J,10,FALSE)</f>
        <v>75043</v>
      </c>
      <c r="L4438" s="2" t="str">
        <f>IFERROR(VLOOKUP(C4438, [5]stores!A:B, 2, FALSE), "Unknown")</f>
        <v>Rowlett Bikes</v>
      </c>
      <c r="M4438" s="2" t="str">
        <f>VLOOKUP(D4438,[3]products!A:B,2,FALSE)</f>
        <v>Trek CrossRip+ - 2018</v>
      </c>
      <c r="N4438" s="2" t="str">
        <f>VLOOKUP(D4438, [3]products!A:H, 8, FALSE)</f>
        <v>Trek</v>
      </c>
      <c r="O4438" s="21">
        <f>VLOOKUP(A4438, [1]orders!A:D, 4, FALSE)</f>
        <v>43201</v>
      </c>
      <c r="P4438" s="2">
        <v>1</v>
      </c>
      <c r="Q4438" s="2">
        <v>4499.99</v>
      </c>
      <c r="R4438" s="27">
        <v>0.05</v>
      </c>
      <c r="S4438" s="2">
        <f t="shared" si="69"/>
        <v>4499.99</v>
      </c>
    </row>
    <row r="4439" spans="1:19" x14ac:dyDescent="0.3">
      <c r="A4439" s="2">
        <v>1520</v>
      </c>
      <c r="B4439" s="2">
        <v>2</v>
      </c>
      <c r="C4439" s="2">
        <f>VLOOKUP(A4439, [1]orders!A:G, 7, FALSE)</f>
        <v>3</v>
      </c>
      <c r="D4439" s="2">
        <v>188</v>
      </c>
      <c r="E4439" s="2">
        <f>VLOOKUP(C4439, [2]staffs!A:G,1,FALSE)</f>
        <v>3</v>
      </c>
      <c r="F4439" s="2" t="str">
        <f>VLOOKUP(E4439, [2]staffs!A:D,4,FALSE)</f>
        <v>genna.serrano@bikes.shop</v>
      </c>
      <c r="G4439" s="2">
        <f>VLOOKUP(D4439, [3]products!$A:$D, 4, FALSE)</f>
        <v>5</v>
      </c>
      <c r="H4439" s="2" t="str">
        <f>VLOOKUP(G4439, [4]categories!A:B, 2, FALSE)</f>
        <v>Electric Bikes</v>
      </c>
      <c r="I4439" s="14">
        <f>VLOOKUP(A4439, [1]orders!A:B,2,FALSE)</f>
        <v>66</v>
      </c>
      <c r="J4439" s="14" t="str">
        <f>VLOOKUP(A4439, [1]orders!A:I,9,FALSE)</f>
        <v>lorrie.becker@yahoo.com</v>
      </c>
      <c r="K4439" s="14">
        <f>VLOOKUP(A4439, [1]orders!A:J,10,FALSE)</f>
        <v>75043</v>
      </c>
      <c r="L4439" s="2" t="str">
        <f>IFERROR(VLOOKUP(C4439, [5]stores!A:B, 2, FALSE), "Unknown")</f>
        <v>Rowlett Bikes</v>
      </c>
      <c r="M4439" s="2" t="str">
        <f>VLOOKUP(D4439,[3]products!A:B,2,FALSE)</f>
        <v>Trek XM700+ Lowstep - 2018</v>
      </c>
      <c r="N4439" s="2" t="str">
        <f>VLOOKUP(D4439, [3]products!A:H, 8, FALSE)</f>
        <v>Trek</v>
      </c>
      <c r="O4439" s="21">
        <f>VLOOKUP(A4439, [1]orders!A:D, 4, FALSE)</f>
        <v>43201</v>
      </c>
      <c r="P4439" s="2">
        <v>2</v>
      </c>
      <c r="Q4439" s="2">
        <v>3499.99</v>
      </c>
      <c r="R4439" s="27">
        <v>0.2</v>
      </c>
      <c r="S4439" s="2">
        <f t="shared" si="69"/>
        <v>6999.98</v>
      </c>
    </row>
    <row r="4440" spans="1:19" x14ac:dyDescent="0.3">
      <c r="A4440" s="2">
        <v>1520</v>
      </c>
      <c r="B4440" s="2">
        <v>3</v>
      </c>
      <c r="C4440" s="2">
        <f>VLOOKUP(A4440, [1]orders!A:G, 7, FALSE)</f>
        <v>3</v>
      </c>
      <c r="D4440" s="2">
        <v>310</v>
      </c>
      <c r="E4440" s="2">
        <f>VLOOKUP(C4440, [2]staffs!A:G,1,FALSE)</f>
        <v>3</v>
      </c>
      <c r="F4440" s="2" t="str">
        <f>VLOOKUP(E4440, [2]staffs!A:D,4,FALSE)</f>
        <v>genna.serrano@bikes.shop</v>
      </c>
      <c r="G4440" s="2">
        <f>VLOOKUP(D4440, [3]products!$A:$D, 4, FALSE)</f>
        <v>2</v>
      </c>
      <c r="H4440" s="2" t="str">
        <f>VLOOKUP(G4440, [4]categories!A:B, 2, FALSE)</f>
        <v>Comfort Bicycles</v>
      </c>
      <c r="I4440" s="14">
        <f>VLOOKUP(A4440, [1]orders!A:B,2,FALSE)</f>
        <v>66</v>
      </c>
      <c r="J4440" s="14" t="str">
        <f>VLOOKUP(A4440, [1]orders!A:I,9,FALSE)</f>
        <v>lorrie.becker@yahoo.com</v>
      </c>
      <c r="K4440" s="14">
        <f>VLOOKUP(A4440, [1]orders!A:J,10,FALSE)</f>
        <v>75043</v>
      </c>
      <c r="L4440" s="2" t="str">
        <f>IFERROR(VLOOKUP(C4440, [5]stores!A:B, 2, FALSE), "Unknown")</f>
        <v>Rowlett Bikes</v>
      </c>
      <c r="M4440" s="2" t="str">
        <f>VLOOKUP(D4440,[3]products!A:B,2,FALSE)</f>
        <v>Electra Townie Commute 27D Ladies - 2018</v>
      </c>
      <c r="N4440" s="2" t="str">
        <f>VLOOKUP(D4440, [3]products!A:H, 8, FALSE)</f>
        <v>Electra</v>
      </c>
      <c r="O4440" s="21">
        <f>VLOOKUP(A4440, [1]orders!A:D, 4, FALSE)</f>
        <v>43201</v>
      </c>
      <c r="P4440" s="2">
        <v>2</v>
      </c>
      <c r="Q4440" s="2">
        <v>899.99</v>
      </c>
      <c r="R4440" s="27">
        <v>7.0000000000000007E-2</v>
      </c>
      <c r="S4440" s="2">
        <f t="shared" si="69"/>
        <v>1799.98</v>
      </c>
    </row>
    <row r="4441" spans="1:19" x14ac:dyDescent="0.3">
      <c r="A4441" s="2">
        <v>1520</v>
      </c>
      <c r="B4441" s="2">
        <v>4</v>
      </c>
      <c r="C4441" s="2">
        <f>VLOOKUP(A4441, [1]orders!A:G, 7, FALSE)</f>
        <v>3</v>
      </c>
      <c r="D4441" s="2">
        <v>263</v>
      </c>
      <c r="E4441" s="2">
        <f>VLOOKUP(C4441, [2]staffs!A:G,1,FALSE)</f>
        <v>3</v>
      </c>
      <c r="F4441" s="2" t="str">
        <f>VLOOKUP(E4441, [2]staffs!A:D,4,FALSE)</f>
        <v>genna.serrano@bikes.shop</v>
      </c>
      <c r="G4441" s="2">
        <f>VLOOKUP(D4441, [3]products!$A:$D, 4, FALSE)</f>
        <v>1</v>
      </c>
      <c r="H4441" s="2" t="str">
        <f>VLOOKUP(G4441, [4]categories!A:B, 2, FALSE)</f>
        <v>Children Bicycles</v>
      </c>
      <c r="I4441" s="14">
        <f>VLOOKUP(A4441, [1]orders!A:B,2,FALSE)</f>
        <v>66</v>
      </c>
      <c r="J4441" s="14" t="str">
        <f>VLOOKUP(A4441, [1]orders!A:I,9,FALSE)</f>
        <v>lorrie.becker@yahoo.com</v>
      </c>
      <c r="K4441" s="14">
        <f>VLOOKUP(A4441, [1]orders!A:J,10,FALSE)</f>
        <v>75043</v>
      </c>
      <c r="L4441" s="2" t="str">
        <f>IFERROR(VLOOKUP(C4441, [5]stores!A:B, 2, FALSE), "Unknown")</f>
        <v>Rowlett Bikes</v>
      </c>
      <c r="M4441" s="2" t="str">
        <f>VLOOKUP(D4441,[3]products!A:B,2,FALSE)</f>
        <v>Strider Classic 12 Balance Bike - 2018</v>
      </c>
      <c r="N4441" s="2" t="str">
        <f>VLOOKUP(D4441, [3]products!A:H, 8, FALSE)</f>
        <v>Strider</v>
      </c>
      <c r="O4441" s="21">
        <f>VLOOKUP(A4441, [1]orders!A:D, 4, FALSE)</f>
        <v>43201</v>
      </c>
      <c r="P4441" s="2">
        <v>2</v>
      </c>
      <c r="Q4441" s="2">
        <v>89.99</v>
      </c>
      <c r="R4441" s="27">
        <v>0.1</v>
      </c>
      <c r="S4441" s="2">
        <f t="shared" si="69"/>
        <v>179.98</v>
      </c>
    </row>
    <row r="4442" spans="1:19" x14ac:dyDescent="0.3">
      <c r="A4442" s="2">
        <v>1521</v>
      </c>
      <c r="B4442" s="2">
        <v>1</v>
      </c>
      <c r="C4442" s="2">
        <f>VLOOKUP(A4442, [1]orders!A:G, 7, FALSE)</f>
        <v>1</v>
      </c>
      <c r="D4442" s="2">
        <v>100</v>
      </c>
      <c r="E4442" s="2">
        <f>VLOOKUP(C4442, [2]staffs!A:G,1,FALSE)</f>
        <v>1</v>
      </c>
      <c r="F4442" s="2" t="str">
        <f>VLOOKUP(E4442, [2]staffs!A:D,4,FALSE)</f>
        <v>fabiola.jackson@bikes.shop</v>
      </c>
      <c r="G4442" s="2">
        <f>VLOOKUP(D4442, [3]products!$A:$D, 4, FALSE)</f>
        <v>1</v>
      </c>
      <c r="H4442" s="2" t="str">
        <f>VLOOKUP(G4442, [4]categories!A:B, 2, FALSE)</f>
        <v>Children Bicycles</v>
      </c>
      <c r="I4442" s="14">
        <f>VLOOKUP(A4442, [1]orders!A:B,2,FALSE)</f>
        <v>53</v>
      </c>
      <c r="J4442" s="14" t="str">
        <f>VLOOKUP(A4442, [1]orders!A:I,9,FALSE)</f>
        <v>saturnina.garner@gmail.com</v>
      </c>
      <c r="K4442" s="14">
        <f>VLOOKUP(A4442, [1]orders!A:J,10,FALSE)</f>
        <v>91740</v>
      </c>
      <c r="L4442" s="2" t="str">
        <f>IFERROR(VLOOKUP(C4442, [5]stores!A:B, 2, FALSE), "Unknown")</f>
        <v>Santa Cruz Bikes</v>
      </c>
      <c r="M4442" s="2" t="str">
        <f>VLOOKUP(D4442,[3]products!A:B,2,FALSE)</f>
        <v>Electra Townie 3i EQ (20-inch) - Boys' - 2017</v>
      </c>
      <c r="N4442" s="2" t="str">
        <f>VLOOKUP(D4442, [3]products!A:H, 8, FALSE)</f>
        <v>Electra</v>
      </c>
      <c r="O4442" s="21">
        <f>VLOOKUP(A4442, [1]orders!A:D, 4, FALSE)</f>
        <v>43202</v>
      </c>
      <c r="P4442" s="2">
        <v>1</v>
      </c>
      <c r="Q4442" s="2">
        <v>489.99</v>
      </c>
      <c r="R4442" s="27">
        <v>0.2</v>
      </c>
      <c r="S4442" s="2">
        <f t="shared" si="69"/>
        <v>489.99</v>
      </c>
    </row>
    <row r="4443" spans="1:19" x14ac:dyDescent="0.3">
      <c r="A4443" s="2">
        <v>1521</v>
      </c>
      <c r="B4443" s="2">
        <v>2</v>
      </c>
      <c r="C4443" s="2">
        <f>VLOOKUP(A4443, [1]orders!A:G, 7, FALSE)</f>
        <v>1</v>
      </c>
      <c r="D4443" s="2">
        <v>314</v>
      </c>
      <c r="E4443" s="2">
        <f>VLOOKUP(C4443, [2]staffs!A:G,1,FALSE)</f>
        <v>1</v>
      </c>
      <c r="F4443" s="2" t="str">
        <f>VLOOKUP(E4443, [2]staffs!A:D,4,FALSE)</f>
        <v>fabiola.jackson@bikes.shop</v>
      </c>
      <c r="G4443" s="2">
        <f>VLOOKUP(D4443, [3]products!$A:$D, 4, FALSE)</f>
        <v>2</v>
      </c>
      <c r="H4443" s="2" t="str">
        <f>VLOOKUP(G4443, [4]categories!A:B, 2, FALSE)</f>
        <v>Comfort Bicycles</v>
      </c>
      <c r="I4443" s="14">
        <f>VLOOKUP(A4443, [1]orders!A:B,2,FALSE)</f>
        <v>53</v>
      </c>
      <c r="J4443" s="14" t="str">
        <f>VLOOKUP(A4443, [1]orders!A:I,9,FALSE)</f>
        <v>saturnina.garner@gmail.com</v>
      </c>
      <c r="K4443" s="14">
        <f>VLOOKUP(A4443, [1]orders!A:J,10,FALSE)</f>
        <v>91740</v>
      </c>
      <c r="L4443" s="2" t="str">
        <f>IFERROR(VLOOKUP(C4443, [5]stores!A:B, 2, FALSE), "Unknown")</f>
        <v>Santa Cruz Bikes</v>
      </c>
      <c r="M4443" s="2" t="str">
        <f>VLOOKUP(D4443,[3]products!A:B,2,FALSE)</f>
        <v>Electra Townie Original 21D EQ Ladies' - 2018</v>
      </c>
      <c r="N4443" s="2" t="str">
        <f>VLOOKUP(D4443, [3]products!A:H, 8, FALSE)</f>
        <v>Electra</v>
      </c>
      <c r="O4443" s="21">
        <f>VLOOKUP(A4443, [1]orders!A:D, 4, FALSE)</f>
        <v>43202</v>
      </c>
      <c r="P4443" s="2">
        <v>2</v>
      </c>
      <c r="Q4443" s="2">
        <v>679.99</v>
      </c>
      <c r="R4443" s="27">
        <v>0.2</v>
      </c>
      <c r="S4443" s="2">
        <f t="shared" si="69"/>
        <v>1359.98</v>
      </c>
    </row>
    <row r="4444" spans="1:19" x14ac:dyDescent="0.3">
      <c r="A4444" s="2">
        <v>1521</v>
      </c>
      <c r="B4444" s="2">
        <v>3</v>
      </c>
      <c r="C4444" s="2">
        <f>VLOOKUP(A4444, [1]orders!A:G, 7, FALSE)</f>
        <v>1</v>
      </c>
      <c r="D4444" s="2">
        <v>123</v>
      </c>
      <c r="E4444" s="2">
        <f>VLOOKUP(C4444, [2]staffs!A:G,1,FALSE)</f>
        <v>1</v>
      </c>
      <c r="F4444" s="2" t="str">
        <f>VLOOKUP(E4444, [2]staffs!A:D,4,FALSE)</f>
        <v>fabiola.jackson@bikes.shop</v>
      </c>
      <c r="G4444" s="2">
        <f>VLOOKUP(D4444, [3]products!$A:$D, 4, FALSE)</f>
        <v>6</v>
      </c>
      <c r="H4444" s="2" t="str">
        <f>VLOOKUP(G4444, [4]categories!A:B, 2, FALSE)</f>
        <v>Mountain Bikes</v>
      </c>
      <c r="I4444" s="14">
        <f>VLOOKUP(A4444, [1]orders!A:B,2,FALSE)</f>
        <v>53</v>
      </c>
      <c r="J4444" s="14" t="str">
        <f>VLOOKUP(A4444, [1]orders!A:I,9,FALSE)</f>
        <v>saturnina.garner@gmail.com</v>
      </c>
      <c r="K4444" s="14">
        <f>VLOOKUP(A4444, [1]orders!A:J,10,FALSE)</f>
        <v>91740</v>
      </c>
      <c r="L4444" s="2" t="str">
        <f>IFERROR(VLOOKUP(C4444, [5]stores!A:B, 2, FALSE), "Unknown")</f>
        <v>Santa Cruz Bikes</v>
      </c>
      <c r="M4444" s="2" t="str">
        <f>VLOOKUP(D4444,[3]products!A:B,2,FALSE)</f>
        <v>Trek Farley Carbon Frameset - 2018</v>
      </c>
      <c r="N4444" s="2" t="str">
        <f>VLOOKUP(D4444, [3]products!A:H, 8, FALSE)</f>
        <v>Trek</v>
      </c>
      <c r="O4444" s="21">
        <f>VLOOKUP(A4444, [1]orders!A:D, 4, FALSE)</f>
        <v>43202</v>
      </c>
      <c r="P4444" s="2">
        <v>1</v>
      </c>
      <c r="Q4444" s="2">
        <v>999.99</v>
      </c>
      <c r="R4444" s="27">
        <v>0.1</v>
      </c>
      <c r="S4444" s="2">
        <f t="shared" si="69"/>
        <v>999.99</v>
      </c>
    </row>
    <row r="4445" spans="1:19" x14ac:dyDescent="0.3">
      <c r="A4445" s="2">
        <v>1521</v>
      </c>
      <c r="B4445" s="2">
        <v>4</v>
      </c>
      <c r="C4445" s="2">
        <f>VLOOKUP(A4445, [1]orders!A:G, 7, FALSE)</f>
        <v>1</v>
      </c>
      <c r="D4445" s="2">
        <v>135</v>
      </c>
      <c r="E4445" s="2">
        <f>VLOOKUP(C4445, [2]staffs!A:G,1,FALSE)</f>
        <v>1</v>
      </c>
      <c r="F4445" s="2" t="str">
        <f>VLOOKUP(E4445, [2]staffs!A:D,4,FALSE)</f>
        <v>fabiola.jackson@bikes.shop</v>
      </c>
      <c r="G4445" s="2">
        <f>VLOOKUP(D4445, [3]products!$A:$D, 4, FALSE)</f>
        <v>6</v>
      </c>
      <c r="H4445" s="2" t="str">
        <f>VLOOKUP(G4445, [4]categories!A:B, 2, FALSE)</f>
        <v>Mountain Bikes</v>
      </c>
      <c r="I4445" s="14">
        <f>VLOOKUP(A4445, [1]orders!A:B,2,FALSE)</f>
        <v>53</v>
      </c>
      <c r="J4445" s="14" t="str">
        <f>VLOOKUP(A4445, [1]orders!A:I,9,FALSE)</f>
        <v>saturnina.garner@gmail.com</v>
      </c>
      <c r="K4445" s="14">
        <f>VLOOKUP(A4445, [1]orders!A:J,10,FALSE)</f>
        <v>91740</v>
      </c>
      <c r="L4445" s="2" t="str">
        <f>IFERROR(VLOOKUP(C4445, [5]stores!A:B, 2, FALSE), "Unknown")</f>
        <v>Santa Cruz Bikes</v>
      </c>
      <c r="M4445" s="2" t="str">
        <f>VLOOKUP(D4445,[3]products!A:B,2,FALSE)</f>
        <v>Trek X-Caliber Frameset - 2018</v>
      </c>
      <c r="N4445" s="2" t="str">
        <f>VLOOKUP(D4445, [3]products!A:H, 8, FALSE)</f>
        <v>Trek</v>
      </c>
      <c r="O4445" s="21">
        <f>VLOOKUP(A4445, [1]orders!A:D, 4, FALSE)</f>
        <v>43202</v>
      </c>
      <c r="P4445" s="2">
        <v>2</v>
      </c>
      <c r="Q4445" s="2">
        <v>1499.99</v>
      </c>
      <c r="R4445" s="27">
        <v>0.2</v>
      </c>
      <c r="S4445" s="2">
        <f t="shared" si="69"/>
        <v>2999.98</v>
      </c>
    </row>
    <row r="4446" spans="1:19" x14ac:dyDescent="0.3">
      <c r="A4446" s="2">
        <v>1522</v>
      </c>
      <c r="B4446" s="2">
        <v>1</v>
      </c>
      <c r="C4446" s="2">
        <f>VLOOKUP(A4446, [1]orders!A:G, 7, FALSE)</f>
        <v>1</v>
      </c>
      <c r="D4446" s="2">
        <v>95</v>
      </c>
      <c r="E4446" s="2">
        <f>VLOOKUP(C4446, [2]staffs!A:G,1,FALSE)</f>
        <v>1</v>
      </c>
      <c r="F4446" s="2" t="str">
        <f>VLOOKUP(E4446, [2]staffs!A:D,4,FALSE)</f>
        <v>fabiola.jackson@bikes.shop</v>
      </c>
      <c r="G4446" s="2">
        <f>VLOOKUP(D4446, [3]products!$A:$D, 4, FALSE)</f>
        <v>1</v>
      </c>
      <c r="H4446" s="2" t="str">
        <f>VLOOKUP(G4446, [4]categories!A:B, 2, FALSE)</f>
        <v>Children Bicycles</v>
      </c>
      <c r="I4446" s="14">
        <f>VLOOKUP(A4446, [1]orders!A:B,2,FALSE)</f>
        <v>78</v>
      </c>
      <c r="J4446" s="14" t="str">
        <f>VLOOKUP(A4446, [1]orders!A:I,9,FALSE)</f>
        <v>chi.goff@aol.com</v>
      </c>
      <c r="K4446" s="14">
        <f>VLOOKUP(A4446, [1]orders!A:J,10,FALSE)</f>
        <v>90274</v>
      </c>
      <c r="L4446" s="2" t="str">
        <f>IFERROR(VLOOKUP(C4446, [5]stores!A:B, 2, FALSE), "Unknown")</f>
        <v>Santa Cruz Bikes</v>
      </c>
      <c r="M4446" s="2" t="str">
        <f>VLOOKUP(D4446,[3]products!A:B,2,FALSE)</f>
        <v>Electra Girl's Hawaii 1 16" - 2017</v>
      </c>
      <c r="N4446" s="2" t="str">
        <f>VLOOKUP(D4446, [3]products!A:H, 8, FALSE)</f>
        <v>Electra</v>
      </c>
      <c r="O4446" s="21">
        <f>VLOOKUP(A4446, [1]orders!A:D, 4, FALSE)</f>
        <v>43202</v>
      </c>
      <c r="P4446" s="2">
        <v>1</v>
      </c>
      <c r="Q4446" s="2">
        <v>299.99</v>
      </c>
      <c r="R4446" s="27">
        <v>0.1</v>
      </c>
      <c r="S4446" s="2">
        <f t="shared" si="69"/>
        <v>299.99</v>
      </c>
    </row>
    <row r="4447" spans="1:19" x14ac:dyDescent="0.3">
      <c r="A4447" s="2">
        <v>1522</v>
      </c>
      <c r="B4447" s="2">
        <v>2</v>
      </c>
      <c r="C4447" s="2">
        <f>VLOOKUP(A4447, [1]orders!A:G, 7, FALSE)</f>
        <v>1</v>
      </c>
      <c r="D4447" s="2">
        <v>141</v>
      </c>
      <c r="E4447" s="2">
        <f>VLOOKUP(C4447, [2]staffs!A:G,1,FALSE)</f>
        <v>1</v>
      </c>
      <c r="F4447" s="2" t="str">
        <f>VLOOKUP(E4447, [2]staffs!A:D,4,FALSE)</f>
        <v>fabiola.jackson@bikes.shop</v>
      </c>
      <c r="G4447" s="2">
        <f>VLOOKUP(D4447, [3]products!$A:$D, 4, FALSE)</f>
        <v>6</v>
      </c>
      <c r="H4447" s="2" t="str">
        <f>VLOOKUP(G4447, [4]categories!A:B, 2, FALSE)</f>
        <v>Mountain Bikes</v>
      </c>
      <c r="I4447" s="14">
        <f>VLOOKUP(A4447, [1]orders!A:B,2,FALSE)</f>
        <v>78</v>
      </c>
      <c r="J4447" s="14" t="str">
        <f>VLOOKUP(A4447, [1]orders!A:I,9,FALSE)</f>
        <v>chi.goff@aol.com</v>
      </c>
      <c r="K4447" s="14">
        <f>VLOOKUP(A4447, [1]orders!A:J,10,FALSE)</f>
        <v>90274</v>
      </c>
      <c r="L4447" s="2" t="str">
        <f>IFERROR(VLOOKUP(C4447, [5]stores!A:B, 2, FALSE), "Unknown")</f>
        <v>Santa Cruz Bikes</v>
      </c>
      <c r="M4447" s="2" t="str">
        <f>VLOOKUP(D4447,[3]products!A:B,2,FALSE)</f>
        <v>Trek Stache 5 - 2018</v>
      </c>
      <c r="N4447" s="2" t="str">
        <f>VLOOKUP(D4447, [3]products!A:H, 8, FALSE)</f>
        <v>Trek</v>
      </c>
      <c r="O4447" s="21">
        <f>VLOOKUP(A4447, [1]orders!A:D, 4, FALSE)</f>
        <v>43202</v>
      </c>
      <c r="P4447" s="2">
        <v>1</v>
      </c>
      <c r="Q4447" s="2">
        <v>1599.99</v>
      </c>
      <c r="R4447" s="27">
        <v>7.0000000000000007E-2</v>
      </c>
      <c r="S4447" s="2">
        <f t="shared" si="69"/>
        <v>1599.99</v>
      </c>
    </row>
    <row r="4448" spans="1:19" x14ac:dyDescent="0.3">
      <c r="A4448" s="2">
        <v>1522</v>
      </c>
      <c r="B4448" s="2">
        <v>3</v>
      </c>
      <c r="C4448" s="2">
        <f>VLOOKUP(A4448, [1]orders!A:G, 7, FALSE)</f>
        <v>1</v>
      </c>
      <c r="D4448" s="2">
        <v>117</v>
      </c>
      <c r="E4448" s="2">
        <f>VLOOKUP(C4448, [2]staffs!A:G,1,FALSE)</f>
        <v>1</v>
      </c>
      <c r="F4448" s="2" t="str">
        <f>VLOOKUP(E4448, [2]staffs!A:D,4,FALSE)</f>
        <v>fabiola.jackson@bikes.shop</v>
      </c>
      <c r="G4448" s="2">
        <f>VLOOKUP(D4448, [3]products!$A:$D, 4, FALSE)</f>
        <v>6</v>
      </c>
      <c r="H4448" s="2" t="str">
        <f>VLOOKUP(G4448, [4]categories!A:B, 2, FALSE)</f>
        <v>Mountain Bikes</v>
      </c>
      <c r="I4448" s="14">
        <f>VLOOKUP(A4448, [1]orders!A:B,2,FALSE)</f>
        <v>78</v>
      </c>
      <c r="J4448" s="14" t="str">
        <f>VLOOKUP(A4448, [1]orders!A:I,9,FALSE)</f>
        <v>chi.goff@aol.com</v>
      </c>
      <c r="K4448" s="14">
        <f>VLOOKUP(A4448, [1]orders!A:J,10,FALSE)</f>
        <v>90274</v>
      </c>
      <c r="L4448" s="2" t="str">
        <f>IFERROR(VLOOKUP(C4448, [5]stores!A:B, 2, FALSE), "Unknown")</f>
        <v>Santa Cruz Bikes</v>
      </c>
      <c r="M4448" s="2" t="str">
        <f>VLOOKUP(D4448,[3]products!A:B,2,FALSE)</f>
        <v>Trek Ticket S Frame - 2018</v>
      </c>
      <c r="N4448" s="2" t="str">
        <f>VLOOKUP(D4448, [3]products!A:H, 8, FALSE)</f>
        <v>Trek</v>
      </c>
      <c r="O4448" s="21">
        <f>VLOOKUP(A4448, [1]orders!A:D, 4, FALSE)</f>
        <v>43202</v>
      </c>
      <c r="P4448" s="2">
        <v>1</v>
      </c>
      <c r="Q4448" s="2">
        <v>1469.99</v>
      </c>
      <c r="R4448" s="27">
        <v>7.0000000000000007E-2</v>
      </c>
      <c r="S4448" s="2">
        <f t="shared" si="69"/>
        <v>1469.99</v>
      </c>
    </row>
    <row r="4449" spans="1:19" x14ac:dyDescent="0.3">
      <c r="A4449" s="2">
        <v>1523</v>
      </c>
      <c r="B4449" s="2">
        <v>1</v>
      </c>
      <c r="C4449" s="2">
        <f>VLOOKUP(A4449, [1]orders!A:G, 7, FALSE)</f>
        <v>2</v>
      </c>
      <c r="D4449" s="2">
        <v>311</v>
      </c>
      <c r="E4449" s="2">
        <f>VLOOKUP(C4449, [2]staffs!A:G,1,FALSE)</f>
        <v>2</v>
      </c>
      <c r="F4449" s="2" t="str">
        <f>VLOOKUP(E4449, [2]staffs!A:D,4,FALSE)</f>
        <v>mireya.copeland@bikes.shop</v>
      </c>
      <c r="G4449" s="2">
        <f>VLOOKUP(D4449, [3]products!$A:$D, 4, FALSE)</f>
        <v>2</v>
      </c>
      <c r="H4449" s="2" t="str">
        <f>VLOOKUP(G4449, [4]categories!A:B, 2, FALSE)</f>
        <v>Comfort Bicycles</v>
      </c>
      <c r="I4449" s="14">
        <f>VLOOKUP(A4449, [1]orders!A:B,2,FALSE)</f>
        <v>8</v>
      </c>
      <c r="J4449" s="14" t="str">
        <f>VLOOKUP(A4449, [1]orders!A:I,9,FALSE)</f>
        <v>jacquline.duncan@yahoo.com</v>
      </c>
      <c r="K4449" s="14">
        <f>VLOOKUP(A4449, [1]orders!A:J,10,FALSE)</f>
        <v>11372</v>
      </c>
      <c r="L4449" s="2" t="str">
        <f>IFERROR(VLOOKUP(C4449, [5]stores!A:B, 2, FALSE), "Unknown")</f>
        <v>Baldwin Bikes</v>
      </c>
      <c r="M4449" s="2" t="str">
        <f>VLOOKUP(D4449,[3]products!A:B,2,FALSE)</f>
        <v>Electra Townie Commute 8D - 2018</v>
      </c>
      <c r="N4449" s="2" t="str">
        <f>VLOOKUP(D4449, [3]products!A:H, 8, FALSE)</f>
        <v>Electra</v>
      </c>
      <c r="O4449" s="21">
        <f>VLOOKUP(A4449, [1]orders!A:D, 4, FALSE)</f>
        <v>43202</v>
      </c>
      <c r="P4449" s="2">
        <v>2</v>
      </c>
      <c r="Q4449" s="2">
        <v>749.99</v>
      </c>
      <c r="R4449" s="27">
        <v>0.2</v>
      </c>
      <c r="S4449" s="2">
        <f t="shared" si="69"/>
        <v>1499.98</v>
      </c>
    </row>
    <row r="4450" spans="1:19" x14ac:dyDescent="0.3">
      <c r="A4450" s="2">
        <v>1524</v>
      </c>
      <c r="B4450" s="2">
        <v>1</v>
      </c>
      <c r="C4450" s="2">
        <f>VLOOKUP(A4450, [1]orders!A:G, 7, FALSE)</f>
        <v>2</v>
      </c>
      <c r="D4450" s="2">
        <v>168</v>
      </c>
      <c r="E4450" s="2">
        <f>VLOOKUP(C4450, [2]staffs!A:G,1,FALSE)</f>
        <v>2</v>
      </c>
      <c r="F4450" s="2" t="str">
        <f>VLOOKUP(E4450, [2]staffs!A:D,4,FALSE)</f>
        <v>mireya.copeland@bikes.shop</v>
      </c>
      <c r="G4450" s="2">
        <f>VLOOKUP(D4450, [3]products!$A:$D, 4, FALSE)</f>
        <v>7</v>
      </c>
      <c r="H4450" s="2" t="str">
        <f>VLOOKUP(G4450, [4]categories!A:B, 2, FALSE)</f>
        <v>Road Bikes</v>
      </c>
      <c r="I4450" s="14">
        <f>VLOOKUP(A4450, [1]orders!A:B,2,FALSE)</f>
        <v>37</v>
      </c>
      <c r="J4450" s="14" t="str">
        <f>VLOOKUP(A4450, [1]orders!A:I,9,FALSE)</f>
        <v>melia.brady@gmail.com</v>
      </c>
      <c r="K4450" s="14">
        <f>VLOOKUP(A4450, [1]orders!A:J,10,FALSE)</f>
        <v>11378</v>
      </c>
      <c r="L4450" s="2" t="str">
        <f>IFERROR(VLOOKUP(C4450, [5]stores!A:B, 2, FALSE), "Unknown")</f>
        <v>Baldwin Bikes</v>
      </c>
      <c r="M4450" s="2" t="str">
        <f>VLOOKUP(D4450,[3]products!A:B,2,FALSE)</f>
        <v>Surly Straggler - 2018</v>
      </c>
      <c r="N4450" s="2" t="str">
        <f>VLOOKUP(D4450, [3]products!A:H, 8, FALSE)</f>
        <v>Surly</v>
      </c>
      <c r="O4450" s="21">
        <f>VLOOKUP(A4450, [1]orders!A:D, 4, FALSE)</f>
        <v>43202</v>
      </c>
      <c r="P4450" s="2">
        <v>1</v>
      </c>
      <c r="Q4450" s="2">
        <v>1549</v>
      </c>
      <c r="R4450" s="27">
        <v>0.1</v>
      </c>
      <c r="S4450" s="2">
        <f t="shared" si="69"/>
        <v>1549</v>
      </c>
    </row>
    <row r="4451" spans="1:19" x14ac:dyDescent="0.3">
      <c r="A4451" s="2">
        <v>1524</v>
      </c>
      <c r="B4451" s="2">
        <v>2</v>
      </c>
      <c r="C4451" s="2">
        <f>VLOOKUP(A4451, [1]orders!A:G, 7, FALSE)</f>
        <v>2</v>
      </c>
      <c r="D4451" s="2">
        <v>295</v>
      </c>
      <c r="E4451" s="2">
        <f>VLOOKUP(C4451, [2]staffs!A:G,1,FALSE)</f>
        <v>2</v>
      </c>
      <c r="F4451" s="2" t="str">
        <f>VLOOKUP(E4451, [2]staffs!A:D,4,FALSE)</f>
        <v>mireya.copeland@bikes.shop</v>
      </c>
      <c r="G4451" s="2">
        <f>VLOOKUP(D4451, [3]products!$A:$D, 4, FALSE)</f>
        <v>1</v>
      </c>
      <c r="H4451" s="2" t="str">
        <f>VLOOKUP(G4451, [4]categories!A:B, 2, FALSE)</f>
        <v>Children Bicycles</v>
      </c>
      <c r="I4451" s="14">
        <f>VLOOKUP(A4451, [1]orders!A:B,2,FALSE)</f>
        <v>37</v>
      </c>
      <c r="J4451" s="14" t="str">
        <f>VLOOKUP(A4451, [1]orders!A:I,9,FALSE)</f>
        <v>melia.brady@gmail.com</v>
      </c>
      <c r="K4451" s="14">
        <f>VLOOKUP(A4451, [1]orders!A:J,10,FALSE)</f>
        <v>11378</v>
      </c>
      <c r="L4451" s="2" t="str">
        <f>IFERROR(VLOOKUP(C4451, [5]stores!A:B, 2, FALSE), "Unknown")</f>
        <v>Baldwin Bikes</v>
      </c>
      <c r="M4451" s="2" t="str">
        <f>VLOOKUP(D4451,[3]products!A:B,2,FALSE)</f>
        <v>Electra Treasure 1 20" - 2018</v>
      </c>
      <c r="N4451" s="2" t="str">
        <f>VLOOKUP(D4451, [3]products!A:H, 8, FALSE)</f>
        <v>Electra</v>
      </c>
      <c r="O4451" s="21">
        <f>VLOOKUP(A4451, [1]orders!A:D, 4, FALSE)</f>
        <v>43202</v>
      </c>
      <c r="P4451" s="2">
        <v>2</v>
      </c>
      <c r="Q4451" s="2">
        <v>319.99</v>
      </c>
      <c r="R4451" s="27">
        <v>0.2</v>
      </c>
      <c r="S4451" s="2">
        <f t="shared" si="69"/>
        <v>639.98</v>
      </c>
    </row>
    <row r="4452" spans="1:19" x14ac:dyDescent="0.3">
      <c r="A4452" s="2">
        <v>1524</v>
      </c>
      <c r="B4452" s="2">
        <v>3</v>
      </c>
      <c r="C4452" s="2">
        <f>VLOOKUP(A4452, [1]orders!A:G, 7, FALSE)</f>
        <v>2</v>
      </c>
      <c r="D4452" s="2">
        <v>313</v>
      </c>
      <c r="E4452" s="2">
        <f>VLOOKUP(C4452, [2]staffs!A:G,1,FALSE)</f>
        <v>2</v>
      </c>
      <c r="F4452" s="2" t="str">
        <f>VLOOKUP(E4452, [2]staffs!A:D,4,FALSE)</f>
        <v>mireya.copeland@bikes.shop</v>
      </c>
      <c r="G4452" s="2">
        <f>VLOOKUP(D4452, [3]products!$A:$D, 4, FALSE)</f>
        <v>2</v>
      </c>
      <c r="H4452" s="2" t="str">
        <f>VLOOKUP(G4452, [4]categories!A:B, 2, FALSE)</f>
        <v>Comfort Bicycles</v>
      </c>
      <c r="I4452" s="14">
        <f>VLOOKUP(A4452, [1]orders!A:B,2,FALSE)</f>
        <v>37</v>
      </c>
      <c r="J4452" s="14" t="str">
        <f>VLOOKUP(A4452, [1]orders!A:I,9,FALSE)</f>
        <v>melia.brady@gmail.com</v>
      </c>
      <c r="K4452" s="14">
        <f>VLOOKUP(A4452, [1]orders!A:J,10,FALSE)</f>
        <v>11378</v>
      </c>
      <c r="L4452" s="2" t="str">
        <f>IFERROR(VLOOKUP(C4452, [5]stores!A:B, 2, FALSE), "Unknown")</f>
        <v>Baldwin Bikes</v>
      </c>
      <c r="M4452" s="2" t="str">
        <f>VLOOKUP(D4452,[3]products!A:B,2,FALSE)</f>
        <v>Electra Townie Original 1 Ladies' - 2018</v>
      </c>
      <c r="N4452" s="2" t="str">
        <f>VLOOKUP(D4452, [3]products!A:H, 8, FALSE)</f>
        <v>Electra</v>
      </c>
      <c r="O4452" s="21">
        <f>VLOOKUP(A4452, [1]orders!A:D, 4, FALSE)</f>
        <v>43202</v>
      </c>
      <c r="P4452" s="2">
        <v>1</v>
      </c>
      <c r="Q4452" s="2">
        <v>449.99</v>
      </c>
      <c r="R4452" s="27">
        <v>0.2</v>
      </c>
      <c r="S4452" s="2">
        <f t="shared" si="69"/>
        <v>449.99</v>
      </c>
    </row>
    <row r="4453" spans="1:19" x14ac:dyDescent="0.3">
      <c r="A4453" s="2">
        <v>1524</v>
      </c>
      <c r="B4453" s="2">
        <v>4</v>
      </c>
      <c r="C4453" s="2">
        <f>VLOOKUP(A4453, [1]orders!A:G, 7, FALSE)</f>
        <v>2</v>
      </c>
      <c r="D4453" s="2">
        <v>252</v>
      </c>
      <c r="E4453" s="2">
        <f>VLOOKUP(C4453, [2]staffs!A:G,1,FALSE)</f>
        <v>2</v>
      </c>
      <c r="F4453" s="2" t="str">
        <f>VLOOKUP(E4453, [2]staffs!A:D,4,FALSE)</f>
        <v>mireya.copeland@bikes.shop</v>
      </c>
      <c r="G4453" s="2">
        <f>VLOOKUP(D4453, [3]products!$A:$D, 4, FALSE)</f>
        <v>3</v>
      </c>
      <c r="H4453" s="2" t="str">
        <f>VLOOKUP(G4453, [4]categories!A:B, 2, FALSE)</f>
        <v>Cruisers Bicycles</v>
      </c>
      <c r="I4453" s="14">
        <f>VLOOKUP(A4453, [1]orders!A:B,2,FALSE)</f>
        <v>37</v>
      </c>
      <c r="J4453" s="14" t="str">
        <f>VLOOKUP(A4453, [1]orders!A:I,9,FALSE)</f>
        <v>melia.brady@gmail.com</v>
      </c>
      <c r="K4453" s="14">
        <f>VLOOKUP(A4453, [1]orders!A:J,10,FALSE)</f>
        <v>11378</v>
      </c>
      <c r="L4453" s="2" t="str">
        <f>IFERROR(VLOOKUP(C4453, [5]stores!A:B, 2, FALSE), "Unknown")</f>
        <v>Baldwin Bikes</v>
      </c>
      <c r="M4453" s="2" t="str">
        <f>VLOOKUP(D4453,[3]products!A:B,2,FALSE)</f>
        <v>Electra Townie Commute Go! Ladies' - 2018</v>
      </c>
      <c r="N4453" s="2" t="str">
        <f>VLOOKUP(D4453, [3]products!A:H, 8, FALSE)</f>
        <v>Electra</v>
      </c>
      <c r="O4453" s="21">
        <f>VLOOKUP(A4453, [1]orders!A:D, 4, FALSE)</f>
        <v>43202</v>
      </c>
      <c r="P4453" s="2">
        <v>2</v>
      </c>
      <c r="Q4453" s="2">
        <v>2999.99</v>
      </c>
      <c r="R4453" s="27">
        <v>0.2</v>
      </c>
      <c r="S4453" s="2">
        <f t="shared" si="69"/>
        <v>5999.98</v>
      </c>
    </row>
    <row r="4454" spans="1:19" x14ac:dyDescent="0.3">
      <c r="A4454" s="2">
        <v>1525</v>
      </c>
      <c r="B4454" s="2">
        <v>1</v>
      </c>
      <c r="C4454" s="2">
        <f>VLOOKUP(A4454, [1]orders!A:G, 7, FALSE)</f>
        <v>2</v>
      </c>
      <c r="D4454" s="2">
        <v>156</v>
      </c>
      <c r="E4454" s="2">
        <f>VLOOKUP(C4454, [2]staffs!A:G,1,FALSE)</f>
        <v>2</v>
      </c>
      <c r="F4454" s="2" t="str">
        <f>VLOOKUP(E4454, [2]staffs!A:D,4,FALSE)</f>
        <v>mireya.copeland@bikes.shop</v>
      </c>
      <c r="G4454" s="2">
        <f>VLOOKUP(D4454, [3]products!$A:$D, 4, FALSE)</f>
        <v>7</v>
      </c>
      <c r="H4454" s="2" t="str">
        <f>VLOOKUP(G4454, [4]categories!A:B, 2, FALSE)</f>
        <v>Road Bikes</v>
      </c>
      <c r="I4454" s="14">
        <f>VLOOKUP(A4454, [1]orders!A:B,2,FALSE)</f>
        <v>38</v>
      </c>
      <c r="J4454" s="14" t="str">
        <f>VLOOKUP(A4454, [1]orders!A:I,9,FALSE)</f>
        <v>zelma.browning@aol.com</v>
      </c>
      <c r="K4454" s="14">
        <f>VLOOKUP(A4454, [1]orders!A:J,10,FALSE)</f>
        <v>11102</v>
      </c>
      <c r="L4454" s="2" t="str">
        <f>IFERROR(VLOOKUP(C4454, [5]stores!A:B, 2, FALSE), "Unknown")</f>
        <v>Baldwin Bikes</v>
      </c>
      <c r="M4454" s="2" t="str">
        <f>VLOOKUP(D4454,[3]products!A:B,2,FALSE)</f>
        <v>Trek Domane SL Frameset - 2018</v>
      </c>
      <c r="N4454" s="2" t="str">
        <f>VLOOKUP(D4454, [3]products!A:H, 8, FALSE)</f>
        <v>Trek</v>
      </c>
      <c r="O4454" s="21">
        <f>VLOOKUP(A4454, [1]orders!A:D, 4, FALSE)</f>
        <v>43202</v>
      </c>
      <c r="P4454" s="2">
        <v>1</v>
      </c>
      <c r="Q4454" s="2">
        <v>6499.99</v>
      </c>
      <c r="R4454" s="27">
        <v>0.1</v>
      </c>
      <c r="S4454" s="2">
        <f t="shared" si="69"/>
        <v>6499.99</v>
      </c>
    </row>
    <row r="4455" spans="1:19" x14ac:dyDescent="0.3">
      <c r="A4455" s="2">
        <v>1525</v>
      </c>
      <c r="B4455" s="2">
        <v>2</v>
      </c>
      <c r="C4455" s="2">
        <f>VLOOKUP(A4455, [1]orders!A:G, 7, FALSE)</f>
        <v>2</v>
      </c>
      <c r="D4455" s="2">
        <v>163</v>
      </c>
      <c r="E4455" s="2">
        <f>VLOOKUP(C4455, [2]staffs!A:G,1,FALSE)</f>
        <v>2</v>
      </c>
      <c r="F4455" s="2" t="str">
        <f>VLOOKUP(E4455, [2]staffs!A:D,4,FALSE)</f>
        <v>mireya.copeland@bikes.shop</v>
      </c>
      <c r="G4455" s="2">
        <f>VLOOKUP(D4455, [3]products!$A:$D, 4, FALSE)</f>
        <v>7</v>
      </c>
      <c r="H4455" s="2" t="str">
        <f>VLOOKUP(G4455, [4]categories!A:B, 2, FALSE)</f>
        <v>Road Bikes</v>
      </c>
      <c r="I4455" s="14">
        <f>VLOOKUP(A4455, [1]orders!A:B,2,FALSE)</f>
        <v>38</v>
      </c>
      <c r="J4455" s="14" t="str">
        <f>VLOOKUP(A4455, [1]orders!A:I,9,FALSE)</f>
        <v>zelma.browning@aol.com</v>
      </c>
      <c r="K4455" s="14">
        <f>VLOOKUP(A4455, [1]orders!A:J,10,FALSE)</f>
        <v>11102</v>
      </c>
      <c r="L4455" s="2" t="str">
        <f>IFERROR(VLOOKUP(C4455, [5]stores!A:B, 2, FALSE), "Unknown")</f>
        <v>Baldwin Bikes</v>
      </c>
      <c r="M4455" s="2" t="str">
        <f>VLOOKUP(D4455,[3]products!A:B,2,FALSE)</f>
        <v>Surly Pack Rat - 2018</v>
      </c>
      <c r="N4455" s="2" t="str">
        <f>VLOOKUP(D4455, [3]products!A:H, 8, FALSE)</f>
        <v>Surly</v>
      </c>
      <c r="O4455" s="21">
        <f>VLOOKUP(A4455, [1]orders!A:D, 4, FALSE)</f>
        <v>43202</v>
      </c>
      <c r="P4455" s="2">
        <v>2</v>
      </c>
      <c r="Q4455" s="2">
        <v>1349</v>
      </c>
      <c r="R4455" s="27">
        <v>7.0000000000000007E-2</v>
      </c>
      <c r="S4455" s="2">
        <f t="shared" si="69"/>
        <v>2698</v>
      </c>
    </row>
    <row r="4456" spans="1:19" x14ac:dyDescent="0.3">
      <c r="A4456" s="2">
        <v>1525</v>
      </c>
      <c r="B4456" s="2">
        <v>3</v>
      </c>
      <c r="C4456" s="2">
        <f>VLOOKUP(A4456, [1]orders!A:G, 7, FALSE)</f>
        <v>2</v>
      </c>
      <c r="D4456" s="2">
        <v>193</v>
      </c>
      <c r="E4456" s="2">
        <f>VLOOKUP(C4456, [2]staffs!A:G,1,FALSE)</f>
        <v>2</v>
      </c>
      <c r="F4456" s="2" t="str">
        <f>VLOOKUP(E4456, [2]staffs!A:D,4,FALSE)</f>
        <v>mireya.copeland@bikes.shop</v>
      </c>
      <c r="G4456" s="2">
        <f>VLOOKUP(D4456, [3]products!$A:$D, 4, FALSE)</f>
        <v>5</v>
      </c>
      <c r="H4456" s="2" t="str">
        <f>VLOOKUP(G4456, [4]categories!A:B, 2, FALSE)</f>
        <v>Electric Bikes</v>
      </c>
      <c r="I4456" s="14">
        <f>VLOOKUP(A4456, [1]orders!A:B,2,FALSE)</f>
        <v>38</v>
      </c>
      <c r="J4456" s="14" t="str">
        <f>VLOOKUP(A4456, [1]orders!A:I,9,FALSE)</f>
        <v>zelma.browning@aol.com</v>
      </c>
      <c r="K4456" s="14">
        <f>VLOOKUP(A4456, [1]orders!A:J,10,FALSE)</f>
        <v>11102</v>
      </c>
      <c r="L4456" s="2" t="str">
        <f>IFERROR(VLOOKUP(C4456, [5]stores!A:B, 2, FALSE), "Unknown")</f>
        <v>Baldwin Bikes</v>
      </c>
      <c r="M4456" s="2" t="str">
        <f>VLOOKUP(D4456,[3]products!A:B,2,FALSE)</f>
        <v>Trek Lift+ - 2018</v>
      </c>
      <c r="N4456" s="2" t="str">
        <f>VLOOKUP(D4456, [3]products!A:H, 8, FALSE)</f>
        <v>Trek</v>
      </c>
      <c r="O4456" s="21">
        <f>VLOOKUP(A4456, [1]orders!A:D, 4, FALSE)</f>
        <v>43202</v>
      </c>
      <c r="P4456" s="2">
        <v>1</v>
      </c>
      <c r="Q4456" s="2">
        <v>2799.99</v>
      </c>
      <c r="R4456" s="27">
        <v>7.0000000000000007E-2</v>
      </c>
      <c r="S4456" s="2">
        <f t="shared" si="69"/>
        <v>2799.99</v>
      </c>
    </row>
    <row r="4457" spans="1:19" x14ac:dyDescent="0.3">
      <c r="A4457" s="2">
        <v>1526</v>
      </c>
      <c r="B4457" s="2">
        <v>1</v>
      </c>
      <c r="C4457" s="2">
        <f>VLOOKUP(A4457, [1]orders!A:G, 7, FALSE)</f>
        <v>2</v>
      </c>
      <c r="D4457" s="2">
        <v>151</v>
      </c>
      <c r="E4457" s="2">
        <f>VLOOKUP(C4457, [2]staffs!A:G,1,FALSE)</f>
        <v>2</v>
      </c>
      <c r="F4457" s="2" t="str">
        <f>VLOOKUP(E4457, [2]staffs!A:D,4,FALSE)</f>
        <v>mireya.copeland@bikes.shop</v>
      </c>
      <c r="G4457" s="2">
        <f>VLOOKUP(D4457, [3]products!$A:$D, 4, FALSE)</f>
        <v>7</v>
      </c>
      <c r="H4457" s="2" t="str">
        <f>VLOOKUP(G4457, [4]categories!A:B, 2, FALSE)</f>
        <v>Road Bikes</v>
      </c>
      <c r="I4457" s="14">
        <f>VLOOKUP(A4457, [1]orders!A:B,2,FALSE)</f>
        <v>59</v>
      </c>
      <c r="J4457" s="14" t="str">
        <f>VLOOKUP(A4457, [1]orders!A:I,9,FALSE)</f>
        <v>latasha.stanley@gmail.com</v>
      </c>
      <c r="K4457" s="14">
        <f>VLOOKUP(A4457, [1]orders!A:J,10,FALSE)</f>
        <v>11570</v>
      </c>
      <c r="L4457" s="2" t="str">
        <f>IFERROR(VLOOKUP(C4457, [5]stores!A:B, 2, FALSE), "Unknown")</f>
        <v>Baldwin Bikes</v>
      </c>
      <c r="M4457" s="2" t="str">
        <f>VLOOKUP(D4457,[3]products!A:B,2,FALSE)</f>
        <v>Trek Domane ALR 4 Disc Women's - 2018</v>
      </c>
      <c r="N4457" s="2" t="str">
        <f>VLOOKUP(D4457, [3]products!A:H, 8, FALSE)</f>
        <v>Trek</v>
      </c>
      <c r="O4457" s="21">
        <f>VLOOKUP(A4457, [1]orders!A:D, 4, FALSE)</f>
        <v>43202</v>
      </c>
      <c r="P4457" s="2">
        <v>1</v>
      </c>
      <c r="Q4457" s="2">
        <v>1549.99</v>
      </c>
      <c r="R4457" s="27">
        <v>7.0000000000000007E-2</v>
      </c>
      <c r="S4457" s="2">
        <f t="shared" si="69"/>
        <v>1549.99</v>
      </c>
    </row>
    <row r="4458" spans="1:19" x14ac:dyDescent="0.3">
      <c r="A4458" s="2">
        <v>1526</v>
      </c>
      <c r="B4458" s="2">
        <v>2</v>
      </c>
      <c r="C4458" s="2">
        <f>VLOOKUP(A4458, [1]orders!A:G, 7, FALSE)</f>
        <v>2</v>
      </c>
      <c r="D4458" s="2">
        <v>56</v>
      </c>
      <c r="E4458" s="2">
        <f>VLOOKUP(C4458, [2]staffs!A:G,1,FALSE)</f>
        <v>2</v>
      </c>
      <c r="F4458" s="2" t="str">
        <f>VLOOKUP(E4458, [2]staffs!A:D,4,FALSE)</f>
        <v>mireya.copeland@bikes.shop</v>
      </c>
      <c r="G4458" s="2">
        <f>VLOOKUP(D4458, [3]products!$A:$D, 4, FALSE)</f>
        <v>7</v>
      </c>
      <c r="H4458" s="2" t="str">
        <f>VLOOKUP(G4458, [4]categories!A:B, 2, FALSE)</f>
        <v>Road Bikes</v>
      </c>
      <c r="I4458" s="14">
        <f>VLOOKUP(A4458, [1]orders!A:B,2,FALSE)</f>
        <v>59</v>
      </c>
      <c r="J4458" s="14" t="str">
        <f>VLOOKUP(A4458, [1]orders!A:I,9,FALSE)</f>
        <v>latasha.stanley@gmail.com</v>
      </c>
      <c r="K4458" s="14">
        <f>VLOOKUP(A4458, [1]orders!A:J,10,FALSE)</f>
        <v>11570</v>
      </c>
      <c r="L4458" s="2" t="str">
        <f>IFERROR(VLOOKUP(C4458, [5]stores!A:B, 2, FALSE), "Unknown")</f>
        <v>Baldwin Bikes</v>
      </c>
      <c r="M4458" s="2" t="str">
        <f>VLOOKUP(D4458,[3]products!A:B,2,FALSE)</f>
        <v>Trek Domane SLR 6 Disc - 2017</v>
      </c>
      <c r="N4458" s="2" t="str">
        <f>VLOOKUP(D4458, [3]products!A:H, 8, FALSE)</f>
        <v>Trek</v>
      </c>
      <c r="O4458" s="21">
        <f>VLOOKUP(A4458, [1]orders!A:D, 4, FALSE)</f>
        <v>43202</v>
      </c>
      <c r="P4458" s="2">
        <v>1</v>
      </c>
      <c r="Q4458" s="2">
        <v>5499.99</v>
      </c>
      <c r="R4458" s="27">
        <v>0.1</v>
      </c>
      <c r="S4458" s="2">
        <f t="shared" si="69"/>
        <v>5499.99</v>
      </c>
    </row>
    <row r="4459" spans="1:19" x14ac:dyDescent="0.3">
      <c r="A4459" s="2">
        <v>1526</v>
      </c>
      <c r="B4459" s="2">
        <v>3</v>
      </c>
      <c r="C4459" s="2">
        <f>VLOOKUP(A4459, [1]orders!A:G, 7, FALSE)</f>
        <v>2</v>
      </c>
      <c r="D4459" s="2">
        <v>238</v>
      </c>
      <c r="E4459" s="2">
        <f>VLOOKUP(C4459, [2]staffs!A:G,1,FALSE)</f>
        <v>2</v>
      </c>
      <c r="F4459" s="2" t="str">
        <f>VLOOKUP(E4459, [2]staffs!A:D,4,FALSE)</f>
        <v>mireya.copeland@bikes.shop</v>
      </c>
      <c r="G4459" s="2">
        <f>VLOOKUP(D4459, [3]products!$A:$D, 4, FALSE)</f>
        <v>3</v>
      </c>
      <c r="H4459" s="2" t="str">
        <f>VLOOKUP(G4459, [4]categories!A:B, 2, FALSE)</f>
        <v>Cruisers Bicycles</v>
      </c>
      <c r="I4459" s="14">
        <f>VLOOKUP(A4459, [1]orders!A:B,2,FALSE)</f>
        <v>59</v>
      </c>
      <c r="J4459" s="14" t="str">
        <f>VLOOKUP(A4459, [1]orders!A:I,9,FALSE)</f>
        <v>latasha.stanley@gmail.com</v>
      </c>
      <c r="K4459" s="14">
        <f>VLOOKUP(A4459, [1]orders!A:J,10,FALSE)</f>
        <v>11570</v>
      </c>
      <c r="L4459" s="2" t="str">
        <f>IFERROR(VLOOKUP(C4459, [5]stores!A:B, 2, FALSE), "Unknown")</f>
        <v>Baldwin Bikes</v>
      </c>
      <c r="M4459" s="2" t="str">
        <f>VLOOKUP(D4459,[3]products!A:B,2,FALSE)</f>
        <v>Electra Townie Balloon 8D EQ - 2016/2017/2018</v>
      </c>
      <c r="N4459" s="2" t="str">
        <f>VLOOKUP(D4459, [3]products!A:H, 8, FALSE)</f>
        <v>Electra</v>
      </c>
      <c r="O4459" s="21">
        <f>VLOOKUP(A4459, [1]orders!A:D, 4, FALSE)</f>
        <v>43202</v>
      </c>
      <c r="P4459" s="2">
        <v>1</v>
      </c>
      <c r="Q4459" s="2">
        <v>749.99</v>
      </c>
      <c r="R4459" s="27">
        <v>0.1</v>
      </c>
      <c r="S4459" s="2">
        <f t="shared" si="69"/>
        <v>749.99</v>
      </c>
    </row>
    <row r="4460" spans="1:19" x14ac:dyDescent="0.3">
      <c r="A4460" s="2">
        <v>1526</v>
      </c>
      <c r="B4460" s="2">
        <v>4</v>
      </c>
      <c r="C4460" s="2">
        <f>VLOOKUP(A4460, [1]orders!A:G, 7, FALSE)</f>
        <v>2</v>
      </c>
      <c r="D4460" s="2">
        <v>243</v>
      </c>
      <c r="E4460" s="2">
        <f>VLOOKUP(C4460, [2]staffs!A:G,1,FALSE)</f>
        <v>2</v>
      </c>
      <c r="F4460" s="2" t="str">
        <f>VLOOKUP(E4460, [2]staffs!A:D,4,FALSE)</f>
        <v>mireya.copeland@bikes.shop</v>
      </c>
      <c r="G4460" s="2">
        <f>VLOOKUP(D4460, [3]products!$A:$D, 4, FALSE)</f>
        <v>3</v>
      </c>
      <c r="H4460" s="2" t="str">
        <f>VLOOKUP(G4460, [4]categories!A:B, 2, FALSE)</f>
        <v>Cruisers Bicycles</v>
      </c>
      <c r="I4460" s="14">
        <f>VLOOKUP(A4460, [1]orders!A:B,2,FALSE)</f>
        <v>59</v>
      </c>
      <c r="J4460" s="14" t="str">
        <f>VLOOKUP(A4460, [1]orders!A:I,9,FALSE)</f>
        <v>latasha.stanley@gmail.com</v>
      </c>
      <c r="K4460" s="14">
        <f>VLOOKUP(A4460, [1]orders!A:J,10,FALSE)</f>
        <v>11570</v>
      </c>
      <c r="L4460" s="2" t="str">
        <f>IFERROR(VLOOKUP(C4460, [5]stores!A:B, 2, FALSE), "Unknown")</f>
        <v>Baldwin Bikes</v>
      </c>
      <c r="M4460" s="2" t="str">
        <f>VLOOKUP(D4460,[3]products!A:B,2,FALSE)</f>
        <v>Electra Townie Original 21D EQ Ladies' - 2018</v>
      </c>
      <c r="N4460" s="2" t="str">
        <f>VLOOKUP(D4460, [3]products!A:H, 8, FALSE)</f>
        <v>Electra</v>
      </c>
      <c r="O4460" s="21">
        <f>VLOOKUP(A4460, [1]orders!A:D, 4, FALSE)</f>
        <v>43202</v>
      </c>
      <c r="P4460" s="2">
        <v>1</v>
      </c>
      <c r="Q4460" s="2">
        <v>679.99</v>
      </c>
      <c r="R4460" s="27">
        <v>0.05</v>
      </c>
      <c r="S4460" s="2">
        <f t="shared" si="69"/>
        <v>679.99</v>
      </c>
    </row>
    <row r="4461" spans="1:19" x14ac:dyDescent="0.3">
      <c r="A4461" s="2">
        <v>1527</v>
      </c>
      <c r="B4461" s="2">
        <v>1</v>
      </c>
      <c r="C4461" s="2">
        <f>VLOOKUP(A4461, [1]orders!A:G, 7, FALSE)</f>
        <v>3</v>
      </c>
      <c r="D4461" s="2">
        <v>33</v>
      </c>
      <c r="E4461" s="2">
        <f>VLOOKUP(C4461, [2]staffs!A:G,1,FALSE)</f>
        <v>3</v>
      </c>
      <c r="F4461" s="2" t="str">
        <f>VLOOKUP(E4461, [2]staffs!A:D,4,FALSE)</f>
        <v>genna.serrano@bikes.shop</v>
      </c>
      <c r="G4461" s="2">
        <f>VLOOKUP(D4461, [3]products!$A:$D, 4, FALSE)</f>
        <v>6</v>
      </c>
      <c r="H4461" s="2" t="str">
        <f>VLOOKUP(G4461, [4]categories!A:B, 2, FALSE)</f>
        <v>Mountain Bikes</v>
      </c>
      <c r="I4461" s="14">
        <f>VLOOKUP(A4461, [1]orders!A:B,2,FALSE)</f>
        <v>13</v>
      </c>
      <c r="J4461" s="14" t="str">
        <f>VLOOKUP(A4461, [1]orders!A:I,9,FALSE)</f>
        <v>lashawn.ortiz@msn.com</v>
      </c>
      <c r="K4461" s="14">
        <f>VLOOKUP(A4461, [1]orders!A:J,10,FALSE)</f>
        <v>75604</v>
      </c>
      <c r="L4461" s="2" t="str">
        <f>IFERROR(VLOOKUP(C4461, [5]stores!A:B, 2, FALSE), "Unknown")</f>
        <v>Rowlett Bikes</v>
      </c>
      <c r="M4461" s="2" t="str">
        <f>VLOOKUP(D4461,[3]products!A:B,2,FALSE)</f>
        <v>Surly Wednesday Frameset - 2017</v>
      </c>
      <c r="N4461" s="2" t="str">
        <f>VLOOKUP(D4461, [3]products!A:H, 8, FALSE)</f>
        <v>Surly</v>
      </c>
      <c r="O4461" s="21">
        <f>VLOOKUP(A4461, [1]orders!A:D, 4, FALSE)</f>
        <v>43202</v>
      </c>
      <c r="P4461" s="2">
        <v>1</v>
      </c>
      <c r="Q4461" s="2">
        <v>469.99</v>
      </c>
      <c r="R4461" s="27">
        <v>0.1</v>
      </c>
      <c r="S4461" s="2">
        <f t="shared" si="69"/>
        <v>469.99</v>
      </c>
    </row>
    <row r="4462" spans="1:19" x14ac:dyDescent="0.3">
      <c r="A4462" s="2">
        <v>1527</v>
      </c>
      <c r="B4462" s="2">
        <v>2</v>
      </c>
      <c r="C4462" s="2">
        <f>VLOOKUP(A4462, [1]orders!A:G, 7, FALSE)</f>
        <v>3</v>
      </c>
      <c r="D4462" s="2">
        <v>103</v>
      </c>
      <c r="E4462" s="2">
        <f>VLOOKUP(C4462, [2]staffs!A:G,1,FALSE)</f>
        <v>3</v>
      </c>
      <c r="F4462" s="2" t="str">
        <f>VLOOKUP(E4462, [2]staffs!A:D,4,FALSE)</f>
        <v>genna.serrano@bikes.shop</v>
      </c>
      <c r="G4462" s="2">
        <f>VLOOKUP(D4462, [3]products!$A:$D, 4, FALSE)</f>
        <v>2</v>
      </c>
      <c r="H4462" s="2" t="str">
        <f>VLOOKUP(G4462, [4]categories!A:B, 2, FALSE)</f>
        <v>Comfort Bicycles</v>
      </c>
      <c r="I4462" s="14">
        <f>VLOOKUP(A4462, [1]orders!A:B,2,FALSE)</f>
        <v>13</v>
      </c>
      <c r="J4462" s="14" t="str">
        <f>VLOOKUP(A4462, [1]orders!A:I,9,FALSE)</f>
        <v>lashawn.ortiz@msn.com</v>
      </c>
      <c r="K4462" s="14">
        <f>VLOOKUP(A4462, [1]orders!A:J,10,FALSE)</f>
        <v>75604</v>
      </c>
      <c r="L4462" s="2" t="str">
        <f>IFERROR(VLOOKUP(C4462, [5]stores!A:B, 2, FALSE), "Unknown")</f>
        <v>Rowlett Bikes</v>
      </c>
      <c r="M4462" s="2" t="str">
        <f>VLOOKUP(D4462,[3]products!A:B,2,FALSE)</f>
        <v>Sun Bicycles Streamway 3 - 2017</v>
      </c>
      <c r="N4462" s="2" t="str">
        <f>VLOOKUP(D4462, [3]products!A:H, 8, FALSE)</f>
        <v>Sun Bicycles</v>
      </c>
      <c r="O4462" s="21">
        <f>VLOOKUP(A4462, [1]orders!A:D, 4, FALSE)</f>
        <v>43202</v>
      </c>
      <c r="P4462" s="2">
        <v>1</v>
      </c>
      <c r="Q4462" s="2">
        <v>551.99</v>
      </c>
      <c r="R4462" s="27">
        <v>0.05</v>
      </c>
      <c r="S4462" s="2">
        <f t="shared" si="69"/>
        <v>551.99</v>
      </c>
    </row>
    <row r="4463" spans="1:19" x14ac:dyDescent="0.3">
      <c r="A4463" s="2">
        <v>1527</v>
      </c>
      <c r="B4463" s="2">
        <v>3</v>
      </c>
      <c r="C4463" s="2">
        <f>VLOOKUP(A4463, [1]orders!A:G, 7, FALSE)</f>
        <v>3</v>
      </c>
      <c r="D4463" s="2">
        <v>57</v>
      </c>
      <c r="E4463" s="2">
        <f>VLOOKUP(C4463, [2]staffs!A:G,1,FALSE)</f>
        <v>3</v>
      </c>
      <c r="F4463" s="2" t="str">
        <f>VLOOKUP(E4463, [2]staffs!A:D,4,FALSE)</f>
        <v>genna.serrano@bikes.shop</v>
      </c>
      <c r="G4463" s="2">
        <f>VLOOKUP(D4463, [3]products!$A:$D, 4, FALSE)</f>
        <v>7</v>
      </c>
      <c r="H4463" s="2" t="str">
        <f>VLOOKUP(G4463, [4]categories!A:B, 2, FALSE)</f>
        <v>Road Bikes</v>
      </c>
      <c r="I4463" s="14">
        <f>VLOOKUP(A4463, [1]orders!A:B,2,FALSE)</f>
        <v>13</v>
      </c>
      <c r="J4463" s="14" t="str">
        <f>VLOOKUP(A4463, [1]orders!A:I,9,FALSE)</f>
        <v>lashawn.ortiz@msn.com</v>
      </c>
      <c r="K4463" s="14">
        <f>VLOOKUP(A4463, [1]orders!A:J,10,FALSE)</f>
        <v>75604</v>
      </c>
      <c r="L4463" s="2" t="str">
        <f>IFERROR(VLOOKUP(C4463, [5]stores!A:B, 2, FALSE), "Unknown")</f>
        <v>Rowlett Bikes</v>
      </c>
      <c r="M4463" s="2" t="str">
        <f>VLOOKUP(D4463,[3]products!A:B,2,FALSE)</f>
        <v>Trek Emonda S 5 - 2017</v>
      </c>
      <c r="N4463" s="2" t="str">
        <f>VLOOKUP(D4463, [3]products!A:H, 8, FALSE)</f>
        <v>Trek</v>
      </c>
      <c r="O4463" s="21">
        <f>VLOOKUP(A4463, [1]orders!A:D, 4, FALSE)</f>
        <v>43202</v>
      </c>
      <c r="P4463" s="2">
        <v>2</v>
      </c>
      <c r="Q4463" s="2">
        <v>1999.99</v>
      </c>
      <c r="R4463" s="27">
        <v>0.05</v>
      </c>
      <c r="S4463" s="2">
        <f t="shared" si="69"/>
        <v>3999.98</v>
      </c>
    </row>
    <row r="4464" spans="1:19" x14ac:dyDescent="0.3">
      <c r="A4464" s="2">
        <v>1528</v>
      </c>
      <c r="B4464" s="2">
        <v>1</v>
      </c>
      <c r="C4464" s="2">
        <f>VLOOKUP(A4464, [1]orders!A:G, 7, FALSE)</f>
        <v>3</v>
      </c>
      <c r="D4464" s="2">
        <v>229</v>
      </c>
      <c r="E4464" s="2">
        <f>VLOOKUP(C4464, [2]staffs!A:G,1,FALSE)</f>
        <v>3</v>
      </c>
      <c r="F4464" s="2" t="str">
        <f>VLOOKUP(E4464, [2]staffs!A:D,4,FALSE)</f>
        <v>genna.serrano@bikes.shop</v>
      </c>
      <c r="G4464" s="2">
        <f>VLOOKUP(D4464, [3]products!$A:$D, 4, FALSE)</f>
        <v>3</v>
      </c>
      <c r="H4464" s="2" t="str">
        <f>VLOOKUP(G4464, [4]categories!A:B, 2, FALSE)</f>
        <v>Cruisers Bicycles</v>
      </c>
      <c r="I4464" s="14">
        <f>VLOOKUP(A4464, [1]orders!A:B,2,FALSE)</f>
        <v>20</v>
      </c>
      <c r="J4464" s="14" t="str">
        <f>VLOOKUP(A4464, [1]orders!A:I,9,FALSE)</f>
        <v>aleta.shepard@aol.com</v>
      </c>
      <c r="K4464" s="14">
        <f>VLOOKUP(A4464, [1]orders!A:J,10,FALSE)</f>
        <v>77478</v>
      </c>
      <c r="L4464" s="2" t="str">
        <f>IFERROR(VLOOKUP(C4464, [5]stores!A:B, 2, FALSE), "Unknown")</f>
        <v>Rowlett Bikes</v>
      </c>
      <c r="M4464" s="2" t="str">
        <f>VLOOKUP(D4464,[3]products!A:B,2,FALSE)</f>
        <v>Electra Cruiser Lux 1 - 2016/2018</v>
      </c>
      <c r="N4464" s="2" t="str">
        <f>VLOOKUP(D4464, [3]products!A:H, 8, FALSE)</f>
        <v>Electra</v>
      </c>
      <c r="O4464" s="21">
        <f>VLOOKUP(A4464, [1]orders!A:D, 4, FALSE)</f>
        <v>43202</v>
      </c>
      <c r="P4464" s="2">
        <v>2</v>
      </c>
      <c r="Q4464" s="2">
        <v>429.99</v>
      </c>
      <c r="R4464" s="27">
        <v>0.2</v>
      </c>
      <c r="S4464" s="2">
        <f t="shared" si="69"/>
        <v>859.98</v>
      </c>
    </row>
    <row r="4465" spans="1:19" x14ac:dyDescent="0.3">
      <c r="A4465" s="2">
        <v>1529</v>
      </c>
      <c r="B4465" s="2">
        <v>1</v>
      </c>
      <c r="C4465" s="2">
        <f>VLOOKUP(A4465, [1]orders!A:G, 7, FALSE)</f>
        <v>3</v>
      </c>
      <c r="D4465" s="2">
        <v>23</v>
      </c>
      <c r="E4465" s="2">
        <f>VLOOKUP(C4465, [2]staffs!A:G,1,FALSE)</f>
        <v>3</v>
      </c>
      <c r="F4465" s="2" t="str">
        <f>VLOOKUP(E4465, [2]staffs!A:D,4,FALSE)</f>
        <v>genna.serrano@bikes.shop</v>
      </c>
      <c r="G4465" s="2">
        <f>VLOOKUP(D4465, [3]products!$A:$D, 4, FALSE)</f>
        <v>1</v>
      </c>
      <c r="H4465" s="2" t="str">
        <f>VLOOKUP(G4465, [4]categories!A:B, 2, FALSE)</f>
        <v>Children Bicycles</v>
      </c>
      <c r="I4465" s="14">
        <f>VLOOKUP(A4465, [1]orders!A:B,2,FALSE)</f>
        <v>50</v>
      </c>
      <c r="J4465" s="14" t="str">
        <f>VLOOKUP(A4465, [1]orders!A:I,9,FALSE)</f>
        <v>cleotilde.booth@gmail.com</v>
      </c>
      <c r="K4465" s="14">
        <f>VLOOKUP(A4465, [1]orders!A:J,10,FALSE)</f>
        <v>77478</v>
      </c>
      <c r="L4465" s="2" t="str">
        <f>IFERROR(VLOOKUP(C4465, [5]stores!A:B, 2, FALSE), "Unknown")</f>
        <v>Rowlett Bikes</v>
      </c>
      <c r="M4465" s="2" t="str">
        <f>VLOOKUP(D4465,[3]products!A:B,2,FALSE)</f>
        <v>Electra Girl's Hawaii 1 (20-inch) - 2015/2016</v>
      </c>
      <c r="N4465" s="2" t="str">
        <f>VLOOKUP(D4465, [3]products!A:H, 8, FALSE)</f>
        <v>Electra</v>
      </c>
      <c r="O4465" s="21">
        <f>VLOOKUP(A4465, [1]orders!A:D, 4, FALSE)</f>
        <v>43202</v>
      </c>
      <c r="P4465" s="2">
        <v>1</v>
      </c>
      <c r="Q4465" s="2">
        <v>299.99</v>
      </c>
      <c r="R4465" s="27">
        <v>0.05</v>
      </c>
      <c r="S4465" s="2">
        <f t="shared" si="69"/>
        <v>299.99</v>
      </c>
    </row>
    <row r="4466" spans="1:19" x14ac:dyDescent="0.3">
      <c r="A4466" s="2">
        <v>1529</v>
      </c>
      <c r="B4466" s="2">
        <v>2</v>
      </c>
      <c r="C4466" s="2">
        <f>VLOOKUP(A4466, [1]orders!A:G, 7, FALSE)</f>
        <v>3</v>
      </c>
      <c r="D4466" s="2">
        <v>50</v>
      </c>
      <c r="E4466" s="2">
        <f>VLOOKUP(C4466, [2]staffs!A:G,1,FALSE)</f>
        <v>3</v>
      </c>
      <c r="F4466" s="2" t="str">
        <f>VLOOKUP(E4466, [2]staffs!A:D,4,FALSE)</f>
        <v>genna.serrano@bikes.shop</v>
      </c>
      <c r="G4466" s="2">
        <f>VLOOKUP(D4466, [3]products!$A:$D, 4, FALSE)</f>
        <v>7</v>
      </c>
      <c r="H4466" s="2" t="str">
        <f>VLOOKUP(G4466, [4]categories!A:B, 2, FALSE)</f>
        <v>Road Bikes</v>
      </c>
      <c r="I4466" s="14">
        <f>VLOOKUP(A4466, [1]orders!A:B,2,FALSE)</f>
        <v>50</v>
      </c>
      <c r="J4466" s="14" t="str">
        <f>VLOOKUP(A4466, [1]orders!A:I,9,FALSE)</f>
        <v>cleotilde.booth@gmail.com</v>
      </c>
      <c r="K4466" s="14">
        <f>VLOOKUP(A4466, [1]orders!A:J,10,FALSE)</f>
        <v>77478</v>
      </c>
      <c r="L4466" s="2" t="str">
        <f>IFERROR(VLOOKUP(C4466, [5]stores!A:B, 2, FALSE), "Unknown")</f>
        <v>Rowlett Bikes</v>
      </c>
      <c r="M4466" s="2" t="str">
        <f>VLOOKUP(D4466,[3]products!A:B,2,FALSE)</f>
        <v>Trek Silque SLR 7 Women's - 2017</v>
      </c>
      <c r="N4466" s="2" t="str">
        <f>VLOOKUP(D4466, [3]products!A:H, 8, FALSE)</f>
        <v>Trek</v>
      </c>
      <c r="O4466" s="21">
        <f>VLOOKUP(A4466, [1]orders!A:D, 4, FALSE)</f>
        <v>43202</v>
      </c>
      <c r="P4466" s="2">
        <v>2</v>
      </c>
      <c r="Q4466" s="2">
        <v>5999.99</v>
      </c>
      <c r="R4466" s="27">
        <v>0.1</v>
      </c>
      <c r="S4466" s="2">
        <f t="shared" si="69"/>
        <v>11999.98</v>
      </c>
    </row>
    <row r="4467" spans="1:19" x14ac:dyDescent="0.3">
      <c r="A4467" s="2">
        <v>1530</v>
      </c>
      <c r="B4467" s="2">
        <v>1</v>
      </c>
      <c r="C4467" s="2">
        <f>VLOOKUP(A4467, [1]orders!A:G, 7, FALSE)</f>
        <v>1</v>
      </c>
      <c r="D4467" s="2">
        <v>213</v>
      </c>
      <c r="E4467" s="2">
        <f>VLOOKUP(C4467, [2]staffs!A:G,1,FALSE)</f>
        <v>1</v>
      </c>
      <c r="F4467" s="2" t="str">
        <f>VLOOKUP(E4467, [2]staffs!A:D,4,FALSE)</f>
        <v>fabiola.jackson@bikes.shop</v>
      </c>
      <c r="G4467" s="2">
        <f>VLOOKUP(D4467, [3]products!$A:$D, 4, FALSE)</f>
        <v>3</v>
      </c>
      <c r="H4467" s="2" t="str">
        <f>VLOOKUP(G4467, [4]categories!A:B, 2, FALSE)</f>
        <v>Cruisers Bicycles</v>
      </c>
      <c r="I4467" s="14">
        <f>VLOOKUP(A4467, [1]orders!A:B,2,FALSE)</f>
        <v>110</v>
      </c>
      <c r="J4467" s="14" t="str">
        <f>VLOOKUP(A4467, [1]orders!A:I,9,FALSE)</f>
        <v>ollie.zimmerman@yahoo.com</v>
      </c>
      <c r="K4467" s="14">
        <f>VLOOKUP(A4467, [1]orders!A:J,10,FALSE)</f>
        <v>92806</v>
      </c>
      <c r="L4467" s="2" t="str">
        <f>IFERROR(VLOOKUP(C4467, [5]stores!A:B, 2, FALSE), "Unknown")</f>
        <v>Santa Cruz Bikes</v>
      </c>
      <c r="M4467" s="2" t="str">
        <f>VLOOKUP(D4467,[3]products!A:B,2,FALSE)</f>
        <v>Electra Cruiser 1 - 2016/2017/2018</v>
      </c>
      <c r="N4467" s="2" t="str">
        <f>VLOOKUP(D4467, [3]products!A:H, 8, FALSE)</f>
        <v>Electra</v>
      </c>
      <c r="O4467" s="21">
        <f>VLOOKUP(A4467, [1]orders!A:D, 4, FALSE)</f>
        <v>43203</v>
      </c>
      <c r="P4467" s="2">
        <v>2</v>
      </c>
      <c r="Q4467" s="2">
        <v>269.99</v>
      </c>
      <c r="R4467" s="27">
        <v>0.1</v>
      </c>
      <c r="S4467" s="2">
        <f t="shared" si="69"/>
        <v>539.98</v>
      </c>
    </row>
    <row r="4468" spans="1:19" x14ac:dyDescent="0.3">
      <c r="A4468" s="2">
        <v>1530</v>
      </c>
      <c r="B4468" s="2">
        <v>2</v>
      </c>
      <c r="C4468" s="2">
        <f>VLOOKUP(A4468, [1]orders!A:G, 7, FALSE)</f>
        <v>1</v>
      </c>
      <c r="D4468" s="2">
        <v>116</v>
      </c>
      <c r="E4468" s="2">
        <f>VLOOKUP(C4468, [2]staffs!A:G,1,FALSE)</f>
        <v>1</v>
      </c>
      <c r="F4468" s="2" t="str">
        <f>VLOOKUP(E4468, [2]staffs!A:D,4,FALSE)</f>
        <v>fabiola.jackson@bikes.shop</v>
      </c>
      <c r="G4468" s="2">
        <f>VLOOKUP(D4468, [3]products!$A:$D, 4, FALSE)</f>
        <v>6</v>
      </c>
      <c r="H4468" s="2" t="str">
        <f>VLOOKUP(G4468, [4]categories!A:B, 2, FALSE)</f>
        <v>Mountain Bikes</v>
      </c>
      <c r="I4468" s="14">
        <f>VLOOKUP(A4468, [1]orders!A:B,2,FALSE)</f>
        <v>110</v>
      </c>
      <c r="J4468" s="14" t="str">
        <f>VLOOKUP(A4468, [1]orders!A:I,9,FALSE)</f>
        <v>ollie.zimmerman@yahoo.com</v>
      </c>
      <c r="K4468" s="14">
        <f>VLOOKUP(A4468, [1]orders!A:J,10,FALSE)</f>
        <v>92806</v>
      </c>
      <c r="L4468" s="2" t="str">
        <f>IFERROR(VLOOKUP(C4468, [5]stores!A:B, 2, FALSE), "Unknown")</f>
        <v>Santa Cruz Bikes</v>
      </c>
      <c r="M4468" s="2" t="str">
        <f>VLOOKUP(D4468,[3]products!A:B,2,FALSE)</f>
        <v>Trek Marlin 7 - 2017/2018</v>
      </c>
      <c r="N4468" s="2" t="str">
        <f>VLOOKUP(D4468, [3]products!A:H, 8, FALSE)</f>
        <v>Trek</v>
      </c>
      <c r="O4468" s="21">
        <f>VLOOKUP(A4468, [1]orders!A:D, 4, FALSE)</f>
        <v>43203</v>
      </c>
      <c r="P4468" s="2">
        <v>1</v>
      </c>
      <c r="Q4468" s="2">
        <v>749.99</v>
      </c>
      <c r="R4468" s="27">
        <v>0.1</v>
      </c>
      <c r="S4468" s="2">
        <f t="shared" si="69"/>
        <v>749.99</v>
      </c>
    </row>
    <row r="4469" spans="1:19" x14ac:dyDescent="0.3">
      <c r="A4469" s="2">
        <v>1531</v>
      </c>
      <c r="B4469" s="2">
        <v>1</v>
      </c>
      <c r="C4469" s="2">
        <f>VLOOKUP(A4469, [1]orders!A:G, 7, FALSE)</f>
        <v>1</v>
      </c>
      <c r="D4469" s="2">
        <v>128</v>
      </c>
      <c r="E4469" s="2">
        <f>VLOOKUP(C4469, [2]staffs!A:G,1,FALSE)</f>
        <v>1</v>
      </c>
      <c r="F4469" s="2" t="str">
        <f>VLOOKUP(E4469, [2]staffs!A:D,4,FALSE)</f>
        <v>fabiola.jackson@bikes.shop</v>
      </c>
      <c r="G4469" s="2">
        <f>VLOOKUP(D4469, [3]products!$A:$D, 4, FALSE)</f>
        <v>6</v>
      </c>
      <c r="H4469" s="2" t="str">
        <f>VLOOKUP(G4469, [4]categories!A:B, 2, FALSE)</f>
        <v>Mountain Bikes</v>
      </c>
      <c r="I4469" s="14">
        <f>VLOOKUP(A4469, [1]orders!A:B,2,FALSE)</f>
        <v>233</v>
      </c>
      <c r="J4469" s="14" t="str">
        <f>VLOOKUP(A4469, [1]orders!A:I,9,FALSE)</f>
        <v>mariana.strong@msn.com</v>
      </c>
      <c r="K4469" s="14">
        <f>VLOOKUP(A4469, [1]orders!A:J,10,FALSE)</f>
        <v>95050</v>
      </c>
      <c r="L4469" s="2" t="str">
        <f>IFERROR(VLOOKUP(C4469, [5]stores!A:B, 2, FALSE), "Unknown")</f>
        <v>Santa Cruz Bikes</v>
      </c>
      <c r="M4469" s="2" t="str">
        <f>VLOOKUP(D4469,[3]products!A:B,2,FALSE)</f>
        <v>Surly ECR 27.5 - 2018</v>
      </c>
      <c r="N4469" s="2" t="str">
        <f>VLOOKUP(D4469, [3]products!A:H, 8, FALSE)</f>
        <v>Surly</v>
      </c>
      <c r="O4469" s="21">
        <f>VLOOKUP(A4469, [1]orders!A:D, 4, FALSE)</f>
        <v>43203</v>
      </c>
      <c r="P4469" s="2">
        <v>1</v>
      </c>
      <c r="Q4469" s="2">
        <v>1899</v>
      </c>
      <c r="R4469" s="27">
        <v>0.1</v>
      </c>
      <c r="S4469" s="2">
        <f t="shared" si="69"/>
        <v>1899</v>
      </c>
    </row>
    <row r="4470" spans="1:19" x14ac:dyDescent="0.3">
      <c r="A4470" s="2">
        <v>1532</v>
      </c>
      <c r="B4470" s="2">
        <v>1</v>
      </c>
      <c r="C4470" s="2">
        <f>VLOOKUP(A4470, [1]orders!A:G, 7, FALSE)</f>
        <v>2</v>
      </c>
      <c r="D4470" s="2">
        <v>209</v>
      </c>
      <c r="E4470" s="2">
        <f>VLOOKUP(C4470, [2]staffs!A:G,1,FALSE)</f>
        <v>2</v>
      </c>
      <c r="F4470" s="2" t="str">
        <f>VLOOKUP(E4470, [2]staffs!A:D,4,FALSE)</f>
        <v>mireya.copeland@bikes.shop</v>
      </c>
      <c r="G4470" s="2">
        <f>VLOOKUP(D4470, [3]products!$A:$D, 4, FALSE)</f>
        <v>4</v>
      </c>
      <c r="H4470" s="2" t="str">
        <f>VLOOKUP(G4470, [4]categories!A:B, 2, FALSE)</f>
        <v>Cyclocross Bicycles</v>
      </c>
      <c r="I4470" s="14">
        <f>VLOOKUP(A4470, [1]orders!A:B,2,FALSE)</f>
        <v>7</v>
      </c>
      <c r="J4470" s="14" t="str">
        <f>VLOOKUP(A4470, [1]orders!A:I,9,FALSE)</f>
        <v>latasha.hays@hotmail.com</v>
      </c>
      <c r="K4470" s="14">
        <f>VLOOKUP(A4470, [1]orders!A:J,10,FALSE)</f>
        <v>14215</v>
      </c>
      <c r="L4470" s="2" t="str">
        <f>IFERROR(VLOOKUP(C4470, [5]stores!A:B, 2, FALSE), "Unknown")</f>
        <v>Baldwin Bikes</v>
      </c>
      <c r="M4470" s="2" t="str">
        <f>VLOOKUP(D4470,[3]products!A:B,2,FALSE)</f>
        <v>Trek Crockett 7 Disc - 2018</v>
      </c>
      <c r="N4470" s="2" t="str">
        <f>VLOOKUP(D4470, [3]products!A:H, 8, FALSE)</f>
        <v>Trek</v>
      </c>
      <c r="O4470" s="21">
        <f>VLOOKUP(A4470, [1]orders!A:D, 4, FALSE)</f>
        <v>43203</v>
      </c>
      <c r="P4470" s="2">
        <v>2</v>
      </c>
      <c r="Q4470" s="2">
        <v>2999.99</v>
      </c>
      <c r="R4470" s="27">
        <v>7.0000000000000007E-2</v>
      </c>
      <c r="S4470" s="2">
        <f t="shared" si="69"/>
        <v>5999.98</v>
      </c>
    </row>
    <row r="4471" spans="1:19" x14ac:dyDescent="0.3">
      <c r="A4471" s="2">
        <v>1533</v>
      </c>
      <c r="B4471" s="2">
        <v>1</v>
      </c>
      <c r="C4471" s="2">
        <f>VLOOKUP(A4471, [1]orders!A:G, 7, FALSE)</f>
        <v>2</v>
      </c>
      <c r="D4471" s="2">
        <v>274</v>
      </c>
      <c r="E4471" s="2">
        <f>VLOOKUP(C4471, [2]staffs!A:G,1,FALSE)</f>
        <v>2</v>
      </c>
      <c r="F4471" s="2" t="str">
        <f>VLOOKUP(E4471, [2]staffs!A:D,4,FALSE)</f>
        <v>mireya.copeland@bikes.shop</v>
      </c>
      <c r="G4471" s="2">
        <f>VLOOKUP(D4471, [3]products!$A:$D, 4, FALSE)</f>
        <v>1</v>
      </c>
      <c r="H4471" s="2" t="str">
        <f>VLOOKUP(G4471, [4]categories!A:B, 2, FALSE)</f>
        <v>Children Bicycles</v>
      </c>
      <c r="I4471" s="14">
        <f>VLOOKUP(A4471, [1]orders!A:B,2,FALSE)</f>
        <v>28</v>
      </c>
      <c r="J4471" s="14" t="str">
        <f>VLOOKUP(A4471, [1]orders!A:I,9,FALSE)</f>
        <v>jeanice.frost@hotmail.com</v>
      </c>
      <c r="K4471" s="14">
        <f>VLOOKUP(A4471, [1]orders!A:J,10,FALSE)</f>
        <v>10562</v>
      </c>
      <c r="L4471" s="2" t="str">
        <f>IFERROR(VLOOKUP(C4471, [5]stores!A:B, 2, FALSE), "Unknown")</f>
        <v>Baldwin Bikes</v>
      </c>
      <c r="M4471" s="2" t="str">
        <f>VLOOKUP(D4471,[3]products!A:B,2,FALSE)</f>
        <v>Trek Precaliber 20 Boy's - 2018</v>
      </c>
      <c r="N4471" s="2" t="str">
        <f>VLOOKUP(D4471, [3]products!A:H, 8, FALSE)</f>
        <v>Trek</v>
      </c>
      <c r="O4471" s="21">
        <f>VLOOKUP(A4471, [1]orders!A:D, 4, FALSE)</f>
        <v>43203</v>
      </c>
      <c r="P4471" s="2">
        <v>2</v>
      </c>
      <c r="Q4471" s="2">
        <v>229.99</v>
      </c>
      <c r="R4471" s="27">
        <v>0.1</v>
      </c>
      <c r="S4471" s="2">
        <f t="shared" si="69"/>
        <v>459.98</v>
      </c>
    </row>
    <row r="4472" spans="1:19" x14ac:dyDescent="0.3">
      <c r="A4472" s="2">
        <v>1533</v>
      </c>
      <c r="B4472" s="2">
        <v>2</v>
      </c>
      <c r="C4472" s="2">
        <f>VLOOKUP(A4472, [1]orders!A:G, 7, FALSE)</f>
        <v>2</v>
      </c>
      <c r="D4472" s="2">
        <v>78</v>
      </c>
      <c r="E4472" s="2">
        <f>VLOOKUP(C4472, [2]staffs!A:G,1,FALSE)</f>
        <v>2</v>
      </c>
      <c r="F4472" s="2" t="str">
        <f>VLOOKUP(E4472, [2]staffs!A:D,4,FALSE)</f>
        <v>mireya.copeland@bikes.shop</v>
      </c>
      <c r="G4472" s="2">
        <f>VLOOKUP(D4472, [3]products!$A:$D, 4, FALSE)</f>
        <v>3</v>
      </c>
      <c r="H4472" s="2" t="str">
        <f>VLOOKUP(G4472, [4]categories!A:B, 2, FALSE)</f>
        <v>Cruisers Bicycles</v>
      </c>
      <c r="I4472" s="14">
        <f>VLOOKUP(A4472, [1]orders!A:B,2,FALSE)</f>
        <v>28</v>
      </c>
      <c r="J4472" s="14" t="str">
        <f>VLOOKUP(A4472, [1]orders!A:I,9,FALSE)</f>
        <v>jeanice.frost@hotmail.com</v>
      </c>
      <c r="K4472" s="14">
        <f>VLOOKUP(A4472, [1]orders!A:J,10,FALSE)</f>
        <v>10562</v>
      </c>
      <c r="L4472" s="2" t="str">
        <f>IFERROR(VLOOKUP(C4472, [5]stores!A:B, 2, FALSE), "Unknown")</f>
        <v>Baldwin Bikes</v>
      </c>
      <c r="M4472" s="2" t="str">
        <f>VLOOKUP(D4472,[3]products!A:B,2,FALSE)</f>
        <v>Sun Bicycles Biscayne Tandem CB - 2017</v>
      </c>
      <c r="N4472" s="2" t="str">
        <f>VLOOKUP(D4472, [3]products!A:H, 8, FALSE)</f>
        <v>Sun Bicycles</v>
      </c>
      <c r="O4472" s="21">
        <f>VLOOKUP(A4472, [1]orders!A:D, 4, FALSE)</f>
        <v>43203</v>
      </c>
      <c r="P4472" s="2">
        <v>1</v>
      </c>
      <c r="Q4472" s="2">
        <v>647.99</v>
      </c>
      <c r="R4472" s="27">
        <v>0.1</v>
      </c>
      <c r="S4472" s="2">
        <f t="shared" si="69"/>
        <v>647.99</v>
      </c>
    </row>
    <row r="4473" spans="1:19" x14ac:dyDescent="0.3">
      <c r="A4473" s="2">
        <v>1533</v>
      </c>
      <c r="B4473" s="2">
        <v>3</v>
      </c>
      <c r="C4473" s="2">
        <f>VLOOKUP(A4473, [1]orders!A:G, 7, FALSE)</f>
        <v>2</v>
      </c>
      <c r="D4473" s="2">
        <v>96</v>
      </c>
      <c r="E4473" s="2">
        <f>VLOOKUP(C4473, [2]staffs!A:G,1,FALSE)</f>
        <v>2</v>
      </c>
      <c r="F4473" s="2" t="str">
        <f>VLOOKUP(E4473, [2]staffs!A:D,4,FALSE)</f>
        <v>mireya.copeland@bikes.shop</v>
      </c>
      <c r="G4473" s="2">
        <f>VLOOKUP(D4473, [3]products!$A:$D, 4, FALSE)</f>
        <v>1</v>
      </c>
      <c r="H4473" s="2" t="str">
        <f>VLOOKUP(G4473, [4]categories!A:B, 2, FALSE)</f>
        <v>Children Bicycles</v>
      </c>
      <c r="I4473" s="14">
        <f>VLOOKUP(A4473, [1]orders!A:B,2,FALSE)</f>
        <v>28</v>
      </c>
      <c r="J4473" s="14" t="str">
        <f>VLOOKUP(A4473, [1]orders!A:I,9,FALSE)</f>
        <v>jeanice.frost@hotmail.com</v>
      </c>
      <c r="K4473" s="14">
        <f>VLOOKUP(A4473, [1]orders!A:J,10,FALSE)</f>
        <v>10562</v>
      </c>
      <c r="L4473" s="2" t="str">
        <f>IFERROR(VLOOKUP(C4473, [5]stores!A:B, 2, FALSE), "Unknown")</f>
        <v>Baldwin Bikes</v>
      </c>
      <c r="M4473" s="2" t="str">
        <f>VLOOKUP(D4473,[3]products!A:B,2,FALSE)</f>
        <v>Electra Moto 3i (20-inch) - Boy's - 2017</v>
      </c>
      <c r="N4473" s="2" t="str">
        <f>VLOOKUP(D4473, [3]products!A:H, 8, FALSE)</f>
        <v>Electra</v>
      </c>
      <c r="O4473" s="21">
        <f>VLOOKUP(A4473, [1]orders!A:D, 4, FALSE)</f>
        <v>43203</v>
      </c>
      <c r="P4473" s="2">
        <v>1</v>
      </c>
      <c r="Q4473" s="2">
        <v>349.99</v>
      </c>
      <c r="R4473" s="27">
        <v>0.1</v>
      </c>
      <c r="S4473" s="2">
        <f t="shared" si="69"/>
        <v>349.99</v>
      </c>
    </row>
    <row r="4474" spans="1:19" x14ac:dyDescent="0.3">
      <c r="A4474" s="2">
        <v>1533</v>
      </c>
      <c r="B4474" s="2">
        <v>4</v>
      </c>
      <c r="C4474" s="2">
        <f>VLOOKUP(A4474, [1]orders!A:G, 7, FALSE)</f>
        <v>2</v>
      </c>
      <c r="D4474" s="2">
        <v>235</v>
      </c>
      <c r="E4474" s="2">
        <f>VLOOKUP(C4474, [2]staffs!A:G,1,FALSE)</f>
        <v>2</v>
      </c>
      <c r="F4474" s="2" t="str">
        <f>VLOOKUP(E4474, [2]staffs!A:D,4,FALSE)</f>
        <v>mireya.copeland@bikes.shop</v>
      </c>
      <c r="G4474" s="2">
        <f>VLOOKUP(D4474, [3]products!$A:$D, 4, FALSE)</f>
        <v>3</v>
      </c>
      <c r="H4474" s="2" t="str">
        <f>VLOOKUP(G4474, [4]categories!A:B, 2, FALSE)</f>
        <v>Cruisers Bicycles</v>
      </c>
      <c r="I4474" s="14">
        <f>VLOOKUP(A4474, [1]orders!A:B,2,FALSE)</f>
        <v>28</v>
      </c>
      <c r="J4474" s="14" t="str">
        <f>VLOOKUP(A4474, [1]orders!A:I,9,FALSE)</f>
        <v>jeanice.frost@hotmail.com</v>
      </c>
      <c r="K4474" s="14">
        <f>VLOOKUP(A4474, [1]orders!A:J,10,FALSE)</f>
        <v>10562</v>
      </c>
      <c r="L4474" s="2" t="str">
        <f>IFERROR(VLOOKUP(C4474, [5]stores!A:B, 2, FALSE), "Unknown")</f>
        <v>Baldwin Bikes</v>
      </c>
      <c r="M4474" s="2" t="str">
        <f>VLOOKUP(D4474,[3]products!A:B,2,FALSE)</f>
        <v>Electra Koa 3i Ladies' - 2018</v>
      </c>
      <c r="N4474" s="2" t="str">
        <f>VLOOKUP(D4474, [3]products!A:H, 8, FALSE)</f>
        <v>Electra</v>
      </c>
      <c r="O4474" s="21">
        <f>VLOOKUP(A4474, [1]orders!A:D, 4, FALSE)</f>
        <v>43203</v>
      </c>
      <c r="P4474" s="2">
        <v>2</v>
      </c>
      <c r="Q4474" s="2">
        <v>899.99</v>
      </c>
      <c r="R4474" s="27">
        <v>0.1</v>
      </c>
      <c r="S4474" s="2">
        <f t="shared" si="69"/>
        <v>1799.98</v>
      </c>
    </row>
    <row r="4475" spans="1:19" x14ac:dyDescent="0.3">
      <c r="A4475" s="2">
        <v>1533</v>
      </c>
      <c r="B4475" s="2">
        <v>5</v>
      </c>
      <c r="C4475" s="2">
        <f>VLOOKUP(A4475, [1]orders!A:G, 7, FALSE)</f>
        <v>2</v>
      </c>
      <c r="D4475" s="2">
        <v>51</v>
      </c>
      <c r="E4475" s="2">
        <f>VLOOKUP(C4475, [2]staffs!A:G,1,FALSE)</f>
        <v>2</v>
      </c>
      <c r="F4475" s="2" t="str">
        <f>VLOOKUP(E4475, [2]staffs!A:D,4,FALSE)</f>
        <v>mireya.copeland@bikes.shop</v>
      </c>
      <c r="G4475" s="2">
        <f>VLOOKUP(D4475, [3]products!$A:$D, 4, FALSE)</f>
        <v>7</v>
      </c>
      <c r="H4475" s="2" t="str">
        <f>VLOOKUP(G4475, [4]categories!A:B, 2, FALSE)</f>
        <v>Road Bikes</v>
      </c>
      <c r="I4475" s="14">
        <f>VLOOKUP(A4475, [1]orders!A:B,2,FALSE)</f>
        <v>28</v>
      </c>
      <c r="J4475" s="14" t="str">
        <f>VLOOKUP(A4475, [1]orders!A:I,9,FALSE)</f>
        <v>jeanice.frost@hotmail.com</v>
      </c>
      <c r="K4475" s="14">
        <f>VLOOKUP(A4475, [1]orders!A:J,10,FALSE)</f>
        <v>10562</v>
      </c>
      <c r="L4475" s="2" t="str">
        <f>IFERROR(VLOOKUP(C4475, [5]stores!A:B, 2, FALSE), "Unknown")</f>
        <v>Baldwin Bikes</v>
      </c>
      <c r="M4475" s="2" t="str">
        <f>VLOOKUP(D4475,[3]products!A:B,2,FALSE)</f>
        <v>Trek Silque SLR 8 Women's - 2017</v>
      </c>
      <c r="N4475" s="2" t="str">
        <f>VLOOKUP(D4475, [3]products!A:H, 8, FALSE)</f>
        <v>Trek</v>
      </c>
      <c r="O4475" s="21">
        <f>VLOOKUP(A4475, [1]orders!A:D, 4, FALSE)</f>
        <v>43203</v>
      </c>
      <c r="P4475" s="2">
        <v>1</v>
      </c>
      <c r="Q4475" s="2">
        <v>6499.99</v>
      </c>
      <c r="R4475" s="27">
        <v>0.1</v>
      </c>
      <c r="S4475" s="2">
        <f t="shared" si="69"/>
        <v>6499.99</v>
      </c>
    </row>
    <row r="4476" spans="1:19" x14ac:dyDescent="0.3">
      <c r="A4476" s="2">
        <v>1534</v>
      </c>
      <c r="B4476" s="2">
        <v>1</v>
      </c>
      <c r="C4476" s="2">
        <f>VLOOKUP(A4476, [1]orders!A:G, 7, FALSE)</f>
        <v>2</v>
      </c>
      <c r="D4476" s="2">
        <v>194</v>
      </c>
      <c r="E4476" s="2">
        <f>VLOOKUP(C4476, [2]staffs!A:G,1,FALSE)</f>
        <v>2</v>
      </c>
      <c r="F4476" s="2" t="str">
        <f>VLOOKUP(E4476, [2]staffs!A:D,4,FALSE)</f>
        <v>mireya.copeland@bikes.shop</v>
      </c>
      <c r="G4476" s="2">
        <f>VLOOKUP(D4476, [3]products!$A:$D, 4, FALSE)</f>
        <v>5</v>
      </c>
      <c r="H4476" s="2" t="str">
        <f>VLOOKUP(G4476, [4]categories!A:B, 2, FALSE)</f>
        <v>Electric Bikes</v>
      </c>
      <c r="I4476" s="14">
        <f>VLOOKUP(A4476, [1]orders!A:B,2,FALSE)</f>
        <v>18</v>
      </c>
      <c r="J4476" s="14" t="str">
        <f>VLOOKUP(A4476, [1]orders!A:I,9,FALSE)</f>
        <v>georgetta.hardin@aol.com</v>
      </c>
      <c r="K4476" s="14">
        <f>VLOOKUP(A4476, [1]orders!A:J,10,FALSE)</f>
        <v>14424</v>
      </c>
      <c r="L4476" s="2" t="str">
        <f>IFERROR(VLOOKUP(C4476, [5]stores!A:B, 2, FALSE), "Unknown")</f>
        <v>Baldwin Bikes</v>
      </c>
      <c r="M4476" s="2" t="str">
        <f>VLOOKUP(D4476,[3]products!A:B,2,FALSE)</f>
        <v>Trek XM700+ - 2018</v>
      </c>
      <c r="N4476" s="2" t="str">
        <f>VLOOKUP(D4476, [3]products!A:H, 8, FALSE)</f>
        <v>Trek</v>
      </c>
      <c r="O4476" s="21">
        <f>VLOOKUP(A4476, [1]orders!A:D, 4, FALSE)</f>
        <v>43204</v>
      </c>
      <c r="P4476" s="2">
        <v>1</v>
      </c>
      <c r="Q4476" s="2">
        <v>3499.99</v>
      </c>
      <c r="R4476" s="27">
        <v>0.1</v>
      </c>
      <c r="S4476" s="2">
        <f t="shared" si="69"/>
        <v>3499.99</v>
      </c>
    </row>
    <row r="4477" spans="1:19" x14ac:dyDescent="0.3">
      <c r="A4477" s="2">
        <v>1534</v>
      </c>
      <c r="B4477" s="2">
        <v>2</v>
      </c>
      <c r="C4477" s="2">
        <f>VLOOKUP(A4477, [1]orders!A:G, 7, FALSE)</f>
        <v>2</v>
      </c>
      <c r="D4477" s="2">
        <v>117</v>
      </c>
      <c r="E4477" s="2">
        <f>VLOOKUP(C4477, [2]staffs!A:G,1,FALSE)</f>
        <v>2</v>
      </c>
      <c r="F4477" s="2" t="str">
        <f>VLOOKUP(E4477, [2]staffs!A:D,4,FALSE)</f>
        <v>mireya.copeland@bikes.shop</v>
      </c>
      <c r="G4477" s="2">
        <f>VLOOKUP(D4477, [3]products!$A:$D, 4, FALSE)</f>
        <v>6</v>
      </c>
      <c r="H4477" s="2" t="str">
        <f>VLOOKUP(G4477, [4]categories!A:B, 2, FALSE)</f>
        <v>Mountain Bikes</v>
      </c>
      <c r="I4477" s="14">
        <f>VLOOKUP(A4477, [1]orders!A:B,2,FALSE)</f>
        <v>18</v>
      </c>
      <c r="J4477" s="14" t="str">
        <f>VLOOKUP(A4477, [1]orders!A:I,9,FALSE)</f>
        <v>georgetta.hardin@aol.com</v>
      </c>
      <c r="K4477" s="14">
        <f>VLOOKUP(A4477, [1]orders!A:J,10,FALSE)</f>
        <v>14424</v>
      </c>
      <c r="L4477" s="2" t="str">
        <f>IFERROR(VLOOKUP(C4477, [5]stores!A:B, 2, FALSE), "Unknown")</f>
        <v>Baldwin Bikes</v>
      </c>
      <c r="M4477" s="2" t="str">
        <f>VLOOKUP(D4477,[3]products!A:B,2,FALSE)</f>
        <v>Trek Ticket S Frame - 2018</v>
      </c>
      <c r="N4477" s="2" t="str">
        <f>VLOOKUP(D4477, [3]products!A:H, 8, FALSE)</f>
        <v>Trek</v>
      </c>
      <c r="O4477" s="21">
        <f>VLOOKUP(A4477, [1]orders!A:D, 4, FALSE)</f>
        <v>43204</v>
      </c>
      <c r="P4477" s="2">
        <v>1</v>
      </c>
      <c r="Q4477" s="2">
        <v>1469.99</v>
      </c>
      <c r="R4477" s="27">
        <v>0.05</v>
      </c>
      <c r="S4477" s="2">
        <f t="shared" si="69"/>
        <v>1469.99</v>
      </c>
    </row>
    <row r="4478" spans="1:19" x14ac:dyDescent="0.3">
      <c r="A4478" s="2">
        <v>1534</v>
      </c>
      <c r="B4478" s="2">
        <v>3</v>
      </c>
      <c r="C4478" s="2">
        <f>VLOOKUP(A4478, [1]orders!A:G, 7, FALSE)</f>
        <v>2</v>
      </c>
      <c r="D4478" s="2">
        <v>269</v>
      </c>
      <c r="E4478" s="2">
        <f>VLOOKUP(C4478, [2]staffs!A:G,1,FALSE)</f>
        <v>2</v>
      </c>
      <c r="F4478" s="2" t="str">
        <f>VLOOKUP(E4478, [2]staffs!A:D,4,FALSE)</f>
        <v>mireya.copeland@bikes.shop</v>
      </c>
      <c r="G4478" s="2">
        <f>VLOOKUP(D4478, [3]products!$A:$D, 4, FALSE)</f>
        <v>1</v>
      </c>
      <c r="H4478" s="2" t="str">
        <f>VLOOKUP(G4478, [4]categories!A:B, 2, FALSE)</f>
        <v>Children Bicycles</v>
      </c>
      <c r="I4478" s="14">
        <f>VLOOKUP(A4478, [1]orders!A:B,2,FALSE)</f>
        <v>18</v>
      </c>
      <c r="J4478" s="14" t="str">
        <f>VLOOKUP(A4478, [1]orders!A:I,9,FALSE)</f>
        <v>georgetta.hardin@aol.com</v>
      </c>
      <c r="K4478" s="14">
        <f>VLOOKUP(A4478, [1]orders!A:J,10,FALSE)</f>
        <v>14424</v>
      </c>
      <c r="L4478" s="2" t="str">
        <f>IFERROR(VLOOKUP(C4478, [5]stores!A:B, 2, FALSE), "Unknown")</f>
        <v>Baldwin Bikes</v>
      </c>
      <c r="M4478" s="2" t="str">
        <f>VLOOKUP(D4478,[3]products!A:B,2,FALSE)</f>
        <v>Trek Precaliber 12 Boy's - 2018</v>
      </c>
      <c r="N4478" s="2" t="str">
        <f>VLOOKUP(D4478, [3]products!A:H, 8, FALSE)</f>
        <v>Trek</v>
      </c>
      <c r="O4478" s="21">
        <f>VLOOKUP(A4478, [1]orders!A:D, 4, FALSE)</f>
        <v>43204</v>
      </c>
      <c r="P4478" s="2">
        <v>2</v>
      </c>
      <c r="Q4478" s="2">
        <v>199.99</v>
      </c>
      <c r="R4478" s="27">
        <v>0.2</v>
      </c>
      <c r="S4478" s="2">
        <f t="shared" si="69"/>
        <v>399.98</v>
      </c>
    </row>
    <row r="4479" spans="1:19" x14ac:dyDescent="0.3">
      <c r="A4479" s="2">
        <v>1534</v>
      </c>
      <c r="B4479" s="2">
        <v>4</v>
      </c>
      <c r="C4479" s="2">
        <f>VLOOKUP(A4479, [1]orders!A:G, 7, FALSE)</f>
        <v>2</v>
      </c>
      <c r="D4479" s="2">
        <v>172</v>
      </c>
      <c r="E4479" s="2">
        <f>VLOOKUP(C4479, [2]staffs!A:G,1,FALSE)</f>
        <v>2</v>
      </c>
      <c r="F4479" s="2" t="str">
        <f>VLOOKUP(E4479, [2]staffs!A:D,4,FALSE)</f>
        <v>mireya.copeland@bikes.shop</v>
      </c>
      <c r="G4479" s="2">
        <f>VLOOKUP(D4479, [3]products!$A:$D, 4, FALSE)</f>
        <v>7</v>
      </c>
      <c r="H4479" s="2" t="str">
        <f>VLOOKUP(G4479, [4]categories!A:B, 2, FALSE)</f>
        <v>Road Bikes</v>
      </c>
      <c r="I4479" s="14">
        <f>VLOOKUP(A4479, [1]orders!A:B,2,FALSE)</f>
        <v>18</v>
      </c>
      <c r="J4479" s="14" t="str">
        <f>VLOOKUP(A4479, [1]orders!A:I,9,FALSE)</f>
        <v>georgetta.hardin@aol.com</v>
      </c>
      <c r="K4479" s="14">
        <f>VLOOKUP(A4479, [1]orders!A:J,10,FALSE)</f>
        <v>14424</v>
      </c>
      <c r="L4479" s="2" t="str">
        <f>IFERROR(VLOOKUP(C4479, [5]stores!A:B, 2, FALSE), "Unknown")</f>
        <v>Baldwin Bikes</v>
      </c>
      <c r="M4479" s="2" t="str">
        <f>VLOOKUP(D4479,[3]products!A:B,2,FALSE)</f>
        <v>Trek Domane ALR Disc Frameset - 2018</v>
      </c>
      <c r="N4479" s="2" t="str">
        <f>VLOOKUP(D4479, [3]products!A:H, 8, FALSE)</f>
        <v>Trek</v>
      </c>
      <c r="O4479" s="21">
        <f>VLOOKUP(A4479, [1]orders!A:D, 4, FALSE)</f>
        <v>43204</v>
      </c>
      <c r="P4479" s="2">
        <v>2</v>
      </c>
      <c r="Q4479" s="2">
        <v>3199.99</v>
      </c>
      <c r="R4479" s="27">
        <v>0.2</v>
      </c>
      <c r="S4479" s="2">
        <f t="shared" si="69"/>
        <v>6399.98</v>
      </c>
    </row>
    <row r="4480" spans="1:19" x14ac:dyDescent="0.3">
      <c r="A4480" s="2">
        <v>1535</v>
      </c>
      <c r="B4480" s="2">
        <v>1</v>
      </c>
      <c r="C4480" s="2">
        <f>VLOOKUP(A4480, [1]orders!A:G, 7, FALSE)</f>
        <v>2</v>
      </c>
      <c r="D4480" s="2">
        <v>92</v>
      </c>
      <c r="E4480" s="2">
        <f>VLOOKUP(C4480, [2]staffs!A:G,1,FALSE)</f>
        <v>2</v>
      </c>
      <c r="F4480" s="2" t="str">
        <f>VLOOKUP(E4480, [2]staffs!A:D,4,FALSE)</f>
        <v>mireya.copeland@bikes.shop</v>
      </c>
      <c r="G4480" s="2">
        <f>VLOOKUP(D4480, [3]products!$A:$D, 4, FALSE)</f>
        <v>1</v>
      </c>
      <c r="H4480" s="2" t="str">
        <f>VLOOKUP(G4480, [4]categories!A:B, 2, FALSE)</f>
        <v>Children Bicycles</v>
      </c>
      <c r="I4480" s="14">
        <f>VLOOKUP(A4480, [1]orders!A:B,2,FALSE)</f>
        <v>19</v>
      </c>
      <c r="J4480" s="14" t="str">
        <f>VLOOKUP(A4480, [1]orders!A:I,9,FALSE)</f>
        <v>lizzette.stein@yahoo.com</v>
      </c>
      <c r="K4480" s="14">
        <f>VLOOKUP(A4480, [1]orders!A:J,10,FALSE)</f>
        <v>14127</v>
      </c>
      <c r="L4480" s="2" t="str">
        <f>IFERROR(VLOOKUP(C4480, [5]stores!A:B, 2, FALSE), "Unknown")</f>
        <v>Baldwin Bikes</v>
      </c>
      <c r="M4480" s="2" t="str">
        <f>VLOOKUP(D4480,[3]products!A:B,2,FALSE)</f>
        <v>Haro Shredder 20 - 2017</v>
      </c>
      <c r="N4480" s="2" t="str">
        <f>VLOOKUP(D4480, [3]products!A:H, 8, FALSE)</f>
        <v>Haro</v>
      </c>
      <c r="O4480" s="21">
        <f>VLOOKUP(A4480, [1]orders!A:D, 4, FALSE)</f>
        <v>43204</v>
      </c>
      <c r="P4480" s="2">
        <v>1</v>
      </c>
      <c r="Q4480" s="2">
        <v>209.99</v>
      </c>
      <c r="R4480" s="27">
        <v>0.05</v>
      </c>
      <c r="S4480" s="2">
        <f t="shared" si="69"/>
        <v>209.99</v>
      </c>
    </row>
    <row r="4481" spans="1:19" x14ac:dyDescent="0.3">
      <c r="A4481" s="2">
        <v>1535</v>
      </c>
      <c r="B4481" s="2">
        <v>2</v>
      </c>
      <c r="C4481" s="2">
        <f>VLOOKUP(A4481, [1]orders!A:G, 7, FALSE)</f>
        <v>2</v>
      </c>
      <c r="D4481" s="2">
        <v>75</v>
      </c>
      <c r="E4481" s="2">
        <f>VLOOKUP(C4481, [2]staffs!A:G,1,FALSE)</f>
        <v>2</v>
      </c>
      <c r="F4481" s="2" t="str">
        <f>VLOOKUP(E4481, [2]staffs!A:D,4,FALSE)</f>
        <v>mireya.copeland@bikes.shop</v>
      </c>
      <c r="G4481" s="2">
        <f>VLOOKUP(D4481, [3]products!$A:$D, 4, FALSE)</f>
        <v>3</v>
      </c>
      <c r="H4481" s="2" t="str">
        <f>VLOOKUP(G4481, [4]categories!A:B, 2, FALSE)</f>
        <v>Cruisers Bicycles</v>
      </c>
      <c r="I4481" s="14">
        <f>VLOOKUP(A4481, [1]orders!A:B,2,FALSE)</f>
        <v>19</v>
      </c>
      <c r="J4481" s="14" t="str">
        <f>VLOOKUP(A4481, [1]orders!A:I,9,FALSE)</f>
        <v>lizzette.stein@yahoo.com</v>
      </c>
      <c r="K4481" s="14">
        <f>VLOOKUP(A4481, [1]orders!A:J,10,FALSE)</f>
        <v>14127</v>
      </c>
      <c r="L4481" s="2" t="str">
        <f>IFERROR(VLOOKUP(C4481, [5]stores!A:B, 2, FALSE), "Unknown")</f>
        <v>Baldwin Bikes</v>
      </c>
      <c r="M4481" s="2" t="str">
        <f>VLOOKUP(D4481,[3]products!A:B,2,FALSE)</f>
        <v>Electra Cruiser Lux Fat Tire 1 Ladies - 2017</v>
      </c>
      <c r="N4481" s="2" t="str">
        <f>VLOOKUP(D4481, [3]products!A:H, 8, FALSE)</f>
        <v>Electra</v>
      </c>
      <c r="O4481" s="21">
        <f>VLOOKUP(A4481, [1]orders!A:D, 4, FALSE)</f>
        <v>43204</v>
      </c>
      <c r="P4481" s="2">
        <v>2</v>
      </c>
      <c r="Q4481" s="2">
        <v>599.99</v>
      </c>
      <c r="R4481" s="27">
        <v>0.05</v>
      </c>
      <c r="S4481" s="2">
        <f t="shared" si="69"/>
        <v>1199.98</v>
      </c>
    </row>
    <row r="4482" spans="1:19" x14ac:dyDescent="0.3">
      <c r="A4482" s="2">
        <v>1536</v>
      </c>
      <c r="B4482" s="2">
        <v>1</v>
      </c>
      <c r="C4482" s="2">
        <f>VLOOKUP(A4482, [1]orders!A:G, 7, FALSE)</f>
        <v>2</v>
      </c>
      <c r="D4482" s="2">
        <v>183</v>
      </c>
      <c r="E4482" s="2">
        <f>VLOOKUP(C4482, [2]staffs!A:G,1,FALSE)</f>
        <v>2</v>
      </c>
      <c r="F4482" s="2" t="str">
        <f>VLOOKUP(E4482, [2]staffs!A:D,4,FALSE)</f>
        <v>mireya.copeland@bikes.shop</v>
      </c>
      <c r="G4482" s="2">
        <f>VLOOKUP(D4482, [3]products!$A:$D, 4, FALSE)</f>
        <v>7</v>
      </c>
      <c r="H4482" s="2" t="str">
        <f>VLOOKUP(G4482, [4]categories!A:B, 2, FALSE)</f>
        <v>Road Bikes</v>
      </c>
      <c r="I4482" s="14">
        <f>VLOOKUP(A4482, [1]orders!A:B,2,FALSE)</f>
        <v>34</v>
      </c>
      <c r="J4482" s="14" t="str">
        <f>VLOOKUP(A4482, [1]orders!A:I,9,FALSE)</f>
        <v>brittney.woodward@aol.com</v>
      </c>
      <c r="K4482" s="14">
        <f>VLOOKUP(A4482, [1]orders!A:J,10,FALSE)</f>
        <v>11731</v>
      </c>
      <c r="L4482" s="2" t="str">
        <f>IFERROR(VLOOKUP(C4482, [5]stores!A:B, 2, FALSE), "Unknown")</f>
        <v>Baldwin Bikes</v>
      </c>
      <c r="M4482" s="2" t="str">
        <f>VLOOKUP(D4482,[3]products!A:B,2,FALSE)</f>
        <v>Trek Domane SL 5 Women's - 2018</v>
      </c>
      <c r="N4482" s="2" t="str">
        <f>VLOOKUP(D4482, [3]products!A:H, 8, FALSE)</f>
        <v>Trek</v>
      </c>
      <c r="O4482" s="21">
        <f>VLOOKUP(A4482, [1]orders!A:D, 4, FALSE)</f>
        <v>43204</v>
      </c>
      <c r="P4482" s="2">
        <v>1</v>
      </c>
      <c r="Q4482" s="2">
        <v>2199.9899999999998</v>
      </c>
      <c r="R4482" s="27">
        <v>0.2</v>
      </c>
      <c r="S4482" s="2">
        <f t="shared" si="69"/>
        <v>2199.9899999999998</v>
      </c>
    </row>
    <row r="4483" spans="1:19" x14ac:dyDescent="0.3">
      <c r="A4483" s="2">
        <v>1536</v>
      </c>
      <c r="B4483" s="2">
        <v>2</v>
      </c>
      <c r="C4483" s="2">
        <f>VLOOKUP(A4483, [1]orders!A:G, 7, FALSE)</f>
        <v>2</v>
      </c>
      <c r="D4483" s="2">
        <v>185</v>
      </c>
      <c r="E4483" s="2">
        <f>VLOOKUP(C4483, [2]staffs!A:G,1,FALSE)</f>
        <v>2</v>
      </c>
      <c r="F4483" s="2" t="str">
        <f>VLOOKUP(E4483, [2]staffs!A:D,4,FALSE)</f>
        <v>mireya.copeland@bikes.shop</v>
      </c>
      <c r="G4483" s="2">
        <f>VLOOKUP(D4483, [3]products!$A:$D, 4, FALSE)</f>
        <v>5</v>
      </c>
      <c r="H4483" s="2" t="str">
        <f>VLOOKUP(G4483, [4]categories!A:B, 2, FALSE)</f>
        <v>Electric Bikes</v>
      </c>
      <c r="I4483" s="14">
        <f>VLOOKUP(A4483, [1]orders!A:B,2,FALSE)</f>
        <v>34</v>
      </c>
      <c r="J4483" s="14" t="str">
        <f>VLOOKUP(A4483, [1]orders!A:I,9,FALSE)</f>
        <v>brittney.woodward@aol.com</v>
      </c>
      <c r="K4483" s="14">
        <f>VLOOKUP(A4483, [1]orders!A:J,10,FALSE)</f>
        <v>11731</v>
      </c>
      <c r="L4483" s="2" t="str">
        <f>IFERROR(VLOOKUP(C4483, [5]stores!A:B, 2, FALSE), "Unknown")</f>
        <v>Baldwin Bikes</v>
      </c>
      <c r="M4483" s="2" t="str">
        <f>VLOOKUP(D4483,[3]products!A:B,2,FALSE)</f>
        <v>Trek Conduit+ - 2018</v>
      </c>
      <c r="N4483" s="2" t="str">
        <f>VLOOKUP(D4483, [3]products!A:H, 8, FALSE)</f>
        <v>Trek</v>
      </c>
      <c r="O4483" s="21">
        <f>VLOOKUP(A4483, [1]orders!A:D, 4, FALSE)</f>
        <v>43204</v>
      </c>
      <c r="P4483" s="2">
        <v>2</v>
      </c>
      <c r="Q4483" s="2">
        <v>2799.99</v>
      </c>
      <c r="R4483" s="27">
        <v>7.0000000000000007E-2</v>
      </c>
      <c r="S4483" s="2">
        <f t="shared" ref="S4483:S4546" si="70">P4483*Q4483</f>
        <v>5599.98</v>
      </c>
    </row>
    <row r="4484" spans="1:19" x14ac:dyDescent="0.3">
      <c r="A4484" s="2">
        <v>1536</v>
      </c>
      <c r="B4484" s="2">
        <v>3</v>
      </c>
      <c r="C4484" s="2">
        <f>VLOOKUP(A4484, [1]orders!A:G, 7, FALSE)</f>
        <v>2</v>
      </c>
      <c r="D4484" s="2">
        <v>196</v>
      </c>
      <c r="E4484" s="2">
        <f>VLOOKUP(C4484, [2]staffs!A:G,1,FALSE)</f>
        <v>2</v>
      </c>
      <c r="F4484" s="2" t="str">
        <f>VLOOKUP(E4484, [2]staffs!A:D,4,FALSE)</f>
        <v>mireya.copeland@bikes.shop</v>
      </c>
      <c r="G4484" s="2">
        <f>VLOOKUP(D4484, [3]products!$A:$D, 4, FALSE)</f>
        <v>5</v>
      </c>
      <c r="H4484" s="2" t="str">
        <f>VLOOKUP(G4484, [4]categories!A:B, 2, FALSE)</f>
        <v>Electric Bikes</v>
      </c>
      <c r="I4484" s="14">
        <f>VLOOKUP(A4484, [1]orders!A:B,2,FALSE)</f>
        <v>34</v>
      </c>
      <c r="J4484" s="14" t="str">
        <f>VLOOKUP(A4484, [1]orders!A:I,9,FALSE)</f>
        <v>brittney.woodward@aol.com</v>
      </c>
      <c r="K4484" s="14">
        <f>VLOOKUP(A4484, [1]orders!A:J,10,FALSE)</f>
        <v>11731</v>
      </c>
      <c r="L4484" s="2" t="str">
        <f>IFERROR(VLOOKUP(C4484, [5]stores!A:B, 2, FALSE), "Unknown")</f>
        <v>Baldwin Bikes</v>
      </c>
      <c r="M4484" s="2" t="str">
        <f>VLOOKUP(D4484,[3]products!A:B,2,FALSE)</f>
        <v>Trek Verve+ - 2018</v>
      </c>
      <c r="N4484" s="2" t="str">
        <f>VLOOKUP(D4484, [3]products!A:H, 8, FALSE)</f>
        <v>Trek</v>
      </c>
      <c r="O4484" s="21">
        <f>VLOOKUP(A4484, [1]orders!A:D, 4, FALSE)</f>
        <v>43204</v>
      </c>
      <c r="P4484" s="2">
        <v>2</v>
      </c>
      <c r="Q4484" s="2">
        <v>2299.9899999999998</v>
      </c>
      <c r="R4484" s="27">
        <v>0.2</v>
      </c>
      <c r="S4484" s="2">
        <f t="shared" si="70"/>
        <v>4599.9799999999996</v>
      </c>
    </row>
    <row r="4485" spans="1:19" x14ac:dyDescent="0.3">
      <c r="A4485" s="2">
        <v>1537</v>
      </c>
      <c r="B4485" s="2">
        <v>1</v>
      </c>
      <c r="C4485" s="2">
        <f>VLOOKUP(A4485, [1]orders!A:G, 7, FALSE)</f>
        <v>2</v>
      </c>
      <c r="D4485" s="2">
        <v>237</v>
      </c>
      <c r="E4485" s="2">
        <f>VLOOKUP(C4485, [2]staffs!A:G,1,FALSE)</f>
        <v>2</v>
      </c>
      <c r="F4485" s="2" t="str">
        <f>VLOOKUP(E4485, [2]staffs!A:D,4,FALSE)</f>
        <v>mireya.copeland@bikes.shop</v>
      </c>
      <c r="G4485" s="2">
        <f>VLOOKUP(D4485, [3]products!$A:$D, 4, FALSE)</f>
        <v>3</v>
      </c>
      <c r="H4485" s="2" t="str">
        <f>VLOOKUP(G4485, [4]categories!A:B, 2, FALSE)</f>
        <v>Cruisers Bicycles</v>
      </c>
      <c r="I4485" s="14">
        <f>VLOOKUP(A4485, [1]orders!A:B,2,FALSE)</f>
        <v>36</v>
      </c>
      <c r="J4485" s="14" t="str">
        <f>VLOOKUP(A4485, [1]orders!A:I,9,FALSE)</f>
        <v>bernita.mcdaniel@hotmail.com</v>
      </c>
      <c r="K4485" s="14">
        <f>VLOOKUP(A4485, [1]orders!A:J,10,FALSE)</f>
        <v>13090</v>
      </c>
      <c r="L4485" s="2" t="str">
        <f>IFERROR(VLOOKUP(C4485, [5]stores!A:B, 2, FALSE), "Unknown")</f>
        <v>Baldwin Bikes</v>
      </c>
      <c r="M4485" s="2" t="str">
        <f>VLOOKUP(D4485,[3]products!A:B,2,FALSE)</f>
        <v>Electra Relic 3i - 2018</v>
      </c>
      <c r="N4485" s="2" t="str">
        <f>VLOOKUP(D4485, [3]products!A:H, 8, FALSE)</f>
        <v>Electra</v>
      </c>
      <c r="O4485" s="21">
        <f>VLOOKUP(A4485, [1]orders!A:D, 4, FALSE)</f>
        <v>43205</v>
      </c>
      <c r="P4485" s="2">
        <v>2</v>
      </c>
      <c r="Q4485" s="2">
        <v>849.99</v>
      </c>
      <c r="R4485" s="27">
        <v>0.05</v>
      </c>
      <c r="S4485" s="2">
        <f t="shared" si="70"/>
        <v>1699.98</v>
      </c>
    </row>
    <row r="4486" spans="1:19" x14ac:dyDescent="0.3">
      <c r="A4486" s="2">
        <v>1538</v>
      </c>
      <c r="B4486" s="2">
        <v>1</v>
      </c>
      <c r="C4486" s="2">
        <f>VLOOKUP(A4486, [1]orders!A:G, 7, FALSE)</f>
        <v>2</v>
      </c>
      <c r="D4486" s="2">
        <v>206</v>
      </c>
      <c r="E4486" s="2">
        <f>VLOOKUP(C4486, [2]staffs!A:G,1,FALSE)</f>
        <v>2</v>
      </c>
      <c r="F4486" s="2" t="str">
        <f>VLOOKUP(E4486, [2]staffs!A:D,4,FALSE)</f>
        <v>mireya.copeland@bikes.shop</v>
      </c>
      <c r="G4486" s="2">
        <f>VLOOKUP(D4486, [3]products!$A:$D, 4, FALSE)</f>
        <v>4</v>
      </c>
      <c r="H4486" s="2" t="str">
        <f>VLOOKUP(G4486, [4]categories!A:B, 2, FALSE)</f>
        <v>Cyclocross Bicycles</v>
      </c>
      <c r="I4486" s="14">
        <f>VLOOKUP(A4486, [1]orders!A:B,2,FALSE)</f>
        <v>79</v>
      </c>
      <c r="J4486" s="14" t="str">
        <f>VLOOKUP(A4486, [1]orders!A:I,9,FALSE)</f>
        <v>ashanti.parks@hotmail.com</v>
      </c>
      <c r="K4486" s="14">
        <f>VLOOKUP(A4486, [1]orders!A:J,10,FALSE)</f>
        <v>11510</v>
      </c>
      <c r="L4486" s="2" t="str">
        <f>IFERROR(VLOOKUP(C4486, [5]stores!A:B, 2, FALSE), "Unknown")</f>
        <v>Baldwin Bikes</v>
      </c>
      <c r="M4486" s="2" t="str">
        <f>VLOOKUP(D4486,[3]products!A:B,2,FALSE)</f>
        <v>Trek Boone 5 Disc - 2018</v>
      </c>
      <c r="N4486" s="2" t="str">
        <f>VLOOKUP(D4486, [3]products!A:H, 8, FALSE)</f>
        <v>Trek</v>
      </c>
      <c r="O4486" s="21">
        <f>VLOOKUP(A4486, [1]orders!A:D, 4, FALSE)</f>
        <v>43205</v>
      </c>
      <c r="P4486" s="2">
        <v>1</v>
      </c>
      <c r="Q4486" s="2">
        <v>3299.99</v>
      </c>
      <c r="R4486" s="27">
        <v>7.0000000000000007E-2</v>
      </c>
      <c r="S4486" s="2">
        <f t="shared" si="70"/>
        <v>3299.99</v>
      </c>
    </row>
    <row r="4487" spans="1:19" x14ac:dyDescent="0.3">
      <c r="A4487" s="2">
        <v>1538</v>
      </c>
      <c r="B4487" s="2">
        <v>2</v>
      </c>
      <c r="C4487" s="2">
        <f>VLOOKUP(A4487, [1]orders!A:G, 7, FALSE)</f>
        <v>2</v>
      </c>
      <c r="D4487" s="2">
        <v>46</v>
      </c>
      <c r="E4487" s="2">
        <f>VLOOKUP(C4487, [2]staffs!A:G,1,FALSE)</f>
        <v>2</v>
      </c>
      <c r="F4487" s="2" t="str">
        <f>VLOOKUP(E4487, [2]staffs!A:D,4,FALSE)</f>
        <v>mireya.copeland@bikes.shop</v>
      </c>
      <c r="G4487" s="2">
        <f>VLOOKUP(D4487, [3]products!$A:$D, 4, FALSE)</f>
        <v>6</v>
      </c>
      <c r="H4487" s="2" t="str">
        <f>VLOOKUP(G4487, [4]categories!A:B, 2, FALSE)</f>
        <v>Mountain Bikes</v>
      </c>
      <c r="I4487" s="14">
        <f>VLOOKUP(A4487, [1]orders!A:B,2,FALSE)</f>
        <v>79</v>
      </c>
      <c r="J4487" s="14" t="str">
        <f>VLOOKUP(A4487, [1]orders!A:I,9,FALSE)</f>
        <v>ashanti.parks@hotmail.com</v>
      </c>
      <c r="K4487" s="14">
        <f>VLOOKUP(A4487, [1]orders!A:J,10,FALSE)</f>
        <v>11510</v>
      </c>
      <c r="L4487" s="2" t="str">
        <f>IFERROR(VLOOKUP(C4487, [5]stores!A:B, 2, FALSE), "Unknown")</f>
        <v>Baldwin Bikes</v>
      </c>
      <c r="M4487" s="2" t="str">
        <f>VLOOKUP(D4487,[3]products!A:B,2,FALSE)</f>
        <v>Haro SR 1.3 - 2017</v>
      </c>
      <c r="N4487" s="2" t="str">
        <f>VLOOKUP(D4487, [3]products!A:H, 8, FALSE)</f>
        <v>Haro</v>
      </c>
      <c r="O4487" s="21">
        <f>VLOOKUP(A4487, [1]orders!A:D, 4, FALSE)</f>
        <v>43205</v>
      </c>
      <c r="P4487" s="2">
        <v>2</v>
      </c>
      <c r="Q4487" s="2">
        <v>1409.99</v>
      </c>
      <c r="R4487" s="27">
        <v>7.0000000000000007E-2</v>
      </c>
      <c r="S4487" s="2">
        <f t="shared" si="70"/>
        <v>2819.98</v>
      </c>
    </row>
    <row r="4488" spans="1:19" x14ac:dyDescent="0.3">
      <c r="A4488" s="2">
        <v>1538</v>
      </c>
      <c r="B4488" s="2">
        <v>3</v>
      </c>
      <c r="C4488" s="2">
        <f>VLOOKUP(A4488, [1]orders!A:G, 7, FALSE)</f>
        <v>2</v>
      </c>
      <c r="D4488" s="2">
        <v>117</v>
      </c>
      <c r="E4488" s="2">
        <f>VLOOKUP(C4488, [2]staffs!A:G,1,FALSE)</f>
        <v>2</v>
      </c>
      <c r="F4488" s="2" t="str">
        <f>VLOOKUP(E4488, [2]staffs!A:D,4,FALSE)</f>
        <v>mireya.copeland@bikes.shop</v>
      </c>
      <c r="G4488" s="2">
        <f>VLOOKUP(D4488, [3]products!$A:$D, 4, FALSE)</f>
        <v>6</v>
      </c>
      <c r="H4488" s="2" t="str">
        <f>VLOOKUP(G4488, [4]categories!A:B, 2, FALSE)</f>
        <v>Mountain Bikes</v>
      </c>
      <c r="I4488" s="14">
        <f>VLOOKUP(A4488, [1]orders!A:B,2,FALSE)</f>
        <v>79</v>
      </c>
      <c r="J4488" s="14" t="str">
        <f>VLOOKUP(A4488, [1]orders!A:I,9,FALSE)</f>
        <v>ashanti.parks@hotmail.com</v>
      </c>
      <c r="K4488" s="14">
        <f>VLOOKUP(A4488, [1]orders!A:J,10,FALSE)</f>
        <v>11510</v>
      </c>
      <c r="L4488" s="2" t="str">
        <f>IFERROR(VLOOKUP(C4488, [5]stores!A:B, 2, FALSE), "Unknown")</f>
        <v>Baldwin Bikes</v>
      </c>
      <c r="M4488" s="2" t="str">
        <f>VLOOKUP(D4488,[3]products!A:B,2,FALSE)</f>
        <v>Trek Ticket S Frame - 2018</v>
      </c>
      <c r="N4488" s="2" t="str">
        <f>VLOOKUP(D4488, [3]products!A:H, 8, FALSE)</f>
        <v>Trek</v>
      </c>
      <c r="O4488" s="21">
        <f>VLOOKUP(A4488, [1]orders!A:D, 4, FALSE)</f>
        <v>43205</v>
      </c>
      <c r="P4488" s="2">
        <v>1</v>
      </c>
      <c r="Q4488" s="2">
        <v>1469.99</v>
      </c>
      <c r="R4488" s="27">
        <v>7.0000000000000007E-2</v>
      </c>
      <c r="S4488" s="2">
        <f t="shared" si="70"/>
        <v>1469.99</v>
      </c>
    </row>
    <row r="4489" spans="1:19" x14ac:dyDescent="0.3">
      <c r="A4489" s="2">
        <v>1538</v>
      </c>
      <c r="B4489" s="2">
        <v>4</v>
      </c>
      <c r="C4489" s="2">
        <f>VLOOKUP(A4489, [1]orders!A:G, 7, FALSE)</f>
        <v>2</v>
      </c>
      <c r="D4489" s="2">
        <v>197</v>
      </c>
      <c r="E4489" s="2">
        <f>VLOOKUP(C4489, [2]staffs!A:G,1,FALSE)</f>
        <v>2</v>
      </c>
      <c r="F4489" s="2" t="str">
        <f>VLOOKUP(E4489, [2]staffs!A:D,4,FALSE)</f>
        <v>mireya.copeland@bikes.shop</v>
      </c>
      <c r="G4489" s="2">
        <f>VLOOKUP(D4489, [3]products!$A:$D, 4, FALSE)</f>
        <v>5</v>
      </c>
      <c r="H4489" s="2" t="str">
        <f>VLOOKUP(G4489, [4]categories!A:B, 2, FALSE)</f>
        <v>Electric Bikes</v>
      </c>
      <c r="I4489" s="14">
        <f>VLOOKUP(A4489, [1]orders!A:B,2,FALSE)</f>
        <v>79</v>
      </c>
      <c r="J4489" s="14" t="str">
        <f>VLOOKUP(A4489, [1]orders!A:I,9,FALSE)</f>
        <v>ashanti.parks@hotmail.com</v>
      </c>
      <c r="K4489" s="14">
        <f>VLOOKUP(A4489, [1]orders!A:J,10,FALSE)</f>
        <v>11510</v>
      </c>
      <c r="L4489" s="2" t="str">
        <f>IFERROR(VLOOKUP(C4489, [5]stores!A:B, 2, FALSE), "Unknown")</f>
        <v>Baldwin Bikes</v>
      </c>
      <c r="M4489" s="2" t="str">
        <f>VLOOKUP(D4489,[3]products!A:B,2,FALSE)</f>
        <v>Trek Verve+ Lowstep - 2018</v>
      </c>
      <c r="N4489" s="2" t="str">
        <f>VLOOKUP(D4489, [3]products!A:H, 8, FALSE)</f>
        <v>Trek</v>
      </c>
      <c r="O4489" s="21">
        <f>VLOOKUP(A4489, [1]orders!A:D, 4, FALSE)</f>
        <v>43205</v>
      </c>
      <c r="P4489" s="2">
        <v>1</v>
      </c>
      <c r="Q4489" s="2">
        <v>2299.9899999999998</v>
      </c>
      <c r="R4489" s="27">
        <v>0.2</v>
      </c>
      <c r="S4489" s="2">
        <f t="shared" si="70"/>
        <v>2299.9899999999998</v>
      </c>
    </row>
    <row r="4490" spans="1:19" x14ac:dyDescent="0.3">
      <c r="A4490" s="2">
        <v>1538</v>
      </c>
      <c r="B4490" s="2">
        <v>5</v>
      </c>
      <c r="C4490" s="2">
        <f>VLOOKUP(A4490, [1]orders!A:G, 7, FALSE)</f>
        <v>2</v>
      </c>
      <c r="D4490" s="2">
        <v>306</v>
      </c>
      <c r="E4490" s="2">
        <f>VLOOKUP(C4490, [2]staffs!A:G,1,FALSE)</f>
        <v>2</v>
      </c>
      <c r="F4490" s="2" t="str">
        <f>VLOOKUP(E4490, [2]staffs!A:D,4,FALSE)</f>
        <v>mireya.copeland@bikes.shop</v>
      </c>
      <c r="G4490" s="2">
        <f>VLOOKUP(D4490, [3]products!$A:$D, 4, FALSE)</f>
        <v>2</v>
      </c>
      <c r="H4490" s="2" t="str">
        <f>VLOOKUP(G4490, [4]categories!A:B, 2, FALSE)</f>
        <v>Comfort Bicycles</v>
      </c>
      <c r="I4490" s="14">
        <f>VLOOKUP(A4490, [1]orders!A:B,2,FALSE)</f>
        <v>79</v>
      </c>
      <c r="J4490" s="14" t="str">
        <f>VLOOKUP(A4490, [1]orders!A:I,9,FALSE)</f>
        <v>ashanti.parks@hotmail.com</v>
      </c>
      <c r="K4490" s="14">
        <f>VLOOKUP(A4490, [1]orders!A:J,10,FALSE)</f>
        <v>11510</v>
      </c>
      <c r="L4490" s="2" t="str">
        <f>IFERROR(VLOOKUP(C4490, [5]stores!A:B, 2, FALSE), "Unknown")</f>
        <v>Baldwin Bikes</v>
      </c>
      <c r="M4490" s="2" t="str">
        <f>VLOOKUP(D4490,[3]products!A:B,2,FALSE)</f>
        <v>Electra Townie Balloon 7i EQ Ladies' - 2017/2018</v>
      </c>
      <c r="N4490" s="2" t="str">
        <f>VLOOKUP(D4490, [3]products!A:H, 8, FALSE)</f>
        <v>Electra</v>
      </c>
      <c r="O4490" s="21">
        <f>VLOOKUP(A4490, [1]orders!A:D, 4, FALSE)</f>
        <v>43205</v>
      </c>
      <c r="P4490" s="2">
        <v>2</v>
      </c>
      <c r="Q4490" s="2">
        <v>899.99</v>
      </c>
      <c r="R4490" s="27">
        <v>0.05</v>
      </c>
      <c r="S4490" s="2">
        <f t="shared" si="70"/>
        <v>1799.98</v>
      </c>
    </row>
    <row r="4491" spans="1:19" x14ac:dyDescent="0.3">
      <c r="A4491" s="2">
        <v>1539</v>
      </c>
      <c r="B4491" s="2">
        <v>1</v>
      </c>
      <c r="C4491" s="2">
        <f>VLOOKUP(A4491, [1]orders!A:G, 7, FALSE)</f>
        <v>3</v>
      </c>
      <c r="D4491" s="2">
        <v>6</v>
      </c>
      <c r="E4491" s="2">
        <f>VLOOKUP(C4491, [2]staffs!A:G,1,FALSE)</f>
        <v>3</v>
      </c>
      <c r="F4491" s="2" t="str">
        <f>VLOOKUP(E4491, [2]staffs!A:D,4,FALSE)</f>
        <v>genna.serrano@bikes.shop</v>
      </c>
      <c r="G4491" s="2">
        <f>VLOOKUP(D4491, [3]products!$A:$D, 4, FALSE)</f>
        <v>6</v>
      </c>
      <c r="H4491" s="2" t="str">
        <f>VLOOKUP(G4491, [4]categories!A:B, 2, FALSE)</f>
        <v>Mountain Bikes</v>
      </c>
      <c r="I4491" s="14">
        <f>VLOOKUP(A4491, [1]orders!A:B,2,FALSE)</f>
        <v>116</v>
      </c>
      <c r="J4491" s="14" t="str">
        <f>VLOOKUP(A4491, [1]orders!A:I,9,FALSE)</f>
        <v>merlene.vinson@gmail.com</v>
      </c>
      <c r="K4491" s="14">
        <f>VLOOKUP(A4491, [1]orders!A:J,10,FALSE)</f>
        <v>76039</v>
      </c>
      <c r="L4491" s="2" t="str">
        <f>IFERROR(VLOOKUP(C4491, [5]stores!A:B, 2, FALSE), "Unknown")</f>
        <v>Rowlett Bikes</v>
      </c>
      <c r="M4491" s="2" t="str">
        <f>VLOOKUP(D4491,[3]products!A:B,2,FALSE)</f>
        <v>Surly Ice Cream Truck Frameset - 2016</v>
      </c>
      <c r="N4491" s="2" t="str">
        <f>VLOOKUP(D4491, [3]products!A:H, 8, FALSE)</f>
        <v>Surly</v>
      </c>
      <c r="O4491" s="21">
        <f>VLOOKUP(A4491, [1]orders!A:D, 4, FALSE)</f>
        <v>43205</v>
      </c>
      <c r="P4491" s="2">
        <v>2</v>
      </c>
      <c r="Q4491" s="2">
        <v>469.99</v>
      </c>
      <c r="R4491" s="27">
        <v>0.05</v>
      </c>
      <c r="S4491" s="2">
        <f t="shared" si="70"/>
        <v>939.98</v>
      </c>
    </row>
    <row r="4492" spans="1:19" x14ac:dyDescent="0.3">
      <c r="A4492" s="2">
        <v>1539</v>
      </c>
      <c r="B4492" s="2">
        <v>2</v>
      </c>
      <c r="C4492" s="2">
        <f>VLOOKUP(A4492, [1]orders!A:G, 7, FALSE)</f>
        <v>3</v>
      </c>
      <c r="D4492" s="2">
        <v>12</v>
      </c>
      <c r="E4492" s="2">
        <f>VLOOKUP(C4492, [2]staffs!A:G,1,FALSE)</f>
        <v>3</v>
      </c>
      <c r="F4492" s="2" t="str">
        <f>VLOOKUP(E4492, [2]staffs!A:D,4,FALSE)</f>
        <v>genna.serrano@bikes.shop</v>
      </c>
      <c r="G4492" s="2">
        <f>VLOOKUP(D4492, [3]products!$A:$D, 4, FALSE)</f>
        <v>3</v>
      </c>
      <c r="H4492" s="2" t="str">
        <f>VLOOKUP(G4492, [4]categories!A:B, 2, FALSE)</f>
        <v>Cruisers Bicycles</v>
      </c>
      <c r="I4492" s="14">
        <f>VLOOKUP(A4492, [1]orders!A:B,2,FALSE)</f>
        <v>116</v>
      </c>
      <c r="J4492" s="14" t="str">
        <f>VLOOKUP(A4492, [1]orders!A:I,9,FALSE)</f>
        <v>merlene.vinson@gmail.com</v>
      </c>
      <c r="K4492" s="14">
        <f>VLOOKUP(A4492, [1]orders!A:J,10,FALSE)</f>
        <v>76039</v>
      </c>
      <c r="L4492" s="2" t="str">
        <f>IFERROR(VLOOKUP(C4492, [5]stores!A:B, 2, FALSE), "Unknown")</f>
        <v>Rowlett Bikes</v>
      </c>
      <c r="M4492" s="2" t="str">
        <f>VLOOKUP(D4492,[3]products!A:B,2,FALSE)</f>
        <v>Electra Townie Original 21D - 2016</v>
      </c>
      <c r="N4492" s="2" t="str">
        <f>VLOOKUP(D4492, [3]products!A:H, 8, FALSE)</f>
        <v>Electra</v>
      </c>
      <c r="O4492" s="21">
        <f>VLOOKUP(A4492, [1]orders!A:D, 4, FALSE)</f>
        <v>43205</v>
      </c>
      <c r="P4492" s="2">
        <v>2</v>
      </c>
      <c r="Q4492" s="2">
        <v>549.99</v>
      </c>
      <c r="R4492" s="27">
        <v>0.05</v>
      </c>
      <c r="S4492" s="2">
        <f t="shared" si="70"/>
        <v>1099.98</v>
      </c>
    </row>
    <row r="4493" spans="1:19" x14ac:dyDescent="0.3">
      <c r="A4493" s="2">
        <v>1540</v>
      </c>
      <c r="B4493" s="2">
        <v>1</v>
      </c>
      <c r="C4493" s="2">
        <f>VLOOKUP(A4493, [1]orders!A:G, 7, FALSE)</f>
        <v>1</v>
      </c>
      <c r="D4493" s="2">
        <v>71</v>
      </c>
      <c r="E4493" s="2">
        <f>VLOOKUP(C4493, [2]staffs!A:G,1,FALSE)</f>
        <v>1</v>
      </c>
      <c r="F4493" s="2" t="str">
        <f>VLOOKUP(E4493, [2]staffs!A:D,4,FALSE)</f>
        <v>fabiola.jackson@bikes.shop</v>
      </c>
      <c r="G4493" s="2">
        <f>VLOOKUP(D4493, [3]products!$A:$D, 4, FALSE)</f>
        <v>3</v>
      </c>
      <c r="H4493" s="2" t="str">
        <f>VLOOKUP(G4493, [4]categories!A:B, 2, FALSE)</f>
        <v>Cruisers Bicycles</v>
      </c>
      <c r="I4493" s="14">
        <f>VLOOKUP(A4493, [1]orders!A:B,2,FALSE)</f>
        <v>187</v>
      </c>
      <c r="J4493" s="14" t="str">
        <f>VLOOKUP(A4493, [1]orders!A:I,9,FALSE)</f>
        <v>hedwig.paul@msn.com</v>
      </c>
      <c r="K4493" s="14">
        <f>VLOOKUP(A4493, [1]orders!A:J,10,FALSE)</f>
        <v>92307</v>
      </c>
      <c r="L4493" s="2" t="str">
        <f>IFERROR(VLOOKUP(C4493, [5]stores!A:B, 2, FALSE), "Unknown")</f>
        <v>Santa Cruz Bikes</v>
      </c>
      <c r="M4493" s="2" t="str">
        <f>VLOOKUP(D4493,[3]products!A:B,2,FALSE)</f>
        <v>Sun Bicycles Atlas X-Type - 2017</v>
      </c>
      <c r="N4493" s="2" t="str">
        <f>VLOOKUP(D4493, [3]products!A:H, 8, FALSE)</f>
        <v>Sun Bicycles</v>
      </c>
      <c r="O4493" s="21">
        <f>VLOOKUP(A4493, [1]orders!A:D, 4, FALSE)</f>
        <v>43206</v>
      </c>
      <c r="P4493" s="2">
        <v>2</v>
      </c>
      <c r="Q4493" s="2">
        <v>416.99</v>
      </c>
      <c r="R4493" s="27">
        <v>0.05</v>
      </c>
      <c r="S4493" s="2">
        <f t="shared" si="70"/>
        <v>833.98</v>
      </c>
    </row>
    <row r="4494" spans="1:19" x14ac:dyDescent="0.3">
      <c r="A4494" s="2">
        <v>1540</v>
      </c>
      <c r="B4494" s="2">
        <v>2</v>
      </c>
      <c r="C4494" s="2">
        <f>VLOOKUP(A4494, [1]orders!A:G, 7, FALSE)</f>
        <v>1</v>
      </c>
      <c r="D4494" s="2">
        <v>236</v>
      </c>
      <c r="E4494" s="2">
        <f>VLOOKUP(C4494, [2]staffs!A:G,1,FALSE)</f>
        <v>1</v>
      </c>
      <c r="F4494" s="2" t="str">
        <f>VLOOKUP(E4494, [2]staffs!A:D,4,FALSE)</f>
        <v>fabiola.jackson@bikes.shop</v>
      </c>
      <c r="G4494" s="2">
        <f>VLOOKUP(D4494, [3]products!$A:$D, 4, FALSE)</f>
        <v>3</v>
      </c>
      <c r="H4494" s="2" t="str">
        <f>VLOOKUP(G4494, [4]categories!A:B, 2, FALSE)</f>
        <v>Cruisers Bicycles</v>
      </c>
      <c r="I4494" s="14">
        <f>VLOOKUP(A4494, [1]orders!A:B,2,FALSE)</f>
        <v>187</v>
      </c>
      <c r="J4494" s="14" t="str">
        <f>VLOOKUP(A4494, [1]orders!A:I,9,FALSE)</f>
        <v>hedwig.paul@msn.com</v>
      </c>
      <c r="K4494" s="14">
        <f>VLOOKUP(A4494, [1]orders!A:J,10,FALSE)</f>
        <v>92307</v>
      </c>
      <c r="L4494" s="2" t="str">
        <f>IFERROR(VLOOKUP(C4494, [5]stores!A:B, 2, FALSE), "Unknown")</f>
        <v>Santa Cruz Bikes</v>
      </c>
      <c r="M4494" s="2" t="str">
        <f>VLOOKUP(D4494,[3]products!A:B,2,FALSE)</f>
        <v>Electra Morningstar 3i Ladies' - 2018</v>
      </c>
      <c r="N4494" s="2" t="str">
        <f>VLOOKUP(D4494, [3]products!A:H, 8, FALSE)</f>
        <v>Electra</v>
      </c>
      <c r="O4494" s="21">
        <f>VLOOKUP(A4494, [1]orders!A:D, 4, FALSE)</f>
        <v>43206</v>
      </c>
      <c r="P4494" s="2">
        <v>1</v>
      </c>
      <c r="Q4494" s="2">
        <v>749.99</v>
      </c>
      <c r="R4494" s="27">
        <v>7.0000000000000007E-2</v>
      </c>
      <c r="S4494" s="2">
        <f t="shared" si="70"/>
        <v>749.99</v>
      </c>
    </row>
    <row r="4495" spans="1:19" x14ac:dyDescent="0.3">
      <c r="A4495" s="2">
        <v>1540</v>
      </c>
      <c r="B4495" s="2">
        <v>3</v>
      </c>
      <c r="C4495" s="2">
        <f>VLOOKUP(A4495, [1]orders!A:G, 7, FALSE)</f>
        <v>1</v>
      </c>
      <c r="D4495" s="2">
        <v>224</v>
      </c>
      <c r="E4495" s="2">
        <f>VLOOKUP(C4495, [2]staffs!A:G,1,FALSE)</f>
        <v>1</v>
      </c>
      <c r="F4495" s="2" t="str">
        <f>VLOOKUP(E4495, [2]staffs!A:D,4,FALSE)</f>
        <v>fabiola.jackson@bikes.shop</v>
      </c>
      <c r="G4495" s="2">
        <f>VLOOKUP(D4495, [3]products!$A:$D, 4, FALSE)</f>
        <v>3</v>
      </c>
      <c r="H4495" s="2" t="str">
        <f>VLOOKUP(G4495, [4]categories!A:B, 2, FALSE)</f>
        <v>Cruisers Bicycles</v>
      </c>
      <c r="I4495" s="14">
        <f>VLOOKUP(A4495, [1]orders!A:B,2,FALSE)</f>
        <v>187</v>
      </c>
      <c r="J4495" s="14" t="str">
        <f>VLOOKUP(A4495, [1]orders!A:I,9,FALSE)</f>
        <v>hedwig.paul@msn.com</v>
      </c>
      <c r="K4495" s="14">
        <f>VLOOKUP(A4495, [1]orders!A:J,10,FALSE)</f>
        <v>92307</v>
      </c>
      <c r="L4495" s="2" t="str">
        <f>IFERROR(VLOOKUP(C4495, [5]stores!A:B, 2, FALSE), "Unknown")</f>
        <v>Santa Cruz Bikes</v>
      </c>
      <c r="M4495" s="2" t="str">
        <f>VLOOKUP(D4495,[3]products!A:B,2,FALSE)</f>
        <v>Electra Cruiser Lux 7D - 2018</v>
      </c>
      <c r="N4495" s="2" t="str">
        <f>VLOOKUP(D4495, [3]products!A:H, 8, FALSE)</f>
        <v>Electra</v>
      </c>
      <c r="O4495" s="21">
        <f>VLOOKUP(A4495, [1]orders!A:D, 4, FALSE)</f>
        <v>43206</v>
      </c>
      <c r="P4495" s="2">
        <v>1</v>
      </c>
      <c r="Q4495" s="2">
        <v>479.99</v>
      </c>
      <c r="R4495" s="27">
        <v>0.05</v>
      </c>
      <c r="S4495" s="2">
        <f t="shared" si="70"/>
        <v>479.99</v>
      </c>
    </row>
    <row r="4496" spans="1:19" x14ac:dyDescent="0.3">
      <c r="A4496" s="2">
        <v>1540</v>
      </c>
      <c r="B4496" s="2">
        <v>4</v>
      </c>
      <c r="C4496" s="2">
        <f>VLOOKUP(A4496, [1]orders!A:G, 7, FALSE)</f>
        <v>1</v>
      </c>
      <c r="D4496" s="2">
        <v>177</v>
      </c>
      <c r="E4496" s="2">
        <f>VLOOKUP(C4496, [2]staffs!A:G,1,FALSE)</f>
        <v>1</v>
      </c>
      <c r="F4496" s="2" t="str">
        <f>VLOOKUP(E4496, [2]staffs!A:D,4,FALSE)</f>
        <v>fabiola.jackson@bikes.shop</v>
      </c>
      <c r="G4496" s="2">
        <f>VLOOKUP(D4496, [3]products!$A:$D, 4, FALSE)</f>
        <v>7</v>
      </c>
      <c r="H4496" s="2" t="str">
        <f>VLOOKUP(G4496, [4]categories!A:B, 2, FALSE)</f>
        <v>Road Bikes</v>
      </c>
      <c r="I4496" s="14">
        <f>VLOOKUP(A4496, [1]orders!A:B,2,FALSE)</f>
        <v>187</v>
      </c>
      <c r="J4496" s="14" t="str">
        <f>VLOOKUP(A4496, [1]orders!A:I,9,FALSE)</f>
        <v>hedwig.paul@msn.com</v>
      </c>
      <c r="K4496" s="14">
        <f>VLOOKUP(A4496, [1]orders!A:J,10,FALSE)</f>
        <v>92307</v>
      </c>
      <c r="L4496" s="2" t="str">
        <f>IFERROR(VLOOKUP(C4496, [5]stores!A:B, 2, FALSE), "Unknown")</f>
        <v>Santa Cruz Bikes</v>
      </c>
      <c r="M4496" s="2" t="str">
        <f>VLOOKUP(D4496,[3]products!A:B,2,FALSE)</f>
        <v>Trek Domane SLR 6 Disc - 2018</v>
      </c>
      <c r="N4496" s="2" t="str">
        <f>VLOOKUP(D4496, [3]products!A:H, 8, FALSE)</f>
        <v>Trek</v>
      </c>
      <c r="O4496" s="21">
        <f>VLOOKUP(A4496, [1]orders!A:D, 4, FALSE)</f>
        <v>43206</v>
      </c>
      <c r="P4496" s="2">
        <v>2</v>
      </c>
      <c r="Q4496" s="2">
        <v>5499.99</v>
      </c>
      <c r="R4496" s="27">
        <v>0.05</v>
      </c>
      <c r="S4496" s="2">
        <f t="shared" si="70"/>
        <v>10999.98</v>
      </c>
    </row>
    <row r="4497" spans="1:19" x14ac:dyDescent="0.3">
      <c r="A4497" s="2">
        <v>1540</v>
      </c>
      <c r="B4497" s="2">
        <v>5</v>
      </c>
      <c r="C4497" s="2">
        <f>VLOOKUP(A4497, [1]orders!A:G, 7, FALSE)</f>
        <v>1</v>
      </c>
      <c r="D4497" s="2">
        <v>78</v>
      </c>
      <c r="E4497" s="2">
        <f>VLOOKUP(C4497, [2]staffs!A:G,1,FALSE)</f>
        <v>1</v>
      </c>
      <c r="F4497" s="2" t="str">
        <f>VLOOKUP(E4497, [2]staffs!A:D,4,FALSE)</f>
        <v>fabiola.jackson@bikes.shop</v>
      </c>
      <c r="G4497" s="2">
        <f>VLOOKUP(D4497, [3]products!$A:$D, 4, FALSE)</f>
        <v>3</v>
      </c>
      <c r="H4497" s="2" t="str">
        <f>VLOOKUP(G4497, [4]categories!A:B, 2, FALSE)</f>
        <v>Cruisers Bicycles</v>
      </c>
      <c r="I4497" s="14">
        <f>VLOOKUP(A4497, [1]orders!A:B,2,FALSE)</f>
        <v>187</v>
      </c>
      <c r="J4497" s="14" t="str">
        <f>VLOOKUP(A4497, [1]orders!A:I,9,FALSE)</f>
        <v>hedwig.paul@msn.com</v>
      </c>
      <c r="K4497" s="14">
        <f>VLOOKUP(A4497, [1]orders!A:J,10,FALSE)</f>
        <v>92307</v>
      </c>
      <c r="L4497" s="2" t="str">
        <f>IFERROR(VLOOKUP(C4497, [5]stores!A:B, 2, FALSE), "Unknown")</f>
        <v>Santa Cruz Bikes</v>
      </c>
      <c r="M4497" s="2" t="str">
        <f>VLOOKUP(D4497,[3]products!A:B,2,FALSE)</f>
        <v>Sun Bicycles Biscayne Tandem CB - 2017</v>
      </c>
      <c r="N4497" s="2" t="str">
        <f>VLOOKUP(D4497, [3]products!A:H, 8, FALSE)</f>
        <v>Sun Bicycles</v>
      </c>
      <c r="O4497" s="21">
        <f>VLOOKUP(A4497, [1]orders!A:D, 4, FALSE)</f>
        <v>43206</v>
      </c>
      <c r="P4497" s="2">
        <v>1</v>
      </c>
      <c r="Q4497" s="2">
        <v>647.99</v>
      </c>
      <c r="R4497" s="27">
        <v>0.2</v>
      </c>
      <c r="S4497" s="2">
        <f t="shared" si="70"/>
        <v>647.99</v>
      </c>
    </row>
    <row r="4498" spans="1:19" x14ac:dyDescent="0.3">
      <c r="A4498" s="2">
        <v>1541</v>
      </c>
      <c r="B4498" s="2">
        <v>1</v>
      </c>
      <c r="C4498" s="2">
        <f>VLOOKUP(A4498, [1]orders!A:G, 7, FALSE)</f>
        <v>2</v>
      </c>
      <c r="D4498" s="2">
        <v>155</v>
      </c>
      <c r="E4498" s="2">
        <f>VLOOKUP(C4498, [2]staffs!A:G,1,FALSE)</f>
        <v>2</v>
      </c>
      <c r="F4498" s="2" t="str">
        <f>VLOOKUP(E4498, [2]staffs!A:D,4,FALSE)</f>
        <v>mireya.copeland@bikes.shop</v>
      </c>
      <c r="G4498" s="2">
        <f>VLOOKUP(D4498, [3]products!$A:$D, 4, FALSE)</f>
        <v>7</v>
      </c>
      <c r="H4498" s="2" t="str">
        <f>VLOOKUP(G4498, [4]categories!A:B, 2, FALSE)</f>
        <v>Road Bikes</v>
      </c>
      <c r="I4498" s="14">
        <f>VLOOKUP(A4498, [1]orders!A:B,2,FALSE)</f>
        <v>10</v>
      </c>
      <c r="J4498" s="14" t="str">
        <f>VLOOKUP(A4498, [1]orders!A:I,9,FALSE)</f>
        <v>pamelia.newman@gmail.com</v>
      </c>
      <c r="K4498" s="14">
        <f>VLOOKUP(A4498, [1]orders!A:J,10,FALSE)</f>
        <v>10950</v>
      </c>
      <c r="L4498" s="2" t="str">
        <f>IFERROR(VLOOKUP(C4498, [5]stores!A:B, 2, FALSE), "Unknown")</f>
        <v>Baldwin Bikes</v>
      </c>
      <c r="M4498" s="2" t="str">
        <f>VLOOKUP(D4498,[3]products!A:B,2,FALSE)</f>
        <v>Trek Domane SLR 9 Disc - 2018</v>
      </c>
      <c r="N4498" s="2" t="str">
        <f>VLOOKUP(D4498, [3]products!A:H, 8, FALSE)</f>
        <v>Trek</v>
      </c>
      <c r="O4498" s="21">
        <f>VLOOKUP(A4498, [1]orders!A:D, 4, FALSE)</f>
        <v>43206</v>
      </c>
      <c r="P4498" s="2">
        <v>2</v>
      </c>
      <c r="Q4498" s="2">
        <v>11999.99</v>
      </c>
      <c r="R4498" s="27">
        <v>0.1</v>
      </c>
      <c r="S4498" s="2">
        <f t="shared" si="70"/>
        <v>23999.98</v>
      </c>
    </row>
    <row r="4499" spans="1:19" x14ac:dyDescent="0.3">
      <c r="A4499" s="2">
        <v>1541</v>
      </c>
      <c r="B4499" s="2">
        <v>2</v>
      </c>
      <c r="C4499" s="2">
        <f>VLOOKUP(A4499, [1]orders!A:G, 7, FALSE)</f>
        <v>2</v>
      </c>
      <c r="D4499" s="2">
        <v>248</v>
      </c>
      <c r="E4499" s="2">
        <f>VLOOKUP(C4499, [2]staffs!A:G,1,FALSE)</f>
        <v>2</v>
      </c>
      <c r="F4499" s="2" t="str">
        <f>VLOOKUP(E4499, [2]staffs!A:D,4,FALSE)</f>
        <v>mireya.copeland@bikes.shop</v>
      </c>
      <c r="G4499" s="2">
        <f>VLOOKUP(D4499, [3]products!$A:$D, 4, FALSE)</f>
        <v>3</v>
      </c>
      <c r="H4499" s="2" t="str">
        <f>VLOOKUP(G4499, [4]categories!A:B, 2, FALSE)</f>
        <v>Cruisers Bicycles</v>
      </c>
      <c r="I4499" s="14">
        <f>VLOOKUP(A4499, [1]orders!A:B,2,FALSE)</f>
        <v>10</v>
      </c>
      <c r="J4499" s="14" t="str">
        <f>VLOOKUP(A4499, [1]orders!A:I,9,FALSE)</f>
        <v>pamelia.newman@gmail.com</v>
      </c>
      <c r="K4499" s="14">
        <f>VLOOKUP(A4499, [1]orders!A:J,10,FALSE)</f>
        <v>10950</v>
      </c>
      <c r="L4499" s="2" t="str">
        <f>IFERROR(VLOOKUP(C4499, [5]stores!A:B, 2, FALSE), "Unknown")</f>
        <v>Baldwin Bikes</v>
      </c>
      <c r="M4499" s="2" t="str">
        <f>VLOOKUP(D4499,[3]products!A:B,2,FALSE)</f>
        <v>Electra Townie Original 7D EQ Ladies' - 2017/2018</v>
      </c>
      <c r="N4499" s="2" t="str">
        <f>VLOOKUP(D4499, [3]products!A:H, 8, FALSE)</f>
        <v>Electra</v>
      </c>
      <c r="O4499" s="21">
        <f>VLOOKUP(A4499, [1]orders!A:D, 4, FALSE)</f>
        <v>43206</v>
      </c>
      <c r="P4499" s="2">
        <v>2</v>
      </c>
      <c r="Q4499" s="2">
        <v>599.99</v>
      </c>
      <c r="R4499" s="27">
        <v>7.0000000000000007E-2</v>
      </c>
      <c r="S4499" s="2">
        <f t="shared" si="70"/>
        <v>1199.98</v>
      </c>
    </row>
    <row r="4500" spans="1:19" x14ac:dyDescent="0.3">
      <c r="A4500" s="2">
        <v>1541</v>
      </c>
      <c r="B4500" s="2">
        <v>3</v>
      </c>
      <c r="C4500" s="2">
        <f>VLOOKUP(A4500, [1]orders!A:G, 7, FALSE)</f>
        <v>2</v>
      </c>
      <c r="D4500" s="2">
        <v>142</v>
      </c>
      <c r="E4500" s="2">
        <f>VLOOKUP(C4500, [2]staffs!A:G,1,FALSE)</f>
        <v>2</v>
      </c>
      <c r="F4500" s="2" t="str">
        <f>VLOOKUP(E4500, [2]staffs!A:D,4,FALSE)</f>
        <v>mireya.copeland@bikes.shop</v>
      </c>
      <c r="G4500" s="2">
        <f>VLOOKUP(D4500, [3]products!$A:$D, 4, FALSE)</f>
        <v>6</v>
      </c>
      <c r="H4500" s="2" t="str">
        <f>VLOOKUP(G4500, [4]categories!A:B, 2, FALSE)</f>
        <v>Mountain Bikes</v>
      </c>
      <c r="I4500" s="14">
        <f>VLOOKUP(A4500, [1]orders!A:B,2,FALSE)</f>
        <v>10</v>
      </c>
      <c r="J4500" s="14" t="str">
        <f>VLOOKUP(A4500, [1]orders!A:I,9,FALSE)</f>
        <v>pamelia.newman@gmail.com</v>
      </c>
      <c r="K4500" s="14">
        <f>VLOOKUP(A4500, [1]orders!A:J,10,FALSE)</f>
        <v>10950</v>
      </c>
      <c r="L4500" s="2" t="str">
        <f>IFERROR(VLOOKUP(C4500, [5]stores!A:B, 2, FALSE), "Unknown")</f>
        <v>Baldwin Bikes</v>
      </c>
      <c r="M4500" s="2" t="str">
        <f>VLOOKUP(D4500,[3]products!A:B,2,FALSE)</f>
        <v>Trek Fuel EX 8 29 XT - 2018</v>
      </c>
      <c r="N4500" s="2" t="str">
        <f>VLOOKUP(D4500, [3]products!A:H, 8, FALSE)</f>
        <v>Trek</v>
      </c>
      <c r="O4500" s="21">
        <f>VLOOKUP(A4500, [1]orders!A:D, 4, FALSE)</f>
        <v>43206</v>
      </c>
      <c r="P4500" s="2">
        <v>2</v>
      </c>
      <c r="Q4500" s="2">
        <v>3199.99</v>
      </c>
      <c r="R4500" s="27">
        <v>0.1</v>
      </c>
      <c r="S4500" s="2">
        <f t="shared" si="70"/>
        <v>6399.98</v>
      </c>
    </row>
    <row r="4501" spans="1:19" x14ac:dyDescent="0.3">
      <c r="A4501" s="2">
        <v>1541</v>
      </c>
      <c r="B4501" s="2">
        <v>4</v>
      </c>
      <c r="C4501" s="2">
        <f>VLOOKUP(A4501, [1]orders!A:G, 7, FALSE)</f>
        <v>2</v>
      </c>
      <c r="D4501" s="2">
        <v>17</v>
      </c>
      <c r="E4501" s="2">
        <f>VLOOKUP(C4501, [2]staffs!A:G,1,FALSE)</f>
        <v>2</v>
      </c>
      <c r="F4501" s="2" t="str">
        <f>VLOOKUP(E4501, [2]staffs!A:D,4,FALSE)</f>
        <v>mireya.copeland@bikes.shop</v>
      </c>
      <c r="G4501" s="2">
        <f>VLOOKUP(D4501, [3]products!$A:$D, 4, FALSE)</f>
        <v>3</v>
      </c>
      <c r="H4501" s="2" t="str">
        <f>VLOOKUP(G4501, [4]categories!A:B, 2, FALSE)</f>
        <v>Cruisers Bicycles</v>
      </c>
      <c r="I4501" s="14">
        <f>VLOOKUP(A4501, [1]orders!A:B,2,FALSE)</f>
        <v>10</v>
      </c>
      <c r="J4501" s="14" t="str">
        <f>VLOOKUP(A4501, [1]orders!A:I,9,FALSE)</f>
        <v>pamelia.newman@gmail.com</v>
      </c>
      <c r="K4501" s="14">
        <f>VLOOKUP(A4501, [1]orders!A:J,10,FALSE)</f>
        <v>10950</v>
      </c>
      <c r="L4501" s="2" t="str">
        <f>IFERROR(VLOOKUP(C4501, [5]stores!A:B, 2, FALSE), "Unknown")</f>
        <v>Baldwin Bikes</v>
      </c>
      <c r="M4501" s="2" t="str">
        <f>VLOOKUP(D4501,[3]products!A:B,2,FALSE)</f>
        <v>Pure Cycles Vine 8-Speed - 2016</v>
      </c>
      <c r="N4501" s="2" t="str">
        <f>VLOOKUP(D4501, [3]products!A:H, 8, FALSE)</f>
        <v>Pure Cycles</v>
      </c>
      <c r="O4501" s="21">
        <f>VLOOKUP(A4501, [1]orders!A:D, 4, FALSE)</f>
        <v>43206</v>
      </c>
      <c r="P4501" s="2">
        <v>1</v>
      </c>
      <c r="Q4501" s="2">
        <v>429</v>
      </c>
      <c r="R4501" s="27">
        <v>0.1</v>
      </c>
      <c r="S4501" s="2">
        <f t="shared" si="70"/>
        <v>429</v>
      </c>
    </row>
    <row r="4502" spans="1:19" x14ac:dyDescent="0.3">
      <c r="A4502" s="2">
        <v>1541</v>
      </c>
      <c r="B4502" s="2">
        <v>5</v>
      </c>
      <c r="C4502" s="2">
        <f>VLOOKUP(A4502, [1]orders!A:G, 7, FALSE)</f>
        <v>2</v>
      </c>
      <c r="D4502" s="2">
        <v>86</v>
      </c>
      <c r="E4502" s="2">
        <f>VLOOKUP(C4502, [2]staffs!A:G,1,FALSE)</f>
        <v>2</v>
      </c>
      <c r="F4502" s="2" t="str">
        <f>VLOOKUP(E4502, [2]staffs!A:D,4,FALSE)</f>
        <v>mireya.copeland@bikes.shop</v>
      </c>
      <c r="G4502" s="2">
        <f>VLOOKUP(D4502, [3]products!$A:$D, 4, FALSE)</f>
        <v>1</v>
      </c>
      <c r="H4502" s="2" t="str">
        <f>VLOOKUP(G4502, [4]categories!A:B, 2, FALSE)</f>
        <v>Children Bicycles</v>
      </c>
      <c r="I4502" s="14">
        <f>VLOOKUP(A4502, [1]orders!A:B,2,FALSE)</f>
        <v>10</v>
      </c>
      <c r="J4502" s="14" t="str">
        <f>VLOOKUP(A4502, [1]orders!A:I,9,FALSE)</f>
        <v>pamelia.newman@gmail.com</v>
      </c>
      <c r="K4502" s="14">
        <f>VLOOKUP(A4502, [1]orders!A:J,10,FALSE)</f>
        <v>10950</v>
      </c>
      <c r="L4502" s="2" t="str">
        <f>IFERROR(VLOOKUP(C4502, [5]stores!A:B, 2, FALSE), "Unknown")</f>
        <v>Baldwin Bikes</v>
      </c>
      <c r="M4502" s="2" t="str">
        <f>VLOOKUP(D4502,[3]products!A:B,2,FALSE)</f>
        <v>Trek Girl's Kickster - 2017</v>
      </c>
      <c r="N4502" s="2" t="str">
        <f>VLOOKUP(D4502, [3]products!A:H, 8, FALSE)</f>
        <v>Trek</v>
      </c>
      <c r="O4502" s="21">
        <f>VLOOKUP(A4502, [1]orders!A:D, 4, FALSE)</f>
        <v>43206</v>
      </c>
      <c r="P4502" s="2">
        <v>2</v>
      </c>
      <c r="Q4502" s="2">
        <v>149.99</v>
      </c>
      <c r="R4502" s="27">
        <v>0.05</v>
      </c>
      <c r="S4502" s="2">
        <f t="shared" si="70"/>
        <v>299.98</v>
      </c>
    </row>
    <row r="4503" spans="1:19" x14ac:dyDescent="0.3">
      <c r="A4503" s="2">
        <v>1542</v>
      </c>
      <c r="B4503" s="2">
        <v>1</v>
      </c>
      <c r="C4503" s="2">
        <f>VLOOKUP(A4503, [1]orders!A:G, 7, FALSE)</f>
        <v>2</v>
      </c>
      <c r="D4503" s="2">
        <v>79</v>
      </c>
      <c r="E4503" s="2">
        <f>VLOOKUP(C4503, [2]staffs!A:G,1,FALSE)</f>
        <v>2</v>
      </c>
      <c r="F4503" s="2" t="str">
        <f>VLOOKUP(E4503, [2]staffs!A:D,4,FALSE)</f>
        <v>mireya.copeland@bikes.shop</v>
      </c>
      <c r="G4503" s="2">
        <f>VLOOKUP(D4503, [3]products!$A:$D, 4, FALSE)</f>
        <v>3</v>
      </c>
      <c r="H4503" s="2" t="str">
        <f>VLOOKUP(G4503, [4]categories!A:B, 2, FALSE)</f>
        <v>Cruisers Bicycles</v>
      </c>
      <c r="I4503" s="14">
        <f>VLOOKUP(A4503, [1]orders!A:B,2,FALSE)</f>
        <v>58</v>
      </c>
      <c r="J4503" s="14" t="str">
        <f>VLOOKUP(A4503, [1]orders!A:I,9,FALSE)</f>
        <v>damien.dorsey@yahoo.com</v>
      </c>
      <c r="K4503" s="14">
        <f>VLOOKUP(A4503, [1]orders!A:J,10,FALSE)</f>
        <v>11722</v>
      </c>
      <c r="L4503" s="2" t="str">
        <f>IFERROR(VLOOKUP(C4503, [5]stores!A:B, 2, FALSE), "Unknown")</f>
        <v>Baldwin Bikes</v>
      </c>
      <c r="M4503" s="2" t="str">
        <f>VLOOKUP(D4503,[3]products!A:B,2,FALSE)</f>
        <v>Sun Bicycles Boardwalk (24-inch Wheels) - 2017</v>
      </c>
      <c r="N4503" s="2" t="str">
        <f>VLOOKUP(D4503, [3]products!A:H, 8, FALSE)</f>
        <v>Sun Bicycles</v>
      </c>
      <c r="O4503" s="21">
        <f>VLOOKUP(A4503, [1]orders!A:D, 4, FALSE)</f>
        <v>43206</v>
      </c>
      <c r="P4503" s="2">
        <v>1</v>
      </c>
      <c r="Q4503" s="2">
        <v>402.99</v>
      </c>
      <c r="R4503" s="27">
        <v>0.2</v>
      </c>
      <c r="S4503" s="2">
        <f t="shared" si="70"/>
        <v>402.99</v>
      </c>
    </row>
    <row r="4504" spans="1:19" x14ac:dyDescent="0.3">
      <c r="A4504" s="2">
        <v>1542</v>
      </c>
      <c r="B4504" s="2">
        <v>2</v>
      </c>
      <c r="C4504" s="2">
        <f>VLOOKUP(A4504, [1]orders!A:G, 7, FALSE)</f>
        <v>2</v>
      </c>
      <c r="D4504" s="2">
        <v>122</v>
      </c>
      <c r="E4504" s="2">
        <f>VLOOKUP(C4504, [2]staffs!A:G,1,FALSE)</f>
        <v>2</v>
      </c>
      <c r="F4504" s="2" t="str">
        <f>VLOOKUP(E4504, [2]staffs!A:D,4,FALSE)</f>
        <v>mireya.copeland@bikes.shop</v>
      </c>
      <c r="G4504" s="2">
        <f>VLOOKUP(D4504, [3]products!$A:$D, 4, FALSE)</f>
        <v>6</v>
      </c>
      <c r="H4504" s="2" t="str">
        <f>VLOOKUP(G4504, [4]categories!A:B, 2, FALSE)</f>
        <v>Mountain Bikes</v>
      </c>
      <c r="I4504" s="14">
        <f>VLOOKUP(A4504, [1]orders!A:B,2,FALSE)</f>
        <v>58</v>
      </c>
      <c r="J4504" s="14" t="str">
        <f>VLOOKUP(A4504, [1]orders!A:I,9,FALSE)</f>
        <v>damien.dorsey@yahoo.com</v>
      </c>
      <c r="K4504" s="14">
        <f>VLOOKUP(A4504, [1]orders!A:J,10,FALSE)</f>
        <v>11722</v>
      </c>
      <c r="L4504" s="2" t="str">
        <f>IFERROR(VLOOKUP(C4504, [5]stores!A:B, 2, FALSE), "Unknown")</f>
        <v>Baldwin Bikes</v>
      </c>
      <c r="M4504" s="2" t="str">
        <f>VLOOKUP(D4504,[3]products!A:B,2,FALSE)</f>
        <v>Surly Troll Frameset - 2018</v>
      </c>
      <c r="N4504" s="2" t="str">
        <f>VLOOKUP(D4504, [3]products!A:H, 8, FALSE)</f>
        <v>Surly</v>
      </c>
      <c r="O4504" s="21">
        <f>VLOOKUP(A4504, [1]orders!A:D, 4, FALSE)</f>
        <v>43206</v>
      </c>
      <c r="P4504" s="2">
        <v>2</v>
      </c>
      <c r="Q4504" s="2">
        <v>2499.9899999999998</v>
      </c>
      <c r="R4504" s="27">
        <v>0.05</v>
      </c>
      <c r="S4504" s="2">
        <f t="shared" si="70"/>
        <v>4999.9799999999996</v>
      </c>
    </row>
    <row r="4505" spans="1:19" x14ac:dyDescent="0.3">
      <c r="A4505" s="2">
        <v>1542</v>
      </c>
      <c r="B4505" s="2">
        <v>3</v>
      </c>
      <c r="C4505" s="2">
        <f>VLOOKUP(A4505, [1]orders!A:G, 7, FALSE)</f>
        <v>2</v>
      </c>
      <c r="D4505" s="2">
        <v>184</v>
      </c>
      <c r="E4505" s="2">
        <f>VLOOKUP(C4505, [2]staffs!A:G,1,FALSE)</f>
        <v>2</v>
      </c>
      <c r="F4505" s="2" t="str">
        <f>VLOOKUP(E4505, [2]staffs!A:D,4,FALSE)</f>
        <v>mireya.copeland@bikes.shop</v>
      </c>
      <c r="G4505" s="2">
        <f>VLOOKUP(D4505, [3]products!$A:$D, 4, FALSE)</f>
        <v>7</v>
      </c>
      <c r="H4505" s="2" t="str">
        <f>VLOOKUP(G4505, [4]categories!A:B, 2, FALSE)</f>
        <v>Road Bikes</v>
      </c>
      <c r="I4505" s="14">
        <f>VLOOKUP(A4505, [1]orders!A:B,2,FALSE)</f>
        <v>58</v>
      </c>
      <c r="J4505" s="14" t="str">
        <f>VLOOKUP(A4505, [1]orders!A:I,9,FALSE)</f>
        <v>damien.dorsey@yahoo.com</v>
      </c>
      <c r="K4505" s="14">
        <f>VLOOKUP(A4505, [1]orders!A:J,10,FALSE)</f>
        <v>11722</v>
      </c>
      <c r="L4505" s="2" t="str">
        <f>IFERROR(VLOOKUP(C4505, [5]stores!A:B, 2, FALSE), "Unknown")</f>
        <v>Baldwin Bikes</v>
      </c>
      <c r="M4505" s="2" t="str">
        <f>VLOOKUP(D4505,[3]products!A:B,2,FALSE)</f>
        <v>Trek Domane SL 6 Disc - 2018</v>
      </c>
      <c r="N4505" s="2" t="str">
        <f>VLOOKUP(D4505, [3]products!A:H, 8, FALSE)</f>
        <v>Trek</v>
      </c>
      <c r="O4505" s="21">
        <f>VLOOKUP(A4505, [1]orders!A:D, 4, FALSE)</f>
        <v>43206</v>
      </c>
      <c r="P4505" s="2">
        <v>2</v>
      </c>
      <c r="Q4505" s="2">
        <v>3499.99</v>
      </c>
      <c r="R4505" s="27">
        <v>0.2</v>
      </c>
      <c r="S4505" s="2">
        <f t="shared" si="70"/>
        <v>6999.98</v>
      </c>
    </row>
    <row r="4506" spans="1:19" x14ac:dyDescent="0.3">
      <c r="A4506" s="2">
        <v>1542</v>
      </c>
      <c r="B4506" s="2">
        <v>4</v>
      </c>
      <c r="C4506" s="2">
        <f>VLOOKUP(A4506, [1]orders!A:G, 7, FALSE)</f>
        <v>2</v>
      </c>
      <c r="D4506" s="2">
        <v>37</v>
      </c>
      <c r="E4506" s="2">
        <f>VLOOKUP(C4506, [2]staffs!A:G,1,FALSE)</f>
        <v>2</v>
      </c>
      <c r="F4506" s="2" t="str">
        <f>VLOOKUP(E4506, [2]staffs!A:D,4,FALSE)</f>
        <v>mireya.copeland@bikes.shop</v>
      </c>
      <c r="G4506" s="2">
        <f>VLOOKUP(D4506, [3]products!$A:$D, 4, FALSE)</f>
        <v>6</v>
      </c>
      <c r="H4506" s="2" t="str">
        <f>VLOOKUP(G4506, [4]categories!A:B, 2, FALSE)</f>
        <v>Mountain Bikes</v>
      </c>
      <c r="I4506" s="14">
        <f>VLOOKUP(A4506, [1]orders!A:B,2,FALSE)</f>
        <v>58</v>
      </c>
      <c r="J4506" s="14" t="str">
        <f>VLOOKUP(A4506, [1]orders!A:I,9,FALSE)</f>
        <v>damien.dorsey@yahoo.com</v>
      </c>
      <c r="K4506" s="14">
        <f>VLOOKUP(A4506, [1]orders!A:J,10,FALSE)</f>
        <v>11722</v>
      </c>
      <c r="L4506" s="2" t="str">
        <f>IFERROR(VLOOKUP(C4506, [5]stores!A:B, 2, FALSE), "Unknown")</f>
        <v>Baldwin Bikes</v>
      </c>
      <c r="M4506" s="2" t="str">
        <f>VLOOKUP(D4506,[3]products!A:B,2,FALSE)</f>
        <v>Haro Flightline One ST - 2017</v>
      </c>
      <c r="N4506" s="2" t="str">
        <f>VLOOKUP(D4506, [3]products!A:H, 8, FALSE)</f>
        <v>Haro</v>
      </c>
      <c r="O4506" s="21">
        <f>VLOOKUP(A4506, [1]orders!A:D, 4, FALSE)</f>
        <v>43206</v>
      </c>
      <c r="P4506" s="2">
        <v>2</v>
      </c>
      <c r="Q4506" s="2">
        <v>379.99</v>
      </c>
      <c r="R4506" s="27">
        <v>0.1</v>
      </c>
      <c r="S4506" s="2">
        <f t="shared" si="70"/>
        <v>759.98</v>
      </c>
    </row>
    <row r="4507" spans="1:19" x14ac:dyDescent="0.3">
      <c r="A4507" s="2">
        <v>1542</v>
      </c>
      <c r="B4507" s="2">
        <v>5</v>
      </c>
      <c r="C4507" s="2">
        <f>VLOOKUP(A4507, [1]orders!A:G, 7, FALSE)</f>
        <v>2</v>
      </c>
      <c r="D4507" s="2">
        <v>297</v>
      </c>
      <c r="E4507" s="2">
        <f>VLOOKUP(C4507, [2]staffs!A:G,1,FALSE)</f>
        <v>2</v>
      </c>
      <c r="F4507" s="2" t="str">
        <f>VLOOKUP(E4507, [2]staffs!A:D,4,FALSE)</f>
        <v>mireya.copeland@bikes.shop</v>
      </c>
      <c r="G4507" s="2">
        <f>VLOOKUP(D4507, [3]products!$A:$D, 4, FALSE)</f>
        <v>1</v>
      </c>
      <c r="H4507" s="2" t="str">
        <f>VLOOKUP(G4507, [4]categories!A:B, 2, FALSE)</f>
        <v>Children Bicycles</v>
      </c>
      <c r="I4507" s="14">
        <f>VLOOKUP(A4507, [1]orders!A:B,2,FALSE)</f>
        <v>58</v>
      </c>
      <c r="J4507" s="14" t="str">
        <f>VLOOKUP(A4507, [1]orders!A:I,9,FALSE)</f>
        <v>damien.dorsey@yahoo.com</v>
      </c>
      <c r="K4507" s="14">
        <f>VLOOKUP(A4507, [1]orders!A:J,10,FALSE)</f>
        <v>11722</v>
      </c>
      <c r="L4507" s="2" t="str">
        <f>IFERROR(VLOOKUP(C4507, [5]stores!A:B, 2, FALSE), "Unknown")</f>
        <v>Baldwin Bikes</v>
      </c>
      <c r="M4507" s="2" t="str">
        <f>VLOOKUP(D4507,[3]products!A:B,2,FALSE)</f>
        <v>Electra Under-The-Sea 1 16" - 2018</v>
      </c>
      <c r="N4507" s="2" t="str">
        <f>VLOOKUP(D4507, [3]products!A:H, 8, FALSE)</f>
        <v>Electra</v>
      </c>
      <c r="O4507" s="21">
        <f>VLOOKUP(A4507, [1]orders!A:D, 4, FALSE)</f>
        <v>43206</v>
      </c>
      <c r="P4507" s="2">
        <v>1</v>
      </c>
      <c r="Q4507" s="2">
        <v>279.99</v>
      </c>
      <c r="R4507" s="27">
        <v>0.2</v>
      </c>
      <c r="S4507" s="2">
        <f t="shared" si="70"/>
        <v>279.99</v>
      </c>
    </row>
    <row r="4508" spans="1:19" x14ac:dyDescent="0.3">
      <c r="A4508" s="2">
        <v>1543</v>
      </c>
      <c r="B4508" s="2">
        <v>1</v>
      </c>
      <c r="C4508" s="2">
        <f>VLOOKUP(A4508, [1]orders!A:G, 7, FALSE)</f>
        <v>2</v>
      </c>
      <c r="D4508" s="2">
        <v>108</v>
      </c>
      <c r="E4508" s="2">
        <f>VLOOKUP(C4508, [2]staffs!A:G,1,FALSE)</f>
        <v>2</v>
      </c>
      <c r="F4508" s="2" t="str">
        <f>VLOOKUP(E4508, [2]staffs!A:D,4,FALSE)</f>
        <v>mireya.copeland@bikes.shop</v>
      </c>
      <c r="G4508" s="2">
        <f>VLOOKUP(D4508, [3]products!$A:$D, 4, FALSE)</f>
        <v>2</v>
      </c>
      <c r="H4508" s="2" t="str">
        <f>VLOOKUP(G4508, [4]categories!A:B, 2, FALSE)</f>
        <v>Comfort Bicycles</v>
      </c>
      <c r="I4508" s="14">
        <f>VLOOKUP(A4508, [1]orders!A:B,2,FALSE)</f>
        <v>76</v>
      </c>
      <c r="J4508" s="14" t="str">
        <f>VLOOKUP(A4508, [1]orders!A:I,9,FALSE)</f>
        <v>parker.prince@hotmail.com</v>
      </c>
      <c r="K4508" s="14">
        <f>VLOOKUP(A4508, [1]orders!A:J,10,FALSE)</f>
        <v>11776</v>
      </c>
      <c r="L4508" s="2" t="str">
        <f>IFERROR(VLOOKUP(C4508, [5]stores!A:B, 2, FALSE), "Unknown")</f>
        <v>Baldwin Bikes</v>
      </c>
      <c r="M4508" s="2" t="str">
        <f>VLOOKUP(D4508,[3]products!A:B,2,FALSE)</f>
        <v>Sun Bicycles Cruz 3 - Women's - 2017</v>
      </c>
      <c r="N4508" s="2" t="str">
        <f>VLOOKUP(D4508, [3]products!A:H, 8, FALSE)</f>
        <v>Sun Bicycles</v>
      </c>
      <c r="O4508" s="21">
        <f>VLOOKUP(A4508, [1]orders!A:D, 4, FALSE)</f>
        <v>43206</v>
      </c>
      <c r="P4508" s="2">
        <v>2</v>
      </c>
      <c r="Q4508" s="2">
        <v>449.99</v>
      </c>
      <c r="R4508" s="27">
        <v>0.1</v>
      </c>
      <c r="S4508" s="2">
        <f t="shared" si="70"/>
        <v>899.98</v>
      </c>
    </row>
    <row r="4509" spans="1:19" x14ac:dyDescent="0.3">
      <c r="A4509" s="2">
        <v>1543</v>
      </c>
      <c r="B4509" s="2">
        <v>2</v>
      </c>
      <c r="C4509" s="2">
        <f>VLOOKUP(A4509, [1]orders!A:G, 7, FALSE)</f>
        <v>2</v>
      </c>
      <c r="D4509" s="2">
        <v>93</v>
      </c>
      <c r="E4509" s="2">
        <f>VLOOKUP(C4509, [2]staffs!A:G,1,FALSE)</f>
        <v>2</v>
      </c>
      <c r="F4509" s="2" t="str">
        <f>VLOOKUP(E4509, [2]staffs!A:D,4,FALSE)</f>
        <v>mireya.copeland@bikes.shop</v>
      </c>
      <c r="G4509" s="2">
        <f>VLOOKUP(D4509, [3]products!$A:$D, 4, FALSE)</f>
        <v>1</v>
      </c>
      <c r="H4509" s="2" t="str">
        <f>VLOOKUP(G4509, [4]categories!A:B, 2, FALSE)</f>
        <v>Children Bicycles</v>
      </c>
      <c r="I4509" s="14">
        <f>VLOOKUP(A4509, [1]orders!A:B,2,FALSE)</f>
        <v>76</v>
      </c>
      <c r="J4509" s="14" t="str">
        <f>VLOOKUP(A4509, [1]orders!A:I,9,FALSE)</f>
        <v>parker.prince@hotmail.com</v>
      </c>
      <c r="K4509" s="14">
        <f>VLOOKUP(A4509, [1]orders!A:J,10,FALSE)</f>
        <v>11776</v>
      </c>
      <c r="L4509" s="2" t="str">
        <f>IFERROR(VLOOKUP(C4509, [5]stores!A:B, 2, FALSE), "Unknown")</f>
        <v>Baldwin Bikes</v>
      </c>
      <c r="M4509" s="2" t="str">
        <f>VLOOKUP(D4509,[3]products!A:B,2,FALSE)</f>
        <v>Haro Shredder 20 Girls - 2017</v>
      </c>
      <c r="N4509" s="2" t="str">
        <f>VLOOKUP(D4509, [3]products!A:H, 8, FALSE)</f>
        <v>Haro</v>
      </c>
      <c r="O4509" s="21">
        <f>VLOOKUP(A4509, [1]orders!A:D, 4, FALSE)</f>
        <v>43206</v>
      </c>
      <c r="P4509" s="2">
        <v>1</v>
      </c>
      <c r="Q4509" s="2">
        <v>209.99</v>
      </c>
      <c r="R4509" s="27">
        <v>0.2</v>
      </c>
      <c r="S4509" s="2">
        <f t="shared" si="70"/>
        <v>209.99</v>
      </c>
    </row>
    <row r="4510" spans="1:19" x14ac:dyDescent="0.3">
      <c r="A4510" s="2">
        <v>1543</v>
      </c>
      <c r="B4510" s="2">
        <v>3</v>
      </c>
      <c r="C4510" s="2">
        <f>VLOOKUP(A4510, [1]orders!A:G, 7, FALSE)</f>
        <v>2</v>
      </c>
      <c r="D4510" s="2">
        <v>158</v>
      </c>
      <c r="E4510" s="2">
        <f>VLOOKUP(C4510, [2]staffs!A:G,1,FALSE)</f>
        <v>2</v>
      </c>
      <c r="F4510" s="2" t="str">
        <f>VLOOKUP(E4510, [2]staffs!A:D,4,FALSE)</f>
        <v>mireya.copeland@bikes.shop</v>
      </c>
      <c r="G4510" s="2">
        <f>VLOOKUP(D4510, [3]products!$A:$D, 4, FALSE)</f>
        <v>7</v>
      </c>
      <c r="H4510" s="2" t="str">
        <f>VLOOKUP(G4510, [4]categories!A:B, 2, FALSE)</f>
        <v>Road Bikes</v>
      </c>
      <c r="I4510" s="14">
        <f>VLOOKUP(A4510, [1]orders!A:B,2,FALSE)</f>
        <v>76</v>
      </c>
      <c r="J4510" s="14" t="str">
        <f>VLOOKUP(A4510, [1]orders!A:I,9,FALSE)</f>
        <v>parker.prince@hotmail.com</v>
      </c>
      <c r="K4510" s="14">
        <f>VLOOKUP(A4510, [1]orders!A:J,10,FALSE)</f>
        <v>11776</v>
      </c>
      <c r="L4510" s="2" t="str">
        <f>IFERROR(VLOOKUP(C4510, [5]stores!A:B, 2, FALSE), "Unknown")</f>
        <v>Baldwin Bikes</v>
      </c>
      <c r="M4510" s="2" t="str">
        <f>VLOOKUP(D4510,[3]products!A:B,2,FALSE)</f>
        <v>Trek CrossRip 1 - 2018</v>
      </c>
      <c r="N4510" s="2" t="str">
        <f>VLOOKUP(D4510, [3]products!A:H, 8, FALSE)</f>
        <v>Trek</v>
      </c>
      <c r="O4510" s="21">
        <f>VLOOKUP(A4510, [1]orders!A:D, 4, FALSE)</f>
        <v>43206</v>
      </c>
      <c r="P4510" s="2">
        <v>2</v>
      </c>
      <c r="Q4510" s="2">
        <v>959.99</v>
      </c>
      <c r="R4510" s="27">
        <v>7.0000000000000007E-2</v>
      </c>
      <c r="S4510" s="2">
        <f t="shared" si="70"/>
        <v>1919.98</v>
      </c>
    </row>
    <row r="4511" spans="1:19" x14ac:dyDescent="0.3">
      <c r="A4511" s="2">
        <v>1543</v>
      </c>
      <c r="B4511" s="2">
        <v>4</v>
      </c>
      <c r="C4511" s="2">
        <f>VLOOKUP(A4511, [1]orders!A:G, 7, FALSE)</f>
        <v>2</v>
      </c>
      <c r="D4511" s="2">
        <v>97</v>
      </c>
      <c r="E4511" s="2">
        <f>VLOOKUP(C4511, [2]staffs!A:G,1,FALSE)</f>
        <v>2</v>
      </c>
      <c r="F4511" s="2" t="str">
        <f>VLOOKUP(E4511, [2]staffs!A:D,4,FALSE)</f>
        <v>mireya.copeland@bikes.shop</v>
      </c>
      <c r="G4511" s="2">
        <f>VLOOKUP(D4511, [3]products!$A:$D, 4, FALSE)</f>
        <v>1</v>
      </c>
      <c r="H4511" s="2" t="str">
        <f>VLOOKUP(G4511, [4]categories!A:B, 2, FALSE)</f>
        <v>Children Bicycles</v>
      </c>
      <c r="I4511" s="14">
        <f>VLOOKUP(A4511, [1]orders!A:B,2,FALSE)</f>
        <v>76</v>
      </c>
      <c r="J4511" s="14" t="str">
        <f>VLOOKUP(A4511, [1]orders!A:I,9,FALSE)</f>
        <v>parker.prince@hotmail.com</v>
      </c>
      <c r="K4511" s="14">
        <f>VLOOKUP(A4511, [1]orders!A:J,10,FALSE)</f>
        <v>11776</v>
      </c>
      <c r="L4511" s="2" t="str">
        <f>IFERROR(VLOOKUP(C4511, [5]stores!A:B, 2, FALSE), "Unknown")</f>
        <v>Baldwin Bikes</v>
      </c>
      <c r="M4511" s="2" t="str">
        <f>VLOOKUP(D4511,[3]products!A:B,2,FALSE)</f>
        <v>Electra Savannah 3i (20-inch) - Girl's - 2017</v>
      </c>
      <c r="N4511" s="2" t="str">
        <f>VLOOKUP(D4511, [3]products!A:H, 8, FALSE)</f>
        <v>Electra</v>
      </c>
      <c r="O4511" s="21">
        <f>VLOOKUP(A4511, [1]orders!A:D, 4, FALSE)</f>
        <v>43206</v>
      </c>
      <c r="P4511" s="2">
        <v>2</v>
      </c>
      <c r="Q4511" s="2">
        <v>349.99</v>
      </c>
      <c r="R4511" s="27">
        <v>0.05</v>
      </c>
      <c r="S4511" s="2">
        <f t="shared" si="70"/>
        <v>699.98</v>
      </c>
    </row>
    <row r="4512" spans="1:19" x14ac:dyDescent="0.3">
      <c r="A4512" s="2">
        <v>1543</v>
      </c>
      <c r="B4512" s="2">
        <v>5</v>
      </c>
      <c r="C4512" s="2">
        <f>VLOOKUP(A4512, [1]orders!A:G, 7, FALSE)</f>
        <v>2</v>
      </c>
      <c r="D4512" s="2">
        <v>136</v>
      </c>
      <c r="E4512" s="2">
        <f>VLOOKUP(C4512, [2]staffs!A:G,1,FALSE)</f>
        <v>2</v>
      </c>
      <c r="F4512" s="2" t="str">
        <f>VLOOKUP(E4512, [2]staffs!A:D,4,FALSE)</f>
        <v>mireya.copeland@bikes.shop</v>
      </c>
      <c r="G4512" s="2">
        <f>VLOOKUP(D4512, [3]products!$A:$D, 4, FALSE)</f>
        <v>6</v>
      </c>
      <c r="H4512" s="2" t="str">
        <f>VLOOKUP(G4512, [4]categories!A:B, 2, FALSE)</f>
        <v>Mountain Bikes</v>
      </c>
      <c r="I4512" s="14">
        <f>VLOOKUP(A4512, [1]orders!A:B,2,FALSE)</f>
        <v>76</v>
      </c>
      <c r="J4512" s="14" t="str">
        <f>VLOOKUP(A4512, [1]orders!A:I,9,FALSE)</f>
        <v>parker.prince@hotmail.com</v>
      </c>
      <c r="K4512" s="14">
        <f>VLOOKUP(A4512, [1]orders!A:J,10,FALSE)</f>
        <v>11776</v>
      </c>
      <c r="L4512" s="2" t="str">
        <f>IFERROR(VLOOKUP(C4512, [5]stores!A:B, 2, FALSE), "Unknown")</f>
        <v>Baldwin Bikes</v>
      </c>
      <c r="M4512" s="2" t="str">
        <f>VLOOKUP(D4512,[3]products!A:B,2,FALSE)</f>
        <v>Trek Procaliber 6 - 2018</v>
      </c>
      <c r="N4512" s="2" t="str">
        <f>VLOOKUP(D4512, [3]products!A:H, 8, FALSE)</f>
        <v>Trek</v>
      </c>
      <c r="O4512" s="21">
        <f>VLOOKUP(A4512, [1]orders!A:D, 4, FALSE)</f>
        <v>43206</v>
      </c>
      <c r="P4512" s="2">
        <v>1</v>
      </c>
      <c r="Q4512" s="2">
        <v>1799.99</v>
      </c>
      <c r="R4512" s="27">
        <v>0.2</v>
      </c>
      <c r="S4512" s="2">
        <f t="shared" si="70"/>
        <v>1799.99</v>
      </c>
    </row>
    <row r="4513" spans="1:19" x14ac:dyDescent="0.3">
      <c r="A4513" s="2">
        <v>1544</v>
      </c>
      <c r="B4513" s="2">
        <v>1</v>
      </c>
      <c r="C4513" s="2">
        <f>VLOOKUP(A4513, [1]orders!A:G, 7, FALSE)</f>
        <v>1</v>
      </c>
      <c r="D4513" s="2">
        <v>194</v>
      </c>
      <c r="E4513" s="2">
        <f>VLOOKUP(C4513, [2]staffs!A:G,1,FALSE)</f>
        <v>1</v>
      </c>
      <c r="F4513" s="2" t="str">
        <f>VLOOKUP(E4513, [2]staffs!A:D,4,FALSE)</f>
        <v>fabiola.jackson@bikes.shop</v>
      </c>
      <c r="G4513" s="2">
        <f>VLOOKUP(D4513, [3]products!$A:$D, 4, FALSE)</f>
        <v>5</v>
      </c>
      <c r="H4513" s="2" t="str">
        <f>VLOOKUP(G4513, [4]categories!A:B, 2, FALSE)</f>
        <v>Electric Bikes</v>
      </c>
      <c r="I4513" s="14">
        <f>VLOOKUP(A4513, [1]orders!A:B,2,FALSE)</f>
        <v>5</v>
      </c>
      <c r="J4513" s="14" t="str">
        <f>VLOOKUP(A4513, [1]orders!A:I,9,FALSE)</f>
        <v>charolette.rice@msn.com</v>
      </c>
      <c r="K4513" s="14">
        <f>VLOOKUP(A4513, [1]orders!A:J,10,FALSE)</f>
        <v>95820</v>
      </c>
      <c r="L4513" s="2" t="str">
        <f>IFERROR(VLOOKUP(C4513, [5]stores!A:B, 2, FALSE), "Unknown")</f>
        <v>Santa Cruz Bikes</v>
      </c>
      <c r="M4513" s="2" t="str">
        <f>VLOOKUP(D4513,[3]products!A:B,2,FALSE)</f>
        <v>Trek XM700+ - 2018</v>
      </c>
      <c r="N4513" s="2" t="str">
        <f>VLOOKUP(D4513, [3]products!A:H, 8, FALSE)</f>
        <v>Trek</v>
      </c>
      <c r="O4513" s="21">
        <f>VLOOKUP(A4513, [1]orders!A:D, 4, FALSE)</f>
        <v>43207</v>
      </c>
      <c r="P4513" s="2">
        <v>2</v>
      </c>
      <c r="Q4513" s="2">
        <v>3499.99</v>
      </c>
      <c r="R4513" s="27">
        <v>0.1</v>
      </c>
      <c r="S4513" s="2">
        <f t="shared" si="70"/>
        <v>6999.98</v>
      </c>
    </row>
    <row r="4514" spans="1:19" x14ac:dyDescent="0.3">
      <c r="A4514" s="2">
        <v>1544</v>
      </c>
      <c r="B4514" s="2">
        <v>2</v>
      </c>
      <c r="C4514" s="2">
        <f>VLOOKUP(A4514, [1]orders!A:G, 7, FALSE)</f>
        <v>1</v>
      </c>
      <c r="D4514" s="2">
        <v>107</v>
      </c>
      <c r="E4514" s="2">
        <f>VLOOKUP(C4514, [2]staffs!A:G,1,FALSE)</f>
        <v>1</v>
      </c>
      <c r="F4514" s="2" t="str">
        <f>VLOOKUP(E4514, [2]staffs!A:D,4,FALSE)</f>
        <v>fabiola.jackson@bikes.shop</v>
      </c>
      <c r="G4514" s="2">
        <f>VLOOKUP(D4514, [3]products!$A:$D, 4, FALSE)</f>
        <v>2</v>
      </c>
      <c r="H4514" s="2" t="str">
        <f>VLOOKUP(G4514, [4]categories!A:B, 2, FALSE)</f>
        <v>Comfort Bicycles</v>
      </c>
      <c r="I4514" s="14">
        <f>VLOOKUP(A4514, [1]orders!A:B,2,FALSE)</f>
        <v>5</v>
      </c>
      <c r="J4514" s="14" t="str">
        <f>VLOOKUP(A4514, [1]orders!A:I,9,FALSE)</f>
        <v>charolette.rice@msn.com</v>
      </c>
      <c r="K4514" s="14">
        <f>VLOOKUP(A4514, [1]orders!A:J,10,FALSE)</f>
        <v>95820</v>
      </c>
      <c r="L4514" s="2" t="str">
        <f>IFERROR(VLOOKUP(C4514, [5]stores!A:B, 2, FALSE), "Unknown")</f>
        <v>Santa Cruz Bikes</v>
      </c>
      <c r="M4514" s="2" t="str">
        <f>VLOOKUP(D4514,[3]products!A:B,2,FALSE)</f>
        <v>Sun Bicycles Cruz 7 - 2017</v>
      </c>
      <c r="N4514" s="2" t="str">
        <f>VLOOKUP(D4514, [3]products!A:H, 8, FALSE)</f>
        <v>Sun Bicycles</v>
      </c>
      <c r="O4514" s="21">
        <f>VLOOKUP(A4514, [1]orders!A:D, 4, FALSE)</f>
        <v>43207</v>
      </c>
      <c r="P4514" s="2">
        <v>2</v>
      </c>
      <c r="Q4514" s="2">
        <v>416.99</v>
      </c>
      <c r="R4514" s="27">
        <v>0.2</v>
      </c>
      <c r="S4514" s="2">
        <f t="shared" si="70"/>
        <v>833.98</v>
      </c>
    </row>
    <row r="4515" spans="1:19" x14ac:dyDescent="0.3">
      <c r="A4515" s="2">
        <v>1545</v>
      </c>
      <c r="B4515" s="2">
        <v>1</v>
      </c>
      <c r="C4515" s="2">
        <f>VLOOKUP(A4515, [1]orders!A:G, 7, FALSE)</f>
        <v>1</v>
      </c>
      <c r="D4515" s="2">
        <v>45</v>
      </c>
      <c r="E4515" s="2">
        <f>VLOOKUP(C4515, [2]staffs!A:G,1,FALSE)</f>
        <v>1</v>
      </c>
      <c r="F4515" s="2" t="str">
        <f>VLOOKUP(E4515, [2]staffs!A:D,4,FALSE)</f>
        <v>fabiola.jackson@bikes.shop</v>
      </c>
      <c r="G4515" s="2">
        <f>VLOOKUP(D4515, [3]products!$A:$D, 4, FALSE)</f>
        <v>6</v>
      </c>
      <c r="H4515" s="2" t="str">
        <f>VLOOKUP(G4515, [4]categories!A:B, 2, FALSE)</f>
        <v>Mountain Bikes</v>
      </c>
      <c r="I4515" s="14">
        <f>VLOOKUP(A4515, [1]orders!A:B,2,FALSE)</f>
        <v>67</v>
      </c>
      <c r="J4515" s="14" t="str">
        <f>VLOOKUP(A4515, [1]orders!A:I,9,FALSE)</f>
        <v>tommie.melton@gmail.com</v>
      </c>
      <c r="K4515" s="14">
        <f>VLOOKUP(A4515, [1]orders!A:J,10,FALSE)</f>
        <v>95820</v>
      </c>
      <c r="L4515" s="2" t="str">
        <f>IFERROR(VLOOKUP(C4515, [5]stores!A:B, 2, FALSE), "Unknown")</f>
        <v>Santa Cruz Bikes</v>
      </c>
      <c r="M4515" s="2" t="str">
        <f>VLOOKUP(D4515,[3]products!A:B,2,FALSE)</f>
        <v>Haro SR 1.2 - 2017</v>
      </c>
      <c r="N4515" s="2" t="str">
        <f>VLOOKUP(D4515, [3]products!A:H, 8, FALSE)</f>
        <v>Haro</v>
      </c>
      <c r="O4515" s="21">
        <f>VLOOKUP(A4515, [1]orders!A:D, 4, FALSE)</f>
        <v>43207</v>
      </c>
      <c r="P4515" s="2">
        <v>1</v>
      </c>
      <c r="Q4515" s="2">
        <v>869.99</v>
      </c>
      <c r="R4515" s="27">
        <v>0.1</v>
      </c>
      <c r="S4515" s="2">
        <f t="shared" si="70"/>
        <v>869.99</v>
      </c>
    </row>
    <row r="4516" spans="1:19" x14ac:dyDescent="0.3">
      <c r="A4516" s="2">
        <v>1546</v>
      </c>
      <c r="B4516" s="2">
        <v>1</v>
      </c>
      <c r="C4516" s="2">
        <f>VLOOKUP(A4516, [1]orders!A:G, 7, FALSE)</f>
        <v>1</v>
      </c>
      <c r="D4516" s="2">
        <v>156</v>
      </c>
      <c r="E4516" s="2">
        <f>VLOOKUP(C4516, [2]staffs!A:G,1,FALSE)</f>
        <v>1</v>
      </c>
      <c r="F4516" s="2" t="str">
        <f>VLOOKUP(E4516, [2]staffs!A:D,4,FALSE)</f>
        <v>fabiola.jackson@bikes.shop</v>
      </c>
      <c r="G4516" s="2">
        <f>VLOOKUP(D4516, [3]products!$A:$D, 4, FALSE)</f>
        <v>7</v>
      </c>
      <c r="H4516" s="2" t="str">
        <f>VLOOKUP(G4516, [4]categories!A:B, 2, FALSE)</f>
        <v>Road Bikes</v>
      </c>
      <c r="I4516" s="14">
        <f>VLOOKUP(A4516, [1]orders!A:B,2,FALSE)</f>
        <v>91</v>
      </c>
      <c r="J4516" s="14" t="str">
        <f>VLOOKUP(A4516, [1]orders!A:I,9,FALSE)</f>
        <v>marvin.mullins@aol.com</v>
      </c>
      <c r="K4516" s="14">
        <f>VLOOKUP(A4516, [1]orders!A:J,10,FALSE)</f>
        <v>92111</v>
      </c>
      <c r="L4516" s="2" t="str">
        <f>IFERROR(VLOOKUP(C4516, [5]stores!A:B, 2, FALSE), "Unknown")</f>
        <v>Santa Cruz Bikes</v>
      </c>
      <c r="M4516" s="2" t="str">
        <f>VLOOKUP(D4516,[3]products!A:B,2,FALSE)</f>
        <v>Trek Domane SL Frameset - 2018</v>
      </c>
      <c r="N4516" s="2" t="str">
        <f>VLOOKUP(D4516, [3]products!A:H, 8, FALSE)</f>
        <v>Trek</v>
      </c>
      <c r="O4516" s="21">
        <f>VLOOKUP(A4516, [1]orders!A:D, 4, FALSE)</f>
        <v>43207</v>
      </c>
      <c r="P4516" s="2">
        <v>1</v>
      </c>
      <c r="Q4516" s="2">
        <v>6499.99</v>
      </c>
      <c r="R4516" s="27">
        <v>0.1</v>
      </c>
      <c r="S4516" s="2">
        <f t="shared" si="70"/>
        <v>6499.99</v>
      </c>
    </row>
    <row r="4517" spans="1:19" x14ac:dyDescent="0.3">
      <c r="A4517" s="2">
        <v>1546</v>
      </c>
      <c r="B4517" s="2">
        <v>2</v>
      </c>
      <c r="C4517" s="2">
        <f>VLOOKUP(A4517, [1]orders!A:G, 7, FALSE)</f>
        <v>1</v>
      </c>
      <c r="D4517" s="2">
        <v>185</v>
      </c>
      <c r="E4517" s="2">
        <f>VLOOKUP(C4517, [2]staffs!A:G,1,FALSE)</f>
        <v>1</v>
      </c>
      <c r="F4517" s="2" t="str">
        <f>VLOOKUP(E4517, [2]staffs!A:D,4,FALSE)</f>
        <v>fabiola.jackson@bikes.shop</v>
      </c>
      <c r="G4517" s="2">
        <f>VLOOKUP(D4517, [3]products!$A:$D, 4, FALSE)</f>
        <v>5</v>
      </c>
      <c r="H4517" s="2" t="str">
        <f>VLOOKUP(G4517, [4]categories!A:B, 2, FALSE)</f>
        <v>Electric Bikes</v>
      </c>
      <c r="I4517" s="14">
        <f>VLOOKUP(A4517, [1]orders!A:B,2,FALSE)</f>
        <v>91</v>
      </c>
      <c r="J4517" s="14" t="str">
        <f>VLOOKUP(A4517, [1]orders!A:I,9,FALSE)</f>
        <v>marvin.mullins@aol.com</v>
      </c>
      <c r="K4517" s="14">
        <f>VLOOKUP(A4517, [1]orders!A:J,10,FALSE)</f>
        <v>92111</v>
      </c>
      <c r="L4517" s="2" t="str">
        <f>IFERROR(VLOOKUP(C4517, [5]stores!A:B, 2, FALSE), "Unknown")</f>
        <v>Santa Cruz Bikes</v>
      </c>
      <c r="M4517" s="2" t="str">
        <f>VLOOKUP(D4517,[3]products!A:B,2,FALSE)</f>
        <v>Trek Conduit+ - 2018</v>
      </c>
      <c r="N4517" s="2" t="str">
        <f>VLOOKUP(D4517, [3]products!A:H, 8, FALSE)</f>
        <v>Trek</v>
      </c>
      <c r="O4517" s="21">
        <f>VLOOKUP(A4517, [1]orders!A:D, 4, FALSE)</f>
        <v>43207</v>
      </c>
      <c r="P4517" s="2">
        <v>2</v>
      </c>
      <c r="Q4517" s="2">
        <v>2799.99</v>
      </c>
      <c r="R4517" s="27">
        <v>0.1</v>
      </c>
      <c r="S4517" s="2">
        <f t="shared" si="70"/>
        <v>5599.98</v>
      </c>
    </row>
    <row r="4518" spans="1:19" x14ac:dyDescent="0.3">
      <c r="A4518" s="2">
        <v>1546</v>
      </c>
      <c r="B4518" s="2">
        <v>3</v>
      </c>
      <c r="C4518" s="2">
        <f>VLOOKUP(A4518, [1]orders!A:G, 7, FALSE)</f>
        <v>1</v>
      </c>
      <c r="D4518" s="2">
        <v>215</v>
      </c>
      <c r="E4518" s="2">
        <f>VLOOKUP(C4518, [2]staffs!A:G,1,FALSE)</f>
        <v>1</v>
      </c>
      <c r="F4518" s="2" t="str">
        <f>VLOOKUP(E4518, [2]staffs!A:D,4,FALSE)</f>
        <v>fabiola.jackson@bikes.shop</v>
      </c>
      <c r="G4518" s="2">
        <f>VLOOKUP(D4518, [3]products!$A:$D, 4, FALSE)</f>
        <v>3</v>
      </c>
      <c r="H4518" s="2" t="str">
        <f>VLOOKUP(G4518, [4]categories!A:B, 2, FALSE)</f>
        <v>Cruisers Bicycles</v>
      </c>
      <c r="I4518" s="14">
        <f>VLOOKUP(A4518, [1]orders!A:B,2,FALSE)</f>
        <v>91</v>
      </c>
      <c r="J4518" s="14" t="str">
        <f>VLOOKUP(A4518, [1]orders!A:I,9,FALSE)</f>
        <v>marvin.mullins@aol.com</v>
      </c>
      <c r="K4518" s="14">
        <f>VLOOKUP(A4518, [1]orders!A:J,10,FALSE)</f>
        <v>92111</v>
      </c>
      <c r="L4518" s="2" t="str">
        <f>IFERROR(VLOOKUP(C4518, [5]stores!A:B, 2, FALSE), "Unknown")</f>
        <v>Santa Cruz Bikes</v>
      </c>
      <c r="M4518" s="2" t="str">
        <f>VLOOKUP(D4518,[3]products!A:B,2,FALSE)</f>
        <v>Electra Queen of Hearts 3i - 2018</v>
      </c>
      <c r="N4518" s="2" t="str">
        <f>VLOOKUP(D4518, [3]products!A:H, 8, FALSE)</f>
        <v>Electra</v>
      </c>
      <c r="O4518" s="21">
        <f>VLOOKUP(A4518, [1]orders!A:D, 4, FALSE)</f>
        <v>43207</v>
      </c>
      <c r="P4518" s="2">
        <v>1</v>
      </c>
      <c r="Q4518" s="2">
        <v>749.99</v>
      </c>
      <c r="R4518" s="27">
        <v>0.1</v>
      </c>
      <c r="S4518" s="2">
        <f t="shared" si="70"/>
        <v>749.99</v>
      </c>
    </row>
    <row r="4519" spans="1:19" x14ac:dyDescent="0.3">
      <c r="A4519" s="2">
        <v>1546</v>
      </c>
      <c r="B4519" s="2">
        <v>4</v>
      </c>
      <c r="C4519" s="2">
        <f>VLOOKUP(A4519, [1]orders!A:G, 7, FALSE)</f>
        <v>1</v>
      </c>
      <c r="D4519" s="2">
        <v>25</v>
      </c>
      <c r="E4519" s="2">
        <f>VLOOKUP(C4519, [2]staffs!A:G,1,FALSE)</f>
        <v>1</v>
      </c>
      <c r="F4519" s="2" t="str">
        <f>VLOOKUP(E4519, [2]staffs!A:D,4,FALSE)</f>
        <v>fabiola.jackson@bikes.shop</v>
      </c>
      <c r="G4519" s="2">
        <f>VLOOKUP(D4519, [3]products!$A:$D, 4, FALSE)</f>
        <v>2</v>
      </c>
      <c r="H4519" s="2" t="str">
        <f>VLOOKUP(G4519, [4]categories!A:B, 2, FALSE)</f>
        <v>Comfort Bicycles</v>
      </c>
      <c r="I4519" s="14">
        <f>VLOOKUP(A4519, [1]orders!A:B,2,FALSE)</f>
        <v>91</v>
      </c>
      <c r="J4519" s="14" t="str">
        <f>VLOOKUP(A4519, [1]orders!A:I,9,FALSE)</f>
        <v>marvin.mullins@aol.com</v>
      </c>
      <c r="K4519" s="14">
        <f>VLOOKUP(A4519, [1]orders!A:J,10,FALSE)</f>
        <v>92111</v>
      </c>
      <c r="L4519" s="2" t="str">
        <f>IFERROR(VLOOKUP(C4519, [5]stores!A:B, 2, FALSE), "Unknown")</f>
        <v>Santa Cruz Bikes</v>
      </c>
      <c r="M4519" s="2" t="str">
        <f>VLOOKUP(D4519,[3]products!A:B,2,FALSE)</f>
        <v>Electra Townie Original 7D - 2015/2016</v>
      </c>
      <c r="N4519" s="2" t="str">
        <f>VLOOKUP(D4519, [3]products!A:H, 8, FALSE)</f>
        <v>Electra</v>
      </c>
      <c r="O4519" s="21">
        <f>VLOOKUP(A4519, [1]orders!A:D, 4, FALSE)</f>
        <v>43207</v>
      </c>
      <c r="P4519" s="2">
        <v>1</v>
      </c>
      <c r="Q4519" s="2">
        <v>499.99</v>
      </c>
      <c r="R4519" s="27">
        <v>0.05</v>
      </c>
      <c r="S4519" s="2">
        <f t="shared" si="70"/>
        <v>499.99</v>
      </c>
    </row>
    <row r="4520" spans="1:19" x14ac:dyDescent="0.3">
      <c r="A4520" s="2">
        <v>1547</v>
      </c>
      <c r="B4520" s="2">
        <v>1</v>
      </c>
      <c r="C4520" s="2">
        <f>VLOOKUP(A4520, [1]orders!A:G, 7, FALSE)</f>
        <v>1</v>
      </c>
      <c r="D4520" s="2">
        <v>106</v>
      </c>
      <c r="E4520" s="2">
        <f>VLOOKUP(C4520, [2]staffs!A:G,1,FALSE)</f>
        <v>1</v>
      </c>
      <c r="F4520" s="2" t="str">
        <f>VLOOKUP(E4520, [2]staffs!A:D,4,FALSE)</f>
        <v>fabiola.jackson@bikes.shop</v>
      </c>
      <c r="G4520" s="2">
        <f>VLOOKUP(D4520, [3]products!$A:$D, 4, FALSE)</f>
        <v>2</v>
      </c>
      <c r="H4520" s="2" t="str">
        <f>VLOOKUP(G4520, [4]categories!A:B, 2, FALSE)</f>
        <v>Comfort Bicycles</v>
      </c>
      <c r="I4520" s="14">
        <f>VLOOKUP(A4520, [1]orders!A:B,2,FALSE)</f>
        <v>169</v>
      </c>
      <c r="J4520" s="14" t="str">
        <f>VLOOKUP(A4520, [1]orders!A:I,9,FALSE)</f>
        <v>karla.kirk@yahoo.com</v>
      </c>
      <c r="K4520" s="14">
        <f>VLOOKUP(A4520, [1]orders!A:J,10,FALSE)</f>
        <v>90274</v>
      </c>
      <c r="L4520" s="2" t="str">
        <f>IFERROR(VLOOKUP(C4520, [5]stores!A:B, 2, FALSE), "Unknown")</f>
        <v>Santa Cruz Bikes</v>
      </c>
      <c r="M4520" s="2" t="str">
        <f>VLOOKUP(D4520,[3]products!A:B,2,FALSE)</f>
        <v>Sun Bicycles Cruz 3 - 2017</v>
      </c>
      <c r="N4520" s="2" t="str">
        <f>VLOOKUP(D4520, [3]products!A:H, 8, FALSE)</f>
        <v>Sun Bicycles</v>
      </c>
      <c r="O4520" s="21">
        <f>VLOOKUP(A4520, [1]orders!A:D, 4, FALSE)</f>
        <v>43207</v>
      </c>
      <c r="P4520" s="2">
        <v>2</v>
      </c>
      <c r="Q4520" s="2">
        <v>449.99</v>
      </c>
      <c r="R4520" s="27">
        <v>0.2</v>
      </c>
      <c r="S4520" s="2">
        <f t="shared" si="70"/>
        <v>899.98</v>
      </c>
    </row>
    <row r="4521" spans="1:19" x14ac:dyDescent="0.3">
      <c r="A4521" s="2">
        <v>1547</v>
      </c>
      <c r="B4521" s="2">
        <v>2</v>
      </c>
      <c r="C4521" s="2">
        <f>VLOOKUP(A4521, [1]orders!A:G, 7, FALSE)</f>
        <v>1</v>
      </c>
      <c r="D4521" s="2">
        <v>204</v>
      </c>
      <c r="E4521" s="2">
        <f>VLOOKUP(C4521, [2]staffs!A:G,1,FALSE)</f>
        <v>1</v>
      </c>
      <c r="F4521" s="2" t="str">
        <f>VLOOKUP(E4521, [2]staffs!A:D,4,FALSE)</f>
        <v>fabiola.jackson@bikes.shop</v>
      </c>
      <c r="G4521" s="2">
        <f>VLOOKUP(D4521, [3]products!$A:$D, 4, FALSE)</f>
        <v>5</v>
      </c>
      <c r="H4521" s="2" t="str">
        <f>VLOOKUP(G4521, [4]categories!A:B, 2, FALSE)</f>
        <v>Electric Bikes</v>
      </c>
      <c r="I4521" s="14">
        <f>VLOOKUP(A4521, [1]orders!A:B,2,FALSE)</f>
        <v>169</v>
      </c>
      <c r="J4521" s="14" t="str">
        <f>VLOOKUP(A4521, [1]orders!A:I,9,FALSE)</f>
        <v>karla.kirk@yahoo.com</v>
      </c>
      <c r="K4521" s="14">
        <f>VLOOKUP(A4521, [1]orders!A:J,10,FALSE)</f>
        <v>90274</v>
      </c>
      <c r="L4521" s="2" t="str">
        <f>IFERROR(VLOOKUP(C4521, [5]stores!A:B, 2, FALSE), "Unknown")</f>
        <v>Santa Cruz Bikes</v>
      </c>
      <c r="M4521" s="2" t="str">
        <f>VLOOKUP(D4521,[3]products!A:B,2,FALSE)</f>
        <v>Trek Super Commuter+ 7 - 2018</v>
      </c>
      <c r="N4521" s="2" t="str">
        <f>VLOOKUP(D4521, [3]products!A:H, 8, FALSE)</f>
        <v>Trek</v>
      </c>
      <c r="O4521" s="21">
        <f>VLOOKUP(A4521, [1]orders!A:D, 4, FALSE)</f>
        <v>43207</v>
      </c>
      <c r="P4521" s="2">
        <v>1</v>
      </c>
      <c r="Q4521" s="2">
        <v>3599.99</v>
      </c>
      <c r="R4521" s="27">
        <v>0.2</v>
      </c>
      <c r="S4521" s="2">
        <f t="shared" si="70"/>
        <v>3599.99</v>
      </c>
    </row>
    <row r="4522" spans="1:19" x14ac:dyDescent="0.3">
      <c r="A4522" s="2">
        <v>1548</v>
      </c>
      <c r="B4522" s="2">
        <v>1</v>
      </c>
      <c r="C4522" s="2">
        <f>VLOOKUP(A4522, [1]orders!A:G, 7, FALSE)</f>
        <v>1</v>
      </c>
      <c r="D4522" s="2">
        <v>32</v>
      </c>
      <c r="E4522" s="2">
        <f>VLOOKUP(C4522, [2]staffs!A:G,1,FALSE)</f>
        <v>1</v>
      </c>
      <c r="F4522" s="2" t="str">
        <f>VLOOKUP(E4522, [2]staffs!A:D,4,FALSE)</f>
        <v>fabiola.jackson@bikes.shop</v>
      </c>
      <c r="G4522" s="2">
        <f>VLOOKUP(D4522, [3]products!$A:$D, 4, FALSE)</f>
        <v>6</v>
      </c>
      <c r="H4522" s="2" t="str">
        <f>VLOOKUP(G4522, [4]categories!A:B, 2, FALSE)</f>
        <v>Mountain Bikes</v>
      </c>
      <c r="I4522" s="14">
        <f>VLOOKUP(A4522, [1]orders!A:B,2,FALSE)</f>
        <v>170</v>
      </c>
      <c r="J4522" s="14" t="str">
        <f>VLOOKUP(A4522, [1]orders!A:I,9,FALSE)</f>
        <v>regine.gonzales@gmail.com</v>
      </c>
      <c r="K4522" s="14">
        <f>VLOOKUP(A4522, [1]orders!A:J,10,FALSE)</f>
        <v>93035</v>
      </c>
      <c r="L4522" s="2" t="str">
        <f>IFERROR(VLOOKUP(C4522, [5]stores!A:B, 2, FALSE), "Unknown")</f>
        <v>Santa Cruz Bikes</v>
      </c>
      <c r="M4522" s="2" t="str">
        <f>VLOOKUP(D4522,[3]products!A:B,2,FALSE)</f>
        <v>Trek Farley Alloy Frameset - 2017</v>
      </c>
      <c r="N4522" s="2" t="str">
        <f>VLOOKUP(D4522, [3]products!A:H, 8, FALSE)</f>
        <v>Trek</v>
      </c>
      <c r="O4522" s="21">
        <f>VLOOKUP(A4522, [1]orders!A:D, 4, FALSE)</f>
        <v>43207</v>
      </c>
      <c r="P4522" s="2">
        <v>1</v>
      </c>
      <c r="Q4522" s="2">
        <v>469.99</v>
      </c>
      <c r="R4522" s="27">
        <v>0.1</v>
      </c>
      <c r="S4522" s="2">
        <f t="shared" si="70"/>
        <v>469.99</v>
      </c>
    </row>
    <row r="4523" spans="1:19" x14ac:dyDescent="0.3">
      <c r="A4523" s="2">
        <v>1548</v>
      </c>
      <c r="B4523" s="2">
        <v>2</v>
      </c>
      <c r="C4523" s="2">
        <f>VLOOKUP(A4523, [1]orders!A:G, 7, FALSE)</f>
        <v>1</v>
      </c>
      <c r="D4523" s="2">
        <v>202</v>
      </c>
      <c r="E4523" s="2">
        <f>VLOOKUP(C4523, [2]staffs!A:G,1,FALSE)</f>
        <v>1</v>
      </c>
      <c r="F4523" s="2" t="str">
        <f>VLOOKUP(E4523, [2]staffs!A:D,4,FALSE)</f>
        <v>fabiola.jackson@bikes.shop</v>
      </c>
      <c r="G4523" s="2">
        <f>VLOOKUP(D4523, [3]products!$A:$D, 4, FALSE)</f>
        <v>5</v>
      </c>
      <c r="H4523" s="2" t="str">
        <f>VLOOKUP(G4523, [4]categories!A:B, 2, FALSE)</f>
        <v>Electric Bikes</v>
      </c>
      <c r="I4523" s="14">
        <f>VLOOKUP(A4523, [1]orders!A:B,2,FALSE)</f>
        <v>170</v>
      </c>
      <c r="J4523" s="14" t="str">
        <f>VLOOKUP(A4523, [1]orders!A:I,9,FALSE)</f>
        <v>regine.gonzales@gmail.com</v>
      </c>
      <c r="K4523" s="14">
        <f>VLOOKUP(A4523, [1]orders!A:J,10,FALSE)</f>
        <v>93035</v>
      </c>
      <c r="L4523" s="2" t="str">
        <f>IFERROR(VLOOKUP(C4523, [5]stores!A:B, 2, FALSE), "Unknown")</f>
        <v>Santa Cruz Bikes</v>
      </c>
      <c r="M4523" s="2" t="str">
        <f>VLOOKUP(D4523,[3]products!A:B,2,FALSE)</f>
        <v>Trek Powerfly 5 Women's - 2018</v>
      </c>
      <c r="N4523" s="2" t="str">
        <f>VLOOKUP(D4523, [3]products!A:H, 8, FALSE)</f>
        <v>Trek</v>
      </c>
      <c r="O4523" s="21">
        <f>VLOOKUP(A4523, [1]orders!A:D, 4, FALSE)</f>
        <v>43207</v>
      </c>
      <c r="P4523" s="2">
        <v>1</v>
      </c>
      <c r="Q4523" s="2">
        <v>3499.99</v>
      </c>
      <c r="R4523" s="27">
        <v>7.0000000000000007E-2</v>
      </c>
      <c r="S4523" s="2">
        <f t="shared" si="70"/>
        <v>3499.99</v>
      </c>
    </row>
    <row r="4524" spans="1:19" x14ac:dyDescent="0.3">
      <c r="A4524" s="2">
        <v>1548</v>
      </c>
      <c r="B4524" s="2">
        <v>3</v>
      </c>
      <c r="C4524" s="2">
        <f>VLOOKUP(A4524, [1]orders!A:G, 7, FALSE)</f>
        <v>1</v>
      </c>
      <c r="D4524" s="2">
        <v>62</v>
      </c>
      <c r="E4524" s="2">
        <f>VLOOKUP(C4524, [2]staffs!A:G,1,FALSE)</f>
        <v>1</v>
      </c>
      <c r="F4524" s="2" t="str">
        <f>VLOOKUP(E4524, [2]staffs!A:D,4,FALSE)</f>
        <v>fabiola.jackson@bikes.shop</v>
      </c>
      <c r="G4524" s="2">
        <f>VLOOKUP(D4524, [3]products!$A:$D, 4, FALSE)</f>
        <v>4</v>
      </c>
      <c r="H4524" s="2" t="str">
        <f>VLOOKUP(G4524, [4]categories!A:B, 2, FALSE)</f>
        <v>Cyclocross Bicycles</v>
      </c>
      <c r="I4524" s="14">
        <f>VLOOKUP(A4524, [1]orders!A:B,2,FALSE)</f>
        <v>170</v>
      </c>
      <c r="J4524" s="14" t="str">
        <f>VLOOKUP(A4524, [1]orders!A:I,9,FALSE)</f>
        <v>regine.gonzales@gmail.com</v>
      </c>
      <c r="K4524" s="14">
        <f>VLOOKUP(A4524, [1]orders!A:J,10,FALSE)</f>
        <v>93035</v>
      </c>
      <c r="L4524" s="2" t="str">
        <f>IFERROR(VLOOKUP(C4524, [5]stores!A:B, 2, FALSE), "Unknown")</f>
        <v>Santa Cruz Bikes</v>
      </c>
      <c r="M4524" s="2" t="str">
        <f>VLOOKUP(D4524,[3]products!A:B,2,FALSE)</f>
        <v>Trek Boone 7 - 2017</v>
      </c>
      <c r="N4524" s="2" t="str">
        <f>VLOOKUP(D4524, [3]products!A:H, 8, FALSE)</f>
        <v>Trek</v>
      </c>
      <c r="O4524" s="21">
        <f>VLOOKUP(A4524, [1]orders!A:D, 4, FALSE)</f>
        <v>43207</v>
      </c>
      <c r="P4524" s="2">
        <v>2</v>
      </c>
      <c r="Q4524" s="2">
        <v>3499.99</v>
      </c>
      <c r="R4524" s="27">
        <v>0.2</v>
      </c>
      <c r="S4524" s="2">
        <f t="shared" si="70"/>
        <v>6999.98</v>
      </c>
    </row>
    <row r="4525" spans="1:19" x14ac:dyDescent="0.3">
      <c r="A4525" s="2">
        <v>1549</v>
      </c>
      <c r="B4525" s="2">
        <v>1</v>
      </c>
      <c r="C4525" s="2">
        <f>VLOOKUP(A4525, [1]orders!A:G, 7, FALSE)</f>
        <v>2</v>
      </c>
      <c r="D4525" s="2">
        <v>158</v>
      </c>
      <c r="E4525" s="2">
        <f>VLOOKUP(C4525, [2]staffs!A:G,1,FALSE)</f>
        <v>2</v>
      </c>
      <c r="F4525" s="2" t="str">
        <f>VLOOKUP(E4525, [2]staffs!A:D,4,FALSE)</f>
        <v>mireya.copeland@bikes.shop</v>
      </c>
      <c r="G4525" s="2">
        <f>VLOOKUP(D4525, [3]products!$A:$D, 4, FALSE)</f>
        <v>7</v>
      </c>
      <c r="H4525" s="2" t="str">
        <f>VLOOKUP(G4525, [4]categories!A:B, 2, FALSE)</f>
        <v>Road Bikes</v>
      </c>
      <c r="I4525" s="14">
        <f>VLOOKUP(A4525, [1]orders!A:B,2,FALSE)</f>
        <v>17</v>
      </c>
      <c r="J4525" s="14" t="str">
        <f>VLOOKUP(A4525, [1]orders!A:I,9,FALSE)</f>
        <v>caren.stephens@msn.com</v>
      </c>
      <c r="K4525" s="14">
        <f>VLOOKUP(A4525, [1]orders!A:J,10,FALSE)</f>
        <v>10583</v>
      </c>
      <c r="L4525" s="2" t="str">
        <f>IFERROR(VLOOKUP(C4525, [5]stores!A:B, 2, FALSE), "Unknown")</f>
        <v>Baldwin Bikes</v>
      </c>
      <c r="M4525" s="2" t="str">
        <f>VLOOKUP(D4525,[3]products!A:B,2,FALSE)</f>
        <v>Trek CrossRip 1 - 2018</v>
      </c>
      <c r="N4525" s="2" t="str">
        <f>VLOOKUP(D4525, [3]products!A:H, 8, FALSE)</f>
        <v>Trek</v>
      </c>
      <c r="O4525" s="21">
        <f>VLOOKUP(A4525, [1]orders!A:D, 4, FALSE)</f>
        <v>43207</v>
      </c>
      <c r="P4525" s="2">
        <v>1</v>
      </c>
      <c r="Q4525" s="2">
        <v>959.99</v>
      </c>
      <c r="R4525" s="27">
        <v>0.2</v>
      </c>
      <c r="S4525" s="2">
        <f t="shared" si="70"/>
        <v>959.99</v>
      </c>
    </row>
    <row r="4526" spans="1:19" x14ac:dyDescent="0.3">
      <c r="A4526" s="2">
        <v>1549</v>
      </c>
      <c r="B4526" s="2">
        <v>2</v>
      </c>
      <c r="C4526" s="2">
        <f>VLOOKUP(A4526, [1]orders!A:G, 7, FALSE)</f>
        <v>2</v>
      </c>
      <c r="D4526" s="2">
        <v>119</v>
      </c>
      <c r="E4526" s="2">
        <f>VLOOKUP(C4526, [2]staffs!A:G,1,FALSE)</f>
        <v>2</v>
      </c>
      <c r="F4526" s="2" t="str">
        <f>VLOOKUP(E4526, [2]staffs!A:D,4,FALSE)</f>
        <v>mireya.copeland@bikes.shop</v>
      </c>
      <c r="G4526" s="2">
        <f>VLOOKUP(D4526, [3]products!$A:$D, 4, FALSE)</f>
        <v>6</v>
      </c>
      <c r="H4526" s="2" t="str">
        <f>VLOOKUP(G4526, [4]categories!A:B, 2, FALSE)</f>
        <v>Mountain Bikes</v>
      </c>
      <c r="I4526" s="14">
        <f>VLOOKUP(A4526, [1]orders!A:B,2,FALSE)</f>
        <v>17</v>
      </c>
      <c r="J4526" s="14" t="str">
        <f>VLOOKUP(A4526, [1]orders!A:I,9,FALSE)</f>
        <v>caren.stephens@msn.com</v>
      </c>
      <c r="K4526" s="14">
        <f>VLOOKUP(A4526, [1]orders!A:J,10,FALSE)</f>
        <v>10583</v>
      </c>
      <c r="L4526" s="2" t="str">
        <f>IFERROR(VLOOKUP(C4526, [5]stores!A:B, 2, FALSE), "Unknown")</f>
        <v>Baldwin Bikes</v>
      </c>
      <c r="M4526" s="2" t="str">
        <f>VLOOKUP(D4526,[3]products!A:B,2,FALSE)</f>
        <v>Trek Kids' Neko - 2018</v>
      </c>
      <c r="N4526" s="2" t="str">
        <f>VLOOKUP(D4526, [3]products!A:H, 8, FALSE)</f>
        <v>Trek</v>
      </c>
      <c r="O4526" s="21">
        <f>VLOOKUP(A4526, [1]orders!A:D, 4, FALSE)</f>
        <v>43207</v>
      </c>
      <c r="P4526" s="2">
        <v>1</v>
      </c>
      <c r="Q4526" s="2">
        <v>469.99</v>
      </c>
      <c r="R4526" s="27">
        <v>0.05</v>
      </c>
      <c r="S4526" s="2">
        <f t="shared" si="70"/>
        <v>469.99</v>
      </c>
    </row>
    <row r="4527" spans="1:19" x14ac:dyDescent="0.3">
      <c r="A4527" s="2">
        <v>1549</v>
      </c>
      <c r="B4527" s="2">
        <v>3</v>
      </c>
      <c r="C4527" s="2">
        <f>VLOOKUP(A4527, [1]orders!A:G, 7, FALSE)</f>
        <v>2</v>
      </c>
      <c r="D4527" s="2">
        <v>249</v>
      </c>
      <c r="E4527" s="2">
        <f>VLOOKUP(C4527, [2]staffs!A:G,1,FALSE)</f>
        <v>2</v>
      </c>
      <c r="F4527" s="2" t="str">
        <f>VLOOKUP(E4527, [2]staffs!A:D,4,FALSE)</f>
        <v>mireya.copeland@bikes.shop</v>
      </c>
      <c r="G4527" s="2">
        <f>VLOOKUP(D4527, [3]products!$A:$D, 4, FALSE)</f>
        <v>3</v>
      </c>
      <c r="H4527" s="2" t="str">
        <f>VLOOKUP(G4527, [4]categories!A:B, 2, FALSE)</f>
        <v>Cruisers Bicycles</v>
      </c>
      <c r="I4527" s="14">
        <f>VLOOKUP(A4527, [1]orders!A:B,2,FALSE)</f>
        <v>17</v>
      </c>
      <c r="J4527" s="14" t="str">
        <f>VLOOKUP(A4527, [1]orders!A:I,9,FALSE)</f>
        <v>caren.stephens@msn.com</v>
      </c>
      <c r="K4527" s="14">
        <f>VLOOKUP(A4527, [1]orders!A:J,10,FALSE)</f>
        <v>10583</v>
      </c>
      <c r="L4527" s="2" t="str">
        <f>IFERROR(VLOOKUP(C4527, [5]stores!A:B, 2, FALSE), "Unknown")</f>
        <v>Baldwin Bikes</v>
      </c>
      <c r="M4527" s="2" t="str">
        <f>VLOOKUP(D4527,[3]products!A:B,2,FALSE)</f>
        <v>Electra White Water 3i - 2018</v>
      </c>
      <c r="N4527" s="2" t="str">
        <f>VLOOKUP(D4527, [3]products!A:H, 8, FALSE)</f>
        <v>Electra</v>
      </c>
      <c r="O4527" s="21">
        <f>VLOOKUP(A4527, [1]orders!A:D, 4, FALSE)</f>
        <v>43207</v>
      </c>
      <c r="P4527" s="2">
        <v>2</v>
      </c>
      <c r="Q4527" s="2">
        <v>749.99</v>
      </c>
      <c r="R4527" s="27">
        <v>0.05</v>
      </c>
      <c r="S4527" s="2">
        <f t="shared" si="70"/>
        <v>1499.98</v>
      </c>
    </row>
    <row r="4528" spans="1:19" x14ac:dyDescent="0.3">
      <c r="A4528" s="2">
        <v>1549</v>
      </c>
      <c r="B4528" s="2">
        <v>4</v>
      </c>
      <c r="C4528" s="2">
        <f>VLOOKUP(A4528, [1]orders!A:G, 7, FALSE)</f>
        <v>2</v>
      </c>
      <c r="D4528" s="2">
        <v>242</v>
      </c>
      <c r="E4528" s="2">
        <f>VLOOKUP(C4528, [2]staffs!A:G,1,FALSE)</f>
        <v>2</v>
      </c>
      <c r="F4528" s="2" t="str">
        <f>VLOOKUP(E4528, [2]staffs!A:D,4,FALSE)</f>
        <v>mireya.copeland@bikes.shop</v>
      </c>
      <c r="G4528" s="2">
        <f>VLOOKUP(D4528, [3]products!$A:$D, 4, FALSE)</f>
        <v>3</v>
      </c>
      <c r="H4528" s="2" t="str">
        <f>VLOOKUP(G4528, [4]categories!A:B, 2, FALSE)</f>
        <v>Cruisers Bicycles</v>
      </c>
      <c r="I4528" s="14">
        <f>VLOOKUP(A4528, [1]orders!A:B,2,FALSE)</f>
        <v>17</v>
      </c>
      <c r="J4528" s="14" t="str">
        <f>VLOOKUP(A4528, [1]orders!A:I,9,FALSE)</f>
        <v>caren.stephens@msn.com</v>
      </c>
      <c r="K4528" s="14">
        <f>VLOOKUP(A4528, [1]orders!A:J,10,FALSE)</f>
        <v>10583</v>
      </c>
      <c r="L4528" s="2" t="str">
        <f>IFERROR(VLOOKUP(C4528, [5]stores!A:B, 2, FALSE), "Unknown")</f>
        <v>Baldwin Bikes</v>
      </c>
      <c r="M4528" s="2" t="str">
        <f>VLOOKUP(D4528,[3]products!A:B,2,FALSE)</f>
        <v>Electra Townie Commute 8D Ladies' - 2018</v>
      </c>
      <c r="N4528" s="2" t="str">
        <f>VLOOKUP(D4528, [3]products!A:H, 8, FALSE)</f>
        <v>Electra</v>
      </c>
      <c r="O4528" s="21">
        <f>VLOOKUP(A4528, [1]orders!A:D, 4, FALSE)</f>
        <v>43207</v>
      </c>
      <c r="P4528" s="2">
        <v>2</v>
      </c>
      <c r="Q4528" s="2">
        <v>699.99</v>
      </c>
      <c r="R4528" s="27">
        <v>0.1</v>
      </c>
      <c r="S4528" s="2">
        <f t="shared" si="70"/>
        <v>1399.98</v>
      </c>
    </row>
    <row r="4529" spans="1:19" x14ac:dyDescent="0.3">
      <c r="A4529" s="2">
        <v>1550</v>
      </c>
      <c r="B4529" s="2">
        <v>1</v>
      </c>
      <c r="C4529" s="2">
        <f>VLOOKUP(A4529, [1]orders!A:G, 7, FALSE)</f>
        <v>2</v>
      </c>
      <c r="D4529" s="2">
        <v>315</v>
      </c>
      <c r="E4529" s="2">
        <f>VLOOKUP(C4529, [2]staffs!A:G,1,FALSE)</f>
        <v>2</v>
      </c>
      <c r="F4529" s="2" t="str">
        <f>VLOOKUP(E4529, [2]staffs!A:D,4,FALSE)</f>
        <v>mireya.copeland@bikes.shop</v>
      </c>
      <c r="G4529" s="2">
        <f>VLOOKUP(D4529, [3]products!$A:$D, 4, FALSE)</f>
        <v>2</v>
      </c>
      <c r="H4529" s="2" t="str">
        <f>VLOOKUP(G4529, [4]categories!A:B, 2, FALSE)</f>
        <v>Comfort Bicycles</v>
      </c>
      <c r="I4529" s="14">
        <f>VLOOKUP(A4529, [1]orders!A:B,2,FALSE)</f>
        <v>39</v>
      </c>
      <c r="J4529" s="14" t="str">
        <f>VLOOKUP(A4529, [1]orders!A:I,9,FALSE)</f>
        <v>janetta.aguirre@aol.com</v>
      </c>
      <c r="K4529" s="14">
        <f>VLOOKUP(A4529, [1]orders!A:J,10,FALSE)</f>
        <v>14086</v>
      </c>
      <c r="L4529" s="2" t="str">
        <f>IFERROR(VLOOKUP(C4529, [5]stores!A:B, 2, FALSE), "Unknown")</f>
        <v>Baldwin Bikes</v>
      </c>
      <c r="M4529" s="2" t="str">
        <f>VLOOKUP(D4529,[3]products!A:B,2,FALSE)</f>
        <v>Electra Townie Original 21D Ladies' - 2018</v>
      </c>
      <c r="N4529" s="2" t="str">
        <f>VLOOKUP(D4529, [3]products!A:H, 8, FALSE)</f>
        <v>Electra</v>
      </c>
      <c r="O4529" s="21">
        <f>VLOOKUP(A4529, [1]orders!A:D, 4, FALSE)</f>
        <v>43207</v>
      </c>
      <c r="P4529" s="2">
        <v>2</v>
      </c>
      <c r="Q4529" s="2">
        <v>559.99</v>
      </c>
      <c r="R4529" s="27">
        <v>0.05</v>
      </c>
      <c r="S4529" s="2">
        <f t="shared" si="70"/>
        <v>1119.98</v>
      </c>
    </row>
    <row r="4530" spans="1:19" x14ac:dyDescent="0.3">
      <c r="A4530" s="2">
        <v>1550</v>
      </c>
      <c r="B4530" s="2">
        <v>2</v>
      </c>
      <c r="C4530" s="2">
        <f>VLOOKUP(A4530, [1]orders!A:G, 7, FALSE)</f>
        <v>2</v>
      </c>
      <c r="D4530" s="2">
        <v>245</v>
      </c>
      <c r="E4530" s="2">
        <f>VLOOKUP(C4530, [2]staffs!A:G,1,FALSE)</f>
        <v>2</v>
      </c>
      <c r="F4530" s="2" t="str">
        <f>VLOOKUP(E4530, [2]staffs!A:D,4,FALSE)</f>
        <v>mireya.copeland@bikes.shop</v>
      </c>
      <c r="G4530" s="2">
        <f>VLOOKUP(D4530, [3]products!$A:$D, 4, FALSE)</f>
        <v>3</v>
      </c>
      <c r="H4530" s="2" t="str">
        <f>VLOOKUP(G4530, [4]categories!A:B, 2, FALSE)</f>
        <v>Cruisers Bicycles</v>
      </c>
      <c r="I4530" s="14">
        <f>VLOOKUP(A4530, [1]orders!A:B,2,FALSE)</f>
        <v>39</v>
      </c>
      <c r="J4530" s="14" t="str">
        <f>VLOOKUP(A4530, [1]orders!A:I,9,FALSE)</f>
        <v>janetta.aguirre@aol.com</v>
      </c>
      <c r="K4530" s="14">
        <f>VLOOKUP(A4530, [1]orders!A:J,10,FALSE)</f>
        <v>14086</v>
      </c>
      <c r="L4530" s="2" t="str">
        <f>IFERROR(VLOOKUP(C4530, [5]stores!A:B, 2, FALSE), "Unknown")</f>
        <v>Baldwin Bikes</v>
      </c>
      <c r="M4530" s="2" t="str">
        <f>VLOOKUP(D4530,[3]products!A:B,2,FALSE)</f>
        <v>Electra Townie Original 3i EQ - 2017/2018</v>
      </c>
      <c r="N4530" s="2" t="str">
        <f>VLOOKUP(D4530, [3]products!A:H, 8, FALSE)</f>
        <v>Electra</v>
      </c>
      <c r="O4530" s="21">
        <f>VLOOKUP(A4530, [1]orders!A:D, 4, FALSE)</f>
        <v>43207</v>
      </c>
      <c r="P4530" s="2">
        <v>1</v>
      </c>
      <c r="Q4530" s="2">
        <v>659.99</v>
      </c>
      <c r="R4530" s="27">
        <v>7.0000000000000007E-2</v>
      </c>
      <c r="S4530" s="2">
        <f t="shared" si="70"/>
        <v>659.99</v>
      </c>
    </row>
    <row r="4531" spans="1:19" x14ac:dyDescent="0.3">
      <c r="A4531" s="2">
        <v>1550</v>
      </c>
      <c r="B4531" s="2">
        <v>3</v>
      </c>
      <c r="C4531" s="2">
        <f>VLOOKUP(A4531, [1]orders!A:G, 7, FALSE)</f>
        <v>2</v>
      </c>
      <c r="D4531" s="2">
        <v>185</v>
      </c>
      <c r="E4531" s="2">
        <f>VLOOKUP(C4531, [2]staffs!A:G,1,FALSE)</f>
        <v>2</v>
      </c>
      <c r="F4531" s="2" t="str">
        <f>VLOOKUP(E4531, [2]staffs!A:D,4,FALSE)</f>
        <v>mireya.copeland@bikes.shop</v>
      </c>
      <c r="G4531" s="2">
        <f>VLOOKUP(D4531, [3]products!$A:$D, 4, FALSE)</f>
        <v>5</v>
      </c>
      <c r="H4531" s="2" t="str">
        <f>VLOOKUP(G4531, [4]categories!A:B, 2, FALSE)</f>
        <v>Electric Bikes</v>
      </c>
      <c r="I4531" s="14">
        <f>VLOOKUP(A4531, [1]orders!A:B,2,FALSE)</f>
        <v>39</v>
      </c>
      <c r="J4531" s="14" t="str">
        <f>VLOOKUP(A4531, [1]orders!A:I,9,FALSE)</f>
        <v>janetta.aguirre@aol.com</v>
      </c>
      <c r="K4531" s="14">
        <f>VLOOKUP(A4531, [1]orders!A:J,10,FALSE)</f>
        <v>14086</v>
      </c>
      <c r="L4531" s="2" t="str">
        <f>IFERROR(VLOOKUP(C4531, [5]stores!A:B, 2, FALSE), "Unknown")</f>
        <v>Baldwin Bikes</v>
      </c>
      <c r="M4531" s="2" t="str">
        <f>VLOOKUP(D4531,[3]products!A:B,2,FALSE)</f>
        <v>Trek Conduit+ - 2018</v>
      </c>
      <c r="N4531" s="2" t="str">
        <f>VLOOKUP(D4531, [3]products!A:H, 8, FALSE)</f>
        <v>Trek</v>
      </c>
      <c r="O4531" s="21">
        <f>VLOOKUP(A4531, [1]orders!A:D, 4, FALSE)</f>
        <v>43207</v>
      </c>
      <c r="P4531" s="2">
        <v>2</v>
      </c>
      <c r="Q4531" s="2">
        <v>2799.99</v>
      </c>
      <c r="R4531" s="27">
        <v>0.1</v>
      </c>
      <c r="S4531" s="2">
        <f t="shared" si="70"/>
        <v>5599.98</v>
      </c>
    </row>
    <row r="4532" spans="1:19" x14ac:dyDescent="0.3">
      <c r="A4532" s="2">
        <v>1550</v>
      </c>
      <c r="B4532" s="2">
        <v>4</v>
      </c>
      <c r="C4532" s="2">
        <f>VLOOKUP(A4532, [1]orders!A:G, 7, FALSE)</f>
        <v>2</v>
      </c>
      <c r="D4532" s="2">
        <v>148</v>
      </c>
      <c r="E4532" s="2">
        <f>VLOOKUP(C4532, [2]staffs!A:G,1,FALSE)</f>
        <v>2</v>
      </c>
      <c r="F4532" s="2" t="str">
        <f>VLOOKUP(E4532, [2]staffs!A:D,4,FALSE)</f>
        <v>mireya.copeland@bikes.shop</v>
      </c>
      <c r="G4532" s="2">
        <f>VLOOKUP(D4532, [3]products!$A:$D, 4, FALSE)</f>
        <v>7</v>
      </c>
      <c r="H4532" s="2" t="str">
        <f>VLOOKUP(G4532, [4]categories!A:B, 2, FALSE)</f>
        <v>Road Bikes</v>
      </c>
      <c r="I4532" s="14">
        <f>VLOOKUP(A4532, [1]orders!A:B,2,FALSE)</f>
        <v>39</v>
      </c>
      <c r="J4532" s="14" t="str">
        <f>VLOOKUP(A4532, [1]orders!A:I,9,FALSE)</f>
        <v>janetta.aguirre@aol.com</v>
      </c>
      <c r="K4532" s="14">
        <f>VLOOKUP(A4532, [1]orders!A:J,10,FALSE)</f>
        <v>14086</v>
      </c>
      <c r="L4532" s="2" t="str">
        <f>IFERROR(VLOOKUP(C4532, [5]stores!A:B, 2, FALSE), "Unknown")</f>
        <v>Baldwin Bikes</v>
      </c>
      <c r="M4532" s="2" t="str">
        <f>VLOOKUP(D4532,[3]products!A:B,2,FALSE)</f>
        <v>Trek Domane SL 8 Disc - 2018</v>
      </c>
      <c r="N4532" s="2" t="str">
        <f>VLOOKUP(D4532, [3]products!A:H, 8, FALSE)</f>
        <v>Trek</v>
      </c>
      <c r="O4532" s="21">
        <f>VLOOKUP(A4532, [1]orders!A:D, 4, FALSE)</f>
        <v>43207</v>
      </c>
      <c r="P4532" s="2">
        <v>1</v>
      </c>
      <c r="Q4532" s="2">
        <v>5499.99</v>
      </c>
      <c r="R4532" s="27">
        <v>7.0000000000000007E-2</v>
      </c>
      <c r="S4532" s="2">
        <f t="shared" si="70"/>
        <v>5499.99</v>
      </c>
    </row>
    <row r="4533" spans="1:19" x14ac:dyDescent="0.3">
      <c r="A4533" s="2">
        <v>1550</v>
      </c>
      <c r="B4533" s="2">
        <v>5</v>
      </c>
      <c r="C4533" s="2">
        <f>VLOOKUP(A4533, [1]orders!A:G, 7, FALSE)</f>
        <v>2</v>
      </c>
      <c r="D4533" s="2">
        <v>86</v>
      </c>
      <c r="E4533" s="2">
        <f>VLOOKUP(C4533, [2]staffs!A:G,1,FALSE)</f>
        <v>2</v>
      </c>
      <c r="F4533" s="2" t="str">
        <f>VLOOKUP(E4533, [2]staffs!A:D,4,FALSE)</f>
        <v>mireya.copeland@bikes.shop</v>
      </c>
      <c r="G4533" s="2">
        <f>VLOOKUP(D4533, [3]products!$A:$D, 4, FALSE)</f>
        <v>1</v>
      </c>
      <c r="H4533" s="2" t="str">
        <f>VLOOKUP(G4533, [4]categories!A:B, 2, FALSE)</f>
        <v>Children Bicycles</v>
      </c>
      <c r="I4533" s="14">
        <f>VLOOKUP(A4533, [1]orders!A:B,2,FALSE)</f>
        <v>39</v>
      </c>
      <c r="J4533" s="14" t="str">
        <f>VLOOKUP(A4533, [1]orders!A:I,9,FALSE)</f>
        <v>janetta.aguirre@aol.com</v>
      </c>
      <c r="K4533" s="14">
        <f>VLOOKUP(A4533, [1]orders!A:J,10,FALSE)</f>
        <v>14086</v>
      </c>
      <c r="L4533" s="2" t="str">
        <f>IFERROR(VLOOKUP(C4533, [5]stores!A:B, 2, FALSE), "Unknown")</f>
        <v>Baldwin Bikes</v>
      </c>
      <c r="M4533" s="2" t="str">
        <f>VLOOKUP(D4533,[3]products!A:B,2,FALSE)</f>
        <v>Trek Girl's Kickster - 2017</v>
      </c>
      <c r="N4533" s="2" t="str">
        <f>VLOOKUP(D4533, [3]products!A:H, 8, FALSE)</f>
        <v>Trek</v>
      </c>
      <c r="O4533" s="21">
        <f>VLOOKUP(A4533, [1]orders!A:D, 4, FALSE)</f>
        <v>43207</v>
      </c>
      <c r="P4533" s="2">
        <v>2</v>
      </c>
      <c r="Q4533" s="2">
        <v>149.99</v>
      </c>
      <c r="R4533" s="27">
        <v>0.05</v>
      </c>
      <c r="S4533" s="2">
        <f t="shared" si="70"/>
        <v>299.98</v>
      </c>
    </row>
    <row r="4534" spans="1:19" x14ac:dyDescent="0.3">
      <c r="A4534" s="2">
        <v>1551</v>
      </c>
      <c r="B4534" s="2">
        <v>1</v>
      </c>
      <c r="C4534" s="2">
        <f>VLOOKUP(A4534, [1]orders!A:G, 7, FALSE)</f>
        <v>2</v>
      </c>
      <c r="D4534" s="2">
        <v>207</v>
      </c>
      <c r="E4534" s="2">
        <f>VLOOKUP(C4534, [2]staffs!A:G,1,FALSE)</f>
        <v>2</v>
      </c>
      <c r="F4534" s="2" t="str">
        <f>VLOOKUP(E4534, [2]staffs!A:D,4,FALSE)</f>
        <v>mireya.copeland@bikes.shop</v>
      </c>
      <c r="G4534" s="2">
        <f>VLOOKUP(D4534, [3]products!$A:$D, 4, FALSE)</f>
        <v>4</v>
      </c>
      <c r="H4534" s="2" t="str">
        <f>VLOOKUP(G4534, [4]categories!A:B, 2, FALSE)</f>
        <v>Cyclocross Bicycles</v>
      </c>
      <c r="I4534" s="14">
        <f>VLOOKUP(A4534, [1]orders!A:B,2,FALSE)</f>
        <v>70</v>
      </c>
      <c r="J4534" s="14" t="str">
        <f>VLOOKUP(A4534, [1]orders!A:I,9,FALSE)</f>
        <v>tomasa.carson@aol.com</v>
      </c>
      <c r="K4534" s="14">
        <f>VLOOKUP(A4534, [1]orders!A:J,10,FALSE)</f>
        <v>11369</v>
      </c>
      <c r="L4534" s="2" t="str">
        <f>IFERROR(VLOOKUP(C4534, [5]stores!A:B, 2, FALSE), "Unknown")</f>
        <v>Baldwin Bikes</v>
      </c>
      <c r="M4534" s="2" t="str">
        <f>VLOOKUP(D4534,[3]products!A:B,2,FALSE)</f>
        <v>Trek Boone 7 Disc - 2018</v>
      </c>
      <c r="N4534" s="2" t="str">
        <f>VLOOKUP(D4534, [3]products!A:H, 8, FALSE)</f>
        <v>Trek</v>
      </c>
      <c r="O4534" s="21">
        <f>VLOOKUP(A4534, [1]orders!A:D, 4, FALSE)</f>
        <v>43207</v>
      </c>
      <c r="P4534" s="2">
        <v>2</v>
      </c>
      <c r="Q4534" s="2">
        <v>3999.99</v>
      </c>
      <c r="R4534" s="27">
        <v>0.2</v>
      </c>
      <c r="S4534" s="2">
        <f t="shared" si="70"/>
        <v>7999.98</v>
      </c>
    </row>
    <row r="4535" spans="1:19" x14ac:dyDescent="0.3">
      <c r="A4535" s="2">
        <v>1552</v>
      </c>
      <c r="B4535" s="2">
        <v>1</v>
      </c>
      <c r="C4535" s="2">
        <f>VLOOKUP(A4535, [1]orders!A:G, 7, FALSE)</f>
        <v>2</v>
      </c>
      <c r="D4535" s="2">
        <v>197</v>
      </c>
      <c r="E4535" s="2">
        <f>VLOOKUP(C4535, [2]staffs!A:G,1,FALSE)</f>
        <v>2</v>
      </c>
      <c r="F4535" s="2" t="str">
        <f>VLOOKUP(E4535, [2]staffs!A:D,4,FALSE)</f>
        <v>mireya.copeland@bikes.shop</v>
      </c>
      <c r="G4535" s="2">
        <f>VLOOKUP(D4535, [3]products!$A:$D, 4, FALSE)</f>
        <v>5</v>
      </c>
      <c r="H4535" s="2" t="str">
        <f>VLOOKUP(G4535, [4]categories!A:B, 2, FALSE)</f>
        <v>Electric Bikes</v>
      </c>
      <c r="I4535" s="14">
        <f>VLOOKUP(A4535, [1]orders!A:B,2,FALSE)</f>
        <v>73</v>
      </c>
      <c r="J4535" s="14" t="str">
        <f>VLOOKUP(A4535, [1]orders!A:I,9,FALSE)</f>
        <v>melanie.hayes@msn.com</v>
      </c>
      <c r="K4535" s="14">
        <f>VLOOKUP(A4535, [1]orders!A:J,10,FALSE)</f>
        <v>13090</v>
      </c>
      <c r="L4535" s="2" t="str">
        <f>IFERROR(VLOOKUP(C4535, [5]stores!A:B, 2, FALSE), "Unknown")</f>
        <v>Baldwin Bikes</v>
      </c>
      <c r="M4535" s="2" t="str">
        <f>VLOOKUP(D4535,[3]products!A:B,2,FALSE)</f>
        <v>Trek Verve+ Lowstep - 2018</v>
      </c>
      <c r="N4535" s="2" t="str">
        <f>VLOOKUP(D4535, [3]products!A:H, 8, FALSE)</f>
        <v>Trek</v>
      </c>
      <c r="O4535" s="21">
        <f>VLOOKUP(A4535, [1]orders!A:D, 4, FALSE)</f>
        <v>43207</v>
      </c>
      <c r="P4535" s="2">
        <v>1</v>
      </c>
      <c r="Q4535" s="2">
        <v>2299.9899999999998</v>
      </c>
      <c r="R4535" s="27">
        <v>0.1</v>
      </c>
      <c r="S4535" s="2">
        <f t="shared" si="70"/>
        <v>2299.9899999999998</v>
      </c>
    </row>
    <row r="4536" spans="1:19" x14ac:dyDescent="0.3">
      <c r="A4536" s="2">
        <v>1552</v>
      </c>
      <c r="B4536" s="2">
        <v>2</v>
      </c>
      <c r="C4536" s="2">
        <f>VLOOKUP(A4536, [1]orders!A:G, 7, FALSE)</f>
        <v>2</v>
      </c>
      <c r="D4536" s="2">
        <v>41</v>
      </c>
      <c r="E4536" s="2">
        <f>VLOOKUP(C4536, [2]staffs!A:G,1,FALSE)</f>
        <v>2</v>
      </c>
      <c r="F4536" s="2" t="str">
        <f>VLOOKUP(E4536, [2]staffs!A:D,4,FALSE)</f>
        <v>mireya.copeland@bikes.shop</v>
      </c>
      <c r="G4536" s="2">
        <f>VLOOKUP(D4536, [3]products!$A:$D, 4, FALSE)</f>
        <v>6</v>
      </c>
      <c r="H4536" s="2" t="str">
        <f>VLOOKUP(G4536, [4]categories!A:B, 2, FALSE)</f>
        <v>Mountain Bikes</v>
      </c>
      <c r="I4536" s="14">
        <f>VLOOKUP(A4536, [1]orders!A:B,2,FALSE)</f>
        <v>73</v>
      </c>
      <c r="J4536" s="14" t="str">
        <f>VLOOKUP(A4536, [1]orders!A:I,9,FALSE)</f>
        <v>melanie.hayes@msn.com</v>
      </c>
      <c r="K4536" s="14">
        <f>VLOOKUP(A4536, [1]orders!A:J,10,FALSE)</f>
        <v>13090</v>
      </c>
      <c r="L4536" s="2" t="str">
        <f>IFERROR(VLOOKUP(C4536, [5]stores!A:B, 2, FALSE), "Unknown")</f>
        <v>Baldwin Bikes</v>
      </c>
      <c r="M4536" s="2" t="str">
        <f>VLOOKUP(D4536,[3]products!A:B,2,FALSE)</f>
        <v>Haro Shift R3 - 2017</v>
      </c>
      <c r="N4536" s="2" t="str">
        <f>VLOOKUP(D4536, [3]products!A:H, 8, FALSE)</f>
        <v>Haro</v>
      </c>
      <c r="O4536" s="21">
        <f>VLOOKUP(A4536, [1]orders!A:D, 4, FALSE)</f>
        <v>43207</v>
      </c>
      <c r="P4536" s="2">
        <v>2</v>
      </c>
      <c r="Q4536" s="2">
        <v>1469.99</v>
      </c>
      <c r="R4536" s="27">
        <v>0.05</v>
      </c>
      <c r="S4536" s="2">
        <f t="shared" si="70"/>
        <v>2939.98</v>
      </c>
    </row>
    <row r="4537" spans="1:19" x14ac:dyDescent="0.3">
      <c r="A4537" s="2">
        <v>1553</v>
      </c>
      <c r="B4537" s="2">
        <v>1</v>
      </c>
      <c r="C4537" s="2">
        <f>VLOOKUP(A4537, [1]orders!A:G, 7, FALSE)</f>
        <v>1</v>
      </c>
      <c r="D4537" s="2">
        <v>102</v>
      </c>
      <c r="E4537" s="2">
        <f>VLOOKUP(C4537, [2]staffs!A:G,1,FALSE)</f>
        <v>1</v>
      </c>
      <c r="F4537" s="2" t="str">
        <f>VLOOKUP(E4537, [2]staffs!A:D,4,FALSE)</f>
        <v>fabiola.jackson@bikes.shop</v>
      </c>
      <c r="G4537" s="2">
        <f>VLOOKUP(D4537, [3]products!$A:$D, 4, FALSE)</f>
        <v>2</v>
      </c>
      <c r="H4537" s="2" t="str">
        <f>VLOOKUP(G4537, [4]categories!A:B, 2, FALSE)</f>
        <v>Comfort Bicycles</v>
      </c>
      <c r="I4537" s="14">
        <f>VLOOKUP(A4537, [1]orders!A:B,2,FALSE)</f>
        <v>30</v>
      </c>
      <c r="J4537" s="14" t="str">
        <f>VLOOKUP(A4537, [1]orders!A:I,9,FALSE)</f>
        <v>jamaal.albert@gmail.com</v>
      </c>
      <c r="K4537" s="14">
        <f>VLOOKUP(A4537, [1]orders!A:J,10,FALSE)</f>
        <v>90505</v>
      </c>
      <c r="L4537" s="2" t="str">
        <f>IFERROR(VLOOKUP(C4537, [5]stores!A:B, 2, FALSE), "Unknown")</f>
        <v>Santa Cruz Bikes</v>
      </c>
      <c r="M4537" s="2" t="str">
        <f>VLOOKUP(D4537,[3]products!A:B,2,FALSE)</f>
        <v>Electra Townie Original 7D - 2017</v>
      </c>
      <c r="N4537" s="2" t="str">
        <f>VLOOKUP(D4537, [3]products!A:H, 8, FALSE)</f>
        <v>Electra</v>
      </c>
      <c r="O4537" s="21">
        <f>VLOOKUP(A4537, [1]orders!A:D, 4, FALSE)</f>
        <v>43208</v>
      </c>
      <c r="P4537" s="2">
        <v>1</v>
      </c>
      <c r="Q4537" s="2">
        <v>489.99</v>
      </c>
      <c r="R4537" s="27">
        <v>7.0000000000000007E-2</v>
      </c>
      <c r="S4537" s="2">
        <f t="shared" si="70"/>
        <v>489.99</v>
      </c>
    </row>
    <row r="4538" spans="1:19" x14ac:dyDescent="0.3">
      <c r="A4538" s="2">
        <v>1553</v>
      </c>
      <c r="B4538" s="2">
        <v>2</v>
      </c>
      <c r="C4538" s="2">
        <f>VLOOKUP(A4538, [1]orders!A:G, 7, FALSE)</f>
        <v>1</v>
      </c>
      <c r="D4538" s="2">
        <v>12</v>
      </c>
      <c r="E4538" s="2">
        <f>VLOOKUP(C4538, [2]staffs!A:G,1,FALSE)</f>
        <v>1</v>
      </c>
      <c r="F4538" s="2" t="str">
        <f>VLOOKUP(E4538, [2]staffs!A:D,4,FALSE)</f>
        <v>fabiola.jackson@bikes.shop</v>
      </c>
      <c r="G4538" s="2">
        <f>VLOOKUP(D4538, [3]products!$A:$D, 4, FALSE)</f>
        <v>3</v>
      </c>
      <c r="H4538" s="2" t="str">
        <f>VLOOKUP(G4538, [4]categories!A:B, 2, FALSE)</f>
        <v>Cruisers Bicycles</v>
      </c>
      <c r="I4538" s="14">
        <f>VLOOKUP(A4538, [1]orders!A:B,2,FALSE)</f>
        <v>30</v>
      </c>
      <c r="J4538" s="14" t="str">
        <f>VLOOKUP(A4538, [1]orders!A:I,9,FALSE)</f>
        <v>jamaal.albert@gmail.com</v>
      </c>
      <c r="K4538" s="14">
        <f>VLOOKUP(A4538, [1]orders!A:J,10,FALSE)</f>
        <v>90505</v>
      </c>
      <c r="L4538" s="2" t="str">
        <f>IFERROR(VLOOKUP(C4538, [5]stores!A:B, 2, FALSE), "Unknown")</f>
        <v>Santa Cruz Bikes</v>
      </c>
      <c r="M4538" s="2" t="str">
        <f>VLOOKUP(D4538,[3]products!A:B,2,FALSE)</f>
        <v>Electra Townie Original 21D - 2016</v>
      </c>
      <c r="N4538" s="2" t="str">
        <f>VLOOKUP(D4538, [3]products!A:H, 8, FALSE)</f>
        <v>Electra</v>
      </c>
      <c r="O4538" s="21">
        <f>VLOOKUP(A4538, [1]orders!A:D, 4, FALSE)</f>
        <v>43208</v>
      </c>
      <c r="P4538" s="2">
        <v>1</v>
      </c>
      <c r="Q4538" s="2">
        <v>549.99</v>
      </c>
      <c r="R4538" s="27">
        <v>0.1</v>
      </c>
      <c r="S4538" s="2">
        <f t="shared" si="70"/>
        <v>549.99</v>
      </c>
    </row>
    <row r="4539" spans="1:19" x14ac:dyDescent="0.3">
      <c r="A4539" s="2">
        <v>1553</v>
      </c>
      <c r="B4539" s="2">
        <v>3</v>
      </c>
      <c r="C4539" s="2">
        <f>VLOOKUP(A4539, [1]orders!A:G, 7, FALSE)</f>
        <v>1</v>
      </c>
      <c r="D4539" s="2">
        <v>251</v>
      </c>
      <c r="E4539" s="2">
        <f>VLOOKUP(C4539, [2]staffs!A:G,1,FALSE)</f>
        <v>1</v>
      </c>
      <c r="F4539" s="2" t="str">
        <f>VLOOKUP(E4539, [2]staffs!A:D,4,FALSE)</f>
        <v>fabiola.jackson@bikes.shop</v>
      </c>
      <c r="G4539" s="2">
        <f>VLOOKUP(D4539, [3]products!$A:$D, 4, FALSE)</f>
        <v>3</v>
      </c>
      <c r="H4539" s="2" t="str">
        <f>VLOOKUP(G4539, [4]categories!A:B, 2, FALSE)</f>
        <v>Cruisers Bicycles</v>
      </c>
      <c r="I4539" s="14">
        <f>VLOOKUP(A4539, [1]orders!A:B,2,FALSE)</f>
        <v>30</v>
      </c>
      <c r="J4539" s="14" t="str">
        <f>VLOOKUP(A4539, [1]orders!A:I,9,FALSE)</f>
        <v>jamaal.albert@gmail.com</v>
      </c>
      <c r="K4539" s="14">
        <f>VLOOKUP(A4539, [1]orders!A:J,10,FALSE)</f>
        <v>90505</v>
      </c>
      <c r="L4539" s="2" t="str">
        <f>IFERROR(VLOOKUP(C4539, [5]stores!A:B, 2, FALSE), "Unknown")</f>
        <v>Santa Cruz Bikes</v>
      </c>
      <c r="M4539" s="2" t="str">
        <f>VLOOKUP(D4539,[3]products!A:B,2,FALSE)</f>
        <v>Electra Townie Commute Go! - 2018</v>
      </c>
      <c r="N4539" s="2" t="str">
        <f>VLOOKUP(D4539, [3]products!A:H, 8, FALSE)</f>
        <v>Electra</v>
      </c>
      <c r="O4539" s="21">
        <f>VLOOKUP(A4539, [1]orders!A:D, 4, FALSE)</f>
        <v>43208</v>
      </c>
      <c r="P4539" s="2">
        <v>1</v>
      </c>
      <c r="Q4539" s="2">
        <v>2999.99</v>
      </c>
      <c r="R4539" s="27">
        <v>0.05</v>
      </c>
      <c r="S4539" s="2">
        <f t="shared" si="70"/>
        <v>2999.99</v>
      </c>
    </row>
    <row r="4540" spans="1:19" x14ac:dyDescent="0.3">
      <c r="A4540" s="2">
        <v>1553</v>
      </c>
      <c r="B4540" s="2">
        <v>4</v>
      </c>
      <c r="C4540" s="2">
        <f>VLOOKUP(A4540, [1]orders!A:G, 7, FALSE)</f>
        <v>1</v>
      </c>
      <c r="D4540" s="2">
        <v>89</v>
      </c>
      <c r="E4540" s="2">
        <f>VLOOKUP(C4540, [2]staffs!A:G,1,FALSE)</f>
        <v>1</v>
      </c>
      <c r="F4540" s="2" t="str">
        <f>VLOOKUP(E4540, [2]staffs!A:D,4,FALSE)</f>
        <v>fabiola.jackson@bikes.shop</v>
      </c>
      <c r="G4540" s="2">
        <f>VLOOKUP(D4540, [3]products!$A:$D, 4, FALSE)</f>
        <v>1</v>
      </c>
      <c r="H4540" s="2" t="str">
        <f>VLOOKUP(G4540, [4]categories!A:B, 2, FALSE)</f>
        <v>Children Bicycles</v>
      </c>
      <c r="I4540" s="14">
        <f>VLOOKUP(A4540, [1]orders!A:B,2,FALSE)</f>
        <v>30</v>
      </c>
      <c r="J4540" s="14" t="str">
        <f>VLOOKUP(A4540, [1]orders!A:I,9,FALSE)</f>
        <v>jamaal.albert@gmail.com</v>
      </c>
      <c r="K4540" s="14">
        <f>VLOOKUP(A4540, [1]orders!A:J,10,FALSE)</f>
        <v>90505</v>
      </c>
      <c r="L4540" s="2" t="str">
        <f>IFERROR(VLOOKUP(C4540, [5]stores!A:B, 2, FALSE), "Unknown")</f>
        <v>Santa Cruz Bikes</v>
      </c>
      <c r="M4540" s="2" t="str">
        <f>VLOOKUP(D4540,[3]products!A:B,2,FALSE)</f>
        <v>Trek Precaliber 16 Boys - 2017</v>
      </c>
      <c r="N4540" s="2" t="str">
        <f>VLOOKUP(D4540, [3]products!A:H, 8, FALSE)</f>
        <v>Trek</v>
      </c>
      <c r="O4540" s="21">
        <f>VLOOKUP(A4540, [1]orders!A:D, 4, FALSE)</f>
        <v>43208</v>
      </c>
      <c r="P4540" s="2">
        <v>1</v>
      </c>
      <c r="Q4540" s="2">
        <v>209.99</v>
      </c>
      <c r="R4540" s="27">
        <v>0.05</v>
      </c>
      <c r="S4540" s="2">
        <f t="shared" si="70"/>
        <v>209.99</v>
      </c>
    </row>
    <row r="4541" spans="1:19" x14ac:dyDescent="0.3">
      <c r="A4541" s="2">
        <v>1554</v>
      </c>
      <c r="B4541" s="2">
        <v>1</v>
      </c>
      <c r="C4541" s="2">
        <f>VLOOKUP(A4541, [1]orders!A:G, 7, FALSE)</f>
        <v>1</v>
      </c>
      <c r="D4541" s="2">
        <v>166</v>
      </c>
      <c r="E4541" s="2">
        <f>VLOOKUP(C4541, [2]staffs!A:G,1,FALSE)</f>
        <v>1</v>
      </c>
      <c r="F4541" s="2" t="str">
        <f>VLOOKUP(E4541, [2]staffs!A:D,4,FALSE)</f>
        <v>fabiola.jackson@bikes.shop</v>
      </c>
      <c r="G4541" s="2">
        <f>VLOOKUP(D4541, [3]products!$A:$D, 4, FALSE)</f>
        <v>7</v>
      </c>
      <c r="H4541" s="2" t="str">
        <f>VLOOKUP(G4541, [4]categories!A:B, 2, FALSE)</f>
        <v>Road Bikes</v>
      </c>
      <c r="I4541" s="14">
        <f>VLOOKUP(A4541, [1]orders!A:B,2,FALSE)</f>
        <v>172</v>
      </c>
      <c r="J4541" s="14" t="str">
        <f>VLOOKUP(A4541, [1]orders!A:I,9,FALSE)</f>
        <v>jeanie.kirkland@aol.com</v>
      </c>
      <c r="K4541" s="14">
        <f>VLOOKUP(A4541, [1]orders!A:J,10,FALSE)</f>
        <v>95050</v>
      </c>
      <c r="L4541" s="2" t="str">
        <f>IFERROR(VLOOKUP(C4541, [5]stores!A:B, 2, FALSE), "Unknown")</f>
        <v>Santa Cruz Bikes</v>
      </c>
      <c r="M4541" s="2" t="str">
        <f>VLOOKUP(D4541,[3]products!A:B,2,FALSE)</f>
        <v>Trek Domane AL 2 Women's - 2018</v>
      </c>
      <c r="N4541" s="2" t="str">
        <f>VLOOKUP(D4541, [3]products!A:H, 8, FALSE)</f>
        <v>Trek</v>
      </c>
      <c r="O4541" s="21">
        <f>VLOOKUP(A4541, [1]orders!A:D, 4, FALSE)</f>
        <v>43208</v>
      </c>
      <c r="P4541" s="2">
        <v>1</v>
      </c>
      <c r="Q4541" s="2">
        <v>749.99</v>
      </c>
      <c r="R4541" s="27">
        <v>0.05</v>
      </c>
      <c r="S4541" s="2">
        <f t="shared" si="70"/>
        <v>749.99</v>
      </c>
    </row>
    <row r="4542" spans="1:19" x14ac:dyDescent="0.3">
      <c r="A4542" s="2">
        <v>1554</v>
      </c>
      <c r="B4542" s="2">
        <v>2</v>
      </c>
      <c r="C4542" s="2">
        <f>VLOOKUP(A4542, [1]orders!A:G, 7, FALSE)</f>
        <v>1</v>
      </c>
      <c r="D4542" s="2">
        <v>285</v>
      </c>
      <c r="E4542" s="2">
        <f>VLOOKUP(C4542, [2]staffs!A:G,1,FALSE)</f>
        <v>1</v>
      </c>
      <c r="F4542" s="2" t="str">
        <f>VLOOKUP(E4542, [2]staffs!A:D,4,FALSE)</f>
        <v>fabiola.jackson@bikes.shop</v>
      </c>
      <c r="G4542" s="2">
        <f>VLOOKUP(D4542, [3]products!$A:$D, 4, FALSE)</f>
        <v>1</v>
      </c>
      <c r="H4542" s="2" t="str">
        <f>VLOOKUP(G4542, [4]categories!A:B, 2, FALSE)</f>
        <v>Children Bicycles</v>
      </c>
      <c r="I4542" s="14">
        <f>VLOOKUP(A4542, [1]orders!A:B,2,FALSE)</f>
        <v>172</v>
      </c>
      <c r="J4542" s="14" t="str">
        <f>VLOOKUP(A4542, [1]orders!A:I,9,FALSE)</f>
        <v>jeanie.kirkland@aol.com</v>
      </c>
      <c r="K4542" s="14">
        <f>VLOOKUP(A4542, [1]orders!A:J,10,FALSE)</f>
        <v>95050</v>
      </c>
      <c r="L4542" s="2" t="str">
        <f>IFERROR(VLOOKUP(C4542, [5]stores!A:B, 2, FALSE), "Unknown")</f>
        <v>Santa Cruz Bikes</v>
      </c>
      <c r="M4542" s="2" t="str">
        <f>VLOOKUP(D4542,[3]products!A:B,2,FALSE)</f>
        <v>Electra Soft Serve 1 (16-inch) - Girl's - 2018</v>
      </c>
      <c r="N4542" s="2" t="str">
        <f>VLOOKUP(D4542, [3]products!A:H, 8, FALSE)</f>
        <v>Electra</v>
      </c>
      <c r="O4542" s="21">
        <f>VLOOKUP(A4542, [1]orders!A:D, 4, FALSE)</f>
        <v>43208</v>
      </c>
      <c r="P4542" s="2">
        <v>1</v>
      </c>
      <c r="Q4542" s="2">
        <v>279.99</v>
      </c>
      <c r="R4542" s="27">
        <v>0.2</v>
      </c>
      <c r="S4542" s="2">
        <f t="shared" si="70"/>
        <v>279.99</v>
      </c>
    </row>
    <row r="4543" spans="1:19" x14ac:dyDescent="0.3">
      <c r="A4543" s="2">
        <v>1555</v>
      </c>
      <c r="B4543" s="2">
        <v>1</v>
      </c>
      <c r="C4543" s="2">
        <f>VLOOKUP(A4543, [1]orders!A:G, 7, FALSE)</f>
        <v>2</v>
      </c>
      <c r="D4543" s="2">
        <v>24</v>
      </c>
      <c r="E4543" s="2">
        <f>VLOOKUP(C4543, [2]staffs!A:G,1,FALSE)</f>
        <v>2</v>
      </c>
      <c r="F4543" s="2" t="str">
        <f>VLOOKUP(E4543, [2]staffs!A:D,4,FALSE)</f>
        <v>mireya.copeland@bikes.shop</v>
      </c>
      <c r="G4543" s="2">
        <f>VLOOKUP(D4543, [3]products!$A:$D, 4, FALSE)</f>
        <v>2</v>
      </c>
      <c r="H4543" s="2" t="str">
        <f>VLOOKUP(G4543, [4]categories!A:B, 2, FALSE)</f>
        <v>Comfort Bicycles</v>
      </c>
      <c r="I4543" s="14">
        <f>VLOOKUP(A4543, [1]orders!A:B,2,FALSE)</f>
        <v>1</v>
      </c>
      <c r="J4543" s="14" t="str">
        <f>VLOOKUP(A4543, [1]orders!A:I,9,FALSE)</f>
        <v>debra.burks@yahoo.com</v>
      </c>
      <c r="K4543" s="14">
        <f>VLOOKUP(A4543, [1]orders!A:J,10,FALSE)</f>
        <v>14127</v>
      </c>
      <c r="L4543" s="2" t="str">
        <f>IFERROR(VLOOKUP(C4543, [5]stores!A:B, 2, FALSE), "Unknown")</f>
        <v>Baldwin Bikes</v>
      </c>
      <c r="M4543" s="2" t="str">
        <f>VLOOKUP(D4543,[3]products!A:B,2,FALSE)</f>
        <v>Electra Townie Original 21D - 2016</v>
      </c>
      <c r="N4543" s="2" t="str">
        <f>VLOOKUP(D4543, [3]products!A:H, 8, FALSE)</f>
        <v>Electra</v>
      </c>
      <c r="O4543" s="21">
        <f>VLOOKUP(A4543, [1]orders!A:D, 4, FALSE)</f>
        <v>43208</v>
      </c>
      <c r="P4543" s="2">
        <v>2</v>
      </c>
      <c r="Q4543" s="2">
        <v>549.99</v>
      </c>
      <c r="R4543" s="27">
        <v>0.1</v>
      </c>
      <c r="S4543" s="2">
        <f t="shared" si="70"/>
        <v>1099.98</v>
      </c>
    </row>
    <row r="4544" spans="1:19" x14ac:dyDescent="0.3">
      <c r="A4544" s="2">
        <v>1555</v>
      </c>
      <c r="B4544" s="2">
        <v>2</v>
      </c>
      <c r="C4544" s="2">
        <f>VLOOKUP(A4544, [1]orders!A:G, 7, FALSE)</f>
        <v>2</v>
      </c>
      <c r="D4544" s="2">
        <v>156</v>
      </c>
      <c r="E4544" s="2">
        <f>VLOOKUP(C4544, [2]staffs!A:G,1,FALSE)</f>
        <v>2</v>
      </c>
      <c r="F4544" s="2" t="str">
        <f>VLOOKUP(E4544, [2]staffs!A:D,4,FALSE)</f>
        <v>mireya.copeland@bikes.shop</v>
      </c>
      <c r="G4544" s="2">
        <f>VLOOKUP(D4544, [3]products!$A:$D, 4, FALSE)</f>
        <v>7</v>
      </c>
      <c r="H4544" s="2" t="str">
        <f>VLOOKUP(G4544, [4]categories!A:B, 2, FALSE)</f>
        <v>Road Bikes</v>
      </c>
      <c r="I4544" s="14">
        <f>VLOOKUP(A4544, [1]orders!A:B,2,FALSE)</f>
        <v>1</v>
      </c>
      <c r="J4544" s="14" t="str">
        <f>VLOOKUP(A4544, [1]orders!A:I,9,FALSE)</f>
        <v>debra.burks@yahoo.com</v>
      </c>
      <c r="K4544" s="14">
        <f>VLOOKUP(A4544, [1]orders!A:J,10,FALSE)</f>
        <v>14127</v>
      </c>
      <c r="L4544" s="2" t="str">
        <f>IFERROR(VLOOKUP(C4544, [5]stores!A:B, 2, FALSE), "Unknown")</f>
        <v>Baldwin Bikes</v>
      </c>
      <c r="M4544" s="2" t="str">
        <f>VLOOKUP(D4544,[3]products!A:B,2,FALSE)</f>
        <v>Trek Domane SL Frameset - 2018</v>
      </c>
      <c r="N4544" s="2" t="str">
        <f>VLOOKUP(D4544, [3]products!A:H, 8, FALSE)</f>
        <v>Trek</v>
      </c>
      <c r="O4544" s="21">
        <f>VLOOKUP(A4544, [1]orders!A:D, 4, FALSE)</f>
        <v>43208</v>
      </c>
      <c r="P4544" s="2">
        <v>1</v>
      </c>
      <c r="Q4544" s="2">
        <v>6499.99</v>
      </c>
      <c r="R4544" s="27">
        <v>0.1</v>
      </c>
      <c r="S4544" s="2">
        <f t="shared" si="70"/>
        <v>6499.99</v>
      </c>
    </row>
    <row r="4545" spans="1:19" x14ac:dyDescent="0.3">
      <c r="A4545" s="2">
        <v>1555</v>
      </c>
      <c r="B4545" s="2">
        <v>3</v>
      </c>
      <c r="C4545" s="2">
        <f>VLOOKUP(A4545, [1]orders!A:G, 7, FALSE)</f>
        <v>2</v>
      </c>
      <c r="D4545" s="2">
        <v>126</v>
      </c>
      <c r="E4545" s="2">
        <f>VLOOKUP(C4545, [2]staffs!A:G,1,FALSE)</f>
        <v>2</v>
      </c>
      <c r="F4545" s="2" t="str">
        <f>VLOOKUP(E4545, [2]staffs!A:D,4,FALSE)</f>
        <v>mireya.copeland@bikes.shop</v>
      </c>
      <c r="G4545" s="2">
        <f>VLOOKUP(D4545, [3]products!$A:$D, 4, FALSE)</f>
        <v>6</v>
      </c>
      <c r="H4545" s="2" t="str">
        <f>VLOOKUP(G4545, [4]categories!A:B, 2, FALSE)</f>
        <v>Mountain Bikes</v>
      </c>
      <c r="I4545" s="14">
        <f>VLOOKUP(A4545, [1]orders!A:B,2,FALSE)</f>
        <v>1</v>
      </c>
      <c r="J4545" s="14" t="str">
        <f>VLOOKUP(A4545, [1]orders!A:I,9,FALSE)</f>
        <v>debra.burks@yahoo.com</v>
      </c>
      <c r="K4545" s="14">
        <f>VLOOKUP(A4545, [1]orders!A:J,10,FALSE)</f>
        <v>14127</v>
      </c>
      <c r="L4545" s="2" t="str">
        <f>IFERROR(VLOOKUP(C4545, [5]stores!A:B, 2, FALSE), "Unknown")</f>
        <v>Baldwin Bikes</v>
      </c>
      <c r="M4545" s="2" t="str">
        <f>VLOOKUP(D4545,[3]products!A:B,2,FALSE)</f>
        <v>Surly Big Fat Dummy Frameset - 2018</v>
      </c>
      <c r="N4545" s="2" t="str">
        <f>VLOOKUP(D4545, [3]products!A:H, 8, FALSE)</f>
        <v>Surly</v>
      </c>
      <c r="O4545" s="21">
        <f>VLOOKUP(A4545, [1]orders!A:D, 4, FALSE)</f>
        <v>43208</v>
      </c>
      <c r="P4545" s="2">
        <v>1</v>
      </c>
      <c r="Q4545" s="2">
        <v>469.99</v>
      </c>
      <c r="R4545" s="27">
        <v>0.1</v>
      </c>
      <c r="S4545" s="2">
        <f t="shared" si="70"/>
        <v>469.99</v>
      </c>
    </row>
    <row r="4546" spans="1:19" x14ac:dyDescent="0.3">
      <c r="A4546" s="2">
        <v>1555</v>
      </c>
      <c r="B4546" s="2">
        <v>4</v>
      </c>
      <c r="C4546" s="2">
        <f>VLOOKUP(A4546, [1]orders!A:G, 7, FALSE)</f>
        <v>2</v>
      </c>
      <c r="D4546" s="2">
        <v>128</v>
      </c>
      <c r="E4546" s="2">
        <f>VLOOKUP(C4546, [2]staffs!A:G,1,FALSE)</f>
        <v>2</v>
      </c>
      <c r="F4546" s="2" t="str">
        <f>VLOOKUP(E4546, [2]staffs!A:D,4,FALSE)</f>
        <v>mireya.copeland@bikes.shop</v>
      </c>
      <c r="G4546" s="2">
        <f>VLOOKUP(D4546, [3]products!$A:$D, 4, FALSE)</f>
        <v>6</v>
      </c>
      <c r="H4546" s="2" t="str">
        <f>VLOOKUP(G4546, [4]categories!A:B, 2, FALSE)</f>
        <v>Mountain Bikes</v>
      </c>
      <c r="I4546" s="14">
        <f>VLOOKUP(A4546, [1]orders!A:B,2,FALSE)</f>
        <v>1</v>
      </c>
      <c r="J4546" s="14" t="str">
        <f>VLOOKUP(A4546, [1]orders!A:I,9,FALSE)</f>
        <v>debra.burks@yahoo.com</v>
      </c>
      <c r="K4546" s="14">
        <f>VLOOKUP(A4546, [1]orders!A:J,10,FALSE)</f>
        <v>14127</v>
      </c>
      <c r="L4546" s="2" t="str">
        <f>IFERROR(VLOOKUP(C4546, [5]stores!A:B, 2, FALSE), "Unknown")</f>
        <v>Baldwin Bikes</v>
      </c>
      <c r="M4546" s="2" t="str">
        <f>VLOOKUP(D4546,[3]products!A:B,2,FALSE)</f>
        <v>Surly ECR 27.5 - 2018</v>
      </c>
      <c r="N4546" s="2" t="str">
        <f>VLOOKUP(D4546, [3]products!A:H, 8, FALSE)</f>
        <v>Surly</v>
      </c>
      <c r="O4546" s="21">
        <f>VLOOKUP(A4546, [1]orders!A:D, 4, FALSE)</f>
        <v>43208</v>
      </c>
      <c r="P4546" s="2">
        <v>2</v>
      </c>
      <c r="Q4546" s="2">
        <v>1899</v>
      </c>
      <c r="R4546" s="27">
        <v>0.05</v>
      </c>
      <c r="S4546" s="2">
        <f t="shared" si="70"/>
        <v>3798</v>
      </c>
    </row>
    <row r="4547" spans="1:19" x14ac:dyDescent="0.3">
      <c r="A4547" s="2">
        <v>1555</v>
      </c>
      <c r="B4547" s="2">
        <v>5</v>
      </c>
      <c r="C4547" s="2">
        <f>VLOOKUP(A4547, [1]orders!A:G, 7, FALSE)</f>
        <v>2</v>
      </c>
      <c r="D4547" s="2">
        <v>174</v>
      </c>
      <c r="E4547" s="2">
        <f>VLOOKUP(C4547, [2]staffs!A:G,1,FALSE)</f>
        <v>2</v>
      </c>
      <c r="F4547" s="2" t="str">
        <f>VLOOKUP(E4547, [2]staffs!A:D,4,FALSE)</f>
        <v>mireya.copeland@bikes.shop</v>
      </c>
      <c r="G4547" s="2">
        <f>VLOOKUP(D4547, [3]products!$A:$D, 4, FALSE)</f>
        <v>7</v>
      </c>
      <c r="H4547" s="2" t="str">
        <f>VLOOKUP(G4547, [4]categories!A:B, 2, FALSE)</f>
        <v>Road Bikes</v>
      </c>
      <c r="I4547" s="14">
        <f>VLOOKUP(A4547, [1]orders!A:B,2,FALSE)</f>
        <v>1</v>
      </c>
      <c r="J4547" s="14" t="str">
        <f>VLOOKUP(A4547, [1]orders!A:I,9,FALSE)</f>
        <v>debra.burks@yahoo.com</v>
      </c>
      <c r="K4547" s="14">
        <f>VLOOKUP(A4547, [1]orders!A:J,10,FALSE)</f>
        <v>14127</v>
      </c>
      <c r="L4547" s="2" t="str">
        <f>IFERROR(VLOOKUP(C4547, [5]stores!A:B, 2, FALSE), "Unknown")</f>
        <v>Baldwin Bikes</v>
      </c>
      <c r="M4547" s="2" t="str">
        <f>VLOOKUP(D4547,[3]products!A:B,2,FALSE)</f>
        <v>Trek Domane SLR Disc Frameset - 2018</v>
      </c>
      <c r="N4547" s="2" t="str">
        <f>VLOOKUP(D4547, [3]products!A:H, 8, FALSE)</f>
        <v>Trek</v>
      </c>
      <c r="O4547" s="21">
        <f>VLOOKUP(A4547, [1]orders!A:D, 4, FALSE)</f>
        <v>43208</v>
      </c>
      <c r="P4547" s="2">
        <v>1</v>
      </c>
      <c r="Q4547" s="2">
        <v>3199.99</v>
      </c>
      <c r="R4547" s="27">
        <v>0.2</v>
      </c>
      <c r="S4547" s="2">
        <f t="shared" ref="S4547:S4610" si="71">P4547*Q4547</f>
        <v>3199.99</v>
      </c>
    </row>
    <row r="4548" spans="1:19" x14ac:dyDescent="0.3">
      <c r="A4548" s="2">
        <v>1556</v>
      </c>
      <c r="B4548" s="2">
        <v>1</v>
      </c>
      <c r="C4548" s="2">
        <f>VLOOKUP(A4548, [1]orders!A:G, 7, FALSE)</f>
        <v>2</v>
      </c>
      <c r="D4548" s="2">
        <v>49</v>
      </c>
      <c r="E4548" s="2">
        <f>VLOOKUP(C4548, [2]staffs!A:G,1,FALSE)</f>
        <v>2</v>
      </c>
      <c r="F4548" s="2" t="str">
        <f>VLOOKUP(E4548, [2]staffs!A:D,4,FALSE)</f>
        <v>mireya.copeland@bikes.shop</v>
      </c>
      <c r="G4548" s="2">
        <f>VLOOKUP(D4548, [3]products!$A:$D, 4, FALSE)</f>
        <v>7</v>
      </c>
      <c r="H4548" s="2" t="str">
        <f>VLOOKUP(G4548, [4]categories!A:B, 2, FALSE)</f>
        <v>Road Bikes</v>
      </c>
      <c r="I4548" s="14">
        <f>VLOOKUP(A4548, [1]orders!A:B,2,FALSE)</f>
        <v>4</v>
      </c>
      <c r="J4548" s="14" t="str">
        <f>VLOOKUP(A4548, [1]orders!A:I,9,FALSE)</f>
        <v>daryl.spence@aol.com</v>
      </c>
      <c r="K4548" s="14">
        <f>VLOOKUP(A4548, [1]orders!A:J,10,FALSE)</f>
        <v>11553</v>
      </c>
      <c r="L4548" s="2" t="str">
        <f>IFERROR(VLOOKUP(C4548, [5]stores!A:B, 2, FALSE), "Unknown")</f>
        <v>Baldwin Bikes</v>
      </c>
      <c r="M4548" s="2" t="str">
        <f>VLOOKUP(D4548,[3]products!A:B,2,FALSE)</f>
        <v>Trek Domane SL 6 - 2017</v>
      </c>
      <c r="N4548" s="2" t="str">
        <f>VLOOKUP(D4548, [3]products!A:H, 8, FALSE)</f>
        <v>Trek</v>
      </c>
      <c r="O4548" s="21">
        <f>VLOOKUP(A4548, [1]orders!A:D, 4, FALSE)</f>
        <v>43208</v>
      </c>
      <c r="P4548" s="2">
        <v>2</v>
      </c>
      <c r="Q4548" s="2">
        <v>3499.99</v>
      </c>
      <c r="R4548" s="27">
        <v>0.2</v>
      </c>
      <c r="S4548" s="2">
        <f t="shared" si="71"/>
        <v>6999.98</v>
      </c>
    </row>
    <row r="4549" spans="1:19" x14ac:dyDescent="0.3">
      <c r="A4549" s="2">
        <v>1556</v>
      </c>
      <c r="B4549" s="2">
        <v>2</v>
      </c>
      <c r="C4549" s="2">
        <f>VLOOKUP(A4549, [1]orders!A:G, 7, FALSE)</f>
        <v>2</v>
      </c>
      <c r="D4549" s="2">
        <v>82</v>
      </c>
      <c r="E4549" s="2">
        <f>VLOOKUP(C4549, [2]staffs!A:G,1,FALSE)</f>
        <v>2</v>
      </c>
      <c r="F4549" s="2" t="str">
        <f>VLOOKUP(E4549, [2]staffs!A:D,4,FALSE)</f>
        <v>mireya.copeland@bikes.shop</v>
      </c>
      <c r="G4549" s="2">
        <f>VLOOKUP(D4549, [3]products!$A:$D, 4, FALSE)</f>
        <v>3</v>
      </c>
      <c r="H4549" s="2" t="str">
        <f>VLOOKUP(G4549, [4]categories!A:B, 2, FALSE)</f>
        <v>Cruisers Bicycles</v>
      </c>
      <c r="I4549" s="14">
        <f>VLOOKUP(A4549, [1]orders!A:B,2,FALSE)</f>
        <v>4</v>
      </c>
      <c r="J4549" s="14" t="str">
        <f>VLOOKUP(A4549, [1]orders!A:I,9,FALSE)</f>
        <v>daryl.spence@aol.com</v>
      </c>
      <c r="K4549" s="14">
        <f>VLOOKUP(A4549, [1]orders!A:J,10,FALSE)</f>
        <v>11553</v>
      </c>
      <c r="L4549" s="2" t="str">
        <f>IFERROR(VLOOKUP(C4549, [5]stores!A:B, 2, FALSE), "Unknown")</f>
        <v>Baldwin Bikes</v>
      </c>
      <c r="M4549" s="2" t="str">
        <f>VLOOKUP(D4549,[3]products!A:B,2,FALSE)</f>
        <v>Electra Amsterdam Original 3i Ladies' - 2017</v>
      </c>
      <c r="N4549" s="2" t="str">
        <f>VLOOKUP(D4549, [3]products!A:H, 8, FALSE)</f>
        <v>Electra</v>
      </c>
      <c r="O4549" s="21">
        <f>VLOOKUP(A4549, [1]orders!A:D, 4, FALSE)</f>
        <v>43208</v>
      </c>
      <c r="P4549" s="2">
        <v>1</v>
      </c>
      <c r="Q4549" s="2">
        <v>659.99</v>
      </c>
      <c r="R4549" s="27">
        <v>7.0000000000000007E-2</v>
      </c>
      <c r="S4549" s="2">
        <f t="shared" si="71"/>
        <v>659.99</v>
      </c>
    </row>
    <row r="4550" spans="1:19" x14ac:dyDescent="0.3">
      <c r="A4550" s="2">
        <v>1556</v>
      </c>
      <c r="B4550" s="2">
        <v>3</v>
      </c>
      <c r="C4550" s="2">
        <f>VLOOKUP(A4550, [1]orders!A:G, 7, FALSE)</f>
        <v>2</v>
      </c>
      <c r="D4550" s="2">
        <v>265</v>
      </c>
      <c r="E4550" s="2">
        <f>VLOOKUP(C4550, [2]staffs!A:G,1,FALSE)</f>
        <v>2</v>
      </c>
      <c r="F4550" s="2" t="str">
        <f>VLOOKUP(E4550, [2]staffs!A:D,4,FALSE)</f>
        <v>mireya.copeland@bikes.shop</v>
      </c>
      <c r="G4550" s="2">
        <f>VLOOKUP(D4550, [3]products!$A:$D, 4, FALSE)</f>
        <v>1</v>
      </c>
      <c r="H4550" s="2" t="str">
        <f>VLOOKUP(G4550, [4]categories!A:B, 2, FALSE)</f>
        <v>Children Bicycles</v>
      </c>
      <c r="I4550" s="14">
        <f>VLOOKUP(A4550, [1]orders!A:B,2,FALSE)</f>
        <v>4</v>
      </c>
      <c r="J4550" s="14" t="str">
        <f>VLOOKUP(A4550, [1]orders!A:I,9,FALSE)</f>
        <v>daryl.spence@aol.com</v>
      </c>
      <c r="K4550" s="14">
        <f>VLOOKUP(A4550, [1]orders!A:J,10,FALSE)</f>
        <v>11553</v>
      </c>
      <c r="L4550" s="2" t="str">
        <f>IFERROR(VLOOKUP(C4550, [5]stores!A:B, 2, FALSE), "Unknown")</f>
        <v>Baldwin Bikes</v>
      </c>
      <c r="M4550" s="2" t="str">
        <f>VLOOKUP(D4550,[3]products!A:B,2,FALSE)</f>
        <v>Strider Strider 20 Sport - 2018</v>
      </c>
      <c r="N4550" s="2" t="str">
        <f>VLOOKUP(D4550, [3]products!A:H, 8, FALSE)</f>
        <v>Strider</v>
      </c>
      <c r="O4550" s="21">
        <f>VLOOKUP(A4550, [1]orders!A:D, 4, FALSE)</f>
        <v>43208</v>
      </c>
      <c r="P4550" s="2">
        <v>1</v>
      </c>
      <c r="Q4550" s="2">
        <v>289.99</v>
      </c>
      <c r="R4550" s="27">
        <v>0.1</v>
      </c>
      <c r="S4550" s="2">
        <f t="shared" si="71"/>
        <v>289.99</v>
      </c>
    </row>
    <row r="4551" spans="1:19" x14ac:dyDescent="0.3">
      <c r="A4551" s="2">
        <v>1556</v>
      </c>
      <c r="B4551" s="2">
        <v>4</v>
      </c>
      <c r="C4551" s="2">
        <f>VLOOKUP(A4551, [1]orders!A:G, 7, FALSE)</f>
        <v>2</v>
      </c>
      <c r="D4551" s="2">
        <v>119</v>
      </c>
      <c r="E4551" s="2">
        <f>VLOOKUP(C4551, [2]staffs!A:G,1,FALSE)</f>
        <v>2</v>
      </c>
      <c r="F4551" s="2" t="str">
        <f>VLOOKUP(E4551, [2]staffs!A:D,4,FALSE)</f>
        <v>mireya.copeland@bikes.shop</v>
      </c>
      <c r="G4551" s="2">
        <f>VLOOKUP(D4551, [3]products!$A:$D, 4, FALSE)</f>
        <v>6</v>
      </c>
      <c r="H4551" s="2" t="str">
        <f>VLOOKUP(G4551, [4]categories!A:B, 2, FALSE)</f>
        <v>Mountain Bikes</v>
      </c>
      <c r="I4551" s="14">
        <f>VLOOKUP(A4551, [1]orders!A:B,2,FALSE)</f>
        <v>4</v>
      </c>
      <c r="J4551" s="14" t="str">
        <f>VLOOKUP(A4551, [1]orders!A:I,9,FALSE)</f>
        <v>daryl.spence@aol.com</v>
      </c>
      <c r="K4551" s="14">
        <f>VLOOKUP(A4551, [1]orders!A:J,10,FALSE)</f>
        <v>11553</v>
      </c>
      <c r="L4551" s="2" t="str">
        <f>IFERROR(VLOOKUP(C4551, [5]stores!A:B, 2, FALSE), "Unknown")</f>
        <v>Baldwin Bikes</v>
      </c>
      <c r="M4551" s="2" t="str">
        <f>VLOOKUP(D4551,[3]products!A:B,2,FALSE)</f>
        <v>Trek Kids' Neko - 2018</v>
      </c>
      <c r="N4551" s="2" t="str">
        <f>VLOOKUP(D4551, [3]products!A:H, 8, FALSE)</f>
        <v>Trek</v>
      </c>
      <c r="O4551" s="21">
        <f>VLOOKUP(A4551, [1]orders!A:D, 4, FALSE)</f>
        <v>43208</v>
      </c>
      <c r="P4551" s="2">
        <v>2</v>
      </c>
      <c r="Q4551" s="2">
        <v>469.99</v>
      </c>
      <c r="R4551" s="27">
        <v>0.05</v>
      </c>
      <c r="S4551" s="2">
        <f t="shared" si="71"/>
        <v>939.98</v>
      </c>
    </row>
    <row r="4552" spans="1:19" x14ac:dyDescent="0.3">
      <c r="A4552" s="2">
        <v>1556</v>
      </c>
      <c r="B4552" s="2">
        <v>5</v>
      </c>
      <c r="C4552" s="2">
        <f>VLOOKUP(A4552, [1]orders!A:G, 7, FALSE)</f>
        <v>2</v>
      </c>
      <c r="D4552" s="2">
        <v>235</v>
      </c>
      <c r="E4552" s="2">
        <f>VLOOKUP(C4552, [2]staffs!A:G,1,FALSE)</f>
        <v>2</v>
      </c>
      <c r="F4552" s="2" t="str">
        <f>VLOOKUP(E4552, [2]staffs!A:D,4,FALSE)</f>
        <v>mireya.copeland@bikes.shop</v>
      </c>
      <c r="G4552" s="2">
        <f>VLOOKUP(D4552, [3]products!$A:$D, 4, FALSE)</f>
        <v>3</v>
      </c>
      <c r="H4552" s="2" t="str">
        <f>VLOOKUP(G4552, [4]categories!A:B, 2, FALSE)</f>
        <v>Cruisers Bicycles</v>
      </c>
      <c r="I4552" s="14">
        <f>VLOOKUP(A4552, [1]orders!A:B,2,FALSE)</f>
        <v>4</v>
      </c>
      <c r="J4552" s="14" t="str">
        <f>VLOOKUP(A4552, [1]orders!A:I,9,FALSE)</f>
        <v>daryl.spence@aol.com</v>
      </c>
      <c r="K4552" s="14">
        <f>VLOOKUP(A4552, [1]orders!A:J,10,FALSE)</f>
        <v>11553</v>
      </c>
      <c r="L4552" s="2" t="str">
        <f>IFERROR(VLOOKUP(C4552, [5]stores!A:B, 2, FALSE), "Unknown")</f>
        <v>Baldwin Bikes</v>
      </c>
      <c r="M4552" s="2" t="str">
        <f>VLOOKUP(D4552,[3]products!A:B,2,FALSE)</f>
        <v>Electra Koa 3i Ladies' - 2018</v>
      </c>
      <c r="N4552" s="2" t="str">
        <f>VLOOKUP(D4552, [3]products!A:H, 8, FALSE)</f>
        <v>Electra</v>
      </c>
      <c r="O4552" s="21">
        <f>VLOOKUP(A4552, [1]orders!A:D, 4, FALSE)</f>
        <v>43208</v>
      </c>
      <c r="P4552" s="2">
        <v>2</v>
      </c>
      <c r="Q4552" s="2">
        <v>899.99</v>
      </c>
      <c r="R4552" s="27">
        <v>0.1</v>
      </c>
      <c r="S4552" s="2">
        <f t="shared" si="71"/>
        <v>1799.98</v>
      </c>
    </row>
    <row r="4553" spans="1:19" x14ac:dyDescent="0.3">
      <c r="A4553" s="2">
        <v>1557</v>
      </c>
      <c r="B4553" s="2">
        <v>1</v>
      </c>
      <c r="C4553" s="2">
        <f>VLOOKUP(A4553, [1]orders!A:G, 7, FALSE)</f>
        <v>1</v>
      </c>
      <c r="D4553" s="2">
        <v>163</v>
      </c>
      <c r="E4553" s="2">
        <f>VLOOKUP(C4553, [2]staffs!A:G,1,FALSE)</f>
        <v>1</v>
      </c>
      <c r="F4553" s="2" t="str">
        <f>VLOOKUP(E4553, [2]staffs!A:D,4,FALSE)</f>
        <v>fabiola.jackson@bikes.shop</v>
      </c>
      <c r="G4553" s="2">
        <f>VLOOKUP(D4553, [3]products!$A:$D, 4, FALSE)</f>
        <v>7</v>
      </c>
      <c r="H4553" s="2" t="str">
        <f>VLOOKUP(G4553, [4]categories!A:B, 2, FALSE)</f>
        <v>Road Bikes</v>
      </c>
      <c r="I4553" s="14">
        <f>VLOOKUP(A4553, [1]orders!A:B,2,FALSE)</f>
        <v>121</v>
      </c>
      <c r="J4553" s="14" t="str">
        <f>VLOOKUP(A4553, [1]orders!A:I,9,FALSE)</f>
        <v>lucy.woods@gmail.com</v>
      </c>
      <c r="K4553" s="14">
        <f>VLOOKUP(A4553, [1]orders!A:J,10,FALSE)</f>
        <v>90274</v>
      </c>
      <c r="L4553" s="2" t="str">
        <f>IFERROR(VLOOKUP(C4553, [5]stores!A:B, 2, FALSE), "Unknown")</f>
        <v>Santa Cruz Bikes</v>
      </c>
      <c r="M4553" s="2" t="str">
        <f>VLOOKUP(D4553,[3]products!A:B,2,FALSE)</f>
        <v>Surly Pack Rat - 2018</v>
      </c>
      <c r="N4553" s="2" t="str">
        <f>VLOOKUP(D4553, [3]products!A:H, 8, FALSE)</f>
        <v>Surly</v>
      </c>
      <c r="O4553" s="21">
        <f>VLOOKUP(A4553, [1]orders!A:D, 4, FALSE)</f>
        <v>43209</v>
      </c>
      <c r="P4553" s="2">
        <v>2</v>
      </c>
      <c r="Q4553" s="2">
        <v>1349</v>
      </c>
      <c r="R4553" s="27">
        <v>7.0000000000000007E-2</v>
      </c>
      <c r="S4553" s="2">
        <f t="shared" si="71"/>
        <v>2698</v>
      </c>
    </row>
    <row r="4554" spans="1:19" x14ac:dyDescent="0.3">
      <c r="A4554" s="2">
        <v>1558</v>
      </c>
      <c r="B4554" s="2">
        <v>1</v>
      </c>
      <c r="C4554" s="2">
        <f>VLOOKUP(A4554, [1]orders!A:G, 7, FALSE)</f>
        <v>2</v>
      </c>
      <c r="D4554" s="2">
        <v>46</v>
      </c>
      <c r="E4554" s="2">
        <f>VLOOKUP(C4554, [2]staffs!A:G,1,FALSE)</f>
        <v>2</v>
      </c>
      <c r="F4554" s="2" t="str">
        <f>VLOOKUP(E4554, [2]staffs!A:D,4,FALSE)</f>
        <v>mireya.copeland@bikes.shop</v>
      </c>
      <c r="G4554" s="2">
        <f>VLOOKUP(D4554, [3]products!$A:$D, 4, FALSE)</f>
        <v>6</v>
      </c>
      <c r="H4554" s="2" t="str">
        <f>VLOOKUP(G4554, [4]categories!A:B, 2, FALSE)</f>
        <v>Mountain Bikes</v>
      </c>
      <c r="I4554" s="14">
        <f>VLOOKUP(A4554, [1]orders!A:B,2,FALSE)</f>
        <v>63</v>
      </c>
      <c r="J4554" s="14" t="str">
        <f>VLOOKUP(A4554, [1]orders!A:I,9,FALSE)</f>
        <v>tenisha.lyons@aol.com</v>
      </c>
      <c r="K4554" s="14">
        <f>VLOOKUP(A4554, [1]orders!A:J,10,FALSE)</f>
        <v>11701</v>
      </c>
      <c r="L4554" s="2" t="str">
        <f>IFERROR(VLOOKUP(C4554, [5]stores!A:B, 2, FALSE), "Unknown")</f>
        <v>Baldwin Bikes</v>
      </c>
      <c r="M4554" s="2" t="str">
        <f>VLOOKUP(D4554,[3]products!A:B,2,FALSE)</f>
        <v>Haro SR 1.3 - 2017</v>
      </c>
      <c r="N4554" s="2" t="str">
        <f>VLOOKUP(D4554, [3]products!A:H, 8, FALSE)</f>
        <v>Haro</v>
      </c>
      <c r="O4554" s="21">
        <f>VLOOKUP(A4554, [1]orders!A:D, 4, FALSE)</f>
        <v>43209</v>
      </c>
      <c r="P4554" s="2">
        <v>2</v>
      </c>
      <c r="Q4554" s="2">
        <v>1409.99</v>
      </c>
      <c r="R4554" s="27">
        <v>7.0000000000000007E-2</v>
      </c>
      <c r="S4554" s="2">
        <f t="shared" si="71"/>
        <v>2819.98</v>
      </c>
    </row>
    <row r="4555" spans="1:19" x14ac:dyDescent="0.3">
      <c r="A4555" s="2">
        <v>1558</v>
      </c>
      <c r="B4555" s="2">
        <v>2</v>
      </c>
      <c r="C4555" s="2">
        <f>VLOOKUP(A4555, [1]orders!A:G, 7, FALSE)</f>
        <v>2</v>
      </c>
      <c r="D4555" s="2">
        <v>123</v>
      </c>
      <c r="E4555" s="2">
        <f>VLOOKUP(C4555, [2]staffs!A:G,1,FALSE)</f>
        <v>2</v>
      </c>
      <c r="F4555" s="2" t="str">
        <f>VLOOKUP(E4555, [2]staffs!A:D,4,FALSE)</f>
        <v>mireya.copeland@bikes.shop</v>
      </c>
      <c r="G4555" s="2">
        <f>VLOOKUP(D4555, [3]products!$A:$D, 4, FALSE)</f>
        <v>6</v>
      </c>
      <c r="H4555" s="2" t="str">
        <f>VLOOKUP(G4555, [4]categories!A:B, 2, FALSE)</f>
        <v>Mountain Bikes</v>
      </c>
      <c r="I4555" s="14">
        <f>VLOOKUP(A4555, [1]orders!A:B,2,FALSE)</f>
        <v>63</v>
      </c>
      <c r="J4555" s="14" t="str">
        <f>VLOOKUP(A4555, [1]orders!A:I,9,FALSE)</f>
        <v>tenisha.lyons@aol.com</v>
      </c>
      <c r="K4555" s="14">
        <f>VLOOKUP(A4555, [1]orders!A:J,10,FALSE)</f>
        <v>11701</v>
      </c>
      <c r="L4555" s="2" t="str">
        <f>IFERROR(VLOOKUP(C4555, [5]stores!A:B, 2, FALSE), "Unknown")</f>
        <v>Baldwin Bikes</v>
      </c>
      <c r="M4555" s="2" t="str">
        <f>VLOOKUP(D4555,[3]products!A:B,2,FALSE)</f>
        <v>Trek Farley Carbon Frameset - 2018</v>
      </c>
      <c r="N4555" s="2" t="str">
        <f>VLOOKUP(D4555, [3]products!A:H, 8, FALSE)</f>
        <v>Trek</v>
      </c>
      <c r="O4555" s="21">
        <f>VLOOKUP(A4555, [1]orders!A:D, 4, FALSE)</f>
        <v>43209</v>
      </c>
      <c r="P4555" s="2">
        <v>1</v>
      </c>
      <c r="Q4555" s="2">
        <v>999.99</v>
      </c>
      <c r="R4555" s="27">
        <v>7.0000000000000007E-2</v>
      </c>
      <c r="S4555" s="2">
        <f t="shared" si="71"/>
        <v>999.99</v>
      </c>
    </row>
    <row r="4556" spans="1:19" x14ac:dyDescent="0.3">
      <c r="A4556" s="2">
        <v>1558</v>
      </c>
      <c r="B4556" s="2">
        <v>3</v>
      </c>
      <c r="C4556" s="2">
        <f>VLOOKUP(A4556, [1]orders!A:G, 7, FALSE)</f>
        <v>2</v>
      </c>
      <c r="D4556" s="2">
        <v>4</v>
      </c>
      <c r="E4556" s="2">
        <f>VLOOKUP(C4556, [2]staffs!A:G,1,FALSE)</f>
        <v>2</v>
      </c>
      <c r="F4556" s="2" t="str">
        <f>VLOOKUP(E4556, [2]staffs!A:D,4,FALSE)</f>
        <v>mireya.copeland@bikes.shop</v>
      </c>
      <c r="G4556" s="2">
        <f>VLOOKUP(D4556, [3]products!$A:$D, 4, FALSE)</f>
        <v>6</v>
      </c>
      <c r="H4556" s="2" t="str">
        <f>VLOOKUP(G4556, [4]categories!A:B, 2, FALSE)</f>
        <v>Mountain Bikes</v>
      </c>
      <c r="I4556" s="14">
        <f>VLOOKUP(A4556, [1]orders!A:B,2,FALSE)</f>
        <v>63</v>
      </c>
      <c r="J4556" s="14" t="str">
        <f>VLOOKUP(A4556, [1]orders!A:I,9,FALSE)</f>
        <v>tenisha.lyons@aol.com</v>
      </c>
      <c r="K4556" s="14">
        <f>VLOOKUP(A4556, [1]orders!A:J,10,FALSE)</f>
        <v>11701</v>
      </c>
      <c r="L4556" s="2" t="str">
        <f>IFERROR(VLOOKUP(C4556, [5]stores!A:B, 2, FALSE), "Unknown")</f>
        <v>Baldwin Bikes</v>
      </c>
      <c r="M4556" s="2" t="str">
        <f>VLOOKUP(D4556,[3]products!A:B,2,FALSE)</f>
        <v>Trek Fuel EX 8 29 - 2016</v>
      </c>
      <c r="N4556" s="2" t="str">
        <f>VLOOKUP(D4556, [3]products!A:H, 8, FALSE)</f>
        <v>Trek</v>
      </c>
      <c r="O4556" s="21">
        <f>VLOOKUP(A4556, [1]orders!A:D, 4, FALSE)</f>
        <v>43209</v>
      </c>
      <c r="P4556" s="2">
        <v>1</v>
      </c>
      <c r="Q4556" s="2">
        <v>2899.99</v>
      </c>
      <c r="R4556" s="27">
        <v>0.05</v>
      </c>
      <c r="S4556" s="2">
        <f t="shared" si="71"/>
        <v>2899.99</v>
      </c>
    </row>
    <row r="4557" spans="1:19" x14ac:dyDescent="0.3">
      <c r="A4557" s="2">
        <v>1558</v>
      </c>
      <c r="B4557" s="2">
        <v>4</v>
      </c>
      <c r="C4557" s="2">
        <f>VLOOKUP(A4557, [1]orders!A:G, 7, FALSE)</f>
        <v>2</v>
      </c>
      <c r="D4557" s="2">
        <v>55</v>
      </c>
      <c r="E4557" s="2">
        <f>VLOOKUP(C4557, [2]staffs!A:G,1,FALSE)</f>
        <v>2</v>
      </c>
      <c r="F4557" s="2" t="str">
        <f>VLOOKUP(E4557, [2]staffs!A:D,4,FALSE)</f>
        <v>mireya.copeland@bikes.shop</v>
      </c>
      <c r="G4557" s="2">
        <f>VLOOKUP(D4557, [3]products!$A:$D, 4, FALSE)</f>
        <v>7</v>
      </c>
      <c r="H4557" s="2" t="str">
        <f>VLOOKUP(G4557, [4]categories!A:B, 2, FALSE)</f>
        <v>Road Bikes</v>
      </c>
      <c r="I4557" s="14">
        <f>VLOOKUP(A4557, [1]orders!A:B,2,FALSE)</f>
        <v>63</v>
      </c>
      <c r="J4557" s="14" t="str">
        <f>VLOOKUP(A4557, [1]orders!A:I,9,FALSE)</f>
        <v>tenisha.lyons@aol.com</v>
      </c>
      <c r="K4557" s="14">
        <f>VLOOKUP(A4557, [1]orders!A:J,10,FALSE)</f>
        <v>11701</v>
      </c>
      <c r="L4557" s="2" t="str">
        <f>IFERROR(VLOOKUP(C4557, [5]stores!A:B, 2, FALSE), "Unknown")</f>
        <v>Baldwin Bikes</v>
      </c>
      <c r="M4557" s="2" t="str">
        <f>VLOOKUP(D4557,[3]products!A:B,2,FALSE)</f>
        <v>Trek Domane S 6 - 2017</v>
      </c>
      <c r="N4557" s="2" t="str">
        <f>VLOOKUP(D4557, [3]products!A:H, 8, FALSE)</f>
        <v>Trek</v>
      </c>
      <c r="O4557" s="21">
        <f>VLOOKUP(A4557, [1]orders!A:D, 4, FALSE)</f>
        <v>43209</v>
      </c>
      <c r="P4557" s="2">
        <v>1</v>
      </c>
      <c r="Q4557" s="2">
        <v>2699.99</v>
      </c>
      <c r="R4557" s="27">
        <v>0.2</v>
      </c>
      <c r="S4557" s="2">
        <f t="shared" si="71"/>
        <v>2699.99</v>
      </c>
    </row>
    <row r="4558" spans="1:19" x14ac:dyDescent="0.3">
      <c r="A4558" s="2">
        <v>1558</v>
      </c>
      <c r="B4558" s="2">
        <v>5</v>
      </c>
      <c r="C4558" s="2">
        <f>VLOOKUP(A4558, [1]orders!A:G, 7, FALSE)</f>
        <v>2</v>
      </c>
      <c r="D4558" s="2">
        <v>253</v>
      </c>
      <c r="E4558" s="2">
        <f>VLOOKUP(C4558, [2]staffs!A:G,1,FALSE)</f>
        <v>2</v>
      </c>
      <c r="F4558" s="2" t="str">
        <f>VLOOKUP(E4558, [2]staffs!A:D,4,FALSE)</f>
        <v>mireya.copeland@bikes.shop</v>
      </c>
      <c r="G4558" s="2">
        <f>VLOOKUP(D4558, [3]products!$A:$D, 4, FALSE)</f>
        <v>3</v>
      </c>
      <c r="H4558" s="2" t="str">
        <f>VLOOKUP(G4558, [4]categories!A:B, 2, FALSE)</f>
        <v>Cruisers Bicycles</v>
      </c>
      <c r="I4558" s="14">
        <f>VLOOKUP(A4558, [1]orders!A:B,2,FALSE)</f>
        <v>63</v>
      </c>
      <c r="J4558" s="14" t="str">
        <f>VLOOKUP(A4558, [1]orders!A:I,9,FALSE)</f>
        <v>tenisha.lyons@aol.com</v>
      </c>
      <c r="K4558" s="14">
        <f>VLOOKUP(A4558, [1]orders!A:J,10,FALSE)</f>
        <v>11701</v>
      </c>
      <c r="L4558" s="2" t="str">
        <f>IFERROR(VLOOKUP(C4558, [5]stores!A:B, 2, FALSE), "Unknown")</f>
        <v>Baldwin Bikes</v>
      </c>
      <c r="M4558" s="2" t="str">
        <f>VLOOKUP(D4558,[3]products!A:B,2,FALSE)</f>
        <v>Electra Townie Go! 8i Ladies' - 2018</v>
      </c>
      <c r="N4558" s="2" t="str">
        <f>VLOOKUP(D4558, [3]products!A:H, 8, FALSE)</f>
        <v>Electra</v>
      </c>
      <c r="O4558" s="21">
        <f>VLOOKUP(A4558, [1]orders!A:D, 4, FALSE)</f>
        <v>43209</v>
      </c>
      <c r="P4558" s="2">
        <v>1</v>
      </c>
      <c r="Q4558" s="2">
        <v>2599.9899999999998</v>
      </c>
      <c r="R4558" s="27">
        <v>7.0000000000000007E-2</v>
      </c>
      <c r="S4558" s="2">
        <f t="shared" si="71"/>
        <v>2599.9899999999998</v>
      </c>
    </row>
    <row r="4559" spans="1:19" x14ac:dyDescent="0.3">
      <c r="A4559" s="2">
        <v>1559</v>
      </c>
      <c r="B4559" s="2">
        <v>1</v>
      </c>
      <c r="C4559" s="2">
        <f>VLOOKUP(A4559, [1]orders!A:G, 7, FALSE)</f>
        <v>2</v>
      </c>
      <c r="D4559" s="2">
        <v>101</v>
      </c>
      <c r="E4559" s="2">
        <f>VLOOKUP(C4559, [2]staffs!A:G,1,FALSE)</f>
        <v>2</v>
      </c>
      <c r="F4559" s="2" t="str">
        <f>VLOOKUP(E4559, [2]staffs!A:D,4,FALSE)</f>
        <v>mireya.copeland@bikes.shop</v>
      </c>
      <c r="G4559" s="2">
        <f>VLOOKUP(D4559, [3]products!$A:$D, 4, FALSE)</f>
        <v>1</v>
      </c>
      <c r="H4559" s="2" t="str">
        <f>VLOOKUP(G4559, [4]categories!A:B, 2, FALSE)</f>
        <v>Children Bicycles</v>
      </c>
      <c r="I4559" s="14">
        <f>VLOOKUP(A4559, [1]orders!A:B,2,FALSE)</f>
        <v>42</v>
      </c>
      <c r="J4559" s="14" t="str">
        <f>VLOOKUP(A4559, [1]orders!A:I,9,FALSE)</f>
        <v>tangela.quinn@aol.com</v>
      </c>
      <c r="K4559" s="14">
        <f>VLOOKUP(A4559, [1]orders!A:J,10,FALSE)</f>
        <v>11418</v>
      </c>
      <c r="L4559" s="2" t="str">
        <f>IFERROR(VLOOKUP(C4559, [5]stores!A:B, 2, FALSE), "Unknown")</f>
        <v>Baldwin Bikes</v>
      </c>
      <c r="M4559" s="2" t="str">
        <f>VLOOKUP(D4559,[3]products!A:B,2,FALSE)</f>
        <v>Electra Townie 7D (20-inch) - Boys' - 2017</v>
      </c>
      <c r="N4559" s="2" t="str">
        <f>VLOOKUP(D4559, [3]products!A:H, 8, FALSE)</f>
        <v>Electra</v>
      </c>
      <c r="O4559" s="21">
        <f>VLOOKUP(A4559, [1]orders!A:D, 4, FALSE)</f>
        <v>43210</v>
      </c>
      <c r="P4559" s="2">
        <v>2</v>
      </c>
      <c r="Q4559" s="2">
        <v>339.99</v>
      </c>
      <c r="R4559" s="27">
        <v>7.0000000000000007E-2</v>
      </c>
      <c r="S4559" s="2">
        <f t="shared" si="71"/>
        <v>679.98</v>
      </c>
    </row>
    <row r="4560" spans="1:19" x14ac:dyDescent="0.3">
      <c r="A4560" s="2">
        <v>1559</v>
      </c>
      <c r="B4560" s="2">
        <v>2</v>
      </c>
      <c r="C4560" s="2">
        <f>VLOOKUP(A4560, [1]orders!A:G, 7, FALSE)</f>
        <v>2</v>
      </c>
      <c r="D4560" s="2">
        <v>18</v>
      </c>
      <c r="E4560" s="2">
        <f>VLOOKUP(C4560, [2]staffs!A:G,1,FALSE)</f>
        <v>2</v>
      </c>
      <c r="F4560" s="2" t="str">
        <f>VLOOKUP(E4560, [2]staffs!A:D,4,FALSE)</f>
        <v>mireya.copeland@bikes.shop</v>
      </c>
      <c r="G4560" s="2">
        <f>VLOOKUP(D4560, [3]products!$A:$D, 4, FALSE)</f>
        <v>3</v>
      </c>
      <c r="H4560" s="2" t="str">
        <f>VLOOKUP(G4560, [4]categories!A:B, 2, FALSE)</f>
        <v>Cruisers Bicycles</v>
      </c>
      <c r="I4560" s="14">
        <f>VLOOKUP(A4560, [1]orders!A:B,2,FALSE)</f>
        <v>42</v>
      </c>
      <c r="J4560" s="14" t="str">
        <f>VLOOKUP(A4560, [1]orders!A:I,9,FALSE)</f>
        <v>tangela.quinn@aol.com</v>
      </c>
      <c r="K4560" s="14">
        <f>VLOOKUP(A4560, [1]orders!A:J,10,FALSE)</f>
        <v>11418</v>
      </c>
      <c r="L4560" s="2" t="str">
        <f>IFERROR(VLOOKUP(C4560, [5]stores!A:B, 2, FALSE), "Unknown")</f>
        <v>Baldwin Bikes</v>
      </c>
      <c r="M4560" s="2" t="str">
        <f>VLOOKUP(D4560,[3]products!A:B,2,FALSE)</f>
        <v>Pure Cycles Western 3-Speed - Women's - 2015/2016</v>
      </c>
      <c r="N4560" s="2" t="str">
        <f>VLOOKUP(D4560, [3]products!A:H, 8, FALSE)</f>
        <v>Pure Cycles</v>
      </c>
      <c r="O4560" s="21">
        <f>VLOOKUP(A4560, [1]orders!A:D, 4, FALSE)</f>
        <v>43210</v>
      </c>
      <c r="P4560" s="2">
        <v>1</v>
      </c>
      <c r="Q4560" s="2">
        <v>449</v>
      </c>
      <c r="R4560" s="27">
        <v>0.1</v>
      </c>
      <c r="S4560" s="2">
        <f t="shared" si="71"/>
        <v>449</v>
      </c>
    </row>
    <row r="4561" spans="1:19" x14ac:dyDescent="0.3">
      <c r="A4561" s="2">
        <v>1559</v>
      </c>
      <c r="B4561" s="2">
        <v>3</v>
      </c>
      <c r="C4561" s="2">
        <f>VLOOKUP(A4561, [1]orders!A:G, 7, FALSE)</f>
        <v>2</v>
      </c>
      <c r="D4561" s="2">
        <v>54</v>
      </c>
      <c r="E4561" s="2">
        <f>VLOOKUP(C4561, [2]staffs!A:G,1,FALSE)</f>
        <v>2</v>
      </c>
      <c r="F4561" s="2" t="str">
        <f>VLOOKUP(E4561, [2]staffs!A:D,4,FALSE)</f>
        <v>mireya.copeland@bikes.shop</v>
      </c>
      <c r="G4561" s="2">
        <f>VLOOKUP(D4561, [3]products!$A:$D, 4, FALSE)</f>
        <v>7</v>
      </c>
      <c r="H4561" s="2" t="str">
        <f>VLOOKUP(G4561, [4]categories!A:B, 2, FALSE)</f>
        <v>Road Bikes</v>
      </c>
      <c r="I4561" s="14">
        <f>VLOOKUP(A4561, [1]orders!A:B,2,FALSE)</f>
        <v>42</v>
      </c>
      <c r="J4561" s="14" t="str">
        <f>VLOOKUP(A4561, [1]orders!A:I,9,FALSE)</f>
        <v>tangela.quinn@aol.com</v>
      </c>
      <c r="K4561" s="14">
        <f>VLOOKUP(A4561, [1]orders!A:J,10,FALSE)</f>
        <v>11418</v>
      </c>
      <c r="L4561" s="2" t="str">
        <f>IFERROR(VLOOKUP(C4561, [5]stores!A:B, 2, FALSE), "Unknown")</f>
        <v>Baldwin Bikes</v>
      </c>
      <c r="M4561" s="2" t="str">
        <f>VLOOKUP(D4561,[3]products!A:B,2,FALSE)</f>
        <v>Trek Domane SL Disc Frameset - 2017</v>
      </c>
      <c r="N4561" s="2" t="str">
        <f>VLOOKUP(D4561, [3]products!A:H, 8, FALSE)</f>
        <v>Trek</v>
      </c>
      <c r="O4561" s="21">
        <f>VLOOKUP(A4561, [1]orders!A:D, 4, FALSE)</f>
        <v>43210</v>
      </c>
      <c r="P4561" s="2">
        <v>2</v>
      </c>
      <c r="Q4561" s="2">
        <v>3199.99</v>
      </c>
      <c r="R4561" s="27">
        <v>0.1</v>
      </c>
      <c r="S4561" s="2">
        <f t="shared" si="71"/>
        <v>6399.98</v>
      </c>
    </row>
    <row r="4562" spans="1:19" x14ac:dyDescent="0.3">
      <c r="A4562" s="2">
        <v>1559</v>
      </c>
      <c r="B4562" s="2">
        <v>4</v>
      </c>
      <c r="C4562" s="2">
        <f>VLOOKUP(A4562, [1]orders!A:G, 7, FALSE)</f>
        <v>2</v>
      </c>
      <c r="D4562" s="2">
        <v>221</v>
      </c>
      <c r="E4562" s="2">
        <f>VLOOKUP(C4562, [2]staffs!A:G,1,FALSE)</f>
        <v>2</v>
      </c>
      <c r="F4562" s="2" t="str">
        <f>VLOOKUP(E4562, [2]staffs!A:D,4,FALSE)</f>
        <v>mireya.copeland@bikes.shop</v>
      </c>
      <c r="G4562" s="2">
        <f>VLOOKUP(D4562, [3]products!$A:$D, 4, FALSE)</f>
        <v>3</v>
      </c>
      <c r="H4562" s="2" t="str">
        <f>VLOOKUP(G4562, [4]categories!A:B, 2, FALSE)</f>
        <v>Cruisers Bicycles</v>
      </c>
      <c r="I4562" s="14">
        <f>VLOOKUP(A4562, [1]orders!A:B,2,FALSE)</f>
        <v>42</v>
      </c>
      <c r="J4562" s="14" t="str">
        <f>VLOOKUP(A4562, [1]orders!A:I,9,FALSE)</f>
        <v>tangela.quinn@aol.com</v>
      </c>
      <c r="K4562" s="14">
        <f>VLOOKUP(A4562, [1]orders!A:J,10,FALSE)</f>
        <v>11418</v>
      </c>
      <c r="L4562" s="2" t="str">
        <f>IFERROR(VLOOKUP(C4562, [5]stores!A:B, 2, FALSE), "Unknown")</f>
        <v>Baldwin Bikes</v>
      </c>
      <c r="M4562" s="2" t="str">
        <f>VLOOKUP(D4562,[3]products!A:B,2,FALSE)</f>
        <v>Electra Cruiser 7D Ladies' - 2016/2018</v>
      </c>
      <c r="N4562" s="2" t="str">
        <f>VLOOKUP(D4562, [3]products!A:H, 8, FALSE)</f>
        <v>Electra</v>
      </c>
      <c r="O4562" s="21">
        <f>VLOOKUP(A4562, [1]orders!A:D, 4, FALSE)</f>
        <v>43210</v>
      </c>
      <c r="P4562" s="2">
        <v>1</v>
      </c>
      <c r="Q4562" s="2">
        <v>319.99</v>
      </c>
      <c r="R4562" s="27">
        <v>0.1</v>
      </c>
      <c r="S4562" s="2">
        <f t="shared" si="71"/>
        <v>319.99</v>
      </c>
    </row>
    <row r="4563" spans="1:19" x14ac:dyDescent="0.3">
      <c r="A4563" s="2">
        <v>1560</v>
      </c>
      <c r="B4563" s="2">
        <v>1</v>
      </c>
      <c r="C4563" s="2">
        <f>VLOOKUP(A4563, [1]orders!A:G, 7, FALSE)</f>
        <v>2</v>
      </c>
      <c r="D4563" s="2">
        <v>118</v>
      </c>
      <c r="E4563" s="2">
        <f>VLOOKUP(C4563, [2]staffs!A:G,1,FALSE)</f>
        <v>2</v>
      </c>
      <c r="F4563" s="2" t="str">
        <f>VLOOKUP(E4563, [2]staffs!A:D,4,FALSE)</f>
        <v>mireya.copeland@bikes.shop</v>
      </c>
      <c r="G4563" s="2">
        <f>VLOOKUP(D4563, [3]products!$A:$D, 4, FALSE)</f>
        <v>6</v>
      </c>
      <c r="H4563" s="2" t="str">
        <f>VLOOKUP(G4563, [4]categories!A:B, 2, FALSE)</f>
        <v>Mountain Bikes</v>
      </c>
      <c r="I4563" s="14">
        <f>VLOOKUP(A4563, [1]orders!A:B,2,FALSE)</f>
        <v>57</v>
      </c>
      <c r="J4563" s="14" t="str">
        <f>VLOOKUP(A4563, [1]orders!A:I,9,FALSE)</f>
        <v>pamala.henry@aol.com</v>
      </c>
      <c r="K4563" s="14">
        <f>VLOOKUP(A4563, [1]orders!A:J,10,FALSE)</f>
        <v>10451</v>
      </c>
      <c r="L4563" s="2" t="str">
        <f>IFERROR(VLOOKUP(C4563, [5]stores!A:B, 2, FALSE), "Unknown")</f>
        <v>Baldwin Bikes</v>
      </c>
      <c r="M4563" s="2" t="str">
        <f>VLOOKUP(D4563,[3]products!A:B,2,FALSE)</f>
        <v>Trek X-Caliber 8 - 2018</v>
      </c>
      <c r="N4563" s="2" t="str">
        <f>VLOOKUP(D4563, [3]products!A:H, 8, FALSE)</f>
        <v>Trek</v>
      </c>
      <c r="O4563" s="21">
        <f>VLOOKUP(A4563, [1]orders!A:D, 4, FALSE)</f>
        <v>43210</v>
      </c>
      <c r="P4563" s="2">
        <v>2</v>
      </c>
      <c r="Q4563" s="2">
        <v>999.99</v>
      </c>
      <c r="R4563" s="27">
        <v>0.2</v>
      </c>
      <c r="S4563" s="2">
        <f t="shared" si="71"/>
        <v>1999.98</v>
      </c>
    </row>
    <row r="4564" spans="1:19" x14ac:dyDescent="0.3">
      <c r="A4564" s="2">
        <v>1560</v>
      </c>
      <c r="B4564" s="2">
        <v>2</v>
      </c>
      <c r="C4564" s="2">
        <f>VLOOKUP(A4564, [1]orders!A:G, 7, FALSE)</f>
        <v>2</v>
      </c>
      <c r="D4564" s="2">
        <v>41</v>
      </c>
      <c r="E4564" s="2">
        <f>VLOOKUP(C4564, [2]staffs!A:G,1,FALSE)</f>
        <v>2</v>
      </c>
      <c r="F4564" s="2" t="str">
        <f>VLOOKUP(E4564, [2]staffs!A:D,4,FALSE)</f>
        <v>mireya.copeland@bikes.shop</v>
      </c>
      <c r="G4564" s="2">
        <f>VLOOKUP(D4564, [3]products!$A:$D, 4, FALSE)</f>
        <v>6</v>
      </c>
      <c r="H4564" s="2" t="str">
        <f>VLOOKUP(G4564, [4]categories!A:B, 2, FALSE)</f>
        <v>Mountain Bikes</v>
      </c>
      <c r="I4564" s="14">
        <f>VLOOKUP(A4564, [1]orders!A:B,2,FALSE)</f>
        <v>57</v>
      </c>
      <c r="J4564" s="14" t="str">
        <f>VLOOKUP(A4564, [1]orders!A:I,9,FALSE)</f>
        <v>pamala.henry@aol.com</v>
      </c>
      <c r="K4564" s="14">
        <f>VLOOKUP(A4564, [1]orders!A:J,10,FALSE)</f>
        <v>10451</v>
      </c>
      <c r="L4564" s="2" t="str">
        <f>IFERROR(VLOOKUP(C4564, [5]stores!A:B, 2, FALSE), "Unknown")</f>
        <v>Baldwin Bikes</v>
      </c>
      <c r="M4564" s="2" t="str">
        <f>VLOOKUP(D4564,[3]products!A:B,2,FALSE)</f>
        <v>Haro Shift R3 - 2017</v>
      </c>
      <c r="N4564" s="2" t="str">
        <f>VLOOKUP(D4564, [3]products!A:H, 8, FALSE)</f>
        <v>Haro</v>
      </c>
      <c r="O4564" s="21">
        <f>VLOOKUP(A4564, [1]orders!A:D, 4, FALSE)</f>
        <v>43210</v>
      </c>
      <c r="P4564" s="2">
        <v>1</v>
      </c>
      <c r="Q4564" s="2">
        <v>1469.99</v>
      </c>
      <c r="R4564" s="27">
        <v>0.2</v>
      </c>
      <c r="S4564" s="2">
        <f t="shared" si="71"/>
        <v>1469.99</v>
      </c>
    </row>
    <row r="4565" spans="1:19" x14ac:dyDescent="0.3">
      <c r="A4565" s="2">
        <v>1561</v>
      </c>
      <c r="B4565" s="2">
        <v>1</v>
      </c>
      <c r="C4565" s="2">
        <f>VLOOKUP(A4565, [1]orders!A:G, 7, FALSE)</f>
        <v>2</v>
      </c>
      <c r="D4565" s="2">
        <v>181</v>
      </c>
      <c r="E4565" s="2">
        <f>VLOOKUP(C4565, [2]staffs!A:G,1,FALSE)</f>
        <v>2</v>
      </c>
      <c r="F4565" s="2" t="str">
        <f>VLOOKUP(E4565, [2]staffs!A:D,4,FALSE)</f>
        <v>mireya.copeland@bikes.shop</v>
      </c>
      <c r="G4565" s="2">
        <f>VLOOKUP(D4565, [3]products!$A:$D, 4, FALSE)</f>
        <v>7</v>
      </c>
      <c r="H4565" s="2" t="str">
        <f>VLOOKUP(G4565, [4]categories!A:B, 2, FALSE)</f>
        <v>Road Bikes</v>
      </c>
      <c r="I4565" s="14">
        <f>VLOOKUP(A4565, [1]orders!A:B,2,FALSE)</f>
        <v>65</v>
      </c>
      <c r="J4565" s="14" t="str">
        <f>VLOOKUP(A4565, [1]orders!A:I,9,FALSE)</f>
        <v>kanesha.vega@gmail.com</v>
      </c>
      <c r="K4565" s="14">
        <f>VLOOKUP(A4565, [1]orders!A:J,10,FALSE)</f>
        <v>13440</v>
      </c>
      <c r="L4565" s="2" t="str">
        <f>IFERROR(VLOOKUP(C4565, [5]stores!A:B, 2, FALSE), "Unknown")</f>
        <v>Baldwin Bikes</v>
      </c>
      <c r="M4565" s="2" t="str">
        <f>VLOOKUP(D4565,[3]products!A:B,2,FALSE)</f>
        <v>Trek Domane SL 5 - 2018</v>
      </c>
      <c r="N4565" s="2" t="str">
        <f>VLOOKUP(D4565, [3]products!A:H, 8, FALSE)</f>
        <v>Trek</v>
      </c>
      <c r="O4565" s="21">
        <f>VLOOKUP(A4565, [1]orders!A:D, 4, FALSE)</f>
        <v>43210</v>
      </c>
      <c r="P4565" s="2">
        <v>2</v>
      </c>
      <c r="Q4565" s="2">
        <v>2199.9899999999998</v>
      </c>
      <c r="R4565" s="27">
        <v>7.0000000000000007E-2</v>
      </c>
      <c r="S4565" s="2">
        <f t="shared" si="71"/>
        <v>4399.9799999999996</v>
      </c>
    </row>
    <row r="4566" spans="1:19" x14ac:dyDescent="0.3">
      <c r="A4566" s="2">
        <v>1561</v>
      </c>
      <c r="B4566" s="2">
        <v>2</v>
      </c>
      <c r="C4566" s="2">
        <f>VLOOKUP(A4566, [1]orders!A:G, 7, FALSE)</f>
        <v>2</v>
      </c>
      <c r="D4566" s="2">
        <v>297</v>
      </c>
      <c r="E4566" s="2">
        <f>VLOOKUP(C4566, [2]staffs!A:G,1,FALSE)</f>
        <v>2</v>
      </c>
      <c r="F4566" s="2" t="str">
        <f>VLOOKUP(E4566, [2]staffs!A:D,4,FALSE)</f>
        <v>mireya.copeland@bikes.shop</v>
      </c>
      <c r="G4566" s="2">
        <f>VLOOKUP(D4566, [3]products!$A:$D, 4, FALSE)</f>
        <v>1</v>
      </c>
      <c r="H4566" s="2" t="str">
        <f>VLOOKUP(G4566, [4]categories!A:B, 2, FALSE)</f>
        <v>Children Bicycles</v>
      </c>
      <c r="I4566" s="14">
        <f>VLOOKUP(A4566, [1]orders!A:B,2,FALSE)</f>
        <v>65</v>
      </c>
      <c r="J4566" s="14" t="str">
        <f>VLOOKUP(A4566, [1]orders!A:I,9,FALSE)</f>
        <v>kanesha.vega@gmail.com</v>
      </c>
      <c r="K4566" s="14">
        <f>VLOOKUP(A4566, [1]orders!A:J,10,FALSE)</f>
        <v>13440</v>
      </c>
      <c r="L4566" s="2" t="str">
        <f>IFERROR(VLOOKUP(C4566, [5]stores!A:B, 2, FALSE), "Unknown")</f>
        <v>Baldwin Bikes</v>
      </c>
      <c r="M4566" s="2" t="str">
        <f>VLOOKUP(D4566,[3]products!A:B,2,FALSE)</f>
        <v>Electra Under-The-Sea 1 16" - 2018</v>
      </c>
      <c r="N4566" s="2" t="str">
        <f>VLOOKUP(D4566, [3]products!A:H, 8, FALSE)</f>
        <v>Electra</v>
      </c>
      <c r="O4566" s="21">
        <f>VLOOKUP(A4566, [1]orders!A:D, 4, FALSE)</f>
        <v>43210</v>
      </c>
      <c r="P4566" s="2">
        <v>2</v>
      </c>
      <c r="Q4566" s="2">
        <v>279.99</v>
      </c>
      <c r="R4566" s="27">
        <v>0.05</v>
      </c>
      <c r="S4566" s="2">
        <f t="shared" si="71"/>
        <v>559.98</v>
      </c>
    </row>
    <row r="4567" spans="1:19" x14ac:dyDescent="0.3">
      <c r="A4567" s="2">
        <v>1562</v>
      </c>
      <c r="B4567" s="2">
        <v>1</v>
      </c>
      <c r="C4567" s="2">
        <f>VLOOKUP(A4567, [1]orders!A:G, 7, FALSE)</f>
        <v>2</v>
      </c>
      <c r="D4567" s="2">
        <v>54</v>
      </c>
      <c r="E4567" s="2">
        <f>VLOOKUP(C4567, [2]staffs!A:G,1,FALSE)</f>
        <v>2</v>
      </c>
      <c r="F4567" s="2" t="str">
        <f>VLOOKUP(E4567, [2]staffs!A:D,4,FALSE)</f>
        <v>mireya.copeland@bikes.shop</v>
      </c>
      <c r="G4567" s="2">
        <f>VLOOKUP(D4567, [3]products!$A:$D, 4, FALSE)</f>
        <v>7</v>
      </c>
      <c r="H4567" s="2" t="str">
        <f>VLOOKUP(G4567, [4]categories!A:B, 2, FALSE)</f>
        <v>Road Bikes</v>
      </c>
      <c r="I4567" s="14">
        <f>VLOOKUP(A4567, [1]orders!A:B,2,FALSE)</f>
        <v>88</v>
      </c>
      <c r="J4567" s="14" t="str">
        <f>VLOOKUP(A4567, [1]orders!A:I,9,FALSE)</f>
        <v>titus.bullock@gmail.com</v>
      </c>
      <c r="K4567" s="14">
        <f>VLOOKUP(A4567, [1]orders!A:J,10,FALSE)</f>
        <v>11423</v>
      </c>
      <c r="L4567" s="2" t="str">
        <f>IFERROR(VLOOKUP(C4567, [5]stores!A:B, 2, FALSE), "Unknown")</f>
        <v>Baldwin Bikes</v>
      </c>
      <c r="M4567" s="2" t="str">
        <f>VLOOKUP(D4567,[3]products!A:B,2,FALSE)</f>
        <v>Trek Domane SL Disc Frameset - 2017</v>
      </c>
      <c r="N4567" s="2" t="str">
        <f>VLOOKUP(D4567, [3]products!A:H, 8, FALSE)</f>
        <v>Trek</v>
      </c>
      <c r="O4567" s="21">
        <f>VLOOKUP(A4567, [1]orders!A:D, 4, FALSE)</f>
        <v>43210</v>
      </c>
      <c r="P4567" s="2">
        <v>1</v>
      </c>
      <c r="Q4567" s="2">
        <v>3199.99</v>
      </c>
      <c r="R4567" s="27">
        <v>0.2</v>
      </c>
      <c r="S4567" s="2">
        <f t="shared" si="71"/>
        <v>3199.99</v>
      </c>
    </row>
    <row r="4568" spans="1:19" x14ac:dyDescent="0.3">
      <c r="A4568" s="2">
        <v>1562</v>
      </c>
      <c r="B4568" s="2">
        <v>2</v>
      </c>
      <c r="C4568" s="2">
        <f>VLOOKUP(A4568, [1]orders!A:G, 7, FALSE)</f>
        <v>2</v>
      </c>
      <c r="D4568" s="2">
        <v>66</v>
      </c>
      <c r="E4568" s="2">
        <f>VLOOKUP(C4568, [2]staffs!A:G,1,FALSE)</f>
        <v>2</v>
      </c>
      <c r="F4568" s="2" t="str">
        <f>VLOOKUP(E4568, [2]staffs!A:D,4,FALSE)</f>
        <v>mireya.copeland@bikes.shop</v>
      </c>
      <c r="G4568" s="2">
        <f>VLOOKUP(D4568, [3]products!$A:$D, 4, FALSE)</f>
        <v>3</v>
      </c>
      <c r="H4568" s="2" t="str">
        <f>VLOOKUP(G4568, [4]categories!A:B, 2, FALSE)</f>
        <v>Cruisers Bicycles</v>
      </c>
      <c r="I4568" s="14">
        <f>VLOOKUP(A4568, [1]orders!A:B,2,FALSE)</f>
        <v>88</v>
      </c>
      <c r="J4568" s="14" t="str">
        <f>VLOOKUP(A4568, [1]orders!A:I,9,FALSE)</f>
        <v>titus.bullock@gmail.com</v>
      </c>
      <c r="K4568" s="14">
        <f>VLOOKUP(A4568, [1]orders!A:J,10,FALSE)</f>
        <v>11423</v>
      </c>
      <c r="L4568" s="2" t="str">
        <f>IFERROR(VLOOKUP(C4568, [5]stores!A:B, 2, FALSE), "Unknown")</f>
        <v>Baldwin Bikes</v>
      </c>
      <c r="M4568" s="2" t="str">
        <f>VLOOKUP(D4568,[3]products!A:B,2,FALSE)</f>
        <v>Sun Bicycles Revolutions 24 - 2017</v>
      </c>
      <c r="N4568" s="2" t="str">
        <f>VLOOKUP(D4568, [3]products!A:H, 8, FALSE)</f>
        <v>Sun Bicycles</v>
      </c>
      <c r="O4568" s="21">
        <f>VLOOKUP(A4568, [1]orders!A:D, 4, FALSE)</f>
        <v>43210</v>
      </c>
      <c r="P4568" s="2">
        <v>1</v>
      </c>
      <c r="Q4568" s="2">
        <v>250.99</v>
      </c>
      <c r="R4568" s="27">
        <v>0.2</v>
      </c>
      <c r="S4568" s="2">
        <f t="shared" si="71"/>
        <v>250.99</v>
      </c>
    </row>
    <row r="4569" spans="1:19" x14ac:dyDescent="0.3">
      <c r="A4569" s="2">
        <v>1562</v>
      </c>
      <c r="B4569" s="2">
        <v>3</v>
      </c>
      <c r="C4569" s="2">
        <f>VLOOKUP(A4569, [1]orders!A:G, 7, FALSE)</f>
        <v>2</v>
      </c>
      <c r="D4569" s="2">
        <v>115</v>
      </c>
      <c r="E4569" s="2">
        <f>VLOOKUP(C4569, [2]staffs!A:G,1,FALSE)</f>
        <v>2</v>
      </c>
      <c r="F4569" s="2" t="str">
        <f>VLOOKUP(E4569, [2]staffs!A:D,4,FALSE)</f>
        <v>mireya.copeland@bikes.shop</v>
      </c>
      <c r="G4569" s="2">
        <f>VLOOKUP(D4569, [3]products!$A:$D, 4, FALSE)</f>
        <v>6</v>
      </c>
      <c r="H4569" s="2" t="str">
        <f>VLOOKUP(G4569, [4]categories!A:B, 2, FALSE)</f>
        <v>Mountain Bikes</v>
      </c>
      <c r="I4569" s="14">
        <f>VLOOKUP(A4569, [1]orders!A:B,2,FALSE)</f>
        <v>88</v>
      </c>
      <c r="J4569" s="14" t="str">
        <f>VLOOKUP(A4569, [1]orders!A:I,9,FALSE)</f>
        <v>titus.bullock@gmail.com</v>
      </c>
      <c r="K4569" s="14">
        <f>VLOOKUP(A4569, [1]orders!A:J,10,FALSE)</f>
        <v>11423</v>
      </c>
      <c r="L4569" s="2" t="str">
        <f>IFERROR(VLOOKUP(C4569, [5]stores!A:B, 2, FALSE), "Unknown")</f>
        <v>Baldwin Bikes</v>
      </c>
      <c r="M4569" s="2" t="str">
        <f>VLOOKUP(D4569,[3]products!A:B,2,FALSE)</f>
        <v>Trek Fuel EX 8 29 - 2018</v>
      </c>
      <c r="N4569" s="2" t="str">
        <f>VLOOKUP(D4569, [3]products!A:H, 8, FALSE)</f>
        <v>Trek</v>
      </c>
      <c r="O4569" s="21">
        <f>VLOOKUP(A4569, [1]orders!A:D, 4, FALSE)</f>
        <v>43210</v>
      </c>
      <c r="P4569" s="2">
        <v>2</v>
      </c>
      <c r="Q4569" s="2">
        <v>3199.99</v>
      </c>
      <c r="R4569" s="27">
        <v>7.0000000000000007E-2</v>
      </c>
      <c r="S4569" s="2">
        <f t="shared" si="71"/>
        <v>6399.98</v>
      </c>
    </row>
    <row r="4570" spans="1:19" x14ac:dyDescent="0.3">
      <c r="A4570" s="2">
        <v>1563</v>
      </c>
      <c r="B4570" s="2">
        <v>1</v>
      </c>
      <c r="C4570" s="2">
        <f>VLOOKUP(A4570, [1]orders!A:G, 7, FALSE)</f>
        <v>3</v>
      </c>
      <c r="D4570" s="2">
        <v>188</v>
      </c>
      <c r="E4570" s="2">
        <f>VLOOKUP(C4570, [2]staffs!A:G,1,FALSE)</f>
        <v>3</v>
      </c>
      <c r="F4570" s="2" t="str">
        <f>VLOOKUP(E4570, [2]staffs!A:D,4,FALSE)</f>
        <v>genna.serrano@bikes.shop</v>
      </c>
      <c r="G4570" s="2">
        <f>VLOOKUP(D4570, [3]products!$A:$D, 4, FALSE)</f>
        <v>5</v>
      </c>
      <c r="H4570" s="2" t="str">
        <f>VLOOKUP(G4570, [4]categories!A:B, 2, FALSE)</f>
        <v>Electric Bikes</v>
      </c>
      <c r="I4570" s="14">
        <f>VLOOKUP(A4570, [1]orders!A:B,2,FALSE)</f>
        <v>77</v>
      </c>
      <c r="J4570" s="14" t="str">
        <f>VLOOKUP(A4570, [1]orders!A:I,9,FALSE)</f>
        <v>keri.bridges@gmail.com</v>
      </c>
      <c r="K4570" s="14">
        <f>VLOOKUP(A4570, [1]orders!A:J,10,FALSE)</f>
        <v>75080</v>
      </c>
      <c r="L4570" s="2" t="str">
        <f>IFERROR(VLOOKUP(C4570, [5]stores!A:B, 2, FALSE), "Unknown")</f>
        <v>Rowlett Bikes</v>
      </c>
      <c r="M4570" s="2" t="str">
        <f>VLOOKUP(D4570,[3]products!A:B,2,FALSE)</f>
        <v>Trek XM700+ Lowstep - 2018</v>
      </c>
      <c r="N4570" s="2" t="str">
        <f>VLOOKUP(D4570, [3]products!A:H, 8, FALSE)</f>
        <v>Trek</v>
      </c>
      <c r="O4570" s="21">
        <f>VLOOKUP(A4570, [1]orders!A:D, 4, FALSE)</f>
        <v>43210</v>
      </c>
      <c r="P4570" s="2">
        <v>1</v>
      </c>
      <c r="Q4570" s="2">
        <v>3499.99</v>
      </c>
      <c r="R4570" s="27">
        <v>7.0000000000000007E-2</v>
      </c>
      <c r="S4570" s="2">
        <f t="shared" si="71"/>
        <v>3499.99</v>
      </c>
    </row>
    <row r="4571" spans="1:19" x14ac:dyDescent="0.3">
      <c r="A4571" s="2">
        <v>1564</v>
      </c>
      <c r="B4571" s="2">
        <v>1</v>
      </c>
      <c r="C4571" s="2">
        <f>VLOOKUP(A4571, [1]orders!A:G, 7, FALSE)</f>
        <v>1</v>
      </c>
      <c r="D4571" s="2">
        <v>309</v>
      </c>
      <c r="E4571" s="2">
        <f>VLOOKUP(C4571, [2]staffs!A:G,1,FALSE)</f>
        <v>1</v>
      </c>
      <c r="F4571" s="2" t="str">
        <f>VLOOKUP(E4571, [2]staffs!A:D,4,FALSE)</f>
        <v>fabiola.jackson@bikes.shop</v>
      </c>
      <c r="G4571" s="2">
        <f>VLOOKUP(D4571, [3]products!$A:$D, 4, FALSE)</f>
        <v>2</v>
      </c>
      <c r="H4571" s="2" t="str">
        <f>VLOOKUP(G4571, [4]categories!A:B, 2, FALSE)</f>
        <v>Comfort Bicycles</v>
      </c>
      <c r="I4571" s="14">
        <f>VLOOKUP(A4571, [1]orders!A:B,2,FALSE)</f>
        <v>46</v>
      </c>
      <c r="J4571" s="14" t="str">
        <f>VLOOKUP(A4571, [1]orders!A:I,9,FALSE)</f>
        <v>monika.berg@gmail.com</v>
      </c>
      <c r="K4571" s="14">
        <f>VLOOKUP(A4571, [1]orders!A:J,10,FALSE)</f>
        <v>91316</v>
      </c>
      <c r="L4571" s="2" t="str">
        <f>IFERROR(VLOOKUP(C4571, [5]stores!A:B, 2, FALSE), "Unknown")</f>
        <v>Santa Cruz Bikes</v>
      </c>
      <c r="M4571" s="2" t="str">
        <f>VLOOKUP(D4571,[3]products!A:B,2,FALSE)</f>
        <v>Electra Townie Commute 27D - 2018</v>
      </c>
      <c r="N4571" s="2" t="str">
        <f>VLOOKUP(D4571, [3]products!A:H, 8, FALSE)</f>
        <v>Electra</v>
      </c>
      <c r="O4571" s="21">
        <f>VLOOKUP(A4571, [1]orders!A:D, 4, FALSE)</f>
        <v>43211</v>
      </c>
      <c r="P4571" s="2">
        <v>1</v>
      </c>
      <c r="Q4571" s="2">
        <v>899.99</v>
      </c>
      <c r="R4571" s="27">
        <v>7.0000000000000007E-2</v>
      </c>
      <c r="S4571" s="2">
        <f t="shared" si="71"/>
        <v>899.99</v>
      </c>
    </row>
    <row r="4572" spans="1:19" x14ac:dyDescent="0.3">
      <c r="A4572" s="2">
        <v>1564</v>
      </c>
      <c r="B4572" s="2">
        <v>2</v>
      </c>
      <c r="C4572" s="2">
        <f>VLOOKUP(A4572, [1]orders!A:G, 7, FALSE)</f>
        <v>1</v>
      </c>
      <c r="D4572" s="2">
        <v>14</v>
      </c>
      <c r="E4572" s="2">
        <f>VLOOKUP(C4572, [2]staffs!A:G,1,FALSE)</f>
        <v>1</v>
      </c>
      <c r="F4572" s="2" t="str">
        <f>VLOOKUP(E4572, [2]staffs!A:D,4,FALSE)</f>
        <v>fabiola.jackson@bikes.shop</v>
      </c>
      <c r="G4572" s="2">
        <f>VLOOKUP(D4572, [3]products!$A:$D, 4, FALSE)</f>
        <v>3</v>
      </c>
      <c r="H4572" s="2" t="str">
        <f>VLOOKUP(G4572, [4]categories!A:B, 2, FALSE)</f>
        <v>Cruisers Bicycles</v>
      </c>
      <c r="I4572" s="14">
        <f>VLOOKUP(A4572, [1]orders!A:B,2,FALSE)</f>
        <v>46</v>
      </c>
      <c r="J4572" s="14" t="str">
        <f>VLOOKUP(A4572, [1]orders!A:I,9,FALSE)</f>
        <v>monika.berg@gmail.com</v>
      </c>
      <c r="K4572" s="14">
        <f>VLOOKUP(A4572, [1]orders!A:J,10,FALSE)</f>
        <v>91316</v>
      </c>
      <c r="L4572" s="2" t="str">
        <f>IFERROR(VLOOKUP(C4572, [5]stores!A:B, 2, FALSE), "Unknown")</f>
        <v>Santa Cruz Bikes</v>
      </c>
      <c r="M4572" s="2" t="str">
        <f>VLOOKUP(D4572,[3]products!A:B,2,FALSE)</f>
        <v>Electra Girl's Hawaii 1 (16-inch) - 2015/2016</v>
      </c>
      <c r="N4572" s="2" t="str">
        <f>VLOOKUP(D4572, [3]products!A:H, 8, FALSE)</f>
        <v>Electra</v>
      </c>
      <c r="O4572" s="21">
        <f>VLOOKUP(A4572, [1]orders!A:D, 4, FALSE)</f>
        <v>43211</v>
      </c>
      <c r="P4572" s="2">
        <v>1</v>
      </c>
      <c r="Q4572" s="2">
        <v>269.99</v>
      </c>
      <c r="R4572" s="27">
        <v>0.1</v>
      </c>
      <c r="S4572" s="2">
        <f t="shared" si="71"/>
        <v>269.99</v>
      </c>
    </row>
    <row r="4573" spans="1:19" x14ac:dyDescent="0.3">
      <c r="A4573" s="2">
        <v>1565</v>
      </c>
      <c r="B4573" s="2">
        <v>1</v>
      </c>
      <c r="C4573" s="2">
        <f>VLOOKUP(A4573, [1]orders!A:G, 7, FALSE)</f>
        <v>1</v>
      </c>
      <c r="D4573" s="2">
        <v>37</v>
      </c>
      <c r="E4573" s="2">
        <f>VLOOKUP(C4573, [2]staffs!A:G,1,FALSE)</f>
        <v>1</v>
      </c>
      <c r="F4573" s="2" t="str">
        <f>VLOOKUP(E4573, [2]staffs!A:D,4,FALSE)</f>
        <v>fabiola.jackson@bikes.shop</v>
      </c>
      <c r="G4573" s="2">
        <f>VLOOKUP(D4573, [3]products!$A:$D, 4, FALSE)</f>
        <v>6</v>
      </c>
      <c r="H4573" s="2" t="str">
        <f>VLOOKUP(G4573, [4]categories!A:B, 2, FALSE)</f>
        <v>Mountain Bikes</v>
      </c>
      <c r="I4573" s="14">
        <f>VLOOKUP(A4573, [1]orders!A:B,2,FALSE)</f>
        <v>60</v>
      </c>
      <c r="J4573" s="14" t="str">
        <f>VLOOKUP(A4573, [1]orders!A:I,9,FALSE)</f>
        <v>neil.mccall@gmail.com</v>
      </c>
      <c r="K4573" s="14">
        <f>VLOOKUP(A4573, [1]orders!A:J,10,FALSE)</f>
        <v>94070</v>
      </c>
      <c r="L4573" s="2" t="str">
        <f>IFERROR(VLOOKUP(C4573, [5]stores!A:B, 2, FALSE), "Unknown")</f>
        <v>Santa Cruz Bikes</v>
      </c>
      <c r="M4573" s="2" t="str">
        <f>VLOOKUP(D4573,[3]products!A:B,2,FALSE)</f>
        <v>Haro Flightline One ST - 2017</v>
      </c>
      <c r="N4573" s="2" t="str">
        <f>VLOOKUP(D4573, [3]products!A:H, 8, FALSE)</f>
        <v>Haro</v>
      </c>
      <c r="O4573" s="21">
        <f>VLOOKUP(A4573, [1]orders!A:D, 4, FALSE)</f>
        <v>43211</v>
      </c>
      <c r="P4573" s="2">
        <v>1</v>
      </c>
      <c r="Q4573" s="2">
        <v>379.99</v>
      </c>
      <c r="R4573" s="27">
        <v>7.0000000000000007E-2</v>
      </c>
      <c r="S4573" s="2">
        <f t="shared" si="71"/>
        <v>379.99</v>
      </c>
    </row>
    <row r="4574" spans="1:19" x14ac:dyDescent="0.3">
      <c r="A4574" s="2">
        <v>1565</v>
      </c>
      <c r="B4574" s="2">
        <v>2</v>
      </c>
      <c r="C4574" s="2">
        <f>VLOOKUP(A4574, [1]orders!A:G, 7, FALSE)</f>
        <v>1</v>
      </c>
      <c r="D4574" s="2">
        <v>92</v>
      </c>
      <c r="E4574" s="2">
        <f>VLOOKUP(C4574, [2]staffs!A:G,1,FALSE)</f>
        <v>1</v>
      </c>
      <c r="F4574" s="2" t="str">
        <f>VLOOKUP(E4574, [2]staffs!A:D,4,FALSE)</f>
        <v>fabiola.jackson@bikes.shop</v>
      </c>
      <c r="G4574" s="2">
        <f>VLOOKUP(D4574, [3]products!$A:$D, 4, FALSE)</f>
        <v>1</v>
      </c>
      <c r="H4574" s="2" t="str">
        <f>VLOOKUP(G4574, [4]categories!A:B, 2, FALSE)</f>
        <v>Children Bicycles</v>
      </c>
      <c r="I4574" s="14">
        <f>VLOOKUP(A4574, [1]orders!A:B,2,FALSE)</f>
        <v>60</v>
      </c>
      <c r="J4574" s="14" t="str">
        <f>VLOOKUP(A4574, [1]orders!A:I,9,FALSE)</f>
        <v>neil.mccall@gmail.com</v>
      </c>
      <c r="K4574" s="14">
        <f>VLOOKUP(A4574, [1]orders!A:J,10,FALSE)</f>
        <v>94070</v>
      </c>
      <c r="L4574" s="2" t="str">
        <f>IFERROR(VLOOKUP(C4574, [5]stores!A:B, 2, FALSE), "Unknown")</f>
        <v>Santa Cruz Bikes</v>
      </c>
      <c r="M4574" s="2" t="str">
        <f>VLOOKUP(D4574,[3]products!A:B,2,FALSE)</f>
        <v>Haro Shredder 20 - 2017</v>
      </c>
      <c r="N4574" s="2" t="str">
        <f>VLOOKUP(D4574, [3]products!A:H, 8, FALSE)</f>
        <v>Haro</v>
      </c>
      <c r="O4574" s="21">
        <f>VLOOKUP(A4574, [1]orders!A:D, 4, FALSE)</f>
        <v>43211</v>
      </c>
      <c r="P4574" s="2">
        <v>1</v>
      </c>
      <c r="Q4574" s="2">
        <v>209.99</v>
      </c>
      <c r="R4574" s="27">
        <v>0.1</v>
      </c>
      <c r="S4574" s="2">
        <f t="shared" si="71"/>
        <v>209.99</v>
      </c>
    </row>
    <row r="4575" spans="1:19" x14ac:dyDescent="0.3">
      <c r="A4575" s="2">
        <v>1565</v>
      </c>
      <c r="B4575" s="2">
        <v>3</v>
      </c>
      <c r="C4575" s="2">
        <f>VLOOKUP(A4575, [1]orders!A:G, 7, FALSE)</f>
        <v>1</v>
      </c>
      <c r="D4575" s="2">
        <v>261</v>
      </c>
      <c r="E4575" s="2">
        <f>VLOOKUP(C4575, [2]staffs!A:G,1,FALSE)</f>
        <v>1</v>
      </c>
      <c r="F4575" s="2" t="str">
        <f>VLOOKUP(E4575, [2]staffs!A:D,4,FALSE)</f>
        <v>fabiola.jackson@bikes.shop</v>
      </c>
      <c r="G4575" s="2">
        <f>VLOOKUP(D4575, [3]products!$A:$D, 4, FALSE)</f>
        <v>3</v>
      </c>
      <c r="H4575" s="2" t="str">
        <f>VLOOKUP(G4575, [4]categories!A:B, 2, FALSE)</f>
        <v>Cruisers Bicycles</v>
      </c>
      <c r="I4575" s="14">
        <f>VLOOKUP(A4575, [1]orders!A:B,2,FALSE)</f>
        <v>60</v>
      </c>
      <c r="J4575" s="14" t="str">
        <f>VLOOKUP(A4575, [1]orders!A:I,9,FALSE)</f>
        <v>neil.mccall@gmail.com</v>
      </c>
      <c r="K4575" s="14">
        <f>VLOOKUP(A4575, [1]orders!A:J,10,FALSE)</f>
        <v>94070</v>
      </c>
      <c r="L4575" s="2" t="str">
        <f>IFERROR(VLOOKUP(C4575, [5]stores!A:B, 2, FALSE), "Unknown")</f>
        <v>Santa Cruz Bikes</v>
      </c>
      <c r="M4575" s="2" t="str">
        <f>VLOOKUP(D4575,[3]products!A:B,2,FALSE)</f>
        <v>Electra Townie Balloon 7i EQ - 2018</v>
      </c>
      <c r="N4575" s="2" t="str">
        <f>VLOOKUP(D4575, [3]products!A:H, 8, FALSE)</f>
        <v>Electra</v>
      </c>
      <c r="O4575" s="21">
        <f>VLOOKUP(A4575, [1]orders!A:D, 4, FALSE)</f>
        <v>43211</v>
      </c>
      <c r="P4575" s="2">
        <v>1</v>
      </c>
      <c r="Q4575" s="2">
        <v>899.99</v>
      </c>
      <c r="R4575" s="27">
        <v>0.1</v>
      </c>
      <c r="S4575" s="2">
        <f t="shared" si="71"/>
        <v>899.99</v>
      </c>
    </row>
    <row r="4576" spans="1:19" x14ac:dyDescent="0.3">
      <c r="A4576" s="2">
        <v>1565</v>
      </c>
      <c r="B4576" s="2">
        <v>4</v>
      </c>
      <c r="C4576" s="2">
        <f>VLOOKUP(A4576, [1]orders!A:G, 7, FALSE)</f>
        <v>1</v>
      </c>
      <c r="D4576" s="2">
        <v>95</v>
      </c>
      <c r="E4576" s="2">
        <f>VLOOKUP(C4576, [2]staffs!A:G,1,FALSE)</f>
        <v>1</v>
      </c>
      <c r="F4576" s="2" t="str">
        <f>VLOOKUP(E4576, [2]staffs!A:D,4,FALSE)</f>
        <v>fabiola.jackson@bikes.shop</v>
      </c>
      <c r="G4576" s="2">
        <f>VLOOKUP(D4576, [3]products!$A:$D, 4, FALSE)</f>
        <v>1</v>
      </c>
      <c r="H4576" s="2" t="str">
        <f>VLOOKUP(G4576, [4]categories!A:B, 2, FALSE)</f>
        <v>Children Bicycles</v>
      </c>
      <c r="I4576" s="14">
        <f>VLOOKUP(A4576, [1]orders!A:B,2,FALSE)</f>
        <v>60</v>
      </c>
      <c r="J4576" s="14" t="str">
        <f>VLOOKUP(A4576, [1]orders!A:I,9,FALSE)</f>
        <v>neil.mccall@gmail.com</v>
      </c>
      <c r="K4576" s="14">
        <f>VLOOKUP(A4576, [1]orders!A:J,10,FALSE)</f>
        <v>94070</v>
      </c>
      <c r="L4576" s="2" t="str">
        <f>IFERROR(VLOOKUP(C4576, [5]stores!A:B, 2, FALSE), "Unknown")</f>
        <v>Santa Cruz Bikes</v>
      </c>
      <c r="M4576" s="2" t="str">
        <f>VLOOKUP(D4576,[3]products!A:B,2,FALSE)</f>
        <v>Electra Girl's Hawaii 1 16" - 2017</v>
      </c>
      <c r="N4576" s="2" t="str">
        <f>VLOOKUP(D4576, [3]products!A:H, 8, FALSE)</f>
        <v>Electra</v>
      </c>
      <c r="O4576" s="21">
        <f>VLOOKUP(A4576, [1]orders!A:D, 4, FALSE)</f>
        <v>43211</v>
      </c>
      <c r="P4576" s="2">
        <v>1</v>
      </c>
      <c r="Q4576" s="2">
        <v>299.99</v>
      </c>
      <c r="R4576" s="27">
        <v>7.0000000000000007E-2</v>
      </c>
      <c r="S4576" s="2">
        <f t="shared" si="71"/>
        <v>299.99</v>
      </c>
    </row>
    <row r="4577" spans="1:19" x14ac:dyDescent="0.3">
      <c r="A4577" s="2">
        <v>1565</v>
      </c>
      <c r="B4577" s="2">
        <v>5</v>
      </c>
      <c r="C4577" s="2">
        <f>VLOOKUP(A4577, [1]orders!A:G, 7, FALSE)</f>
        <v>1</v>
      </c>
      <c r="D4577" s="2">
        <v>226</v>
      </c>
      <c r="E4577" s="2">
        <f>VLOOKUP(C4577, [2]staffs!A:G,1,FALSE)</f>
        <v>1</v>
      </c>
      <c r="F4577" s="2" t="str">
        <f>VLOOKUP(E4577, [2]staffs!A:D,4,FALSE)</f>
        <v>fabiola.jackson@bikes.shop</v>
      </c>
      <c r="G4577" s="2">
        <f>VLOOKUP(D4577, [3]products!$A:$D, 4, FALSE)</f>
        <v>3</v>
      </c>
      <c r="H4577" s="2" t="str">
        <f>VLOOKUP(G4577, [4]categories!A:B, 2, FALSE)</f>
        <v>Cruisers Bicycles</v>
      </c>
      <c r="I4577" s="14">
        <f>VLOOKUP(A4577, [1]orders!A:B,2,FALSE)</f>
        <v>60</v>
      </c>
      <c r="J4577" s="14" t="str">
        <f>VLOOKUP(A4577, [1]orders!A:I,9,FALSE)</f>
        <v>neil.mccall@gmail.com</v>
      </c>
      <c r="K4577" s="14">
        <f>VLOOKUP(A4577, [1]orders!A:J,10,FALSE)</f>
        <v>94070</v>
      </c>
      <c r="L4577" s="2" t="str">
        <f>IFERROR(VLOOKUP(C4577, [5]stores!A:B, 2, FALSE), "Unknown")</f>
        <v>Santa Cruz Bikes</v>
      </c>
      <c r="M4577" s="2" t="str">
        <f>VLOOKUP(D4577,[3]products!A:B,2,FALSE)</f>
        <v>Electra Townie Original 21D EQ - 2017/2018</v>
      </c>
      <c r="N4577" s="2" t="str">
        <f>VLOOKUP(D4577, [3]products!A:H, 8, FALSE)</f>
        <v>Electra</v>
      </c>
      <c r="O4577" s="21">
        <f>VLOOKUP(A4577, [1]orders!A:D, 4, FALSE)</f>
        <v>43211</v>
      </c>
      <c r="P4577" s="2">
        <v>2</v>
      </c>
      <c r="Q4577" s="2">
        <v>679.99</v>
      </c>
      <c r="R4577" s="27">
        <v>0.2</v>
      </c>
      <c r="S4577" s="2">
        <f t="shared" si="71"/>
        <v>1359.98</v>
      </c>
    </row>
    <row r="4578" spans="1:19" x14ac:dyDescent="0.3">
      <c r="A4578" s="2">
        <v>1566</v>
      </c>
      <c r="B4578" s="2">
        <v>1</v>
      </c>
      <c r="C4578" s="2">
        <f>VLOOKUP(A4578, [1]orders!A:G, 7, FALSE)</f>
        <v>1</v>
      </c>
      <c r="D4578" s="2">
        <v>179</v>
      </c>
      <c r="E4578" s="2">
        <f>VLOOKUP(C4578, [2]staffs!A:G,1,FALSE)</f>
        <v>1</v>
      </c>
      <c r="F4578" s="2" t="str">
        <f>VLOOKUP(E4578, [2]staffs!A:D,4,FALSE)</f>
        <v>fabiola.jackson@bikes.shop</v>
      </c>
      <c r="G4578" s="2">
        <f>VLOOKUP(D4578, [3]products!$A:$D, 4, FALSE)</f>
        <v>7</v>
      </c>
      <c r="H4578" s="2" t="str">
        <f>VLOOKUP(G4578, [4]categories!A:B, 2, FALSE)</f>
        <v>Road Bikes</v>
      </c>
      <c r="I4578" s="14">
        <f>VLOOKUP(A4578, [1]orders!A:B,2,FALSE)</f>
        <v>72</v>
      </c>
      <c r="J4578" s="14" t="str">
        <f>VLOOKUP(A4578, [1]orders!A:I,9,FALSE)</f>
        <v>petronila.norris@aol.com</v>
      </c>
      <c r="K4578" s="14">
        <f>VLOOKUP(A4578, [1]orders!A:J,10,FALSE)</f>
        <v>91733</v>
      </c>
      <c r="L4578" s="2" t="str">
        <f>IFERROR(VLOOKUP(C4578, [5]stores!A:B, 2, FALSE), "Unknown")</f>
        <v>Santa Cruz Bikes</v>
      </c>
      <c r="M4578" s="2" t="str">
        <f>VLOOKUP(D4578,[3]products!A:B,2,FALSE)</f>
        <v>Trek Domane AL 3 - 2018</v>
      </c>
      <c r="N4578" s="2" t="str">
        <f>VLOOKUP(D4578, [3]products!A:H, 8, FALSE)</f>
        <v>Trek</v>
      </c>
      <c r="O4578" s="21">
        <f>VLOOKUP(A4578, [1]orders!A:D, 4, FALSE)</f>
        <v>43211</v>
      </c>
      <c r="P4578" s="2">
        <v>1</v>
      </c>
      <c r="Q4578" s="2">
        <v>919.99</v>
      </c>
      <c r="R4578" s="27">
        <v>0.05</v>
      </c>
      <c r="S4578" s="2">
        <f t="shared" si="71"/>
        <v>919.99</v>
      </c>
    </row>
    <row r="4579" spans="1:19" x14ac:dyDescent="0.3">
      <c r="A4579" s="2">
        <v>1566</v>
      </c>
      <c r="B4579" s="2">
        <v>2</v>
      </c>
      <c r="C4579" s="2">
        <f>VLOOKUP(A4579, [1]orders!A:G, 7, FALSE)</f>
        <v>1</v>
      </c>
      <c r="D4579" s="2">
        <v>61</v>
      </c>
      <c r="E4579" s="2">
        <f>VLOOKUP(C4579, [2]staffs!A:G,1,FALSE)</f>
        <v>1</v>
      </c>
      <c r="F4579" s="2" t="str">
        <f>VLOOKUP(E4579, [2]staffs!A:D,4,FALSE)</f>
        <v>fabiola.jackson@bikes.shop</v>
      </c>
      <c r="G4579" s="2">
        <f>VLOOKUP(D4579, [3]products!$A:$D, 4, FALSE)</f>
        <v>5</v>
      </c>
      <c r="H4579" s="2" t="str">
        <f>VLOOKUP(G4579, [4]categories!A:B, 2, FALSE)</f>
        <v>Electric Bikes</v>
      </c>
      <c r="I4579" s="14">
        <f>VLOOKUP(A4579, [1]orders!A:B,2,FALSE)</f>
        <v>72</v>
      </c>
      <c r="J4579" s="14" t="str">
        <f>VLOOKUP(A4579, [1]orders!A:I,9,FALSE)</f>
        <v>petronila.norris@aol.com</v>
      </c>
      <c r="K4579" s="14">
        <f>VLOOKUP(A4579, [1]orders!A:J,10,FALSE)</f>
        <v>91733</v>
      </c>
      <c r="L4579" s="2" t="str">
        <f>IFERROR(VLOOKUP(C4579, [5]stores!A:B, 2, FALSE), "Unknown")</f>
        <v>Santa Cruz Bikes</v>
      </c>
      <c r="M4579" s="2" t="str">
        <f>VLOOKUP(D4579,[3]products!A:B,2,FALSE)</f>
        <v>Trek Powerfly 8 FS Plus - 2017</v>
      </c>
      <c r="N4579" s="2" t="str">
        <f>VLOOKUP(D4579, [3]products!A:H, 8, FALSE)</f>
        <v>Trek</v>
      </c>
      <c r="O4579" s="21">
        <f>VLOOKUP(A4579, [1]orders!A:D, 4, FALSE)</f>
        <v>43211</v>
      </c>
      <c r="P4579" s="2">
        <v>2</v>
      </c>
      <c r="Q4579" s="2">
        <v>4999.99</v>
      </c>
      <c r="R4579" s="27">
        <v>0.05</v>
      </c>
      <c r="S4579" s="2">
        <f t="shared" si="71"/>
        <v>9999.98</v>
      </c>
    </row>
    <row r="4580" spans="1:19" x14ac:dyDescent="0.3">
      <c r="A4580" s="2">
        <v>1567</v>
      </c>
      <c r="B4580" s="2">
        <v>1</v>
      </c>
      <c r="C4580" s="2">
        <f>VLOOKUP(A4580, [1]orders!A:G, 7, FALSE)</f>
        <v>1</v>
      </c>
      <c r="D4580" s="2">
        <v>279</v>
      </c>
      <c r="E4580" s="2">
        <f>VLOOKUP(C4580, [2]staffs!A:G,1,FALSE)</f>
        <v>1</v>
      </c>
      <c r="F4580" s="2" t="str">
        <f>VLOOKUP(E4580, [2]staffs!A:D,4,FALSE)</f>
        <v>fabiola.jackson@bikes.shop</v>
      </c>
      <c r="G4580" s="2">
        <f>VLOOKUP(D4580, [3]products!$A:$D, 4, FALSE)</f>
        <v>1</v>
      </c>
      <c r="H4580" s="2" t="str">
        <f>VLOOKUP(G4580, [4]categories!A:B, 2, FALSE)</f>
        <v>Children Bicycles</v>
      </c>
      <c r="I4580" s="14">
        <f>VLOOKUP(A4580, [1]orders!A:B,2,FALSE)</f>
        <v>89</v>
      </c>
      <c r="J4580" s="14" t="str">
        <f>VLOOKUP(A4580, [1]orders!A:I,9,FALSE)</f>
        <v>arvilla.osborn@gmail.com</v>
      </c>
      <c r="K4580" s="14">
        <f>VLOOKUP(A4580, [1]orders!A:J,10,FALSE)</f>
        <v>91784</v>
      </c>
      <c r="L4580" s="2" t="str">
        <f>IFERROR(VLOOKUP(C4580, [5]stores!A:B, 2, FALSE), "Unknown")</f>
        <v>Santa Cruz Bikes</v>
      </c>
      <c r="M4580" s="2" t="str">
        <f>VLOOKUP(D4580,[3]products!A:B,2,FALSE)</f>
        <v>Trek Precaliber 24 7-speed Girl's - 2018</v>
      </c>
      <c r="N4580" s="2" t="str">
        <f>VLOOKUP(D4580, [3]products!A:H, 8, FALSE)</f>
        <v>Trek</v>
      </c>
      <c r="O4580" s="21">
        <f>VLOOKUP(A4580, [1]orders!A:D, 4, FALSE)</f>
        <v>43211</v>
      </c>
      <c r="P4580" s="2">
        <v>1</v>
      </c>
      <c r="Q4580" s="2">
        <v>319.99</v>
      </c>
      <c r="R4580" s="27">
        <v>0.2</v>
      </c>
      <c r="S4580" s="2">
        <f t="shared" si="71"/>
        <v>319.99</v>
      </c>
    </row>
    <row r="4581" spans="1:19" x14ac:dyDescent="0.3">
      <c r="A4581" s="2">
        <v>1568</v>
      </c>
      <c r="B4581" s="2">
        <v>1</v>
      </c>
      <c r="C4581" s="2">
        <f>VLOOKUP(A4581, [1]orders!A:G, 7, FALSE)</f>
        <v>1</v>
      </c>
      <c r="D4581" s="2">
        <v>146</v>
      </c>
      <c r="E4581" s="2">
        <f>VLOOKUP(C4581, [2]staffs!A:G,1,FALSE)</f>
        <v>1</v>
      </c>
      <c r="F4581" s="2" t="str">
        <f>VLOOKUP(E4581, [2]staffs!A:D,4,FALSE)</f>
        <v>fabiola.jackson@bikes.shop</v>
      </c>
      <c r="G4581" s="2">
        <f>VLOOKUP(D4581, [3]products!$A:$D, 4, FALSE)</f>
        <v>7</v>
      </c>
      <c r="H4581" s="2" t="str">
        <f>VLOOKUP(G4581, [4]categories!A:B, 2, FALSE)</f>
        <v>Road Bikes</v>
      </c>
      <c r="I4581" s="14">
        <f>VLOOKUP(A4581, [1]orders!A:B,2,FALSE)</f>
        <v>192</v>
      </c>
      <c r="J4581" s="14" t="str">
        <f>VLOOKUP(A4581, [1]orders!A:I,9,FALSE)</f>
        <v>bong.hebert@gmail.com</v>
      </c>
      <c r="K4581" s="14">
        <f>VLOOKUP(A4581, [1]orders!A:J,10,FALSE)</f>
        <v>90505</v>
      </c>
      <c r="L4581" s="2" t="str">
        <f>IFERROR(VLOOKUP(C4581, [5]stores!A:B, 2, FALSE), "Unknown")</f>
        <v>Santa Cruz Bikes</v>
      </c>
      <c r="M4581" s="2" t="str">
        <f>VLOOKUP(D4581,[3]products!A:B,2,FALSE)</f>
        <v>Trek Domane SLR 6 - 2018</v>
      </c>
      <c r="N4581" s="2" t="str">
        <f>VLOOKUP(D4581, [3]products!A:H, 8, FALSE)</f>
        <v>Trek</v>
      </c>
      <c r="O4581" s="21">
        <f>VLOOKUP(A4581, [1]orders!A:D, 4, FALSE)</f>
        <v>43211</v>
      </c>
      <c r="P4581" s="2">
        <v>1</v>
      </c>
      <c r="Q4581" s="2">
        <v>4999.99</v>
      </c>
      <c r="R4581" s="27">
        <v>0.2</v>
      </c>
      <c r="S4581" s="2">
        <f t="shared" si="71"/>
        <v>4999.99</v>
      </c>
    </row>
    <row r="4582" spans="1:19" x14ac:dyDescent="0.3">
      <c r="A4582" s="2">
        <v>1568</v>
      </c>
      <c r="B4582" s="2">
        <v>2</v>
      </c>
      <c r="C4582" s="2">
        <f>VLOOKUP(A4582, [1]orders!A:G, 7, FALSE)</f>
        <v>1</v>
      </c>
      <c r="D4582" s="2">
        <v>105</v>
      </c>
      <c r="E4582" s="2">
        <f>VLOOKUP(C4582, [2]staffs!A:G,1,FALSE)</f>
        <v>1</v>
      </c>
      <c r="F4582" s="2" t="str">
        <f>VLOOKUP(E4582, [2]staffs!A:D,4,FALSE)</f>
        <v>fabiola.jackson@bikes.shop</v>
      </c>
      <c r="G4582" s="2">
        <f>VLOOKUP(D4582, [3]products!$A:$D, 4, FALSE)</f>
        <v>2</v>
      </c>
      <c r="H4582" s="2" t="str">
        <f>VLOOKUP(G4582, [4]categories!A:B, 2, FALSE)</f>
        <v>Comfort Bicycles</v>
      </c>
      <c r="I4582" s="14">
        <f>VLOOKUP(A4582, [1]orders!A:B,2,FALSE)</f>
        <v>192</v>
      </c>
      <c r="J4582" s="14" t="str">
        <f>VLOOKUP(A4582, [1]orders!A:I,9,FALSE)</f>
        <v>bong.hebert@gmail.com</v>
      </c>
      <c r="K4582" s="14">
        <f>VLOOKUP(A4582, [1]orders!A:J,10,FALSE)</f>
        <v>90505</v>
      </c>
      <c r="L4582" s="2" t="str">
        <f>IFERROR(VLOOKUP(C4582, [5]stores!A:B, 2, FALSE), "Unknown")</f>
        <v>Santa Cruz Bikes</v>
      </c>
      <c r="M4582" s="2" t="str">
        <f>VLOOKUP(D4582,[3]products!A:B,2,FALSE)</f>
        <v>Sun Bicycles Streamway 7 - 2017</v>
      </c>
      <c r="N4582" s="2" t="str">
        <f>VLOOKUP(D4582, [3]products!A:H, 8, FALSE)</f>
        <v>Sun Bicycles</v>
      </c>
      <c r="O4582" s="21">
        <f>VLOOKUP(A4582, [1]orders!A:D, 4, FALSE)</f>
        <v>43211</v>
      </c>
      <c r="P4582" s="2">
        <v>1</v>
      </c>
      <c r="Q4582" s="2">
        <v>533.99</v>
      </c>
      <c r="R4582" s="27">
        <v>7.0000000000000007E-2</v>
      </c>
      <c r="S4582" s="2">
        <f t="shared" si="71"/>
        <v>533.99</v>
      </c>
    </row>
    <row r="4583" spans="1:19" x14ac:dyDescent="0.3">
      <c r="A4583" s="2">
        <v>1568</v>
      </c>
      <c r="B4583" s="2">
        <v>3</v>
      </c>
      <c r="C4583" s="2">
        <f>VLOOKUP(A4583, [1]orders!A:G, 7, FALSE)</f>
        <v>1</v>
      </c>
      <c r="D4583" s="2">
        <v>301</v>
      </c>
      <c r="E4583" s="2">
        <f>VLOOKUP(C4583, [2]staffs!A:G,1,FALSE)</f>
        <v>1</v>
      </c>
      <c r="F4583" s="2" t="str">
        <f>VLOOKUP(E4583, [2]staffs!A:D,4,FALSE)</f>
        <v>fabiola.jackson@bikes.shop</v>
      </c>
      <c r="G4583" s="2">
        <f>VLOOKUP(D4583, [3]products!$A:$D, 4, FALSE)</f>
        <v>2</v>
      </c>
      <c r="H4583" s="2" t="str">
        <f>VLOOKUP(G4583, [4]categories!A:B, 2, FALSE)</f>
        <v>Comfort Bicycles</v>
      </c>
      <c r="I4583" s="14">
        <f>VLOOKUP(A4583, [1]orders!A:B,2,FALSE)</f>
        <v>192</v>
      </c>
      <c r="J4583" s="14" t="str">
        <f>VLOOKUP(A4583, [1]orders!A:I,9,FALSE)</f>
        <v>bong.hebert@gmail.com</v>
      </c>
      <c r="K4583" s="14">
        <f>VLOOKUP(A4583, [1]orders!A:J,10,FALSE)</f>
        <v>90505</v>
      </c>
      <c r="L4583" s="2" t="str">
        <f>IFERROR(VLOOKUP(C4583, [5]stores!A:B, 2, FALSE), "Unknown")</f>
        <v>Santa Cruz Bikes</v>
      </c>
      <c r="M4583" s="2" t="str">
        <f>VLOOKUP(D4583,[3]products!A:B,2,FALSE)</f>
        <v>Electra Townie Balloon 7i EQ - 2018</v>
      </c>
      <c r="N4583" s="2" t="str">
        <f>VLOOKUP(D4583, [3]products!A:H, 8, FALSE)</f>
        <v>Electra</v>
      </c>
      <c r="O4583" s="21">
        <f>VLOOKUP(A4583, [1]orders!A:D, 4, FALSE)</f>
        <v>43211</v>
      </c>
      <c r="P4583" s="2">
        <v>1</v>
      </c>
      <c r="Q4583" s="2">
        <v>899.99</v>
      </c>
      <c r="R4583" s="27">
        <v>0.1</v>
      </c>
      <c r="S4583" s="2">
        <f t="shared" si="71"/>
        <v>899.99</v>
      </c>
    </row>
    <row r="4584" spans="1:19" x14ac:dyDescent="0.3">
      <c r="A4584" s="2">
        <v>1569</v>
      </c>
      <c r="B4584" s="2">
        <v>1</v>
      </c>
      <c r="C4584" s="2">
        <f>VLOOKUP(A4584, [1]orders!A:G, 7, FALSE)</f>
        <v>2</v>
      </c>
      <c r="D4584" s="2">
        <v>252</v>
      </c>
      <c r="E4584" s="2">
        <f>VLOOKUP(C4584, [2]staffs!A:G,1,FALSE)</f>
        <v>2</v>
      </c>
      <c r="F4584" s="2" t="str">
        <f>VLOOKUP(E4584, [2]staffs!A:D,4,FALSE)</f>
        <v>mireya.copeland@bikes.shop</v>
      </c>
      <c r="G4584" s="2">
        <f>VLOOKUP(D4584, [3]products!$A:$D, 4, FALSE)</f>
        <v>3</v>
      </c>
      <c r="H4584" s="2" t="str">
        <f>VLOOKUP(G4584, [4]categories!A:B, 2, FALSE)</f>
        <v>Cruisers Bicycles</v>
      </c>
      <c r="I4584" s="14">
        <f>VLOOKUP(A4584, [1]orders!A:B,2,FALSE)</f>
        <v>29</v>
      </c>
      <c r="J4584" s="14" t="str">
        <f>VLOOKUP(A4584, [1]orders!A:I,9,FALSE)</f>
        <v>syreeta.hendricks@msn.com</v>
      </c>
      <c r="K4584" s="14">
        <f>VLOOKUP(A4584, [1]orders!A:J,10,FALSE)</f>
        <v>10541</v>
      </c>
      <c r="L4584" s="2" t="str">
        <f>IFERROR(VLOOKUP(C4584, [5]stores!A:B, 2, FALSE), "Unknown")</f>
        <v>Baldwin Bikes</v>
      </c>
      <c r="M4584" s="2" t="str">
        <f>VLOOKUP(D4584,[3]products!A:B,2,FALSE)</f>
        <v>Electra Townie Commute Go! Ladies' - 2018</v>
      </c>
      <c r="N4584" s="2" t="str">
        <f>VLOOKUP(D4584, [3]products!A:H, 8, FALSE)</f>
        <v>Electra</v>
      </c>
      <c r="O4584" s="21">
        <f>VLOOKUP(A4584, [1]orders!A:D, 4, FALSE)</f>
        <v>43212</v>
      </c>
      <c r="P4584" s="2">
        <v>1</v>
      </c>
      <c r="Q4584" s="2">
        <v>2999.99</v>
      </c>
      <c r="R4584" s="27">
        <v>0.1</v>
      </c>
      <c r="S4584" s="2">
        <f t="shared" si="71"/>
        <v>2999.99</v>
      </c>
    </row>
    <row r="4585" spans="1:19" x14ac:dyDescent="0.3">
      <c r="A4585" s="2">
        <v>1570</v>
      </c>
      <c r="B4585" s="2">
        <v>1</v>
      </c>
      <c r="C4585" s="2">
        <f>VLOOKUP(A4585, [1]orders!A:G, 7, FALSE)</f>
        <v>2</v>
      </c>
      <c r="D4585" s="2">
        <v>155</v>
      </c>
      <c r="E4585" s="2">
        <f>VLOOKUP(C4585, [2]staffs!A:G,1,FALSE)</f>
        <v>2</v>
      </c>
      <c r="F4585" s="2" t="str">
        <f>VLOOKUP(E4585, [2]staffs!A:D,4,FALSE)</f>
        <v>mireya.copeland@bikes.shop</v>
      </c>
      <c r="G4585" s="2">
        <f>VLOOKUP(D4585, [3]products!$A:$D, 4, FALSE)</f>
        <v>7</v>
      </c>
      <c r="H4585" s="2" t="str">
        <f>VLOOKUP(G4585, [4]categories!A:B, 2, FALSE)</f>
        <v>Road Bikes</v>
      </c>
      <c r="I4585" s="14">
        <f>VLOOKUP(A4585, [1]orders!A:B,2,FALSE)</f>
        <v>54</v>
      </c>
      <c r="J4585" s="14" t="str">
        <f>VLOOKUP(A4585, [1]orders!A:I,9,FALSE)</f>
        <v>fran.yang@hotmail.com</v>
      </c>
      <c r="K4585" s="14">
        <f>VLOOKUP(A4585, [1]orders!A:J,10,FALSE)</f>
        <v>13501</v>
      </c>
      <c r="L4585" s="2" t="str">
        <f>IFERROR(VLOOKUP(C4585, [5]stores!A:B, 2, FALSE), "Unknown")</f>
        <v>Baldwin Bikes</v>
      </c>
      <c r="M4585" s="2" t="str">
        <f>VLOOKUP(D4585,[3]products!A:B,2,FALSE)</f>
        <v>Trek Domane SLR 9 Disc - 2018</v>
      </c>
      <c r="N4585" s="2" t="str">
        <f>VLOOKUP(D4585, [3]products!A:H, 8, FALSE)</f>
        <v>Trek</v>
      </c>
      <c r="O4585" s="21">
        <f>VLOOKUP(A4585, [1]orders!A:D, 4, FALSE)</f>
        <v>43212</v>
      </c>
      <c r="P4585" s="2">
        <v>1</v>
      </c>
      <c r="Q4585" s="2">
        <v>11999.99</v>
      </c>
      <c r="R4585" s="27">
        <v>7.0000000000000007E-2</v>
      </c>
      <c r="S4585" s="2">
        <f t="shared" si="71"/>
        <v>11999.99</v>
      </c>
    </row>
    <row r="4586" spans="1:19" x14ac:dyDescent="0.3">
      <c r="A4586" s="2">
        <v>1571</v>
      </c>
      <c r="B4586" s="2">
        <v>1</v>
      </c>
      <c r="C4586" s="2">
        <f>VLOOKUP(A4586, [1]orders!A:G, 7, FALSE)</f>
        <v>2</v>
      </c>
      <c r="D4586" s="2">
        <v>312</v>
      </c>
      <c r="E4586" s="2">
        <f>VLOOKUP(C4586, [2]staffs!A:G,1,FALSE)</f>
        <v>2</v>
      </c>
      <c r="F4586" s="2" t="str">
        <f>VLOOKUP(E4586, [2]staffs!A:D,4,FALSE)</f>
        <v>mireya.copeland@bikes.shop</v>
      </c>
      <c r="G4586" s="2">
        <f>VLOOKUP(D4586, [3]products!$A:$D, 4, FALSE)</f>
        <v>2</v>
      </c>
      <c r="H4586" s="2" t="str">
        <f>VLOOKUP(G4586, [4]categories!A:B, 2, FALSE)</f>
        <v>Comfort Bicycles</v>
      </c>
      <c r="I4586" s="14">
        <f>VLOOKUP(A4586, [1]orders!A:B,2,FALSE)</f>
        <v>80</v>
      </c>
      <c r="J4586" s="14" t="str">
        <f>VLOOKUP(A4586, [1]orders!A:I,9,FALSE)</f>
        <v>sarai.mckee@msn.com</v>
      </c>
      <c r="K4586" s="14">
        <f>VLOOKUP(A4586, [1]orders!A:J,10,FALSE)</f>
        <v>14215</v>
      </c>
      <c r="L4586" s="2" t="str">
        <f>IFERROR(VLOOKUP(C4586, [5]stores!A:B, 2, FALSE), "Unknown")</f>
        <v>Baldwin Bikes</v>
      </c>
      <c r="M4586" s="2" t="str">
        <f>VLOOKUP(D4586,[3]products!A:B,2,FALSE)</f>
        <v>Electra Townie Commute 8D Ladies' - 2018</v>
      </c>
      <c r="N4586" s="2" t="str">
        <f>VLOOKUP(D4586, [3]products!A:H, 8, FALSE)</f>
        <v>Electra</v>
      </c>
      <c r="O4586" s="21">
        <f>VLOOKUP(A4586, [1]orders!A:D, 4, FALSE)</f>
        <v>43212</v>
      </c>
      <c r="P4586" s="2">
        <v>2</v>
      </c>
      <c r="Q4586" s="2">
        <v>699.99</v>
      </c>
      <c r="R4586" s="27">
        <v>0.1</v>
      </c>
      <c r="S4586" s="2">
        <f t="shared" si="71"/>
        <v>1399.98</v>
      </c>
    </row>
    <row r="4587" spans="1:19" x14ac:dyDescent="0.3">
      <c r="A4587" s="2">
        <v>1571</v>
      </c>
      <c r="B4587" s="2">
        <v>2</v>
      </c>
      <c r="C4587" s="2">
        <f>VLOOKUP(A4587, [1]orders!A:G, 7, FALSE)</f>
        <v>2</v>
      </c>
      <c r="D4587" s="2">
        <v>212</v>
      </c>
      <c r="E4587" s="2">
        <f>VLOOKUP(C4587, [2]staffs!A:G,1,FALSE)</f>
        <v>2</v>
      </c>
      <c r="F4587" s="2" t="str">
        <f>VLOOKUP(E4587, [2]staffs!A:D,4,FALSE)</f>
        <v>mireya.copeland@bikes.shop</v>
      </c>
      <c r="G4587" s="2">
        <f>VLOOKUP(D4587, [3]products!$A:$D, 4, FALSE)</f>
        <v>3</v>
      </c>
      <c r="H4587" s="2" t="str">
        <f>VLOOKUP(G4587, [4]categories!A:B, 2, FALSE)</f>
        <v>Cruisers Bicycles</v>
      </c>
      <c r="I4587" s="14">
        <f>VLOOKUP(A4587, [1]orders!A:B,2,FALSE)</f>
        <v>80</v>
      </c>
      <c r="J4587" s="14" t="str">
        <f>VLOOKUP(A4587, [1]orders!A:I,9,FALSE)</f>
        <v>sarai.mckee@msn.com</v>
      </c>
      <c r="K4587" s="14">
        <f>VLOOKUP(A4587, [1]orders!A:J,10,FALSE)</f>
        <v>14215</v>
      </c>
      <c r="L4587" s="2" t="str">
        <f>IFERROR(VLOOKUP(C4587, [5]stores!A:B, 2, FALSE), "Unknown")</f>
        <v>Baldwin Bikes</v>
      </c>
      <c r="M4587" s="2" t="str">
        <f>VLOOKUP(D4587,[3]products!A:B,2,FALSE)</f>
        <v>Electra Townie Original 21D - 2018</v>
      </c>
      <c r="N4587" s="2" t="str">
        <f>VLOOKUP(D4587, [3]products!A:H, 8, FALSE)</f>
        <v>Electra</v>
      </c>
      <c r="O4587" s="21">
        <f>VLOOKUP(A4587, [1]orders!A:D, 4, FALSE)</f>
        <v>43212</v>
      </c>
      <c r="P4587" s="2">
        <v>1</v>
      </c>
      <c r="Q4587" s="2">
        <v>559.99</v>
      </c>
      <c r="R4587" s="27">
        <v>7.0000000000000007E-2</v>
      </c>
      <c r="S4587" s="2">
        <f t="shared" si="71"/>
        <v>559.99</v>
      </c>
    </row>
    <row r="4588" spans="1:19" x14ac:dyDescent="0.3">
      <c r="A4588" s="2">
        <v>1571</v>
      </c>
      <c r="B4588" s="2">
        <v>3</v>
      </c>
      <c r="C4588" s="2">
        <f>VLOOKUP(A4588, [1]orders!A:G, 7, FALSE)</f>
        <v>2</v>
      </c>
      <c r="D4588" s="2">
        <v>20</v>
      </c>
      <c r="E4588" s="2">
        <f>VLOOKUP(C4588, [2]staffs!A:G,1,FALSE)</f>
        <v>2</v>
      </c>
      <c r="F4588" s="2" t="str">
        <f>VLOOKUP(E4588, [2]staffs!A:D,4,FALSE)</f>
        <v>mireya.copeland@bikes.shop</v>
      </c>
      <c r="G4588" s="2">
        <f>VLOOKUP(D4588, [3]products!$A:$D, 4, FALSE)</f>
        <v>3</v>
      </c>
      <c r="H4588" s="2" t="str">
        <f>VLOOKUP(G4588, [4]categories!A:B, 2, FALSE)</f>
        <v>Cruisers Bicycles</v>
      </c>
      <c r="I4588" s="14">
        <f>VLOOKUP(A4588, [1]orders!A:B,2,FALSE)</f>
        <v>80</v>
      </c>
      <c r="J4588" s="14" t="str">
        <f>VLOOKUP(A4588, [1]orders!A:I,9,FALSE)</f>
        <v>sarai.mckee@msn.com</v>
      </c>
      <c r="K4588" s="14">
        <f>VLOOKUP(A4588, [1]orders!A:J,10,FALSE)</f>
        <v>14215</v>
      </c>
      <c r="L4588" s="2" t="str">
        <f>IFERROR(VLOOKUP(C4588, [5]stores!A:B, 2, FALSE), "Unknown")</f>
        <v>Baldwin Bikes</v>
      </c>
      <c r="M4588" s="2" t="str">
        <f>VLOOKUP(D4588,[3]products!A:B,2,FALSE)</f>
        <v>Electra Townie Original 7D EQ - Women's - 2016</v>
      </c>
      <c r="N4588" s="2" t="str">
        <f>VLOOKUP(D4588, [3]products!A:H, 8, FALSE)</f>
        <v>Electra</v>
      </c>
      <c r="O4588" s="21">
        <f>VLOOKUP(A4588, [1]orders!A:D, 4, FALSE)</f>
        <v>43212</v>
      </c>
      <c r="P4588" s="2">
        <v>2</v>
      </c>
      <c r="Q4588" s="2">
        <v>599.99</v>
      </c>
      <c r="R4588" s="27">
        <v>0.2</v>
      </c>
      <c r="S4588" s="2">
        <f t="shared" si="71"/>
        <v>1199.98</v>
      </c>
    </row>
    <row r="4589" spans="1:19" x14ac:dyDescent="0.3">
      <c r="A4589" s="2">
        <v>1572</v>
      </c>
      <c r="B4589" s="2">
        <v>1</v>
      </c>
      <c r="C4589" s="2">
        <f>VLOOKUP(A4589, [1]orders!A:G, 7, FALSE)</f>
        <v>3</v>
      </c>
      <c r="D4589" s="2">
        <v>216</v>
      </c>
      <c r="E4589" s="2">
        <f>VLOOKUP(C4589, [2]staffs!A:G,1,FALSE)</f>
        <v>3</v>
      </c>
      <c r="F4589" s="2" t="str">
        <f>VLOOKUP(E4589, [2]staffs!A:D,4,FALSE)</f>
        <v>genna.serrano@bikes.shop</v>
      </c>
      <c r="G4589" s="2">
        <f>VLOOKUP(D4589, [3]products!$A:$D, 4, FALSE)</f>
        <v>3</v>
      </c>
      <c r="H4589" s="2" t="str">
        <f>VLOOKUP(G4589, [4]categories!A:B, 2, FALSE)</f>
        <v>Cruisers Bicycles</v>
      </c>
      <c r="I4589" s="14">
        <f>VLOOKUP(A4589, [1]orders!A:B,2,FALSE)</f>
        <v>14</v>
      </c>
      <c r="J4589" s="14" t="str">
        <f>VLOOKUP(A4589, [1]orders!A:I,9,FALSE)</f>
        <v>garry.espinoza@hotmail.com</v>
      </c>
      <c r="K4589" s="14">
        <f>VLOOKUP(A4589, [1]orders!A:J,10,FALSE)</f>
        <v>75126</v>
      </c>
      <c r="L4589" s="2" t="str">
        <f>IFERROR(VLOOKUP(C4589, [5]stores!A:B, 2, FALSE), "Unknown")</f>
        <v>Rowlett Bikes</v>
      </c>
      <c r="M4589" s="2" t="str">
        <f>VLOOKUP(D4589,[3]products!A:B,2,FALSE)</f>
        <v>Electra Super Moto 8i - 2018</v>
      </c>
      <c r="N4589" s="2" t="str">
        <f>VLOOKUP(D4589, [3]products!A:H, 8, FALSE)</f>
        <v>Electra</v>
      </c>
      <c r="O4589" s="21">
        <f>VLOOKUP(A4589, [1]orders!A:D, 4, FALSE)</f>
        <v>43212</v>
      </c>
      <c r="P4589" s="2">
        <v>2</v>
      </c>
      <c r="Q4589" s="2">
        <v>899.99</v>
      </c>
      <c r="R4589" s="27">
        <v>0.05</v>
      </c>
      <c r="S4589" s="2">
        <f t="shared" si="71"/>
        <v>1799.98</v>
      </c>
    </row>
    <row r="4590" spans="1:19" x14ac:dyDescent="0.3">
      <c r="A4590" s="2">
        <v>1572</v>
      </c>
      <c r="B4590" s="2">
        <v>2</v>
      </c>
      <c r="C4590" s="2">
        <f>VLOOKUP(A4590, [1]orders!A:G, 7, FALSE)</f>
        <v>3</v>
      </c>
      <c r="D4590" s="2">
        <v>198</v>
      </c>
      <c r="E4590" s="2">
        <f>VLOOKUP(C4590, [2]staffs!A:G,1,FALSE)</f>
        <v>3</v>
      </c>
      <c r="F4590" s="2" t="str">
        <f>VLOOKUP(E4590, [2]staffs!A:D,4,FALSE)</f>
        <v>genna.serrano@bikes.shop</v>
      </c>
      <c r="G4590" s="2">
        <f>VLOOKUP(D4590, [3]products!$A:$D, 4, FALSE)</f>
        <v>5</v>
      </c>
      <c r="H4590" s="2" t="str">
        <f>VLOOKUP(G4590, [4]categories!A:B, 2, FALSE)</f>
        <v>Electric Bikes</v>
      </c>
      <c r="I4590" s="14">
        <f>VLOOKUP(A4590, [1]orders!A:B,2,FALSE)</f>
        <v>14</v>
      </c>
      <c r="J4590" s="14" t="str">
        <f>VLOOKUP(A4590, [1]orders!A:I,9,FALSE)</f>
        <v>garry.espinoza@hotmail.com</v>
      </c>
      <c r="K4590" s="14">
        <f>VLOOKUP(A4590, [1]orders!A:J,10,FALSE)</f>
        <v>75126</v>
      </c>
      <c r="L4590" s="2" t="str">
        <f>IFERROR(VLOOKUP(C4590, [5]stores!A:B, 2, FALSE), "Unknown")</f>
        <v>Rowlett Bikes</v>
      </c>
      <c r="M4590" s="2" t="str">
        <f>VLOOKUP(D4590,[3]products!A:B,2,FALSE)</f>
        <v>Electra Townie Commute Go! - 2018</v>
      </c>
      <c r="N4590" s="2" t="str">
        <f>VLOOKUP(D4590, [3]products!A:H, 8, FALSE)</f>
        <v>Electra</v>
      </c>
      <c r="O4590" s="21">
        <f>VLOOKUP(A4590, [1]orders!A:D, 4, FALSE)</f>
        <v>43212</v>
      </c>
      <c r="P4590" s="2">
        <v>1</v>
      </c>
      <c r="Q4590" s="2">
        <v>2999.99</v>
      </c>
      <c r="R4590" s="27">
        <v>0.2</v>
      </c>
      <c r="S4590" s="2">
        <f t="shared" si="71"/>
        <v>2999.99</v>
      </c>
    </row>
    <row r="4591" spans="1:19" x14ac:dyDescent="0.3">
      <c r="A4591" s="2">
        <v>1572</v>
      </c>
      <c r="B4591" s="2">
        <v>3</v>
      </c>
      <c r="C4591" s="2">
        <f>VLOOKUP(A4591, [1]orders!A:G, 7, FALSE)</f>
        <v>3</v>
      </c>
      <c r="D4591" s="2">
        <v>115</v>
      </c>
      <c r="E4591" s="2">
        <f>VLOOKUP(C4591, [2]staffs!A:G,1,FALSE)</f>
        <v>3</v>
      </c>
      <c r="F4591" s="2" t="str">
        <f>VLOOKUP(E4591, [2]staffs!A:D,4,FALSE)</f>
        <v>genna.serrano@bikes.shop</v>
      </c>
      <c r="G4591" s="2">
        <f>VLOOKUP(D4591, [3]products!$A:$D, 4, FALSE)</f>
        <v>6</v>
      </c>
      <c r="H4591" s="2" t="str">
        <f>VLOOKUP(G4591, [4]categories!A:B, 2, FALSE)</f>
        <v>Mountain Bikes</v>
      </c>
      <c r="I4591" s="14">
        <f>VLOOKUP(A4591, [1]orders!A:B,2,FALSE)</f>
        <v>14</v>
      </c>
      <c r="J4591" s="14" t="str">
        <f>VLOOKUP(A4591, [1]orders!A:I,9,FALSE)</f>
        <v>garry.espinoza@hotmail.com</v>
      </c>
      <c r="K4591" s="14">
        <f>VLOOKUP(A4591, [1]orders!A:J,10,FALSE)</f>
        <v>75126</v>
      </c>
      <c r="L4591" s="2" t="str">
        <f>IFERROR(VLOOKUP(C4591, [5]stores!A:B, 2, FALSE), "Unknown")</f>
        <v>Rowlett Bikes</v>
      </c>
      <c r="M4591" s="2" t="str">
        <f>VLOOKUP(D4591,[3]products!A:B,2,FALSE)</f>
        <v>Trek Fuel EX 8 29 - 2018</v>
      </c>
      <c r="N4591" s="2" t="str">
        <f>VLOOKUP(D4591, [3]products!A:H, 8, FALSE)</f>
        <v>Trek</v>
      </c>
      <c r="O4591" s="21">
        <f>VLOOKUP(A4591, [1]orders!A:D, 4, FALSE)</f>
        <v>43212</v>
      </c>
      <c r="P4591" s="2">
        <v>1</v>
      </c>
      <c r="Q4591" s="2">
        <v>3199.99</v>
      </c>
      <c r="R4591" s="27">
        <v>0.05</v>
      </c>
      <c r="S4591" s="2">
        <f t="shared" si="71"/>
        <v>3199.99</v>
      </c>
    </row>
    <row r="4592" spans="1:19" x14ac:dyDescent="0.3">
      <c r="A4592" s="2">
        <v>1572</v>
      </c>
      <c r="B4592" s="2">
        <v>4</v>
      </c>
      <c r="C4592" s="2">
        <f>VLOOKUP(A4592, [1]orders!A:G, 7, FALSE)</f>
        <v>3</v>
      </c>
      <c r="D4592" s="2">
        <v>304</v>
      </c>
      <c r="E4592" s="2">
        <f>VLOOKUP(C4592, [2]staffs!A:G,1,FALSE)</f>
        <v>3</v>
      </c>
      <c r="F4592" s="2" t="str">
        <f>VLOOKUP(E4592, [2]staffs!A:D,4,FALSE)</f>
        <v>genna.serrano@bikes.shop</v>
      </c>
      <c r="G4592" s="2">
        <f>VLOOKUP(D4592, [3]products!$A:$D, 4, FALSE)</f>
        <v>2</v>
      </c>
      <c r="H4592" s="2" t="str">
        <f>VLOOKUP(G4592, [4]categories!A:B, 2, FALSE)</f>
        <v>Comfort Bicycles</v>
      </c>
      <c r="I4592" s="14">
        <f>VLOOKUP(A4592, [1]orders!A:B,2,FALSE)</f>
        <v>14</v>
      </c>
      <c r="J4592" s="14" t="str">
        <f>VLOOKUP(A4592, [1]orders!A:I,9,FALSE)</f>
        <v>garry.espinoza@hotmail.com</v>
      </c>
      <c r="K4592" s="14">
        <f>VLOOKUP(A4592, [1]orders!A:J,10,FALSE)</f>
        <v>75126</v>
      </c>
      <c r="L4592" s="2" t="str">
        <f>IFERROR(VLOOKUP(C4592, [5]stores!A:B, 2, FALSE), "Unknown")</f>
        <v>Rowlett Bikes</v>
      </c>
      <c r="M4592" s="2" t="str">
        <f>VLOOKUP(D4592,[3]products!A:B,2,FALSE)</f>
        <v>Electra Townie Original 21D EQ - 2017/2018</v>
      </c>
      <c r="N4592" s="2" t="str">
        <f>VLOOKUP(D4592, [3]products!A:H, 8, FALSE)</f>
        <v>Electra</v>
      </c>
      <c r="O4592" s="21">
        <f>VLOOKUP(A4592, [1]orders!A:D, 4, FALSE)</f>
        <v>43212</v>
      </c>
      <c r="P4592" s="2">
        <v>2</v>
      </c>
      <c r="Q4592" s="2">
        <v>679.99</v>
      </c>
      <c r="R4592" s="27">
        <v>0.2</v>
      </c>
      <c r="S4592" s="2">
        <f t="shared" si="71"/>
        <v>1359.98</v>
      </c>
    </row>
    <row r="4593" spans="1:19" x14ac:dyDescent="0.3">
      <c r="A4593" s="2">
        <v>1573</v>
      </c>
      <c r="B4593" s="2">
        <v>1</v>
      </c>
      <c r="C4593" s="2">
        <f>VLOOKUP(A4593, [1]orders!A:G, 7, FALSE)</f>
        <v>1</v>
      </c>
      <c r="D4593" s="2">
        <v>9</v>
      </c>
      <c r="E4593" s="2">
        <f>VLOOKUP(C4593, [2]staffs!A:G,1,FALSE)</f>
        <v>1</v>
      </c>
      <c r="F4593" s="2" t="str">
        <f>VLOOKUP(E4593, [2]staffs!A:D,4,FALSE)</f>
        <v>fabiola.jackson@bikes.shop</v>
      </c>
      <c r="G4593" s="2">
        <f>VLOOKUP(D4593, [3]products!$A:$D, 4, FALSE)</f>
        <v>5</v>
      </c>
      <c r="H4593" s="2" t="str">
        <f>VLOOKUP(G4593, [4]categories!A:B, 2, FALSE)</f>
        <v>Electric Bikes</v>
      </c>
      <c r="I4593" s="14">
        <f>VLOOKUP(A4593, [1]orders!A:B,2,FALSE)</f>
        <v>24</v>
      </c>
      <c r="J4593" s="14" t="str">
        <f>VLOOKUP(A4593, [1]orders!A:I,9,FALSE)</f>
        <v>corene.wall@msn.com</v>
      </c>
      <c r="K4593" s="14">
        <f>VLOOKUP(A4593, [1]orders!A:J,10,FALSE)</f>
        <v>95301</v>
      </c>
      <c r="L4593" s="2" t="str">
        <f>IFERROR(VLOOKUP(C4593, [5]stores!A:B, 2, FALSE), "Unknown")</f>
        <v>Santa Cruz Bikes</v>
      </c>
      <c r="M4593" s="2" t="str">
        <f>VLOOKUP(D4593,[3]products!A:B,2,FALSE)</f>
        <v>Trek Conduit+ - 2016</v>
      </c>
      <c r="N4593" s="2" t="str">
        <f>VLOOKUP(D4593, [3]products!A:H, 8, FALSE)</f>
        <v>Trek</v>
      </c>
      <c r="O4593" s="21">
        <f>VLOOKUP(A4593, [1]orders!A:D, 4, FALSE)</f>
        <v>43213</v>
      </c>
      <c r="P4593" s="2">
        <v>1</v>
      </c>
      <c r="Q4593" s="2">
        <v>2999.99</v>
      </c>
      <c r="R4593" s="27">
        <v>0.05</v>
      </c>
      <c r="S4593" s="2">
        <f t="shared" si="71"/>
        <v>2999.99</v>
      </c>
    </row>
    <row r="4594" spans="1:19" x14ac:dyDescent="0.3">
      <c r="A4594" s="2">
        <v>1573</v>
      </c>
      <c r="B4594" s="2">
        <v>2</v>
      </c>
      <c r="C4594" s="2">
        <f>VLOOKUP(A4594, [1]orders!A:G, 7, FALSE)</f>
        <v>1</v>
      </c>
      <c r="D4594" s="2">
        <v>129</v>
      </c>
      <c r="E4594" s="2">
        <f>VLOOKUP(C4594, [2]staffs!A:G,1,FALSE)</f>
        <v>1</v>
      </c>
      <c r="F4594" s="2" t="str">
        <f>VLOOKUP(E4594, [2]staffs!A:D,4,FALSE)</f>
        <v>fabiola.jackson@bikes.shop</v>
      </c>
      <c r="G4594" s="2">
        <f>VLOOKUP(D4594, [3]products!$A:$D, 4, FALSE)</f>
        <v>6</v>
      </c>
      <c r="H4594" s="2" t="str">
        <f>VLOOKUP(G4594, [4]categories!A:B, 2, FALSE)</f>
        <v>Mountain Bikes</v>
      </c>
      <c r="I4594" s="14">
        <f>VLOOKUP(A4594, [1]orders!A:B,2,FALSE)</f>
        <v>24</v>
      </c>
      <c r="J4594" s="14" t="str">
        <f>VLOOKUP(A4594, [1]orders!A:I,9,FALSE)</f>
        <v>corene.wall@msn.com</v>
      </c>
      <c r="K4594" s="14">
        <f>VLOOKUP(A4594, [1]orders!A:J,10,FALSE)</f>
        <v>95301</v>
      </c>
      <c r="L4594" s="2" t="str">
        <f>IFERROR(VLOOKUP(C4594, [5]stores!A:B, 2, FALSE), "Unknown")</f>
        <v>Santa Cruz Bikes</v>
      </c>
      <c r="M4594" s="2" t="str">
        <f>VLOOKUP(D4594,[3]products!A:B,2,FALSE)</f>
        <v>Trek X-Caliber 7 - 2018</v>
      </c>
      <c r="N4594" s="2" t="str">
        <f>VLOOKUP(D4594, [3]products!A:H, 8, FALSE)</f>
        <v>Trek</v>
      </c>
      <c r="O4594" s="21">
        <f>VLOOKUP(A4594, [1]orders!A:D, 4, FALSE)</f>
        <v>43213</v>
      </c>
      <c r="P4594" s="2">
        <v>1</v>
      </c>
      <c r="Q4594" s="2">
        <v>919.99</v>
      </c>
      <c r="R4594" s="27">
        <v>7.0000000000000007E-2</v>
      </c>
      <c r="S4594" s="2">
        <f t="shared" si="71"/>
        <v>919.99</v>
      </c>
    </row>
    <row r="4595" spans="1:19" x14ac:dyDescent="0.3">
      <c r="A4595" s="2">
        <v>1573</v>
      </c>
      <c r="B4595" s="2">
        <v>3</v>
      </c>
      <c r="C4595" s="2">
        <f>VLOOKUP(A4595, [1]orders!A:G, 7, FALSE)</f>
        <v>1</v>
      </c>
      <c r="D4595" s="2">
        <v>15</v>
      </c>
      <c r="E4595" s="2">
        <f>VLOOKUP(C4595, [2]staffs!A:G,1,FALSE)</f>
        <v>1</v>
      </c>
      <c r="F4595" s="2" t="str">
        <f>VLOOKUP(E4595, [2]staffs!A:D,4,FALSE)</f>
        <v>fabiola.jackson@bikes.shop</v>
      </c>
      <c r="G4595" s="2">
        <f>VLOOKUP(D4595, [3]products!$A:$D, 4, FALSE)</f>
        <v>3</v>
      </c>
      <c r="H4595" s="2" t="str">
        <f>VLOOKUP(G4595, [4]categories!A:B, 2, FALSE)</f>
        <v>Cruisers Bicycles</v>
      </c>
      <c r="I4595" s="14">
        <f>VLOOKUP(A4595, [1]orders!A:B,2,FALSE)</f>
        <v>24</v>
      </c>
      <c r="J4595" s="14" t="str">
        <f>VLOOKUP(A4595, [1]orders!A:I,9,FALSE)</f>
        <v>corene.wall@msn.com</v>
      </c>
      <c r="K4595" s="14">
        <f>VLOOKUP(A4595, [1]orders!A:J,10,FALSE)</f>
        <v>95301</v>
      </c>
      <c r="L4595" s="2" t="str">
        <f>IFERROR(VLOOKUP(C4595, [5]stores!A:B, 2, FALSE), "Unknown")</f>
        <v>Santa Cruz Bikes</v>
      </c>
      <c r="M4595" s="2" t="str">
        <f>VLOOKUP(D4595,[3]products!A:B,2,FALSE)</f>
        <v>Electra Moto 1 - 2016</v>
      </c>
      <c r="N4595" s="2" t="str">
        <f>VLOOKUP(D4595, [3]products!A:H, 8, FALSE)</f>
        <v>Electra</v>
      </c>
      <c r="O4595" s="21">
        <f>VLOOKUP(A4595, [1]orders!A:D, 4, FALSE)</f>
        <v>43213</v>
      </c>
      <c r="P4595" s="2">
        <v>2</v>
      </c>
      <c r="Q4595" s="2">
        <v>529.99</v>
      </c>
      <c r="R4595" s="27">
        <v>0.1</v>
      </c>
      <c r="S4595" s="2">
        <f t="shared" si="71"/>
        <v>1059.98</v>
      </c>
    </row>
    <row r="4596" spans="1:19" x14ac:dyDescent="0.3">
      <c r="A4596" s="2">
        <v>1573</v>
      </c>
      <c r="B4596" s="2">
        <v>4</v>
      </c>
      <c r="C4596" s="2">
        <f>VLOOKUP(A4596, [1]orders!A:G, 7, FALSE)</f>
        <v>1</v>
      </c>
      <c r="D4596" s="2">
        <v>216</v>
      </c>
      <c r="E4596" s="2">
        <f>VLOOKUP(C4596, [2]staffs!A:G,1,FALSE)</f>
        <v>1</v>
      </c>
      <c r="F4596" s="2" t="str">
        <f>VLOOKUP(E4596, [2]staffs!A:D,4,FALSE)</f>
        <v>fabiola.jackson@bikes.shop</v>
      </c>
      <c r="G4596" s="2">
        <f>VLOOKUP(D4596, [3]products!$A:$D, 4, FALSE)</f>
        <v>3</v>
      </c>
      <c r="H4596" s="2" t="str">
        <f>VLOOKUP(G4596, [4]categories!A:B, 2, FALSE)</f>
        <v>Cruisers Bicycles</v>
      </c>
      <c r="I4596" s="14">
        <f>VLOOKUP(A4596, [1]orders!A:B,2,FALSE)</f>
        <v>24</v>
      </c>
      <c r="J4596" s="14" t="str">
        <f>VLOOKUP(A4596, [1]orders!A:I,9,FALSE)</f>
        <v>corene.wall@msn.com</v>
      </c>
      <c r="K4596" s="14">
        <f>VLOOKUP(A4596, [1]orders!A:J,10,FALSE)</f>
        <v>95301</v>
      </c>
      <c r="L4596" s="2" t="str">
        <f>IFERROR(VLOOKUP(C4596, [5]stores!A:B, 2, FALSE), "Unknown")</f>
        <v>Santa Cruz Bikes</v>
      </c>
      <c r="M4596" s="2" t="str">
        <f>VLOOKUP(D4596,[3]products!A:B,2,FALSE)</f>
        <v>Electra Super Moto 8i - 2018</v>
      </c>
      <c r="N4596" s="2" t="str">
        <f>VLOOKUP(D4596, [3]products!A:H, 8, FALSE)</f>
        <v>Electra</v>
      </c>
      <c r="O4596" s="21">
        <f>VLOOKUP(A4596, [1]orders!A:D, 4, FALSE)</f>
        <v>43213</v>
      </c>
      <c r="P4596" s="2">
        <v>2</v>
      </c>
      <c r="Q4596" s="2">
        <v>899.99</v>
      </c>
      <c r="R4596" s="27">
        <v>7.0000000000000007E-2</v>
      </c>
      <c r="S4596" s="2">
        <f t="shared" si="71"/>
        <v>1799.98</v>
      </c>
    </row>
    <row r="4597" spans="1:19" x14ac:dyDescent="0.3">
      <c r="A4597" s="2">
        <v>1573</v>
      </c>
      <c r="B4597" s="2">
        <v>5</v>
      </c>
      <c r="C4597" s="2">
        <f>VLOOKUP(A4597, [1]orders!A:G, 7, FALSE)</f>
        <v>1</v>
      </c>
      <c r="D4597" s="2">
        <v>263</v>
      </c>
      <c r="E4597" s="2">
        <f>VLOOKUP(C4597, [2]staffs!A:G,1,FALSE)</f>
        <v>1</v>
      </c>
      <c r="F4597" s="2" t="str">
        <f>VLOOKUP(E4597, [2]staffs!A:D,4,FALSE)</f>
        <v>fabiola.jackson@bikes.shop</v>
      </c>
      <c r="G4597" s="2">
        <f>VLOOKUP(D4597, [3]products!$A:$D, 4, FALSE)</f>
        <v>1</v>
      </c>
      <c r="H4597" s="2" t="str">
        <f>VLOOKUP(G4597, [4]categories!A:B, 2, FALSE)</f>
        <v>Children Bicycles</v>
      </c>
      <c r="I4597" s="14">
        <f>VLOOKUP(A4597, [1]orders!A:B,2,FALSE)</f>
        <v>24</v>
      </c>
      <c r="J4597" s="14" t="str">
        <f>VLOOKUP(A4597, [1]orders!A:I,9,FALSE)</f>
        <v>corene.wall@msn.com</v>
      </c>
      <c r="K4597" s="14">
        <f>VLOOKUP(A4597, [1]orders!A:J,10,FALSE)</f>
        <v>95301</v>
      </c>
      <c r="L4597" s="2" t="str">
        <f>IFERROR(VLOOKUP(C4597, [5]stores!A:B, 2, FALSE), "Unknown")</f>
        <v>Santa Cruz Bikes</v>
      </c>
      <c r="M4597" s="2" t="str">
        <f>VLOOKUP(D4597,[3]products!A:B,2,FALSE)</f>
        <v>Strider Classic 12 Balance Bike - 2018</v>
      </c>
      <c r="N4597" s="2" t="str">
        <f>VLOOKUP(D4597, [3]products!A:H, 8, FALSE)</f>
        <v>Strider</v>
      </c>
      <c r="O4597" s="21">
        <f>VLOOKUP(A4597, [1]orders!A:D, 4, FALSE)</f>
        <v>43213</v>
      </c>
      <c r="P4597" s="2">
        <v>2</v>
      </c>
      <c r="Q4597" s="2">
        <v>89.99</v>
      </c>
      <c r="R4597" s="27">
        <v>0.1</v>
      </c>
      <c r="S4597" s="2">
        <f t="shared" si="71"/>
        <v>179.98</v>
      </c>
    </row>
    <row r="4598" spans="1:19" x14ac:dyDescent="0.3">
      <c r="A4598" s="2">
        <v>1574</v>
      </c>
      <c r="B4598" s="2">
        <v>1</v>
      </c>
      <c r="C4598" s="2">
        <f>VLOOKUP(A4598, [1]orders!A:G, 7, FALSE)</f>
        <v>1</v>
      </c>
      <c r="D4598" s="2">
        <v>127</v>
      </c>
      <c r="E4598" s="2">
        <f>VLOOKUP(C4598, [2]staffs!A:G,1,FALSE)</f>
        <v>1</v>
      </c>
      <c r="F4598" s="2" t="str">
        <f>VLOOKUP(E4598, [2]staffs!A:D,4,FALSE)</f>
        <v>fabiola.jackson@bikes.shop</v>
      </c>
      <c r="G4598" s="2">
        <f>VLOOKUP(D4598, [3]products!$A:$D, 4, FALSE)</f>
        <v>6</v>
      </c>
      <c r="H4598" s="2" t="str">
        <f>VLOOKUP(G4598, [4]categories!A:B, 2, FALSE)</f>
        <v>Mountain Bikes</v>
      </c>
      <c r="I4598" s="14">
        <f>VLOOKUP(A4598, [1]orders!A:B,2,FALSE)</f>
        <v>124</v>
      </c>
      <c r="J4598" s="14" t="str">
        <f>VLOOKUP(A4598, [1]orders!A:I,9,FALSE)</f>
        <v>jeni.booker@gmail.com</v>
      </c>
      <c r="K4598" s="14">
        <f>VLOOKUP(A4598, [1]orders!A:J,10,FALSE)</f>
        <v>91733</v>
      </c>
      <c r="L4598" s="2" t="str">
        <f>IFERROR(VLOOKUP(C4598, [5]stores!A:B, 2, FALSE), "Unknown")</f>
        <v>Santa Cruz Bikes</v>
      </c>
      <c r="M4598" s="2" t="str">
        <f>VLOOKUP(D4598,[3]products!A:B,2,FALSE)</f>
        <v>Surly Pack Rat Frameset - 2018</v>
      </c>
      <c r="N4598" s="2" t="str">
        <f>VLOOKUP(D4598, [3]products!A:H, 8, FALSE)</f>
        <v>Surly</v>
      </c>
      <c r="O4598" s="21">
        <f>VLOOKUP(A4598, [1]orders!A:D, 4, FALSE)</f>
        <v>43213</v>
      </c>
      <c r="P4598" s="2">
        <v>1</v>
      </c>
      <c r="Q4598" s="2">
        <v>469.99</v>
      </c>
      <c r="R4598" s="27">
        <v>0.1</v>
      </c>
      <c r="S4598" s="2">
        <f t="shared" si="71"/>
        <v>469.99</v>
      </c>
    </row>
    <row r="4599" spans="1:19" x14ac:dyDescent="0.3">
      <c r="A4599" s="2">
        <v>1575</v>
      </c>
      <c r="B4599" s="2">
        <v>1</v>
      </c>
      <c r="C4599" s="2">
        <f>VLOOKUP(A4599, [1]orders!A:G, 7, FALSE)</f>
        <v>1</v>
      </c>
      <c r="D4599" s="2">
        <v>44</v>
      </c>
      <c r="E4599" s="2">
        <f>VLOOKUP(C4599, [2]staffs!A:G,1,FALSE)</f>
        <v>1</v>
      </c>
      <c r="F4599" s="2" t="str">
        <f>VLOOKUP(E4599, [2]staffs!A:D,4,FALSE)</f>
        <v>fabiola.jackson@bikes.shop</v>
      </c>
      <c r="G4599" s="2">
        <f>VLOOKUP(D4599, [3]products!$A:$D, 4, FALSE)</f>
        <v>6</v>
      </c>
      <c r="H4599" s="2" t="str">
        <f>VLOOKUP(G4599, [4]categories!A:B, 2, FALSE)</f>
        <v>Mountain Bikes</v>
      </c>
      <c r="I4599" s="14">
        <f>VLOOKUP(A4599, [1]orders!A:B,2,FALSE)</f>
        <v>224</v>
      </c>
      <c r="J4599" s="14" t="str">
        <f>VLOOKUP(A4599, [1]orders!A:I,9,FALSE)</f>
        <v>moses.pope@yahoo.com</v>
      </c>
      <c r="K4599" s="14">
        <f>VLOOKUP(A4599, [1]orders!A:J,10,FALSE)</f>
        <v>90260</v>
      </c>
      <c r="L4599" s="2" t="str">
        <f>IFERROR(VLOOKUP(C4599, [5]stores!A:B, 2, FALSE), "Unknown")</f>
        <v>Santa Cruz Bikes</v>
      </c>
      <c r="M4599" s="2" t="str">
        <f>VLOOKUP(D4599,[3]products!A:B,2,FALSE)</f>
        <v>Haro SR 1.1 - 2017</v>
      </c>
      <c r="N4599" s="2" t="str">
        <f>VLOOKUP(D4599, [3]products!A:H, 8, FALSE)</f>
        <v>Haro</v>
      </c>
      <c r="O4599" s="21">
        <f>VLOOKUP(A4599, [1]orders!A:D, 4, FALSE)</f>
        <v>43213</v>
      </c>
      <c r="P4599" s="2">
        <v>1</v>
      </c>
      <c r="Q4599" s="2">
        <v>539.99</v>
      </c>
      <c r="R4599" s="27">
        <v>7.0000000000000007E-2</v>
      </c>
      <c r="S4599" s="2">
        <f t="shared" si="71"/>
        <v>539.99</v>
      </c>
    </row>
    <row r="4600" spans="1:19" x14ac:dyDescent="0.3">
      <c r="A4600" s="2">
        <v>1575</v>
      </c>
      <c r="B4600" s="2">
        <v>2</v>
      </c>
      <c r="C4600" s="2">
        <f>VLOOKUP(A4600, [1]orders!A:G, 7, FALSE)</f>
        <v>1</v>
      </c>
      <c r="D4600" s="2">
        <v>207</v>
      </c>
      <c r="E4600" s="2">
        <f>VLOOKUP(C4600, [2]staffs!A:G,1,FALSE)</f>
        <v>1</v>
      </c>
      <c r="F4600" s="2" t="str">
        <f>VLOOKUP(E4600, [2]staffs!A:D,4,FALSE)</f>
        <v>fabiola.jackson@bikes.shop</v>
      </c>
      <c r="G4600" s="2">
        <f>VLOOKUP(D4600, [3]products!$A:$D, 4, FALSE)</f>
        <v>4</v>
      </c>
      <c r="H4600" s="2" t="str">
        <f>VLOOKUP(G4600, [4]categories!A:B, 2, FALSE)</f>
        <v>Cyclocross Bicycles</v>
      </c>
      <c r="I4600" s="14">
        <f>VLOOKUP(A4600, [1]orders!A:B,2,FALSE)</f>
        <v>224</v>
      </c>
      <c r="J4600" s="14" t="str">
        <f>VLOOKUP(A4600, [1]orders!A:I,9,FALSE)</f>
        <v>moses.pope@yahoo.com</v>
      </c>
      <c r="K4600" s="14">
        <f>VLOOKUP(A4600, [1]orders!A:J,10,FALSE)</f>
        <v>90260</v>
      </c>
      <c r="L4600" s="2" t="str">
        <f>IFERROR(VLOOKUP(C4600, [5]stores!A:B, 2, FALSE), "Unknown")</f>
        <v>Santa Cruz Bikes</v>
      </c>
      <c r="M4600" s="2" t="str">
        <f>VLOOKUP(D4600,[3]products!A:B,2,FALSE)</f>
        <v>Trek Boone 7 Disc - 2018</v>
      </c>
      <c r="N4600" s="2" t="str">
        <f>VLOOKUP(D4600, [3]products!A:H, 8, FALSE)</f>
        <v>Trek</v>
      </c>
      <c r="O4600" s="21">
        <f>VLOOKUP(A4600, [1]orders!A:D, 4, FALSE)</f>
        <v>43213</v>
      </c>
      <c r="P4600" s="2">
        <v>2</v>
      </c>
      <c r="Q4600" s="2">
        <v>3999.99</v>
      </c>
      <c r="R4600" s="27">
        <v>0.1</v>
      </c>
      <c r="S4600" s="2">
        <f t="shared" si="71"/>
        <v>7999.98</v>
      </c>
    </row>
    <row r="4601" spans="1:19" x14ac:dyDescent="0.3">
      <c r="A4601" s="2">
        <v>1575</v>
      </c>
      <c r="B4601" s="2">
        <v>3</v>
      </c>
      <c r="C4601" s="2">
        <f>VLOOKUP(A4601, [1]orders!A:G, 7, FALSE)</f>
        <v>1</v>
      </c>
      <c r="D4601" s="2">
        <v>213</v>
      </c>
      <c r="E4601" s="2">
        <f>VLOOKUP(C4601, [2]staffs!A:G,1,FALSE)</f>
        <v>1</v>
      </c>
      <c r="F4601" s="2" t="str">
        <f>VLOOKUP(E4601, [2]staffs!A:D,4,FALSE)</f>
        <v>fabiola.jackson@bikes.shop</v>
      </c>
      <c r="G4601" s="2">
        <f>VLOOKUP(D4601, [3]products!$A:$D, 4, FALSE)</f>
        <v>3</v>
      </c>
      <c r="H4601" s="2" t="str">
        <f>VLOOKUP(G4601, [4]categories!A:B, 2, FALSE)</f>
        <v>Cruisers Bicycles</v>
      </c>
      <c r="I4601" s="14">
        <f>VLOOKUP(A4601, [1]orders!A:B,2,FALSE)</f>
        <v>224</v>
      </c>
      <c r="J4601" s="14" t="str">
        <f>VLOOKUP(A4601, [1]orders!A:I,9,FALSE)</f>
        <v>moses.pope@yahoo.com</v>
      </c>
      <c r="K4601" s="14">
        <f>VLOOKUP(A4601, [1]orders!A:J,10,FALSE)</f>
        <v>90260</v>
      </c>
      <c r="L4601" s="2" t="str">
        <f>IFERROR(VLOOKUP(C4601, [5]stores!A:B, 2, FALSE), "Unknown")</f>
        <v>Santa Cruz Bikes</v>
      </c>
      <c r="M4601" s="2" t="str">
        <f>VLOOKUP(D4601,[3]products!A:B,2,FALSE)</f>
        <v>Electra Cruiser 1 - 2016/2017/2018</v>
      </c>
      <c r="N4601" s="2" t="str">
        <f>VLOOKUP(D4601, [3]products!A:H, 8, FALSE)</f>
        <v>Electra</v>
      </c>
      <c r="O4601" s="21">
        <f>VLOOKUP(A4601, [1]orders!A:D, 4, FALSE)</f>
        <v>43213</v>
      </c>
      <c r="P4601" s="2">
        <v>1</v>
      </c>
      <c r="Q4601" s="2">
        <v>269.99</v>
      </c>
      <c r="R4601" s="27">
        <v>7.0000000000000007E-2</v>
      </c>
      <c r="S4601" s="2">
        <f t="shared" si="71"/>
        <v>269.99</v>
      </c>
    </row>
    <row r="4602" spans="1:19" x14ac:dyDescent="0.3">
      <c r="A4602" s="2">
        <v>1575</v>
      </c>
      <c r="B4602" s="2">
        <v>4</v>
      </c>
      <c r="C4602" s="2">
        <f>VLOOKUP(A4602, [1]orders!A:G, 7, FALSE)</f>
        <v>1</v>
      </c>
      <c r="D4602" s="2">
        <v>126</v>
      </c>
      <c r="E4602" s="2">
        <f>VLOOKUP(C4602, [2]staffs!A:G,1,FALSE)</f>
        <v>1</v>
      </c>
      <c r="F4602" s="2" t="str">
        <f>VLOOKUP(E4602, [2]staffs!A:D,4,FALSE)</f>
        <v>fabiola.jackson@bikes.shop</v>
      </c>
      <c r="G4602" s="2">
        <f>VLOOKUP(D4602, [3]products!$A:$D, 4, FALSE)</f>
        <v>6</v>
      </c>
      <c r="H4602" s="2" t="str">
        <f>VLOOKUP(G4602, [4]categories!A:B, 2, FALSE)</f>
        <v>Mountain Bikes</v>
      </c>
      <c r="I4602" s="14">
        <f>VLOOKUP(A4602, [1]orders!A:B,2,FALSE)</f>
        <v>224</v>
      </c>
      <c r="J4602" s="14" t="str">
        <f>VLOOKUP(A4602, [1]orders!A:I,9,FALSE)</f>
        <v>moses.pope@yahoo.com</v>
      </c>
      <c r="K4602" s="14">
        <f>VLOOKUP(A4602, [1]orders!A:J,10,FALSE)</f>
        <v>90260</v>
      </c>
      <c r="L4602" s="2" t="str">
        <f>IFERROR(VLOOKUP(C4602, [5]stores!A:B, 2, FALSE), "Unknown")</f>
        <v>Santa Cruz Bikes</v>
      </c>
      <c r="M4602" s="2" t="str">
        <f>VLOOKUP(D4602,[3]products!A:B,2,FALSE)</f>
        <v>Surly Big Fat Dummy Frameset - 2018</v>
      </c>
      <c r="N4602" s="2" t="str">
        <f>VLOOKUP(D4602, [3]products!A:H, 8, FALSE)</f>
        <v>Surly</v>
      </c>
      <c r="O4602" s="21">
        <f>VLOOKUP(A4602, [1]orders!A:D, 4, FALSE)</f>
        <v>43213</v>
      </c>
      <c r="P4602" s="2">
        <v>2</v>
      </c>
      <c r="Q4602" s="2">
        <v>469.99</v>
      </c>
      <c r="R4602" s="27">
        <v>0.05</v>
      </c>
      <c r="S4602" s="2">
        <f t="shared" si="71"/>
        <v>939.98</v>
      </c>
    </row>
    <row r="4603" spans="1:19" x14ac:dyDescent="0.3">
      <c r="A4603" s="2">
        <v>1575</v>
      </c>
      <c r="B4603" s="2">
        <v>5</v>
      </c>
      <c r="C4603" s="2">
        <f>VLOOKUP(A4603, [1]orders!A:G, 7, FALSE)</f>
        <v>1</v>
      </c>
      <c r="D4603" s="2">
        <v>92</v>
      </c>
      <c r="E4603" s="2">
        <f>VLOOKUP(C4603, [2]staffs!A:G,1,FALSE)</f>
        <v>1</v>
      </c>
      <c r="F4603" s="2" t="str">
        <f>VLOOKUP(E4603, [2]staffs!A:D,4,FALSE)</f>
        <v>fabiola.jackson@bikes.shop</v>
      </c>
      <c r="G4603" s="2">
        <f>VLOOKUP(D4603, [3]products!$A:$D, 4, FALSE)</f>
        <v>1</v>
      </c>
      <c r="H4603" s="2" t="str">
        <f>VLOOKUP(G4603, [4]categories!A:B, 2, FALSE)</f>
        <v>Children Bicycles</v>
      </c>
      <c r="I4603" s="14">
        <f>VLOOKUP(A4603, [1]orders!A:B,2,FALSE)</f>
        <v>224</v>
      </c>
      <c r="J4603" s="14" t="str">
        <f>VLOOKUP(A4603, [1]orders!A:I,9,FALSE)</f>
        <v>moses.pope@yahoo.com</v>
      </c>
      <c r="K4603" s="14">
        <f>VLOOKUP(A4603, [1]orders!A:J,10,FALSE)</f>
        <v>90260</v>
      </c>
      <c r="L4603" s="2" t="str">
        <f>IFERROR(VLOOKUP(C4603, [5]stores!A:B, 2, FALSE), "Unknown")</f>
        <v>Santa Cruz Bikes</v>
      </c>
      <c r="M4603" s="2" t="str">
        <f>VLOOKUP(D4603,[3]products!A:B,2,FALSE)</f>
        <v>Haro Shredder 20 - 2017</v>
      </c>
      <c r="N4603" s="2" t="str">
        <f>VLOOKUP(D4603, [3]products!A:H, 8, FALSE)</f>
        <v>Haro</v>
      </c>
      <c r="O4603" s="21">
        <f>VLOOKUP(A4603, [1]orders!A:D, 4, FALSE)</f>
        <v>43213</v>
      </c>
      <c r="P4603" s="2">
        <v>2</v>
      </c>
      <c r="Q4603" s="2">
        <v>209.99</v>
      </c>
      <c r="R4603" s="27">
        <v>0.2</v>
      </c>
      <c r="S4603" s="2">
        <f t="shared" si="71"/>
        <v>419.98</v>
      </c>
    </row>
    <row r="4604" spans="1:19" x14ac:dyDescent="0.3">
      <c r="A4604" s="2">
        <v>1576</v>
      </c>
      <c r="B4604" s="2">
        <v>1</v>
      </c>
      <c r="C4604" s="2">
        <f>VLOOKUP(A4604, [1]orders!A:G, 7, FALSE)</f>
        <v>2</v>
      </c>
      <c r="D4604" s="2">
        <v>69</v>
      </c>
      <c r="E4604" s="2">
        <f>VLOOKUP(C4604, [2]staffs!A:G,1,FALSE)</f>
        <v>2</v>
      </c>
      <c r="F4604" s="2" t="str">
        <f>VLOOKUP(E4604, [2]staffs!A:D,4,FALSE)</f>
        <v>mireya.copeland@bikes.shop</v>
      </c>
      <c r="G4604" s="2">
        <f>VLOOKUP(D4604, [3]products!$A:$D, 4, FALSE)</f>
        <v>3</v>
      </c>
      <c r="H4604" s="2" t="str">
        <f>VLOOKUP(G4604, [4]categories!A:B, 2, FALSE)</f>
        <v>Cruisers Bicycles</v>
      </c>
      <c r="I4604" s="14">
        <f>VLOOKUP(A4604, [1]orders!A:B,2,FALSE)</f>
        <v>12</v>
      </c>
      <c r="J4604" s="14" t="str">
        <f>VLOOKUP(A4604, [1]orders!A:I,9,FALSE)</f>
        <v>robby.sykes@hotmail.com</v>
      </c>
      <c r="K4604" s="14">
        <f>VLOOKUP(A4604, [1]orders!A:J,10,FALSE)</f>
        <v>11550</v>
      </c>
      <c r="L4604" s="2" t="str">
        <f>IFERROR(VLOOKUP(C4604, [5]stores!A:B, 2, FALSE), "Unknown")</f>
        <v>Baldwin Bikes</v>
      </c>
      <c r="M4604" s="2" t="str">
        <f>VLOOKUP(D4604,[3]products!A:B,2,FALSE)</f>
        <v>Sun Bicycles Cruz 7 - 2017</v>
      </c>
      <c r="N4604" s="2" t="str">
        <f>VLOOKUP(D4604, [3]products!A:H, 8, FALSE)</f>
        <v>Sun Bicycles</v>
      </c>
      <c r="O4604" s="21">
        <f>VLOOKUP(A4604, [1]orders!A:D, 4, FALSE)</f>
        <v>43213</v>
      </c>
      <c r="P4604" s="2">
        <v>1</v>
      </c>
      <c r="Q4604" s="2">
        <v>416.99</v>
      </c>
      <c r="R4604" s="27">
        <v>0.05</v>
      </c>
      <c r="S4604" s="2">
        <f t="shared" si="71"/>
        <v>416.99</v>
      </c>
    </row>
    <row r="4605" spans="1:19" x14ac:dyDescent="0.3">
      <c r="A4605" s="2">
        <v>1576</v>
      </c>
      <c r="B4605" s="2">
        <v>2</v>
      </c>
      <c r="C4605" s="2">
        <f>VLOOKUP(A4605, [1]orders!A:G, 7, FALSE)</f>
        <v>2</v>
      </c>
      <c r="D4605" s="2">
        <v>293</v>
      </c>
      <c r="E4605" s="2">
        <f>VLOOKUP(C4605, [2]staffs!A:G,1,FALSE)</f>
        <v>2</v>
      </c>
      <c r="F4605" s="2" t="str">
        <f>VLOOKUP(E4605, [2]staffs!A:D,4,FALSE)</f>
        <v>mireya.copeland@bikes.shop</v>
      </c>
      <c r="G4605" s="2">
        <f>VLOOKUP(D4605, [3]products!$A:$D, 4, FALSE)</f>
        <v>1</v>
      </c>
      <c r="H4605" s="2" t="str">
        <f>VLOOKUP(G4605, [4]categories!A:B, 2, FALSE)</f>
        <v>Children Bicycles</v>
      </c>
      <c r="I4605" s="14">
        <f>VLOOKUP(A4605, [1]orders!A:B,2,FALSE)</f>
        <v>12</v>
      </c>
      <c r="J4605" s="14" t="str">
        <f>VLOOKUP(A4605, [1]orders!A:I,9,FALSE)</f>
        <v>robby.sykes@hotmail.com</v>
      </c>
      <c r="K4605" s="14">
        <f>VLOOKUP(A4605, [1]orders!A:J,10,FALSE)</f>
        <v>11550</v>
      </c>
      <c r="L4605" s="2" t="str">
        <f>IFERROR(VLOOKUP(C4605, [5]stores!A:B, 2, FALSE), "Unknown")</f>
        <v>Baldwin Bikes</v>
      </c>
      <c r="M4605" s="2" t="str">
        <f>VLOOKUP(D4605,[3]products!A:B,2,FALSE)</f>
        <v>Electra Tiger Shark 1 (20-inch) - Boys' - 2018</v>
      </c>
      <c r="N4605" s="2" t="str">
        <f>VLOOKUP(D4605, [3]products!A:H, 8, FALSE)</f>
        <v>Electra</v>
      </c>
      <c r="O4605" s="21">
        <f>VLOOKUP(A4605, [1]orders!A:D, 4, FALSE)</f>
        <v>43213</v>
      </c>
      <c r="P4605" s="2">
        <v>1</v>
      </c>
      <c r="Q4605" s="2">
        <v>319.99</v>
      </c>
      <c r="R4605" s="27">
        <v>0.05</v>
      </c>
      <c r="S4605" s="2">
        <f t="shared" si="71"/>
        <v>319.99</v>
      </c>
    </row>
    <row r="4606" spans="1:19" x14ac:dyDescent="0.3">
      <c r="A4606" s="2">
        <v>1576</v>
      </c>
      <c r="B4606" s="2">
        <v>3</v>
      </c>
      <c r="C4606" s="2">
        <f>VLOOKUP(A4606, [1]orders!A:G, 7, FALSE)</f>
        <v>2</v>
      </c>
      <c r="D4606" s="2">
        <v>202</v>
      </c>
      <c r="E4606" s="2">
        <f>VLOOKUP(C4606, [2]staffs!A:G,1,FALSE)</f>
        <v>2</v>
      </c>
      <c r="F4606" s="2" t="str">
        <f>VLOOKUP(E4606, [2]staffs!A:D,4,FALSE)</f>
        <v>mireya.copeland@bikes.shop</v>
      </c>
      <c r="G4606" s="2">
        <f>VLOOKUP(D4606, [3]products!$A:$D, 4, FALSE)</f>
        <v>5</v>
      </c>
      <c r="H4606" s="2" t="str">
        <f>VLOOKUP(G4606, [4]categories!A:B, 2, FALSE)</f>
        <v>Electric Bikes</v>
      </c>
      <c r="I4606" s="14">
        <f>VLOOKUP(A4606, [1]orders!A:B,2,FALSE)</f>
        <v>12</v>
      </c>
      <c r="J4606" s="14" t="str">
        <f>VLOOKUP(A4606, [1]orders!A:I,9,FALSE)</f>
        <v>robby.sykes@hotmail.com</v>
      </c>
      <c r="K4606" s="14">
        <f>VLOOKUP(A4606, [1]orders!A:J,10,FALSE)</f>
        <v>11550</v>
      </c>
      <c r="L4606" s="2" t="str">
        <f>IFERROR(VLOOKUP(C4606, [5]stores!A:B, 2, FALSE), "Unknown")</f>
        <v>Baldwin Bikes</v>
      </c>
      <c r="M4606" s="2" t="str">
        <f>VLOOKUP(D4606,[3]products!A:B,2,FALSE)</f>
        <v>Trek Powerfly 5 Women's - 2018</v>
      </c>
      <c r="N4606" s="2" t="str">
        <f>VLOOKUP(D4606, [3]products!A:H, 8, FALSE)</f>
        <v>Trek</v>
      </c>
      <c r="O4606" s="21">
        <f>VLOOKUP(A4606, [1]orders!A:D, 4, FALSE)</f>
        <v>43213</v>
      </c>
      <c r="P4606" s="2">
        <v>2</v>
      </c>
      <c r="Q4606" s="2">
        <v>3499.99</v>
      </c>
      <c r="R4606" s="27">
        <v>0.05</v>
      </c>
      <c r="S4606" s="2">
        <f t="shared" si="71"/>
        <v>6999.98</v>
      </c>
    </row>
    <row r="4607" spans="1:19" x14ac:dyDescent="0.3">
      <c r="A4607" s="2">
        <v>1577</v>
      </c>
      <c r="B4607" s="2">
        <v>1</v>
      </c>
      <c r="C4607" s="2">
        <f>VLOOKUP(A4607, [1]orders!A:G, 7, FALSE)</f>
        <v>2</v>
      </c>
      <c r="D4607" s="2">
        <v>298</v>
      </c>
      <c r="E4607" s="2">
        <f>VLOOKUP(C4607, [2]staffs!A:G,1,FALSE)</f>
        <v>2</v>
      </c>
      <c r="F4607" s="2" t="str">
        <f>VLOOKUP(E4607, [2]staffs!A:D,4,FALSE)</f>
        <v>mireya.copeland@bikes.shop</v>
      </c>
      <c r="G4607" s="2">
        <f>VLOOKUP(D4607, [3]products!$A:$D, 4, FALSE)</f>
        <v>1</v>
      </c>
      <c r="H4607" s="2" t="str">
        <f>VLOOKUP(G4607, [4]categories!A:B, 2, FALSE)</f>
        <v>Children Bicycles</v>
      </c>
      <c r="I4607" s="14">
        <f>VLOOKUP(A4607, [1]orders!A:B,2,FALSE)</f>
        <v>48</v>
      </c>
      <c r="J4607" s="14" t="str">
        <f>VLOOKUP(A4607, [1]orders!A:I,9,FALSE)</f>
        <v>cesar.jackson@gmail.com</v>
      </c>
      <c r="K4607" s="14">
        <f>VLOOKUP(A4607, [1]orders!A:J,10,FALSE)</f>
        <v>13090</v>
      </c>
      <c r="L4607" s="2" t="str">
        <f>IFERROR(VLOOKUP(C4607, [5]stores!A:B, 2, FALSE), "Unknown")</f>
        <v>Baldwin Bikes</v>
      </c>
      <c r="M4607" s="2" t="str">
        <f>VLOOKUP(D4607,[3]products!A:B,2,FALSE)</f>
        <v>Electra Water Lily 1 (16-inch) - Girl's - 2018</v>
      </c>
      <c r="N4607" s="2" t="str">
        <f>VLOOKUP(D4607, [3]products!A:H, 8, FALSE)</f>
        <v>Electra</v>
      </c>
      <c r="O4607" s="21">
        <f>VLOOKUP(A4607, [1]orders!A:D, 4, FALSE)</f>
        <v>43213</v>
      </c>
      <c r="P4607" s="2">
        <v>2</v>
      </c>
      <c r="Q4607" s="2">
        <v>279.99</v>
      </c>
      <c r="R4607" s="27">
        <v>0.05</v>
      </c>
      <c r="S4607" s="2">
        <f t="shared" si="71"/>
        <v>559.98</v>
      </c>
    </row>
    <row r="4608" spans="1:19" x14ac:dyDescent="0.3">
      <c r="A4608" s="2">
        <v>1577</v>
      </c>
      <c r="B4608" s="2">
        <v>2</v>
      </c>
      <c r="C4608" s="2">
        <f>VLOOKUP(A4608, [1]orders!A:G, 7, FALSE)</f>
        <v>2</v>
      </c>
      <c r="D4608" s="2">
        <v>111</v>
      </c>
      <c r="E4608" s="2">
        <f>VLOOKUP(C4608, [2]staffs!A:G,1,FALSE)</f>
        <v>2</v>
      </c>
      <c r="F4608" s="2" t="str">
        <f>VLOOKUP(E4608, [2]staffs!A:D,4,FALSE)</f>
        <v>mireya.copeland@bikes.shop</v>
      </c>
      <c r="G4608" s="2">
        <f>VLOOKUP(D4608, [3]products!$A:$D, 4, FALSE)</f>
        <v>2</v>
      </c>
      <c r="H4608" s="2" t="str">
        <f>VLOOKUP(G4608, [4]categories!A:B, 2, FALSE)</f>
        <v>Comfort Bicycles</v>
      </c>
      <c r="I4608" s="14">
        <f>VLOOKUP(A4608, [1]orders!A:B,2,FALSE)</f>
        <v>48</v>
      </c>
      <c r="J4608" s="14" t="str">
        <f>VLOOKUP(A4608, [1]orders!A:I,9,FALSE)</f>
        <v>cesar.jackson@gmail.com</v>
      </c>
      <c r="K4608" s="14">
        <f>VLOOKUP(A4608, [1]orders!A:J,10,FALSE)</f>
        <v>13090</v>
      </c>
      <c r="L4608" s="2" t="str">
        <f>IFERROR(VLOOKUP(C4608, [5]stores!A:B, 2, FALSE), "Unknown")</f>
        <v>Baldwin Bikes</v>
      </c>
      <c r="M4608" s="2" t="str">
        <f>VLOOKUP(D4608,[3]products!A:B,2,FALSE)</f>
        <v>Sun Bicycles Drifter 7 - Women's - 2017</v>
      </c>
      <c r="N4608" s="2" t="str">
        <f>VLOOKUP(D4608, [3]products!A:H, 8, FALSE)</f>
        <v>Sun Bicycles</v>
      </c>
      <c r="O4608" s="21">
        <f>VLOOKUP(A4608, [1]orders!A:D, 4, FALSE)</f>
        <v>43213</v>
      </c>
      <c r="P4608" s="2">
        <v>2</v>
      </c>
      <c r="Q4608" s="2">
        <v>470.99</v>
      </c>
      <c r="R4608" s="27">
        <v>0.1</v>
      </c>
      <c r="S4608" s="2">
        <f t="shared" si="71"/>
        <v>941.98</v>
      </c>
    </row>
    <row r="4609" spans="1:19" x14ac:dyDescent="0.3">
      <c r="A4609" s="2">
        <v>1577</v>
      </c>
      <c r="B4609" s="2">
        <v>3</v>
      </c>
      <c r="C4609" s="2">
        <f>VLOOKUP(A4609, [1]orders!A:G, 7, FALSE)</f>
        <v>2</v>
      </c>
      <c r="D4609" s="2">
        <v>300</v>
      </c>
      <c r="E4609" s="2">
        <f>VLOOKUP(C4609, [2]staffs!A:G,1,FALSE)</f>
        <v>2</v>
      </c>
      <c r="F4609" s="2" t="str">
        <f>VLOOKUP(E4609, [2]staffs!A:D,4,FALSE)</f>
        <v>mireya.copeland@bikes.shop</v>
      </c>
      <c r="G4609" s="2">
        <f>VLOOKUP(D4609, [3]products!$A:$D, 4, FALSE)</f>
        <v>2</v>
      </c>
      <c r="H4609" s="2" t="str">
        <f>VLOOKUP(G4609, [4]categories!A:B, 2, FALSE)</f>
        <v>Comfort Bicycles</v>
      </c>
      <c r="I4609" s="14">
        <f>VLOOKUP(A4609, [1]orders!A:B,2,FALSE)</f>
        <v>48</v>
      </c>
      <c r="J4609" s="14" t="str">
        <f>VLOOKUP(A4609, [1]orders!A:I,9,FALSE)</f>
        <v>cesar.jackson@gmail.com</v>
      </c>
      <c r="K4609" s="14">
        <f>VLOOKUP(A4609, [1]orders!A:J,10,FALSE)</f>
        <v>13090</v>
      </c>
      <c r="L4609" s="2" t="str">
        <f>IFERROR(VLOOKUP(C4609, [5]stores!A:B, 2, FALSE), "Unknown")</f>
        <v>Baldwin Bikes</v>
      </c>
      <c r="M4609" s="2" t="str">
        <f>VLOOKUP(D4609,[3]products!A:B,2,FALSE)</f>
        <v>Electra Townie Balloon 3i EQ Ladies' - 2018</v>
      </c>
      <c r="N4609" s="2" t="str">
        <f>VLOOKUP(D4609, [3]products!A:H, 8, FALSE)</f>
        <v>Electra</v>
      </c>
      <c r="O4609" s="21">
        <f>VLOOKUP(A4609, [1]orders!A:D, 4, FALSE)</f>
        <v>43213</v>
      </c>
      <c r="P4609" s="2">
        <v>2</v>
      </c>
      <c r="Q4609" s="2">
        <v>799.99</v>
      </c>
      <c r="R4609" s="27">
        <v>0.2</v>
      </c>
      <c r="S4609" s="2">
        <f t="shared" si="71"/>
        <v>1599.98</v>
      </c>
    </row>
    <row r="4610" spans="1:19" x14ac:dyDescent="0.3">
      <c r="A4610" s="2">
        <v>1577</v>
      </c>
      <c r="B4610" s="2">
        <v>4</v>
      </c>
      <c r="C4610" s="2">
        <f>VLOOKUP(A4610, [1]orders!A:G, 7, FALSE)</f>
        <v>2</v>
      </c>
      <c r="D4610" s="2">
        <v>131</v>
      </c>
      <c r="E4610" s="2">
        <f>VLOOKUP(C4610, [2]staffs!A:G,1,FALSE)</f>
        <v>2</v>
      </c>
      <c r="F4610" s="2" t="str">
        <f>VLOOKUP(E4610, [2]staffs!A:D,4,FALSE)</f>
        <v>mireya.copeland@bikes.shop</v>
      </c>
      <c r="G4610" s="2">
        <f>VLOOKUP(D4610, [3]products!$A:$D, 4, FALSE)</f>
        <v>6</v>
      </c>
      <c r="H4610" s="2" t="str">
        <f>VLOOKUP(G4610, [4]categories!A:B, 2, FALSE)</f>
        <v>Mountain Bikes</v>
      </c>
      <c r="I4610" s="14">
        <f>VLOOKUP(A4610, [1]orders!A:B,2,FALSE)</f>
        <v>48</v>
      </c>
      <c r="J4610" s="14" t="str">
        <f>VLOOKUP(A4610, [1]orders!A:I,9,FALSE)</f>
        <v>cesar.jackson@gmail.com</v>
      </c>
      <c r="K4610" s="14">
        <f>VLOOKUP(A4610, [1]orders!A:J,10,FALSE)</f>
        <v>13090</v>
      </c>
      <c r="L4610" s="2" t="str">
        <f>IFERROR(VLOOKUP(C4610, [5]stores!A:B, 2, FALSE), "Unknown")</f>
        <v>Baldwin Bikes</v>
      </c>
      <c r="M4610" s="2" t="str">
        <f>VLOOKUP(D4610,[3]products!A:B,2,FALSE)</f>
        <v>Heller Bloodhound Trail - 2018</v>
      </c>
      <c r="N4610" s="2" t="str">
        <f>VLOOKUP(D4610, [3]products!A:H, 8, FALSE)</f>
        <v>Heller</v>
      </c>
      <c r="O4610" s="21">
        <f>VLOOKUP(A4610, [1]orders!A:D, 4, FALSE)</f>
        <v>43213</v>
      </c>
      <c r="P4610" s="2">
        <v>2</v>
      </c>
      <c r="Q4610" s="2">
        <v>2599</v>
      </c>
      <c r="R4610" s="27">
        <v>7.0000000000000007E-2</v>
      </c>
      <c r="S4610" s="2">
        <f t="shared" si="71"/>
        <v>5198</v>
      </c>
    </row>
    <row r="4611" spans="1:19" x14ac:dyDescent="0.3">
      <c r="A4611" s="2">
        <v>1577</v>
      </c>
      <c r="B4611" s="2">
        <v>5</v>
      </c>
      <c r="C4611" s="2">
        <f>VLOOKUP(A4611, [1]orders!A:G, 7, FALSE)</f>
        <v>2</v>
      </c>
      <c r="D4611" s="2">
        <v>282</v>
      </c>
      <c r="E4611" s="2">
        <f>VLOOKUP(C4611, [2]staffs!A:G,1,FALSE)</f>
        <v>2</v>
      </c>
      <c r="F4611" s="2" t="str">
        <f>VLOOKUP(E4611, [2]staffs!A:D,4,FALSE)</f>
        <v>mireya.copeland@bikes.shop</v>
      </c>
      <c r="G4611" s="2">
        <f>VLOOKUP(D4611, [3]products!$A:$D, 4, FALSE)</f>
        <v>1</v>
      </c>
      <c r="H4611" s="2" t="str">
        <f>VLOOKUP(G4611, [4]categories!A:B, 2, FALSE)</f>
        <v>Children Bicycles</v>
      </c>
      <c r="I4611" s="14">
        <f>VLOOKUP(A4611, [1]orders!A:B,2,FALSE)</f>
        <v>48</v>
      </c>
      <c r="J4611" s="14" t="str">
        <f>VLOOKUP(A4611, [1]orders!A:I,9,FALSE)</f>
        <v>cesar.jackson@gmail.com</v>
      </c>
      <c r="K4611" s="14">
        <f>VLOOKUP(A4611, [1]orders!A:J,10,FALSE)</f>
        <v>13090</v>
      </c>
      <c r="L4611" s="2" t="str">
        <f>IFERROR(VLOOKUP(C4611, [5]stores!A:B, 2, FALSE), "Unknown")</f>
        <v>Baldwin Bikes</v>
      </c>
      <c r="M4611" s="2" t="str">
        <f>VLOOKUP(D4611,[3]products!A:B,2,FALSE)</f>
        <v>Electra Cyclosaurus 1 (16-inch) - Boy's - 2018</v>
      </c>
      <c r="N4611" s="2" t="str">
        <f>VLOOKUP(D4611, [3]products!A:H, 8, FALSE)</f>
        <v>Electra</v>
      </c>
      <c r="O4611" s="21">
        <f>VLOOKUP(A4611, [1]orders!A:D, 4, FALSE)</f>
        <v>43213</v>
      </c>
      <c r="P4611" s="2">
        <v>2</v>
      </c>
      <c r="Q4611" s="2">
        <v>279.99</v>
      </c>
      <c r="R4611" s="27">
        <v>0.05</v>
      </c>
      <c r="S4611" s="2">
        <f t="shared" ref="S4611:S4674" si="72">P4611*Q4611</f>
        <v>559.98</v>
      </c>
    </row>
    <row r="4612" spans="1:19" x14ac:dyDescent="0.3">
      <c r="A4612" s="2">
        <v>1578</v>
      </c>
      <c r="B4612" s="2">
        <v>1</v>
      </c>
      <c r="C4612" s="2">
        <f>VLOOKUP(A4612, [1]orders!A:G, 7, FALSE)</f>
        <v>2</v>
      </c>
      <c r="D4612" s="2">
        <v>204</v>
      </c>
      <c r="E4612" s="2">
        <f>VLOOKUP(C4612, [2]staffs!A:G,1,FALSE)</f>
        <v>2</v>
      </c>
      <c r="F4612" s="2" t="str">
        <f>VLOOKUP(E4612, [2]staffs!A:D,4,FALSE)</f>
        <v>mireya.copeland@bikes.shop</v>
      </c>
      <c r="G4612" s="2">
        <f>VLOOKUP(D4612, [3]products!$A:$D, 4, FALSE)</f>
        <v>5</v>
      </c>
      <c r="H4612" s="2" t="str">
        <f>VLOOKUP(G4612, [4]categories!A:B, 2, FALSE)</f>
        <v>Electric Bikes</v>
      </c>
      <c r="I4612" s="14">
        <f>VLOOKUP(A4612, [1]orders!A:B,2,FALSE)</f>
        <v>93</v>
      </c>
      <c r="J4612" s="14" t="str">
        <f>VLOOKUP(A4612, [1]orders!A:I,9,FALSE)</f>
        <v>corrina.sawyer@yahoo.com</v>
      </c>
      <c r="K4612" s="14">
        <f>VLOOKUP(A4612, [1]orders!A:J,10,FALSE)</f>
        <v>12180</v>
      </c>
      <c r="L4612" s="2" t="str">
        <f>IFERROR(VLOOKUP(C4612, [5]stores!A:B, 2, FALSE), "Unknown")</f>
        <v>Baldwin Bikes</v>
      </c>
      <c r="M4612" s="2" t="str">
        <f>VLOOKUP(D4612,[3]products!A:B,2,FALSE)</f>
        <v>Trek Super Commuter+ 7 - 2018</v>
      </c>
      <c r="N4612" s="2" t="str">
        <f>VLOOKUP(D4612, [3]products!A:H, 8, FALSE)</f>
        <v>Trek</v>
      </c>
      <c r="O4612" s="21">
        <f>VLOOKUP(A4612, [1]orders!A:D, 4, FALSE)</f>
        <v>43213</v>
      </c>
      <c r="P4612" s="2">
        <v>2</v>
      </c>
      <c r="Q4612" s="2">
        <v>3599.99</v>
      </c>
      <c r="R4612" s="27">
        <v>7.0000000000000007E-2</v>
      </c>
      <c r="S4612" s="2">
        <f t="shared" si="72"/>
        <v>7199.98</v>
      </c>
    </row>
    <row r="4613" spans="1:19" x14ac:dyDescent="0.3">
      <c r="A4613" s="2">
        <v>1578</v>
      </c>
      <c r="B4613" s="2">
        <v>2</v>
      </c>
      <c r="C4613" s="2">
        <f>VLOOKUP(A4613, [1]orders!A:G, 7, FALSE)</f>
        <v>2</v>
      </c>
      <c r="D4613" s="2">
        <v>310</v>
      </c>
      <c r="E4613" s="2">
        <f>VLOOKUP(C4613, [2]staffs!A:G,1,FALSE)</f>
        <v>2</v>
      </c>
      <c r="F4613" s="2" t="str">
        <f>VLOOKUP(E4613, [2]staffs!A:D,4,FALSE)</f>
        <v>mireya.copeland@bikes.shop</v>
      </c>
      <c r="G4613" s="2">
        <f>VLOOKUP(D4613, [3]products!$A:$D, 4, FALSE)</f>
        <v>2</v>
      </c>
      <c r="H4613" s="2" t="str">
        <f>VLOOKUP(G4613, [4]categories!A:B, 2, FALSE)</f>
        <v>Comfort Bicycles</v>
      </c>
      <c r="I4613" s="14">
        <f>VLOOKUP(A4613, [1]orders!A:B,2,FALSE)</f>
        <v>93</v>
      </c>
      <c r="J4613" s="14" t="str">
        <f>VLOOKUP(A4613, [1]orders!A:I,9,FALSE)</f>
        <v>corrina.sawyer@yahoo.com</v>
      </c>
      <c r="K4613" s="14">
        <f>VLOOKUP(A4613, [1]orders!A:J,10,FALSE)</f>
        <v>12180</v>
      </c>
      <c r="L4613" s="2" t="str">
        <f>IFERROR(VLOOKUP(C4613, [5]stores!A:B, 2, FALSE), "Unknown")</f>
        <v>Baldwin Bikes</v>
      </c>
      <c r="M4613" s="2" t="str">
        <f>VLOOKUP(D4613,[3]products!A:B,2,FALSE)</f>
        <v>Electra Townie Commute 27D Ladies - 2018</v>
      </c>
      <c r="N4613" s="2" t="str">
        <f>VLOOKUP(D4613, [3]products!A:H, 8, FALSE)</f>
        <v>Electra</v>
      </c>
      <c r="O4613" s="21">
        <f>VLOOKUP(A4613, [1]orders!A:D, 4, FALSE)</f>
        <v>43213</v>
      </c>
      <c r="P4613" s="2">
        <v>1</v>
      </c>
      <c r="Q4613" s="2">
        <v>899.99</v>
      </c>
      <c r="R4613" s="27">
        <v>0.05</v>
      </c>
      <c r="S4613" s="2">
        <f t="shared" si="72"/>
        <v>899.99</v>
      </c>
    </row>
    <row r="4614" spans="1:19" x14ac:dyDescent="0.3">
      <c r="A4614" s="2">
        <v>1578</v>
      </c>
      <c r="B4614" s="2">
        <v>3</v>
      </c>
      <c r="C4614" s="2">
        <f>VLOOKUP(A4614, [1]orders!A:G, 7, FALSE)</f>
        <v>2</v>
      </c>
      <c r="D4614" s="2">
        <v>241</v>
      </c>
      <c r="E4614" s="2">
        <f>VLOOKUP(C4614, [2]staffs!A:G,1,FALSE)</f>
        <v>2</v>
      </c>
      <c r="F4614" s="2" t="str">
        <f>VLOOKUP(E4614, [2]staffs!A:D,4,FALSE)</f>
        <v>mireya.copeland@bikes.shop</v>
      </c>
      <c r="G4614" s="2">
        <f>VLOOKUP(D4614, [3]products!$A:$D, 4, FALSE)</f>
        <v>3</v>
      </c>
      <c r="H4614" s="2" t="str">
        <f>VLOOKUP(G4614, [4]categories!A:B, 2, FALSE)</f>
        <v>Cruisers Bicycles</v>
      </c>
      <c r="I4614" s="14">
        <f>VLOOKUP(A4614, [1]orders!A:B,2,FALSE)</f>
        <v>93</v>
      </c>
      <c r="J4614" s="14" t="str">
        <f>VLOOKUP(A4614, [1]orders!A:I,9,FALSE)</f>
        <v>corrina.sawyer@yahoo.com</v>
      </c>
      <c r="K4614" s="14">
        <f>VLOOKUP(A4614, [1]orders!A:J,10,FALSE)</f>
        <v>12180</v>
      </c>
      <c r="L4614" s="2" t="str">
        <f>IFERROR(VLOOKUP(C4614, [5]stores!A:B, 2, FALSE), "Unknown")</f>
        <v>Baldwin Bikes</v>
      </c>
      <c r="M4614" s="2" t="str">
        <f>VLOOKUP(D4614,[3]products!A:B,2,FALSE)</f>
        <v>Electra Townie Commute 8D - 2018</v>
      </c>
      <c r="N4614" s="2" t="str">
        <f>VLOOKUP(D4614, [3]products!A:H, 8, FALSE)</f>
        <v>Electra</v>
      </c>
      <c r="O4614" s="21">
        <f>VLOOKUP(A4614, [1]orders!A:D, 4, FALSE)</f>
        <v>43213</v>
      </c>
      <c r="P4614" s="2">
        <v>2</v>
      </c>
      <c r="Q4614" s="2">
        <v>749.99</v>
      </c>
      <c r="R4614" s="27">
        <v>0.2</v>
      </c>
      <c r="S4614" s="2">
        <f t="shared" si="72"/>
        <v>1499.98</v>
      </c>
    </row>
    <row r="4615" spans="1:19" x14ac:dyDescent="0.3">
      <c r="A4615" s="2">
        <v>1579</v>
      </c>
      <c r="B4615" s="2">
        <v>1</v>
      </c>
      <c r="C4615" s="2">
        <f>VLOOKUP(A4615, [1]orders!A:G, 7, FALSE)</f>
        <v>1</v>
      </c>
      <c r="D4615" s="2">
        <v>49</v>
      </c>
      <c r="E4615" s="2">
        <f>VLOOKUP(C4615, [2]staffs!A:G,1,FALSE)</f>
        <v>1</v>
      </c>
      <c r="F4615" s="2" t="str">
        <f>VLOOKUP(E4615, [2]staffs!A:D,4,FALSE)</f>
        <v>fabiola.jackson@bikes.shop</v>
      </c>
      <c r="G4615" s="2">
        <f>VLOOKUP(D4615, [3]products!$A:$D, 4, FALSE)</f>
        <v>7</v>
      </c>
      <c r="H4615" s="2" t="str">
        <f>VLOOKUP(G4615, [4]categories!A:B, 2, FALSE)</f>
        <v>Road Bikes</v>
      </c>
      <c r="I4615" s="14">
        <f>VLOOKUP(A4615, [1]orders!A:B,2,FALSE)</f>
        <v>104</v>
      </c>
      <c r="J4615" s="14" t="str">
        <f>VLOOKUP(A4615, [1]orders!A:I,9,FALSE)</f>
        <v>katharina.bates@gmail.com</v>
      </c>
      <c r="K4615" s="14">
        <f>VLOOKUP(A4615, [1]orders!A:J,10,FALSE)</f>
        <v>95008</v>
      </c>
      <c r="L4615" s="2" t="str">
        <f>IFERROR(VLOOKUP(C4615, [5]stores!A:B, 2, FALSE), "Unknown")</f>
        <v>Santa Cruz Bikes</v>
      </c>
      <c r="M4615" s="2" t="str">
        <f>VLOOKUP(D4615,[3]products!A:B,2,FALSE)</f>
        <v>Trek Domane SL 6 - 2017</v>
      </c>
      <c r="N4615" s="2" t="str">
        <f>VLOOKUP(D4615, [3]products!A:H, 8, FALSE)</f>
        <v>Trek</v>
      </c>
      <c r="O4615" s="21">
        <f>VLOOKUP(A4615, [1]orders!A:D, 4, FALSE)</f>
        <v>43214</v>
      </c>
      <c r="P4615" s="2">
        <v>1</v>
      </c>
      <c r="Q4615" s="2">
        <v>3499.99</v>
      </c>
      <c r="R4615" s="27">
        <v>0.05</v>
      </c>
      <c r="S4615" s="2">
        <f t="shared" si="72"/>
        <v>3499.99</v>
      </c>
    </row>
    <row r="4616" spans="1:19" x14ac:dyDescent="0.3">
      <c r="A4616" s="2">
        <v>1579</v>
      </c>
      <c r="B4616" s="2">
        <v>2</v>
      </c>
      <c r="C4616" s="2">
        <f>VLOOKUP(A4616, [1]orders!A:G, 7, FALSE)</f>
        <v>1</v>
      </c>
      <c r="D4616" s="2">
        <v>214</v>
      </c>
      <c r="E4616" s="2">
        <f>VLOOKUP(C4616, [2]staffs!A:G,1,FALSE)</f>
        <v>1</v>
      </c>
      <c r="F4616" s="2" t="str">
        <f>VLOOKUP(E4616, [2]staffs!A:D,4,FALSE)</f>
        <v>fabiola.jackson@bikes.shop</v>
      </c>
      <c r="G4616" s="2">
        <f>VLOOKUP(D4616, [3]products!$A:$D, 4, FALSE)</f>
        <v>3</v>
      </c>
      <c r="H4616" s="2" t="str">
        <f>VLOOKUP(G4616, [4]categories!A:B, 2, FALSE)</f>
        <v>Cruisers Bicycles</v>
      </c>
      <c r="I4616" s="14">
        <f>VLOOKUP(A4616, [1]orders!A:B,2,FALSE)</f>
        <v>104</v>
      </c>
      <c r="J4616" s="14" t="str">
        <f>VLOOKUP(A4616, [1]orders!A:I,9,FALSE)</f>
        <v>katharina.bates@gmail.com</v>
      </c>
      <c r="K4616" s="14">
        <f>VLOOKUP(A4616, [1]orders!A:J,10,FALSE)</f>
        <v>95008</v>
      </c>
      <c r="L4616" s="2" t="str">
        <f>IFERROR(VLOOKUP(C4616, [5]stores!A:B, 2, FALSE), "Unknown")</f>
        <v>Santa Cruz Bikes</v>
      </c>
      <c r="M4616" s="2" t="str">
        <f>VLOOKUP(D4616,[3]products!A:B,2,FALSE)</f>
        <v>Electra Tiger Shark 3i - 2018</v>
      </c>
      <c r="N4616" s="2" t="str">
        <f>VLOOKUP(D4616, [3]products!A:H, 8, FALSE)</f>
        <v>Electra</v>
      </c>
      <c r="O4616" s="21">
        <f>VLOOKUP(A4616, [1]orders!A:D, 4, FALSE)</f>
        <v>43214</v>
      </c>
      <c r="P4616" s="2">
        <v>1</v>
      </c>
      <c r="Q4616" s="2">
        <v>899.99</v>
      </c>
      <c r="R4616" s="27">
        <v>0.1</v>
      </c>
      <c r="S4616" s="2">
        <f t="shared" si="72"/>
        <v>899.99</v>
      </c>
    </row>
    <row r="4617" spans="1:19" x14ac:dyDescent="0.3">
      <c r="A4617" s="2">
        <v>1579</v>
      </c>
      <c r="B4617" s="2">
        <v>3</v>
      </c>
      <c r="C4617" s="2">
        <f>VLOOKUP(A4617, [1]orders!A:G, 7, FALSE)</f>
        <v>1</v>
      </c>
      <c r="D4617" s="2">
        <v>286</v>
      </c>
      <c r="E4617" s="2">
        <f>VLOOKUP(C4617, [2]staffs!A:G,1,FALSE)</f>
        <v>1</v>
      </c>
      <c r="F4617" s="2" t="str">
        <f>VLOOKUP(E4617, [2]staffs!A:D,4,FALSE)</f>
        <v>fabiola.jackson@bikes.shop</v>
      </c>
      <c r="G4617" s="2">
        <f>VLOOKUP(D4617, [3]products!$A:$D, 4, FALSE)</f>
        <v>1</v>
      </c>
      <c r="H4617" s="2" t="str">
        <f>VLOOKUP(G4617, [4]categories!A:B, 2, FALSE)</f>
        <v>Children Bicycles</v>
      </c>
      <c r="I4617" s="14">
        <f>VLOOKUP(A4617, [1]orders!A:B,2,FALSE)</f>
        <v>104</v>
      </c>
      <c r="J4617" s="14" t="str">
        <f>VLOOKUP(A4617, [1]orders!A:I,9,FALSE)</f>
        <v>katharina.bates@gmail.com</v>
      </c>
      <c r="K4617" s="14">
        <f>VLOOKUP(A4617, [1]orders!A:J,10,FALSE)</f>
        <v>95008</v>
      </c>
      <c r="L4617" s="2" t="str">
        <f>IFERROR(VLOOKUP(C4617, [5]stores!A:B, 2, FALSE), "Unknown")</f>
        <v>Santa Cruz Bikes</v>
      </c>
      <c r="M4617" s="2" t="str">
        <f>VLOOKUP(D4617,[3]products!A:B,2,FALSE)</f>
        <v>Electra Starship 1 16" - 2018</v>
      </c>
      <c r="N4617" s="2" t="str">
        <f>VLOOKUP(D4617, [3]products!A:H, 8, FALSE)</f>
        <v>Electra</v>
      </c>
      <c r="O4617" s="21">
        <f>VLOOKUP(A4617, [1]orders!A:D, 4, FALSE)</f>
        <v>43214</v>
      </c>
      <c r="P4617" s="2">
        <v>1</v>
      </c>
      <c r="Q4617" s="2">
        <v>279.99</v>
      </c>
      <c r="R4617" s="27">
        <v>7.0000000000000007E-2</v>
      </c>
      <c r="S4617" s="2">
        <f t="shared" si="72"/>
        <v>279.99</v>
      </c>
    </row>
    <row r="4618" spans="1:19" x14ac:dyDescent="0.3">
      <c r="A4618" s="2">
        <v>1579</v>
      </c>
      <c r="B4618" s="2">
        <v>4</v>
      </c>
      <c r="C4618" s="2">
        <f>VLOOKUP(A4618, [1]orders!A:G, 7, FALSE)</f>
        <v>1</v>
      </c>
      <c r="D4618" s="2">
        <v>65</v>
      </c>
      <c r="E4618" s="2">
        <f>VLOOKUP(C4618, [2]staffs!A:G,1,FALSE)</f>
        <v>1</v>
      </c>
      <c r="F4618" s="2" t="str">
        <f>VLOOKUP(E4618, [2]staffs!A:D,4,FALSE)</f>
        <v>fabiola.jackson@bikes.shop</v>
      </c>
      <c r="G4618" s="2">
        <f>VLOOKUP(D4618, [3]products!$A:$D, 4, FALSE)</f>
        <v>3</v>
      </c>
      <c r="H4618" s="2" t="str">
        <f>VLOOKUP(G4618, [4]categories!A:B, 2, FALSE)</f>
        <v>Cruisers Bicycles</v>
      </c>
      <c r="I4618" s="14">
        <f>VLOOKUP(A4618, [1]orders!A:B,2,FALSE)</f>
        <v>104</v>
      </c>
      <c r="J4618" s="14" t="str">
        <f>VLOOKUP(A4618, [1]orders!A:I,9,FALSE)</f>
        <v>katharina.bates@gmail.com</v>
      </c>
      <c r="K4618" s="14">
        <f>VLOOKUP(A4618, [1]orders!A:J,10,FALSE)</f>
        <v>95008</v>
      </c>
      <c r="L4618" s="2" t="str">
        <f>IFERROR(VLOOKUP(C4618, [5]stores!A:B, 2, FALSE), "Unknown")</f>
        <v>Santa Cruz Bikes</v>
      </c>
      <c r="M4618" s="2" t="str">
        <f>VLOOKUP(D4618,[3]products!A:B,2,FALSE)</f>
        <v>Sun Bicycles Lil Bolt Type-R - 2017</v>
      </c>
      <c r="N4618" s="2" t="str">
        <f>VLOOKUP(D4618, [3]products!A:H, 8, FALSE)</f>
        <v>Sun Bicycles</v>
      </c>
      <c r="O4618" s="21">
        <f>VLOOKUP(A4618, [1]orders!A:D, 4, FALSE)</f>
        <v>43214</v>
      </c>
      <c r="P4618" s="2">
        <v>2</v>
      </c>
      <c r="Q4618" s="2">
        <v>346.99</v>
      </c>
      <c r="R4618" s="27">
        <v>0.1</v>
      </c>
      <c r="S4618" s="2">
        <f t="shared" si="72"/>
        <v>693.98</v>
      </c>
    </row>
    <row r="4619" spans="1:19" x14ac:dyDescent="0.3">
      <c r="A4619" s="2">
        <v>1580</v>
      </c>
      <c r="B4619" s="2">
        <v>1</v>
      </c>
      <c r="C4619" s="2">
        <f>VLOOKUP(A4619, [1]orders!A:G, 7, FALSE)</f>
        <v>1</v>
      </c>
      <c r="D4619" s="2">
        <v>119</v>
      </c>
      <c r="E4619" s="2">
        <f>VLOOKUP(C4619, [2]staffs!A:G,1,FALSE)</f>
        <v>1</v>
      </c>
      <c r="F4619" s="2" t="str">
        <f>VLOOKUP(E4619, [2]staffs!A:D,4,FALSE)</f>
        <v>fabiola.jackson@bikes.shop</v>
      </c>
      <c r="G4619" s="2">
        <f>VLOOKUP(D4619, [3]products!$A:$D, 4, FALSE)</f>
        <v>6</v>
      </c>
      <c r="H4619" s="2" t="str">
        <f>VLOOKUP(G4619, [4]categories!A:B, 2, FALSE)</f>
        <v>Mountain Bikes</v>
      </c>
      <c r="I4619" s="14">
        <f>VLOOKUP(A4619, [1]orders!A:B,2,FALSE)</f>
        <v>191</v>
      </c>
      <c r="J4619" s="14" t="str">
        <f>VLOOKUP(A4619, [1]orders!A:I,9,FALSE)</f>
        <v>graciela.barber@hotmail.com</v>
      </c>
      <c r="K4619" s="14">
        <f>VLOOKUP(A4619, [1]orders!A:J,10,FALSE)</f>
        <v>93035</v>
      </c>
      <c r="L4619" s="2" t="str">
        <f>IFERROR(VLOOKUP(C4619, [5]stores!A:B, 2, FALSE), "Unknown")</f>
        <v>Santa Cruz Bikes</v>
      </c>
      <c r="M4619" s="2" t="str">
        <f>VLOOKUP(D4619,[3]products!A:B,2,FALSE)</f>
        <v>Trek Kids' Neko - 2018</v>
      </c>
      <c r="N4619" s="2" t="str">
        <f>VLOOKUP(D4619, [3]products!A:H, 8, FALSE)</f>
        <v>Trek</v>
      </c>
      <c r="O4619" s="21">
        <f>VLOOKUP(A4619, [1]orders!A:D, 4, FALSE)</f>
        <v>43214</v>
      </c>
      <c r="P4619" s="2">
        <v>2</v>
      </c>
      <c r="Q4619" s="2">
        <v>469.99</v>
      </c>
      <c r="R4619" s="27">
        <v>7.0000000000000007E-2</v>
      </c>
      <c r="S4619" s="2">
        <f t="shared" si="72"/>
        <v>939.98</v>
      </c>
    </row>
    <row r="4620" spans="1:19" x14ac:dyDescent="0.3">
      <c r="A4620" s="2">
        <v>1580</v>
      </c>
      <c r="B4620" s="2">
        <v>2</v>
      </c>
      <c r="C4620" s="2">
        <f>VLOOKUP(A4620, [1]orders!A:G, 7, FALSE)</f>
        <v>1</v>
      </c>
      <c r="D4620" s="2">
        <v>86</v>
      </c>
      <c r="E4620" s="2">
        <f>VLOOKUP(C4620, [2]staffs!A:G,1,FALSE)</f>
        <v>1</v>
      </c>
      <c r="F4620" s="2" t="str">
        <f>VLOOKUP(E4620, [2]staffs!A:D,4,FALSE)</f>
        <v>fabiola.jackson@bikes.shop</v>
      </c>
      <c r="G4620" s="2">
        <f>VLOOKUP(D4620, [3]products!$A:$D, 4, FALSE)</f>
        <v>1</v>
      </c>
      <c r="H4620" s="2" t="str">
        <f>VLOOKUP(G4620, [4]categories!A:B, 2, FALSE)</f>
        <v>Children Bicycles</v>
      </c>
      <c r="I4620" s="14">
        <f>VLOOKUP(A4620, [1]orders!A:B,2,FALSE)</f>
        <v>191</v>
      </c>
      <c r="J4620" s="14" t="str">
        <f>VLOOKUP(A4620, [1]orders!A:I,9,FALSE)</f>
        <v>graciela.barber@hotmail.com</v>
      </c>
      <c r="K4620" s="14">
        <f>VLOOKUP(A4620, [1]orders!A:J,10,FALSE)</f>
        <v>93035</v>
      </c>
      <c r="L4620" s="2" t="str">
        <f>IFERROR(VLOOKUP(C4620, [5]stores!A:B, 2, FALSE), "Unknown")</f>
        <v>Santa Cruz Bikes</v>
      </c>
      <c r="M4620" s="2" t="str">
        <f>VLOOKUP(D4620,[3]products!A:B,2,FALSE)</f>
        <v>Trek Girl's Kickster - 2017</v>
      </c>
      <c r="N4620" s="2" t="str">
        <f>VLOOKUP(D4620, [3]products!A:H, 8, FALSE)</f>
        <v>Trek</v>
      </c>
      <c r="O4620" s="21">
        <f>VLOOKUP(A4620, [1]orders!A:D, 4, FALSE)</f>
        <v>43214</v>
      </c>
      <c r="P4620" s="2">
        <v>2</v>
      </c>
      <c r="Q4620" s="2">
        <v>149.99</v>
      </c>
      <c r="R4620" s="27">
        <v>0.2</v>
      </c>
      <c r="S4620" s="2">
        <f t="shared" si="72"/>
        <v>299.98</v>
      </c>
    </row>
    <row r="4621" spans="1:19" x14ac:dyDescent="0.3">
      <c r="A4621" s="2">
        <v>1581</v>
      </c>
      <c r="B4621" s="2">
        <v>1</v>
      </c>
      <c r="C4621" s="2">
        <f>VLOOKUP(A4621, [1]orders!A:G, 7, FALSE)</f>
        <v>1</v>
      </c>
      <c r="D4621" s="2">
        <v>64</v>
      </c>
      <c r="E4621" s="2">
        <f>VLOOKUP(C4621, [2]staffs!A:G,1,FALSE)</f>
        <v>1</v>
      </c>
      <c r="F4621" s="2" t="str">
        <f>VLOOKUP(E4621, [2]staffs!A:D,4,FALSE)</f>
        <v>fabiola.jackson@bikes.shop</v>
      </c>
      <c r="G4621" s="2">
        <f>VLOOKUP(D4621, [3]products!$A:$D, 4, FALSE)</f>
        <v>3</v>
      </c>
      <c r="H4621" s="2" t="str">
        <f>VLOOKUP(G4621, [4]categories!A:B, 2, FALSE)</f>
        <v>Cruisers Bicycles</v>
      </c>
      <c r="I4621" s="14">
        <f>VLOOKUP(A4621, [1]orders!A:B,2,FALSE)</f>
        <v>188</v>
      </c>
      <c r="J4621" s="14" t="str">
        <f>VLOOKUP(A4621, [1]orders!A:I,9,FALSE)</f>
        <v>sharla.flynn@hotmail.com</v>
      </c>
      <c r="K4621" s="14">
        <f>VLOOKUP(A4621, [1]orders!A:J,10,FALSE)</f>
        <v>93035</v>
      </c>
      <c r="L4621" s="2" t="str">
        <f>IFERROR(VLOOKUP(C4621, [5]stores!A:B, 2, FALSE), "Unknown")</f>
        <v>Santa Cruz Bikes</v>
      </c>
      <c r="M4621" s="2" t="str">
        <f>VLOOKUP(D4621,[3]products!A:B,2,FALSE)</f>
        <v>Electra Townie Original 7D - 2017</v>
      </c>
      <c r="N4621" s="2" t="str">
        <f>VLOOKUP(D4621, [3]products!A:H, 8, FALSE)</f>
        <v>Electra</v>
      </c>
      <c r="O4621" s="21">
        <f>VLOOKUP(A4621, [1]orders!A:D, 4, FALSE)</f>
        <v>43215</v>
      </c>
      <c r="P4621" s="2">
        <v>1</v>
      </c>
      <c r="Q4621" s="2">
        <v>489.99</v>
      </c>
      <c r="R4621" s="27">
        <v>0.1</v>
      </c>
      <c r="S4621" s="2">
        <f t="shared" si="72"/>
        <v>489.99</v>
      </c>
    </row>
    <row r="4622" spans="1:19" x14ac:dyDescent="0.3">
      <c r="A4622" s="2">
        <v>1581</v>
      </c>
      <c r="B4622" s="2">
        <v>2</v>
      </c>
      <c r="C4622" s="2">
        <f>VLOOKUP(A4622, [1]orders!A:G, 7, FALSE)</f>
        <v>1</v>
      </c>
      <c r="D4622" s="2">
        <v>272</v>
      </c>
      <c r="E4622" s="2">
        <f>VLOOKUP(C4622, [2]staffs!A:G,1,FALSE)</f>
        <v>1</v>
      </c>
      <c r="F4622" s="2" t="str">
        <f>VLOOKUP(E4622, [2]staffs!A:D,4,FALSE)</f>
        <v>fabiola.jackson@bikes.shop</v>
      </c>
      <c r="G4622" s="2">
        <f>VLOOKUP(D4622, [3]products!$A:$D, 4, FALSE)</f>
        <v>1</v>
      </c>
      <c r="H4622" s="2" t="str">
        <f>VLOOKUP(G4622, [4]categories!A:B, 2, FALSE)</f>
        <v>Children Bicycles</v>
      </c>
      <c r="I4622" s="14">
        <f>VLOOKUP(A4622, [1]orders!A:B,2,FALSE)</f>
        <v>188</v>
      </c>
      <c r="J4622" s="14" t="str">
        <f>VLOOKUP(A4622, [1]orders!A:I,9,FALSE)</f>
        <v>sharla.flynn@hotmail.com</v>
      </c>
      <c r="K4622" s="14">
        <f>VLOOKUP(A4622, [1]orders!A:J,10,FALSE)</f>
        <v>93035</v>
      </c>
      <c r="L4622" s="2" t="str">
        <f>IFERROR(VLOOKUP(C4622, [5]stores!A:B, 2, FALSE), "Unknown")</f>
        <v>Santa Cruz Bikes</v>
      </c>
      <c r="M4622" s="2" t="str">
        <f>VLOOKUP(D4622,[3]products!A:B,2,FALSE)</f>
        <v>Trek Precaliber 20 6-speed Boy's - 2018</v>
      </c>
      <c r="N4622" s="2" t="str">
        <f>VLOOKUP(D4622, [3]products!A:H, 8, FALSE)</f>
        <v>Trek</v>
      </c>
      <c r="O4622" s="21">
        <f>VLOOKUP(A4622, [1]orders!A:D, 4, FALSE)</f>
        <v>43215</v>
      </c>
      <c r="P4622" s="2">
        <v>1</v>
      </c>
      <c r="Q4622" s="2">
        <v>289.99</v>
      </c>
      <c r="R4622" s="27">
        <v>0.2</v>
      </c>
      <c r="S4622" s="2">
        <f t="shared" si="72"/>
        <v>289.99</v>
      </c>
    </row>
    <row r="4623" spans="1:19" x14ac:dyDescent="0.3">
      <c r="A4623" s="2">
        <v>1582</v>
      </c>
      <c r="B4623" s="2">
        <v>1</v>
      </c>
      <c r="C4623" s="2">
        <f>VLOOKUP(A4623, [1]orders!A:G, 7, FALSE)</f>
        <v>1</v>
      </c>
      <c r="D4623" s="2">
        <v>75</v>
      </c>
      <c r="E4623" s="2">
        <f>VLOOKUP(C4623, [2]staffs!A:G,1,FALSE)</f>
        <v>1</v>
      </c>
      <c r="F4623" s="2" t="str">
        <f>VLOOKUP(E4623, [2]staffs!A:D,4,FALSE)</f>
        <v>fabiola.jackson@bikes.shop</v>
      </c>
      <c r="G4623" s="2">
        <f>VLOOKUP(D4623, [3]products!$A:$D, 4, FALSE)</f>
        <v>3</v>
      </c>
      <c r="H4623" s="2" t="str">
        <f>VLOOKUP(G4623, [4]categories!A:B, 2, FALSE)</f>
        <v>Cruisers Bicycles</v>
      </c>
      <c r="I4623" s="14">
        <f>VLOOKUP(A4623, [1]orders!A:B,2,FALSE)</f>
        <v>240</v>
      </c>
      <c r="J4623" s="14" t="str">
        <f>VLOOKUP(A4623, [1]orders!A:I,9,FALSE)</f>
        <v>le.deleon@msn.com</v>
      </c>
      <c r="K4623" s="14">
        <f>VLOOKUP(A4623, [1]orders!A:J,10,FALSE)</f>
        <v>92220</v>
      </c>
      <c r="L4623" s="2" t="str">
        <f>IFERROR(VLOOKUP(C4623, [5]stores!A:B, 2, FALSE), "Unknown")</f>
        <v>Santa Cruz Bikes</v>
      </c>
      <c r="M4623" s="2" t="str">
        <f>VLOOKUP(D4623,[3]products!A:B,2,FALSE)</f>
        <v>Electra Cruiser Lux Fat Tire 1 Ladies - 2017</v>
      </c>
      <c r="N4623" s="2" t="str">
        <f>VLOOKUP(D4623, [3]products!A:H, 8, FALSE)</f>
        <v>Electra</v>
      </c>
      <c r="O4623" s="21">
        <f>VLOOKUP(A4623, [1]orders!A:D, 4, FALSE)</f>
        <v>43215</v>
      </c>
      <c r="P4623" s="2">
        <v>1</v>
      </c>
      <c r="Q4623" s="2">
        <v>599.99</v>
      </c>
      <c r="R4623" s="27">
        <v>7.0000000000000007E-2</v>
      </c>
      <c r="S4623" s="2">
        <f t="shared" si="72"/>
        <v>599.99</v>
      </c>
    </row>
    <row r="4624" spans="1:19" x14ac:dyDescent="0.3">
      <c r="A4624" s="2">
        <v>1582</v>
      </c>
      <c r="B4624" s="2">
        <v>2</v>
      </c>
      <c r="C4624" s="2">
        <f>VLOOKUP(A4624, [1]orders!A:G, 7, FALSE)</f>
        <v>1</v>
      </c>
      <c r="D4624" s="2">
        <v>133</v>
      </c>
      <c r="E4624" s="2">
        <f>VLOOKUP(C4624, [2]staffs!A:G,1,FALSE)</f>
        <v>1</v>
      </c>
      <c r="F4624" s="2" t="str">
        <f>VLOOKUP(E4624, [2]staffs!A:D,4,FALSE)</f>
        <v>fabiola.jackson@bikes.shop</v>
      </c>
      <c r="G4624" s="2">
        <f>VLOOKUP(D4624, [3]products!$A:$D, 4, FALSE)</f>
        <v>6</v>
      </c>
      <c r="H4624" s="2" t="str">
        <f>VLOOKUP(G4624, [4]categories!A:B, 2, FALSE)</f>
        <v>Mountain Bikes</v>
      </c>
      <c r="I4624" s="14">
        <f>VLOOKUP(A4624, [1]orders!A:B,2,FALSE)</f>
        <v>240</v>
      </c>
      <c r="J4624" s="14" t="str">
        <f>VLOOKUP(A4624, [1]orders!A:I,9,FALSE)</f>
        <v>le.deleon@msn.com</v>
      </c>
      <c r="K4624" s="14">
        <f>VLOOKUP(A4624, [1]orders!A:J,10,FALSE)</f>
        <v>92220</v>
      </c>
      <c r="L4624" s="2" t="str">
        <f>IFERROR(VLOOKUP(C4624, [5]stores!A:B, 2, FALSE), "Unknown")</f>
        <v>Santa Cruz Bikes</v>
      </c>
      <c r="M4624" s="2" t="str">
        <f>VLOOKUP(D4624,[3]products!A:B,2,FALSE)</f>
        <v>Trek Procaliber Frameset - 2018</v>
      </c>
      <c r="N4624" s="2" t="str">
        <f>VLOOKUP(D4624, [3]products!A:H, 8, FALSE)</f>
        <v>Trek</v>
      </c>
      <c r="O4624" s="21">
        <f>VLOOKUP(A4624, [1]orders!A:D, 4, FALSE)</f>
        <v>43215</v>
      </c>
      <c r="P4624" s="2">
        <v>2</v>
      </c>
      <c r="Q4624" s="2">
        <v>1499.99</v>
      </c>
      <c r="R4624" s="27">
        <v>7.0000000000000007E-2</v>
      </c>
      <c r="S4624" s="2">
        <f t="shared" si="72"/>
        <v>2999.98</v>
      </c>
    </row>
    <row r="4625" spans="1:19" x14ac:dyDescent="0.3">
      <c r="A4625" s="2">
        <v>1583</v>
      </c>
      <c r="B4625" s="2">
        <v>1</v>
      </c>
      <c r="C4625" s="2">
        <f>VLOOKUP(A4625, [1]orders!A:G, 7, FALSE)</f>
        <v>2</v>
      </c>
      <c r="D4625" s="2">
        <v>15</v>
      </c>
      <c r="E4625" s="2">
        <f>VLOOKUP(C4625, [2]staffs!A:G,1,FALSE)</f>
        <v>2</v>
      </c>
      <c r="F4625" s="2" t="str">
        <f>VLOOKUP(E4625, [2]staffs!A:D,4,FALSE)</f>
        <v>mireya.copeland@bikes.shop</v>
      </c>
      <c r="G4625" s="2">
        <f>VLOOKUP(D4625, [3]products!$A:$D, 4, FALSE)</f>
        <v>3</v>
      </c>
      <c r="H4625" s="2" t="str">
        <f>VLOOKUP(G4625, [4]categories!A:B, 2, FALSE)</f>
        <v>Cruisers Bicycles</v>
      </c>
      <c r="I4625" s="14">
        <f>VLOOKUP(A4625, [1]orders!A:B,2,FALSE)</f>
        <v>44</v>
      </c>
      <c r="J4625" s="14" t="str">
        <f>VLOOKUP(A4625, [1]orders!A:I,9,FALSE)</f>
        <v>onita.johns@msn.com</v>
      </c>
      <c r="K4625" s="14">
        <f>VLOOKUP(A4625, [1]orders!A:J,10,FALSE)</f>
        <v>11003</v>
      </c>
      <c r="L4625" s="2" t="str">
        <f>IFERROR(VLOOKUP(C4625, [5]stores!A:B, 2, FALSE), "Unknown")</f>
        <v>Baldwin Bikes</v>
      </c>
      <c r="M4625" s="2" t="str">
        <f>VLOOKUP(D4625,[3]products!A:B,2,FALSE)</f>
        <v>Electra Moto 1 - 2016</v>
      </c>
      <c r="N4625" s="2" t="str">
        <f>VLOOKUP(D4625, [3]products!A:H, 8, FALSE)</f>
        <v>Electra</v>
      </c>
      <c r="O4625" s="21">
        <f>VLOOKUP(A4625, [1]orders!A:D, 4, FALSE)</f>
        <v>43215</v>
      </c>
      <c r="P4625" s="2">
        <v>1</v>
      </c>
      <c r="Q4625" s="2">
        <v>529.99</v>
      </c>
      <c r="R4625" s="27">
        <v>0.05</v>
      </c>
      <c r="S4625" s="2">
        <f t="shared" si="72"/>
        <v>529.99</v>
      </c>
    </row>
    <row r="4626" spans="1:19" x14ac:dyDescent="0.3">
      <c r="A4626" s="2">
        <v>1583</v>
      </c>
      <c r="B4626" s="2">
        <v>2</v>
      </c>
      <c r="C4626" s="2">
        <f>VLOOKUP(A4626, [1]orders!A:G, 7, FALSE)</f>
        <v>2</v>
      </c>
      <c r="D4626" s="2">
        <v>265</v>
      </c>
      <c r="E4626" s="2">
        <f>VLOOKUP(C4626, [2]staffs!A:G,1,FALSE)</f>
        <v>2</v>
      </c>
      <c r="F4626" s="2" t="str">
        <f>VLOOKUP(E4626, [2]staffs!A:D,4,FALSE)</f>
        <v>mireya.copeland@bikes.shop</v>
      </c>
      <c r="G4626" s="2">
        <f>VLOOKUP(D4626, [3]products!$A:$D, 4, FALSE)</f>
        <v>1</v>
      </c>
      <c r="H4626" s="2" t="str">
        <f>VLOOKUP(G4626, [4]categories!A:B, 2, FALSE)</f>
        <v>Children Bicycles</v>
      </c>
      <c r="I4626" s="14">
        <f>VLOOKUP(A4626, [1]orders!A:B,2,FALSE)</f>
        <v>44</v>
      </c>
      <c r="J4626" s="14" t="str">
        <f>VLOOKUP(A4626, [1]orders!A:I,9,FALSE)</f>
        <v>onita.johns@msn.com</v>
      </c>
      <c r="K4626" s="14">
        <f>VLOOKUP(A4626, [1]orders!A:J,10,FALSE)</f>
        <v>11003</v>
      </c>
      <c r="L4626" s="2" t="str">
        <f>IFERROR(VLOOKUP(C4626, [5]stores!A:B, 2, FALSE), "Unknown")</f>
        <v>Baldwin Bikes</v>
      </c>
      <c r="M4626" s="2" t="str">
        <f>VLOOKUP(D4626,[3]products!A:B,2,FALSE)</f>
        <v>Strider Strider 20 Sport - 2018</v>
      </c>
      <c r="N4626" s="2" t="str">
        <f>VLOOKUP(D4626, [3]products!A:H, 8, FALSE)</f>
        <v>Strider</v>
      </c>
      <c r="O4626" s="21">
        <f>VLOOKUP(A4626, [1]orders!A:D, 4, FALSE)</f>
        <v>43215</v>
      </c>
      <c r="P4626" s="2">
        <v>2</v>
      </c>
      <c r="Q4626" s="2">
        <v>289.99</v>
      </c>
      <c r="R4626" s="27">
        <v>0.2</v>
      </c>
      <c r="S4626" s="2">
        <f t="shared" si="72"/>
        <v>579.98</v>
      </c>
    </row>
    <row r="4627" spans="1:19" x14ac:dyDescent="0.3">
      <c r="A4627" s="2">
        <v>1584</v>
      </c>
      <c r="B4627" s="2">
        <v>1</v>
      </c>
      <c r="C4627" s="2">
        <f>VLOOKUP(A4627, [1]orders!A:G, 7, FALSE)</f>
        <v>1</v>
      </c>
      <c r="D4627" s="2">
        <v>45</v>
      </c>
      <c r="E4627" s="2">
        <f>VLOOKUP(C4627, [2]staffs!A:G,1,FALSE)</f>
        <v>1</v>
      </c>
      <c r="F4627" s="2" t="str">
        <f>VLOOKUP(E4627, [2]staffs!A:D,4,FALSE)</f>
        <v>fabiola.jackson@bikes.shop</v>
      </c>
      <c r="G4627" s="2">
        <f>VLOOKUP(D4627, [3]products!$A:$D, 4, FALSE)</f>
        <v>6</v>
      </c>
      <c r="H4627" s="2" t="str">
        <f>VLOOKUP(G4627, [4]categories!A:B, 2, FALSE)</f>
        <v>Mountain Bikes</v>
      </c>
      <c r="I4627" s="14">
        <f>VLOOKUP(A4627, [1]orders!A:B,2,FALSE)</f>
        <v>109</v>
      </c>
      <c r="J4627" s="14" t="str">
        <f>VLOOKUP(A4627, [1]orders!A:I,9,FALSE)</f>
        <v>monica.sears@aol.com</v>
      </c>
      <c r="K4627" s="14">
        <f>VLOOKUP(A4627, [1]orders!A:J,10,FALSE)</f>
        <v>95127</v>
      </c>
      <c r="L4627" s="2" t="str">
        <f>IFERROR(VLOOKUP(C4627, [5]stores!A:B, 2, FALSE), "Unknown")</f>
        <v>Santa Cruz Bikes</v>
      </c>
      <c r="M4627" s="2" t="str">
        <f>VLOOKUP(D4627,[3]products!A:B,2,FALSE)</f>
        <v>Haro SR 1.2 - 2017</v>
      </c>
      <c r="N4627" s="2" t="str">
        <f>VLOOKUP(D4627, [3]products!A:H, 8, FALSE)</f>
        <v>Haro</v>
      </c>
      <c r="O4627" s="21">
        <f>VLOOKUP(A4627, [1]orders!A:D, 4, FALSE)</f>
        <v>43216</v>
      </c>
      <c r="P4627" s="2">
        <v>2</v>
      </c>
      <c r="Q4627" s="2">
        <v>869.99</v>
      </c>
      <c r="R4627" s="27">
        <v>0.1</v>
      </c>
      <c r="S4627" s="2">
        <f t="shared" si="72"/>
        <v>1739.98</v>
      </c>
    </row>
    <row r="4628" spans="1:19" x14ac:dyDescent="0.3">
      <c r="A4628" s="2">
        <v>1584</v>
      </c>
      <c r="B4628" s="2">
        <v>2</v>
      </c>
      <c r="C4628" s="2">
        <f>VLOOKUP(A4628, [1]orders!A:G, 7, FALSE)</f>
        <v>1</v>
      </c>
      <c r="D4628" s="2">
        <v>216</v>
      </c>
      <c r="E4628" s="2">
        <f>VLOOKUP(C4628, [2]staffs!A:G,1,FALSE)</f>
        <v>1</v>
      </c>
      <c r="F4628" s="2" t="str">
        <f>VLOOKUP(E4628, [2]staffs!A:D,4,FALSE)</f>
        <v>fabiola.jackson@bikes.shop</v>
      </c>
      <c r="G4628" s="2">
        <f>VLOOKUP(D4628, [3]products!$A:$D, 4, FALSE)</f>
        <v>3</v>
      </c>
      <c r="H4628" s="2" t="str">
        <f>VLOOKUP(G4628, [4]categories!A:B, 2, FALSE)</f>
        <v>Cruisers Bicycles</v>
      </c>
      <c r="I4628" s="14">
        <f>VLOOKUP(A4628, [1]orders!A:B,2,FALSE)</f>
        <v>109</v>
      </c>
      <c r="J4628" s="14" t="str">
        <f>VLOOKUP(A4628, [1]orders!A:I,9,FALSE)</f>
        <v>monica.sears@aol.com</v>
      </c>
      <c r="K4628" s="14">
        <f>VLOOKUP(A4628, [1]orders!A:J,10,FALSE)</f>
        <v>95127</v>
      </c>
      <c r="L4628" s="2" t="str">
        <f>IFERROR(VLOOKUP(C4628, [5]stores!A:B, 2, FALSE), "Unknown")</f>
        <v>Santa Cruz Bikes</v>
      </c>
      <c r="M4628" s="2" t="str">
        <f>VLOOKUP(D4628,[3]products!A:B,2,FALSE)</f>
        <v>Electra Super Moto 8i - 2018</v>
      </c>
      <c r="N4628" s="2" t="str">
        <f>VLOOKUP(D4628, [3]products!A:H, 8, FALSE)</f>
        <v>Electra</v>
      </c>
      <c r="O4628" s="21">
        <f>VLOOKUP(A4628, [1]orders!A:D, 4, FALSE)</f>
        <v>43216</v>
      </c>
      <c r="P4628" s="2">
        <v>2</v>
      </c>
      <c r="Q4628" s="2">
        <v>899.99</v>
      </c>
      <c r="R4628" s="27">
        <v>0.1</v>
      </c>
      <c r="S4628" s="2">
        <f t="shared" si="72"/>
        <v>1799.98</v>
      </c>
    </row>
    <row r="4629" spans="1:19" x14ac:dyDescent="0.3">
      <c r="A4629" s="2">
        <v>1584</v>
      </c>
      <c r="B4629" s="2">
        <v>3</v>
      </c>
      <c r="C4629" s="2">
        <f>VLOOKUP(A4629, [1]orders!A:G, 7, FALSE)</f>
        <v>1</v>
      </c>
      <c r="D4629" s="2">
        <v>43</v>
      </c>
      <c r="E4629" s="2">
        <f>VLOOKUP(C4629, [2]staffs!A:G,1,FALSE)</f>
        <v>1</v>
      </c>
      <c r="F4629" s="2" t="str">
        <f>VLOOKUP(E4629, [2]staffs!A:D,4,FALSE)</f>
        <v>fabiola.jackson@bikes.shop</v>
      </c>
      <c r="G4629" s="2">
        <f>VLOOKUP(D4629, [3]products!$A:$D, 4, FALSE)</f>
        <v>6</v>
      </c>
      <c r="H4629" s="2" t="str">
        <f>VLOOKUP(G4629, [4]categories!A:B, 2, FALSE)</f>
        <v>Mountain Bikes</v>
      </c>
      <c r="I4629" s="14">
        <f>VLOOKUP(A4629, [1]orders!A:B,2,FALSE)</f>
        <v>109</v>
      </c>
      <c r="J4629" s="14" t="str">
        <f>VLOOKUP(A4629, [1]orders!A:I,9,FALSE)</f>
        <v>monica.sears@aol.com</v>
      </c>
      <c r="K4629" s="14">
        <f>VLOOKUP(A4629, [1]orders!A:J,10,FALSE)</f>
        <v>95127</v>
      </c>
      <c r="L4629" s="2" t="str">
        <f>IFERROR(VLOOKUP(C4629, [5]stores!A:B, 2, FALSE), "Unknown")</f>
        <v>Santa Cruz Bikes</v>
      </c>
      <c r="M4629" s="2" t="str">
        <f>VLOOKUP(D4629,[3]products!A:B,2,FALSE)</f>
        <v>Trek Fuel EX 9.8 27.5 Plus - 2017</v>
      </c>
      <c r="N4629" s="2" t="str">
        <f>VLOOKUP(D4629, [3]products!A:H, 8, FALSE)</f>
        <v>Trek</v>
      </c>
      <c r="O4629" s="21">
        <f>VLOOKUP(A4629, [1]orders!A:D, 4, FALSE)</f>
        <v>43216</v>
      </c>
      <c r="P4629" s="2">
        <v>1</v>
      </c>
      <c r="Q4629" s="2">
        <v>5299.99</v>
      </c>
      <c r="R4629" s="27">
        <v>0.2</v>
      </c>
      <c r="S4629" s="2">
        <f t="shared" si="72"/>
        <v>5299.99</v>
      </c>
    </row>
    <row r="4630" spans="1:19" x14ac:dyDescent="0.3">
      <c r="A4630" s="2">
        <v>1584</v>
      </c>
      <c r="B4630" s="2">
        <v>4</v>
      </c>
      <c r="C4630" s="2">
        <f>VLOOKUP(A4630, [1]orders!A:G, 7, FALSE)</f>
        <v>1</v>
      </c>
      <c r="D4630" s="2">
        <v>187</v>
      </c>
      <c r="E4630" s="2">
        <f>VLOOKUP(C4630, [2]staffs!A:G,1,FALSE)</f>
        <v>1</v>
      </c>
      <c r="F4630" s="2" t="str">
        <f>VLOOKUP(E4630, [2]staffs!A:D,4,FALSE)</f>
        <v>fabiola.jackson@bikes.shop</v>
      </c>
      <c r="G4630" s="2">
        <f>VLOOKUP(D4630, [3]products!$A:$D, 4, FALSE)</f>
        <v>5</v>
      </c>
      <c r="H4630" s="2" t="str">
        <f>VLOOKUP(G4630, [4]categories!A:B, 2, FALSE)</f>
        <v>Electric Bikes</v>
      </c>
      <c r="I4630" s="14">
        <f>VLOOKUP(A4630, [1]orders!A:B,2,FALSE)</f>
        <v>109</v>
      </c>
      <c r="J4630" s="14" t="str">
        <f>VLOOKUP(A4630, [1]orders!A:I,9,FALSE)</f>
        <v>monica.sears@aol.com</v>
      </c>
      <c r="K4630" s="14">
        <f>VLOOKUP(A4630, [1]orders!A:J,10,FALSE)</f>
        <v>95127</v>
      </c>
      <c r="L4630" s="2" t="str">
        <f>IFERROR(VLOOKUP(C4630, [5]stores!A:B, 2, FALSE), "Unknown")</f>
        <v>Santa Cruz Bikes</v>
      </c>
      <c r="M4630" s="2" t="str">
        <f>VLOOKUP(D4630,[3]products!A:B,2,FALSE)</f>
        <v>Trek Neko+ - 2018</v>
      </c>
      <c r="N4630" s="2" t="str">
        <f>VLOOKUP(D4630, [3]products!A:H, 8, FALSE)</f>
        <v>Trek</v>
      </c>
      <c r="O4630" s="21">
        <f>VLOOKUP(A4630, [1]orders!A:D, 4, FALSE)</f>
        <v>43216</v>
      </c>
      <c r="P4630" s="2">
        <v>1</v>
      </c>
      <c r="Q4630" s="2">
        <v>2799.99</v>
      </c>
      <c r="R4630" s="27">
        <v>0.1</v>
      </c>
      <c r="S4630" s="2">
        <f t="shared" si="72"/>
        <v>2799.99</v>
      </c>
    </row>
    <row r="4631" spans="1:19" x14ac:dyDescent="0.3">
      <c r="A4631" s="2">
        <v>1584</v>
      </c>
      <c r="B4631" s="2">
        <v>5</v>
      </c>
      <c r="C4631" s="2">
        <f>VLOOKUP(A4631, [1]orders!A:G, 7, FALSE)</f>
        <v>1</v>
      </c>
      <c r="D4631" s="2">
        <v>147</v>
      </c>
      <c r="E4631" s="2">
        <f>VLOOKUP(C4631, [2]staffs!A:G,1,FALSE)</f>
        <v>1</v>
      </c>
      <c r="F4631" s="2" t="str">
        <f>VLOOKUP(E4631, [2]staffs!A:D,4,FALSE)</f>
        <v>fabiola.jackson@bikes.shop</v>
      </c>
      <c r="G4631" s="2">
        <f>VLOOKUP(D4631, [3]products!$A:$D, 4, FALSE)</f>
        <v>7</v>
      </c>
      <c r="H4631" s="2" t="str">
        <f>VLOOKUP(G4631, [4]categories!A:B, 2, FALSE)</f>
        <v>Road Bikes</v>
      </c>
      <c r="I4631" s="14">
        <f>VLOOKUP(A4631, [1]orders!A:B,2,FALSE)</f>
        <v>109</v>
      </c>
      <c r="J4631" s="14" t="str">
        <f>VLOOKUP(A4631, [1]orders!A:I,9,FALSE)</f>
        <v>monica.sears@aol.com</v>
      </c>
      <c r="K4631" s="14">
        <f>VLOOKUP(A4631, [1]orders!A:J,10,FALSE)</f>
        <v>95127</v>
      </c>
      <c r="L4631" s="2" t="str">
        <f>IFERROR(VLOOKUP(C4631, [5]stores!A:B, 2, FALSE), "Unknown")</f>
        <v>Santa Cruz Bikes</v>
      </c>
      <c r="M4631" s="2" t="str">
        <f>VLOOKUP(D4631,[3]products!A:B,2,FALSE)</f>
        <v>Trek Domane ALR 5 Gravel - 2018</v>
      </c>
      <c r="N4631" s="2" t="str">
        <f>VLOOKUP(D4631, [3]products!A:H, 8, FALSE)</f>
        <v>Trek</v>
      </c>
      <c r="O4631" s="21">
        <f>VLOOKUP(A4631, [1]orders!A:D, 4, FALSE)</f>
        <v>43216</v>
      </c>
      <c r="P4631" s="2">
        <v>2</v>
      </c>
      <c r="Q4631" s="2">
        <v>1799.99</v>
      </c>
      <c r="R4631" s="27">
        <v>7.0000000000000007E-2</v>
      </c>
      <c r="S4631" s="2">
        <f t="shared" si="72"/>
        <v>3599.98</v>
      </c>
    </row>
    <row r="4632" spans="1:19" x14ac:dyDescent="0.3">
      <c r="A4632" s="2">
        <v>1585</v>
      </c>
      <c r="B4632" s="2">
        <v>1</v>
      </c>
      <c r="C4632" s="2">
        <f>VLOOKUP(A4632, [1]orders!A:G, 7, FALSE)</f>
        <v>1</v>
      </c>
      <c r="D4632" s="2">
        <v>313</v>
      </c>
      <c r="E4632" s="2">
        <f>VLOOKUP(C4632, [2]staffs!A:G,1,FALSE)</f>
        <v>1</v>
      </c>
      <c r="F4632" s="2" t="str">
        <f>VLOOKUP(E4632, [2]staffs!A:D,4,FALSE)</f>
        <v>fabiola.jackson@bikes.shop</v>
      </c>
      <c r="G4632" s="2">
        <f>VLOOKUP(D4632, [3]products!$A:$D, 4, FALSE)</f>
        <v>2</v>
      </c>
      <c r="H4632" s="2" t="str">
        <f>VLOOKUP(G4632, [4]categories!A:B, 2, FALSE)</f>
        <v>Comfort Bicycles</v>
      </c>
      <c r="I4632" s="14">
        <f>VLOOKUP(A4632, [1]orders!A:B,2,FALSE)</f>
        <v>157</v>
      </c>
      <c r="J4632" s="14" t="str">
        <f>VLOOKUP(A4632, [1]orders!A:I,9,FALSE)</f>
        <v>carola.rodriquez@hotmail.com</v>
      </c>
      <c r="K4632" s="14">
        <f>VLOOKUP(A4632, [1]orders!A:J,10,FALSE)</f>
        <v>92220</v>
      </c>
      <c r="L4632" s="2" t="str">
        <f>IFERROR(VLOOKUP(C4632, [5]stores!A:B, 2, FALSE), "Unknown")</f>
        <v>Santa Cruz Bikes</v>
      </c>
      <c r="M4632" s="2" t="str">
        <f>VLOOKUP(D4632,[3]products!A:B,2,FALSE)</f>
        <v>Electra Townie Original 1 Ladies' - 2018</v>
      </c>
      <c r="N4632" s="2" t="str">
        <f>VLOOKUP(D4632, [3]products!A:H, 8, FALSE)</f>
        <v>Electra</v>
      </c>
      <c r="O4632" s="21">
        <f>VLOOKUP(A4632, [1]orders!A:D, 4, FALSE)</f>
        <v>43216</v>
      </c>
      <c r="P4632" s="2">
        <v>1</v>
      </c>
      <c r="Q4632" s="2">
        <v>449.99</v>
      </c>
      <c r="R4632" s="27">
        <v>0.1</v>
      </c>
      <c r="S4632" s="2">
        <f t="shared" si="72"/>
        <v>449.99</v>
      </c>
    </row>
    <row r="4633" spans="1:19" x14ac:dyDescent="0.3">
      <c r="A4633" s="2">
        <v>1585</v>
      </c>
      <c r="B4633" s="2">
        <v>2</v>
      </c>
      <c r="C4633" s="2">
        <f>VLOOKUP(A4633, [1]orders!A:G, 7, FALSE)</f>
        <v>1</v>
      </c>
      <c r="D4633" s="2">
        <v>106</v>
      </c>
      <c r="E4633" s="2">
        <f>VLOOKUP(C4633, [2]staffs!A:G,1,FALSE)</f>
        <v>1</v>
      </c>
      <c r="F4633" s="2" t="str">
        <f>VLOOKUP(E4633, [2]staffs!A:D,4,FALSE)</f>
        <v>fabiola.jackson@bikes.shop</v>
      </c>
      <c r="G4633" s="2">
        <f>VLOOKUP(D4633, [3]products!$A:$D, 4, FALSE)</f>
        <v>2</v>
      </c>
      <c r="H4633" s="2" t="str">
        <f>VLOOKUP(G4633, [4]categories!A:B, 2, FALSE)</f>
        <v>Comfort Bicycles</v>
      </c>
      <c r="I4633" s="14">
        <f>VLOOKUP(A4633, [1]orders!A:B,2,FALSE)</f>
        <v>157</v>
      </c>
      <c r="J4633" s="14" t="str">
        <f>VLOOKUP(A4633, [1]orders!A:I,9,FALSE)</f>
        <v>carola.rodriquez@hotmail.com</v>
      </c>
      <c r="K4633" s="14">
        <f>VLOOKUP(A4633, [1]orders!A:J,10,FALSE)</f>
        <v>92220</v>
      </c>
      <c r="L4633" s="2" t="str">
        <f>IFERROR(VLOOKUP(C4633, [5]stores!A:B, 2, FALSE), "Unknown")</f>
        <v>Santa Cruz Bikes</v>
      </c>
      <c r="M4633" s="2" t="str">
        <f>VLOOKUP(D4633,[3]products!A:B,2,FALSE)</f>
        <v>Sun Bicycles Cruz 3 - 2017</v>
      </c>
      <c r="N4633" s="2" t="str">
        <f>VLOOKUP(D4633, [3]products!A:H, 8, FALSE)</f>
        <v>Sun Bicycles</v>
      </c>
      <c r="O4633" s="21">
        <f>VLOOKUP(A4633, [1]orders!A:D, 4, FALSE)</f>
        <v>43216</v>
      </c>
      <c r="P4633" s="2">
        <v>2</v>
      </c>
      <c r="Q4633" s="2">
        <v>449.99</v>
      </c>
      <c r="R4633" s="27">
        <v>0.1</v>
      </c>
      <c r="S4633" s="2">
        <f t="shared" si="72"/>
        <v>899.98</v>
      </c>
    </row>
    <row r="4634" spans="1:19" x14ac:dyDescent="0.3">
      <c r="A4634" s="2">
        <v>1585</v>
      </c>
      <c r="B4634" s="2">
        <v>3</v>
      </c>
      <c r="C4634" s="2">
        <f>VLOOKUP(A4634, [1]orders!A:G, 7, FALSE)</f>
        <v>1</v>
      </c>
      <c r="D4634" s="2">
        <v>207</v>
      </c>
      <c r="E4634" s="2">
        <f>VLOOKUP(C4634, [2]staffs!A:G,1,FALSE)</f>
        <v>1</v>
      </c>
      <c r="F4634" s="2" t="str">
        <f>VLOOKUP(E4634, [2]staffs!A:D,4,FALSE)</f>
        <v>fabiola.jackson@bikes.shop</v>
      </c>
      <c r="G4634" s="2">
        <f>VLOOKUP(D4634, [3]products!$A:$D, 4, FALSE)</f>
        <v>4</v>
      </c>
      <c r="H4634" s="2" t="str">
        <f>VLOOKUP(G4634, [4]categories!A:B, 2, FALSE)</f>
        <v>Cyclocross Bicycles</v>
      </c>
      <c r="I4634" s="14">
        <f>VLOOKUP(A4634, [1]orders!A:B,2,FALSE)</f>
        <v>157</v>
      </c>
      <c r="J4634" s="14" t="str">
        <f>VLOOKUP(A4634, [1]orders!A:I,9,FALSE)</f>
        <v>carola.rodriquez@hotmail.com</v>
      </c>
      <c r="K4634" s="14">
        <f>VLOOKUP(A4634, [1]orders!A:J,10,FALSE)</f>
        <v>92220</v>
      </c>
      <c r="L4634" s="2" t="str">
        <f>IFERROR(VLOOKUP(C4634, [5]stores!A:B, 2, FALSE), "Unknown")</f>
        <v>Santa Cruz Bikes</v>
      </c>
      <c r="M4634" s="2" t="str">
        <f>VLOOKUP(D4634,[3]products!A:B,2,FALSE)</f>
        <v>Trek Boone 7 Disc - 2018</v>
      </c>
      <c r="N4634" s="2" t="str">
        <f>VLOOKUP(D4634, [3]products!A:H, 8, FALSE)</f>
        <v>Trek</v>
      </c>
      <c r="O4634" s="21">
        <f>VLOOKUP(A4634, [1]orders!A:D, 4, FALSE)</f>
        <v>43216</v>
      </c>
      <c r="P4634" s="2">
        <v>2</v>
      </c>
      <c r="Q4634" s="2">
        <v>3999.99</v>
      </c>
      <c r="R4634" s="27">
        <v>7.0000000000000007E-2</v>
      </c>
      <c r="S4634" s="2">
        <f t="shared" si="72"/>
        <v>7999.98</v>
      </c>
    </row>
    <row r="4635" spans="1:19" x14ac:dyDescent="0.3">
      <c r="A4635" s="2">
        <v>1585</v>
      </c>
      <c r="B4635" s="2">
        <v>4</v>
      </c>
      <c r="C4635" s="2">
        <f>VLOOKUP(A4635, [1]orders!A:G, 7, FALSE)</f>
        <v>1</v>
      </c>
      <c r="D4635" s="2">
        <v>95</v>
      </c>
      <c r="E4635" s="2">
        <f>VLOOKUP(C4635, [2]staffs!A:G,1,FALSE)</f>
        <v>1</v>
      </c>
      <c r="F4635" s="2" t="str">
        <f>VLOOKUP(E4635, [2]staffs!A:D,4,FALSE)</f>
        <v>fabiola.jackson@bikes.shop</v>
      </c>
      <c r="G4635" s="2">
        <f>VLOOKUP(D4635, [3]products!$A:$D, 4, FALSE)</f>
        <v>1</v>
      </c>
      <c r="H4635" s="2" t="str">
        <f>VLOOKUP(G4635, [4]categories!A:B, 2, FALSE)</f>
        <v>Children Bicycles</v>
      </c>
      <c r="I4635" s="14">
        <f>VLOOKUP(A4635, [1]orders!A:B,2,FALSE)</f>
        <v>157</v>
      </c>
      <c r="J4635" s="14" t="str">
        <f>VLOOKUP(A4635, [1]orders!A:I,9,FALSE)</f>
        <v>carola.rodriquez@hotmail.com</v>
      </c>
      <c r="K4635" s="14">
        <f>VLOOKUP(A4635, [1]orders!A:J,10,FALSE)</f>
        <v>92220</v>
      </c>
      <c r="L4635" s="2" t="str">
        <f>IFERROR(VLOOKUP(C4635, [5]stores!A:B, 2, FALSE), "Unknown")</f>
        <v>Santa Cruz Bikes</v>
      </c>
      <c r="M4635" s="2" t="str">
        <f>VLOOKUP(D4635,[3]products!A:B,2,FALSE)</f>
        <v>Electra Girl's Hawaii 1 16" - 2017</v>
      </c>
      <c r="N4635" s="2" t="str">
        <f>VLOOKUP(D4635, [3]products!A:H, 8, FALSE)</f>
        <v>Electra</v>
      </c>
      <c r="O4635" s="21">
        <f>VLOOKUP(A4635, [1]orders!A:D, 4, FALSE)</f>
        <v>43216</v>
      </c>
      <c r="P4635" s="2">
        <v>1</v>
      </c>
      <c r="Q4635" s="2">
        <v>299.99</v>
      </c>
      <c r="R4635" s="27">
        <v>0.1</v>
      </c>
      <c r="S4635" s="2">
        <f t="shared" si="72"/>
        <v>299.99</v>
      </c>
    </row>
    <row r="4636" spans="1:19" x14ac:dyDescent="0.3">
      <c r="A4636" s="2">
        <v>1585</v>
      </c>
      <c r="B4636" s="2">
        <v>5</v>
      </c>
      <c r="C4636" s="2">
        <f>VLOOKUP(A4636, [1]orders!A:G, 7, FALSE)</f>
        <v>1</v>
      </c>
      <c r="D4636" s="2">
        <v>191</v>
      </c>
      <c r="E4636" s="2">
        <f>VLOOKUP(C4636, [2]staffs!A:G,1,FALSE)</f>
        <v>1</v>
      </c>
      <c r="F4636" s="2" t="str">
        <f>VLOOKUP(E4636, [2]staffs!A:D,4,FALSE)</f>
        <v>fabiola.jackson@bikes.shop</v>
      </c>
      <c r="G4636" s="2">
        <f>VLOOKUP(D4636, [3]products!$A:$D, 4, FALSE)</f>
        <v>5</v>
      </c>
      <c r="H4636" s="2" t="str">
        <f>VLOOKUP(G4636, [4]categories!A:B, 2, FALSE)</f>
        <v>Electric Bikes</v>
      </c>
      <c r="I4636" s="14">
        <f>VLOOKUP(A4636, [1]orders!A:B,2,FALSE)</f>
        <v>157</v>
      </c>
      <c r="J4636" s="14" t="str">
        <f>VLOOKUP(A4636, [1]orders!A:I,9,FALSE)</f>
        <v>carola.rodriquez@hotmail.com</v>
      </c>
      <c r="K4636" s="14">
        <f>VLOOKUP(A4636, [1]orders!A:J,10,FALSE)</f>
        <v>92220</v>
      </c>
      <c r="L4636" s="2" t="str">
        <f>IFERROR(VLOOKUP(C4636, [5]stores!A:B, 2, FALSE), "Unknown")</f>
        <v>Santa Cruz Bikes</v>
      </c>
      <c r="M4636" s="2" t="str">
        <f>VLOOKUP(D4636,[3]products!A:B,2,FALSE)</f>
        <v>Electra Loft Go! 8i - 2018</v>
      </c>
      <c r="N4636" s="2" t="str">
        <f>VLOOKUP(D4636, [3]products!A:H, 8, FALSE)</f>
        <v>Electra</v>
      </c>
      <c r="O4636" s="21">
        <f>VLOOKUP(A4636, [1]orders!A:D, 4, FALSE)</f>
        <v>43216</v>
      </c>
      <c r="P4636" s="2">
        <v>1</v>
      </c>
      <c r="Q4636" s="2">
        <v>2799.99</v>
      </c>
      <c r="R4636" s="27">
        <v>0.1</v>
      </c>
      <c r="S4636" s="2">
        <f t="shared" si="72"/>
        <v>2799.99</v>
      </c>
    </row>
    <row r="4637" spans="1:19" x14ac:dyDescent="0.3">
      <c r="A4637" s="2">
        <v>1586</v>
      </c>
      <c r="B4637" s="2">
        <v>1</v>
      </c>
      <c r="C4637" s="2">
        <f>VLOOKUP(A4637, [1]orders!A:G, 7, FALSE)</f>
        <v>1</v>
      </c>
      <c r="D4637" s="2">
        <v>22</v>
      </c>
      <c r="E4637" s="2">
        <f>VLOOKUP(C4637, [2]staffs!A:G,1,FALSE)</f>
        <v>1</v>
      </c>
      <c r="F4637" s="2" t="str">
        <f>VLOOKUP(E4637, [2]staffs!A:D,4,FALSE)</f>
        <v>fabiola.jackson@bikes.shop</v>
      </c>
      <c r="G4637" s="2">
        <f>VLOOKUP(D4637, [3]products!$A:$D, 4, FALSE)</f>
        <v>1</v>
      </c>
      <c r="H4637" s="2" t="str">
        <f>VLOOKUP(G4637, [4]categories!A:B, 2, FALSE)</f>
        <v>Children Bicycles</v>
      </c>
      <c r="I4637" s="14">
        <f>VLOOKUP(A4637, [1]orders!A:B,2,FALSE)</f>
        <v>176</v>
      </c>
      <c r="J4637" s="14" t="str">
        <f>VLOOKUP(A4637, [1]orders!A:I,9,FALSE)</f>
        <v>carley.reynolds@gmail.com</v>
      </c>
      <c r="K4637" s="14">
        <f>VLOOKUP(A4637, [1]orders!A:J,10,FALSE)</f>
        <v>91733</v>
      </c>
      <c r="L4637" s="2" t="str">
        <f>IFERROR(VLOOKUP(C4637, [5]stores!A:B, 2, FALSE), "Unknown")</f>
        <v>Santa Cruz Bikes</v>
      </c>
      <c r="M4637" s="2" t="str">
        <f>VLOOKUP(D4637,[3]products!A:B,2,FALSE)</f>
        <v>Electra Girl's Hawaii 1 (16-inch) - 2015/2016</v>
      </c>
      <c r="N4637" s="2" t="str">
        <f>VLOOKUP(D4637, [3]products!A:H, 8, FALSE)</f>
        <v>Electra</v>
      </c>
      <c r="O4637" s="21">
        <f>VLOOKUP(A4637, [1]orders!A:D, 4, FALSE)</f>
        <v>43216</v>
      </c>
      <c r="P4637" s="2">
        <v>2</v>
      </c>
      <c r="Q4637" s="2">
        <v>269.99</v>
      </c>
      <c r="R4637" s="27">
        <v>0.1</v>
      </c>
      <c r="S4637" s="2">
        <f t="shared" si="72"/>
        <v>539.98</v>
      </c>
    </row>
    <row r="4638" spans="1:19" x14ac:dyDescent="0.3">
      <c r="A4638" s="2">
        <v>1586</v>
      </c>
      <c r="B4638" s="2">
        <v>2</v>
      </c>
      <c r="C4638" s="2">
        <f>VLOOKUP(A4638, [1]orders!A:G, 7, FALSE)</f>
        <v>1</v>
      </c>
      <c r="D4638" s="2">
        <v>277</v>
      </c>
      <c r="E4638" s="2">
        <f>VLOOKUP(C4638, [2]staffs!A:G,1,FALSE)</f>
        <v>1</v>
      </c>
      <c r="F4638" s="2" t="str">
        <f>VLOOKUP(E4638, [2]staffs!A:D,4,FALSE)</f>
        <v>fabiola.jackson@bikes.shop</v>
      </c>
      <c r="G4638" s="2">
        <f>VLOOKUP(D4638, [3]products!$A:$D, 4, FALSE)</f>
        <v>1</v>
      </c>
      <c r="H4638" s="2" t="str">
        <f>VLOOKUP(G4638, [4]categories!A:B, 2, FALSE)</f>
        <v>Children Bicycles</v>
      </c>
      <c r="I4638" s="14">
        <f>VLOOKUP(A4638, [1]orders!A:B,2,FALSE)</f>
        <v>176</v>
      </c>
      <c r="J4638" s="14" t="str">
        <f>VLOOKUP(A4638, [1]orders!A:I,9,FALSE)</f>
        <v>carley.reynolds@gmail.com</v>
      </c>
      <c r="K4638" s="14">
        <f>VLOOKUP(A4638, [1]orders!A:J,10,FALSE)</f>
        <v>91733</v>
      </c>
      <c r="L4638" s="2" t="str">
        <f>IFERROR(VLOOKUP(C4638, [5]stores!A:B, 2, FALSE), "Unknown")</f>
        <v>Santa Cruz Bikes</v>
      </c>
      <c r="M4638" s="2" t="str">
        <f>VLOOKUP(D4638,[3]products!A:B,2,FALSE)</f>
        <v>Trek Precaliber 24 21-speed Boy's - 2018</v>
      </c>
      <c r="N4638" s="2" t="str">
        <f>VLOOKUP(D4638, [3]products!A:H, 8, FALSE)</f>
        <v>Trek</v>
      </c>
      <c r="O4638" s="21">
        <f>VLOOKUP(A4638, [1]orders!A:D, 4, FALSE)</f>
        <v>43216</v>
      </c>
      <c r="P4638" s="2">
        <v>1</v>
      </c>
      <c r="Q4638" s="2">
        <v>369.99</v>
      </c>
      <c r="R4638" s="27">
        <v>7.0000000000000007E-2</v>
      </c>
      <c r="S4638" s="2">
        <f t="shared" si="72"/>
        <v>369.99</v>
      </c>
    </row>
    <row r="4639" spans="1:19" x14ac:dyDescent="0.3">
      <c r="A4639" s="2">
        <v>1586</v>
      </c>
      <c r="B4639" s="2">
        <v>3</v>
      </c>
      <c r="C4639" s="2">
        <f>VLOOKUP(A4639, [1]orders!A:G, 7, FALSE)</f>
        <v>1</v>
      </c>
      <c r="D4639" s="2">
        <v>295</v>
      </c>
      <c r="E4639" s="2">
        <f>VLOOKUP(C4639, [2]staffs!A:G,1,FALSE)</f>
        <v>1</v>
      </c>
      <c r="F4639" s="2" t="str">
        <f>VLOOKUP(E4639, [2]staffs!A:D,4,FALSE)</f>
        <v>fabiola.jackson@bikes.shop</v>
      </c>
      <c r="G4639" s="2">
        <f>VLOOKUP(D4639, [3]products!$A:$D, 4, FALSE)</f>
        <v>1</v>
      </c>
      <c r="H4639" s="2" t="str">
        <f>VLOOKUP(G4639, [4]categories!A:B, 2, FALSE)</f>
        <v>Children Bicycles</v>
      </c>
      <c r="I4639" s="14">
        <f>VLOOKUP(A4639, [1]orders!A:B,2,FALSE)</f>
        <v>176</v>
      </c>
      <c r="J4639" s="14" t="str">
        <f>VLOOKUP(A4639, [1]orders!A:I,9,FALSE)</f>
        <v>carley.reynolds@gmail.com</v>
      </c>
      <c r="K4639" s="14">
        <f>VLOOKUP(A4639, [1]orders!A:J,10,FALSE)</f>
        <v>91733</v>
      </c>
      <c r="L4639" s="2" t="str">
        <f>IFERROR(VLOOKUP(C4639, [5]stores!A:B, 2, FALSE), "Unknown")</f>
        <v>Santa Cruz Bikes</v>
      </c>
      <c r="M4639" s="2" t="str">
        <f>VLOOKUP(D4639,[3]products!A:B,2,FALSE)</f>
        <v>Electra Treasure 1 20" - 2018</v>
      </c>
      <c r="N4639" s="2" t="str">
        <f>VLOOKUP(D4639, [3]products!A:H, 8, FALSE)</f>
        <v>Electra</v>
      </c>
      <c r="O4639" s="21">
        <f>VLOOKUP(A4639, [1]orders!A:D, 4, FALSE)</f>
        <v>43216</v>
      </c>
      <c r="P4639" s="2">
        <v>1</v>
      </c>
      <c r="Q4639" s="2">
        <v>319.99</v>
      </c>
      <c r="R4639" s="27">
        <v>0.05</v>
      </c>
      <c r="S4639" s="2">
        <f t="shared" si="72"/>
        <v>319.99</v>
      </c>
    </row>
    <row r="4640" spans="1:19" x14ac:dyDescent="0.3">
      <c r="A4640" s="2">
        <v>1586</v>
      </c>
      <c r="B4640" s="2">
        <v>4</v>
      </c>
      <c r="C4640" s="2">
        <f>VLOOKUP(A4640, [1]orders!A:G, 7, FALSE)</f>
        <v>1</v>
      </c>
      <c r="D4640" s="2">
        <v>173</v>
      </c>
      <c r="E4640" s="2">
        <f>VLOOKUP(C4640, [2]staffs!A:G,1,FALSE)</f>
        <v>1</v>
      </c>
      <c r="F4640" s="2" t="str">
        <f>VLOOKUP(E4640, [2]staffs!A:D,4,FALSE)</f>
        <v>fabiola.jackson@bikes.shop</v>
      </c>
      <c r="G4640" s="2">
        <f>VLOOKUP(D4640, [3]products!$A:$D, 4, FALSE)</f>
        <v>7</v>
      </c>
      <c r="H4640" s="2" t="str">
        <f>VLOOKUP(G4640, [4]categories!A:B, 2, FALSE)</f>
        <v>Road Bikes</v>
      </c>
      <c r="I4640" s="14">
        <f>VLOOKUP(A4640, [1]orders!A:B,2,FALSE)</f>
        <v>176</v>
      </c>
      <c r="J4640" s="14" t="str">
        <f>VLOOKUP(A4640, [1]orders!A:I,9,FALSE)</f>
        <v>carley.reynolds@gmail.com</v>
      </c>
      <c r="K4640" s="14">
        <f>VLOOKUP(A4640, [1]orders!A:J,10,FALSE)</f>
        <v>91733</v>
      </c>
      <c r="L4640" s="2" t="str">
        <f>IFERROR(VLOOKUP(C4640, [5]stores!A:B, 2, FALSE), "Unknown")</f>
        <v>Santa Cruz Bikes</v>
      </c>
      <c r="M4640" s="2" t="str">
        <f>VLOOKUP(D4640,[3]products!A:B,2,FALSE)</f>
        <v>Trek Domane ALR Frameset - 2018</v>
      </c>
      <c r="N4640" s="2" t="str">
        <f>VLOOKUP(D4640, [3]products!A:H, 8, FALSE)</f>
        <v>Trek</v>
      </c>
      <c r="O4640" s="21">
        <f>VLOOKUP(A4640, [1]orders!A:D, 4, FALSE)</f>
        <v>43216</v>
      </c>
      <c r="P4640" s="2">
        <v>1</v>
      </c>
      <c r="Q4640" s="2">
        <v>3199.99</v>
      </c>
      <c r="R4640" s="27">
        <v>0.2</v>
      </c>
      <c r="S4640" s="2">
        <f t="shared" si="72"/>
        <v>3199.99</v>
      </c>
    </row>
    <row r="4641" spans="1:19" x14ac:dyDescent="0.3">
      <c r="A4641" s="2">
        <v>1586</v>
      </c>
      <c r="B4641" s="2">
        <v>5</v>
      </c>
      <c r="C4641" s="2">
        <f>VLOOKUP(A4641, [1]orders!A:G, 7, FALSE)</f>
        <v>1</v>
      </c>
      <c r="D4641" s="2">
        <v>36</v>
      </c>
      <c r="E4641" s="2">
        <f>VLOOKUP(C4641, [2]staffs!A:G,1,FALSE)</f>
        <v>1</v>
      </c>
      <c r="F4641" s="2" t="str">
        <f>VLOOKUP(E4641, [2]staffs!A:D,4,FALSE)</f>
        <v>fabiola.jackson@bikes.shop</v>
      </c>
      <c r="G4641" s="2">
        <f>VLOOKUP(D4641, [3]products!$A:$D, 4, FALSE)</f>
        <v>6</v>
      </c>
      <c r="H4641" s="2" t="str">
        <f>VLOOKUP(G4641, [4]categories!A:B, 2, FALSE)</f>
        <v>Mountain Bikes</v>
      </c>
      <c r="I4641" s="14">
        <f>VLOOKUP(A4641, [1]orders!A:B,2,FALSE)</f>
        <v>176</v>
      </c>
      <c r="J4641" s="14" t="str">
        <f>VLOOKUP(A4641, [1]orders!A:I,9,FALSE)</f>
        <v>carley.reynolds@gmail.com</v>
      </c>
      <c r="K4641" s="14">
        <f>VLOOKUP(A4641, [1]orders!A:J,10,FALSE)</f>
        <v>91733</v>
      </c>
      <c r="L4641" s="2" t="str">
        <f>IFERROR(VLOOKUP(C4641, [5]stores!A:B, 2, FALSE), "Unknown")</f>
        <v>Santa Cruz Bikes</v>
      </c>
      <c r="M4641" s="2" t="str">
        <f>VLOOKUP(D4641,[3]products!A:B,2,FALSE)</f>
        <v>Surly Troll Frameset - 2017</v>
      </c>
      <c r="N4641" s="2" t="str">
        <f>VLOOKUP(D4641, [3]products!A:H, 8, FALSE)</f>
        <v>Surly</v>
      </c>
      <c r="O4641" s="21">
        <f>VLOOKUP(A4641, [1]orders!A:D, 4, FALSE)</f>
        <v>43216</v>
      </c>
      <c r="P4641" s="2">
        <v>1</v>
      </c>
      <c r="Q4641" s="2">
        <v>832.99</v>
      </c>
      <c r="R4641" s="27">
        <v>0.1</v>
      </c>
      <c r="S4641" s="2">
        <f t="shared" si="72"/>
        <v>832.99</v>
      </c>
    </row>
    <row r="4642" spans="1:19" x14ac:dyDescent="0.3">
      <c r="A4642" s="2">
        <v>1587</v>
      </c>
      <c r="B4642" s="2">
        <v>1</v>
      </c>
      <c r="C4642" s="2">
        <f>VLOOKUP(A4642, [1]orders!A:G, 7, FALSE)</f>
        <v>1</v>
      </c>
      <c r="D4642" s="2">
        <v>104</v>
      </c>
      <c r="E4642" s="2">
        <f>VLOOKUP(C4642, [2]staffs!A:G,1,FALSE)</f>
        <v>1</v>
      </c>
      <c r="F4642" s="2" t="str">
        <f>VLOOKUP(E4642, [2]staffs!A:D,4,FALSE)</f>
        <v>fabiola.jackson@bikes.shop</v>
      </c>
      <c r="G4642" s="2">
        <f>VLOOKUP(D4642, [3]products!$A:$D, 4, FALSE)</f>
        <v>2</v>
      </c>
      <c r="H4642" s="2" t="str">
        <f>VLOOKUP(G4642, [4]categories!A:B, 2, FALSE)</f>
        <v>Comfort Bicycles</v>
      </c>
      <c r="I4642" s="14">
        <f>VLOOKUP(A4642, [1]orders!A:B,2,FALSE)</f>
        <v>231</v>
      </c>
      <c r="J4642" s="14" t="str">
        <f>VLOOKUP(A4642, [1]orders!A:I,9,FALSE)</f>
        <v>jenee.rasmussen@hotmail.com</v>
      </c>
      <c r="K4642" s="14">
        <f>VLOOKUP(A4642, [1]orders!A:J,10,FALSE)</f>
        <v>95820</v>
      </c>
      <c r="L4642" s="2" t="str">
        <f>IFERROR(VLOOKUP(C4642, [5]stores!A:B, 2, FALSE), "Unknown")</f>
        <v>Santa Cruz Bikes</v>
      </c>
      <c r="M4642" s="2" t="str">
        <f>VLOOKUP(D4642,[3]products!A:B,2,FALSE)</f>
        <v>Sun Bicycles Streamway - 2017</v>
      </c>
      <c r="N4642" s="2" t="str">
        <f>VLOOKUP(D4642, [3]products!A:H, 8, FALSE)</f>
        <v>Sun Bicycles</v>
      </c>
      <c r="O4642" s="21">
        <f>VLOOKUP(A4642, [1]orders!A:D, 4, FALSE)</f>
        <v>43216</v>
      </c>
      <c r="P4642" s="2">
        <v>1</v>
      </c>
      <c r="Q4642" s="2">
        <v>481.99</v>
      </c>
      <c r="R4642" s="27">
        <v>0.1</v>
      </c>
      <c r="S4642" s="2">
        <f t="shared" si="72"/>
        <v>481.99</v>
      </c>
    </row>
    <row r="4643" spans="1:19" x14ac:dyDescent="0.3">
      <c r="A4643" s="2">
        <v>1587</v>
      </c>
      <c r="B4643" s="2">
        <v>2</v>
      </c>
      <c r="C4643" s="2">
        <f>VLOOKUP(A4643, [1]orders!A:G, 7, FALSE)</f>
        <v>1</v>
      </c>
      <c r="D4643" s="2">
        <v>63</v>
      </c>
      <c r="E4643" s="2">
        <f>VLOOKUP(C4643, [2]staffs!A:G,1,FALSE)</f>
        <v>1</v>
      </c>
      <c r="F4643" s="2" t="str">
        <f>VLOOKUP(E4643, [2]staffs!A:D,4,FALSE)</f>
        <v>fabiola.jackson@bikes.shop</v>
      </c>
      <c r="G4643" s="2">
        <f>VLOOKUP(D4643, [3]products!$A:$D, 4, FALSE)</f>
        <v>4</v>
      </c>
      <c r="H4643" s="2" t="str">
        <f>VLOOKUP(G4643, [4]categories!A:B, 2, FALSE)</f>
        <v>Cyclocross Bicycles</v>
      </c>
      <c r="I4643" s="14">
        <f>VLOOKUP(A4643, [1]orders!A:B,2,FALSE)</f>
        <v>231</v>
      </c>
      <c r="J4643" s="14" t="str">
        <f>VLOOKUP(A4643, [1]orders!A:I,9,FALSE)</f>
        <v>jenee.rasmussen@hotmail.com</v>
      </c>
      <c r="K4643" s="14">
        <f>VLOOKUP(A4643, [1]orders!A:J,10,FALSE)</f>
        <v>95820</v>
      </c>
      <c r="L4643" s="2" t="str">
        <f>IFERROR(VLOOKUP(C4643, [5]stores!A:B, 2, FALSE), "Unknown")</f>
        <v>Santa Cruz Bikes</v>
      </c>
      <c r="M4643" s="2" t="str">
        <f>VLOOKUP(D4643,[3]products!A:B,2,FALSE)</f>
        <v>Trek Boone Race Shop Limited - 2017</v>
      </c>
      <c r="N4643" s="2" t="str">
        <f>VLOOKUP(D4643, [3]products!A:H, 8, FALSE)</f>
        <v>Trek</v>
      </c>
      <c r="O4643" s="21">
        <f>VLOOKUP(A4643, [1]orders!A:D, 4, FALSE)</f>
        <v>43216</v>
      </c>
      <c r="P4643" s="2">
        <v>2</v>
      </c>
      <c r="Q4643" s="2">
        <v>3499.99</v>
      </c>
      <c r="R4643" s="27">
        <v>0.05</v>
      </c>
      <c r="S4643" s="2">
        <f t="shared" si="72"/>
        <v>6999.98</v>
      </c>
    </row>
    <row r="4644" spans="1:19" x14ac:dyDescent="0.3">
      <c r="A4644" s="2">
        <v>1587</v>
      </c>
      <c r="B4644" s="2">
        <v>3</v>
      </c>
      <c r="C4644" s="2">
        <f>VLOOKUP(A4644, [1]orders!A:G, 7, FALSE)</f>
        <v>1</v>
      </c>
      <c r="D4644" s="2">
        <v>78</v>
      </c>
      <c r="E4644" s="2">
        <f>VLOOKUP(C4644, [2]staffs!A:G,1,FALSE)</f>
        <v>1</v>
      </c>
      <c r="F4644" s="2" t="str">
        <f>VLOOKUP(E4644, [2]staffs!A:D,4,FALSE)</f>
        <v>fabiola.jackson@bikes.shop</v>
      </c>
      <c r="G4644" s="2">
        <f>VLOOKUP(D4644, [3]products!$A:$D, 4, FALSE)</f>
        <v>3</v>
      </c>
      <c r="H4644" s="2" t="str">
        <f>VLOOKUP(G4644, [4]categories!A:B, 2, FALSE)</f>
        <v>Cruisers Bicycles</v>
      </c>
      <c r="I4644" s="14">
        <f>VLOOKUP(A4644, [1]orders!A:B,2,FALSE)</f>
        <v>231</v>
      </c>
      <c r="J4644" s="14" t="str">
        <f>VLOOKUP(A4644, [1]orders!A:I,9,FALSE)</f>
        <v>jenee.rasmussen@hotmail.com</v>
      </c>
      <c r="K4644" s="14">
        <f>VLOOKUP(A4644, [1]orders!A:J,10,FALSE)</f>
        <v>95820</v>
      </c>
      <c r="L4644" s="2" t="str">
        <f>IFERROR(VLOOKUP(C4644, [5]stores!A:B, 2, FALSE), "Unknown")</f>
        <v>Santa Cruz Bikes</v>
      </c>
      <c r="M4644" s="2" t="str">
        <f>VLOOKUP(D4644,[3]products!A:B,2,FALSE)</f>
        <v>Sun Bicycles Biscayne Tandem CB - 2017</v>
      </c>
      <c r="N4644" s="2" t="str">
        <f>VLOOKUP(D4644, [3]products!A:H, 8, FALSE)</f>
        <v>Sun Bicycles</v>
      </c>
      <c r="O4644" s="21">
        <f>VLOOKUP(A4644, [1]orders!A:D, 4, FALSE)</f>
        <v>43216</v>
      </c>
      <c r="P4644" s="2">
        <v>2</v>
      </c>
      <c r="Q4644" s="2">
        <v>647.99</v>
      </c>
      <c r="R4644" s="27">
        <v>0.05</v>
      </c>
      <c r="S4644" s="2">
        <f t="shared" si="72"/>
        <v>1295.98</v>
      </c>
    </row>
    <row r="4645" spans="1:19" x14ac:dyDescent="0.3">
      <c r="A4645" s="2">
        <v>1587</v>
      </c>
      <c r="B4645" s="2">
        <v>4</v>
      </c>
      <c r="C4645" s="2">
        <f>VLOOKUP(A4645, [1]orders!A:G, 7, FALSE)</f>
        <v>1</v>
      </c>
      <c r="D4645" s="2">
        <v>300</v>
      </c>
      <c r="E4645" s="2">
        <f>VLOOKUP(C4645, [2]staffs!A:G,1,FALSE)</f>
        <v>1</v>
      </c>
      <c r="F4645" s="2" t="str">
        <f>VLOOKUP(E4645, [2]staffs!A:D,4,FALSE)</f>
        <v>fabiola.jackson@bikes.shop</v>
      </c>
      <c r="G4645" s="2">
        <f>VLOOKUP(D4645, [3]products!$A:$D, 4, FALSE)</f>
        <v>2</v>
      </c>
      <c r="H4645" s="2" t="str">
        <f>VLOOKUP(G4645, [4]categories!A:B, 2, FALSE)</f>
        <v>Comfort Bicycles</v>
      </c>
      <c r="I4645" s="14">
        <f>VLOOKUP(A4645, [1]orders!A:B,2,FALSE)</f>
        <v>231</v>
      </c>
      <c r="J4645" s="14" t="str">
        <f>VLOOKUP(A4645, [1]orders!A:I,9,FALSE)</f>
        <v>jenee.rasmussen@hotmail.com</v>
      </c>
      <c r="K4645" s="14">
        <f>VLOOKUP(A4645, [1]orders!A:J,10,FALSE)</f>
        <v>95820</v>
      </c>
      <c r="L4645" s="2" t="str">
        <f>IFERROR(VLOOKUP(C4645, [5]stores!A:B, 2, FALSE), "Unknown")</f>
        <v>Santa Cruz Bikes</v>
      </c>
      <c r="M4645" s="2" t="str">
        <f>VLOOKUP(D4645,[3]products!A:B,2,FALSE)</f>
        <v>Electra Townie Balloon 3i EQ Ladies' - 2018</v>
      </c>
      <c r="N4645" s="2" t="str">
        <f>VLOOKUP(D4645, [3]products!A:H, 8, FALSE)</f>
        <v>Electra</v>
      </c>
      <c r="O4645" s="21">
        <f>VLOOKUP(A4645, [1]orders!A:D, 4, FALSE)</f>
        <v>43216</v>
      </c>
      <c r="P4645" s="2">
        <v>2</v>
      </c>
      <c r="Q4645" s="2">
        <v>799.99</v>
      </c>
      <c r="R4645" s="27">
        <v>7.0000000000000007E-2</v>
      </c>
      <c r="S4645" s="2">
        <f t="shared" si="72"/>
        <v>1599.98</v>
      </c>
    </row>
    <row r="4646" spans="1:19" x14ac:dyDescent="0.3">
      <c r="A4646" s="2">
        <v>1588</v>
      </c>
      <c r="B4646" s="2">
        <v>1</v>
      </c>
      <c r="C4646" s="2">
        <f>VLOOKUP(A4646, [1]orders!A:G, 7, FALSE)</f>
        <v>2</v>
      </c>
      <c r="D4646" s="2">
        <v>93</v>
      </c>
      <c r="E4646" s="2">
        <f>VLOOKUP(C4646, [2]staffs!A:G,1,FALSE)</f>
        <v>2</v>
      </c>
      <c r="F4646" s="2" t="str">
        <f>VLOOKUP(E4646, [2]staffs!A:D,4,FALSE)</f>
        <v>mireya.copeland@bikes.shop</v>
      </c>
      <c r="G4646" s="2">
        <f>VLOOKUP(D4646, [3]products!$A:$D, 4, FALSE)</f>
        <v>1</v>
      </c>
      <c r="H4646" s="2" t="str">
        <f>VLOOKUP(G4646, [4]categories!A:B, 2, FALSE)</f>
        <v>Children Bicycles</v>
      </c>
      <c r="I4646" s="14">
        <f>VLOOKUP(A4646, [1]orders!A:B,2,FALSE)</f>
        <v>11</v>
      </c>
      <c r="J4646" s="14" t="str">
        <f>VLOOKUP(A4646, [1]orders!A:I,9,FALSE)</f>
        <v>deshawn.mendoza@yahoo.com</v>
      </c>
      <c r="K4646" s="14">
        <f>VLOOKUP(A4646, [1]orders!A:J,10,FALSE)</f>
        <v>10952</v>
      </c>
      <c r="L4646" s="2" t="str">
        <f>IFERROR(VLOOKUP(C4646, [5]stores!A:B, 2, FALSE), "Unknown")</f>
        <v>Baldwin Bikes</v>
      </c>
      <c r="M4646" s="2" t="str">
        <f>VLOOKUP(D4646,[3]products!A:B,2,FALSE)</f>
        <v>Haro Shredder 20 Girls - 2017</v>
      </c>
      <c r="N4646" s="2" t="str">
        <f>VLOOKUP(D4646, [3]products!A:H, 8, FALSE)</f>
        <v>Haro</v>
      </c>
      <c r="O4646" s="21">
        <f>VLOOKUP(A4646, [1]orders!A:D, 4, FALSE)</f>
        <v>43216</v>
      </c>
      <c r="P4646" s="2">
        <v>2</v>
      </c>
      <c r="Q4646" s="2">
        <v>209.99</v>
      </c>
      <c r="R4646" s="27">
        <v>7.0000000000000007E-2</v>
      </c>
      <c r="S4646" s="2">
        <f t="shared" si="72"/>
        <v>419.98</v>
      </c>
    </row>
    <row r="4647" spans="1:19" x14ac:dyDescent="0.3">
      <c r="A4647" s="2">
        <v>1589</v>
      </c>
      <c r="B4647" s="2">
        <v>1</v>
      </c>
      <c r="C4647" s="2">
        <f>VLOOKUP(A4647, [1]orders!A:G, 7, FALSE)</f>
        <v>1</v>
      </c>
      <c r="D4647" s="2">
        <v>246</v>
      </c>
      <c r="E4647" s="2">
        <f>VLOOKUP(C4647, [2]staffs!A:G,1,FALSE)</f>
        <v>1</v>
      </c>
      <c r="F4647" s="2" t="str">
        <f>VLOOKUP(E4647, [2]staffs!A:D,4,FALSE)</f>
        <v>fabiola.jackson@bikes.shop</v>
      </c>
      <c r="G4647" s="2">
        <f>VLOOKUP(D4647, [3]products!$A:$D, 4, FALSE)</f>
        <v>3</v>
      </c>
      <c r="H4647" s="2" t="str">
        <f>VLOOKUP(G4647, [4]categories!A:B, 2, FALSE)</f>
        <v>Cruisers Bicycles</v>
      </c>
      <c r="I4647" s="14">
        <f>VLOOKUP(A4647, [1]orders!A:B,2,FALSE)</f>
        <v>40</v>
      </c>
      <c r="J4647" s="14" t="str">
        <f>VLOOKUP(A4647, [1]orders!A:I,9,FALSE)</f>
        <v>ronna.butler@gmail.com</v>
      </c>
      <c r="K4647" s="14">
        <f>VLOOKUP(A4647, [1]orders!A:J,10,FALSE)</f>
        <v>91316</v>
      </c>
      <c r="L4647" s="2" t="str">
        <f>IFERROR(VLOOKUP(C4647, [5]stores!A:B, 2, FALSE), "Unknown")</f>
        <v>Santa Cruz Bikes</v>
      </c>
      <c r="M4647" s="2" t="str">
        <f>VLOOKUP(D4647,[3]products!A:B,2,FALSE)</f>
        <v>Electra Townie Original 3i EQ Ladies' - 2018</v>
      </c>
      <c r="N4647" s="2" t="str">
        <f>VLOOKUP(D4647, [3]products!A:H, 8, FALSE)</f>
        <v>Electra</v>
      </c>
      <c r="O4647" s="21">
        <f>VLOOKUP(A4647, [1]orders!A:D, 4, FALSE)</f>
        <v>43217</v>
      </c>
      <c r="P4647" s="2">
        <v>2</v>
      </c>
      <c r="Q4647" s="2">
        <v>639.99</v>
      </c>
      <c r="R4647" s="27">
        <v>0.05</v>
      </c>
      <c r="S4647" s="2">
        <f t="shared" si="72"/>
        <v>1279.98</v>
      </c>
    </row>
    <row r="4648" spans="1:19" x14ac:dyDescent="0.3">
      <c r="A4648" s="2">
        <v>1589</v>
      </c>
      <c r="B4648" s="2">
        <v>2</v>
      </c>
      <c r="C4648" s="2">
        <f>VLOOKUP(A4648, [1]orders!A:G, 7, FALSE)</f>
        <v>1</v>
      </c>
      <c r="D4648" s="2">
        <v>260</v>
      </c>
      <c r="E4648" s="2">
        <f>VLOOKUP(C4648, [2]staffs!A:G,1,FALSE)</f>
        <v>1</v>
      </c>
      <c r="F4648" s="2" t="str">
        <f>VLOOKUP(E4648, [2]staffs!A:D,4,FALSE)</f>
        <v>fabiola.jackson@bikes.shop</v>
      </c>
      <c r="G4648" s="2">
        <f>VLOOKUP(D4648, [3]products!$A:$D, 4, FALSE)</f>
        <v>3</v>
      </c>
      <c r="H4648" s="2" t="str">
        <f>VLOOKUP(G4648, [4]categories!A:B, 2, FALSE)</f>
        <v>Cruisers Bicycles</v>
      </c>
      <c r="I4648" s="14">
        <f>VLOOKUP(A4648, [1]orders!A:B,2,FALSE)</f>
        <v>40</v>
      </c>
      <c r="J4648" s="14" t="str">
        <f>VLOOKUP(A4648, [1]orders!A:I,9,FALSE)</f>
        <v>ronna.butler@gmail.com</v>
      </c>
      <c r="K4648" s="14">
        <f>VLOOKUP(A4648, [1]orders!A:J,10,FALSE)</f>
        <v>91316</v>
      </c>
      <c r="L4648" s="2" t="str">
        <f>IFERROR(VLOOKUP(C4648, [5]stores!A:B, 2, FALSE), "Unknown")</f>
        <v>Santa Cruz Bikes</v>
      </c>
      <c r="M4648" s="2" t="str">
        <f>VLOOKUP(D4648,[3]products!A:B,2,FALSE)</f>
        <v>Electra Townie Balloon 3i EQ Ladies' - 2018</v>
      </c>
      <c r="N4648" s="2" t="str">
        <f>VLOOKUP(D4648, [3]products!A:H, 8, FALSE)</f>
        <v>Electra</v>
      </c>
      <c r="O4648" s="21">
        <f>VLOOKUP(A4648, [1]orders!A:D, 4, FALSE)</f>
        <v>43217</v>
      </c>
      <c r="P4648" s="2">
        <v>1</v>
      </c>
      <c r="Q4648" s="2">
        <v>799.99</v>
      </c>
      <c r="R4648" s="27">
        <v>0.2</v>
      </c>
      <c r="S4648" s="2">
        <f t="shared" si="72"/>
        <v>799.99</v>
      </c>
    </row>
    <row r="4649" spans="1:19" x14ac:dyDescent="0.3">
      <c r="A4649" s="2">
        <v>1589</v>
      </c>
      <c r="B4649" s="2">
        <v>3</v>
      </c>
      <c r="C4649" s="2">
        <f>VLOOKUP(A4649, [1]orders!A:G, 7, FALSE)</f>
        <v>1</v>
      </c>
      <c r="D4649" s="2">
        <v>28</v>
      </c>
      <c r="E4649" s="2">
        <f>VLOOKUP(C4649, [2]staffs!A:G,1,FALSE)</f>
        <v>1</v>
      </c>
      <c r="F4649" s="2" t="str">
        <f>VLOOKUP(E4649, [2]staffs!A:D,4,FALSE)</f>
        <v>fabiola.jackson@bikes.shop</v>
      </c>
      <c r="G4649" s="2">
        <f>VLOOKUP(D4649, [3]products!$A:$D, 4, FALSE)</f>
        <v>6</v>
      </c>
      <c r="H4649" s="2" t="str">
        <f>VLOOKUP(G4649, [4]categories!A:B, 2, FALSE)</f>
        <v>Mountain Bikes</v>
      </c>
      <c r="I4649" s="14">
        <f>VLOOKUP(A4649, [1]orders!A:B,2,FALSE)</f>
        <v>40</v>
      </c>
      <c r="J4649" s="14" t="str">
        <f>VLOOKUP(A4649, [1]orders!A:I,9,FALSE)</f>
        <v>ronna.butler@gmail.com</v>
      </c>
      <c r="K4649" s="14">
        <f>VLOOKUP(A4649, [1]orders!A:J,10,FALSE)</f>
        <v>91316</v>
      </c>
      <c r="L4649" s="2" t="str">
        <f>IFERROR(VLOOKUP(C4649, [5]stores!A:B, 2, FALSE), "Unknown")</f>
        <v>Santa Cruz Bikes</v>
      </c>
      <c r="M4649" s="2" t="str">
        <f>VLOOKUP(D4649,[3]products!A:B,2,FALSE)</f>
        <v>Surly Karate Monkey 27.5+ Frameset - 2017</v>
      </c>
      <c r="N4649" s="2" t="str">
        <f>VLOOKUP(D4649, [3]products!A:H, 8, FALSE)</f>
        <v>Surly</v>
      </c>
      <c r="O4649" s="21">
        <f>VLOOKUP(A4649, [1]orders!A:D, 4, FALSE)</f>
        <v>43217</v>
      </c>
      <c r="P4649" s="2">
        <v>2</v>
      </c>
      <c r="Q4649" s="2">
        <v>2499.9899999999998</v>
      </c>
      <c r="R4649" s="27">
        <v>0.1</v>
      </c>
      <c r="S4649" s="2">
        <f t="shared" si="72"/>
        <v>4999.9799999999996</v>
      </c>
    </row>
    <row r="4650" spans="1:19" x14ac:dyDescent="0.3">
      <c r="A4650" s="2">
        <v>1590</v>
      </c>
      <c r="B4650" s="2">
        <v>1</v>
      </c>
      <c r="C4650" s="2">
        <f>VLOOKUP(A4650, [1]orders!A:G, 7, FALSE)</f>
        <v>1</v>
      </c>
      <c r="D4650" s="2">
        <v>175</v>
      </c>
      <c r="E4650" s="2">
        <f>VLOOKUP(C4650, [2]staffs!A:G,1,FALSE)</f>
        <v>1</v>
      </c>
      <c r="F4650" s="2" t="str">
        <f>VLOOKUP(E4650, [2]staffs!A:D,4,FALSE)</f>
        <v>fabiola.jackson@bikes.shop</v>
      </c>
      <c r="G4650" s="2">
        <f>VLOOKUP(D4650, [3]products!$A:$D, 4, FALSE)</f>
        <v>7</v>
      </c>
      <c r="H4650" s="2" t="str">
        <f>VLOOKUP(G4650, [4]categories!A:B, 2, FALSE)</f>
        <v>Road Bikes</v>
      </c>
      <c r="I4650" s="14">
        <f>VLOOKUP(A4650, [1]orders!A:B,2,FALSE)</f>
        <v>138</v>
      </c>
      <c r="J4650" s="14" t="str">
        <f>VLOOKUP(A4650, [1]orders!A:I,9,FALSE)</f>
        <v>jone.bernard@hotmail.com</v>
      </c>
      <c r="K4650" s="14">
        <f>VLOOKUP(A4650, [1]orders!A:J,10,FALSE)</f>
        <v>92806</v>
      </c>
      <c r="L4650" s="2" t="str">
        <f>IFERROR(VLOOKUP(C4650, [5]stores!A:B, 2, FALSE), "Unknown")</f>
        <v>Santa Cruz Bikes</v>
      </c>
      <c r="M4650" s="2" t="str">
        <f>VLOOKUP(D4650,[3]products!A:B,2,FALSE)</f>
        <v>Trek Domane SLR Frameset - 2018</v>
      </c>
      <c r="N4650" s="2" t="str">
        <f>VLOOKUP(D4650, [3]products!A:H, 8, FALSE)</f>
        <v>Trek</v>
      </c>
      <c r="O4650" s="21">
        <f>VLOOKUP(A4650, [1]orders!A:D, 4, FALSE)</f>
        <v>43217</v>
      </c>
      <c r="P4650" s="2">
        <v>2</v>
      </c>
      <c r="Q4650" s="2">
        <v>3199.99</v>
      </c>
      <c r="R4650" s="27">
        <v>7.0000000000000007E-2</v>
      </c>
      <c r="S4650" s="2">
        <f t="shared" si="72"/>
        <v>6399.98</v>
      </c>
    </row>
    <row r="4651" spans="1:19" x14ac:dyDescent="0.3">
      <c r="A4651" s="2">
        <v>1590</v>
      </c>
      <c r="B4651" s="2">
        <v>2</v>
      </c>
      <c r="C4651" s="2">
        <f>VLOOKUP(A4651, [1]orders!A:G, 7, FALSE)</f>
        <v>1</v>
      </c>
      <c r="D4651" s="2">
        <v>248</v>
      </c>
      <c r="E4651" s="2">
        <f>VLOOKUP(C4651, [2]staffs!A:G,1,FALSE)</f>
        <v>1</v>
      </c>
      <c r="F4651" s="2" t="str">
        <f>VLOOKUP(E4651, [2]staffs!A:D,4,FALSE)</f>
        <v>fabiola.jackson@bikes.shop</v>
      </c>
      <c r="G4651" s="2">
        <f>VLOOKUP(D4651, [3]products!$A:$D, 4, FALSE)</f>
        <v>3</v>
      </c>
      <c r="H4651" s="2" t="str">
        <f>VLOOKUP(G4651, [4]categories!A:B, 2, FALSE)</f>
        <v>Cruisers Bicycles</v>
      </c>
      <c r="I4651" s="14">
        <f>VLOOKUP(A4651, [1]orders!A:B,2,FALSE)</f>
        <v>138</v>
      </c>
      <c r="J4651" s="14" t="str">
        <f>VLOOKUP(A4651, [1]orders!A:I,9,FALSE)</f>
        <v>jone.bernard@hotmail.com</v>
      </c>
      <c r="K4651" s="14">
        <f>VLOOKUP(A4651, [1]orders!A:J,10,FALSE)</f>
        <v>92806</v>
      </c>
      <c r="L4651" s="2" t="str">
        <f>IFERROR(VLOOKUP(C4651, [5]stores!A:B, 2, FALSE), "Unknown")</f>
        <v>Santa Cruz Bikes</v>
      </c>
      <c r="M4651" s="2" t="str">
        <f>VLOOKUP(D4651,[3]products!A:B,2,FALSE)</f>
        <v>Electra Townie Original 7D EQ Ladies' - 2017/2018</v>
      </c>
      <c r="N4651" s="2" t="str">
        <f>VLOOKUP(D4651, [3]products!A:H, 8, FALSE)</f>
        <v>Electra</v>
      </c>
      <c r="O4651" s="21">
        <f>VLOOKUP(A4651, [1]orders!A:D, 4, FALSE)</f>
        <v>43217</v>
      </c>
      <c r="P4651" s="2">
        <v>1</v>
      </c>
      <c r="Q4651" s="2">
        <v>599.99</v>
      </c>
      <c r="R4651" s="27">
        <v>0.2</v>
      </c>
      <c r="S4651" s="2">
        <f t="shared" si="72"/>
        <v>599.99</v>
      </c>
    </row>
    <row r="4652" spans="1:19" x14ac:dyDescent="0.3">
      <c r="A4652" s="2">
        <v>1590</v>
      </c>
      <c r="B4652" s="2">
        <v>3</v>
      </c>
      <c r="C4652" s="2">
        <f>VLOOKUP(A4652, [1]orders!A:G, 7, FALSE)</f>
        <v>1</v>
      </c>
      <c r="D4652" s="2">
        <v>23</v>
      </c>
      <c r="E4652" s="2">
        <f>VLOOKUP(C4652, [2]staffs!A:G,1,FALSE)</f>
        <v>1</v>
      </c>
      <c r="F4652" s="2" t="str">
        <f>VLOOKUP(E4652, [2]staffs!A:D,4,FALSE)</f>
        <v>fabiola.jackson@bikes.shop</v>
      </c>
      <c r="G4652" s="2">
        <f>VLOOKUP(D4652, [3]products!$A:$D, 4, FALSE)</f>
        <v>1</v>
      </c>
      <c r="H4652" s="2" t="str">
        <f>VLOOKUP(G4652, [4]categories!A:B, 2, FALSE)</f>
        <v>Children Bicycles</v>
      </c>
      <c r="I4652" s="14">
        <f>VLOOKUP(A4652, [1]orders!A:B,2,FALSE)</f>
        <v>138</v>
      </c>
      <c r="J4652" s="14" t="str">
        <f>VLOOKUP(A4652, [1]orders!A:I,9,FALSE)</f>
        <v>jone.bernard@hotmail.com</v>
      </c>
      <c r="K4652" s="14">
        <f>VLOOKUP(A4652, [1]orders!A:J,10,FALSE)</f>
        <v>92806</v>
      </c>
      <c r="L4652" s="2" t="str">
        <f>IFERROR(VLOOKUP(C4652, [5]stores!A:B, 2, FALSE), "Unknown")</f>
        <v>Santa Cruz Bikes</v>
      </c>
      <c r="M4652" s="2" t="str">
        <f>VLOOKUP(D4652,[3]products!A:B,2,FALSE)</f>
        <v>Electra Girl's Hawaii 1 (20-inch) - 2015/2016</v>
      </c>
      <c r="N4652" s="2" t="str">
        <f>VLOOKUP(D4652, [3]products!A:H, 8, FALSE)</f>
        <v>Electra</v>
      </c>
      <c r="O4652" s="21">
        <f>VLOOKUP(A4652, [1]orders!A:D, 4, FALSE)</f>
        <v>43217</v>
      </c>
      <c r="P4652" s="2">
        <v>1</v>
      </c>
      <c r="Q4652" s="2">
        <v>299.99</v>
      </c>
      <c r="R4652" s="27">
        <v>7.0000000000000007E-2</v>
      </c>
      <c r="S4652" s="2">
        <f t="shared" si="72"/>
        <v>299.99</v>
      </c>
    </row>
    <row r="4653" spans="1:19" x14ac:dyDescent="0.3">
      <c r="A4653" s="2">
        <v>1591</v>
      </c>
      <c r="B4653" s="2">
        <v>1</v>
      </c>
      <c r="C4653" s="2">
        <f>VLOOKUP(A4653, [1]orders!A:G, 7, FALSE)</f>
        <v>1</v>
      </c>
      <c r="D4653" s="2">
        <v>286</v>
      </c>
      <c r="E4653" s="2">
        <f>VLOOKUP(C4653, [2]staffs!A:G,1,FALSE)</f>
        <v>1</v>
      </c>
      <c r="F4653" s="2" t="str">
        <f>VLOOKUP(E4653, [2]staffs!A:D,4,FALSE)</f>
        <v>fabiola.jackson@bikes.shop</v>
      </c>
      <c r="G4653" s="2">
        <f>VLOOKUP(D4653, [3]products!$A:$D, 4, FALSE)</f>
        <v>1</v>
      </c>
      <c r="H4653" s="2" t="str">
        <f>VLOOKUP(G4653, [4]categories!A:B, 2, FALSE)</f>
        <v>Children Bicycles</v>
      </c>
      <c r="I4653" s="14">
        <f>VLOOKUP(A4653, [1]orders!A:B,2,FALSE)</f>
        <v>165</v>
      </c>
      <c r="J4653" s="14" t="str">
        <f>VLOOKUP(A4653, [1]orders!A:I,9,FALSE)</f>
        <v>jeromy.burch@msn.com</v>
      </c>
      <c r="K4653" s="14">
        <f>VLOOKUP(A4653, [1]orders!A:J,10,FALSE)</f>
        <v>95127</v>
      </c>
      <c r="L4653" s="2" t="str">
        <f>IFERROR(VLOOKUP(C4653, [5]stores!A:B, 2, FALSE), "Unknown")</f>
        <v>Santa Cruz Bikes</v>
      </c>
      <c r="M4653" s="2" t="str">
        <f>VLOOKUP(D4653,[3]products!A:B,2,FALSE)</f>
        <v>Electra Starship 1 16" - 2018</v>
      </c>
      <c r="N4653" s="2" t="str">
        <f>VLOOKUP(D4653, [3]products!A:H, 8, FALSE)</f>
        <v>Electra</v>
      </c>
      <c r="O4653" s="21">
        <f>VLOOKUP(A4653, [1]orders!A:D, 4, FALSE)</f>
        <v>43217</v>
      </c>
      <c r="P4653" s="2">
        <v>2</v>
      </c>
      <c r="Q4653" s="2">
        <v>279.99</v>
      </c>
      <c r="R4653" s="27">
        <v>0.2</v>
      </c>
      <c r="S4653" s="2">
        <f t="shared" si="72"/>
        <v>559.98</v>
      </c>
    </row>
    <row r="4654" spans="1:19" x14ac:dyDescent="0.3">
      <c r="A4654" s="2">
        <v>1591</v>
      </c>
      <c r="B4654" s="2">
        <v>2</v>
      </c>
      <c r="C4654" s="2">
        <f>VLOOKUP(A4654, [1]orders!A:G, 7, FALSE)</f>
        <v>1</v>
      </c>
      <c r="D4654" s="2">
        <v>126</v>
      </c>
      <c r="E4654" s="2">
        <f>VLOOKUP(C4654, [2]staffs!A:G,1,FALSE)</f>
        <v>1</v>
      </c>
      <c r="F4654" s="2" t="str">
        <f>VLOOKUP(E4654, [2]staffs!A:D,4,FALSE)</f>
        <v>fabiola.jackson@bikes.shop</v>
      </c>
      <c r="G4654" s="2">
        <f>VLOOKUP(D4654, [3]products!$A:$D, 4, FALSE)</f>
        <v>6</v>
      </c>
      <c r="H4654" s="2" t="str">
        <f>VLOOKUP(G4654, [4]categories!A:B, 2, FALSE)</f>
        <v>Mountain Bikes</v>
      </c>
      <c r="I4654" s="14">
        <f>VLOOKUP(A4654, [1]orders!A:B,2,FALSE)</f>
        <v>165</v>
      </c>
      <c r="J4654" s="14" t="str">
        <f>VLOOKUP(A4654, [1]orders!A:I,9,FALSE)</f>
        <v>jeromy.burch@msn.com</v>
      </c>
      <c r="K4654" s="14">
        <f>VLOOKUP(A4654, [1]orders!A:J,10,FALSE)</f>
        <v>95127</v>
      </c>
      <c r="L4654" s="2" t="str">
        <f>IFERROR(VLOOKUP(C4654, [5]stores!A:B, 2, FALSE), "Unknown")</f>
        <v>Santa Cruz Bikes</v>
      </c>
      <c r="M4654" s="2" t="str">
        <f>VLOOKUP(D4654,[3]products!A:B,2,FALSE)</f>
        <v>Surly Big Fat Dummy Frameset - 2018</v>
      </c>
      <c r="N4654" s="2" t="str">
        <f>VLOOKUP(D4654, [3]products!A:H, 8, FALSE)</f>
        <v>Surly</v>
      </c>
      <c r="O4654" s="21">
        <f>VLOOKUP(A4654, [1]orders!A:D, 4, FALSE)</f>
        <v>43217</v>
      </c>
      <c r="P4654" s="2">
        <v>2</v>
      </c>
      <c r="Q4654" s="2">
        <v>469.99</v>
      </c>
      <c r="R4654" s="27">
        <v>0.2</v>
      </c>
      <c r="S4654" s="2">
        <f t="shared" si="72"/>
        <v>939.98</v>
      </c>
    </row>
    <row r="4655" spans="1:19" x14ac:dyDescent="0.3">
      <c r="A4655" s="2">
        <v>1591</v>
      </c>
      <c r="B4655" s="2">
        <v>3</v>
      </c>
      <c r="C4655" s="2">
        <f>VLOOKUP(A4655, [1]orders!A:G, 7, FALSE)</f>
        <v>1</v>
      </c>
      <c r="D4655" s="2">
        <v>97</v>
      </c>
      <c r="E4655" s="2">
        <f>VLOOKUP(C4655, [2]staffs!A:G,1,FALSE)</f>
        <v>1</v>
      </c>
      <c r="F4655" s="2" t="str">
        <f>VLOOKUP(E4655, [2]staffs!A:D,4,FALSE)</f>
        <v>fabiola.jackson@bikes.shop</v>
      </c>
      <c r="G4655" s="2">
        <f>VLOOKUP(D4655, [3]products!$A:$D, 4, FALSE)</f>
        <v>1</v>
      </c>
      <c r="H4655" s="2" t="str">
        <f>VLOOKUP(G4655, [4]categories!A:B, 2, FALSE)</f>
        <v>Children Bicycles</v>
      </c>
      <c r="I4655" s="14">
        <f>VLOOKUP(A4655, [1]orders!A:B,2,FALSE)</f>
        <v>165</v>
      </c>
      <c r="J4655" s="14" t="str">
        <f>VLOOKUP(A4655, [1]orders!A:I,9,FALSE)</f>
        <v>jeromy.burch@msn.com</v>
      </c>
      <c r="K4655" s="14">
        <f>VLOOKUP(A4655, [1]orders!A:J,10,FALSE)</f>
        <v>95127</v>
      </c>
      <c r="L4655" s="2" t="str">
        <f>IFERROR(VLOOKUP(C4655, [5]stores!A:B, 2, FALSE), "Unknown")</f>
        <v>Santa Cruz Bikes</v>
      </c>
      <c r="M4655" s="2" t="str">
        <f>VLOOKUP(D4655,[3]products!A:B,2,FALSE)</f>
        <v>Electra Savannah 3i (20-inch) - Girl's - 2017</v>
      </c>
      <c r="N4655" s="2" t="str">
        <f>VLOOKUP(D4655, [3]products!A:H, 8, FALSE)</f>
        <v>Electra</v>
      </c>
      <c r="O4655" s="21">
        <f>VLOOKUP(A4655, [1]orders!A:D, 4, FALSE)</f>
        <v>43217</v>
      </c>
      <c r="P4655" s="2">
        <v>2</v>
      </c>
      <c r="Q4655" s="2">
        <v>349.99</v>
      </c>
      <c r="R4655" s="27">
        <v>7.0000000000000007E-2</v>
      </c>
      <c r="S4655" s="2">
        <f t="shared" si="72"/>
        <v>699.98</v>
      </c>
    </row>
    <row r="4656" spans="1:19" x14ac:dyDescent="0.3">
      <c r="A4656" s="2">
        <v>1591</v>
      </c>
      <c r="B4656" s="2">
        <v>4</v>
      </c>
      <c r="C4656" s="2">
        <f>VLOOKUP(A4656, [1]orders!A:G, 7, FALSE)</f>
        <v>1</v>
      </c>
      <c r="D4656" s="2">
        <v>138</v>
      </c>
      <c r="E4656" s="2">
        <f>VLOOKUP(C4656, [2]staffs!A:G,1,FALSE)</f>
        <v>1</v>
      </c>
      <c r="F4656" s="2" t="str">
        <f>VLOOKUP(E4656, [2]staffs!A:D,4,FALSE)</f>
        <v>fabiola.jackson@bikes.shop</v>
      </c>
      <c r="G4656" s="2">
        <f>VLOOKUP(D4656, [3]products!$A:$D, 4, FALSE)</f>
        <v>6</v>
      </c>
      <c r="H4656" s="2" t="str">
        <f>VLOOKUP(G4656, [4]categories!A:B, 2, FALSE)</f>
        <v>Mountain Bikes</v>
      </c>
      <c r="I4656" s="14">
        <f>VLOOKUP(A4656, [1]orders!A:B,2,FALSE)</f>
        <v>165</v>
      </c>
      <c r="J4656" s="14" t="str">
        <f>VLOOKUP(A4656, [1]orders!A:I,9,FALSE)</f>
        <v>jeromy.burch@msn.com</v>
      </c>
      <c r="K4656" s="14">
        <f>VLOOKUP(A4656, [1]orders!A:J,10,FALSE)</f>
        <v>95127</v>
      </c>
      <c r="L4656" s="2" t="str">
        <f>IFERROR(VLOOKUP(C4656, [5]stores!A:B, 2, FALSE), "Unknown")</f>
        <v>Santa Cruz Bikes</v>
      </c>
      <c r="M4656" s="2" t="str">
        <f>VLOOKUP(D4656,[3]products!A:B,2,FALSE)</f>
        <v>Trek Fuel EX 5 Plus - 2018</v>
      </c>
      <c r="N4656" s="2" t="str">
        <f>VLOOKUP(D4656, [3]products!A:H, 8, FALSE)</f>
        <v>Trek</v>
      </c>
      <c r="O4656" s="21">
        <f>VLOOKUP(A4656, [1]orders!A:D, 4, FALSE)</f>
        <v>43217</v>
      </c>
      <c r="P4656" s="2">
        <v>2</v>
      </c>
      <c r="Q4656" s="2">
        <v>2249.9899999999998</v>
      </c>
      <c r="R4656" s="27">
        <v>0.05</v>
      </c>
      <c r="S4656" s="2">
        <f t="shared" si="72"/>
        <v>4499.9799999999996</v>
      </c>
    </row>
    <row r="4657" spans="1:19" x14ac:dyDescent="0.3">
      <c r="A4657" s="2">
        <v>1591</v>
      </c>
      <c r="B4657" s="2">
        <v>5</v>
      </c>
      <c r="C4657" s="2">
        <f>VLOOKUP(A4657, [1]orders!A:G, 7, FALSE)</f>
        <v>1</v>
      </c>
      <c r="D4657" s="2">
        <v>265</v>
      </c>
      <c r="E4657" s="2">
        <f>VLOOKUP(C4657, [2]staffs!A:G,1,FALSE)</f>
        <v>1</v>
      </c>
      <c r="F4657" s="2" t="str">
        <f>VLOOKUP(E4657, [2]staffs!A:D,4,FALSE)</f>
        <v>fabiola.jackson@bikes.shop</v>
      </c>
      <c r="G4657" s="2">
        <f>VLOOKUP(D4657, [3]products!$A:$D, 4, FALSE)</f>
        <v>1</v>
      </c>
      <c r="H4657" s="2" t="str">
        <f>VLOOKUP(G4657, [4]categories!A:B, 2, FALSE)</f>
        <v>Children Bicycles</v>
      </c>
      <c r="I4657" s="14">
        <f>VLOOKUP(A4657, [1]orders!A:B,2,FALSE)</f>
        <v>165</v>
      </c>
      <c r="J4657" s="14" t="str">
        <f>VLOOKUP(A4657, [1]orders!A:I,9,FALSE)</f>
        <v>jeromy.burch@msn.com</v>
      </c>
      <c r="K4657" s="14">
        <f>VLOOKUP(A4657, [1]orders!A:J,10,FALSE)</f>
        <v>95127</v>
      </c>
      <c r="L4657" s="2" t="str">
        <f>IFERROR(VLOOKUP(C4657, [5]stores!A:B, 2, FALSE), "Unknown")</f>
        <v>Santa Cruz Bikes</v>
      </c>
      <c r="M4657" s="2" t="str">
        <f>VLOOKUP(D4657,[3]products!A:B,2,FALSE)</f>
        <v>Strider Strider 20 Sport - 2018</v>
      </c>
      <c r="N4657" s="2" t="str">
        <f>VLOOKUP(D4657, [3]products!A:H, 8, FALSE)</f>
        <v>Strider</v>
      </c>
      <c r="O4657" s="21">
        <f>VLOOKUP(A4657, [1]orders!A:D, 4, FALSE)</f>
        <v>43217</v>
      </c>
      <c r="P4657" s="2">
        <v>1</v>
      </c>
      <c r="Q4657" s="2">
        <v>289.99</v>
      </c>
      <c r="R4657" s="27">
        <v>0.2</v>
      </c>
      <c r="S4657" s="2">
        <f t="shared" si="72"/>
        <v>289.99</v>
      </c>
    </row>
    <row r="4658" spans="1:19" x14ac:dyDescent="0.3">
      <c r="A4658" s="2">
        <v>1592</v>
      </c>
      <c r="B4658" s="2">
        <v>1</v>
      </c>
      <c r="C4658" s="2">
        <f>VLOOKUP(A4658, [1]orders!A:G, 7, FALSE)</f>
        <v>2</v>
      </c>
      <c r="D4658" s="2">
        <v>211</v>
      </c>
      <c r="E4658" s="2">
        <f>VLOOKUP(C4658, [2]staffs!A:G,1,FALSE)</f>
        <v>2</v>
      </c>
      <c r="F4658" s="2" t="str">
        <f>VLOOKUP(E4658, [2]staffs!A:D,4,FALSE)</f>
        <v>mireya.copeland@bikes.shop</v>
      </c>
      <c r="G4658" s="2">
        <f>VLOOKUP(D4658, [3]products!$A:$D, 4, FALSE)</f>
        <v>4</v>
      </c>
      <c r="H4658" s="2" t="str">
        <f>VLOOKUP(G4658, [4]categories!A:B, 2, FALSE)</f>
        <v>Cyclocross Bicycles</v>
      </c>
      <c r="I4658" s="14">
        <f>VLOOKUP(A4658, [1]orders!A:B,2,FALSE)</f>
        <v>6</v>
      </c>
      <c r="J4658" s="14" t="str">
        <f>VLOOKUP(A4658, [1]orders!A:I,9,FALSE)</f>
        <v>lyndsey.bean@hotmail.com</v>
      </c>
      <c r="K4658" s="14">
        <f>VLOOKUP(A4658, [1]orders!A:J,10,FALSE)</f>
        <v>14450</v>
      </c>
      <c r="L4658" s="2" t="str">
        <f>IFERROR(VLOOKUP(C4658, [5]stores!A:B, 2, FALSE), "Unknown")</f>
        <v>Baldwin Bikes</v>
      </c>
      <c r="M4658" s="2" t="str">
        <f>VLOOKUP(D4658,[3]products!A:B,2,FALSE)</f>
        <v>Surly Straggler 650b - 2018</v>
      </c>
      <c r="N4658" s="2" t="str">
        <f>VLOOKUP(D4658, [3]products!A:H, 8, FALSE)</f>
        <v>Surly</v>
      </c>
      <c r="O4658" s="21">
        <f>VLOOKUP(A4658, [1]orders!A:D, 4, FALSE)</f>
        <v>43217</v>
      </c>
      <c r="P4658" s="2">
        <v>2</v>
      </c>
      <c r="Q4658" s="2">
        <v>1549</v>
      </c>
      <c r="R4658" s="27">
        <v>0.05</v>
      </c>
      <c r="S4658" s="2">
        <f t="shared" si="72"/>
        <v>3098</v>
      </c>
    </row>
    <row r="4659" spans="1:19" x14ac:dyDescent="0.3">
      <c r="A4659" s="2">
        <v>1592</v>
      </c>
      <c r="B4659" s="2">
        <v>2</v>
      </c>
      <c r="C4659" s="2">
        <f>VLOOKUP(A4659, [1]orders!A:G, 7, FALSE)</f>
        <v>2</v>
      </c>
      <c r="D4659" s="2">
        <v>159</v>
      </c>
      <c r="E4659" s="2">
        <f>VLOOKUP(C4659, [2]staffs!A:G,1,FALSE)</f>
        <v>2</v>
      </c>
      <c r="F4659" s="2" t="str">
        <f>VLOOKUP(E4659, [2]staffs!A:D,4,FALSE)</f>
        <v>mireya.copeland@bikes.shop</v>
      </c>
      <c r="G4659" s="2">
        <f>VLOOKUP(D4659, [3]products!$A:$D, 4, FALSE)</f>
        <v>7</v>
      </c>
      <c r="H4659" s="2" t="str">
        <f>VLOOKUP(G4659, [4]categories!A:B, 2, FALSE)</f>
        <v>Road Bikes</v>
      </c>
      <c r="I4659" s="14">
        <f>VLOOKUP(A4659, [1]orders!A:B,2,FALSE)</f>
        <v>6</v>
      </c>
      <c r="J4659" s="14" t="str">
        <f>VLOOKUP(A4659, [1]orders!A:I,9,FALSE)</f>
        <v>lyndsey.bean@hotmail.com</v>
      </c>
      <c r="K4659" s="14">
        <f>VLOOKUP(A4659, [1]orders!A:J,10,FALSE)</f>
        <v>14450</v>
      </c>
      <c r="L4659" s="2" t="str">
        <f>IFERROR(VLOOKUP(C4659, [5]stores!A:B, 2, FALSE), "Unknown")</f>
        <v>Baldwin Bikes</v>
      </c>
      <c r="M4659" s="2" t="str">
        <f>VLOOKUP(D4659,[3]products!A:B,2,FALSE)</f>
        <v>Trek Emonda ALR 6 - 2018</v>
      </c>
      <c r="N4659" s="2" t="str">
        <f>VLOOKUP(D4659, [3]products!A:H, 8, FALSE)</f>
        <v>Trek</v>
      </c>
      <c r="O4659" s="21">
        <f>VLOOKUP(A4659, [1]orders!A:D, 4, FALSE)</f>
        <v>43217</v>
      </c>
      <c r="P4659" s="2">
        <v>1</v>
      </c>
      <c r="Q4659" s="2">
        <v>2299.9899999999998</v>
      </c>
      <c r="R4659" s="27">
        <v>7.0000000000000007E-2</v>
      </c>
      <c r="S4659" s="2">
        <f t="shared" si="72"/>
        <v>2299.9899999999998</v>
      </c>
    </row>
    <row r="4660" spans="1:19" x14ac:dyDescent="0.3">
      <c r="A4660" s="2">
        <v>1592</v>
      </c>
      <c r="B4660" s="2">
        <v>3</v>
      </c>
      <c r="C4660" s="2">
        <f>VLOOKUP(A4660, [1]orders!A:G, 7, FALSE)</f>
        <v>2</v>
      </c>
      <c r="D4660" s="2">
        <v>40</v>
      </c>
      <c r="E4660" s="2">
        <f>VLOOKUP(C4660, [2]staffs!A:G,1,FALSE)</f>
        <v>2</v>
      </c>
      <c r="F4660" s="2" t="str">
        <f>VLOOKUP(E4660, [2]staffs!A:D,4,FALSE)</f>
        <v>mireya.copeland@bikes.shop</v>
      </c>
      <c r="G4660" s="2">
        <f>VLOOKUP(D4660, [3]products!$A:$D, 4, FALSE)</f>
        <v>6</v>
      </c>
      <c r="H4660" s="2" t="str">
        <f>VLOOKUP(G4660, [4]categories!A:B, 2, FALSE)</f>
        <v>Mountain Bikes</v>
      </c>
      <c r="I4660" s="14">
        <f>VLOOKUP(A4660, [1]orders!A:B,2,FALSE)</f>
        <v>6</v>
      </c>
      <c r="J4660" s="14" t="str">
        <f>VLOOKUP(A4660, [1]orders!A:I,9,FALSE)</f>
        <v>lyndsey.bean@hotmail.com</v>
      </c>
      <c r="K4660" s="14">
        <f>VLOOKUP(A4660, [1]orders!A:J,10,FALSE)</f>
        <v>14450</v>
      </c>
      <c r="L4660" s="2" t="str">
        <f>IFERROR(VLOOKUP(C4660, [5]stores!A:B, 2, FALSE), "Unknown")</f>
        <v>Baldwin Bikes</v>
      </c>
      <c r="M4660" s="2" t="str">
        <f>VLOOKUP(D4660,[3]products!A:B,2,FALSE)</f>
        <v>Trek Fuel EX 9.8 29 - 2017</v>
      </c>
      <c r="N4660" s="2" t="str">
        <f>VLOOKUP(D4660, [3]products!A:H, 8, FALSE)</f>
        <v>Trek</v>
      </c>
      <c r="O4660" s="21">
        <f>VLOOKUP(A4660, [1]orders!A:D, 4, FALSE)</f>
        <v>43217</v>
      </c>
      <c r="P4660" s="2">
        <v>2</v>
      </c>
      <c r="Q4660" s="2">
        <v>4999.99</v>
      </c>
      <c r="R4660" s="27">
        <v>7.0000000000000007E-2</v>
      </c>
      <c r="S4660" s="2">
        <f t="shared" si="72"/>
        <v>9999.98</v>
      </c>
    </row>
    <row r="4661" spans="1:19" x14ac:dyDescent="0.3">
      <c r="A4661" s="2">
        <v>1592</v>
      </c>
      <c r="B4661" s="2">
        <v>4</v>
      </c>
      <c r="C4661" s="2">
        <f>VLOOKUP(A4661, [1]orders!A:G, 7, FALSE)</f>
        <v>2</v>
      </c>
      <c r="D4661" s="2">
        <v>9</v>
      </c>
      <c r="E4661" s="2">
        <f>VLOOKUP(C4661, [2]staffs!A:G,1,FALSE)</f>
        <v>2</v>
      </c>
      <c r="F4661" s="2" t="str">
        <f>VLOOKUP(E4661, [2]staffs!A:D,4,FALSE)</f>
        <v>mireya.copeland@bikes.shop</v>
      </c>
      <c r="G4661" s="2">
        <f>VLOOKUP(D4661, [3]products!$A:$D, 4, FALSE)</f>
        <v>5</v>
      </c>
      <c r="H4661" s="2" t="str">
        <f>VLOOKUP(G4661, [4]categories!A:B, 2, FALSE)</f>
        <v>Electric Bikes</v>
      </c>
      <c r="I4661" s="14">
        <f>VLOOKUP(A4661, [1]orders!A:B,2,FALSE)</f>
        <v>6</v>
      </c>
      <c r="J4661" s="14" t="str">
        <f>VLOOKUP(A4661, [1]orders!A:I,9,FALSE)</f>
        <v>lyndsey.bean@hotmail.com</v>
      </c>
      <c r="K4661" s="14">
        <f>VLOOKUP(A4661, [1]orders!A:J,10,FALSE)</f>
        <v>14450</v>
      </c>
      <c r="L4661" s="2" t="str">
        <f>IFERROR(VLOOKUP(C4661, [5]stores!A:B, 2, FALSE), "Unknown")</f>
        <v>Baldwin Bikes</v>
      </c>
      <c r="M4661" s="2" t="str">
        <f>VLOOKUP(D4661,[3]products!A:B,2,FALSE)</f>
        <v>Trek Conduit+ - 2016</v>
      </c>
      <c r="N4661" s="2" t="str">
        <f>VLOOKUP(D4661, [3]products!A:H, 8, FALSE)</f>
        <v>Trek</v>
      </c>
      <c r="O4661" s="21">
        <f>VLOOKUP(A4661, [1]orders!A:D, 4, FALSE)</f>
        <v>43217</v>
      </c>
      <c r="P4661" s="2">
        <v>1</v>
      </c>
      <c r="Q4661" s="2">
        <v>2999.99</v>
      </c>
      <c r="R4661" s="27">
        <v>0.2</v>
      </c>
      <c r="S4661" s="2">
        <f t="shared" si="72"/>
        <v>2999.99</v>
      </c>
    </row>
    <row r="4662" spans="1:19" x14ac:dyDescent="0.3">
      <c r="A4662" s="2">
        <v>1592</v>
      </c>
      <c r="B4662" s="2">
        <v>5</v>
      </c>
      <c r="C4662" s="2">
        <f>VLOOKUP(A4662, [1]orders!A:G, 7, FALSE)</f>
        <v>2</v>
      </c>
      <c r="D4662" s="2">
        <v>271</v>
      </c>
      <c r="E4662" s="2">
        <f>VLOOKUP(C4662, [2]staffs!A:G,1,FALSE)</f>
        <v>2</v>
      </c>
      <c r="F4662" s="2" t="str">
        <f>VLOOKUP(E4662, [2]staffs!A:D,4,FALSE)</f>
        <v>mireya.copeland@bikes.shop</v>
      </c>
      <c r="G4662" s="2">
        <f>VLOOKUP(D4662, [3]products!$A:$D, 4, FALSE)</f>
        <v>1</v>
      </c>
      <c r="H4662" s="2" t="str">
        <f>VLOOKUP(G4662, [4]categories!A:B, 2, FALSE)</f>
        <v>Children Bicycles</v>
      </c>
      <c r="I4662" s="14">
        <f>VLOOKUP(A4662, [1]orders!A:B,2,FALSE)</f>
        <v>6</v>
      </c>
      <c r="J4662" s="14" t="str">
        <f>VLOOKUP(A4662, [1]orders!A:I,9,FALSE)</f>
        <v>lyndsey.bean@hotmail.com</v>
      </c>
      <c r="K4662" s="14">
        <f>VLOOKUP(A4662, [1]orders!A:J,10,FALSE)</f>
        <v>14450</v>
      </c>
      <c r="L4662" s="2" t="str">
        <f>IFERROR(VLOOKUP(C4662, [5]stores!A:B, 2, FALSE), "Unknown")</f>
        <v>Baldwin Bikes</v>
      </c>
      <c r="M4662" s="2" t="str">
        <f>VLOOKUP(D4662,[3]products!A:B,2,FALSE)</f>
        <v>Trek Precaliber 16 Girl's - 2018</v>
      </c>
      <c r="N4662" s="2" t="str">
        <f>VLOOKUP(D4662, [3]products!A:H, 8, FALSE)</f>
        <v>Trek</v>
      </c>
      <c r="O4662" s="21">
        <f>VLOOKUP(A4662, [1]orders!A:D, 4, FALSE)</f>
        <v>43217</v>
      </c>
      <c r="P4662" s="2">
        <v>2</v>
      </c>
      <c r="Q4662" s="2">
        <v>209.99</v>
      </c>
      <c r="R4662" s="27">
        <v>0.05</v>
      </c>
      <c r="S4662" s="2">
        <f t="shared" si="72"/>
        <v>419.98</v>
      </c>
    </row>
    <row r="4663" spans="1:19" x14ac:dyDescent="0.3">
      <c r="A4663" s="2">
        <v>1593</v>
      </c>
      <c r="B4663" s="2">
        <v>1</v>
      </c>
      <c r="C4663" s="2">
        <f>VLOOKUP(A4663, [1]orders!A:G, 7, FALSE)</f>
        <v>2</v>
      </c>
      <c r="D4663" s="2">
        <v>97</v>
      </c>
      <c r="E4663" s="2">
        <f>VLOOKUP(C4663, [2]staffs!A:G,1,FALSE)</f>
        <v>2</v>
      </c>
      <c r="F4663" s="2" t="str">
        <f>VLOOKUP(E4663, [2]staffs!A:D,4,FALSE)</f>
        <v>mireya.copeland@bikes.shop</v>
      </c>
      <c r="G4663" s="2">
        <f>VLOOKUP(D4663, [3]products!$A:$D, 4, FALSE)</f>
        <v>1</v>
      </c>
      <c r="H4663" s="2" t="str">
        <f>VLOOKUP(G4663, [4]categories!A:B, 2, FALSE)</f>
        <v>Children Bicycles</v>
      </c>
      <c r="I4663" s="14">
        <f>VLOOKUP(A4663, [1]orders!A:B,2,FALSE)</f>
        <v>9</v>
      </c>
      <c r="J4663" s="14" t="str">
        <f>VLOOKUP(A4663, [1]orders!A:I,9,FALSE)</f>
        <v>genoveva.baldwin@msn.com</v>
      </c>
      <c r="K4663" s="14">
        <f>VLOOKUP(A4663, [1]orders!A:J,10,FALSE)</f>
        <v>11050</v>
      </c>
      <c r="L4663" s="2" t="str">
        <f>IFERROR(VLOOKUP(C4663, [5]stores!A:B, 2, FALSE), "Unknown")</f>
        <v>Baldwin Bikes</v>
      </c>
      <c r="M4663" s="2" t="str">
        <f>VLOOKUP(D4663,[3]products!A:B,2,FALSE)</f>
        <v>Electra Savannah 3i (20-inch) - Girl's - 2017</v>
      </c>
      <c r="N4663" s="2" t="str">
        <f>VLOOKUP(D4663, [3]products!A:H, 8, FALSE)</f>
        <v>Electra</v>
      </c>
      <c r="O4663" s="21">
        <f>VLOOKUP(A4663, [1]orders!A:D, 4, FALSE)</f>
        <v>43217</v>
      </c>
      <c r="P4663" s="2">
        <v>2</v>
      </c>
      <c r="Q4663" s="2">
        <v>349.99</v>
      </c>
      <c r="R4663" s="27">
        <v>0.2</v>
      </c>
      <c r="S4663" s="2">
        <f t="shared" si="72"/>
        <v>699.98</v>
      </c>
    </row>
    <row r="4664" spans="1:19" x14ac:dyDescent="0.3">
      <c r="A4664" s="2">
        <v>1593</v>
      </c>
      <c r="B4664" s="2">
        <v>2</v>
      </c>
      <c r="C4664" s="2">
        <f>VLOOKUP(A4664, [1]orders!A:G, 7, FALSE)</f>
        <v>2</v>
      </c>
      <c r="D4664" s="2">
        <v>34</v>
      </c>
      <c r="E4664" s="2">
        <f>VLOOKUP(C4664, [2]staffs!A:G,1,FALSE)</f>
        <v>2</v>
      </c>
      <c r="F4664" s="2" t="str">
        <f>VLOOKUP(E4664, [2]staffs!A:D,4,FALSE)</f>
        <v>mireya.copeland@bikes.shop</v>
      </c>
      <c r="G4664" s="2">
        <f>VLOOKUP(D4664, [3]products!$A:$D, 4, FALSE)</f>
        <v>6</v>
      </c>
      <c r="H4664" s="2" t="str">
        <f>VLOOKUP(G4664, [4]categories!A:B, 2, FALSE)</f>
        <v>Mountain Bikes</v>
      </c>
      <c r="I4664" s="14">
        <f>VLOOKUP(A4664, [1]orders!A:B,2,FALSE)</f>
        <v>9</v>
      </c>
      <c r="J4664" s="14" t="str">
        <f>VLOOKUP(A4664, [1]orders!A:I,9,FALSE)</f>
        <v>genoveva.baldwin@msn.com</v>
      </c>
      <c r="K4664" s="14">
        <f>VLOOKUP(A4664, [1]orders!A:J,10,FALSE)</f>
        <v>11050</v>
      </c>
      <c r="L4664" s="2" t="str">
        <f>IFERROR(VLOOKUP(C4664, [5]stores!A:B, 2, FALSE), "Unknown")</f>
        <v>Baldwin Bikes</v>
      </c>
      <c r="M4664" s="2" t="str">
        <f>VLOOKUP(D4664,[3]products!A:B,2,FALSE)</f>
        <v>Trek Session DH 27.5 Carbon Frameset - 2017</v>
      </c>
      <c r="N4664" s="2" t="str">
        <f>VLOOKUP(D4664, [3]products!A:H, 8, FALSE)</f>
        <v>Trek</v>
      </c>
      <c r="O4664" s="21">
        <f>VLOOKUP(A4664, [1]orders!A:D, 4, FALSE)</f>
        <v>43217</v>
      </c>
      <c r="P4664" s="2">
        <v>1</v>
      </c>
      <c r="Q4664" s="2">
        <v>469.99</v>
      </c>
      <c r="R4664" s="27">
        <v>7.0000000000000007E-2</v>
      </c>
      <c r="S4664" s="2">
        <f t="shared" si="72"/>
        <v>469.99</v>
      </c>
    </row>
    <row r="4665" spans="1:19" x14ac:dyDescent="0.3">
      <c r="A4665" s="2">
        <v>1593</v>
      </c>
      <c r="B4665" s="2">
        <v>3</v>
      </c>
      <c r="C4665" s="2">
        <f>VLOOKUP(A4665, [1]orders!A:G, 7, FALSE)</f>
        <v>2</v>
      </c>
      <c r="D4665" s="2">
        <v>190</v>
      </c>
      <c r="E4665" s="2">
        <f>VLOOKUP(C4665, [2]staffs!A:G,1,FALSE)</f>
        <v>2</v>
      </c>
      <c r="F4665" s="2" t="str">
        <f>VLOOKUP(E4665, [2]staffs!A:D,4,FALSE)</f>
        <v>mireya.copeland@bikes.shop</v>
      </c>
      <c r="G4665" s="2">
        <f>VLOOKUP(D4665, [3]products!$A:$D, 4, FALSE)</f>
        <v>5</v>
      </c>
      <c r="H4665" s="2" t="str">
        <f>VLOOKUP(G4665, [4]categories!A:B, 2, FALSE)</f>
        <v>Electric Bikes</v>
      </c>
      <c r="I4665" s="14">
        <f>VLOOKUP(A4665, [1]orders!A:B,2,FALSE)</f>
        <v>9</v>
      </c>
      <c r="J4665" s="14" t="str">
        <f>VLOOKUP(A4665, [1]orders!A:I,9,FALSE)</f>
        <v>genoveva.baldwin@msn.com</v>
      </c>
      <c r="K4665" s="14">
        <f>VLOOKUP(A4665, [1]orders!A:J,10,FALSE)</f>
        <v>11050</v>
      </c>
      <c r="L4665" s="2" t="str">
        <f>IFERROR(VLOOKUP(C4665, [5]stores!A:B, 2, FALSE), "Unknown")</f>
        <v>Baldwin Bikes</v>
      </c>
      <c r="M4665" s="2" t="str">
        <f>VLOOKUP(D4665,[3]products!A:B,2,FALSE)</f>
        <v>Trek Dual Sport+ - 2018</v>
      </c>
      <c r="N4665" s="2" t="str">
        <f>VLOOKUP(D4665, [3]products!A:H, 8, FALSE)</f>
        <v>Trek</v>
      </c>
      <c r="O4665" s="21">
        <f>VLOOKUP(A4665, [1]orders!A:D, 4, FALSE)</f>
        <v>43217</v>
      </c>
      <c r="P4665" s="2">
        <v>2</v>
      </c>
      <c r="Q4665" s="2">
        <v>2799.99</v>
      </c>
      <c r="R4665" s="27">
        <v>0.1</v>
      </c>
      <c r="S4665" s="2">
        <f t="shared" si="72"/>
        <v>5599.98</v>
      </c>
    </row>
    <row r="4666" spans="1:19" x14ac:dyDescent="0.3">
      <c r="A4666" s="2">
        <v>1593</v>
      </c>
      <c r="B4666" s="2">
        <v>4</v>
      </c>
      <c r="C4666" s="2">
        <f>VLOOKUP(A4666, [1]orders!A:G, 7, FALSE)</f>
        <v>2</v>
      </c>
      <c r="D4666" s="2">
        <v>107</v>
      </c>
      <c r="E4666" s="2">
        <f>VLOOKUP(C4666, [2]staffs!A:G,1,FALSE)</f>
        <v>2</v>
      </c>
      <c r="F4666" s="2" t="str">
        <f>VLOOKUP(E4666, [2]staffs!A:D,4,FALSE)</f>
        <v>mireya.copeland@bikes.shop</v>
      </c>
      <c r="G4666" s="2">
        <f>VLOOKUP(D4666, [3]products!$A:$D, 4, FALSE)</f>
        <v>2</v>
      </c>
      <c r="H4666" s="2" t="str">
        <f>VLOOKUP(G4666, [4]categories!A:B, 2, FALSE)</f>
        <v>Comfort Bicycles</v>
      </c>
      <c r="I4666" s="14">
        <f>VLOOKUP(A4666, [1]orders!A:B,2,FALSE)</f>
        <v>9</v>
      </c>
      <c r="J4666" s="14" t="str">
        <f>VLOOKUP(A4666, [1]orders!A:I,9,FALSE)</f>
        <v>genoveva.baldwin@msn.com</v>
      </c>
      <c r="K4666" s="14">
        <f>VLOOKUP(A4666, [1]orders!A:J,10,FALSE)</f>
        <v>11050</v>
      </c>
      <c r="L4666" s="2" t="str">
        <f>IFERROR(VLOOKUP(C4666, [5]stores!A:B, 2, FALSE), "Unknown")</f>
        <v>Baldwin Bikes</v>
      </c>
      <c r="M4666" s="2" t="str">
        <f>VLOOKUP(D4666,[3]products!A:B,2,FALSE)</f>
        <v>Sun Bicycles Cruz 7 - 2017</v>
      </c>
      <c r="N4666" s="2" t="str">
        <f>VLOOKUP(D4666, [3]products!A:H, 8, FALSE)</f>
        <v>Sun Bicycles</v>
      </c>
      <c r="O4666" s="21">
        <f>VLOOKUP(A4666, [1]orders!A:D, 4, FALSE)</f>
        <v>43217</v>
      </c>
      <c r="P4666" s="2">
        <v>1</v>
      </c>
      <c r="Q4666" s="2">
        <v>416.99</v>
      </c>
      <c r="R4666" s="27">
        <v>0.05</v>
      </c>
      <c r="S4666" s="2">
        <f t="shared" si="72"/>
        <v>416.99</v>
      </c>
    </row>
    <row r="4667" spans="1:19" x14ac:dyDescent="0.3">
      <c r="A4667" s="2">
        <v>1593</v>
      </c>
      <c r="B4667" s="2">
        <v>5</v>
      </c>
      <c r="C4667" s="2">
        <f>VLOOKUP(A4667, [1]orders!A:G, 7, FALSE)</f>
        <v>2</v>
      </c>
      <c r="D4667" s="2">
        <v>169</v>
      </c>
      <c r="E4667" s="2">
        <f>VLOOKUP(C4667, [2]staffs!A:G,1,FALSE)</f>
        <v>2</v>
      </c>
      <c r="F4667" s="2" t="str">
        <f>VLOOKUP(E4667, [2]staffs!A:D,4,FALSE)</f>
        <v>mireya.copeland@bikes.shop</v>
      </c>
      <c r="G4667" s="2">
        <f>VLOOKUP(D4667, [3]products!$A:$D, 4, FALSE)</f>
        <v>7</v>
      </c>
      <c r="H4667" s="2" t="str">
        <f>VLOOKUP(G4667, [4]categories!A:B, 2, FALSE)</f>
        <v>Road Bikes</v>
      </c>
      <c r="I4667" s="14">
        <f>VLOOKUP(A4667, [1]orders!A:B,2,FALSE)</f>
        <v>9</v>
      </c>
      <c r="J4667" s="14" t="str">
        <f>VLOOKUP(A4667, [1]orders!A:I,9,FALSE)</f>
        <v>genoveva.baldwin@msn.com</v>
      </c>
      <c r="K4667" s="14">
        <f>VLOOKUP(A4667, [1]orders!A:J,10,FALSE)</f>
        <v>11050</v>
      </c>
      <c r="L4667" s="2" t="str">
        <f>IFERROR(VLOOKUP(C4667, [5]stores!A:B, 2, FALSE), "Unknown")</f>
        <v>Baldwin Bikes</v>
      </c>
      <c r="M4667" s="2" t="str">
        <f>VLOOKUP(D4667,[3]products!A:B,2,FALSE)</f>
        <v>Trek Emonda SLR 8 - 2018</v>
      </c>
      <c r="N4667" s="2" t="str">
        <f>VLOOKUP(D4667, [3]products!A:H, 8, FALSE)</f>
        <v>Trek</v>
      </c>
      <c r="O4667" s="21">
        <f>VLOOKUP(A4667, [1]orders!A:D, 4, FALSE)</f>
        <v>43217</v>
      </c>
      <c r="P4667" s="2">
        <v>2</v>
      </c>
      <c r="Q4667" s="2">
        <v>6499.99</v>
      </c>
      <c r="R4667" s="27">
        <v>7.0000000000000007E-2</v>
      </c>
      <c r="S4667" s="2">
        <f t="shared" si="72"/>
        <v>12999.98</v>
      </c>
    </row>
    <row r="4668" spans="1:19" x14ac:dyDescent="0.3">
      <c r="A4668" s="2">
        <v>1594</v>
      </c>
      <c r="B4668" s="2">
        <v>1</v>
      </c>
      <c r="C4668" s="2">
        <f>VLOOKUP(A4668, [1]orders!A:G, 7, FALSE)</f>
        <v>2</v>
      </c>
      <c r="D4668" s="2">
        <v>79</v>
      </c>
      <c r="E4668" s="2">
        <f>VLOOKUP(C4668, [2]staffs!A:G,1,FALSE)</f>
        <v>2</v>
      </c>
      <c r="F4668" s="2" t="str">
        <f>VLOOKUP(E4668, [2]staffs!A:D,4,FALSE)</f>
        <v>mireya.copeland@bikes.shop</v>
      </c>
      <c r="G4668" s="2">
        <f>VLOOKUP(D4668, [3]products!$A:$D, 4, FALSE)</f>
        <v>3</v>
      </c>
      <c r="H4668" s="2" t="str">
        <f>VLOOKUP(G4668, [4]categories!A:B, 2, FALSE)</f>
        <v>Cruisers Bicycles</v>
      </c>
      <c r="I4668" s="14">
        <f>VLOOKUP(A4668, [1]orders!A:B,2,FALSE)</f>
        <v>45</v>
      </c>
      <c r="J4668" s="14" t="str">
        <f>VLOOKUP(A4668, [1]orders!A:I,9,FALSE)</f>
        <v>bennett.armstrong@aol.com</v>
      </c>
      <c r="K4668" s="14">
        <f>VLOOKUP(A4668, [1]orders!A:J,10,FALSE)</f>
        <v>11714</v>
      </c>
      <c r="L4668" s="2" t="str">
        <f>IFERROR(VLOOKUP(C4668, [5]stores!A:B, 2, FALSE), "Unknown")</f>
        <v>Baldwin Bikes</v>
      </c>
      <c r="M4668" s="2" t="str">
        <f>VLOOKUP(D4668,[3]products!A:B,2,FALSE)</f>
        <v>Sun Bicycles Boardwalk (24-inch Wheels) - 2017</v>
      </c>
      <c r="N4668" s="2" t="str">
        <f>VLOOKUP(D4668, [3]products!A:H, 8, FALSE)</f>
        <v>Sun Bicycles</v>
      </c>
      <c r="O4668" s="21">
        <f>VLOOKUP(A4668, [1]orders!A:D, 4, FALSE)</f>
        <v>43218</v>
      </c>
      <c r="P4668" s="2">
        <v>2</v>
      </c>
      <c r="Q4668" s="2">
        <v>402.99</v>
      </c>
      <c r="R4668" s="27">
        <v>0.1</v>
      </c>
      <c r="S4668" s="2">
        <f t="shared" si="72"/>
        <v>805.98</v>
      </c>
    </row>
    <row r="4669" spans="1:19" x14ac:dyDescent="0.3">
      <c r="A4669" s="2">
        <v>1594</v>
      </c>
      <c r="B4669" s="2">
        <v>2</v>
      </c>
      <c r="C4669" s="2">
        <f>VLOOKUP(A4669, [1]orders!A:G, 7, FALSE)</f>
        <v>2</v>
      </c>
      <c r="D4669" s="2">
        <v>105</v>
      </c>
      <c r="E4669" s="2">
        <f>VLOOKUP(C4669, [2]staffs!A:G,1,FALSE)</f>
        <v>2</v>
      </c>
      <c r="F4669" s="2" t="str">
        <f>VLOOKUP(E4669, [2]staffs!A:D,4,FALSE)</f>
        <v>mireya.copeland@bikes.shop</v>
      </c>
      <c r="G4669" s="2">
        <f>VLOOKUP(D4669, [3]products!$A:$D, 4, FALSE)</f>
        <v>2</v>
      </c>
      <c r="H4669" s="2" t="str">
        <f>VLOOKUP(G4669, [4]categories!A:B, 2, FALSE)</f>
        <v>Comfort Bicycles</v>
      </c>
      <c r="I4669" s="14">
        <f>VLOOKUP(A4669, [1]orders!A:B,2,FALSE)</f>
        <v>45</v>
      </c>
      <c r="J4669" s="14" t="str">
        <f>VLOOKUP(A4669, [1]orders!A:I,9,FALSE)</f>
        <v>bennett.armstrong@aol.com</v>
      </c>
      <c r="K4669" s="14">
        <f>VLOOKUP(A4669, [1]orders!A:J,10,FALSE)</f>
        <v>11714</v>
      </c>
      <c r="L4669" s="2" t="str">
        <f>IFERROR(VLOOKUP(C4669, [5]stores!A:B, 2, FALSE), "Unknown")</f>
        <v>Baldwin Bikes</v>
      </c>
      <c r="M4669" s="2" t="str">
        <f>VLOOKUP(D4669,[3]products!A:B,2,FALSE)</f>
        <v>Sun Bicycles Streamway 7 - 2017</v>
      </c>
      <c r="N4669" s="2" t="str">
        <f>VLOOKUP(D4669, [3]products!A:H, 8, FALSE)</f>
        <v>Sun Bicycles</v>
      </c>
      <c r="O4669" s="21">
        <f>VLOOKUP(A4669, [1]orders!A:D, 4, FALSE)</f>
        <v>43218</v>
      </c>
      <c r="P4669" s="2">
        <v>1</v>
      </c>
      <c r="Q4669" s="2">
        <v>533.99</v>
      </c>
      <c r="R4669" s="27">
        <v>0.1</v>
      </c>
      <c r="S4669" s="2">
        <f t="shared" si="72"/>
        <v>533.99</v>
      </c>
    </row>
    <row r="4670" spans="1:19" x14ac:dyDescent="0.3">
      <c r="A4670" s="2">
        <v>1595</v>
      </c>
      <c r="B4670" s="2">
        <v>1</v>
      </c>
      <c r="C4670" s="2">
        <f>VLOOKUP(A4670, [1]orders!A:G, 7, FALSE)</f>
        <v>2</v>
      </c>
      <c r="D4670" s="2">
        <v>112</v>
      </c>
      <c r="E4670" s="2">
        <f>VLOOKUP(C4670, [2]staffs!A:G,1,FALSE)</f>
        <v>2</v>
      </c>
      <c r="F4670" s="2" t="str">
        <f>VLOOKUP(E4670, [2]staffs!A:D,4,FALSE)</f>
        <v>mireya.copeland@bikes.shop</v>
      </c>
      <c r="G4670" s="2">
        <f>VLOOKUP(D4670, [3]products!$A:$D, 4, FALSE)</f>
        <v>6</v>
      </c>
      <c r="H4670" s="2" t="str">
        <f>VLOOKUP(G4670, [4]categories!A:B, 2, FALSE)</f>
        <v>Mountain Bikes</v>
      </c>
      <c r="I4670" s="14">
        <f>VLOOKUP(A4670, [1]orders!A:B,2,FALSE)</f>
        <v>71</v>
      </c>
      <c r="J4670" s="14" t="str">
        <f>VLOOKUP(A4670, [1]orders!A:I,9,FALSE)</f>
        <v>takako.casey@aol.com</v>
      </c>
      <c r="K4670" s="14">
        <f>VLOOKUP(A4670, [1]orders!A:J,10,FALSE)</f>
        <v>10451</v>
      </c>
      <c r="L4670" s="2" t="str">
        <f>IFERROR(VLOOKUP(C4670, [5]stores!A:B, 2, FALSE), "Unknown")</f>
        <v>Baldwin Bikes</v>
      </c>
      <c r="M4670" s="2" t="str">
        <f>VLOOKUP(D4670,[3]products!A:B,2,FALSE)</f>
        <v>Trek 820 - 2018</v>
      </c>
      <c r="N4670" s="2" t="str">
        <f>VLOOKUP(D4670, [3]products!A:H, 8, FALSE)</f>
        <v>Trek</v>
      </c>
      <c r="O4670" s="21">
        <f>VLOOKUP(A4670, [1]orders!A:D, 4, FALSE)</f>
        <v>43218</v>
      </c>
      <c r="P4670" s="2">
        <v>1</v>
      </c>
      <c r="Q4670" s="2">
        <v>379.99</v>
      </c>
      <c r="R4670" s="27">
        <v>0.2</v>
      </c>
      <c r="S4670" s="2">
        <f t="shared" si="72"/>
        <v>379.99</v>
      </c>
    </row>
    <row r="4671" spans="1:19" x14ac:dyDescent="0.3">
      <c r="A4671" s="2">
        <v>1596</v>
      </c>
      <c r="B4671" s="2">
        <v>1</v>
      </c>
      <c r="C4671" s="2">
        <f>VLOOKUP(A4671, [1]orders!A:G, 7, FALSE)</f>
        <v>3</v>
      </c>
      <c r="D4671" s="2">
        <v>91</v>
      </c>
      <c r="E4671" s="2">
        <f>VLOOKUP(C4671, [2]staffs!A:G,1,FALSE)</f>
        <v>3</v>
      </c>
      <c r="F4671" s="2" t="str">
        <f>VLOOKUP(E4671, [2]staffs!A:D,4,FALSE)</f>
        <v>genna.serrano@bikes.shop</v>
      </c>
      <c r="G4671" s="2">
        <f>VLOOKUP(D4671, [3]products!$A:$D, 4, FALSE)</f>
        <v>1</v>
      </c>
      <c r="H4671" s="2" t="str">
        <f>VLOOKUP(G4671, [4]categories!A:B, 2, FALSE)</f>
        <v>Children Bicycles</v>
      </c>
      <c r="I4671" s="14">
        <f>VLOOKUP(A4671, [1]orders!A:B,2,FALSE)</f>
        <v>21</v>
      </c>
      <c r="J4671" s="14" t="str">
        <f>VLOOKUP(A4671, [1]orders!A:I,9,FALSE)</f>
        <v>tobie.little@gmail.com</v>
      </c>
      <c r="K4671" s="14">
        <f>VLOOKUP(A4671, [1]orders!A:J,10,FALSE)</f>
        <v>77904</v>
      </c>
      <c r="L4671" s="2" t="str">
        <f>IFERROR(VLOOKUP(C4671, [5]stores!A:B, 2, FALSE), "Unknown")</f>
        <v>Rowlett Bikes</v>
      </c>
      <c r="M4671" s="2" t="str">
        <f>VLOOKUP(D4671,[3]products!A:B,2,FALSE)</f>
        <v>Trek Precaliber 24 (21-Speed) - Girls - 2017</v>
      </c>
      <c r="N4671" s="2" t="str">
        <f>VLOOKUP(D4671, [3]products!A:H, 8, FALSE)</f>
        <v>Trek</v>
      </c>
      <c r="O4671" s="21">
        <f>VLOOKUP(A4671, [1]orders!A:D, 4, FALSE)</f>
        <v>43218</v>
      </c>
      <c r="P4671" s="2">
        <v>1</v>
      </c>
      <c r="Q4671" s="2">
        <v>349.99</v>
      </c>
      <c r="R4671" s="27">
        <v>0.05</v>
      </c>
      <c r="S4671" s="2">
        <f t="shared" si="72"/>
        <v>349.99</v>
      </c>
    </row>
    <row r="4672" spans="1:19" x14ac:dyDescent="0.3">
      <c r="A4672" s="2">
        <v>1596</v>
      </c>
      <c r="B4672" s="2">
        <v>2</v>
      </c>
      <c r="C4672" s="2">
        <f>VLOOKUP(A4672, [1]orders!A:G, 7, FALSE)</f>
        <v>3</v>
      </c>
      <c r="D4672" s="2">
        <v>18</v>
      </c>
      <c r="E4672" s="2">
        <f>VLOOKUP(C4672, [2]staffs!A:G,1,FALSE)</f>
        <v>3</v>
      </c>
      <c r="F4672" s="2" t="str">
        <f>VLOOKUP(E4672, [2]staffs!A:D,4,FALSE)</f>
        <v>genna.serrano@bikes.shop</v>
      </c>
      <c r="G4672" s="2">
        <f>VLOOKUP(D4672, [3]products!$A:$D, 4, FALSE)</f>
        <v>3</v>
      </c>
      <c r="H4672" s="2" t="str">
        <f>VLOOKUP(G4672, [4]categories!A:B, 2, FALSE)</f>
        <v>Cruisers Bicycles</v>
      </c>
      <c r="I4672" s="14">
        <f>VLOOKUP(A4672, [1]orders!A:B,2,FALSE)</f>
        <v>21</v>
      </c>
      <c r="J4672" s="14" t="str">
        <f>VLOOKUP(A4672, [1]orders!A:I,9,FALSE)</f>
        <v>tobie.little@gmail.com</v>
      </c>
      <c r="K4672" s="14">
        <f>VLOOKUP(A4672, [1]orders!A:J,10,FALSE)</f>
        <v>77904</v>
      </c>
      <c r="L4672" s="2" t="str">
        <f>IFERROR(VLOOKUP(C4672, [5]stores!A:B, 2, FALSE), "Unknown")</f>
        <v>Rowlett Bikes</v>
      </c>
      <c r="M4672" s="2" t="str">
        <f>VLOOKUP(D4672,[3]products!A:B,2,FALSE)</f>
        <v>Pure Cycles Western 3-Speed - Women's - 2015/2016</v>
      </c>
      <c r="N4672" s="2" t="str">
        <f>VLOOKUP(D4672, [3]products!A:H, 8, FALSE)</f>
        <v>Pure Cycles</v>
      </c>
      <c r="O4672" s="21">
        <f>VLOOKUP(A4672, [1]orders!A:D, 4, FALSE)</f>
        <v>43218</v>
      </c>
      <c r="P4672" s="2">
        <v>1</v>
      </c>
      <c r="Q4672" s="2">
        <v>449</v>
      </c>
      <c r="R4672" s="27">
        <v>0.1</v>
      </c>
      <c r="S4672" s="2">
        <f t="shared" si="72"/>
        <v>449</v>
      </c>
    </row>
    <row r="4673" spans="1:19" x14ac:dyDescent="0.3">
      <c r="A4673" s="2">
        <v>1597</v>
      </c>
      <c r="B4673" s="2">
        <v>1</v>
      </c>
      <c r="C4673" s="2">
        <f>VLOOKUP(A4673, [1]orders!A:G, 7, FALSE)</f>
        <v>3</v>
      </c>
      <c r="D4673" s="2">
        <v>176</v>
      </c>
      <c r="E4673" s="2">
        <f>VLOOKUP(C4673, [2]staffs!A:G,1,FALSE)</f>
        <v>3</v>
      </c>
      <c r="F4673" s="2" t="str">
        <f>VLOOKUP(E4673, [2]staffs!A:D,4,FALSE)</f>
        <v>genna.serrano@bikes.shop</v>
      </c>
      <c r="G4673" s="2">
        <f>VLOOKUP(D4673, [3]products!$A:$D, 4, FALSE)</f>
        <v>7</v>
      </c>
      <c r="H4673" s="2" t="str">
        <f>VLOOKUP(G4673, [4]categories!A:B, 2, FALSE)</f>
        <v>Road Bikes</v>
      </c>
      <c r="I4673" s="14">
        <f>VLOOKUP(A4673, [1]orders!A:B,2,FALSE)</f>
        <v>56</v>
      </c>
      <c r="J4673" s="14" t="str">
        <f>VLOOKUP(A4673, [1]orders!A:I,9,FALSE)</f>
        <v>lolita.mosley@hotmail.com</v>
      </c>
      <c r="K4673" s="14">
        <f>VLOOKUP(A4673, [1]orders!A:J,10,FALSE)</f>
        <v>77016</v>
      </c>
      <c r="L4673" s="2" t="str">
        <f>IFERROR(VLOOKUP(C4673, [5]stores!A:B, 2, FALSE), "Unknown")</f>
        <v>Rowlett Bikes</v>
      </c>
      <c r="M4673" s="2" t="str">
        <f>VLOOKUP(D4673,[3]products!A:B,2,FALSE)</f>
        <v>Trek Madone 9 Frameset - 2018</v>
      </c>
      <c r="N4673" s="2" t="str">
        <f>VLOOKUP(D4673, [3]products!A:H, 8, FALSE)</f>
        <v>Trek</v>
      </c>
      <c r="O4673" s="21">
        <f>VLOOKUP(A4673, [1]orders!A:D, 4, FALSE)</f>
        <v>43218</v>
      </c>
      <c r="P4673" s="2">
        <v>1</v>
      </c>
      <c r="Q4673" s="2">
        <v>3199.99</v>
      </c>
      <c r="R4673" s="27">
        <v>7.0000000000000007E-2</v>
      </c>
      <c r="S4673" s="2">
        <f t="shared" si="72"/>
        <v>3199.99</v>
      </c>
    </row>
    <row r="4674" spans="1:19" x14ac:dyDescent="0.3">
      <c r="A4674" s="2">
        <v>1597</v>
      </c>
      <c r="B4674" s="2">
        <v>2</v>
      </c>
      <c r="C4674" s="2">
        <f>VLOOKUP(A4674, [1]orders!A:G, 7, FALSE)</f>
        <v>3</v>
      </c>
      <c r="D4674" s="2">
        <v>59</v>
      </c>
      <c r="E4674" s="2">
        <f>VLOOKUP(C4674, [2]staffs!A:G,1,FALSE)</f>
        <v>3</v>
      </c>
      <c r="F4674" s="2" t="str">
        <f>VLOOKUP(E4674, [2]staffs!A:D,4,FALSE)</f>
        <v>genna.serrano@bikes.shop</v>
      </c>
      <c r="G4674" s="2">
        <f>VLOOKUP(D4674, [3]products!$A:$D, 4, FALSE)</f>
        <v>7</v>
      </c>
      <c r="H4674" s="2" t="str">
        <f>VLOOKUP(G4674, [4]categories!A:B, 2, FALSE)</f>
        <v>Road Bikes</v>
      </c>
      <c r="I4674" s="14">
        <f>VLOOKUP(A4674, [1]orders!A:B,2,FALSE)</f>
        <v>56</v>
      </c>
      <c r="J4674" s="14" t="str">
        <f>VLOOKUP(A4674, [1]orders!A:I,9,FALSE)</f>
        <v>lolita.mosley@hotmail.com</v>
      </c>
      <c r="K4674" s="14">
        <f>VLOOKUP(A4674, [1]orders!A:J,10,FALSE)</f>
        <v>77016</v>
      </c>
      <c r="L4674" s="2" t="str">
        <f>IFERROR(VLOOKUP(C4674, [5]stores!A:B, 2, FALSE), "Unknown")</f>
        <v>Rowlett Bikes</v>
      </c>
      <c r="M4674" s="2" t="str">
        <f>VLOOKUP(D4674,[3]products!A:B,2,FALSE)</f>
        <v>Trek Domane S 5 Disc - 2017</v>
      </c>
      <c r="N4674" s="2" t="str">
        <f>VLOOKUP(D4674, [3]products!A:H, 8, FALSE)</f>
        <v>Trek</v>
      </c>
      <c r="O4674" s="21">
        <f>VLOOKUP(A4674, [1]orders!A:D, 4, FALSE)</f>
        <v>43218</v>
      </c>
      <c r="P4674" s="2">
        <v>1</v>
      </c>
      <c r="Q4674" s="2">
        <v>2599.9899999999998</v>
      </c>
      <c r="R4674" s="27">
        <v>7.0000000000000007E-2</v>
      </c>
      <c r="S4674" s="2">
        <f t="shared" si="72"/>
        <v>2599.9899999999998</v>
      </c>
    </row>
    <row r="4675" spans="1:19" x14ac:dyDescent="0.3">
      <c r="A4675" s="2">
        <v>1598</v>
      </c>
      <c r="B4675" s="2">
        <v>1</v>
      </c>
      <c r="C4675" s="2">
        <f>VLOOKUP(A4675, [1]orders!A:G, 7, FALSE)</f>
        <v>1</v>
      </c>
      <c r="D4675" s="2">
        <v>247</v>
      </c>
      <c r="E4675" s="2">
        <f>VLOOKUP(C4675, [2]staffs!A:G,1,FALSE)</f>
        <v>1</v>
      </c>
      <c r="F4675" s="2" t="str">
        <f>VLOOKUP(E4675, [2]staffs!A:D,4,FALSE)</f>
        <v>fabiola.jackson@bikes.shop</v>
      </c>
      <c r="G4675" s="2">
        <f>VLOOKUP(D4675, [3]products!$A:$D, 4, FALSE)</f>
        <v>3</v>
      </c>
      <c r="H4675" s="2" t="str">
        <f>VLOOKUP(G4675, [4]categories!A:B, 2, FALSE)</f>
        <v>Cruisers Bicycles</v>
      </c>
      <c r="I4675" s="14">
        <f>VLOOKUP(A4675, [1]orders!A:B,2,FALSE)</f>
        <v>239</v>
      </c>
      <c r="J4675" s="14" t="str">
        <f>VLOOKUP(A4675, [1]orders!A:I,9,FALSE)</f>
        <v>felice.guzman@hotmail.com</v>
      </c>
      <c r="K4675" s="14">
        <f>VLOOKUP(A4675, [1]orders!A:J,10,FALSE)</f>
        <v>91387</v>
      </c>
      <c r="L4675" s="2" t="str">
        <f>IFERROR(VLOOKUP(C4675, [5]stores!A:B, 2, FALSE), "Unknown")</f>
        <v>Santa Cruz Bikes</v>
      </c>
      <c r="M4675" s="2" t="str">
        <f>VLOOKUP(D4675,[3]products!A:B,2,FALSE)</f>
        <v>Electra Townie Original 7D EQ - 2018</v>
      </c>
      <c r="N4675" s="2" t="str">
        <f>VLOOKUP(D4675, [3]products!A:H, 8, FALSE)</f>
        <v>Electra</v>
      </c>
      <c r="O4675" s="21">
        <f>VLOOKUP(A4675, [1]orders!A:D, 4, FALSE)</f>
        <v>43219</v>
      </c>
      <c r="P4675" s="2">
        <v>1</v>
      </c>
      <c r="Q4675" s="2">
        <v>599.99</v>
      </c>
      <c r="R4675" s="27">
        <v>0.2</v>
      </c>
      <c r="S4675" s="2">
        <f t="shared" ref="S4675:S4723" si="73">P4675*Q4675</f>
        <v>599.99</v>
      </c>
    </row>
    <row r="4676" spans="1:19" x14ac:dyDescent="0.3">
      <c r="A4676" s="2">
        <v>1598</v>
      </c>
      <c r="B4676" s="2">
        <v>2</v>
      </c>
      <c r="C4676" s="2">
        <f>VLOOKUP(A4676, [1]orders!A:G, 7, FALSE)</f>
        <v>1</v>
      </c>
      <c r="D4676" s="2">
        <v>49</v>
      </c>
      <c r="E4676" s="2">
        <f>VLOOKUP(C4676, [2]staffs!A:G,1,FALSE)</f>
        <v>1</v>
      </c>
      <c r="F4676" s="2" t="str">
        <f>VLOOKUP(E4676, [2]staffs!A:D,4,FALSE)</f>
        <v>fabiola.jackson@bikes.shop</v>
      </c>
      <c r="G4676" s="2">
        <f>VLOOKUP(D4676, [3]products!$A:$D, 4, FALSE)</f>
        <v>7</v>
      </c>
      <c r="H4676" s="2" t="str">
        <f>VLOOKUP(G4676, [4]categories!A:B, 2, FALSE)</f>
        <v>Road Bikes</v>
      </c>
      <c r="I4676" s="14">
        <f>VLOOKUP(A4676, [1]orders!A:B,2,FALSE)</f>
        <v>239</v>
      </c>
      <c r="J4676" s="14" t="str">
        <f>VLOOKUP(A4676, [1]orders!A:I,9,FALSE)</f>
        <v>felice.guzman@hotmail.com</v>
      </c>
      <c r="K4676" s="14">
        <f>VLOOKUP(A4676, [1]orders!A:J,10,FALSE)</f>
        <v>91387</v>
      </c>
      <c r="L4676" s="2" t="str">
        <f>IFERROR(VLOOKUP(C4676, [5]stores!A:B, 2, FALSE), "Unknown")</f>
        <v>Santa Cruz Bikes</v>
      </c>
      <c r="M4676" s="2" t="str">
        <f>VLOOKUP(D4676,[3]products!A:B,2,FALSE)</f>
        <v>Trek Domane SL 6 - 2017</v>
      </c>
      <c r="N4676" s="2" t="str">
        <f>VLOOKUP(D4676, [3]products!A:H, 8, FALSE)</f>
        <v>Trek</v>
      </c>
      <c r="O4676" s="21">
        <f>VLOOKUP(A4676, [1]orders!A:D, 4, FALSE)</f>
        <v>43219</v>
      </c>
      <c r="P4676" s="2">
        <v>2</v>
      </c>
      <c r="Q4676" s="2">
        <v>3499.99</v>
      </c>
      <c r="R4676" s="27">
        <v>7.0000000000000007E-2</v>
      </c>
      <c r="S4676" s="2">
        <f t="shared" si="73"/>
        <v>6999.98</v>
      </c>
    </row>
    <row r="4677" spans="1:19" x14ac:dyDescent="0.3">
      <c r="A4677" s="2">
        <v>1598</v>
      </c>
      <c r="B4677" s="2">
        <v>3</v>
      </c>
      <c r="C4677" s="2">
        <f>VLOOKUP(A4677, [1]orders!A:G, 7, FALSE)</f>
        <v>1</v>
      </c>
      <c r="D4677" s="2">
        <v>88</v>
      </c>
      <c r="E4677" s="2">
        <f>VLOOKUP(C4677, [2]staffs!A:G,1,FALSE)</f>
        <v>1</v>
      </c>
      <c r="F4677" s="2" t="str">
        <f>VLOOKUP(E4677, [2]staffs!A:D,4,FALSE)</f>
        <v>fabiola.jackson@bikes.shop</v>
      </c>
      <c r="G4677" s="2">
        <f>VLOOKUP(D4677, [3]products!$A:$D, 4, FALSE)</f>
        <v>1</v>
      </c>
      <c r="H4677" s="2" t="str">
        <f>VLOOKUP(G4677, [4]categories!A:B, 2, FALSE)</f>
        <v>Children Bicycles</v>
      </c>
      <c r="I4677" s="14">
        <f>VLOOKUP(A4677, [1]orders!A:B,2,FALSE)</f>
        <v>239</v>
      </c>
      <c r="J4677" s="14" t="str">
        <f>VLOOKUP(A4677, [1]orders!A:I,9,FALSE)</f>
        <v>felice.guzman@hotmail.com</v>
      </c>
      <c r="K4677" s="14">
        <f>VLOOKUP(A4677, [1]orders!A:J,10,FALSE)</f>
        <v>91387</v>
      </c>
      <c r="L4677" s="2" t="str">
        <f>IFERROR(VLOOKUP(C4677, [5]stores!A:B, 2, FALSE), "Unknown")</f>
        <v>Santa Cruz Bikes</v>
      </c>
      <c r="M4677" s="2" t="str">
        <f>VLOOKUP(D4677,[3]products!A:B,2,FALSE)</f>
        <v>Trek Precaliber 12 Girls - 2017</v>
      </c>
      <c r="N4677" s="2" t="str">
        <f>VLOOKUP(D4677, [3]products!A:H, 8, FALSE)</f>
        <v>Trek</v>
      </c>
      <c r="O4677" s="21">
        <f>VLOOKUP(A4677, [1]orders!A:D, 4, FALSE)</f>
        <v>43219</v>
      </c>
      <c r="P4677" s="2">
        <v>1</v>
      </c>
      <c r="Q4677" s="2">
        <v>189.99</v>
      </c>
      <c r="R4677" s="27">
        <v>0.2</v>
      </c>
      <c r="S4677" s="2">
        <f t="shared" si="73"/>
        <v>189.99</v>
      </c>
    </row>
    <row r="4678" spans="1:19" x14ac:dyDescent="0.3">
      <c r="A4678" s="2">
        <v>1599</v>
      </c>
      <c r="B4678" s="2">
        <v>1</v>
      </c>
      <c r="C4678" s="2">
        <f>VLOOKUP(A4678, [1]orders!A:G, 7, FALSE)</f>
        <v>2</v>
      </c>
      <c r="D4678" s="2">
        <v>104</v>
      </c>
      <c r="E4678" s="2">
        <f>VLOOKUP(C4678, [2]staffs!A:G,1,FALSE)</f>
        <v>2</v>
      </c>
      <c r="F4678" s="2" t="str">
        <f>VLOOKUP(E4678, [2]staffs!A:D,4,FALSE)</f>
        <v>mireya.copeland@bikes.shop</v>
      </c>
      <c r="G4678" s="2">
        <f>VLOOKUP(D4678, [3]products!$A:$D, 4, FALSE)</f>
        <v>2</v>
      </c>
      <c r="H4678" s="2" t="str">
        <f>VLOOKUP(G4678, [4]categories!A:B, 2, FALSE)</f>
        <v>Comfort Bicycles</v>
      </c>
      <c r="I4678" s="14">
        <f>VLOOKUP(A4678, [1]orders!A:B,2,FALSE)</f>
        <v>49</v>
      </c>
      <c r="J4678" s="14" t="str">
        <f>VLOOKUP(A4678, [1]orders!A:I,9,FALSE)</f>
        <v>caroll.hays@yahoo.com</v>
      </c>
      <c r="K4678" s="14">
        <f>VLOOKUP(A4678, [1]orders!A:J,10,FALSE)</f>
        <v>14450</v>
      </c>
      <c r="L4678" s="2" t="str">
        <f>IFERROR(VLOOKUP(C4678, [5]stores!A:B, 2, FALSE), "Unknown")</f>
        <v>Baldwin Bikes</v>
      </c>
      <c r="M4678" s="2" t="str">
        <f>VLOOKUP(D4678,[3]products!A:B,2,FALSE)</f>
        <v>Sun Bicycles Streamway - 2017</v>
      </c>
      <c r="N4678" s="2" t="str">
        <f>VLOOKUP(D4678, [3]products!A:H, 8, FALSE)</f>
        <v>Sun Bicycles</v>
      </c>
      <c r="O4678" s="21">
        <f>VLOOKUP(A4678, [1]orders!A:D, 4, FALSE)</f>
        <v>43219</v>
      </c>
      <c r="P4678" s="2">
        <v>2</v>
      </c>
      <c r="Q4678" s="2">
        <v>481.99</v>
      </c>
      <c r="R4678" s="27">
        <v>0.2</v>
      </c>
      <c r="S4678" s="2">
        <f t="shared" si="73"/>
        <v>963.98</v>
      </c>
    </row>
    <row r="4679" spans="1:19" x14ac:dyDescent="0.3">
      <c r="A4679" s="2">
        <v>1600</v>
      </c>
      <c r="B4679" s="2">
        <v>1</v>
      </c>
      <c r="C4679" s="2">
        <f>VLOOKUP(A4679, [1]orders!A:G, 7, FALSE)</f>
        <v>2</v>
      </c>
      <c r="D4679" s="2">
        <v>146</v>
      </c>
      <c r="E4679" s="2">
        <f>VLOOKUP(C4679, [2]staffs!A:G,1,FALSE)</f>
        <v>2</v>
      </c>
      <c r="F4679" s="2" t="str">
        <f>VLOOKUP(E4679, [2]staffs!A:D,4,FALSE)</f>
        <v>mireya.copeland@bikes.shop</v>
      </c>
      <c r="G4679" s="2">
        <f>VLOOKUP(D4679, [3]products!$A:$D, 4, FALSE)</f>
        <v>7</v>
      </c>
      <c r="H4679" s="2" t="str">
        <f>VLOOKUP(G4679, [4]categories!A:B, 2, FALSE)</f>
        <v>Road Bikes</v>
      </c>
      <c r="I4679" s="14">
        <f>VLOOKUP(A4679, [1]orders!A:B,2,FALSE)</f>
        <v>90</v>
      </c>
      <c r="J4679" s="14" t="str">
        <f>VLOOKUP(A4679, [1]orders!A:I,9,FALSE)</f>
        <v>marjorie.logan@msn.com</v>
      </c>
      <c r="K4679" s="14">
        <f>VLOOKUP(A4679, [1]orders!A:J,10,FALSE)</f>
        <v>11010</v>
      </c>
      <c r="L4679" s="2" t="str">
        <f>IFERROR(VLOOKUP(C4679, [5]stores!A:B, 2, FALSE), "Unknown")</f>
        <v>Baldwin Bikes</v>
      </c>
      <c r="M4679" s="2" t="str">
        <f>VLOOKUP(D4679,[3]products!A:B,2,FALSE)</f>
        <v>Trek Domane SLR 6 - 2018</v>
      </c>
      <c r="N4679" s="2" t="str">
        <f>VLOOKUP(D4679, [3]products!A:H, 8, FALSE)</f>
        <v>Trek</v>
      </c>
      <c r="O4679" s="21">
        <f>VLOOKUP(A4679, [1]orders!A:D, 4, FALSE)</f>
        <v>43219</v>
      </c>
      <c r="P4679" s="2">
        <v>1</v>
      </c>
      <c r="Q4679" s="2">
        <v>4999.99</v>
      </c>
      <c r="R4679" s="27">
        <v>0.1</v>
      </c>
      <c r="S4679" s="2">
        <f t="shared" si="73"/>
        <v>4999.99</v>
      </c>
    </row>
    <row r="4680" spans="1:19" x14ac:dyDescent="0.3">
      <c r="A4680" s="2">
        <v>1600</v>
      </c>
      <c r="B4680" s="2">
        <v>2</v>
      </c>
      <c r="C4680" s="2">
        <f>VLOOKUP(A4680, [1]orders!A:G, 7, FALSE)</f>
        <v>2</v>
      </c>
      <c r="D4680" s="2">
        <v>295</v>
      </c>
      <c r="E4680" s="2">
        <f>VLOOKUP(C4680, [2]staffs!A:G,1,FALSE)</f>
        <v>2</v>
      </c>
      <c r="F4680" s="2" t="str">
        <f>VLOOKUP(E4680, [2]staffs!A:D,4,FALSE)</f>
        <v>mireya.copeland@bikes.shop</v>
      </c>
      <c r="G4680" s="2">
        <f>VLOOKUP(D4680, [3]products!$A:$D, 4, FALSE)</f>
        <v>1</v>
      </c>
      <c r="H4680" s="2" t="str">
        <f>VLOOKUP(G4680, [4]categories!A:B, 2, FALSE)</f>
        <v>Children Bicycles</v>
      </c>
      <c r="I4680" s="14">
        <f>VLOOKUP(A4680, [1]orders!A:B,2,FALSE)</f>
        <v>90</v>
      </c>
      <c r="J4680" s="14" t="str">
        <f>VLOOKUP(A4680, [1]orders!A:I,9,FALSE)</f>
        <v>marjorie.logan@msn.com</v>
      </c>
      <c r="K4680" s="14">
        <f>VLOOKUP(A4680, [1]orders!A:J,10,FALSE)</f>
        <v>11010</v>
      </c>
      <c r="L4680" s="2" t="str">
        <f>IFERROR(VLOOKUP(C4680, [5]stores!A:B, 2, FALSE), "Unknown")</f>
        <v>Baldwin Bikes</v>
      </c>
      <c r="M4680" s="2" t="str">
        <f>VLOOKUP(D4680,[3]products!A:B,2,FALSE)</f>
        <v>Electra Treasure 1 20" - 2018</v>
      </c>
      <c r="N4680" s="2" t="str">
        <f>VLOOKUP(D4680, [3]products!A:H, 8, FALSE)</f>
        <v>Electra</v>
      </c>
      <c r="O4680" s="21">
        <f>VLOOKUP(A4680, [1]orders!A:D, 4, FALSE)</f>
        <v>43219</v>
      </c>
      <c r="P4680" s="2">
        <v>1</v>
      </c>
      <c r="Q4680" s="2">
        <v>319.99</v>
      </c>
      <c r="R4680" s="27">
        <v>0.05</v>
      </c>
      <c r="S4680" s="2">
        <f t="shared" si="73"/>
        <v>319.99</v>
      </c>
    </row>
    <row r="4681" spans="1:19" x14ac:dyDescent="0.3">
      <c r="A4681" s="2">
        <v>1600</v>
      </c>
      <c r="B4681" s="2">
        <v>3</v>
      </c>
      <c r="C4681" s="2">
        <f>VLOOKUP(A4681, [1]orders!A:G, 7, FALSE)</f>
        <v>2</v>
      </c>
      <c r="D4681" s="2">
        <v>36</v>
      </c>
      <c r="E4681" s="2">
        <f>VLOOKUP(C4681, [2]staffs!A:G,1,FALSE)</f>
        <v>2</v>
      </c>
      <c r="F4681" s="2" t="str">
        <f>VLOOKUP(E4681, [2]staffs!A:D,4,FALSE)</f>
        <v>mireya.copeland@bikes.shop</v>
      </c>
      <c r="G4681" s="2">
        <f>VLOOKUP(D4681, [3]products!$A:$D, 4, FALSE)</f>
        <v>6</v>
      </c>
      <c r="H4681" s="2" t="str">
        <f>VLOOKUP(G4681, [4]categories!A:B, 2, FALSE)</f>
        <v>Mountain Bikes</v>
      </c>
      <c r="I4681" s="14">
        <f>VLOOKUP(A4681, [1]orders!A:B,2,FALSE)</f>
        <v>90</v>
      </c>
      <c r="J4681" s="14" t="str">
        <f>VLOOKUP(A4681, [1]orders!A:I,9,FALSE)</f>
        <v>marjorie.logan@msn.com</v>
      </c>
      <c r="K4681" s="14">
        <f>VLOOKUP(A4681, [1]orders!A:J,10,FALSE)</f>
        <v>11010</v>
      </c>
      <c r="L4681" s="2" t="str">
        <f>IFERROR(VLOOKUP(C4681, [5]stores!A:B, 2, FALSE), "Unknown")</f>
        <v>Baldwin Bikes</v>
      </c>
      <c r="M4681" s="2" t="str">
        <f>VLOOKUP(D4681,[3]products!A:B,2,FALSE)</f>
        <v>Surly Troll Frameset - 2017</v>
      </c>
      <c r="N4681" s="2" t="str">
        <f>VLOOKUP(D4681, [3]products!A:H, 8, FALSE)</f>
        <v>Surly</v>
      </c>
      <c r="O4681" s="21">
        <f>VLOOKUP(A4681, [1]orders!A:D, 4, FALSE)</f>
        <v>43219</v>
      </c>
      <c r="P4681" s="2">
        <v>1</v>
      </c>
      <c r="Q4681" s="2">
        <v>832.99</v>
      </c>
      <c r="R4681" s="27">
        <v>0.2</v>
      </c>
      <c r="S4681" s="2">
        <f t="shared" si="73"/>
        <v>832.99</v>
      </c>
    </row>
    <row r="4682" spans="1:19" x14ac:dyDescent="0.3">
      <c r="A4682" s="2">
        <v>1601</v>
      </c>
      <c r="B4682" s="2">
        <v>1</v>
      </c>
      <c r="C4682" s="2">
        <f>VLOOKUP(A4682, [1]orders!A:G, 7, FALSE)</f>
        <v>3</v>
      </c>
      <c r="D4682" s="2">
        <v>114</v>
      </c>
      <c r="E4682" s="2">
        <f>VLOOKUP(C4682, [2]staffs!A:G,1,FALSE)</f>
        <v>3</v>
      </c>
      <c r="F4682" s="2" t="str">
        <f>VLOOKUP(E4682, [2]staffs!A:D,4,FALSE)</f>
        <v>genna.serrano@bikes.shop</v>
      </c>
      <c r="G4682" s="2">
        <f>VLOOKUP(D4682, [3]products!$A:$D, 4, FALSE)</f>
        <v>6</v>
      </c>
      <c r="H4682" s="2" t="str">
        <f>VLOOKUP(G4682, [4]categories!A:B, 2, FALSE)</f>
        <v>Mountain Bikes</v>
      </c>
      <c r="I4682" s="14">
        <f>VLOOKUP(A4682, [1]orders!A:B,2,FALSE)</f>
        <v>43</v>
      </c>
      <c r="J4682" s="14" t="str">
        <f>VLOOKUP(A4682, [1]orders!A:I,9,FALSE)</f>
        <v>mozelle.carter@aol.com</v>
      </c>
      <c r="K4682" s="14">
        <f>VLOOKUP(A4682, [1]orders!A:J,10,FALSE)</f>
        <v>77016</v>
      </c>
      <c r="L4682" s="2" t="str">
        <f>IFERROR(VLOOKUP(C4682, [5]stores!A:B, 2, FALSE), "Unknown")</f>
        <v>Rowlett Bikes</v>
      </c>
      <c r="M4682" s="2" t="str">
        <f>VLOOKUP(D4682,[3]products!A:B,2,FALSE)</f>
        <v>Trek Marlin 6 - 2018</v>
      </c>
      <c r="N4682" s="2" t="str">
        <f>VLOOKUP(D4682, [3]products!A:H, 8, FALSE)</f>
        <v>Trek</v>
      </c>
      <c r="O4682" s="21">
        <f>VLOOKUP(A4682, [1]orders!A:D, 4, FALSE)</f>
        <v>43219</v>
      </c>
      <c r="P4682" s="2">
        <v>2</v>
      </c>
      <c r="Q4682" s="2">
        <v>579.99</v>
      </c>
      <c r="R4682" s="27">
        <v>0.2</v>
      </c>
      <c r="S4682" s="2">
        <f t="shared" si="73"/>
        <v>1159.98</v>
      </c>
    </row>
    <row r="4683" spans="1:19" x14ac:dyDescent="0.3">
      <c r="A4683" s="2">
        <v>1601</v>
      </c>
      <c r="B4683" s="2">
        <v>2</v>
      </c>
      <c r="C4683" s="2">
        <f>VLOOKUP(A4683, [1]orders!A:G, 7, FALSE)</f>
        <v>3</v>
      </c>
      <c r="D4683" s="2">
        <v>10</v>
      </c>
      <c r="E4683" s="2">
        <f>VLOOKUP(C4683, [2]staffs!A:G,1,FALSE)</f>
        <v>3</v>
      </c>
      <c r="F4683" s="2" t="str">
        <f>VLOOKUP(E4683, [2]staffs!A:D,4,FALSE)</f>
        <v>genna.serrano@bikes.shop</v>
      </c>
      <c r="G4683" s="2">
        <f>VLOOKUP(D4683, [3]products!$A:$D, 4, FALSE)</f>
        <v>4</v>
      </c>
      <c r="H4683" s="2" t="str">
        <f>VLOOKUP(G4683, [4]categories!A:B, 2, FALSE)</f>
        <v>Cyclocross Bicycles</v>
      </c>
      <c r="I4683" s="14">
        <f>VLOOKUP(A4683, [1]orders!A:B,2,FALSE)</f>
        <v>43</v>
      </c>
      <c r="J4683" s="14" t="str">
        <f>VLOOKUP(A4683, [1]orders!A:I,9,FALSE)</f>
        <v>mozelle.carter@aol.com</v>
      </c>
      <c r="K4683" s="14">
        <f>VLOOKUP(A4683, [1]orders!A:J,10,FALSE)</f>
        <v>77016</v>
      </c>
      <c r="L4683" s="2" t="str">
        <f>IFERROR(VLOOKUP(C4683, [5]stores!A:B, 2, FALSE), "Unknown")</f>
        <v>Rowlett Bikes</v>
      </c>
      <c r="M4683" s="2" t="str">
        <f>VLOOKUP(D4683,[3]products!A:B,2,FALSE)</f>
        <v>Surly Straggler - 2016</v>
      </c>
      <c r="N4683" s="2" t="str">
        <f>VLOOKUP(D4683, [3]products!A:H, 8, FALSE)</f>
        <v>Surly</v>
      </c>
      <c r="O4683" s="21">
        <f>VLOOKUP(A4683, [1]orders!A:D, 4, FALSE)</f>
        <v>43219</v>
      </c>
      <c r="P4683" s="2">
        <v>1</v>
      </c>
      <c r="Q4683" s="2">
        <v>1549</v>
      </c>
      <c r="R4683" s="27">
        <v>0.2</v>
      </c>
      <c r="S4683" s="2">
        <f t="shared" si="73"/>
        <v>1549</v>
      </c>
    </row>
    <row r="4684" spans="1:19" x14ac:dyDescent="0.3">
      <c r="A4684" s="2">
        <v>1601</v>
      </c>
      <c r="B4684" s="2">
        <v>3</v>
      </c>
      <c r="C4684" s="2">
        <f>VLOOKUP(A4684, [1]orders!A:G, 7, FALSE)</f>
        <v>3</v>
      </c>
      <c r="D4684" s="2">
        <v>220</v>
      </c>
      <c r="E4684" s="2">
        <f>VLOOKUP(C4684, [2]staffs!A:G,1,FALSE)</f>
        <v>3</v>
      </c>
      <c r="F4684" s="2" t="str">
        <f>VLOOKUP(E4684, [2]staffs!A:D,4,FALSE)</f>
        <v>genna.serrano@bikes.shop</v>
      </c>
      <c r="G4684" s="2">
        <f>VLOOKUP(D4684, [3]products!$A:$D, 4, FALSE)</f>
        <v>3</v>
      </c>
      <c r="H4684" s="2" t="str">
        <f>VLOOKUP(G4684, [4]categories!A:B, 2, FALSE)</f>
        <v>Cruisers Bicycles</v>
      </c>
      <c r="I4684" s="14">
        <f>VLOOKUP(A4684, [1]orders!A:B,2,FALSE)</f>
        <v>43</v>
      </c>
      <c r="J4684" s="14" t="str">
        <f>VLOOKUP(A4684, [1]orders!A:I,9,FALSE)</f>
        <v>mozelle.carter@aol.com</v>
      </c>
      <c r="K4684" s="14">
        <f>VLOOKUP(A4684, [1]orders!A:J,10,FALSE)</f>
        <v>77016</v>
      </c>
      <c r="L4684" s="2" t="str">
        <f>IFERROR(VLOOKUP(C4684, [5]stores!A:B, 2, FALSE), "Unknown")</f>
        <v>Rowlett Bikes</v>
      </c>
      <c r="M4684" s="2" t="str">
        <f>VLOOKUP(D4684,[3]products!A:B,2,FALSE)</f>
        <v>Electra Cruiser 1 Ladies' - 2018</v>
      </c>
      <c r="N4684" s="2" t="str">
        <f>VLOOKUP(D4684, [3]products!A:H, 8, FALSE)</f>
        <v>Electra</v>
      </c>
      <c r="O4684" s="21">
        <f>VLOOKUP(A4684, [1]orders!A:D, 4, FALSE)</f>
        <v>43219</v>
      </c>
      <c r="P4684" s="2">
        <v>2</v>
      </c>
      <c r="Q4684" s="2">
        <v>269.99</v>
      </c>
      <c r="R4684" s="27">
        <v>7.0000000000000007E-2</v>
      </c>
      <c r="S4684" s="2">
        <f t="shared" si="73"/>
        <v>539.98</v>
      </c>
    </row>
    <row r="4685" spans="1:19" x14ac:dyDescent="0.3">
      <c r="A4685" s="2">
        <v>1601</v>
      </c>
      <c r="B4685" s="2">
        <v>4</v>
      </c>
      <c r="C4685" s="2">
        <f>VLOOKUP(A4685, [1]orders!A:G, 7, FALSE)</f>
        <v>3</v>
      </c>
      <c r="D4685" s="2">
        <v>7</v>
      </c>
      <c r="E4685" s="2">
        <f>VLOOKUP(C4685, [2]staffs!A:G,1,FALSE)</f>
        <v>3</v>
      </c>
      <c r="F4685" s="2" t="str">
        <f>VLOOKUP(E4685, [2]staffs!A:D,4,FALSE)</f>
        <v>genna.serrano@bikes.shop</v>
      </c>
      <c r="G4685" s="2">
        <f>VLOOKUP(D4685, [3]products!$A:$D, 4, FALSE)</f>
        <v>6</v>
      </c>
      <c r="H4685" s="2" t="str">
        <f>VLOOKUP(G4685, [4]categories!A:B, 2, FALSE)</f>
        <v>Mountain Bikes</v>
      </c>
      <c r="I4685" s="14">
        <f>VLOOKUP(A4685, [1]orders!A:B,2,FALSE)</f>
        <v>43</v>
      </c>
      <c r="J4685" s="14" t="str">
        <f>VLOOKUP(A4685, [1]orders!A:I,9,FALSE)</f>
        <v>mozelle.carter@aol.com</v>
      </c>
      <c r="K4685" s="14">
        <f>VLOOKUP(A4685, [1]orders!A:J,10,FALSE)</f>
        <v>77016</v>
      </c>
      <c r="L4685" s="2" t="str">
        <f>IFERROR(VLOOKUP(C4685, [5]stores!A:B, 2, FALSE), "Unknown")</f>
        <v>Rowlett Bikes</v>
      </c>
      <c r="M4685" s="2" t="str">
        <f>VLOOKUP(D4685,[3]products!A:B,2,FALSE)</f>
        <v>Trek Slash 8 27.5 - 2016</v>
      </c>
      <c r="N4685" s="2" t="str">
        <f>VLOOKUP(D4685, [3]products!A:H, 8, FALSE)</f>
        <v>Trek</v>
      </c>
      <c r="O4685" s="21">
        <f>VLOOKUP(A4685, [1]orders!A:D, 4, FALSE)</f>
        <v>43219</v>
      </c>
      <c r="P4685" s="2">
        <v>2</v>
      </c>
      <c r="Q4685" s="2">
        <v>3999.99</v>
      </c>
      <c r="R4685" s="27">
        <v>7.0000000000000007E-2</v>
      </c>
      <c r="S4685" s="2">
        <f t="shared" si="73"/>
        <v>7999.98</v>
      </c>
    </row>
    <row r="4686" spans="1:19" x14ac:dyDescent="0.3">
      <c r="A4686" s="2">
        <v>1601</v>
      </c>
      <c r="B4686" s="2">
        <v>5</v>
      </c>
      <c r="C4686" s="2">
        <f>VLOOKUP(A4686, [1]orders!A:G, 7, FALSE)</f>
        <v>3</v>
      </c>
      <c r="D4686" s="2">
        <v>180</v>
      </c>
      <c r="E4686" s="2">
        <f>VLOOKUP(C4686, [2]staffs!A:G,1,FALSE)</f>
        <v>3</v>
      </c>
      <c r="F4686" s="2" t="str">
        <f>VLOOKUP(E4686, [2]staffs!A:D,4,FALSE)</f>
        <v>genna.serrano@bikes.shop</v>
      </c>
      <c r="G4686" s="2">
        <f>VLOOKUP(D4686, [3]products!$A:$D, 4, FALSE)</f>
        <v>7</v>
      </c>
      <c r="H4686" s="2" t="str">
        <f>VLOOKUP(G4686, [4]categories!A:B, 2, FALSE)</f>
        <v>Road Bikes</v>
      </c>
      <c r="I4686" s="14">
        <f>VLOOKUP(A4686, [1]orders!A:B,2,FALSE)</f>
        <v>43</v>
      </c>
      <c r="J4686" s="14" t="str">
        <f>VLOOKUP(A4686, [1]orders!A:I,9,FALSE)</f>
        <v>mozelle.carter@aol.com</v>
      </c>
      <c r="K4686" s="14">
        <f>VLOOKUP(A4686, [1]orders!A:J,10,FALSE)</f>
        <v>77016</v>
      </c>
      <c r="L4686" s="2" t="str">
        <f>IFERROR(VLOOKUP(C4686, [5]stores!A:B, 2, FALSE), "Unknown")</f>
        <v>Rowlett Bikes</v>
      </c>
      <c r="M4686" s="2" t="str">
        <f>VLOOKUP(D4686,[3]products!A:B,2,FALSE)</f>
        <v>Trek Domane AL 3 Women's - 2018</v>
      </c>
      <c r="N4686" s="2" t="str">
        <f>VLOOKUP(D4686, [3]products!A:H, 8, FALSE)</f>
        <v>Trek</v>
      </c>
      <c r="O4686" s="21">
        <f>VLOOKUP(A4686, [1]orders!A:D, 4, FALSE)</f>
        <v>43219</v>
      </c>
      <c r="P4686" s="2">
        <v>1</v>
      </c>
      <c r="Q4686" s="2">
        <v>919.99</v>
      </c>
      <c r="R4686" s="27">
        <v>0.1</v>
      </c>
      <c r="S4686" s="2">
        <f t="shared" si="73"/>
        <v>919.99</v>
      </c>
    </row>
    <row r="4687" spans="1:19" x14ac:dyDescent="0.3">
      <c r="A4687" s="2">
        <v>1602</v>
      </c>
      <c r="B4687" s="2">
        <v>1</v>
      </c>
      <c r="C4687" s="2">
        <f>VLOOKUP(A4687, [1]orders!A:G, 7, FALSE)</f>
        <v>2</v>
      </c>
      <c r="D4687" s="2">
        <v>71</v>
      </c>
      <c r="E4687" s="2">
        <f>VLOOKUP(C4687, [2]staffs!A:G,1,FALSE)</f>
        <v>2</v>
      </c>
      <c r="F4687" s="2" t="str">
        <f>VLOOKUP(E4687, [2]staffs!A:D,4,FALSE)</f>
        <v>mireya.copeland@bikes.shop</v>
      </c>
      <c r="G4687" s="2">
        <f>VLOOKUP(D4687, [3]products!$A:$D, 4, FALSE)</f>
        <v>3</v>
      </c>
      <c r="H4687" s="2" t="str">
        <f>VLOOKUP(G4687, [4]categories!A:B, 2, FALSE)</f>
        <v>Cruisers Bicycles</v>
      </c>
      <c r="I4687" s="14">
        <f>VLOOKUP(A4687, [1]orders!A:B,2,FALSE)</f>
        <v>55</v>
      </c>
      <c r="J4687" s="14" t="str">
        <f>VLOOKUP(A4687, [1]orders!A:I,9,FALSE)</f>
        <v>diana.guerra@hotmail.com</v>
      </c>
      <c r="K4687" s="14">
        <f>VLOOKUP(A4687, [1]orders!A:J,10,FALSE)</f>
        <v>11566</v>
      </c>
      <c r="L4687" s="2" t="str">
        <f>IFERROR(VLOOKUP(C4687, [5]stores!A:B, 2, FALSE), "Unknown")</f>
        <v>Baldwin Bikes</v>
      </c>
      <c r="M4687" s="2" t="str">
        <f>VLOOKUP(D4687,[3]products!A:B,2,FALSE)</f>
        <v>Sun Bicycles Atlas X-Type - 2017</v>
      </c>
      <c r="N4687" s="2" t="str">
        <f>VLOOKUP(D4687, [3]products!A:H, 8, FALSE)</f>
        <v>Sun Bicycles</v>
      </c>
      <c r="O4687" s="21">
        <f>VLOOKUP(A4687, [1]orders!A:D, 4, FALSE)</f>
        <v>43220</v>
      </c>
      <c r="P4687" s="2">
        <v>2</v>
      </c>
      <c r="Q4687" s="2">
        <v>416.99</v>
      </c>
      <c r="R4687" s="27">
        <v>0.05</v>
      </c>
      <c r="S4687" s="2">
        <f t="shared" si="73"/>
        <v>833.98</v>
      </c>
    </row>
    <row r="4688" spans="1:19" x14ac:dyDescent="0.3">
      <c r="A4688" s="2">
        <v>1602</v>
      </c>
      <c r="B4688" s="2">
        <v>2</v>
      </c>
      <c r="C4688" s="2">
        <f>VLOOKUP(A4688, [1]orders!A:G, 7, FALSE)</f>
        <v>2</v>
      </c>
      <c r="D4688" s="2">
        <v>37</v>
      </c>
      <c r="E4688" s="2">
        <f>VLOOKUP(C4688, [2]staffs!A:G,1,FALSE)</f>
        <v>2</v>
      </c>
      <c r="F4688" s="2" t="str">
        <f>VLOOKUP(E4688, [2]staffs!A:D,4,FALSE)</f>
        <v>mireya.copeland@bikes.shop</v>
      </c>
      <c r="G4688" s="2">
        <f>VLOOKUP(D4688, [3]products!$A:$D, 4, FALSE)</f>
        <v>6</v>
      </c>
      <c r="H4688" s="2" t="str">
        <f>VLOOKUP(G4688, [4]categories!A:B, 2, FALSE)</f>
        <v>Mountain Bikes</v>
      </c>
      <c r="I4688" s="14">
        <f>VLOOKUP(A4688, [1]orders!A:B,2,FALSE)</f>
        <v>55</v>
      </c>
      <c r="J4688" s="14" t="str">
        <f>VLOOKUP(A4688, [1]orders!A:I,9,FALSE)</f>
        <v>diana.guerra@hotmail.com</v>
      </c>
      <c r="K4688" s="14">
        <f>VLOOKUP(A4688, [1]orders!A:J,10,FALSE)</f>
        <v>11566</v>
      </c>
      <c r="L4688" s="2" t="str">
        <f>IFERROR(VLOOKUP(C4688, [5]stores!A:B, 2, FALSE), "Unknown")</f>
        <v>Baldwin Bikes</v>
      </c>
      <c r="M4688" s="2" t="str">
        <f>VLOOKUP(D4688,[3]products!A:B,2,FALSE)</f>
        <v>Haro Flightline One ST - 2017</v>
      </c>
      <c r="N4688" s="2" t="str">
        <f>VLOOKUP(D4688, [3]products!A:H, 8, FALSE)</f>
        <v>Haro</v>
      </c>
      <c r="O4688" s="21">
        <f>VLOOKUP(A4688, [1]orders!A:D, 4, FALSE)</f>
        <v>43220</v>
      </c>
      <c r="P4688" s="2">
        <v>1</v>
      </c>
      <c r="Q4688" s="2">
        <v>379.99</v>
      </c>
      <c r="R4688" s="27">
        <v>7.0000000000000007E-2</v>
      </c>
      <c r="S4688" s="2">
        <f t="shared" si="73"/>
        <v>379.99</v>
      </c>
    </row>
    <row r="4689" spans="1:19" x14ac:dyDescent="0.3">
      <c r="A4689" s="2">
        <v>1602</v>
      </c>
      <c r="B4689" s="2">
        <v>3</v>
      </c>
      <c r="C4689" s="2">
        <f>VLOOKUP(A4689, [1]orders!A:G, 7, FALSE)</f>
        <v>2</v>
      </c>
      <c r="D4689" s="2">
        <v>275</v>
      </c>
      <c r="E4689" s="2">
        <f>VLOOKUP(C4689, [2]staffs!A:G,1,FALSE)</f>
        <v>2</v>
      </c>
      <c r="F4689" s="2" t="str">
        <f>VLOOKUP(E4689, [2]staffs!A:D,4,FALSE)</f>
        <v>mireya.copeland@bikes.shop</v>
      </c>
      <c r="G4689" s="2">
        <f>VLOOKUP(D4689, [3]products!$A:$D, 4, FALSE)</f>
        <v>1</v>
      </c>
      <c r="H4689" s="2" t="str">
        <f>VLOOKUP(G4689, [4]categories!A:B, 2, FALSE)</f>
        <v>Children Bicycles</v>
      </c>
      <c r="I4689" s="14">
        <f>VLOOKUP(A4689, [1]orders!A:B,2,FALSE)</f>
        <v>55</v>
      </c>
      <c r="J4689" s="14" t="str">
        <f>VLOOKUP(A4689, [1]orders!A:I,9,FALSE)</f>
        <v>diana.guerra@hotmail.com</v>
      </c>
      <c r="K4689" s="14">
        <f>VLOOKUP(A4689, [1]orders!A:J,10,FALSE)</f>
        <v>11566</v>
      </c>
      <c r="L4689" s="2" t="str">
        <f>IFERROR(VLOOKUP(C4689, [5]stores!A:B, 2, FALSE), "Unknown")</f>
        <v>Baldwin Bikes</v>
      </c>
      <c r="M4689" s="2" t="str">
        <f>VLOOKUP(D4689,[3]products!A:B,2,FALSE)</f>
        <v>Trek Precaliber 20 Girl's - 2018</v>
      </c>
      <c r="N4689" s="2" t="str">
        <f>VLOOKUP(D4689, [3]products!A:H, 8, FALSE)</f>
        <v>Trek</v>
      </c>
      <c r="O4689" s="21">
        <f>VLOOKUP(A4689, [1]orders!A:D, 4, FALSE)</f>
        <v>43220</v>
      </c>
      <c r="P4689" s="2">
        <v>2</v>
      </c>
      <c r="Q4689" s="2">
        <v>229.99</v>
      </c>
      <c r="R4689" s="27">
        <v>0.2</v>
      </c>
      <c r="S4689" s="2">
        <f t="shared" si="73"/>
        <v>459.98</v>
      </c>
    </row>
    <row r="4690" spans="1:19" x14ac:dyDescent="0.3">
      <c r="A4690" s="2">
        <v>1602</v>
      </c>
      <c r="B4690" s="2">
        <v>4</v>
      </c>
      <c r="C4690" s="2">
        <f>VLOOKUP(A4690, [1]orders!A:G, 7, FALSE)</f>
        <v>2</v>
      </c>
      <c r="D4690" s="2">
        <v>257</v>
      </c>
      <c r="E4690" s="2">
        <f>VLOOKUP(C4690, [2]staffs!A:G,1,FALSE)</f>
        <v>2</v>
      </c>
      <c r="F4690" s="2" t="str">
        <f>VLOOKUP(E4690, [2]staffs!A:D,4,FALSE)</f>
        <v>mireya.copeland@bikes.shop</v>
      </c>
      <c r="G4690" s="2">
        <f>VLOOKUP(D4690, [3]products!$A:$D, 4, FALSE)</f>
        <v>3</v>
      </c>
      <c r="H4690" s="2" t="str">
        <f>VLOOKUP(G4690, [4]categories!A:B, 2, FALSE)</f>
        <v>Cruisers Bicycles</v>
      </c>
      <c r="I4690" s="14">
        <f>VLOOKUP(A4690, [1]orders!A:B,2,FALSE)</f>
        <v>55</v>
      </c>
      <c r="J4690" s="14" t="str">
        <f>VLOOKUP(A4690, [1]orders!A:I,9,FALSE)</f>
        <v>diana.guerra@hotmail.com</v>
      </c>
      <c r="K4690" s="14">
        <f>VLOOKUP(A4690, [1]orders!A:J,10,FALSE)</f>
        <v>11566</v>
      </c>
      <c r="L4690" s="2" t="str">
        <f>IFERROR(VLOOKUP(C4690, [5]stores!A:B, 2, FALSE), "Unknown")</f>
        <v>Baldwin Bikes</v>
      </c>
      <c r="M4690" s="2" t="str">
        <f>VLOOKUP(D4690,[3]products!A:B,2,FALSE)</f>
        <v>Electra Amsterdam Fashion 3i Ladies' - 2017/2018</v>
      </c>
      <c r="N4690" s="2" t="str">
        <f>VLOOKUP(D4690, [3]products!A:H, 8, FALSE)</f>
        <v>Electra</v>
      </c>
      <c r="O4690" s="21">
        <f>VLOOKUP(A4690, [1]orders!A:D, 4, FALSE)</f>
        <v>43220</v>
      </c>
      <c r="P4690" s="2">
        <v>2</v>
      </c>
      <c r="Q4690" s="2">
        <v>899.99</v>
      </c>
      <c r="R4690" s="27">
        <v>0.05</v>
      </c>
      <c r="S4690" s="2">
        <f t="shared" si="73"/>
        <v>1799.98</v>
      </c>
    </row>
    <row r="4691" spans="1:19" x14ac:dyDescent="0.3">
      <c r="A4691" s="2">
        <v>1603</v>
      </c>
      <c r="B4691" s="2">
        <v>1</v>
      </c>
      <c r="C4691" s="2">
        <f>VLOOKUP(A4691, [1]orders!A:G, 7, FALSE)</f>
        <v>2</v>
      </c>
      <c r="D4691" s="2">
        <v>275</v>
      </c>
      <c r="E4691" s="2">
        <f>VLOOKUP(C4691, [2]staffs!A:G,1,FALSE)</f>
        <v>2</v>
      </c>
      <c r="F4691" s="2" t="str">
        <f>VLOOKUP(E4691, [2]staffs!A:D,4,FALSE)</f>
        <v>mireya.copeland@bikes.shop</v>
      </c>
      <c r="G4691" s="2">
        <f>VLOOKUP(D4691, [3]products!$A:$D, 4, FALSE)</f>
        <v>1</v>
      </c>
      <c r="H4691" s="2" t="str">
        <f>VLOOKUP(G4691, [4]categories!A:B, 2, FALSE)</f>
        <v>Children Bicycles</v>
      </c>
      <c r="I4691" s="14">
        <f>VLOOKUP(A4691, [1]orders!A:B,2,FALSE)</f>
        <v>74</v>
      </c>
      <c r="J4691" s="14" t="str">
        <f>VLOOKUP(A4691, [1]orders!A:I,9,FALSE)</f>
        <v>georgeann.waller@yahoo.com</v>
      </c>
      <c r="K4691" s="14">
        <f>VLOOKUP(A4691, [1]orders!A:J,10,FALSE)</f>
        <v>14120</v>
      </c>
      <c r="L4691" s="2" t="str">
        <f>IFERROR(VLOOKUP(C4691, [5]stores!A:B, 2, FALSE), "Unknown")</f>
        <v>Baldwin Bikes</v>
      </c>
      <c r="M4691" s="2" t="str">
        <f>VLOOKUP(D4691,[3]products!A:B,2,FALSE)</f>
        <v>Trek Precaliber 20 Girl's - 2018</v>
      </c>
      <c r="N4691" s="2" t="str">
        <f>VLOOKUP(D4691, [3]products!A:H, 8, FALSE)</f>
        <v>Trek</v>
      </c>
      <c r="O4691" s="21">
        <f>VLOOKUP(A4691, [1]orders!A:D, 4, FALSE)</f>
        <v>43220</v>
      </c>
      <c r="P4691" s="2">
        <v>2</v>
      </c>
      <c r="Q4691" s="2">
        <v>229.99</v>
      </c>
      <c r="R4691" s="27">
        <v>0.05</v>
      </c>
      <c r="S4691" s="2">
        <f t="shared" si="73"/>
        <v>459.98</v>
      </c>
    </row>
    <row r="4692" spans="1:19" x14ac:dyDescent="0.3">
      <c r="A4692" s="2">
        <v>1604</v>
      </c>
      <c r="B4692" s="2">
        <v>1</v>
      </c>
      <c r="C4692" s="2">
        <f>VLOOKUP(A4692, [1]orders!A:G, 7, FALSE)</f>
        <v>2</v>
      </c>
      <c r="D4692" s="2">
        <v>271</v>
      </c>
      <c r="E4692" s="2">
        <f>VLOOKUP(C4692, [2]staffs!A:G,1,FALSE)</f>
        <v>2</v>
      </c>
      <c r="F4692" s="2" t="str">
        <f>VLOOKUP(E4692, [2]staffs!A:D,4,FALSE)</f>
        <v>mireya.copeland@bikes.shop</v>
      </c>
      <c r="G4692" s="2">
        <f>VLOOKUP(D4692, [3]products!$A:$D, 4, FALSE)</f>
        <v>1</v>
      </c>
      <c r="H4692" s="2" t="str">
        <f>VLOOKUP(G4692, [4]categories!A:B, 2, FALSE)</f>
        <v>Children Bicycles</v>
      </c>
      <c r="I4692" s="14">
        <f>VLOOKUP(A4692, [1]orders!A:B,2,FALSE)</f>
        <v>7</v>
      </c>
      <c r="J4692" s="14" t="str">
        <f>VLOOKUP(A4692, [1]orders!A:I,9,FALSE)</f>
        <v>latasha.hays@hotmail.com</v>
      </c>
      <c r="K4692" s="14">
        <f>VLOOKUP(A4692, [1]orders!A:J,10,FALSE)</f>
        <v>14215</v>
      </c>
      <c r="L4692" s="2" t="str">
        <f>IFERROR(VLOOKUP(C4692, [5]stores!A:B, 2, FALSE), "Unknown")</f>
        <v>Baldwin Bikes</v>
      </c>
      <c r="M4692" s="2" t="str">
        <f>VLOOKUP(D4692,[3]products!A:B,2,FALSE)</f>
        <v>Trek Precaliber 16 Girl's - 2018</v>
      </c>
      <c r="N4692" s="2" t="str">
        <f>VLOOKUP(D4692, [3]products!A:H, 8, FALSE)</f>
        <v>Trek</v>
      </c>
      <c r="O4692" s="21">
        <f>VLOOKUP(A4692, [1]orders!A:D, 4, FALSE)</f>
        <v>43268</v>
      </c>
      <c r="P4692" s="2">
        <v>1</v>
      </c>
      <c r="Q4692" s="2">
        <v>209.99</v>
      </c>
      <c r="R4692" s="27">
        <v>0.1</v>
      </c>
      <c r="S4692" s="2">
        <f t="shared" si="73"/>
        <v>209.99</v>
      </c>
    </row>
    <row r="4693" spans="1:19" x14ac:dyDescent="0.3">
      <c r="A4693" s="2">
        <v>1605</v>
      </c>
      <c r="B4693" s="2">
        <v>1</v>
      </c>
      <c r="C4693" s="2">
        <f>VLOOKUP(A4693, [1]orders!A:G, 7, FALSE)</f>
        <v>3</v>
      </c>
      <c r="D4693" s="2">
        <v>72</v>
      </c>
      <c r="E4693" s="2">
        <f>VLOOKUP(C4693, [2]staffs!A:G,1,FALSE)</f>
        <v>3</v>
      </c>
      <c r="F4693" s="2" t="str">
        <f>VLOOKUP(E4693, [2]staffs!A:D,4,FALSE)</f>
        <v>genna.serrano@bikes.shop</v>
      </c>
      <c r="G4693" s="2">
        <f>VLOOKUP(D4693, [3]products!$A:$D, 4, FALSE)</f>
        <v>3</v>
      </c>
      <c r="H4693" s="2" t="str">
        <f>VLOOKUP(G4693, [4]categories!A:B, 2, FALSE)</f>
        <v>Cruisers Bicycles</v>
      </c>
      <c r="I4693" s="14">
        <f>VLOOKUP(A4693, [1]orders!A:B,2,FALSE)</f>
        <v>123</v>
      </c>
      <c r="J4693" s="14" t="str">
        <f>VLOOKUP(A4693, [1]orders!A:I,9,FALSE)</f>
        <v>robena.hill@hotmail.com</v>
      </c>
      <c r="K4693" s="14">
        <f>VLOOKUP(A4693, [1]orders!A:J,10,FALSE)</f>
        <v>78418</v>
      </c>
      <c r="L4693" s="2" t="str">
        <f>IFERROR(VLOOKUP(C4693, [5]stores!A:B, 2, FALSE), "Unknown")</f>
        <v>Rowlett Bikes</v>
      </c>
      <c r="M4693" s="2" t="str">
        <f>VLOOKUP(D4693,[3]products!A:B,2,FALSE)</f>
        <v>Sun Bicycles Biscayne Tandem 7 - 2017</v>
      </c>
      <c r="N4693" s="2" t="str">
        <f>VLOOKUP(D4693, [3]products!A:H, 8, FALSE)</f>
        <v>Sun Bicycles</v>
      </c>
      <c r="O4693" s="21">
        <f>VLOOKUP(A4693, [1]orders!A:D, 4, FALSE)</f>
        <v>43282</v>
      </c>
      <c r="P4693" s="2">
        <v>1</v>
      </c>
      <c r="Q4693" s="2">
        <v>619.99</v>
      </c>
      <c r="R4693" s="27">
        <v>0.1</v>
      </c>
      <c r="S4693" s="2">
        <f t="shared" si="73"/>
        <v>619.99</v>
      </c>
    </row>
    <row r="4694" spans="1:19" x14ac:dyDescent="0.3">
      <c r="A4694" s="2">
        <v>1605</v>
      </c>
      <c r="B4694" s="2">
        <v>2</v>
      </c>
      <c r="C4694" s="2">
        <f>VLOOKUP(A4694, [1]orders!A:G, 7, FALSE)</f>
        <v>3</v>
      </c>
      <c r="D4694" s="2">
        <v>186</v>
      </c>
      <c r="E4694" s="2">
        <f>VLOOKUP(C4694, [2]staffs!A:G,1,FALSE)</f>
        <v>3</v>
      </c>
      <c r="F4694" s="2" t="str">
        <f>VLOOKUP(E4694, [2]staffs!A:D,4,FALSE)</f>
        <v>genna.serrano@bikes.shop</v>
      </c>
      <c r="G4694" s="2">
        <f>VLOOKUP(D4694, [3]products!$A:$D, 4, FALSE)</f>
        <v>5</v>
      </c>
      <c r="H4694" s="2" t="str">
        <f>VLOOKUP(G4694, [4]categories!A:B, 2, FALSE)</f>
        <v>Electric Bikes</v>
      </c>
      <c r="I4694" s="14">
        <f>VLOOKUP(A4694, [1]orders!A:B,2,FALSE)</f>
        <v>123</v>
      </c>
      <c r="J4694" s="14" t="str">
        <f>VLOOKUP(A4694, [1]orders!A:I,9,FALSE)</f>
        <v>robena.hill@hotmail.com</v>
      </c>
      <c r="K4694" s="14">
        <f>VLOOKUP(A4694, [1]orders!A:J,10,FALSE)</f>
        <v>78418</v>
      </c>
      <c r="L4694" s="2" t="str">
        <f>IFERROR(VLOOKUP(C4694, [5]stores!A:B, 2, FALSE), "Unknown")</f>
        <v>Rowlett Bikes</v>
      </c>
      <c r="M4694" s="2" t="str">
        <f>VLOOKUP(D4694,[3]products!A:B,2,FALSE)</f>
        <v>Trek CrossRip+ - 2018</v>
      </c>
      <c r="N4694" s="2" t="str">
        <f>VLOOKUP(D4694, [3]products!A:H, 8, FALSE)</f>
        <v>Trek</v>
      </c>
      <c r="O4694" s="21">
        <f>VLOOKUP(A4694, [1]orders!A:D, 4, FALSE)</f>
        <v>43282</v>
      </c>
      <c r="P4694" s="2">
        <v>1</v>
      </c>
      <c r="Q4694" s="2">
        <v>4499.99</v>
      </c>
      <c r="R4694" s="27">
        <v>0.2</v>
      </c>
      <c r="S4694" s="2">
        <f t="shared" si="73"/>
        <v>4499.99</v>
      </c>
    </row>
    <row r="4695" spans="1:19" x14ac:dyDescent="0.3">
      <c r="A4695" s="2">
        <v>1605</v>
      </c>
      <c r="B4695" s="2">
        <v>3</v>
      </c>
      <c r="C4695" s="2">
        <f>VLOOKUP(A4695, [1]orders!A:G, 7, FALSE)</f>
        <v>3</v>
      </c>
      <c r="D4695" s="2">
        <v>132</v>
      </c>
      <c r="E4695" s="2">
        <f>VLOOKUP(C4695, [2]staffs!A:G,1,FALSE)</f>
        <v>3</v>
      </c>
      <c r="F4695" s="2" t="str">
        <f>VLOOKUP(E4695, [2]staffs!A:D,4,FALSE)</f>
        <v>genna.serrano@bikes.shop</v>
      </c>
      <c r="G4695" s="2">
        <f>VLOOKUP(D4695, [3]products!$A:$D, 4, FALSE)</f>
        <v>6</v>
      </c>
      <c r="H4695" s="2" t="str">
        <f>VLOOKUP(G4695, [4]categories!A:B, 2, FALSE)</f>
        <v>Mountain Bikes</v>
      </c>
      <c r="I4695" s="14">
        <f>VLOOKUP(A4695, [1]orders!A:B,2,FALSE)</f>
        <v>123</v>
      </c>
      <c r="J4695" s="14" t="str">
        <f>VLOOKUP(A4695, [1]orders!A:I,9,FALSE)</f>
        <v>robena.hill@hotmail.com</v>
      </c>
      <c r="K4695" s="14">
        <f>VLOOKUP(A4695, [1]orders!A:J,10,FALSE)</f>
        <v>78418</v>
      </c>
      <c r="L4695" s="2" t="str">
        <f>IFERROR(VLOOKUP(C4695, [5]stores!A:B, 2, FALSE), "Unknown")</f>
        <v>Rowlett Bikes</v>
      </c>
      <c r="M4695" s="2" t="str">
        <f>VLOOKUP(D4695,[3]products!A:B,2,FALSE)</f>
        <v>Trek Procal AL Frameset - 2018</v>
      </c>
      <c r="N4695" s="2" t="str">
        <f>VLOOKUP(D4695, [3]products!A:H, 8, FALSE)</f>
        <v>Trek</v>
      </c>
      <c r="O4695" s="21">
        <f>VLOOKUP(A4695, [1]orders!A:D, 4, FALSE)</f>
        <v>43282</v>
      </c>
      <c r="P4695" s="2">
        <v>2</v>
      </c>
      <c r="Q4695" s="2">
        <v>1499.99</v>
      </c>
      <c r="R4695" s="27">
        <v>0.1</v>
      </c>
      <c r="S4695" s="2">
        <f t="shared" si="73"/>
        <v>2999.98</v>
      </c>
    </row>
    <row r="4696" spans="1:19" x14ac:dyDescent="0.3">
      <c r="A4696" s="2">
        <v>1605</v>
      </c>
      <c r="B4696" s="2">
        <v>4</v>
      </c>
      <c r="C4696" s="2">
        <f>VLOOKUP(A4696, [1]orders!A:G, 7, FALSE)</f>
        <v>3</v>
      </c>
      <c r="D4696" s="2">
        <v>301</v>
      </c>
      <c r="E4696" s="2">
        <f>VLOOKUP(C4696, [2]staffs!A:G,1,FALSE)</f>
        <v>3</v>
      </c>
      <c r="F4696" s="2" t="str">
        <f>VLOOKUP(E4696, [2]staffs!A:D,4,FALSE)</f>
        <v>genna.serrano@bikes.shop</v>
      </c>
      <c r="G4696" s="2">
        <f>VLOOKUP(D4696, [3]products!$A:$D, 4, FALSE)</f>
        <v>2</v>
      </c>
      <c r="H4696" s="2" t="str">
        <f>VLOOKUP(G4696, [4]categories!A:B, 2, FALSE)</f>
        <v>Comfort Bicycles</v>
      </c>
      <c r="I4696" s="14">
        <f>VLOOKUP(A4696, [1]orders!A:B,2,FALSE)</f>
        <v>123</v>
      </c>
      <c r="J4696" s="14" t="str">
        <f>VLOOKUP(A4696, [1]orders!A:I,9,FALSE)</f>
        <v>robena.hill@hotmail.com</v>
      </c>
      <c r="K4696" s="14">
        <f>VLOOKUP(A4696, [1]orders!A:J,10,FALSE)</f>
        <v>78418</v>
      </c>
      <c r="L4696" s="2" t="str">
        <f>IFERROR(VLOOKUP(C4696, [5]stores!A:B, 2, FALSE), "Unknown")</f>
        <v>Rowlett Bikes</v>
      </c>
      <c r="M4696" s="2" t="str">
        <f>VLOOKUP(D4696,[3]products!A:B,2,FALSE)</f>
        <v>Electra Townie Balloon 7i EQ - 2018</v>
      </c>
      <c r="N4696" s="2" t="str">
        <f>VLOOKUP(D4696, [3]products!A:H, 8, FALSE)</f>
        <v>Electra</v>
      </c>
      <c r="O4696" s="21">
        <f>VLOOKUP(A4696, [1]orders!A:D, 4, FALSE)</f>
        <v>43282</v>
      </c>
      <c r="P4696" s="2">
        <v>1</v>
      </c>
      <c r="Q4696" s="2">
        <v>899.99</v>
      </c>
      <c r="R4696" s="27">
        <v>0.1</v>
      </c>
      <c r="S4696" s="2">
        <f t="shared" si="73"/>
        <v>899.99</v>
      </c>
    </row>
    <row r="4697" spans="1:19" x14ac:dyDescent="0.3">
      <c r="A4697" s="2">
        <v>1605</v>
      </c>
      <c r="B4697" s="2">
        <v>5</v>
      </c>
      <c r="C4697" s="2">
        <f>VLOOKUP(A4697, [1]orders!A:G, 7, FALSE)</f>
        <v>3</v>
      </c>
      <c r="D4697" s="2">
        <v>29</v>
      </c>
      <c r="E4697" s="2">
        <f>VLOOKUP(C4697, [2]staffs!A:G,1,FALSE)</f>
        <v>3</v>
      </c>
      <c r="F4697" s="2" t="str">
        <f>VLOOKUP(E4697, [2]staffs!A:D,4,FALSE)</f>
        <v>genna.serrano@bikes.shop</v>
      </c>
      <c r="G4697" s="2">
        <f>VLOOKUP(D4697, [3]products!$A:$D, 4, FALSE)</f>
        <v>6</v>
      </c>
      <c r="H4697" s="2" t="str">
        <f>VLOOKUP(G4697, [4]categories!A:B, 2, FALSE)</f>
        <v>Mountain Bikes</v>
      </c>
      <c r="I4697" s="14">
        <f>VLOOKUP(A4697, [1]orders!A:B,2,FALSE)</f>
        <v>123</v>
      </c>
      <c r="J4697" s="14" t="str">
        <f>VLOOKUP(A4697, [1]orders!A:I,9,FALSE)</f>
        <v>robena.hill@hotmail.com</v>
      </c>
      <c r="K4697" s="14">
        <f>VLOOKUP(A4697, [1]orders!A:J,10,FALSE)</f>
        <v>78418</v>
      </c>
      <c r="L4697" s="2" t="str">
        <f>IFERROR(VLOOKUP(C4697, [5]stores!A:B, 2, FALSE), "Unknown")</f>
        <v>Rowlett Bikes</v>
      </c>
      <c r="M4697" s="2" t="str">
        <f>VLOOKUP(D4697,[3]products!A:B,2,FALSE)</f>
        <v>Trek X-Caliber 8 - 2017</v>
      </c>
      <c r="N4697" s="2" t="str">
        <f>VLOOKUP(D4697, [3]products!A:H, 8, FALSE)</f>
        <v>Trek</v>
      </c>
      <c r="O4697" s="21">
        <f>VLOOKUP(A4697, [1]orders!A:D, 4, FALSE)</f>
        <v>43282</v>
      </c>
      <c r="P4697" s="2">
        <v>1</v>
      </c>
      <c r="Q4697" s="2">
        <v>999.99</v>
      </c>
      <c r="R4697" s="27">
        <v>7.0000000000000007E-2</v>
      </c>
      <c r="S4697" s="2">
        <f t="shared" si="73"/>
        <v>999.99</v>
      </c>
    </row>
    <row r="4698" spans="1:19" x14ac:dyDescent="0.3">
      <c r="A4698" s="2">
        <v>1606</v>
      </c>
      <c r="B4698" s="2">
        <v>1</v>
      </c>
      <c r="C4698" s="2">
        <f>VLOOKUP(A4698, [1]orders!A:G, 7, FALSE)</f>
        <v>3</v>
      </c>
      <c r="D4698" s="2">
        <v>245</v>
      </c>
      <c r="E4698" s="2">
        <f>VLOOKUP(C4698, [2]staffs!A:G,1,FALSE)</f>
        <v>3</v>
      </c>
      <c r="F4698" s="2" t="str">
        <f>VLOOKUP(E4698, [2]staffs!A:D,4,FALSE)</f>
        <v>genna.serrano@bikes.shop</v>
      </c>
      <c r="G4698" s="2">
        <f>VLOOKUP(D4698, [3]products!$A:$D, 4, FALSE)</f>
        <v>3</v>
      </c>
      <c r="H4698" s="2" t="str">
        <f>VLOOKUP(G4698, [4]categories!A:B, 2, FALSE)</f>
        <v>Cruisers Bicycles</v>
      </c>
      <c r="I4698" s="14">
        <f>VLOOKUP(A4698, [1]orders!A:B,2,FALSE)</f>
        <v>119</v>
      </c>
      <c r="J4698" s="14" t="str">
        <f>VLOOKUP(A4698, [1]orders!A:I,9,FALSE)</f>
        <v>thalia.dillard@yahoo.com</v>
      </c>
      <c r="K4698" s="14">
        <f>VLOOKUP(A4698, [1]orders!A:J,10,FALSE)</f>
        <v>76901</v>
      </c>
      <c r="L4698" s="2" t="str">
        <f>IFERROR(VLOOKUP(C4698, [5]stores!A:B, 2, FALSE), "Unknown")</f>
        <v>Rowlett Bikes</v>
      </c>
      <c r="M4698" s="2" t="str">
        <f>VLOOKUP(D4698,[3]products!A:B,2,FALSE)</f>
        <v>Electra Townie Original 3i EQ - 2017/2018</v>
      </c>
      <c r="N4698" s="2" t="str">
        <f>VLOOKUP(D4698, [3]products!A:H, 8, FALSE)</f>
        <v>Electra</v>
      </c>
      <c r="O4698" s="21">
        <f>VLOOKUP(A4698, [1]orders!A:D, 4, FALSE)</f>
        <v>43291</v>
      </c>
      <c r="P4698" s="2">
        <v>1</v>
      </c>
      <c r="Q4698" s="2">
        <v>659.99</v>
      </c>
      <c r="R4698" s="27">
        <v>0.1</v>
      </c>
      <c r="S4698" s="2">
        <f t="shared" si="73"/>
        <v>659.99</v>
      </c>
    </row>
    <row r="4699" spans="1:19" x14ac:dyDescent="0.3">
      <c r="A4699" s="2">
        <v>1606</v>
      </c>
      <c r="B4699" s="2">
        <v>2</v>
      </c>
      <c r="C4699" s="2">
        <f>VLOOKUP(A4699, [1]orders!A:G, 7, FALSE)</f>
        <v>3</v>
      </c>
      <c r="D4699" s="2">
        <v>271</v>
      </c>
      <c r="E4699" s="2">
        <f>VLOOKUP(C4699, [2]staffs!A:G,1,FALSE)</f>
        <v>3</v>
      </c>
      <c r="F4699" s="2" t="str">
        <f>VLOOKUP(E4699, [2]staffs!A:D,4,FALSE)</f>
        <v>genna.serrano@bikes.shop</v>
      </c>
      <c r="G4699" s="2">
        <f>VLOOKUP(D4699, [3]products!$A:$D, 4, FALSE)</f>
        <v>1</v>
      </c>
      <c r="H4699" s="2" t="str">
        <f>VLOOKUP(G4699, [4]categories!A:B, 2, FALSE)</f>
        <v>Children Bicycles</v>
      </c>
      <c r="I4699" s="14">
        <f>VLOOKUP(A4699, [1]orders!A:B,2,FALSE)</f>
        <v>119</v>
      </c>
      <c r="J4699" s="14" t="str">
        <f>VLOOKUP(A4699, [1]orders!A:I,9,FALSE)</f>
        <v>thalia.dillard@yahoo.com</v>
      </c>
      <c r="K4699" s="14">
        <f>VLOOKUP(A4699, [1]orders!A:J,10,FALSE)</f>
        <v>76901</v>
      </c>
      <c r="L4699" s="2" t="str">
        <f>IFERROR(VLOOKUP(C4699, [5]stores!A:B, 2, FALSE), "Unknown")</f>
        <v>Rowlett Bikes</v>
      </c>
      <c r="M4699" s="2" t="str">
        <f>VLOOKUP(D4699,[3]products!A:B,2,FALSE)</f>
        <v>Trek Precaliber 16 Girl's - 2018</v>
      </c>
      <c r="N4699" s="2" t="str">
        <f>VLOOKUP(D4699, [3]products!A:H, 8, FALSE)</f>
        <v>Trek</v>
      </c>
      <c r="O4699" s="21">
        <f>VLOOKUP(A4699, [1]orders!A:D, 4, FALSE)</f>
        <v>43291</v>
      </c>
      <c r="P4699" s="2">
        <v>1</v>
      </c>
      <c r="Q4699" s="2">
        <v>209.99</v>
      </c>
      <c r="R4699" s="27">
        <v>0.1</v>
      </c>
      <c r="S4699" s="2">
        <f t="shared" si="73"/>
        <v>209.99</v>
      </c>
    </row>
    <row r="4700" spans="1:19" x14ac:dyDescent="0.3">
      <c r="A4700" s="2">
        <v>1607</v>
      </c>
      <c r="B4700" s="2">
        <v>1</v>
      </c>
      <c r="C4700" s="2">
        <f>VLOOKUP(A4700, [1]orders!A:G, 7, FALSE)</f>
        <v>1</v>
      </c>
      <c r="D4700" s="2">
        <v>29</v>
      </c>
      <c r="E4700" s="2">
        <f>VLOOKUP(C4700, [2]staffs!A:G,1,FALSE)</f>
        <v>1</v>
      </c>
      <c r="F4700" s="2" t="str">
        <f>VLOOKUP(E4700, [2]staffs!A:D,4,FALSE)</f>
        <v>fabiola.jackson@bikes.shop</v>
      </c>
      <c r="G4700" s="2">
        <f>VLOOKUP(D4700, [3]products!$A:$D, 4, FALSE)</f>
        <v>6</v>
      </c>
      <c r="H4700" s="2" t="str">
        <f>VLOOKUP(G4700, [4]categories!A:B, 2, FALSE)</f>
        <v>Mountain Bikes</v>
      </c>
      <c r="I4700" s="14">
        <f>VLOOKUP(A4700, [1]orders!A:B,2,FALSE)</f>
        <v>33</v>
      </c>
      <c r="J4700" s="14" t="str">
        <f>VLOOKUP(A4700, [1]orders!A:I,9,FALSE)</f>
        <v>deloris.burke@hotmail.com</v>
      </c>
      <c r="K4700" s="14">
        <f>VLOOKUP(A4700, [1]orders!A:J,10,FALSE)</f>
        <v>90274</v>
      </c>
      <c r="L4700" s="2" t="str">
        <f>IFERROR(VLOOKUP(C4700, [5]stores!A:B, 2, FALSE), "Unknown")</f>
        <v>Santa Cruz Bikes</v>
      </c>
      <c r="M4700" s="2" t="str">
        <f>VLOOKUP(D4700,[3]products!A:B,2,FALSE)</f>
        <v>Trek X-Caliber 8 - 2017</v>
      </c>
      <c r="N4700" s="2" t="str">
        <f>VLOOKUP(D4700, [3]products!A:H, 8, FALSE)</f>
        <v>Trek</v>
      </c>
      <c r="O4700" s="21">
        <f>VLOOKUP(A4700, [1]orders!A:D, 4, FALSE)</f>
        <v>43292</v>
      </c>
      <c r="P4700" s="2">
        <v>1</v>
      </c>
      <c r="Q4700" s="2">
        <v>999.99</v>
      </c>
      <c r="R4700" s="27">
        <v>0.05</v>
      </c>
      <c r="S4700" s="2">
        <f t="shared" si="73"/>
        <v>999.99</v>
      </c>
    </row>
    <row r="4701" spans="1:19" x14ac:dyDescent="0.3">
      <c r="A4701" s="2">
        <v>1608</v>
      </c>
      <c r="B4701" s="2">
        <v>1</v>
      </c>
      <c r="C4701" s="2">
        <f>VLOOKUP(A4701, [1]orders!A:G, 7, FALSE)</f>
        <v>1</v>
      </c>
      <c r="D4701" s="2">
        <v>231</v>
      </c>
      <c r="E4701" s="2">
        <f>VLOOKUP(C4701, [2]staffs!A:G,1,FALSE)</f>
        <v>1</v>
      </c>
      <c r="F4701" s="2" t="str">
        <f>VLOOKUP(E4701, [2]staffs!A:D,4,FALSE)</f>
        <v>fabiola.jackson@bikes.shop</v>
      </c>
      <c r="G4701" s="2">
        <f>VLOOKUP(D4701, [3]products!$A:$D, 4, FALSE)</f>
        <v>3</v>
      </c>
      <c r="H4701" s="2" t="str">
        <f>VLOOKUP(G4701, [4]categories!A:B, 2, FALSE)</f>
        <v>Cruisers Bicycles</v>
      </c>
      <c r="I4701" s="14">
        <f>VLOOKUP(A4701, [1]orders!A:B,2,FALSE)</f>
        <v>53</v>
      </c>
      <c r="J4701" s="14" t="str">
        <f>VLOOKUP(A4701, [1]orders!A:I,9,FALSE)</f>
        <v>saturnina.garner@gmail.com</v>
      </c>
      <c r="K4701" s="14">
        <f>VLOOKUP(A4701, [1]orders!A:J,10,FALSE)</f>
        <v>91740</v>
      </c>
      <c r="L4701" s="2" t="str">
        <f>IFERROR(VLOOKUP(C4701, [5]stores!A:B, 2, FALSE), "Unknown")</f>
        <v>Santa Cruz Bikes</v>
      </c>
      <c r="M4701" s="2" t="str">
        <f>VLOOKUP(D4701,[3]products!A:B,2,FALSE)</f>
        <v>Electra Cruiser Lux 3i Ladies' - 2018</v>
      </c>
      <c r="N4701" s="2" t="str">
        <f>VLOOKUP(D4701, [3]products!A:H, 8, FALSE)</f>
        <v>Electra</v>
      </c>
      <c r="O4701" s="21">
        <f>VLOOKUP(A4701, [1]orders!A:D, 4, FALSE)</f>
        <v>43293</v>
      </c>
      <c r="P4701" s="2">
        <v>2</v>
      </c>
      <c r="Q4701" s="2">
        <v>529.99</v>
      </c>
      <c r="R4701" s="27">
        <v>0.05</v>
      </c>
      <c r="S4701" s="2">
        <f t="shared" si="73"/>
        <v>1059.98</v>
      </c>
    </row>
    <row r="4702" spans="1:19" x14ac:dyDescent="0.3">
      <c r="A4702" s="2">
        <v>1609</v>
      </c>
      <c r="B4702" s="2">
        <v>1</v>
      </c>
      <c r="C4702" s="2">
        <f>VLOOKUP(A4702, [1]orders!A:G, 7, FALSE)</f>
        <v>2</v>
      </c>
      <c r="D4702" s="2">
        <v>96</v>
      </c>
      <c r="E4702" s="2">
        <f>VLOOKUP(C4702, [2]staffs!A:G,1,FALSE)</f>
        <v>2</v>
      </c>
      <c r="F4702" s="2" t="str">
        <f>VLOOKUP(E4702, [2]staffs!A:D,4,FALSE)</f>
        <v>mireya.copeland@bikes.shop</v>
      </c>
      <c r="G4702" s="2">
        <f>VLOOKUP(D4702, [3]products!$A:$D, 4, FALSE)</f>
        <v>1</v>
      </c>
      <c r="H4702" s="2" t="str">
        <f>VLOOKUP(G4702, [4]categories!A:B, 2, FALSE)</f>
        <v>Children Bicycles</v>
      </c>
      <c r="I4702" s="14">
        <f>VLOOKUP(A4702, [1]orders!A:B,2,FALSE)</f>
        <v>10</v>
      </c>
      <c r="J4702" s="14" t="str">
        <f>VLOOKUP(A4702, [1]orders!A:I,9,FALSE)</f>
        <v>pamelia.newman@gmail.com</v>
      </c>
      <c r="K4702" s="14">
        <f>VLOOKUP(A4702, [1]orders!A:J,10,FALSE)</f>
        <v>10950</v>
      </c>
      <c r="L4702" s="2" t="str">
        <f>IFERROR(VLOOKUP(C4702, [5]stores!A:B, 2, FALSE), "Unknown")</f>
        <v>Baldwin Bikes</v>
      </c>
      <c r="M4702" s="2" t="str">
        <f>VLOOKUP(D4702,[3]products!A:B,2,FALSE)</f>
        <v>Electra Moto 3i (20-inch) - Boy's - 2017</v>
      </c>
      <c r="N4702" s="2" t="str">
        <f>VLOOKUP(D4702, [3]products!A:H, 8, FALSE)</f>
        <v>Electra</v>
      </c>
      <c r="O4702" s="21">
        <f>VLOOKUP(A4702, [1]orders!A:D, 4, FALSE)</f>
        <v>43335</v>
      </c>
      <c r="P4702" s="2">
        <v>1</v>
      </c>
      <c r="Q4702" s="2">
        <v>349.99</v>
      </c>
      <c r="R4702" s="27">
        <v>0.2</v>
      </c>
      <c r="S4702" s="2">
        <f t="shared" si="73"/>
        <v>349.99</v>
      </c>
    </row>
    <row r="4703" spans="1:19" x14ac:dyDescent="0.3">
      <c r="A4703" s="2">
        <v>1609</v>
      </c>
      <c r="B4703" s="2">
        <v>2</v>
      </c>
      <c r="C4703" s="2">
        <f>VLOOKUP(A4703, [1]orders!A:G, 7, FALSE)</f>
        <v>2</v>
      </c>
      <c r="D4703" s="2">
        <v>238</v>
      </c>
      <c r="E4703" s="2">
        <f>VLOOKUP(C4703, [2]staffs!A:G,1,FALSE)</f>
        <v>2</v>
      </c>
      <c r="F4703" s="2" t="str">
        <f>VLOOKUP(E4703, [2]staffs!A:D,4,FALSE)</f>
        <v>mireya.copeland@bikes.shop</v>
      </c>
      <c r="G4703" s="2">
        <f>VLOOKUP(D4703, [3]products!$A:$D, 4, FALSE)</f>
        <v>3</v>
      </c>
      <c r="H4703" s="2" t="str">
        <f>VLOOKUP(G4703, [4]categories!A:B, 2, FALSE)</f>
        <v>Cruisers Bicycles</v>
      </c>
      <c r="I4703" s="14">
        <f>VLOOKUP(A4703, [1]orders!A:B,2,FALSE)</f>
        <v>10</v>
      </c>
      <c r="J4703" s="14" t="str">
        <f>VLOOKUP(A4703, [1]orders!A:I,9,FALSE)</f>
        <v>pamelia.newman@gmail.com</v>
      </c>
      <c r="K4703" s="14">
        <f>VLOOKUP(A4703, [1]orders!A:J,10,FALSE)</f>
        <v>10950</v>
      </c>
      <c r="L4703" s="2" t="str">
        <f>IFERROR(VLOOKUP(C4703, [5]stores!A:B, 2, FALSE), "Unknown")</f>
        <v>Baldwin Bikes</v>
      </c>
      <c r="M4703" s="2" t="str">
        <f>VLOOKUP(D4703,[3]products!A:B,2,FALSE)</f>
        <v>Electra Townie Balloon 8D EQ - 2016/2017/2018</v>
      </c>
      <c r="N4703" s="2" t="str">
        <f>VLOOKUP(D4703, [3]products!A:H, 8, FALSE)</f>
        <v>Electra</v>
      </c>
      <c r="O4703" s="21">
        <f>VLOOKUP(A4703, [1]orders!A:D, 4, FALSE)</f>
        <v>43335</v>
      </c>
      <c r="P4703" s="2">
        <v>2</v>
      </c>
      <c r="Q4703" s="2">
        <v>749.99</v>
      </c>
      <c r="R4703" s="27">
        <v>0.2</v>
      </c>
      <c r="S4703" s="2">
        <f t="shared" si="73"/>
        <v>1499.98</v>
      </c>
    </row>
    <row r="4704" spans="1:19" x14ac:dyDescent="0.3">
      <c r="A4704" s="2">
        <v>1609</v>
      </c>
      <c r="B4704" s="2">
        <v>3</v>
      </c>
      <c r="C4704" s="2">
        <f>VLOOKUP(A4704, [1]orders!A:G, 7, FALSE)</f>
        <v>2</v>
      </c>
      <c r="D4704" s="2">
        <v>228</v>
      </c>
      <c r="E4704" s="2">
        <f>VLOOKUP(C4704, [2]staffs!A:G,1,FALSE)</f>
        <v>2</v>
      </c>
      <c r="F4704" s="2" t="str">
        <f>VLOOKUP(E4704, [2]staffs!A:D,4,FALSE)</f>
        <v>mireya.copeland@bikes.shop</v>
      </c>
      <c r="G4704" s="2">
        <f>VLOOKUP(D4704, [3]products!$A:$D, 4, FALSE)</f>
        <v>3</v>
      </c>
      <c r="H4704" s="2" t="str">
        <f>VLOOKUP(G4704, [4]categories!A:B, 2, FALSE)</f>
        <v>Cruisers Bicycles</v>
      </c>
      <c r="I4704" s="14">
        <f>VLOOKUP(A4704, [1]orders!A:B,2,FALSE)</f>
        <v>10</v>
      </c>
      <c r="J4704" s="14" t="str">
        <f>VLOOKUP(A4704, [1]orders!A:I,9,FALSE)</f>
        <v>pamelia.newman@gmail.com</v>
      </c>
      <c r="K4704" s="14">
        <f>VLOOKUP(A4704, [1]orders!A:J,10,FALSE)</f>
        <v>10950</v>
      </c>
      <c r="L4704" s="2" t="str">
        <f>IFERROR(VLOOKUP(C4704, [5]stores!A:B, 2, FALSE), "Unknown")</f>
        <v>Baldwin Bikes</v>
      </c>
      <c r="M4704" s="2" t="str">
        <f>VLOOKUP(D4704,[3]products!A:B,2,FALSE)</f>
        <v>Electra Cruiser 7D Tall - 2016/2018</v>
      </c>
      <c r="N4704" s="2" t="str">
        <f>VLOOKUP(D4704, [3]products!A:H, 8, FALSE)</f>
        <v>Electra</v>
      </c>
      <c r="O4704" s="21">
        <f>VLOOKUP(A4704, [1]orders!A:D, 4, FALSE)</f>
        <v>43335</v>
      </c>
      <c r="P4704" s="2">
        <v>2</v>
      </c>
      <c r="Q4704" s="2">
        <v>319.99</v>
      </c>
      <c r="R4704" s="27">
        <v>0.1</v>
      </c>
      <c r="S4704" s="2">
        <f t="shared" si="73"/>
        <v>639.98</v>
      </c>
    </row>
    <row r="4705" spans="1:19" x14ac:dyDescent="0.3">
      <c r="A4705" s="2">
        <v>1609</v>
      </c>
      <c r="B4705" s="2">
        <v>4</v>
      </c>
      <c r="C4705" s="2">
        <f>VLOOKUP(A4705, [1]orders!A:G, 7, FALSE)</f>
        <v>2</v>
      </c>
      <c r="D4705" s="2">
        <v>105</v>
      </c>
      <c r="E4705" s="2">
        <f>VLOOKUP(C4705, [2]staffs!A:G,1,FALSE)</f>
        <v>2</v>
      </c>
      <c r="F4705" s="2" t="str">
        <f>VLOOKUP(E4705, [2]staffs!A:D,4,FALSE)</f>
        <v>mireya.copeland@bikes.shop</v>
      </c>
      <c r="G4705" s="2">
        <f>VLOOKUP(D4705, [3]products!$A:$D, 4, FALSE)</f>
        <v>2</v>
      </c>
      <c r="H4705" s="2" t="str">
        <f>VLOOKUP(G4705, [4]categories!A:B, 2, FALSE)</f>
        <v>Comfort Bicycles</v>
      </c>
      <c r="I4705" s="14">
        <f>VLOOKUP(A4705, [1]orders!A:B,2,FALSE)</f>
        <v>10</v>
      </c>
      <c r="J4705" s="14" t="str">
        <f>VLOOKUP(A4705, [1]orders!A:I,9,FALSE)</f>
        <v>pamelia.newman@gmail.com</v>
      </c>
      <c r="K4705" s="14">
        <f>VLOOKUP(A4705, [1]orders!A:J,10,FALSE)</f>
        <v>10950</v>
      </c>
      <c r="L4705" s="2" t="str">
        <f>IFERROR(VLOOKUP(C4705, [5]stores!A:B, 2, FALSE), "Unknown")</f>
        <v>Baldwin Bikes</v>
      </c>
      <c r="M4705" s="2" t="str">
        <f>VLOOKUP(D4705,[3]products!A:B,2,FALSE)</f>
        <v>Sun Bicycles Streamway 7 - 2017</v>
      </c>
      <c r="N4705" s="2" t="str">
        <f>VLOOKUP(D4705, [3]products!A:H, 8, FALSE)</f>
        <v>Sun Bicycles</v>
      </c>
      <c r="O4705" s="21">
        <f>VLOOKUP(A4705, [1]orders!A:D, 4, FALSE)</f>
        <v>43335</v>
      </c>
      <c r="P4705" s="2">
        <v>1</v>
      </c>
      <c r="Q4705" s="2">
        <v>533.99</v>
      </c>
      <c r="R4705" s="27">
        <v>0.2</v>
      </c>
      <c r="S4705" s="2">
        <f t="shared" si="73"/>
        <v>533.99</v>
      </c>
    </row>
    <row r="4706" spans="1:19" x14ac:dyDescent="0.3">
      <c r="A4706" s="2">
        <v>1610</v>
      </c>
      <c r="B4706" s="2">
        <v>1</v>
      </c>
      <c r="C4706" s="2">
        <f>VLOOKUP(A4706, [1]orders!A:G, 7, FALSE)</f>
        <v>2</v>
      </c>
      <c r="D4706" s="2">
        <v>36</v>
      </c>
      <c r="E4706" s="2">
        <f>VLOOKUP(C4706, [2]staffs!A:G,1,FALSE)</f>
        <v>2</v>
      </c>
      <c r="F4706" s="2" t="str">
        <f>VLOOKUP(E4706, [2]staffs!A:D,4,FALSE)</f>
        <v>mireya.copeland@bikes.shop</v>
      </c>
      <c r="G4706" s="2">
        <f>VLOOKUP(D4706, [3]products!$A:$D, 4, FALSE)</f>
        <v>6</v>
      </c>
      <c r="H4706" s="2" t="str">
        <f>VLOOKUP(G4706, [4]categories!A:B, 2, FALSE)</f>
        <v>Mountain Bikes</v>
      </c>
      <c r="I4706" s="14">
        <f>VLOOKUP(A4706, [1]orders!A:B,2,FALSE)</f>
        <v>15</v>
      </c>
      <c r="J4706" s="14" t="str">
        <f>VLOOKUP(A4706, [1]orders!A:I,9,FALSE)</f>
        <v>linnie.branch@gmail.com</v>
      </c>
      <c r="K4706" s="14">
        <f>VLOOKUP(A4706, [1]orders!A:J,10,FALSE)</f>
        <v>12901</v>
      </c>
      <c r="L4706" s="2" t="str">
        <f>IFERROR(VLOOKUP(C4706, [5]stores!A:B, 2, FALSE), "Unknown")</f>
        <v>Baldwin Bikes</v>
      </c>
      <c r="M4706" s="2" t="str">
        <f>VLOOKUP(D4706,[3]products!A:B,2,FALSE)</f>
        <v>Surly Troll Frameset - 2017</v>
      </c>
      <c r="N4706" s="2" t="str">
        <f>VLOOKUP(D4706, [3]products!A:H, 8, FALSE)</f>
        <v>Surly</v>
      </c>
      <c r="O4706" s="21">
        <f>VLOOKUP(A4706, [1]orders!A:D, 4, FALSE)</f>
        <v>43337</v>
      </c>
      <c r="P4706" s="2">
        <v>1</v>
      </c>
      <c r="Q4706" s="2">
        <v>832.99</v>
      </c>
      <c r="R4706" s="27">
        <v>7.0000000000000007E-2</v>
      </c>
      <c r="S4706" s="2">
        <f t="shared" si="73"/>
        <v>832.99</v>
      </c>
    </row>
    <row r="4707" spans="1:19" x14ac:dyDescent="0.3">
      <c r="A4707" s="2">
        <v>1610</v>
      </c>
      <c r="B4707" s="2">
        <v>2</v>
      </c>
      <c r="C4707" s="2">
        <f>VLOOKUP(A4707, [1]orders!A:G, 7, FALSE)</f>
        <v>2</v>
      </c>
      <c r="D4707" s="2">
        <v>173</v>
      </c>
      <c r="E4707" s="2">
        <f>VLOOKUP(C4707, [2]staffs!A:G,1,FALSE)</f>
        <v>2</v>
      </c>
      <c r="F4707" s="2" t="str">
        <f>VLOOKUP(E4707, [2]staffs!A:D,4,FALSE)</f>
        <v>mireya.copeland@bikes.shop</v>
      </c>
      <c r="G4707" s="2">
        <f>VLOOKUP(D4707, [3]products!$A:$D, 4, FALSE)</f>
        <v>7</v>
      </c>
      <c r="H4707" s="2" t="str">
        <f>VLOOKUP(G4707, [4]categories!A:B, 2, FALSE)</f>
        <v>Road Bikes</v>
      </c>
      <c r="I4707" s="14">
        <f>VLOOKUP(A4707, [1]orders!A:B,2,FALSE)</f>
        <v>15</v>
      </c>
      <c r="J4707" s="14" t="str">
        <f>VLOOKUP(A4707, [1]orders!A:I,9,FALSE)</f>
        <v>linnie.branch@gmail.com</v>
      </c>
      <c r="K4707" s="14">
        <f>VLOOKUP(A4707, [1]orders!A:J,10,FALSE)</f>
        <v>12901</v>
      </c>
      <c r="L4707" s="2" t="str">
        <f>IFERROR(VLOOKUP(C4707, [5]stores!A:B, 2, FALSE), "Unknown")</f>
        <v>Baldwin Bikes</v>
      </c>
      <c r="M4707" s="2" t="str">
        <f>VLOOKUP(D4707,[3]products!A:B,2,FALSE)</f>
        <v>Trek Domane ALR Frameset - 2018</v>
      </c>
      <c r="N4707" s="2" t="str">
        <f>VLOOKUP(D4707, [3]products!A:H, 8, FALSE)</f>
        <v>Trek</v>
      </c>
      <c r="O4707" s="21">
        <f>VLOOKUP(A4707, [1]orders!A:D, 4, FALSE)</f>
        <v>43337</v>
      </c>
      <c r="P4707" s="2">
        <v>2</v>
      </c>
      <c r="Q4707" s="2">
        <v>3199.99</v>
      </c>
      <c r="R4707" s="27">
        <v>0.2</v>
      </c>
      <c r="S4707" s="2">
        <f t="shared" si="73"/>
        <v>6399.98</v>
      </c>
    </row>
    <row r="4708" spans="1:19" x14ac:dyDescent="0.3">
      <c r="A4708" s="2">
        <v>1611</v>
      </c>
      <c r="B4708" s="2">
        <v>1</v>
      </c>
      <c r="C4708" s="2">
        <f>VLOOKUP(A4708, [1]orders!A:G, 7, FALSE)</f>
        <v>2</v>
      </c>
      <c r="D4708" s="2">
        <v>191</v>
      </c>
      <c r="E4708" s="2">
        <f>VLOOKUP(C4708, [2]staffs!A:G,1,FALSE)</f>
        <v>2</v>
      </c>
      <c r="F4708" s="2" t="str">
        <f>VLOOKUP(E4708, [2]staffs!A:D,4,FALSE)</f>
        <v>mireya.copeland@bikes.shop</v>
      </c>
      <c r="G4708" s="2">
        <f>VLOOKUP(D4708, [3]products!$A:$D, 4, FALSE)</f>
        <v>5</v>
      </c>
      <c r="H4708" s="2" t="str">
        <f>VLOOKUP(G4708, [4]categories!A:B, 2, FALSE)</f>
        <v>Electric Bikes</v>
      </c>
      <c r="I4708" s="14">
        <f>VLOOKUP(A4708, [1]orders!A:B,2,FALSE)</f>
        <v>6</v>
      </c>
      <c r="J4708" s="14" t="str">
        <f>VLOOKUP(A4708, [1]orders!A:I,9,FALSE)</f>
        <v>lyndsey.bean@hotmail.com</v>
      </c>
      <c r="K4708" s="14">
        <f>VLOOKUP(A4708, [1]orders!A:J,10,FALSE)</f>
        <v>14450</v>
      </c>
      <c r="L4708" s="2" t="str">
        <f>IFERROR(VLOOKUP(C4708, [5]stores!A:B, 2, FALSE), "Unknown")</f>
        <v>Baldwin Bikes</v>
      </c>
      <c r="M4708" s="2" t="str">
        <f>VLOOKUP(D4708,[3]products!A:B,2,FALSE)</f>
        <v>Electra Loft Go! 8i - 2018</v>
      </c>
      <c r="N4708" s="2" t="str">
        <f>VLOOKUP(D4708, [3]products!A:H, 8, FALSE)</f>
        <v>Electra</v>
      </c>
      <c r="O4708" s="21">
        <f>VLOOKUP(A4708, [1]orders!A:D, 4, FALSE)</f>
        <v>43349</v>
      </c>
      <c r="P4708" s="2">
        <v>1</v>
      </c>
      <c r="Q4708" s="2">
        <v>2799.99</v>
      </c>
      <c r="R4708" s="27">
        <v>7.0000000000000007E-2</v>
      </c>
      <c r="S4708" s="2">
        <f t="shared" si="73"/>
        <v>2799.99</v>
      </c>
    </row>
    <row r="4709" spans="1:19" x14ac:dyDescent="0.3">
      <c r="A4709" s="2">
        <v>1611</v>
      </c>
      <c r="B4709" s="2">
        <v>2</v>
      </c>
      <c r="C4709" s="2">
        <f>VLOOKUP(A4709, [1]orders!A:G, 7, FALSE)</f>
        <v>2</v>
      </c>
      <c r="D4709" s="2">
        <v>171</v>
      </c>
      <c r="E4709" s="2">
        <f>VLOOKUP(C4709, [2]staffs!A:G,1,FALSE)</f>
        <v>2</v>
      </c>
      <c r="F4709" s="2" t="str">
        <f>VLOOKUP(E4709, [2]staffs!A:D,4,FALSE)</f>
        <v>mireya.copeland@bikes.shop</v>
      </c>
      <c r="G4709" s="2">
        <f>VLOOKUP(D4709, [3]products!$A:$D, 4, FALSE)</f>
        <v>7</v>
      </c>
      <c r="H4709" s="2" t="str">
        <f>VLOOKUP(G4709, [4]categories!A:B, 2, FALSE)</f>
        <v>Road Bikes</v>
      </c>
      <c r="I4709" s="14">
        <f>VLOOKUP(A4709, [1]orders!A:B,2,FALSE)</f>
        <v>6</v>
      </c>
      <c r="J4709" s="14" t="str">
        <f>VLOOKUP(A4709, [1]orders!A:I,9,FALSE)</f>
        <v>lyndsey.bean@hotmail.com</v>
      </c>
      <c r="K4709" s="14">
        <f>VLOOKUP(A4709, [1]orders!A:J,10,FALSE)</f>
        <v>14450</v>
      </c>
      <c r="L4709" s="2" t="str">
        <f>IFERROR(VLOOKUP(C4709, [5]stores!A:B, 2, FALSE), "Unknown")</f>
        <v>Baldwin Bikes</v>
      </c>
      <c r="M4709" s="2" t="str">
        <f>VLOOKUP(D4709,[3]products!A:B,2,FALSE)</f>
        <v>Trek Domane SL 6 - 2018</v>
      </c>
      <c r="N4709" s="2" t="str">
        <f>VLOOKUP(D4709, [3]products!A:H, 8, FALSE)</f>
        <v>Trek</v>
      </c>
      <c r="O4709" s="21">
        <f>VLOOKUP(A4709, [1]orders!A:D, 4, FALSE)</f>
        <v>43349</v>
      </c>
      <c r="P4709" s="2">
        <v>2</v>
      </c>
      <c r="Q4709" s="2">
        <v>3199.99</v>
      </c>
      <c r="R4709" s="27">
        <v>0.1</v>
      </c>
      <c r="S4709" s="2">
        <f t="shared" si="73"/>
        <v>6399.98</v>
      </c>
    </row>
    <row r="4710" spans="1:19" x14ac:dyDescent="0.3">
      <c r="A4710" s="2">
        <v>1611</v>
      </c>
      <c r="B4710" s="2">
        <v>3</v>
      </c>
      <c r="C4710" s="2">
        <f>VLOOKUP(A4710, [1]orders!A:G, 7, FALSE)</f>
        <v>2</v>
      </c>
      <c r="D4710" s="2">
        <v>236</v>
      </c>
      <c r="E4710" s="2">
        <f>VLOOKUP(C4710, [2]staffs!A:G,1,FALSE)</f>
        <v>2</v>
      </c>
      <c r="F4710" s="2" t="str">
        <f>VLOOKUP(E4710, [2]staffs!A:D,4,FALSE)</f>
        <v>mireya.copeland@bikes.shop</v>
      </c>
      <c r="G4710" s="2">
        <f>VLOOKUP(D4710, [3]products!$A:$D, 4, FALSE)</f>
        <v>3</v>
      </c>
      <c r="H4710" s="2" t="str">
        <f>VLOOKUP(G4710, [4]categories!A:B, 2, FALSE)</f>
        <v>Cruisers Bicycles</v>
      </c>
      <c r="I4710" s="14">
        <f>VLOOKUP(A4710, [1]orders!A:B,2,FALSE)</f>
        <v>6</v>
      </c>
      <c r="J4710" s="14" t="str">
        <f>VLOOKUP(A4710, [1]orders!A:I,9,FALSE)</f>
        <v>lyndsey.bean@hotmail.com</v>
      </c>
      <c r="K4710" s="14">
        <f>VLOOKUP(A4710, [1]orders!A:J,10,FALSE)</f>
        <v>14450</v>
      </c>
      <c r="L4710" s="2" t="str">
        <f>IFERROR(VLOOKUP(C4710, [5]stores!A:B, 2, FALSE), "Unknown")</f>
        <v>Baldwin Bikes</v>
      </c>
      <c r="M4710" s="2" t="str">
        <f>VLOOKUP(D4710,[3]products!A:B,2,FALSE)</f>
        <v>Electra Morningstar 3i Ladies' - 2018</v>
      </c>
      <c r="N4710" s="2" t="str">
        <f>VLOOKUP(D4710, [3]products!A:H, 8, FALSE)</f>
        <v>Electra</v>
      </c>
      <c r="O4710" s="21">
        <f>VLOOKUP(A4710, [1]orders!A:D, 4, FALSE)</f>
        <v>43349</v>
      </c>
      <c r="P4710" s="2">
        <v>1</v>
      </c>
      <c r="Q4710" s="2">
        <v>749.99</v>
      </c>
      <c r="R4710" s="27">
        <v>0.2</v>
      </c>
      <c r="S4710" s="2">
        <f t="shared" si="73"/>
        <v>749.99</v>
      </c>
    </row>
    <row r="4711" spans="1:19" x14ac:dyDescent="0.3">
      <c r="A4711" s="2">
        <v>1612</v>
      </c>
      <c r="B4711" s="2">
        <v>1</v>
      </c>
      <c r="C4711" s="2">
        <f>VLOOKUP(A4711, [1]orders!A:G, 7, FALSE)</f>
        <v>1</v>
      </c>
      <c r="D4711" s="2">
        <v>242</v>
      </c>
      <c r="E4711" s="2">
        <f>VLOOKUP(C4711, [2]staffs!A:G,1,FALSE)</f>
        <v>1</v>
      </c>
      <c r="F4711" s="2" t="str">
        <f>VLOOKUP(E4711, [2]staffs!A:D,4,FALSE)</f>
        <v>fabiola.jackson@bikes.shop</v>
      </c>
      <c r="G4711" s="2">
        <f>VLOOKUP(D4711, [3]products!$A:$D, 4, FALSE)</f>
        <v>3</v>
      </c>
      <c r="H4711" s="2" t="str">
        <f>VLOOKUP(G4711, [4]categories!A:B, 2, FALSE)</f>
        <v>Cruisers Bicycles</v>
      </c>
      <c r="I4711" s="14">
        <f>VLOOKUP(A4711, [1]orders!A:B,2,FALSE)</f>
        <v>3</v>
      </c>
      <c r="J4711" s="14" t="str">
        <f>VLOOKUP(A4711, [1]orders!A:I,9,FALSE)</f>
        <v>tameka.fisher@aol.com</v>
      </c>
      <c r="K4711" s="14">
        <f>VLOOKUP(A4711, [1]orders!A:J,10,FALSE)</f>
        <v>90278</v>
      </c>
      <c r="L4711" s="2" t="str">
        <f>IFERROR(VLOOKUP(C4711, [5]stores!A:B, 2, FALSE), "Unknown")</f>
        <v>Santa Cruz Bikes</v>
      </c>
      <c r="M4711" s="2" t="str">
        <f>VLOOKUP(D4711,[3]products!A:B,2,FALSE)</f>
        <v>Electra Townie Commute 8D Ladies' - 2018</v>
      </c>
      <c r="N4711" s="2" t="str">
        <f>VLOOKUP(D4711, [3]products!A:H, 8, FALSE)</f>
        <v>Electra</v>
      </c>
      <c r="O4711" s="21">
        <f>VLOOKUP(A4711, [1]orders!A:D, 4, FALSE)</f>
        <v>43394</v>
      </c>
      <c r="P4711" s="2">
        <v>1</v>
      </c>
      <c r="Q4711" s="2">
        <v>699.99</v>
      </c>
      <c r="R4711" s="27">
        <v>0.1</v>
      </c>
      <c r="S4711" s="2">
        <f t="shared" si="73"/>
        <v>699.99</v>
      </c>
    </row>
    <row r="4712" spans="1:19" x14ac:dyDescent="0.3">
      <c r="A4712" s="2">
        <v>1612</v>
      </c>
      <c r="B4712" s="2">
        <v>2</v>
      </c>
      <c r="C4712" s="2">
        <f>VLOOKUP(A4712, [1]orders!A:G, 7, FALSE)</f>
        <v>1</v>
      </c>
      <c r="D4712" s="2">
        <v>289</v>
      </c>
      <c r="E4712" s="2">
        <f>VLOOKUP(C4712, [2]staffs!A:G,1,FALSE)</f>
        <v>1</v>
      </c>
      <c r="F4712" s="2" t="str">
        <f>VLOOKUP(E4712, [2]staffs!A:D,4,FALSE)</f>
        <v>fabiola.jackson@bikes.shop</v>
      </c>
      <c r="G4712" s="2">
        <f>VLOOKUP(D4712, [3]products!$A:$D, 4, FALSE)</f>
        <v>1</v>
      </c>
      <c r="H4712" s="2" t="str">
        <f>VLOOKUP(G4712, [4]categories!A:B, 2, FALSE)</f>
        <v>Children Bicycles</v>
      </c>
      <c r="I4712" s="14">
        <f>VLOOKUP(A4712, [1]orders!A:B,2,FALSE)</f>
        <v>3</v>
      </c>
      <c r="J4712" s="14" t="str">
        <f>VLOOKUP(A4712, [1]orders!A:I,9,FALSE)</f>
        <v>tameka.fisher@aol.com</v>
      </c>
      <c r="K4712" s="14">
        <f>VLOOKUP(A4712, [1]orders!A:J,10,FALSE)</f>
        <v>90278</v>
      </c>
      <c r="L4712" s="2" t="str">
        <f>IFERROR(VLOOKUP(C4712, [5]stores!A:B, 2, FALSE), "Unknown")</f>
        <v>Santa Cruz Bikes</v>
      </c>
      <c r="M4712" s="2" t="str">
        <f>VLOOKUP(D4712,[3]products!A:B,2,FALSE)</f>
        <v>Electra Superbolt 1 20" - 2018</v>
      </c>
      <c r="N4712" s="2" t="str">
        <f>VLOOKUP(D4712, [3]products!A:H, 8, FALSE)</f>
        <v>Electra</v>
      </c>
      <c r="O4712" s="21">
        <f>VLOOKUP(A4712, [1]orders!A:D, 4, FALSE)</f>
        <v>43394</v>
      </c>
      <c r="P4712" s="2">
        <v>2</v>
      </c>
      <c r="Q4712" s="2">
        <v>319.99</v>
      </c>
      <c r="R4712" s="27">
        <v>0.05</v>
      </c>
      <c r="S4712" s="2">
        <f t="shared" si="73"/>
        <v>639.98</v>
      </c>
    </row>
    <row r="4713" spans="1:19" x14ac:dyDescent="0.3">
      <c r="A4713" s="2">
        <v>1612</v>
      </c>
      <c r="B4713" s="2">
        <v>3</v>
      </c>
      <c r="C4713" s="2">
        <f>VLOOKUP(A4713, [1]orders!A:G, 7, FALSE)</f>
        <v>1</v>
      </c>
      <c r="D4713" s="2">
        <v>101</v>
      </c>
      <c r="E4713" s="2">
        <f>VLOOKUP(C4713, [2]staffs!A:G,1,FALSE)</f>
        <v>1</v>
      </c>
      <c r="F4713" s="2" t="str">
        <f>VLOOKUP(E4713, [2]staffs!A:D,4,FALSE)</f>
        <v>fabiola.jackson@bikes.shop</v>
      </c>
      <c r="G4713" s="2">
        <f>VLOOKUP(D4713, [3]products!$A:$D, 4, FALSE)</f>
        <v>1</v>
      </c>
      <c r="H4713" s="2" t="str">
        <f>VLOOKUP(G4713, [4]categories!A:B, 2, FALSE)</f>
        <v>Children Bicycles</v>
      </c>
      <c r="I4713" s="14">
        <f>VLOOKUP(A4713, [1]orders!A:B,2,FALSE)</f>
        <v>3</v>
      </c>
      <c r="J4713" s="14" t="str">
        <f>VLOOKUP(A4713, [1]orders!A:I,9,FALSE)</f>
        <v>tameka.fisher@aol.com</v>
      </c>
      <c r="K4713" s="14">
        <f>VLOOKUP(A4713, [1]orders!A:J,10,FALSE)</f>
        <v>90278</v>
      </c>
      <c r="L4713" s="2" t="str">
        <f>IFERROR(VLOOKUP(C4713, [5]stores!A:B, 2, FALSE), "Unknown")</f>
        <v>Santa Cruz Bikes</v>
      </c>
      <c r="M4713" s="2" t="str">
        <f>VLOOKUP(D4713,[3]products!A:B,2,FALSE)</f>
        <v>Electra Townie 7D (20-inch) - Boys' - 2017</v>
      </c>
      <c r="N4713" s="2" t="str">
        <f>VLOOKUP(D4713, [3]products!A:H, 8, FALSE)</f>
        <v>Electra</v>
      </c>
      <c r="O4713" s="21">
        <f>VLOOKUP(A4713, [1]orders!A:D, 4, FALSE)</f>
        <v>43394</v>
      </c>
      <c r="P4713" s="2">
        <v>2</v>
      </c>
      <c r="Q4713" s="2">
        <v>339.99</v>
      </c>
      <c r="R4713" s="27">
        <v>0.2</v>
      </c>
      <c r="S4713" s="2">
        <f t="shared" si="73"/>
        <v>679.98</v>
      </c>
    </row>
    <row r="4714" spans="1:19" x14ac:dyDescent="0.3">
      <c r="A4714" s="2">
        <v>1612</v>
      </c>
      <c r="B4714" s="2">
        <v>4</v>
      </c>
      <c r="C4714" s="2">
        <f>VLOOKUP(A4714, [1]orders!A:G, 7, FALSE)</f>
        <v>1</v>
      </c>
      <c r="D4714" s="2">
        <v>293</v>
      </c>
      <c r="E4714" s="2">
        <f>VLOOKUP(C4714, [2]staffs!A:G,1,FALSE)</f>
        <v>1</v>
      </c>
      <c r="F4714" s="2" t="str">
        <f>VLOOKUP(E4714, [2]staffs!A:D,4,FALSE)</f>
        <v>fabiola.jackson@bikes.shop</v>
      </c>
      <c r="G4714" s="2">
        <f>VLOOKUP(D4714, [3]products!$A:$D, 4, FALSE)</f>
        <v>1</v>
      </c>
      <c r="H4714" s="2" t="str">
        <f>VLOOKUP(G4714, [4]categories!A:B, 2, FALSE)</f>
        <v>Children Bicycles</v>
      </c>
      <c r="I4714" s="14">
        <f>VLOOKUP(A4714, [1]orders!A:B,2,FALSE)</f>
        <v>3</v>
      </c>
      <c r="J4714" s="14" t="str">
        <f>VLOOKUP(A4714, [1]orders!A:I,9,FALSE)</f>
        <v>tameka.fisher@aol.com</v>
      </c>
      <c r="K4714" s="14">
        <f>VLOOKUP(A4714, [1]orders!A:J,10,FALSE)</f>
        <v>90278</v>
      </c>
      <c r="L4714" s="2" t="str">
        <f>IFERROR(VLOOKUP(C4714, [5]stores!A:B, 2, FALSE), "Unknown")</f>
        <v>Santa Cruz Bikes</v>
      </c>
      <c r="M4714" s="2" t="str">
        <f>VLOOKUP(D4714,[3]products!A:B,2,FALSE)</f>
        <v>Electra Tiger Shark 1 (20-inch) - Boys' - 2018</v>
      </c>
      <c r="N4714" s="2" t="str">
        <f>VLOOKUP(D4714, [3]products!A:H, 8, FALSE)</f>
        <v>Electra</v>
      </c>
      <c r="O4714" s="21">
        <f>VLOOKUP(A4714, [1]orders!A:D, 4, FALSE)</f>
        <v>43394</v>
      </c>
      <c r="P4714" s="2">
        <v>2</v>
      </c>
      <c r="Q4714" s="2">
        <v>319.99</v>
      </c>
      <c r="R4714" s="27">
        <v>7.0000000000000007E-2</v>
      </c>
      <c r="S4714" s="2">
        <f t="shared" si="73"/>
        <v>639.98</v>
      </c>
    </row>
    <row r="4715" spans="1:19" x14ac:dyDescent="0.3">
      <c r="A4715" s="2">
        <v>1612</v>
      </c>
      <c r="B4715" s="2">
        <v>5</v>
      </c>
      <c r="C4715" s="2">
        <f>VLOOKUP(A4715, [1]orders!A:G, 7, FALSE)</f>
        <v>1</v>
      </c>
      <c r="D4715" s="2">
        <v>60</v>
      </c>
      <c r="E4715" s="2">
        <f>VLOOKUP(C4715, [2]staffs!A:G,1,FALSE)</f>
        <v>1</v>
      </c>
      <c r="F4715" s="2" t="str">
        <f>VLOOKUP(E4715, [2]staffs!A:D,4,FALSE)</f>
        <v>fabiola.jackson@bikes.shop</v>
      </c>
      <c r="G4715" s="2">
        <f>VLOOKUP(D4715, [3]products!$A:$D, 4, FALSE)</f>
        <v>5</v>
      </c>
      <c r="H4715" s="2" t="str">
        <f>VLOOKUP(G4715, [4]categories!A:B, 2, FALSE)</f>
        <v>Electric Bikes</v>
      </c>
      <c r="I4715" s="14">
        <f>VLOOKUP(A4715, [1]orders!A:B,2,FALSE)</f>
        <v>3</v>
      </c>
      <c r="J4715" s="14" t="str">
        <f>VLOOKUP(A4715, [1]orders!A:I,9,FALSE)</f>
        <v>tameka.fisher@aol.com</v>
      </c>
      <c r="K4715" s="14">
        <f>VLOOKUP(A4715, [1]orders!A:J,10,FALSE)</f>
        <v>90278</v>
      </c>
      <c r="L4715" s="2" t="str">
        <f>IFERROR(VLOOKUP(C4715, [5]stores!A:B, 2, FALSE), "Unknown")</f>
        <v>Santa Cruz Bikes</v>
      </c>
      <c r="M4715" s="2" t="str">
        <f>VLOOKUP(D4715,[3]products!A:B,2,FALSE)</f>
        <v>Sun Bicycles ElectroLite - 2017</v>
      </c>
      <c r="N4715" s="2" t="str">
        <f>VLOOKUP(D4715, [3]products!A:H, 8, FALSE)</f>
        <v>Sun Bicycles</v>
      </c>
      <c r="O4715" s="21">
        <f>VLOOKUP(A4715, [1]orders!A:D, 4, FALSE)</f>
        <v>43394</v>
      </c>
      <c r="P4715" s="2">
        <v>1</v>
      </c>
      <c r="Q4715" s="2">
        <v>1559.99</v>
      </c>
      <c r="R4715" s="27">
        <v>0.1</v>
      </c>
      <c r="S4715" s="2">
        <f t="shared" si="73"/>
        <v>1559.99</v>
      </c>
    </row>
    <row r="4716" spans="1:19" x14ac:dyDescent="0.3">
      <c r="A4716" s="2">
        <v>1613</v>
      </c>
      <c r="B4716" s="2">
        <v>1</v>
      </c>
      <c r="C4716" s="2">
        <f>VLOOKUP(A4716, [1]orders!A:G, 7, FALSE)</f>
        <v>2</v>
      </c>
      <c r="D4716" s="2">
        <v>153</v>
      </c>
      <c r="E4716" s="2">
        <f>VLOOKUP(C4716, [2]staffs!A:G,1,FALSE)</f>
        <v>2</v>
      </c>
      <c r="F4716" s="2" t="str">
        <f>VLOOKUP(E4716, [2]staffs!A:D,4,FALSE)</f>
        <v>mireya.copeland@bikes.shop</v>
      </c>
      <c r="G4716" s="2">
        <f>VLOOKUP(D4716, [3]products!$A:$D, 4, FALSE)</f>
        <v>7</v>
      </c>
      <c r="H4716" s="2" t="str">
        <f>VLOOKUP(G4716, [4]categories!A:B, 2, FALSE)</f>
        <v>Road Bikes</v>
      </c>
      <c r="I4716" s="14">
        <f>VLOOKUP(A4716, [1]orders!A:B,2,FALSE)</f>
        <v>1</v>
      </c>
      <c r="J4716" s="14" t="str">
        <f>VLOOKUP(A4716, [1]orders!A:I,9,FALSE)</f>
        <v>debra.burks@yahoo.com</v>
      </c>
      <c r="K4716" s="14">
        <f>VLOOKUP(A4716, [1]orders!A:J,10,FALSE)</f>
        <v>14127</v>
      </c>
      <c r="L4716" s="2" t="str">
        <f>IFERROR(VLOOKUP(C4716, [5]stores!A:B, 2, FALSE), "Unknown")</f>
        <v>Baldwin Bikes</v>
      </c>
      <c r="M4716" s="2" t="str">
        <f>VLOOKUP(D4716,[3]products!A:B,2,FALSE)</f>
        <v>Trek Domane SL 7 Women's - 2018</v>
      </c>
      <c r="N4716" s="2" t="str">
        <f>VLOOKUP(D4716, [3]products!A:H, 8, FALSE)</f>
        <v>Trek</v>
      </c>
      <c r="O4716" s="21">
        <f>VLOOKUP(A4716, [1]orders!A:D, 4, FALSE)</f>
        <v>43422</v>
      </c>
      <c r="P4716" s="2">
        <v>1</v>
      </c>
      <c r="Q4716" s="2">
        <v>4999.99</v>
      </c>
      <c r="R4716" s="27">
        <v>7.0000000000000007E-2</v>
      </c>
      <c r="S4716" s="2">
        <f t="shared" si="73"/>
        <v>4999.99</v>
      </c>
    </row>
    <row r="4717" spans="1:19" x14ac:dyDescent="0.3">
      <c r="A4717" s="2">
        <v>1613</v>
      </c>
      <c r="B4717" s="2">
        <v>2</v>
      </c>
      <c r="C4717" s="2">
        <f>VLOOKUP(A4717, [1]orders!A:G, 7, FALSE)</f>
        <v>2</v>
      </c>
      <c r="D4717" s="2">
        <v>283</v>
      </c>
      <c r="E4717" s="2">
        <f>VLOOKUP(C4717, [2]staffs!A:G,1,FALSE)</f>
        <v>2</v>
      </c>
      <c r="F4717" s="2" t="str">
        <f>VLOOKUP(E4717, [2]staffs!A:D,4,FALSE)</f>
        <v>mireya.copeland@bikes.shop</v>
      </c>
      <c r="G4717" s="2">
        <f>VLOOKUP(D4717, [3]products!$A:$D, 4, FALSE)</f>
        <v>1</v>
      </c>
      <c r="H4717" s="2" t="str">
        <f>VLOOKUP(G4717, [4]categories!A:B, 2, FALSE)</f>
        <v>Children Bicycles</v>
      </c>
      <c r="I4717" s="14">
        <f>VLOOKUP(A4717, [1]orders!A:B,2,FALSE)</f>
        <v>1</v>
      </c>
      <c r="J4717" s="14" t="str">
        <f>VLOOKUP(A4717, [1]orders!A:I,9,FALSE)</f>
        <v>debra.burks@yahoo.com</v>
      </c>
      <c r="K4717" s="14">
        <f>VLOOKUP(A4717, [1]orders!A:J,10,FALSE)</f>
        <v>14127</v>
      </c>
      <c r="L4717" s="2" t="str">
        <f>IFERROR(VLOOKUP(C4717, [5]stores!A:B, 2, FALSE), "Unknown")</f>
        <v>Baldwin Bikes</v>
      </c>
      <c r="M4717" s="2" t="str">
        <f>VLOOKUP(D4717,[3]products!A:B,2,FALSE)</f>
        <v>Electra Heartchya 1 (20-inch) - Girl's - 2018</v>
      </c>
      <c r="N4717" s="2" t="str">
        <f>VLOOKUP(D4717, [3]products!A:H, 8, FALSE)</f>
        <v>Electra</v>
      </c>
      <c r="O4717" s="21">
        <f>VLOOKUP(A4717, [1]orders!A:D, 4, FALSE)</f>
        <v>43422</v>
      </c>
      <c r="P4717" s="2">
        <v>2</v>
      </c>
      <c r="Q4717" s="2">
        <v>319.99</v>
      </c>
      <c r="R4717" s="27">
        <v>0.05</v>
      </c>
      <c r="S4717" s="2">
        <f t="shared" si="73"/>
        <v>639.98</v>
      </c>
    </row>
    <row r="4718" spans="1:19" x14ac:dyDescent="0.3">
      <c r="A4718" s="2">
        <v>1614</v>
      </c>
      <c r="B4718" s="2">
        <v>1</v>
      </c>
      <c r="C4718" s="2">
        <f>VLOOKUP(A4718, [1]orders!A:G, 7, FALSE)</f>
        <v>3</v>
      </c>
      <c r="D4718" s="2">
        <v>124</v>
      </c>
      <c r="E4718" s="2">
        <f>VLOOKUP(C4718, [2]staffs!A:G,1,FALSE)</f>
        <v>3</v>
      </c>
      <c r="F4718" s="2" t="str">
        <f>VLOOKUP(E4718, [2]staffs!A:D,4,FALSE)</f>
        <v>genna.serrano@bikes.shop</v>
      </c>
      <c r="G4718" s="2">
        <f>VLOOKUP(D4718, [3]products!$A:$D, 4, FALSE)</f>
        <v>6</v>
      </c>
      <c r="H4718" s="2" t="str">
        <f>VLOOKUP(G4718, [4]categories!A:B, 2, FALSE)</f>
        <v>Mountain Bikes</v>
      </c>
      <c r="I4718" s="14">
        <f>VLOOKUP(A4718, [1]orders!A:B,2,FALSE)</f>
        <v>135</v>
      </c>
      <c r="J4718" s="14" t="str">
        <f>VLOOKUP(A4718, [1]orders!A:I,9,FALSE)</f>
        <v>dorthey.jackson@msn.com</v>
      </c>
      <c r="K4718" s="14">
        <f>VLOOKUP(A4718, [1]orders!A:J,10,FALSE)</f>
        <v>77016</v>
      </c>
      <c r="L4718" s="2" t="str">
        <f>IFERROR(VLOOKUP(C4718, [5]stores!A:B, 2, FALSE), "Unknown")</f>
        <v>Rowlett Bikes</v>
      </c>
      <c r="M4718" s="2" t="str">
        <f>VLOOKUP(D4718,[3]products!A:B,2,FALSE)</f>
        <v>Surly Krampus - 2018</v>
      </c>
      <c r="N4718" s="2" t="str">
        <f>VLOOKUP(D4718, [3]products!A:H, 8, FALSE)</f>
        <v>Surly</v>
      </c>
      <c r="O4718" s="21">
        <f>VLOOKUP(A4718, [1]orders!A:D, 4, FALSE)</f>
        <v>43432</v>
      </c>
      <c r="P4718" s="2">
        <v>1</v>
      </c>
      <c r="Q4718" s="2">
        <v>1499</v>
      </c>
      <c r="R4718" s="27">
        <v>7.0000000000000007E-2</v>
      </c>
      <c r="S4718" s="2">
        <f t="shared" si="73"/>
        <v>1499</v>
      </c>
    </row>
    <row r="4719" spans="1:19" x14ac:dyDescent="0.3">
      <c r="A4719" s="2">
        <v>1614</v>
      </c>
      <c r="B4719" s="2">
        <v>2</v>
      </c>
      <c r="C4719" s="2">
        <f>VLOOKUP(A4719, [1]orders!A:G, 7, FALSE)</f>
        <v>3</v>
      </c>
      <c r="D4719" s="2">
        <v>159</v>
      </c>
      <c r="E4719" s="2">
        <f>VLOOKUP(C4719, [2]staffs!A:G,1,FALSE)</f>
        <v>3</v>
      </c>
      <c r="F4719" s="2" t="str">
        <f>VLOOKUP(E4719, [2]staffs!A:D,4,FALSE)</f>
        <v>genna.serrano@bikes.shop</v>
      </c>
      <c r="G4719" s="2">
        <f>VLOOKUP(D4719, [3]products!$A:$D, 4, FALSE)</f>
        <v>7</v>
      </c>
      <c r="H4719" s="2" t="str">
        <f>VLOOKUP(G4719, [4]categories!A:B, 2, FALSE)</f>
        <v>Road Bikes</v>
      </c>
      <c r="I4719" s="14">
        <f>VLOOKUP(A4719, [1]orders!A:B,2,FALSE)</f>
        <v>135</v>
      </c>
      <c r="J4719" s="14" t="str">
        <f>VLOOKUP(A4719, [1]orders!A:I,9,FALSE)</f>
        <v>dorthey.jackson@msn.com</v>
      </c>
      <c r="K4719" s="14">
        <f>VLOOKUP(A4719, [1]orders!A:J,10,FALSE)</f>
        <v>77016</v>
      </c>
      <c r="L4719" s="2" t="str">
        <f>IFERROR(VLOOKUP(C4719, [5]stores!A:B, 2, FALSE), "Unknown")</f>
        <v>Rowlett Bikes</v>
      </c>
      <c r="M4719" s="2" t="str">
        <f>VLOOKUP(D4719,[3]products!A:B,2,FALSE)</f>
        <v>Trek Emonda ALR 6 - 2018</v>
      </c>
      <c r="N4719" s="2" t="str">
        <f>VLOOKUP(D4719, [3]products!A:H, 8, FALSE)</f>
        <v>Trek</v>
      </c>
      <c r="O4719" s="21">
        <f>VLOOKUP(A4719, [1]orders!A:D, 4, FALSE)</f>
        <v>43432</v>
      </c>
      <c r="P4719" s="2">
        <v>2</v>
      </c>
      <c r="Q4719" s="2">
        <v>2299.9899999999998</v>
      </c>
      <c r="R4719" s="27">
        <v>7.0000000000000007E-2</v>
      </c>
      <c r="S4719" s="2">
        <f t="shared" si="73"/>
        <v>4599.9799999999996</v>
      </c>
    </row>
    <row r="4720" spans="1:19" x14ac:dyDescent="0.3">
      <c r="A4720" s="2">
        <v>1614</v>
      </c>
      <c r="B4720" s="2">
        <v>3</v>
      </c>
      <c r="C4720" s="2">
        <f>VLOOKUP(A4720, [1]orders!A:G, 7, FALSE)</f>
        <v>3</v>
      </c>
      <c r="D4720" s="2">
        <v>213</v>
      </c>
      <c r="E4720" s="2">
        <f>VLOOKUP(C4720, [2]staffs!A:G,1,FALSE)</f>
        <v>3</v>
      </c>
      <c r="F4720" s="2" t="str">
        <f>VLOOKUP(E4720, [2]staffs!A:D,4,FALSE)</f>
        <v>genna.serrano@bikes.shop</v>
      </c>
      <c r="G4720" s="2">
        <f>VLOOKUP(D4720, [3]products!$A:$D, 4, FALSE)</f>
        <v>3</v>
      </c>
      <c r="H4720" s="2" t="str">
        <f>VLOOKUP(G4720, [4]categories!A:B, 2, FALSE)</f>
        <v>Cruisers Bicycles</v>
      </c>
      <c r="I4720" s="14">
        <f>VLOOKUP(A4720, [1]orders!A:B,2,FALSE)</f>
        <v>135</v>
      </c>
      <c r="J4720" s="14" t="str">
        <f>VLOOKUP(A4720, [1]orders!A:I,9,FALSE)</f>
        <v>dorthey.jackson@msn.com</v>
      </c>
      <c r="K4720" s="14">
        <f>VLOOKUP(A4720, [1]orders!A:J,10,FALSE)</f>
        <v>77016</v>
      </c>
      <c r="L4720" s="2" t="str">
        <f>IFERROR(VLOOKUP(C4720, [5]stores!A:B, 2, FALSE), "Unknown")</f>
        <v>Rowlett Bikes</v>
      </c>
      <c r="M4720" s="2" t="str">
        <f>VLOOKUP(D4720,[3]products!A:B,2,FALSE)</f>
        <v>Electra Cruiser 1 - 2016/2017/2018</v>
      </c>
      <c r="N4720" s="2" t="str">
        <f>VLOOKUP(D4720, [3]products!A:H, 8, FALSE)</f>
        <v>Electra</v>
      </c>
      <c r="O4720" s="21">
        <f>VLOOKUP(A4720, [1]orders!A:D, 4, FALSE)</f>
        <v>43432</v>
      </c>
      <c r="P4720" s="2">
        <v>2</v>
      </c>
      <c r="Q4720" s="2">
        <v>269.99</v>
      </c>
      <c r="R4720" s="27">
        <v>0.2</v>
      </c>
      <c r="S4720" s="2">
        <f t="shared" si="73"/>
        <v>539.98</v>
      </c>
    </row>
    <row r="4721" spans="1:19" x14ac:dyDescent="0.3">
      <c r="A4721" s="2">
        <v>1615</v>
      </c>
      <c r="B4721" s="2">
        <v>1</v>
      </c>
      <c r="C4721" s="2">
        <f>VLOOKUP(A4721, [1]orders!A:G, 7, FALSE)</f>
        <v>3</v>
      </c>
      <c r="D4721" s="2">
        <v>197</v>
      </c>
      <c r="E4721" s="2">
        <f>VLOOKUP(C4721, [2]staffs!A:G,1,FALSE)</f>
        <v>3</v>
      </c>
      <c r="F4721" s="2" t="str">
        <f>VLOOKUP(E4721, [2]staffs!A:D,4,FALSE)</f>
        <v>genna.serrano@bikes.shop</v>
      </c>
      <c r="G4721" s="2">
        <f>VLOOKUP(D4721, [3]products!$A:$D, 4, FALSE)</f>
        <v>5</v>
      </c>
      <c r="H4721" s="2" t="str">
        <f>VLOOKUP(G4721, [4]categories!A:B, 2, FALSE)</f>
        <v>Electric Bikes</v>
      </c>
      <c r="I4721" s="14">
        <f>VLOOKUP(A4721, [1]orders!A:B,2,FALSE)</f>
        <v>136</v>
      </c>
      <c r="J4721" s="14" t="str">
        <f>VLOOKUP(A4721, [1]orders!A:I,9,FALSE)</f>
        <v>sarita.parks@msn.com</v>
      </c>
      <c r="K4721" s="14">
        <f>VLOOKUP(A4721, [1]orders!A:J,10,FALSE)</f>
        <v>75126</v>
      </c>
      <c r="L4721" s="2" t="str">
        <f>IFERROR(VLOOKUP(C4721, [5]stores!A:B, 2, FALSE), "Unknown")</f>
        <v>Rowlett Bikes</v>
      </c>
      <c r="M4721" s="2" t="str">
        <f>VLOOKUP(D4721,[3]products!A:B,2,FALSE)</f>
        <v>Trek Verve+ Lowstep - 2018</v>
      </c>
      <c r="N4721" s="2" t="str">
        <f>VLOOKUP(D4721, [3]products!A:H, 8, FALSE)</f>
        <v>Trek</v>
      </c>
      <c r="O4721" s="21">
        <f>VLOOKUP(A4721, [1]orders!A:D, 4, FALSE)</f>
        <v>43462</v>
      </c>
      <c r="P4721" s="2">
        <v>2</v>
      </c>
      <c r="Q4721" s="2">
        <v>2299.9899999999998</v>
      </c>
      <c r="R4721" s="27">
        <v>0.2</v>
      </c>
      <c r="S4721" s="2">
        <f t="shared" si="73"/>
        <v>4599.9799999999996</v>
      </c>
    </row>
    <row r="4722" spans="1:19" x14ac:dyDescent="0.3">
      <c r="A4722" s="2">
        <v>1615</v>
      </c>
      <c r="B4722" s="2">
        <v>2</v>
      </c>
      <c r="C4722" s="2">
        <f>VLOOKUP(A4722, [1]orders!A:G, 7, FALSE)</f>
        <v>3</v>
      </c>
      <c r="D4722" s="2">
        <v>214</v>
      </c>
      <c r="E4722" s="2">
        <f>VLOOKUP(C4722, [2]staffs!A:G,1,FALSE)</f>
        <v>3</v>
      </c>
      <c r="F4722" s="2" t="str">
        <f>VLOOKUP(E4722, [2]staffs!A:D,4,FALSE)</f>
        <v>genna.serrano@bikes.shop</v>
      </c>
      <c r="G4722" s="2">
        <f>VLOOKUP(D4722, [3]products!$A:$D, 4, FALSE)</f>
        <v>3</v>
      </c>
      <c r="H4722" s="2" t="str">
        <f>VLOOKUP(G4722, [4]categories!A:B, 2, FALSE)</f>
        <v>Cruisers Bicycles</v>
      </c>
      <c r="I4722" s="14">
        <f>VLOOKUP(A4722, [1]orders!A:B,2,FALSE)</f>
        <v>136</v>
      </c>
      <c r="J4722" s="14" t="str">
        <f>VLOOKUP(A4722, [1]orders!A:I,9,FALSE)</f>
        <v>sarita.parks@msn.com</v>
      </c>
      <c r="K4722" s="14">
        <f>VLOOKUP(A4722, [1]orders!A:J,10,FALSE)</f>
        <v>75126</v>
      </c>
      <c r="L4722" s="2" t="str">
        <f>IFERROR(VLOOKUP(C4722, [5]stores!A:B, 2, FALSE), "Unknown")</f>
        <v>Rowlett Bikes</v>
      </c>
      <c r="M4722" s="2" t="str">
        <f>VLOOKUP(D4722,[3]products!A:B,2,FALSE)</f>
        <v>Electra Tiger Shark 3i - 2018</v>
      </c>
      <c r="N4722" s="2" t="str">
        <f>VLOOKUP(D4722, [3]products!A:H, 8, FALSE)</f>
        <v>Electra</v>
      </c>
      <c r="O4722" s="21">
        <f>VLOOKUP(A4722, [1]orders!A:D, 4, FALSE)</f>
        <v>43462</v>
      </c>
      <c r="P4722" s="2">
        <v>1</v>
      </c>
      <c r="Q4722" s="2">
        <v>899.99</v>
      </c>
      <c r="R4722" s="27">
        <v>7.0000000000000007E-2</v>
      </c>
      <c r="S4722" s="2">
        <f t="shared" si="73"/>
        <v>899.99</v>
      </c>
    </row>
    <row r="4723" spans="1:19" x14ac:dyDescent="0.3">
      <c r="A4723" s="2">
        <v>1615</v>
      </c>
      <c r="B4723" s="2">
        <v>3</v>
      </c>
      <c r="C4723" s="2">
        <f>VLOOKUP(A4723, [1]orders!A:G, 7, FALSE)</f>
        <v>3</v>
      </c>
      <c r="D4723" s="2">
        <v>182</v>
      </c>
      <c r="E4723" s="2">
        <f>VLOOKUP(C4723, [2]staffs!A:G,1,FALSE)</f>
        <v>3</v>
      </c>
      <c r="F4723" s="2" t="str">
        <f>VLOOKUP(E4723, [2]staffs!A:D,4,FALSE)</f>
        <v>genna.serrano@bikes.shop</v>
      </c>
      <c r="G4723" s="2">
        <f>VLOOKUP(D4723, [3]products!$A:$D, 4, FALSE)</f>
        <v>7</v>
      </c>
      <c r="H4723" s="2" t="str">
        <f>VLOOKUP(G4723, [4]categories!A:B, 2, FALSE)</f>
        <v>Road Bikes</v>
      </c>
      <c r="I4723" s="14">
        <f>VLOOKUP(A4723, [1]orders!A:B,2,FALSE)</f>
        <v>136</v>
      </c>
      <c r="J4723" s="14" t="str">
        <f>VLOOKUP(A4723, [1]orders!A:I,9,FALSE)</f>
        <v>sarita.parks@msn.com</v>
      </c>
      <c r="K4723" s="14">
        <f>VLOOKUP(A4723, [1]orders!A:J,10,FALSE)</f>
        <v>75126</v>
      </c>
      <c r="L4723" s="2" t="str">
        <f>IFERROR(VLOOKUP(C4723, [5]stores!A:B, 2, FALSE), "Unknown")</f>
        <v>Rowlett Bikes</v>
      </c>
      <c r="M4723" s="2" t="str">
        <f>VLOOKUP(D4723,[3]products!A:B,2,FALSE)</f>
        <v>Trek Domane SL 5 Disc - 2018</v>
      </c>
      <c r="N4723" s="2" t="str">
        <f>VLOOKUP(D4723, [3]products!A:H, 8, FALSE)</f>
        <v>Trek</v>
      </c>
      <c r="O4723" s="21">
        <f>VLOOKUP(A4723, [1]orders!A:D, 4, FALSE)</f>
        <v>43462</v>
      </c>
      <c r="P4723" s="2">
        <v>1</v>
      </c>
      <c r="Q4723" s="2">
        <v>2499.9899999999998</v>
      </c>
      <c r="R4723" s="27">
        <v>0.2</v>
      </c>
      <c r="S4723" s="2">
        <f t="shared" si="73"/>
        <v>2499.9899999999998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45C16-6A34-45C0-8477-DFCFD274D208}">
  <sheetPr codeName="Sheet5"/>
  <dimension ref="B2:J21"/>
  <sheetViews>
    <sheetView workbookViewId="0">
      <selection activeCell="H4" sqref="H4"/>
    </sheetView>
  </sheetViews>
  <sheetFormatPr defaultRowHeight="14.4" x14ac:dyDescent="0.3"/>
  <cols>
    <col min="2" max="2" width="12.33203125" style="33" bestFit="1" customWidth="1"/>
    <col min="3" max="3" width="12.33203125" bestFit="1" customWidth="1"/>
    <col min="6" max="6" width="102.88671875" bestFit="1" customWidth="1"/>
    <col min="8" max="8" width="18.88671875" bestFit="1" customWidth="1"/>
    <col min="9" max="9" width="26.21875" bestFit="1" customWidth="1"/>
    <col min="10" max="10" width="41.5546875" bestFit="1" customWidth="1"/>
  </cols>
  <sheetData>
    <row r="2" spans="2:10" x14ac:dyDescent="0.3">
      <c r="B2" s="41" t="s">
        <v>14</v>
      </c>
      <c r="C2" s="19" t="s">
        <v>15</v>
      </c>
    </row>
    <row r="3" spans="2:10" x14ac:dyDescent="0.3">
      <c r="B3" s="42">
        <v>0</v>
      </c>
      <c r="C3" s="43">
        <v>479.99200000000002</v>
      </c>
      <c r="E3" t="s">
        <v>47</v>
      </c>
    </row>
    <row r="4" spans="2:10" x14ac:dyDescent="0.3">
      <c r="B4" s="27">
        <v>0.05</v>
      </c>
      <c r="C4" s="2">
        <v>569.9905</v>
      </c>
    </row>
    <row r="5" spans="2:10" x14ac:dyDescent="0.3">
      <c r="B5" s="27">
        <v>0.1</v>
      </c>
      <c r="C5" s="2">
        <v>539.99099999999999</v>
      </c>
      <c r="E5" t="s">
        <v>77</v>
      </c>
    </row>
    <row r="6" spans="2:10" x14ac:dyDescent="0.3">
      <c r="B6" s="27">
        <v>0.15</v>
      </c>
      <c r="C6" s="2">
        <v>509.99149999999997</v>
      </c>
    </row>
    <row r="7" spans="2:10" x14ac:dyDescent="0.3">
      <c r="B7" s="27">
        <v>0.2</v>
      </c>
      <c r="C7" s="2">
        <v>479.99200000000002</v>
      </c>
      <c r="E7" t="s">
        <v>48</v>
      </c>
    </row>
    <row r="8" spans="2:10" x14ac:dyDescent="0.3">
      <c r="B8" s="27">
        <v>0.25</v>
      </c>
      <c r="C8" s="2">
        <v>449.99250000000001</v>
      </c>
      <c r="E8" s="28"/>
    </row>
    <row r="9" spans="2:10" x14ac:dyDescent="0.3">
      <c r="B9" s="27">
        <v>0.3</v>
      </c>
      <c r="C9" s="2">
        <v>419.99299999999999</v>
      </c>
      <c r="E9" s="29" t="s">
        <v>49</v>
      </c>
    </row>
    <row r="10" spans="2:10" x14ac:dyDescent="0.3">
      <c r="E10" s="29" t="s">
        <v>50</v>
      </c>
    </row>
    <row r="11" spans="2:10" x14ac:dyDescent="0.3">
      <c r="E11" s="29" t="s">
        <v>51</v>
      </c>
    </row>
    <row r="12" spans="2:10" x14ac:dyDescent="0.3">
      <c r="E12" s="28" t="s">
        <v>52</v>
      </c>
    </row>
    <row r="15" spans="2:10" x14ac:dyDescent="0.3">
      <c r="B15" s="33" t="s">
        <v>53</v>
      </c>
    </row>
    <row r="16" spans="2:10" x14ac:dyDescent="0.3">
      <c r="E16" s="44" t="s">
        <v>54</v>
      </c>
      <c r="F16" s="45" t="s">
        <v>55</v>
      </c>
      <c r="H16" s="45" t="s">
        <v>66</v>
      </c>
      <c r="I16" s="45" t="s">
        <v>67</v>
      </c>
      <c r="J16" s="45" t="s">
        <v>68</v>
      </c>
    </row>
    <row r="17" spans="5:10" ht="28.8" x14ac:dyDescent="0.3">
      <c r="E17" s="46" t="s">
        <v>56</v>
      </c>
      <c r="F17" s="47" t="s">
        <v>57</v>
      </c>
      <c r="H17" s="48" t="s">
        <v>69</v>
      </c>
      <c r="I17" s="48" t="s">
        <v>58</v>
      </c>
      <c r="J17" s="47" t="s">
        <v>70</v>
      </c>
    </row>
    <row r="18" spans="5:10" ht="28.8" x14ac:dyDescent="0.3">
      <c r="E18" s="46" t="s">
        <v>58</v>
      </c>
      <c r="F18" s="47" t="s">
        <v>59</v>
      </c>
      <c r="H18" s="48" t="s">
        <v>71</v>
      </c>
      <c r="I18" s="48" t="s">
        <v>72</v>
      </c>
      <c r="J18" s="47" t="s">
        <v>73</v>
      </c>
    </row>
    <row r="19" spans="5:10" ht="28.8" x14ac:dyDescent="0.3">
      <c r="E19" s="46" t="s">
        <v>60</v>
      </c>
      <c r="F19" s="47" t="s">
        <v>61</v>
      </c>
      <c r="H19" s="48" t="s">
        <v>74</v>
      </c>
      <c r="I19" s="48" t="s">
        <v>75</v>
      </c>
      <c r="J19" s="47" t="s">
        <v>76</v>
      </c>
    </row>
    <row r="20" spans="5:10" ht="28.8" x14ac:dyDescent="0.3">
      <c r="E20" s="46" t="s">
        <v>62</v>
      </c>
      <c r="F20" s="47" t="s">
        <v>63</v>
      </c>
    </row>
    <row r="21" spans="5:10" ht="28.8" x14ac:dyDescent="0.3">
      <c r="E21" s="46" t="s">
        <v>64</v>
      </c>
      <c r="F21" s="47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A584-9725-48A7-9AE1-D89B2BDB829B}">
  <sheetPr codeName="Sheet6"/>
  <dimension ref="A1:D2"/>
  <sheetViews>
    <sheetView workbookViewId="0">
      <selection activeCell="G9" sqref="G9"/>
    </sheetView>
  </sheetViews>
  <sheetFormatPr defaultRowHeight="14.4" x14ac:dyDescent="0.3"/>
  <cols>
    <col min="4" max="4" width="16.5546875" bestFit="1" customWidth="1"/>
  </cols>
  <sheetData>
    <row r="1" spans="1:4" x14ac:dyDescent="0.3">
      <c r="A1" s="19" t="s">
        <v>7</v>
      </c>
      <c r="B1" s="19" t="s">
        <v>8</v>
      </c>
      <c r="C1" s="19" t="s">
        <v>9</v>
      </c>
      <c r="D1" s="19" t="s">
        <v>10</v>
      </c>
    </row>
    <row r="2" spans="1:4" x14ac:dyDescent="0.3">
      <c r="A2" s="3">
        <v>1212.7078716646704</v>
      </c>
      <c r="B2" s="3">
        <v>599.99</v>
      </c>
      <c r="C2" s="3">
        <v>269.99</v>
      </c>
      <c r="D2" s="3">
        <v>1352.6550054949244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C96C5-1A8F-4807-BF89-66A98416FD1C}">
  <sheetPr codeName="Sheet7"/>
  <dimension ref="A1:K4723"/>
  <sheetViews>
    <sheetView topLeftCell="B1" workbookViewId="0">
      <selection activeCell="O10" sqref="O10"/>
    </sheetView>
  </sheetViews>
  <sheetFormatPr defaultRowHeight="14.4" x14ac:dyDescent="0.3"/>
  <cols>
    <col min="1" max="1" width="10.33203125" bestFit="1" customWidth="1"/>
    <col min="2" max="2" width="10.21875" bestFit="1" customWidth="1"/>
    <col min="6" max="6" width="12.5546875" bestFit="1" customWidth="1"/>
    <col min="7" max="7" width="17.21875" bestFit="1" customWidth="1"/>
    <col min="9" max="9" width="10" bestFit="1" customWidth="1"/>
    <col min="10" max="10" width="16.44140625" bestFit="1" customWidth="1"/>
    <col min="11" max="11" width="10.6640625" bestFit="1" customWidth="1"/>
  </cols>
  <sheetData>
    <row r="1" spans="1:11" x14ac:dyDescent="0.3">
      <c r="A1" s="20" t="s">
        <v>32</v>
      </c>
      <c r="B1" s="24" t="s">
        <v>6</v>
      </c>
      <c r="I1" s="19" t="s">
        <v>32</v>
      </c>
      <c r="J1" s="19" t="s">
        <v>23</v>
      </c>
      <c r="K1" s="19" t="s">
        <v>33</v>
      </c>
    </row>
    <row r="2" spans="1:11" x14ac:dyDescent="0.3">
      <c r="A2" s="14">
        <v>2016</v>
      </c>
      <c r="B2" s="2">
        <v>599.99</v>
      </c>
      <c r="I2" s="14">
        <v>2016</v>
      </c>
      <c r="J2" s="14">
        <v>2709484.4700000226</v>
      </c>
      <c r="K2" s="27"/>
    </row>
    <row r="3" spans="1:11" x14ac:dyDescent="0.3">
      <c r="A3" s="14">
        <v>2016</v>
      </c>
      <c r="B3" s="2">
        <v>3599.98</v>
      </c>
      <c r="I3" s="14">
        <v>2017</v>
      </c>
      <c r="J3" s="14">
        <v>3845515.0200000792</v>
      </c>
      <c r="K3" s="27">
        <f>(J3-J2)/J2</f>
        <v>0.41927922546832208</v>
      </c>
    </row>
    <row r="4" spans="1:11" x14ac:dyDescent="0.3">
      <c r="A4" s="14">
        <v>2016</v>
      </c>
      <c r="B4" s="2">
        <v>3098</v>
      </c>
      <c r="F4" s="13" t="s">
        <v>32</v>
      </c>
      <c r="G4" s="14" t="s">
        <v>23</v>
      </c>
      <c r="I4" s="14">
        <v>2018</v>
      </c>
      <c r="J4" s="14">
        <v>2023989.3899999897</v>
      </c>
      <c r="K4" s="27">
        <f>(J4-J3)/J3</f>
        <v>-0.47367533881067819</v>
      </c>
    </row>
    <row r="5" spans="1:11" x14ac:dyDescent="0.3">
      <c r="A5" s="14">
        <v>2016</v>
      </c>
      <c r="B5" s="2">
        <v>1199.98</v>
      </c>
      <c r="F5" s="17">
        <v>2016</v>
      </c>
      <c r="G5" s="18">
        <v>2709484.4700000226</v>
      </c>
    </row>
    <row r="6" spans="1:11" x14ac:dyDescent="0.3">
      <c r="A6" s="14">
        <v>2016</v>
      </c>
      <c r="B6" s="2">
        <v>2899.99</v>
      </c>
      <c r="F6" s="17">
        <v>2017</v>
      </c>
      <c r="G6" s="18">
        <v>3845515.0200000792</v>
      </c>
    </row>
    <row r="7" spans="1:11" x14ac:dyDescent="0.3">
      <c r="A7" s="14">
        <v>2016</v>
      </c>
      <c r="B7" s="2">
        <v>599.99</v>
      </c>
      <c r="F7" s="17">
        <v>2018</v>
      </c>
      <c r="G7" s="18">
        <v>2023989.3899999897</v>
      </c>
    </row>
    <row r="8" spans="1:11" x14ac:dyDescent="0.3">
      <c r="A8" s="14">
        <v>2016</v>
      </c>
      <c r="B8" s="2">
        <v>1199.98</v>
      </c>
      <c r="F8" s="17" t="s">
        <v>16</v>
      </c>
      <c r="G8" s="18">
        <v>8578988.8800000921</v>
      </c>
    </row>
    <row r="9" spans="1:11" x14ac:dyDescent="0.3">
      <c r="A9" s="14">
        <v>2016</v>
      </c>
      <c r="B9" s="2">
        <v>999.99</v>
      </c>
    </row>
    <row r="10" spans="1:11" x14ac:dyDescent="0.3">
      <c r="A10" s="14">
        <v>2016</v>
      </c>
      <c r="B10" s="2">
        <v>599.99</v>
      </c>
      <c r="I10" t="s">
        <v>34</v>
      </c>
    </row>
    <row r="11" spans="1:11" x14ac:dyDescent="0.3">
      <c r="A11" s="14">
        <v>2016</v>
      </c>
      <c r="B11" s="2">
        <v>1499.98</v>
      </c>
      <c r="I11" s="28"/>
    </row>
    <row r="12" spans="1:11" x14ac:dyDescent="0.3">
      <c r="A12" s="14">
        <v>2016</v>
      </c>
      <c r="B12" s="2">
        <v>3098</v>
      </c>
      <c r="I12" s="29" t="s">
        <v>35</v>
      </c>
    </row>
    <row r="13" spans="1:11" x14ac:dyDescent="0.3">
      <c r="A13" s="14">
        <v>2016</v>
      </c>
      <c r="B13" s="2">
        <v>429</v>
      </c>
      <c r="I13" s="28"/>
    </row>
    <row r="14" spans="1:11" x14ac:dyDescent="0.3">
      <c r="A14" s="14">
        <v>2016</v>
      </c>
      <c r="B14" s="2">
        <v>599.99</v>
      </c>
      <c r="I14" s="28"/>
    </row>
    <row r="15" spans="1:11" x14ac:dyDescent="0.3">
      <c r="A15" s="14">
        <v>2016</v>
      </c>
      <c r="B15" s="2">
        <v>449</v>
      </c>
      <c r="I15" s="30" t="s">
        <v>36</v>
      </c>
    </row>
    <row r="16" spans="1:11" x14ac:dyDescent="0.3">
      <c r="A16" s="14">
        <v>2016</v>
      </c>
      <c r="B16" s="2">
        <v>1099.98</v>
      </c>
      <c r="I16" s="30" t="s">
        <v>37</v>
      </c>
    </row>
    <row r="17" spans="1:9" x14ac:dyDescent="0.3">
      <c r="A17" s="14">
        <v>2016</v>
      </c>
      <c r="B17" s="2">
        <v>599.99</v>
      </c>
      <c r="I17" s="30" t="s">
        <v>38</v>
      </c>
    </row>
    <row r="18" spans="1:9" x14ac:dyDescent="0.3">
      <c r="A18" s="14">
        <v>2016</v>
      </c>
      <c r="B18" s="2">
        <v>1999.98</v>
      </c>
      <c r="I18" s="28"/>
    </row>
    <row r="19" spans="1:9" x14ac:dyDescent="0.3">
      <c r="A19" s="14">
        <v>2016</v>
      </c>
      <c r="B19" s="2">
        <v>5999.98</v>
      </c>
      <c r="I19" s="29" t="s">
        <v>39</v>
      </c>
    </row>
    <row r="20" spans="1:9" x14ac:dyDescent="0.3">
      <c r="A20" s="14">
        <v>2016</v>
      </c>
      <c r="B20" s="2">
        <v>529.99</v>
      </c>
      <c r="I20" s="28"/>
    </row>
    <row r="21" spans="1:9" x14ac:dyDescent="0.3">
      <c r="A21" s="14">
        <v>2016</v>
      </c>
      <c r="B21" s="2">
        <v>999.99</v>
      </c>
      <c r="I21" s="28"/>
    </row>
    <row r="22" spans="1:9" x14ac:dyDescent="0.3">
      <c r="A22" s="14">
        <v>2016</v>
      </c>
      <c r="B22" s="2">
        <v>858</v>
      </c>
      <c r="I22" s="30" t="s">
        <v>40</v>
      </c>
    </row>
    <row r="23" spans="1:9" x14ac:dyDescent="0.3">
      <c r="A23" s="14">
        <v>2016</v>
      </c>
      <c r="B23" s="2">
        <v>269.99</v>
      </c>
      <c r="I23" s="30" t="s">
        <v>41</v>
      </c>
    </row>
    <row r="24" spans="1:9" x14ac:dyDescent="0.3">
      <c r="A24" s="14">
        <v>2016</v>
      </c>
      <c r="B24" s="2">
        <v>1199.98</v>
      </c>
      <c r="I24" s="30" t="s">
        <v>42</v>
      </c>
    </row>
    <row r="25" spans="1:9" x14ac:dyDescent="0.3">
      <c r="A25" s="14">
        <v>2016</v>
      </c>
      <c r="B25" s="2">
        <v>7999.98</v>
      </c>
    </row>
    <row r="26" spans="1:9" ht="18" x14ac:dyDescent="0.3">
      <c r="A26" s="14">
        <v>2016</v>
      </c>
      <c r="B26" s="2">
        <v>269.99</v>
      </c>
      <c r="I26" s="31" t="s">
        <v>43</v>
      </c>
    </row>
    <row r="27" spans="1:9" x14ac:dyDescent="0.3">
      <c r="A27" s="14">
        <v>2016</v>
      </c>
      <c r="B27" s="2">
        <v>1799.99</v>
      </c>
      <c r="I27" s="28"/>
    </row>
    <row r="28" spans="1:9" x14ac:dyDescent="0.3">
      <c r="A28" s="14">
        <v>2016</v>
      </c>
      <c r="B28" s="2">
        <v>539.98</v>
      </c>
      <c r="I28" s="28" t="s">
        <v>44</v>
      </c>
    </row>
    <row r="29" spans="1:9" x14ac:dyDescent="0.3">
      <c r="A29" s="14">
        <v>2016</v>
      </c>
      <c r="B29" s="2">
        <v>1199.98</v>
      </c>
      <c r="I29" s="28" t="s">
        <v>45</v>
      </c>
    </row>
    <row r="30" spans="1:9" x14ac:dyDescent="0.3">
      <c r="A30" s="14">
        <v>2016</v>
      </c>
      <c r="B30" s="2">
        <v>5799.98</v>
      </c>
    </row>
    <row r="31" spans="1:9" x14ac:dyDescent="0.3">
      <c r="A31" s="14">
        <v>2016</v>
      </c>
      <c r="B31" s="2">
        <v>1680.99</v>
      </c>
    </row>
    <row r="32" spans="1:9" x14ac:dyDescent="0.3">
      <c r="A32" s="14">
        <v>2016</v>
      </c>
      <c r="B32" s="2">
        <v>269.99</v>
      </c>
    </row>
    <row r="33" spans="1:2" x14ac:dyDescent="0.3">
      <c r="A33" s="14">
        <v>2016</v>
      </c>
      <c r="B33" s="2">
        <v>858</v>
      </c>
    </row>
    <row r="34" spans="1:2" x14ac:dyDescent="0.3">
      <c r="A34" s="14">
        <v>2016</v>
      </c>
      <c r="B34" s="2">
        <v>1199.98</v>
      </c>
    </row>
    <row r="35" spans="1:2" x14ac:dyDescent="0.3">
      <c r="A35" s="14">
        <v>2016</v>
      </c>
      <c r="B35" s="2">
        <v>1199.98</v>
      </c>
    </row>
    <row r="36" spans="1:2" x14ac:dyDescent="0.3">
      <c r="A36" s="14">
        <v>2016</v>
      </c>
      <c r="B36" s="2">
        <v>469.99</v>
      </c>
    </row>
    <row r="37" spans="1:2" x14ac:dyDescent="0.3">
      <c r="A37" s="14">
        <v>2016</v>
      </c>
      <c r="B37" s="2">
        <v>1099.98</v>
      </c>
    </row>
    <row r="38" spans="1:2" x14ac:dyDescent="0.3">
      <c r="A38" s="14">
        <v>2016</v>
      </c>
      <c r="B38" s="2">
        <v>1799.99</v>
      </c>
    </row>
    <row r="39" spans="1:2" x14ac:dyDescent="0.3">
      <c r="A39" s="14">
        <v>2016</v>
      </c>
      <c r="B39" s="2">
        <v>898</v>
      </c>
    </row>
    <row r="40" spans="1:2" x14ac:dyDescent="0.3">
      <c r="A40" s="14">
        <v>2016</v>
      </c>
      <c r="B40" s="2">
        <v>599.98</v>
      </c>
    </row>
    <row r="41" spans="1:2" x14ac:dyDescent="0.3">
      <c r="A41" s="14">
        <v>2016</v>
      </c>
      <c r="B41" s="2">
        <v>1799.99</v>
      </c>
    </row>
    <row r="42" spans="1:2" x14ac:dyDescent="0.3">
      <c r="A42" s="14">
        <v>2016</v>
      </c>
      <c r="B42" s="2">
        <v>269.99</v>
      </c>
    </row>
    <row r="43" spans="1:2" x14ac:dyDescent="0.3">
      <c r="A43" s="14">
        <v>2016</v>
      </c>
      <c r="B43" s="2">
        <v>539.98</v>
      </c>
    </row>
    <row r="44" spans="1:2" x14ac:dyDescent="0.3">
      <c r="A44" s="14">
        <v>2016</v>
      </c>
      <c r="B44" s="2">
        <v>269.99</v>
      </c>
    </row>
    <row r="45" spans="1:2" x14ac:dyDescent="0.3">
      <c r="A45" s="14">
        <v>2016</v>
      </c>
      <c r="B45" s="2">
        <v>1799.99</v>
      </c>
    </row>
    <row r="46" spans="1:2" x14ac:dyDescent="0.3">
      <c r="A46" s="14">
        <v>2016</v>
      </c>
      <c r="B46" s="2">
        <v>299.99</v>
      </c>
    </row>
    <row r="47" spans="1:2" x14ac:dyDescent="0.3">
      <c r="A47" s="14">
        <v>2016</v>
      </c>
      <c r="B47" s="2">
        <v>1320.99</v>
      </c>
    </row>
    <row r="48" spans="1:2" x14ac:dyDescent="0.3">
      <c r="A48" s="14">
        <v>2016</v>
      </c>
      <c r="B48" s="2">
        <v>1199.98</v>
      </c>
    </row>
    <row r="49" spans="1:2" x14ac:dyDescent="0.3">
      <c r="A49" s="14">
        <v>2016</v>
      </c>
      <c r="B49" s="2">
        <v>1499.98</v>
      </c>
    </row>
    <row r="50" spans="1:2" x14ac:dyDescent="0.3">
      <c r="A50" s="14">
        <v>2016</v>
      </c>
      <c r="B50" s="2">
        <v>269.99</v>
      </c>
    </row>
    <row r="51" spans="1:2" x14ac:dyDescent="0.3">
      <c r="A51" s="14">
        <v>2016</v>
      </c>
      <c r="B51" s="2">
        <v>3999.99</v>
      </c>
    </row>
    <row r="52" spans="1:2" x14ac:dyDescent="0.3">
      <c r="A52" s="14">
        <v>2016</v>
      </c>
      <c r="B52" s="2">
        <v>999.98</v>
      </c>
    </row>
    <row r="53" spans="1:2" x14ac:dyDescent="0.3">
      <c r="A53" s="14">
        <v>2016</v>
      </c>
      <c r="B53" s="2">
        <v>5999.98</v>
      </c>
    </row>
    <row r="54" spans="1:2" x14ac:dyDescent="0.3">
      <c r="A54" s="14">
        <v>2016</v>
      </c>
      <c r="B54" s="2">
        <v>1549</v>
      </c>
    </row>
    <row r="55" spans="1:2" x14ac:dyDescent="0.3">
      <c r="A55" s="14">
        <v>2016</v>
      </c>
      <c r="B55" s="2">
        <v>5999.98</v>
      </c>
    </row>
    <row r="56" spans="1:2" x14ac:dyDescent="0.3">
      <c r="A56" s="14">
        <v>2016</v>
      </c>
      <c r="B56" s="2">
        <v>2999.99</v>
      </c>
    </row>
    <row r="57" spans="1:2" x14ac:dyDescent="0.3">
      <c r="A57" s="14">
        <v>2016</v>
      </c>
      <c r="B57" s="2">
        <v>3098</v>
      </c>
    </row>
    <row r="58" spans="1:2" x14ac:dyDescent="0.3">
      <c r="A58" s="14">
        <v>2016</v>
      </c>
      <c r="B58" s="2">
        <v>269.99</v>
      </c>
    </row>
    <row r="59" spans="1:2" x14ac:dyDescent="0.3">
      <c r="A59" s="14">
        <v>2016</v>
      </c>
      <c r="B59" s="2">
        <v>429</v>
      </c>
    </row>
    <row r="60" spans="1:2" x14ac:dyDescent="0.3">
      <c r="A60" s="14">
        <v>2016</v>
      </c>
      <c r="B60" s="2">
        <v>1549</v>
      </c>
    </row>
    <row r="61" spans="1:2" x14ac:dyDescent="0.3">
      <c r="A61" s="14">
        <v>2016</v>
      </c>
      <c r="B61" s="2">
        <v>1059.98</v>
      </c>
    </row>
    <row r="62" spans="1:2" x14ac:dyDescent="0.3">
      <c r="A62" s="14">
        <v>2016</v>
      </c>
      <c r="B62" s="2">
        <v>269.99</v>
      </c>
    </row>
    <row r="63" spans="1:2" x14ac:dyDescent="0.3">
      <c r="A63" s="14">
        <v>2016</v>
      </c>
      <c r="B63" s="2">
        <v>5799.98</v>
      </c>
    </row>
    <row r="64" spans="1:2" x14ac:dyDescent="0.3">
      <c r="A64" s="14">
        <v>2016</v>
      </c>
      <c r="B64" s="2">
        <v>599.98</v>
      </c>
    </row>
    <row r="65" spans="1:2" x14ac:dyDescent="0.3">
      <c r="A65" s="14">
        <v>2016</v>
      </c>
      <c r="B65" s="2">
        <v>269.99</v>
      </c>
    </row>
    <row r="66" spans="1:2" x14ac:dyDescent="0.3">
      <c r="A66" s="14">
        <v>2016</v>
      </c>
      <c r="B66" s="2">
        <v>1999.98</v>
      </c>
    </row>
    <row r="67" spans="1:2" x14ac:dyDescent="0.3">
      <c r="A67" s="14">
        <v>2016</v>
      </c>
      <c r="B67" s="2">
        <v>898</v>
      </c>
    </row>
    <row r="68" spans="1:2" x14ac:dyDescent="0.3">
      <c r="A68" s="14">
        <v>2016</v>
      </c>
      <c r="B68" s="2">
        <v>599.98</v>
      </c>
    </row>
    <row r="69" spans="1:2" x14ac:dyDescent="0.3">
      <c r="A69" s="14">
        <v>2016</v>
      </c>
      <c r="B69" s="2">
        <v>3098</v>
      </c>
    </row>
    <row r="70" spans="1:2" x14ac:dyDescent="0.3">
      <c r="A70" s="14">
        <v>2016</v>
      </c>
      <c r="B70" s="2">
        <v>269.99</v>
      </c>
    </row>
    <row r="71" spans="1:2" x14ac:dyDescent="0.3">
      <c r="A71" s="14">
        <v>2016</v>
      </c>
      <c r="B71" s="2">
        <v>269.99</v>
      </c>
    </row>
    <row r="72" spans="1:2" x14ac:dyDescent="0.3">
      <c r="A72" s="14">
        <v>2016</v>
      </c>
      <c r="B72" s="2">
        <v>269.99</v>
      </c>
    </row>
    <row r="73" spans="1:2" x14ac:dyDescent="0.3">
      <c r="A73" s="14">
        <v>2016</v>
      </c>
      <c r="B73" s="2">
        <v>3999.99</v>
      </c>
    </row>
    <row r="74" spans="1:2" x14ac:dyDescent="0.3">
      <c r="A74" s="14">
        <v>2016</v>
      </c>
      <c r="B74" s="2">
        <v>749.99</v>
      </c>
    </row>
    <row r="75" spans="1:2" x14ac:dyDescent="0.3">
      <c r="A75" s="14">
        <v>2016</v>
      </c>
      <c r="B75" s="2">
        <v>549.99</v>
      </c>
    </row>
    <row r="76" spans="1:2" x14ac:dyDescent="0.3">
      <c r="A76" s="14">
        <v>2016</v>
      </c>
      <c r="B76" s="2">
        <v>539.98</v>
      </c>
    </row>
    <row r="77" spans="1:2" x14ac:dyDescent="0.3">
      <c r="A77" s="14">
        <v>2016</v>
      </c>
      <c r="B77" s="2">
        <v>1320.99</v>
      </c>
    </row>
    <row r="78" spans="1:2" x14ac:dyDescent="0.3">
      <c r="A78" s="14">
        <v>2016</v>
      </c>
      <c r="B78" s="2">
        <v>449</v>
      </c>
    </row>
    <row r="79" spans="1:2" x14ac:dyDescent="0.3">
      <c r="A79" s="14">
        <v>2016</v>
      </c>
      <c r="B79" s="2">
        <v>1199.98</v>
      </c>
    </row>
    <row r="80" spans="1:2" x14ac:dyDescent="0.3">
      <c r="A80" s="14">
        <v>2016</v>
      </c>
      <c r="B80" s="2">
        <v>1799.99</v>
      </c>
    </row>
    <row r="81" spans="1:2" x14ac:dyDescent="0.3">
      <c r="A81" s="14">
        <v>2016</v>
      </c>
      <c r="B81" s="2">
        <v>1320.99</v>
      </c>
    </row>
    <row r="82" spans="1:2" x14ac:dyDescent="0.3">
      <c r="A82" s="14">
        <v>2016</v>
      </c>
      <c r="B82" s="2">
        <v>7999.98</v>
      </c>
    </row>
    <row r="83" spans="1:2" x14ac:dyDescent="0.3">
      <c r="A83" s="14">
        <v>2016</v>
      </c>
      <c r="B83" s="2">
        <v>539.98</v>
      </c>
    </row>
    <row r="84" spans="1:2" x14ac:dyDescent="0.3">
      <c r="A84" s="14">
        <v>2016</v>
      </c>
      <c r="B84" s="2">
        <v>469.99</v>
      </c>
    </row>
    <row r="85" spans="1:2" x14ac:dyDescent="0.3">
      <c r="A85" s="14">
        <v>2016</v>
      </c>
      <c r="B85" s="2">
        <v>1099.98</v>
      </c>
    </row>
    <row r="86" spans="1:2" x14ac:dyDescent="0.3">
      <c r="A86" s="14">
        <v>2016</v>
      </c>
      <c r="B86" s="2">
        <v>469.99</v>
      </c>
    </row>
    <row r="87" spans="1:2" x14ac:dyDescent="0.3">
      <c r="A87" s="14">
        <v>2016</v>
      </c>
      <c r="B87" s="2">
        <v>539.98</v>
      </c>
    </row>
    <row r="88" spans="1:2" x14ac:dyDescent="0.3">
      <c r="A88" s="14">
        <v>2016</v>
      </c>
      <c r="B88" s="2">
        <v>1799.99</v>
      </c>
    </row>
    <row r="89" spans="1:2" x14ac:dyDescent="0.3">
      <c r="A89" s="14">
        <v>2016</v>
      </c>
      <c r="B89" s="2">
        <v>539.98</v>
      </c>
    </row>
    <row r="90" spans="1:2" x14ac:dyDescent="0.3">
      <c r="A90" s="14">
        <v>2016</v>
      </c>
      <c r="B90" s="2">
        <v>599.99</v>
      </c>
    </row>
    <row r="91" spans="1:2" x14ac:dyDescent="0.3">
      <c r="A91" s="14">
        <v>2016</v>
      </c>
      <c r="B91" s="2">
        <v>429</v>
      </c>
    </row>
    <row r="92" spans="1:2" x14ac:dyDescent="0.3">
      <c r="A92" s="14">
        <v>2016</v>
      </c>
      <c r="B92" s="2">
        <v>449</v>
      </c>
    </row>
    <row r="93" spans="1:2" x14ac:dyDescent="0.3">
      <c r="A93" s="14">
        <v>2016</v>
      </c>
      <c r="B93" s="2">
        <v>2899.99</v>
      </c>
    </row>
    <row r="94" spans="1:2" x14ac:dyDescent="0.3">
      <c r="A94" s="14">
        <v>2016</v>
      </c>
      <c r="B94" s="2">
        <v>7999.98</v>
      </c>
    </row>
    <row r="95" spans="1:2" x14ac:dyDescent="0.3">
      <c r="A95" s="14">
        <v>2016</v>
      </c>
      <c r="B95" s="2">
        <v>3361.98</v>
      </c>
    </row>
    <row r="96" spans="1:2" x14ac:dyDescent="0.3">
      <c r="A96" s="14">
        <v>2016</v>
      </c>
      <c r="B96" s="2">
        <v>5999.98</v>
      </c>
    </row>
    <row r="97" spans="1:2" x14ac:dyDescent="0.3">
      <c r="A97" s="14">
        <v>2016</v>
      </c>
      <c r="B97" s="2">
        <v>3599.98</v>
      </c>
    </row>
    <row r="98" spans="1:2" x14ac:dyDescent="0.3">
      <c r="A98" s="14">
        <v>2016</v>
      </c>
      <c r="B98" s="2">
        <v>1099.98</v>
      </c>
    </row>
    <row r="99" spans="1:2" x14ac:dyDescent="0.3">
      <c r="A99" s="14">
        <v>2016</v>
      </c>
      <c r="B99" s="2">
        <v>999.98</v>
      </c>
    </row>
    <row r="100" spans="1:2" x14ac:dyDescent="0.3">
      <c r="A100" s="14">
        <v>2016</v>
      </c>
      <c r="B100" s="2">
        <v>599.98</v>
      </c>
    </row>
    <row r="101" spans="1:2" x14ac:dyDescent="0.3">
      <c r="A101" s="14">
        <v>2016</v>
      </c>
      <c r="B101" s="2">
        <v>3999.99</v>
      </c>
    </row>
    <row r="102" spans="1:2" x14ac:dyDescent="0.3">
      <c r="A102" s="14">
        <v>2016</v>
      </c>
      <c r="B102" s="2">
        <v>3599.98</v>
      </c>
    </row>
    <row r="103" spans="1:2" x14ac:dyDescent="0.3">
      <c r="A103" s="14">
        <v>2016</v>
      </c>
      <c r="B103" s="2">
        <v>3098</v>
      </c>
    </row>
    <row r="104" spans="1:2" x14ac:dyDescent="0.3">
      <c r="A104" s="14">
        <v>2016</v>
      </c>
      <c r="B104" s="2">
        <v>858</v>
      </c>
    </row>
    <row r="105" spans="1:2" x14ac:dyDescent="0.3">
      <c r="A105" s="14">
        <v>2016</v>
      </c>
      <c r="B105" s="2">
        <v>449</v>
      </c>
    </row>
    <row r="106" spans="1:2" x14ac:dyDescent="0.3">
      <c r="A106" s="14">
        <v>2016</v>
      </c>
      <c r="B106" s="2">
        <v>1199.98</v>
      </c>
    </row>
    <row r="107" spans="1:2" x14ac:dyDescent="0.3">
      <c r="A107" s="14">
        <v>2016</v>
      </c>
      <c r="B107" s="2">
        <v>1320.99</v>
      </c>
    </row>
    <row r="108" spans="1:2" x14ac:dyDescent="0.3">
      <c r="A108" s="14">
        <v>2016</v>
      </c>
      <c r="B108" s="2">
        <v>539.98</v>
      </c>
    </row>
    <row r="109" spans="1:2" x14ac:dyDescent="0.3">
      <c r="A109" s="14">
        <v>2016</v>
      </c>
      <c r="B109" s="2">
        <v>269.99</v>
      </c>
    </row>
    <row r="110" spans="1:2" x14ac:dyDescent="0.3">
      <c r="A110" s="14">
        <v>2016</v>
      </c>
      <c r="B110" s="2">
        <v>2999.99</v>
      </c>
    </row>
    <row r="111" spans="1:2" x14ac:dyDescent="0.3">
      <c r="A111" s="14">
        <v>2016</v>
      </c>
      <c r="B111" s="2">
        <v>1320.99</v>
      </c>
    </row>
    <row r="112" spans="1:2" x14ac:dyDescent="0.3">
      <c r="A112" s="14">
        <v>2016</v>
      </c>
      <c r="B112" s="2">
        <v>1999.98</v>
      </c>
    </row>
    <row r="113" spans="1:2" x14ac:dyDescent="0.3">
      <c r="A113" s="14">
        <v>2016</v>
      </c>
      <c r="B113" s="2">
        <v>1199.98</v>
      </c>
    </row>
    <row r="114" spans="1:2" x14ac:dyDescent="0.3">
      <c r="A114" s="14">
        <v>2016</v>
      </c>
      <c r="B114" s="2">
        <v>7999.98</v>
      </c>
    </row>
    <row r="115" spans="1:2" x14ac:dyDescent="0.3">
      <c r="A115" s="14">
        <v>2016</v>
      </c>
      <c r="B115" s="2">
        <v>299.99</v>
      </c>
    </row>
    <row r="116" spans="1:2" x14ac:dyDescent="0.3">
      <c r="A116" s="14">
        <v>2016</v>
      </c>
      <c r="B116" s="2">
        <v>499.99</v>
      </c>
    </row>
    <row r="117" spans="1:2" x14ac:dyDescent="0.3">
      <c r="A117" s="14">
        <v>2016</v>
      </c>
      <c r="B117" s="2">
        <v>3098</v>
      </c>
    </row>
    <row r="118" spans="1:2" x14ac:dyDescent="0.3">
      <c r="A118" s="14">
        <v>2016</v>
      </c>
      <c r="B118" s="2">
        <v>549.99</v>
      </c>
    </row>
    <row r="119" spans="1:2" x14ac:dyDescent="0.3">
      <c r="A119" s="14">
        <v>2016</v>
      </c>
      <c r="B119" s="2">
        <v>539.98</v>
      </c>
    </row>
    <row r="120" spans="1:2" x14ac:dyDescent="0.3">
      <c r="A120" s="14">
        <v>2016</v>
      </c>
      <c r="B120" s="2">
        <v>1199.98</v>
      </c>
    </row>
    <row r="121" spans="1:2" x14ac:dyDescent="0.3">
      <c r="A121" s="14">
        <v>2016</v>
      </c>
      <c r="B121" s="2">
        <v>1999.98</v>
      </c>
    </row>
    <row r="122" spans="1:2" x14ac:dyDescent="0.3">
      <c r="A122" s="14">
        <v>2016</v>
      </c>
      <c r="B122" s="2">
        <v>529.99</v>
      </c>
    </row>
    <row r="123" spans="1:2" x14ac:dyDescent="0.3">
      <c r="A123" s="14">
        <v>2016</v>
      </c>
      <c r="B123" s="2">
        <v>429</v>
      </c>
    </row>
    <row r="124" spans="1:2" x14ac:dyDescent="0.3">
      <c r="A124" s="14">
        <v>2016</v>
      </c>
      <c r="B124" s="2">
        <v>3599.98</v>
      </c>
    </row>
    <row r="125" spans="1:2" x14ac:dyDescent="0.3">
      <c r="A125" s="14">
        <v>2016</v>
      </c>
      <c r="B125" s="2">
        <v>1320.99</v>
      </c>
    </row>
    <row r="126" spans="1:2" x14ac:dyDescent="0.3">
      <c r="A126" s="14">
        <v>2016</v>
      </c>
      <c r="B126" s="2">
        <v>898</v>
      </c>
    </row>
    <row r="127" spans="1:2" x14ac:dyDescent="0.3">
      <c r="A127" s="14">
        <v>2016</v>
      </c>
      <c r="B127" s="2">
        <v>1199.98</v>
      </c>
    </row>
    <row r="128" spans="1:2" x14ac:dyDescent="0.3">
      <c r="A128" s="14">
        <v>2016</v>
      </c>
      <c r="B128" s="2">
        <v>449</v>
      </c>
    </row>
    <row r="129" spans="1:2" x14ac:dyDescent="0.3">
      <c r="A129" s="14">
        <v>2016</v>
      </c>
      <c r="B129" s="2">
        <v>539.98</v>
      </c>
    </row>
    <row r="130" spans="1:2" x14ac:dyDescent="0.3">
      <c r="A130" s="14">
        <v>2016</v>
      </c>
      <c r="B130" s="2">
        <v>1099.98</v>
      </c>
    </row>
    <row r="131" spans="1:2" x14ac:dyDescent="0.3">
      <c r="A131" s="14">
        <v>2016</v>
      </c>
      <c r="B131" s="2">
        <v>3999.99</v>
      </c>
    </row>
    <row r="132" spans="1:2" x14ac:dyDescent="0.3">
      <c r="A132" s="14">
        <v>2016</v>
      </c>
      <c r="B132" s="2">
        <v>599.99</v>
      </c>
    </row>
    <row r="133" spans="1:2" x14ac:dyDescent="0.3">
      <c r="A133" s="14">
        <v>2016</v>
      </c>
      <c r="B133" s="2">
        <v>5799.98</v>
      </c>
    </row>
    <row r="134" spans="1:2" x14ac:dyDescent="0.3">
      <c r="A134" s="14">
        <v>2016</v>
      </c>
      <c r="B134" s="2">
        <v>269.99</v>
      </c>
    </row>
    <row r="135" spans="1:2" x14ac:dyDescent="0.3">
      <c r="A135" s="14">
        <v>2016</v>
      </c>
      <c r="B135" s="2">
        <v>539.98</v>
      </c>
    </row>
    <row r="136" spans="1:2" x14ac:dyDescent="0.3">
      <c r="A136" s="14">
        <v>2016</v>
      </c>
      <c r="B136" s="2">
        <v>429</v>
      </c>
    </row>
    <row r="137" spans="1:2" x14ac:dyDescent="0.3">
      <c r="A137" s="14">
        <v>2016</v>
      </c>
      <c r="B137" s="2">
        <v>469.99</v>
      </c>
    </row>
    <row r="138" spans="1:2" x14ac:dyDescent="0.3">
      <c r="A138" s="14">
        <v>2016</v>
      </c>
      <c r="B138" s="2">
        <v>529.99</v>
      </c>
    </row>
    <row r="139" spans="1:2" x14ac:dyDescent="0.3">
      <c r="A139" s="14">
        <v>2016</v>
      </c>
      <c r="B139" s="2">
        <v>999.98</v>
      </c>
    </row>
    <row r="140" spans="1:2" x14ac:dyDescent="0.3">
      <c r="A140" s="14">
        <v>2016</v>
      </c>
      <c r="B140" s="2">
        <v>269.99</v>
      </c>
    </row>
    <row r="141" spans="1:2" x14ac:dyDescent="0.3">
      <c r="A141" s="14">
        <v>2016</v>
      </c>
      <c r="B141" s="2">
        <v>1680.99</v>
      </c>
    </row>
    <row r="142" spans="1:2" x14ac:dyDescent="0.3">
      <c r="A142" s="14">
        <v>2016</v>
      </c>
      <c r="B142" s="2">
        <v>2899.99</v>
      </c>
    </row>
    <row r="143" spans="1:2" x14ac:dyDescent="0.3">
      <c r="A143" s="14">
        <v>2016</v>
      </c>
      <c r="B143" s="2">
        <v>2641.98</v>
      </c>
    </row>
    <row r="144" spans="1:2" x14ac:dyDescent="0.3">
      <c r="A144" s="14">
        <v>2016</v>
      </c>
      <c r="B144" s="2">
        <v>539.98</v>
      </c>
    </row>
    <row r="145" spans="1:2" x14ac:dyDescent="0.3">
      <c r="A145" s="14">
        <v>2016</v>
      </c>
      <c r="B145" s="2">
        <v>539.98</v>
      </c>
    </row>
    <row r="146" spans="1:2" x14ac:dyDescent="0.3">
      <c r="A146" s="14">
        <v>2016</v>
      </c>
      <c r="B146" s="2">
        <v>999.99</v>
      </c>
    </row>
    <row r="147" spans="1:2" x14ac:dyDescent="0.3">
      <c r="A147" s="14">
        <v>2016</v>
      </c>
      <c r="B147" s="2">
        <v>1199.98</v>
      </c>
    </row>
    <row r="148" spans="1:2" x14ac:dyDescent="0.3">
      <c r="A148" s="14">
        <v>2016</v>
      </c>
      <c r="B148" s="2">
        <v>539.98</v>
      </c>
    </row>
    <row r="149" spans="1:2" x14ac:dyDescent="0.3">
      <c r="A149" s="14">
        <v>2016</v>
      </c>
      <c r="B149" s="2">
        <v>269.99</v>
      </c>
    </row>
    <row r="150" spans="1:2" x14ac:dyDescent="0.3">
      <c r="A150" s="14">
        <v>2016</v>
      </c>
      <c r="B150" s="2">
        <v>599.99</v>
      </c>
    </row>
    <row r="151" spans="1:2" x14ac:dyDescent="0.3">
      <c r="A151" s="14">
        <v>2016</v>
      </c>
      <c r="B151" s="2">
        <v>1199.98</v>
      </c>
    </row>
    <row r="152" spans="1:2" x14ac:dyDescent="0.3">
      <c r="A152" s="14">
        <v>2016</v>
      </c>
      <c r="B152" s="2">
        <v>499.99</v>
      </c>
    </row>
    <row r="153" spans="1:2" x14ac:dyDescent="0.3">
      <c r="A153" s="14">
        <v>2016</v>
      </c>
      <c r="B153" s="2">
        <v>3599.98</v>
      </c>
    </row>
    <row r="154" spans="1:2" x14ac:dyDescent="0.3">
      <c r="A154" s="14">
        <v>2016</v>
      </c>
      <c r="B154" s="2">
        <v>599.98</v>
      </c>
    </row>
    <row r="155" spans="1:2" x14ac:dyDescent="0.3">
      <c r="A155" s="14">
        <v>2016</v>
      </c>
      <c r="B155" s="2">
        <v>539.98</v>
      </c>
    </row>
    <row r="156" spans="1:2" x14ac:dyDescent="0.3">
      <c r="A156" s="14">
        <v>2016</v>
      </c>
      <c r="B156" s="2">
        <v>999.98</v>
      </c>
    </row>
    <row r="157" spans="1:2" x14ac:dyDescent="0.3">
      <c r="A157" s="14">
        <v>2016</v>
      </c>
      <c r="B157" s="2">
        <v>1199.98</v>
      </c>
    </row>
    <row r="158" spans="1:2" x14ac:dyDescent="0.3">
      <c r="A158" s="14">
        <v>2016</v>
      </c>
      <c r="B158" s="2">
        <v>999.99</v>
      </c>
    </row>
    <row r="159" spans="1:2" x14ac:dyDescent="0.3">
      <c r="A159" s="14">
        <v>2016</v>
      </c>
      <c r="B159" s="2">
        <v>269.99</v>
      </c>
    </row>
    <row r="160" spans="1:2" x14ac:dyDescent="0.3">
      <c r="A160" s="14">
        <v>2016</v>
      </c>
      <c r="B160" s="2">
        <v>999.98</v>
      </c>
    </row>
    <row r="161" spans="1:2" x14ac:dyDescent="0.3">
      <c r="A161" s="14">
        <v>2016</v>
      </c>
      <c r="B161" s="2">
        <v>1059.98</v>
      </c>
    </row>
    <row r="162" spans="1:2" x14ac:dyDescent="0.3">
      <c r="A162" s="14">
        <v>2016</v>
      </c>
      <c r="B162" s="2">
        <v>1199.98</v>
      </c>
    </row>
    <row r="163" spans="1:2" x14ac:dyDescent="0.3">
      <c r="A163" s="14">
        <v>2016</v>
      </c>
      <c r="B163" s="2">
        <v>599.98</v>
      </c>
    </row>
    <row r="164" spans="1:2" x14ac:dyDescent="0.3">
      <c r="A164" s="14">
        <v>2016</v>
      </c>
      <c r="B164" s="2">
        <v>898</v>
      </c>
    </row>
    <row r="165" spans="1:2" x14ac:dyDescent="0.3">
      <c r="A165" s="14">
        <v>2016</v>
      </c>
      <c r="B165" s="2">
        <v>269.99</v>
      </c>
    </row>
    <row r="166" spans="1:2" x14ac:dyDescent="0.3">
      <c r="A166" s="14">
        <v>2016</v>
      </c>
      <c r="B166" s="2">
        <v>539.98</v>
      </c>
    </row>
    <row r="167" spans="1:2" x14ac:dyDescent="0.3">
      <c r="A167" s="14">
        <v>2016</v>
      </c>
      <c r="B167" s="2">
        <v>449</v>
      </c>
    </row>
    <row r="168" spans="1:2" x14ac:dyDescent="0.3">
      <c r="A168" s="14">
        <v>2016</v>
      </c>
      <c r="B168" s="2">
        <v>299.99</v>
      </c>
    </row>
    <row r="169" spans="1:2" x14ac:dyDescent="0.3">
      <c r="A169" s="14">
        <v>2016</v>
      </c>
      <c r="B169" s="2">
        <v>269.99</v>
      </c>
    </row>
    <row r="170" spans="1:2" x14ac:dyDescent="0.3">
      <c r="A170" s="14">
        <v>2016</v>
      </c>
      <c r="B170" s="2">
        <v>749.99</v>
      </c>
    </row>
    <row r="171" spans="1:2" x14ac:dyDescent="0.3">
      <c r="A171" s="14">
        <v>2016</v>
      </c>
      <c r="B171" s="2">
        <v>858</v>
      </c>
    </row>
    <row r="172" spans="1:2" x14ac:dyDescent="0.3">
      <c r="A172" s="14">
        <v>2016</v>
      </c>
      <c r="B172" s="2">
        <v>539.98</v>
      </c>
    </row>
    <row r="173" spans="1:2" x14ac:dyDescent="0.3">
      <c r="A173" s="14">
        <v>2016</v>
      </c>
      <c r="B173" s="2">
        <v>2899.99</v>
      </c>
    </row>
    <row r="174" spans="1:2" x14ac:dyDescent="0.3">
      <c r="A174" s="14">
        <v>2016</v>
      </c>
      <c r="B174" s="2">
        <v>529.99</v>
      </c>
    </row>
    <row r="175" spans="1:2" x14ac:dyDescent="0.3">
      <c r="A175" s="14">
        <v>2016</v>
      </c>
      <c r="B175" s="2">
        <v>269.99</v>
      </c>
    </row>
    <row r="176" spans="1:2" x14ac:dyDescent="0.3">
      <c r="A176" s="14">
        <v>2016</v>
      </c>
      <c r="B176" s="2">
        <v>499.99</v>
      </c>
    </row>
    <row r="177" spans="1:2" x14ac:dyDescent="0.3">
      <c r="A177" s="14">
        <v>2016</v>
      </c>
      <c r="B177" s="2">
        <v>1059.98</v>
      </c>
    </row>
    <row r="178" spans="1:2" x14ac:dyDescent="0.3">
      <c r="A178" s="14">
        <v>2016</v>
      </c>
      <c r="B178" s="2">
        <v>2641.98</v>
      </c>
    </row>
    <row r="179" spans="1:2" x14ac:dyDescent="0.3">
      <c r="A179" s="14">
        <v>2016</v>
      </c>
      <c r="B179" s="2">
        <v>269.99</v>
      </c>
    </row>
    <row r="180" spans="1:2" x14ac:dyDescent="0.3">
      <c r="A180" s="14">
        <v>2016</v>
      </c>
      <c r="B180" s="2">
        <v>3599.98</v>
      </c>
    </row>
    <row r="181" spans="1:2" x14ac:dyDescent="0.3">
      <c r="A181" s="14">
        <v>2016</v>
      </c>
      <c r="B181" s="2">
        <v>539.98</v>
      </c>
    </row>
    <row r="182" spans="1:2" x14ac:dyDescent="0.3">
      <c r="A182" s="14">
        <v>2016</v>
      </c>
      <c r="B182" s="2">
        <v>999.98</v>
      </c>
    </row>
    <row r="183" spans="1:2" x14ac:dyDescent="0.3">
      <c r="A183" s="14">
        <v>2016</v>
      </c>
      <c r="B183" s="2">
        <v>898</v>
      </c>
    </row>
    <row r="184" spans="1:2" x14ac:dyDescent="0.3">
      <c r="A184" s="14">
        <v>2016</v>
      </c>
      <c r="B184" s="2">
        <v>999.99</v>
      </c>
    </row>
    <row r="185" spans="1:2" x14ac:dyDescent="0.3">
      <c r="A185" s="14">
        <v>2016</v>
      </c>
      <c r="B185" s="2">
        <v>999.98</v>
      </c>
    </row>
    <row r="186" spans="1:2" x14ac:dyDescent="0.3">
      <c r="A186" s="14">
        <v>2016</v>
      </c>
      <c r="B186" s="2">
        <v>539.98</v>
      </c>
    </row>
    <row r="187" spans="1:2" x14ac:dyDescent="0.3">
      <c r="A187" s="14">
        <v>2016</v>
      </c>
      <c r="B187" s="2">
        <v>599.98</v>
      </c>
    </row>
    <row r="188" spans="1:2" x14ac:dyDescent="0.3">
      <c r="A188" s="14">
        <v>2016</v>
      </c>
      <c r="B188" s="2">
        <v>1099.98</v>
      </c>
    </row>
    <row r="189" spans="1:2" x14ac:dyDescent="0.3">
      <c r="A189" s="14">
        <v>2016</v>
      </c>
      <c r="B189" s="2">
        <v>549.99</v>
      </c>
    </row>
    <row r="190" spans="1:2" x14ac:dyDescent="0.3">
      <c r="A190" s="14">
        <v>2016</v>
      </c>
      <c r="B190" s="2">
        <v>749.99</v>
      </c>
    </row>
    <row r="191" spans="1:2" x14ac:dyDescent="0.3">
      <c r="A191" s="14">
        <v>2016</v>
      </c>
      <c r="B191" s="2">
        <v>299.99</v>
      </c>
    </row>
    <row r="192" spans="1:2" x14ac:dyDescent="0.3">
      <c r="A192" s="14">
        <v>2016</v>
      </c>
      <c r="B192" s="2">
        <v>549.99</v>
      </c>
    </row>
    <row r="193" spans="1:2" x14ac:dyDescent="0.3">
      <c r="A193" s="14">
        <v>2016</v>
      </c>
      <c r="B193" s="2">
        <v>599.98</v>
      </c>
    </row>
    <row r="194" spans="1:2" x14ac:dyDescent="0.3">
      <c r="A194" s="14">
        <v>2016</v>
      </c>
      <c r="B194" s="2">
        <v>1099.98</v>
      </c>
    </row>
    <row r="195" spans="1:2" x14ac:dyDescent="0.3">
      <c r="A195" s="14">
        <v>2016</v>
      </c>
      <c r="B195" s="2">
        <v>269.99</v>
      </c>
    </row>
    <row r="196" spans="1:2" x14ac:dyDescent="0.3">
      <c r="A196" s="14">
        <v>2016</v>
      </c>
      <c r="B196" s="2">
        <v>2641.98</v>
      </c>
    </row>
    <row r="197" spans="1:2" x14ac:dyDescent="0.3">
      <c r="A197" s="14">
        <v>2016</v>
      </c>
      <c r="B197" s="2">
        <v>449</v>
      </c>
    </row>
    <row r="198" spans="1:2" x14ac:dyDescent="0.3">
      <c r="A198" s="14">
        <v>2016</v>
      </c>
      <c r="B198" s="2">
        <v>539.98</v>
      </c>
    </row>
    <row r="199" spans="1:2" x14ac:dyDescent="0.3">
      <c r="A199" s="14">
        <v>2016</v>
      </c>
      <c r="B199" s="2">
        <v>429</v>
      </c>
    </row>
    <row r="200" spans="1:2" x14ac:dyDescent="0.3">
      <c r="A200" s="14">
        <v>2016</v>
      </c>
      <c r="B200" s="2">
        <v>539.98</v>
      </c>
    </row>
    <row r="201" spans="1:2" x14ac:dyDescent="0.3">
      <c r="A201" s="14">
        <v>2016</v>
      </c>
      <c r="B201" s="2">
        <v>1320.99</v>
      </c>
    </row>
    <row r="202" spans="1:2" x14ac:dyDescent="0.3">
      <c r="A202" s="14">
        <v>2016</v>
      </c>
      <c r="B202" s="2">
        <v>1549</v>
      </c>
    </row>
    <row r="203" spans="1:2" x14ac:dyDescent="0.3">
      <c r="A203" s="14">
        <v>2016</v>
      </c>
      <c r="B203" s="2">
        <v>1999.98</v>
      </c>
    </row>
    <row r="204" spans="1:2" x14ac:dyDescent="0.3">
      <c r="A204" s="14">
        <v>2016</v>
      </c>
      <c r="B204" s="2">
        <v>449</v>
      </c>
    </row>
    <row r="205" spans="1:2" x14ac:dyDescent="0.3">
      <c r="A205" s="14">
        <v>2016</v>
      </c>
      <c r="B205" s="2">
        <v>599.99</v>
      </c>
    </row>
    <row r="206" spans="1:2" x14ac:dyDescent="0.3">
      <c r="A206" s="14">
        <v>2016</v>
      </c>
      <c r="B206" s="2">
        <v>1199.98</v>
      </c>
    </row>
    <row r="207" spans="1:2" x14ac:dyDescent="0.3">
      <c r="A207" s="14">
        <v>2016</v>
      </c>
      <c r="B207" s="2">
        <v>549.99</v>
      </c>
    </row>
    <row r="208" spans="1:2" x14ac:dyDescent="0.3">
      <c r="A208" s="14">
        <v>2016</v>
      </c>
      <c r="B208" s="2">
        <v>449</v>
      </c>
    </row>
    <row r="209" spans="1:2" x14ac:dyDescent="0.3">
      <c r="A209" s="14">
        <v>2016</v>
      </c>
      <c r="B209" s="2">
        <v>858</v>
      </c>
    </row>
    <row r="210" spans="1:2" x14ac:dyDescent="0.3">
      <c r="A210" s="14">
        <v>2016</v>
      </c>
      <c r="B210" s="2">
        <v>549.99</v>
      </c>
    </row>
    <row r="211" spans="1:2" x14ac:dyDescent="0.3">
      <c r="A211" s="14">
        <v>2016</v>
      </c>
      <c r="B211" s="2">
        <v>539.98</v>
      </c>
    </row>
    <row r="212" spans="1:2" x14ac:dyDescent="0.3">
      <c r="A212" s="14">
        <v>2016</v>
      </c>
      <c r="B212" s="2">
        <v>269.99</v>
      </c>
    </row>
    <row r="213" spans="1:2" x14ac:dyDescent="0.3">
      <c r="A213" s="14">
        <v>2016</v>
      </c>
      <c r="B213" s="2">
        <v>1199.98</v>
      </c>
    </row>
    <row r="214" spans="1:2" x14ac:dyDescent="0.3">
      <c r="A214" s="14">
        <v>2016</v>
      </c>
      <c r="B214" s="2">
        <v>1999.98</v>
      </c>
    </row>
    <row r="215" spans="1:2" x14ac:dyDescent="0.3">
      <c r="A215" s="14">
        <v>2016</v>
      </c>
      <c r="B215" s="2">
        <v>499.99</v>
      </c>
    </row>
    <row r="216" spans="1:2" x14ac:dyDescent="0.3">
      <c r="A216" s="14">
        <v>2016</v>
      </c>
      <c r="B216" s="2">
        <v>599.98</v>
      </c>
    </row>
    <row r="217" spans="1:2" x14ac:dyDescent="0.3">
      <c r="A217" s="14">
        <v>2016</v>
      </c>
      <c r="B217" s="2">
        <v>1199.98</v>
      </c>
    </row>
    <row r="218" spans="1:2" x14ac:dyDescent="0.3">
      <c r="A218" s="14">
        <v>2016</v>
      </c>
      <c r="B218" s="2">
        <v>469.99</v>
      </c>
    </row>
    <row r="219" spans="1:2" x14ac:dyDescent="0.3">
      <c r="A219" s="14">
        <v>2016</v>
      </c>
      <c r="B219" s="2">
        <v>999.99</v>
      </c>
    </row>
    <row r="220" spans="1:2" x14ac:dyDescent="0.3">
      <c r="A220" s="14">
        <v>2016</v>
      </c>
      <c r="B220" s="2">
        <v>7999.98</v>
      </c>
    </row>
    <row r="221" spans="1:2" x14ac:dyDescent="0.3">
      <c r="A221" s="14">
        <v>2016</v>
      </c>
      <c r="B221" s="2">
        <v>529.99</v>
      </c>
    </row>
    <row r="222" spans="1:2" x14ac:dyDescent="0.3">
      <c r="A222" s="14">
        <v>2016</v>
      </c>
      <c r="B222" s="2">
        <v>549.99</v>
      </c>
    </row>
    <row r="223" spans="1:2" x14ac:dyDescent="0.3">
      <c r="A223" s="14">
        <v>2016</v>
      </c>
      <c r="B223" s="2">
        <v>3361.98</v>
      </c>
    </row>
    <row r="224" spans="1:2" x14ac:dyDescent="0.3">
      <c r="A224" s="14">
        <v>2016</v>
      </c>
      <c r="B224" s="2">
        <v>1320.99</v>
      </c>
    </row>
    <row r="225" spans="1:2" x14ac:dyDescent="0.3">
      <c r="A225" s="14">
        <v>2016</v>
      </c>
      <c r="B225" s="2">
        <v>599.99</v>
      </c>
    </row>
    <row r="226" spans="1:2" x14ac:dyDescent="0.3">
      <c r="A226" s="14">
        <v>2016</v>
      </c>
      <c r="B226" s="2">
        <v>1099.98</v>
      </c>
    </row>
    <row r="227" spans="1:2" x14ac:dyDescent="0.3">
      <c r="A227" s="14">
        <v>2016</v>
      </c>
      <c r="B227" s="2">
        <v>599.99</v>
      </c>
    </row>
    <row r="228" spans="1:2" x14ac:dyDescent="0.3">
      <c r="A228" s="14">
        <v>2016</v>
      </c>
      <c r="B228" s="2">
        <v>499.99</v>
      </c>
    </row>
    <row r="229" spans="1:2" x14ac:dyDescent="0.3">
      <c r="A229" s="14">
        <v>2016</v>
      </c>
      <c r="B229" s="2">
        <v>429</v>
      </c>
    </row>
    <row r="230" spans="1:2" x14ac:dyDescent="0.3">
      <c r="A230" s="14">
        <v>2016</v>
      </c>
      <c r="B230" s="2">
        <v>449</v>
      </c>
    </row>
    <row r="231" spans="1:2" x14ac:dyDescent="0.3">
      <c r="A231" s="14">
        <v>2016</v>
      </c>
      <c r="B231" s="2">
        <v>898</v>
      </c>
    </row>
    <row r="232" spans="1:2" x14ac:dyDescent="0.3">
      <c r="A232" s="14">
        <v>2016</v>
      </c>
      <c r="B232" s="2">
        <v>539.98</v>
      </c>
    </row>
    <row r="233" spans="1:2" x14ac:dyDescent="0.3">
      <c r="A233" s="14">
        <v>2016</v>
      </c>
      <c r="B233" s="2">
        <v>5999.98</v>
      </c>
    </row>
    <row r="234" spans="1:2" x14ac:dyDescent="0.3">
      <c r="A234" s="14">
        <v>2016</v>
      </c>
      <c r="B234" s="2">
        <v>858</v>
      </c>
    </row>
    <row r="235" spans="1:2" x14ac:dyDescent="0.3">
      <c r="A235" s="14">
        <v>2016</v>
      </c>
      <c r="B235" s="2">
        <v>469.99</v>
      </c>
    </row>
    <row r="236" spans="1:2" x14ac:dyDescent="0.3">
      <c r="A236" s="14">
        <v>2016</v>
      </c>
      <c r="B236" s="2">
        <v>999.98</v>
      </c>
    </row>
    <row r="237" spans="1:2" x14ac:dyDescent="0.3">
      <c r="A237" s="14">
        <v>2016</v>
      </c>
      <c r="B237" s="2">
        <v>599.99</v>
      </c>
    </row>
    <row r="238" spans="1:2" x14ac:dyDescent="0.3">
      <c r="A238" s="14">
        <v>2016</v>
      </c>
      <c r="B238" s="2">
        <v>549.99</v>
      </c>
    </row>
    <row r="239" spans="1:2" x14ac:dyDescent="0.3">
      <c r="A239" s="14">
        <v>2016</v>
      </c>
      <c r="B239" s="2">
        <v>429</v>
      </c>
    </row>
    <row r="240" spans="1:2" x14ac:dyDescent="0.3">
      <c r="A240" s="14">
        <v>2016</v>
      </c>
      <c r="B240" s="2">
        <v>3098</v>
      </c>
    </row>
    <row r="241" spans="1:2" x14ac:dyDescent="0.3">
      <c r="A241" s="14">
        <v>2016</v>
      </c>
      <c r="B241" s="2">
        <v>599.98</v>
      </c>
    </row>
    <row r="242" spans="1:2" x14ac:dyDescent="0.3">
      <c r="A242" s="14">
        <v>2016</v>
      </c>
      <c r="B242" s="2">
        <v>999.98</v>
      </c>
    </row>
    <row r="243" spans="1:2" x14ac:dyDescent="0.3">
      <c r="A243" s="14">
        <v>2016</v>
      </c>
      <c r="B243" s="2">
        <v>999.98</v>
      </c>
    </row>
    <row r="244" spans="1:2" x14ac:dyDescent="0.3">
      <c r="A244" s="14">
        <v>2016</v>
      </c>
      <c r="B244" s="2">
        <v>3361.98</v>
      </c>
    </row>
    <row r="245" spans="1:2" x14ac:dyDescent="0.3">
      <c r="A245" s="14">
        <v>2016</v>
      </c>
      <c r="B245" s="2">
        <v>599.99</v>
      </c>
    </row>
    <row r="246" spans="1:2" x14ac:dyDescent="0.3">
      <c r="A246" s="14">
        <v>2016</v>
      </c>
      <c r="B246" s="2">
        <v>1999.98</v>
      </c>
    </row>
    <row r="247" spans="1:2" x14ac:dyDescent="0.3">
      <c r="A247" s="14">
        <v>2016</v>
      </c>
      <c r="B247" s="2">
        <v>599.98</v>
      </c>
    </row>
    <row r="248" spans="1:2" x14ac:dyDescent="0.3">
      <c r="A248" s="14">
        <v>2016</v>
      </c>
      <c r="B248" s="2">
        <v>1059.98</v>
      </c>
    </row>
    <row r="249" spans="1:2" x14ac:dyDescent="0.3">
      <c r="A249" s="14">
        <v>2016</v>
      </c>
      <c r="B249" s="2">
        <v>5799.98</v>
      </c>
    </row>
    <row r="250" spans="1:2" x14ac:dyDescent="0.3">
      <c r="A250" s="14">
        <v>2016</v>
      </c>
      <c r="B250" s="2">
        <v>449</v>
      </c>
    </row>
    <row r="251" spans="1:2" x14ac:dyDescent="0.3">
      <c r="A251" s="14">
        <v>2016</v>
      </c>
      <c r="B251" s="2">
        <v>5999.98</v>
      </c>
    </row>
    <row r="252" spans="1:2" x14ac:dyDescent="0.3">
      <c r="A252" s="14">
        <v>2016</v>
      </c>
      <c r="B252" s="2">
        <v>599.98</v>
      </c>
    </row>
    <row r="253" spans="1:2" x14ac:dyDescent="0.3">
      <c r="A253" s="14">
        <v>2016</v>
      </c>
      <c r="B253" s="2">
        <v>539.98</v>
      </c>
    </row>
    <row r="254" spans="1:2" x14ac:dyDescent="0.3">
      <c r="A254" s="14">
        <v>2016</v>
      </c>
      <c r="B254" s="2">
        <v>529.99</v>
      </c>
    </row>
    <row r="255" spans="1:2" x14ac:dyDescent="0.3">
      <c r="A255" s="14">
        <v>2016</v>
      </c>
      <c r="B255" s="2">
        <v>1199.98</v>
      </c>
    </row>
    <row r="256" spans="1:2" x14ac:dyDescent="0.3">
      <c r="A256" s="14">
        <v>2016</v>
      </c>
      <c r="B256" s="2">
        <v>599.98</v>
      </c>
    </row>
    <row r="257" spans="1:2" x14ac:dyDescent="0.3">
      <c r="A257" s="14">
        <v>2016</v>
      </c>
      <c r="B257" s="2">
        <v>1549</v>
      </c>
    </row>
    <row r="258" spans="1:2" x14ac:dyDescent="0.3">
      <c r="A258" s="14">
        <v>2016</v>
      </c>
      <c r="B258" s="2">
        <v>3599.98</v>
      </c>
    </row>
    <row r="259" spans="1:2" x14ac:dyDescent="0.3">
      <c r="A259" s="14">
        <v>2016</v>
      </c>
      <c r="B259" s="2">
        <v>3999.99</v>
      </c>
    </row>
    <row r="260" spans="1:2" x14ac:dyDescent="0.3">
      <c r="A260" s="14">
        <v>2016</v>
      </c>
      <c r="B260" s="2">
        <v>1320.99</v>
      </c>
    </row>
    <row r="261" spans="1:2" x14ac:dyDescent="0.3">
      <c r="A261" s="14">
        <v>2016</v>
      </c>
      <c r="B261" s="2">
        <v>939.98</v>
      </c>
    </row>
    <row r="262" spans="1:2" x14ac:dyDescent="0.3">
      <c r="A262" s="14">
        <v>2016</v>
      </c>
      <c r="B262" s="2">
        <v>999.99</v>
      </c>
    </row>
    <row r="263" spans="1:2" x14ac:dyDescent="0.3">
      <c r="A263" s="14">
        <v>2016</v>
      </c>
      <c r="B263" s="2">
        <v>469.99</v>
      </c>
    </row>
    <row r="264" spans="1:2" x14ac:dyDescent="0.3">
      <c r="A264" s="14">
        <v>2016</v>
      </c>
      <c r="B264" s="2">
        <v>1680.99</v>
      </c>
    </row>
    <row r="265" spans="1:2" x14ac:dyDescent="0.3">
      <c r="A265" s="14">
        <v>2016</v>
      </c>
      <c r="B265" s="2">
        <v>499.99</v>
      </c>
    </row>
    <row r="266" spans="1:2" x14ac:dyDescent="0.3">
      <c r="A266" s="14">
        <v>2016</v>
      </c>
      <c r="B266" s="2">
        <v>1059.98</v>
      </c>
    </row>
    <row r="267" spans="1:2" x14ac:dyDescent="0.3">
      <c r="A267" s="14">
        <v>2016</v>
      </c>
      <c r="B267" s="2">
        <v>539.98</v>
      </c>
    </row>
    <row r="268" spans="1:2" x14ac:dyDescent="0.3">
      <c r="A268" s="14">
        <v>2016</v>
      </c>
      <c r="B268" s="2">
        <v>1799.99</v>
      </c>
    </row>
    <row r="269" spans="1:2" x14ac:dyDescent="0.3">
      <c r="A269" s="14">
        <v>2016</v>
      </c>
      <c r="B269" s="2">
        <v>539.98</v>
      </c>
    </row>
    <row r="270" spans="1:2" x14ac:dyDescent="0.3">
      <c r="A270" s="14">
        <v>2016</v>
      </c>
      <c r="B270" s="2">
        <v>429</v>
      </c>
    </row>
    <row r="271" spans="1:2" x14ac:dyDescent="0.3">
      <c r="A271" s="14">
        <v>2016</v>
      </c>
      <c r="B271" s="2">
        <v>269.99</v>
      </c>
    </row>
    <row r="272" spans="1:2" x14ac:dyDescent="0.3">
      <c r="A272" s="14">
        <v>2016</v>
      </c>
      <c r="B272" s="2">
        <v>749.99</v>
      </c>
    </row>
    <row r="273" spans="1:2" x14ac:dyDescent="0.3">
      <c r="A273" s="14">
        <v>2016</v>
      </c>
      <c r="B273" s="2">
        <v>3098</v>
      </c>
    </row>
    <row r="274" spans="1:2" x14ac:dyDescent="0.3">
      <c r="A274" s="14">
        <v>2016</v>
      </c>
      <c r="B274" s="2">
        <v>549.99</v>
      </c>
    </row>
    <row r="275" spans="1:2" x14ac:dyDescent="0.3">
      <c r="A275" s="14">
        <v>2016</v>
      </c>
      <c r="B275" s="2">
        <v>2899.99</v>
      </c>
    </row>
    <row r="276" spans="1:2" x14ac:dyDescent="0.3">
      <c r="A276" s="14">
        <v>2016</v>
      </c>
      <c r="B276" s="2">
        <v>1680.99</v>
      </c>
    </row>
    <row r="277" spans="1:2" x14ac:dyDescent="0.3">
      <c r="A277" s="14">
        <v>2016</v>
      </c>
      <c r="B277" s="2">
        <v>539.98</v>
      </c>
    </row>
    <row r="278" spans="1:2" x14ac:dyDescent="0.3">
      <c r="A278" s="14">
        <v>2016</v>
      </c>
      <c r="B278" s="2">
        <v>3098</v>
      </c>
    </row>
    <row r="279" spans="1:2" x14ac:dyDescent="0.3">
      <c r="A279" s="14">
        <v>2016</v>
      </c>
      <c r="B279" s="2">
        <v>449</v>
      </c>
    </row>
    <row r="280" spans="1:2" x14ac:dyDescent="0.3">
      <c r="A280" s="14">
        <v>2016</v>
      </c>
      <c r="B280" s="2">
        <v>3599.98</v>
      </c>
    </row>
    <row r="281" spans="1:2" x14ac:dyDescent="0.3">
      <c r="A281" s="14">
        <v>2016</v>
      </c>
      <c r="B281" s="2">
        <v>1199.98</v>
      </c>
    </row>
    <row r="282" spans="1:2" x14ac:dyDescent="0.3">
      <c r="A282" s="14">
        <v>2016</v>
      </c>
      <c r="B282" s="2">
        <v>599.99</v>
      </c>
    </row>
    <row r="283" spans="1:2" x14ac:dyDescent="0.3">
      <c r="A283" s="14">
        <v>2016</v>
      </c>
      <c r="B283" s="2">
        <v>299.99</v>
      </c>
    </row>
    <row r="284" spans="1:2" x14ac:dyDescent="0.3">
      <c r="A284" s="14">
        <v>2016</v>
      </c>
      <c r="B284" s="2">
        <v>1199.98</v>
      </c>
    </row>
    <row r="285" spans="1:2" x14ac:dyDescent="0.3">
      <c r="A285" s="14">
        <v>2016</v>
      </c>
      <c r="B285" s="2">
        <v>749.99</v>
      </c>
    </row>
    <row r="286" spans="1:2" x14ac:dyDescent="0.3">
      <c r="A286" s="14">
        <v>2016</v>
      </c>
      <c r="B286" s="2">
        <v>939.98</v>
      </c>
    </row>
    <row r="287" spans="1:2" x14ac:dyDescent="0.3">
      <c r="A287" s="14">
        <v>2016</v>
      </c>
      <c r="B287" s="2">
        <v>449</v>
      </c>
    </row>
    <row r="288" spans="1:2" x14ac:dyDescent="0.3">
      <c r="A288" s="14">
        <v>2016</v>
      </c>
      <c r="B288" s="2">
        <v>449</v>
      </c>
    </row>
    <row r="289" spans="1:2" x14ac:dyDescent="0.3">
      <c r="A289" s="14">
        <v>2016</v>
      </c>
      <c r="B289" s="2">
        <v>269.99</v>
      </c>
    </row>
    <row r="290" spans="1:2" x14ac:dyDescent="0.3">
      <c r="A290" s="14">
        <v>2016</v>
      </c>
      <c r="B290" s="2">
        <v>749.99</v>
      </c>
    </row>
    <row r="291" spans="1:2" x14ac:dyDescent="0.3">
      <c r="A291" s="14">
        <v>2016</v>
      </c>
      <c r="B291" s="2">
        <v>539.98</v>
      </c>
    </row>
    <row r="292" spans="1:2" x14ac:dyDescent="0.3">
      <c r="A292" s="14">
        <v>2016</v>
      </c>
      <c r="B292" s="2">
        <v>269.99</v>
      </c>
    </row>
    <row r="293" spans="1:2" x14ac:dyDescent="0.3">
      <c r="A293" s="14">
        <v>2016</v>
      </c>
      <c r="B293" s="2">
        <v>269.99</v>
      </c>
    </row>
    <row r="294" spans="1:2" x14ac:dyDescent="0.3">
      <c r="A294" s="14">
        <v>2016</v>
      </c>
      <c r="B294" s="2">
        <v>999.98</v>
      </c>
    </row>
    <row r="295" spans="1:2" x14ac:dyDescent="0.3">
      <c r="A295" s="14">
        <v>2016</v>
      </c>
      <c r="B295" s="2">
        <v>7999.98</v>
      </c>
    </row>
    <row r="296" spans="1:2" x14ac:dyDescent="0.3">
      <c r="A296" s="14">
        <v>2016</v>
      </c>
      <c r="B296" s="2">
        <v>599.98</v>
      </c>
    </row>
    <row r="297" spans="1:2" x14ac:dyDescent="0.3">
      <c r="A297" s="14">
        <v>2016</v>
      </c>
      <c r="B297" s="2">
        <v>1099.98</v>
      </c>
    </row>
    <row r="298" spans="1:2" x14ac:dyDescent="0.3">
      <c r="A298" s="14">
        <v>2016</v>
      </c>
      <c r="B298" s="2">
        <v>3361.98</v>
      </c>
    </row>
    <row r="299" spans="1:2" x14ac:dyDescent="0.3">
      <c r="A299" s="14">
        <v>2016</v>
      </c>
      <c r="B299" s="2">
        <v>7999.98</v>
      </c>
    </row>
    <row r="300" spans="1:2" x14ac:dyDescent="0.3">
      <c r="A300" s="14">
        <v>2016</v>
      </c>
      <c r="B300" s="2">
        <v>1199.98</v>
      </c>
    </row>
    <row r="301" spans="1:2" x14ac:dyDescent="0.3">
      <c r="A301" s="14">
        <v>2016</v>
      </c>
      <c r="B301" s="2">
        <v>1099.98</v>
      </c>
    </row>
    <row r="302" spans="1:2" x14ac:dyDescent="0.3">
      <c r="A302" s="14">
        <v>2016</v>
      </c>
      <c r="B302" s="2">
        <v>1099.98</v>
      </c>
    </row>
    <row r="303" spans="1:2" x14ac:dyDescent="0.3">
      <c r="A303" s="14">
        <v>2016</v>
      </c>
      <c r="B303" s="2">
        <v>529.99</v>
      </c>
    </row>
    <row r="304" spans="1:2" x14ac:dyDescent="0.3">
      <c r="A304" s="14">
        <v>2016</v>
      </c>
      <c r="B304" s="2">
        <v>269.99</v>
      </c>
    </row>
    <row r="305" spans="1:2" x14ac:dyDescent="0.3">
      <c r="A305" s="14">
        <v>2016</v>
      </c>
      <c r="B305" s="2">
        <v>429</v>
      </c>
    </row>
    <row r="306" spans="1:2" x14ac:dyDescent="0.3">
      <c r="A306" s="14">
        <v>2016</v>
      </c>
      <c r="B306" s="2">
        <v>999.99</v>
      </c>
    </row>
    <row r="307" spans="1:2" x14ac:dyDescent="0.3">
      <c r="A307" s="14">
        <v>2016</v>
      </c>
      <c r="B307" s="2">
        <v>449</v>
      </c>
    </row>
    <row r="308" spans="1:2" x14ac:dyDescent="0.3">
      <c r="A308" s="14">
        <v>2016</v>
      </c>
      <c r="B308" s="2">
        <v>1059.98</v>
      </c>
    </row>
    <row r="309" spans="1:2" x14ac:dyDescent="0.3">
      <c r="A309" s="14">
        <v>2016</v>
      </c>
      <c r="B309" s="2">
        <v>5999.98</v>
      </c>
    </row>
    <row r="310" spans="1:2" x14ac:dyDescent="0.3">
      <c r="A310" s="14">
        <v>2016</v>
      </c>
      <c r="B310" s="2">
        <v>898</v>
      </c>
    </row>
    <row r="311" spans="1:2" x14ac:dyDescent="0.3">
      <c r="A311" s="14">
        <v>2016</v>
      </c>
      <c r="B311" s="2">
        <v>599.99</v>
      </c>
    </row>
    <row r="312" spans="1:2" x14ac:dyDescent="0.3">
      <c r="A312" s="14">
        <v>2016</v>
      </c>
      <c r="B312" s="2">
        <v>3361.98</v>
      </c>
    </row>
    <row r="313" spans="1:2" x14ac:dyDescent="0.3">
      <c r="A313" s="14">
        <v>2016</v>
      </c>
      <c r="B313" s="2">
        <v>999.99</v>
      </c>
    </row>
    <row r="314" spans="1:2" x14ac:dyDescent="0.3">
      <c r="A314" s="14">
        <v>2016</v>
      </c>
      <c r="B314" s="2">
        <v>2999.99</v>
      </c>
    </row>
    <row r="315" spans="1:2" x14ac:dyDescent="0.3">
      <c r="A315" s="14">
        <v>2016</v>
      </c>
      <c r="B315" s="2">
        <v>429</v>
      </c>
    </row>
    <row r="316" spans="1:2" x14ac:dyDescent="0.3">
      <c r="A316" s="14">
        <v>2016</v>
      </c>
      <c r="B316" s="2">
        <v>539.98</v>
      </c>
    </row>
    <row r="317" spans="1:2" x14ac:dyDescent="0.3">
      <c r="A317" s="14">
        <v>2016</v>
      </c>
      <c r="B317" s="2">
        <v>449</v>
      </c>
    </row>
    <row r="318" spans="1:2" x14ac:dyDescent="0.3">
      <c r="A318" s="14">
        <v>2016</v>
      </c>
      <c r="B318" s="2">
        <v>539.98</v>
      </c>
    </row>
    <row r="319" spans="1:2" x14ac:dyDescent="0.3">
      <c r="A319" s="14">
        <v>2016</v>
      </c>
      <c r="B319" s="2">
        <v>1680.99</v>
      </c>
    </row>
    <row r="320" spans="1:2" x14ac:dyDescent="0.3">
      <c r="A320" s="14">
        <v>2016</v>
      </c>
      <c r="B320" s="2">
        <v>539.98</v>
      </c>
    </row>
    <row r="321" spans="1:2" x14ac:dyDescent="0.3">
      <c r="A321" s="14">
        <v>2016</v>
      </c>
      <c r="B321" s="2">
        <v>1199.98</v>
      </c>
    </row>
    <row r="322" spans="1:2" x14ac:dyDescent="0.3">
      <c r="A322" s="14">
        <v>2016</v>
      </c>
      <c r="B322" s="2">
        <v>539.98</v>
      </c>
    </row>
    <row r="323" spans="1:2" x14ac:dyDescent="0.3">
      <c r="A323" s="14">
        <v>2016</v>
      </c>
      <c r="B323" s="2">
        <v>469.99</v>
      </c>
    </row>
    <row r="324" spans="1:2" x14ac:dyDescent="0.3">
      <c r="A324" s="14">
        <v>2016</v>
      </c>
      <c r="B324" s="2">
        <v>269.99</v>
      </c>
    </row>
    <row r="325" spans="1:2" x14ac:dyDescent="0.3">
      <c r="A325" s="14">
        <v>2016</v>
      </c>
      <c r="B325" s="2">
        <v>269.99</v>
      </c>
    </row>
    <row r="326" spans="1:2" x14ac:dyDescent="0.3">
      <c r="A326" s="14">
        <v>2016</v>
      </c>
      <c r="B326" s="2">
        <v>1099.98</v>
      </c>
    </row>
    <row r="327" spans="1:2" x14ac:dyDescent="0.3">
      <c r="A327" s="14">
        <v>2016</v>
      </c>
      <c r="B327" s="2">
        <v>599.98</v>
      </c>
    </row>
    <row r="328" spans="1:2" x14ac:dyDescent="0.3">
      <c r="A328" s="14">
        <v>2016</v>
      </c>
      <c r="B328" s="2">
        <v>999.98</v>
      </c>
    </row>
    <row r="329" spans="1:2" x14ac:dyDescent="0.3">
      <c r="A329" s="14">
        <v>2016</v>
      </c>
      <c r="B329" s="2">
        <v>1099.98</v>
      </c>
    </row>
    <row r="330" spans="1:2" x14ac:dyDescent="0.3">
      <c r="A330" s="14">
        <v>2016</v>
      </c>
      <c r="B330" s="2">
        <v>1320.99</v>
      </c>
    </row>
    <row r="331" spans="1:2" x14ac:dyDescent="0.3">
      <c r="A331" s="14">
        <v>2016</v>
      </c>
      <c r="B331" s="2">
        <v>1099.98</v>
      </c>
    </row>
    <row r="332" spans="1:2" x14ac:dyDescent="0.3">
      <c r="A332" s="14">
        <v>2016</v>
      </c>
      <c r="B332" s="2">
        <v>1099.98</v>
      </c>
    </row>
    <row r="333" spans="1:2" x14ac:dyDescent="0.3">
      <c r="A333" s="14">
        <v>2016</v>
      </c>
      <c r="B333" s="2">
        <v>469.99</v>
      </c>
    </row>
    <row r="334" spans="1:2" x14ac:dyDescent="0.3">
      <c r="A334" s="14">
        <v>2016</v>
      </c>
      <c r="B334" s="2">
        <v>299.99</v>
      </c>
    </row>
    <row r="335" spans="1:2" x14ac:dyDescent="0.3">
      <c r="A335" s="14">
        <v>2016</v>
      </c>
      <c r="B335" s="2">
        <v>2641.98</v>
      </c>
    </row>
    <row r="336" spans="1:2" x14ac:dyDescent="0.3">
      <c r="A336" s="14">
        <v>2016</v>
      </c>
      <c r="B336" s="2">
        <v>549.99</v>
      </c>
    </row>
    <row r="337" spans="1:2" x14ac:dyDescent="0.3">
      <c r="A337" s="14">
        <v>2016</v>
      </c>
      <c r="B337" s="2">
        <v>749.99</v>
      </c>
    </row>
    <row r="338" spans="1:2" x14ac:dyDescent="0.3">
      <c r="A338" s="14">
        <v>2016</v>
      </c>
      <c r="B338" s="2">
        <v>539.98</v>
      </c>
    </row>
    <row r="339" spans="1:2" x14ac:dyDescent="0.3">
      <c r="A339" s="14">
        <v>2016</v>
      </c>
      <c r="B339" s="2">
        <v>269.99</v>
      </c>
    </row>
    <row r="340" spans="1:2" x14ac:dyDescent="0.3">
      <c r="A340" s="14">
        <v>2016</v>
      </c>
      <c r="B340" s="2">
        <v>449</v>
      </c>
    </row>
    <row r="341" spans="1:2" x14ac:dyDescent="0.3">
      <c r="A341" s="14">
        <v>2016</v>
      </c>
      <c r="B341" s="2">
        <v>599.99</v>
      </c>
    </row>
    <row r="342" spans="1:2" x14ac:dyDescent="0.3">
      <c r="A342" s="14">
        <v>2016</v>
      </c>
      <c r="B342" s="2">
        <v>539.98</v>
      </c>
    </row>
    <row r="343" spans="1:2" x14ac:dyDescent="0.3">
      <c r="A343" s="14">
        <v>2016</v>
      </c>
      <c r="B343" s="2">
        <v>599.99</v>
      </c>
    </row>
    <row r="344" spans="1:2" x14ac:dyDescent="0.3">
      <c r="A344" s="14">
        <v>2016</v>
      </c>
      <c r="B344" s="2">
        <v>269.99</v>
      </c>
    </row>
    <row r="345" spans="1:2" x14ac:dyDescent="0.3">
      <c r="A345" s="14">
        <v>2016</v>
      </c>
      <c r="B345" s="2">
        <v>449</v>
      </c>
    </row>
    <row r="346" spans="1:2" x14ac:dyDescent="0.3">
      <c r="A346" s="14">
        <v>2016</v>
      </c>
      <c r="B346" s="2">
        <v>449</v>
      </c>
    </row>
    <row r="347" spans="1:2" x14ac:dyDescent="0.3">
      <c r="A347" s="14">
        <v>2016</v>
      </c>
      <c r="B347" s="2">
        <v>2899.99</v>
      </c>
    </row>
    <row r="348" spans="1:2" x14ac:dyDescent="0.3">
      <c r="A348" s="14">
        <v>2016</v>
      </c>
      <c r="B348" s="2">
        <v>469.99</v>
      </c>
    </row>
    <row r="349" spans="1:2" x14ac:dyDescent="0.3">
      <c r="A349" s="14">
        <v>2016</v>
      </c>
      <c r="B349" s="2">
        <v>1999.98</v>
      </c>
    </row>
    <row r="350" spans="1:2" x14ac:dyDescent="0.3">
      <c r="A350" s="14">
        <v>2016</v>
      </c>
      <c r="B350" s="2">
        <v>599.98</v>
      </c>
    </row>
    <row r="351" spans="1:2" x14ac:dyDescent="0.3">
      <c r="A351" s="14">
        <v>2016</v>
      </c>
      <c r="B351" s="2">
        <v>499.99</v>
      </c>
    </row>
    <row r="352" spans="1:2" x14ac:dyDescent="0.3">
      <c r="A352" s="14">
        <v>2016</v>
      </c>
      <c r="B352" s="2">
        <v>539.98</v>
      </c>
    </row>
    <row r="353" spans="1:2" x14ac:dyDescent="0.3">
      <c r="A353" s="14">
        <v>2016</v>
      </c>
      <c r="B353" s="2">
        <v>939.98</v>
      </c>
    </row>
    <row r="354" spans="1:2" x14ac:dyDescent="0.3">
      <c r="A354" s="14">
        <v>2016</v>
      </c>
      <c r="B354" s="2">
        <v>3098</v>
      </c>
    </row>
    <row r="355" spans="1:2" x14ac:dyDescent="0.3">
      <c r="A355" s="14">
        <v>2016</v>
      </c>
      <c r="B355" s="2">
        <v>429</v>
      </c>
    </row>
    <row r="356" spans="1:2" x14ac:dyDescent="0.3">
      <c r="A356" s="14">
        <v>2016</v>
      </c>
      <c r="B356" s="2">
        <v>1199.98</v>
      </c>
    </row>
    <row r="357" spans="1:2" x14ac:dyDescent="0.3">
      <c r="A357" s="14">
        <v>2016</v>
      </c>
      <c r="B357" s="2">
        <v>1320.99</v>
      </c>
    </row>
    <row r="358" spans="1:2" x14ac:dyDescent="0.3">
      <c r="A358" s="14">
        <v>2016</v>
      </c>
      <c r="B358" s="2">
        <v>539.98</v>
      </c>
    </row>
    <row r="359" spans="1:2" x14ac:dyDescent="0.3">
      <c r="A359" s="14">
        <v>2016</v>
      </c>
      <c r="B359" s="2">
        <v>5799.98</v>
      </c>
    </row>
    <row r="360" spans="1:2" x14ac:dyDescent="0.3">
      <c r="A360" s="14">
        <v>2016</v>
      </c>
      <c r="B360" s="2">
        <v>1099.98</v>
      </c>
    </row>
    <row r="361" spans="1:2" x14ac:dyDescent="0.3">
      <c r="A361" s="14">
        <v>2016</v>
      </c>
      <c r="B361" s="2">
        <v>1499.98</v>
      </c>
    </row>
    <row r="362" spans="1:2" x14ac:dyDescent="0.3">
      <c r="A362" s="14">
        <v>2016</v>
      </c>
      <c r="B362" s="2">
        <v>599.99</v>
      </c>
    </row>
    <row r="363" spans="1:2" x14ac:dyDescent="0.3">
      <c r="A363" s="14">
        <v>2016</v>
      </c>
      <c r="B363" s="2">
        <v>1099.98</v>
      </c>
    </row>
    <row r="364" spans="1:2" x14ac:dyDescent="0.3">
      <c r="A364" s="14">
        <v>2016</v>
      </c>
      <c r="B364" s="2">
        <v>599.99</v>
      </c>
    </row>
    <row r="365" spans="1:2" x14ac:dyDescent="0.3">
      <c r="A365" s="14">
        <v>2016</v>
      </c>
      <c r="B365" s="2">
        <v>2899.99</v>
      </c>
    </row>
    <row r="366" spans="1:2" x14ac:dyDescent="0.3">
      <c r="A366" s="14">
        <v>2016</v>
      </c>
      <c r="B366" s="2">
        <v>7999.98</v>
      </c>
    </row>
    <row r="367" spans="1:2" x14ac:dyDescent="0.3">
      <c r="A367" s="14">
        <v>2016</v>
      </c>
      <c r="B367" s="2">
        <v>429</v>
      </c>
    </row>
    <row r="368" spans="1:2" x14ac:dyDescent="0.3">
      <c r="A368" s="14">
        <v>2016</v>
      </c>
      <c r="B368" s="2">
        <v>5999.98</v>
      </c>
    </row>
    <row r="369" spans="1:2" x14ac:dyDescent="0.3">
      <c r="A369" s="14">
        <v>2016</v>
      </c>
      <c r="B369" s="2">
        <v>429</v>
      </c>
    </row>
    <row r="370" spans="1:2" x14ac:dyDescent="0.3">
      <c r="A370" s="14">
        <v>2016</v>
      </c>
      <c r="B370" s="2">
        <v>599.99</v>
      </c>
    </row>
    <row r="371" spans="1:2" x14ac:dyDescent="0.3">
      <c r="A371" s="14">
        <v>2016</v>
      </c>
      <c r="B371" s="2">
        <v>5799.98</v>
      </c>
    </row>
    <row r="372" spans="1:2" x14ac:dyDescent="0.3">
      <c r="A372" s="14">
        <v>2016</v>
      </c>
      <c r="B372" s="2">
        <v>1099.98</v>
      </c>
    </row>
    <row r="373" spans="1:2" x14ac:dyDescent="0.3">
      <c r="A373" s="14">
        <v>2016</v>
      </c>
      <c r="B373" s="2">
        <v>1199.98</v>
      </c>
    </row>
    <row r="374" spans="1:2" x14ac:dyDescent="0.3">
      <c r="A374" s="14">
        <v>2016</v>
      </c>
      <c r="B374" s="2">
        <v>5799.98</v>
      </c>
    </row>
    <row r="375" spans="1:2" x14ac:dyDescent="0.3">
      <c r="A375" s="14">
        <v>2016</v>
      </c>
      <c r="B375" s="2">
        <v>1999.98</v>
      </c>
    </row>
    <row r="376" spans="1:2" x14ac:dyDescent="0.3">
      <c r="A376" s="14">
        <v>2016</v>
      </c>
      <c r="B376" s="2">
        <v>449</v>
      </c>
    </row>
    <row r="377" spans="1:2" x14ac:dyDescent="0.3">
      <c r="A377" s="14">
        <v>2016</v>
      </c>
      <c r="B377" s="2">
        <v>2999.99</v>
      </c>
    </row>
    <row r="378" spans="1:2" x14ac:dyDescent="0.3">
      <c r="A378" s="14">
        <v>2016</v>
      </c>
      <c r="B378" s="2">
        <v>599.99</v>
      </c>
    </row>
    <row r="379" spans="1:2" x14ac:dyDescent="0.3">
      <c r="A379" s="14">
        <v>2016</v>
      </c>
      <c r="B379" s="2">
        <v>2641.98</v>
      </c>
    </row>
    <row r="380" spans="1:2" x14ac:dyDescent="0.3">
      <c r="A380" s="14">
        <v>2016</v>
      </c>
      <c r="B380" s="2">
        <v>539.98</v>
      </c>
    </row>
    <row r="381" spans="1:2" x14ac:dyDescent="0.3">
      <c r="A381" s="14">
        <v>2016</v>
      </c>
      <c r="B381" s="2">
        <v>5799.98</v>
      </c>
    </row>
    <row r="382" spans="1:2" x14ac:dyDescent="0.3">
      <c r="A382" s="14">
        <v>2016</v>
      </c>
      <c r="B382" s="2">
        <v>1099.98</v>
      </c>
    </row>
    <row r="383" spans="1:2" x14ac:dyDescent="0.3">
      <c r="A383" s="14">
        <v>2016</v>
      </c>
      <c r="B383" s="2">
        <v>1499.98</v>
      </c>
    </row>
    <row r="384" spans="1:2" x14ac:dyDescent="0.3">
      <c r="A384" s="14">
        <v>2016</v>
      </c>
      <c r="B384" s="2">
        <v>599.99</v>
      </c>
    </row>
    <row r="385" spans="1:2" x14ac:dyDescent="0.3">
      <c r="A385" s="14">
        <v>2016</v>
      </c>
      <c r="B385" s="2">
        <v>2999.99</v>
      </c>
    </row>
    <row r="386" spans="1:2" x14ac:dyDescent="0.3">
      <c r="A386" s="14">
        <v>2016</v>
      </c>
      <c r="B386" s="2">
        <v>539.98</v>
      </c>
    </row>
    <row r="387" spans="1:2" x14ac:dyDescent="0.3">
      <c r="A387" s="14">
        <v>2016</v>
      </c>
      <c r="B387" s="2">
        <v>269.99</v>
      </c>
    </row>
    <row r="388" spans="1:2" x14ac:dyDescent="0.3">
      <c r="A388" s="14">
        <v>2016</v>
      </c>
      <c r="B388" s="2">
        <v>898</v>
      </c>
    </row>
    <row r="389" spans="1:2" x14ac:dyDescent="0.3">
      <c r="A389" s="14">
        <v>2016</v>
      </c>
      <c r="B389" s="2">
        <v>1499.98</v>
      </c>
    </row>
    <row r="390" spans="1:2" x14ac:dyDescent="0.3">
      <c r="A390" s="14">
        <v>2016</v>
      </c>
      <c r="B390" s="2">
        <v>898</v>
      </c>
    </row>
    <row r="391" spans="1:2" x14ac:dyDescent="0.3">
      <c r="A391" s="14">
        <v>2016</v>
      </c>
      <c r="B391" s="2">
        <v>2641.98</v>
      </c>
    </row>
    <row r="392" spans="1:2" x14ac:dyDescent="0.3">
      <c r="A392" s="14">
        <v>2016</v>
      </c>
      <c r="B392" s="2">
        <v>898</v>
      </c>
    </row>
    <row r="393" spans="1:2" x14ac:dyDescent="0.3">
      <c r="A393" s="14">
        <v>2016</v>
      </c>
      <c r="B393" s="2">
        <v>499.99</v>
      </c>
    </row>
    <row r="394" spans="1:2" x14ac:dyDescent="0.3">
      <c r="A394" s="14">
        <v>2016</v>
      </c>
      <c r="B394" s="2">
        <v>749.99</v>
      </c>
    </row>
    <row r="395" spans="1:2" x14ac:dyDescent="0.3">
      <c r="A395" s="14">
        <v>2016</v>
      </c>
      <c r="B395" s="2">
        <v>7999.98</v>
      </c>
    </row>
    <row r="396" spans="1:2" x14ac:dyDescent="0.3">
      <c r="A396" s="14">
        <v>2016</v>
      </c>
      <c r="B396" s="2">
        <v>1999.98</v>
      </c>
    </row>
    <row r="397" spans="1:2" x14ac:dyDescent="0.3">
      <c r="A397" s="14">
        <v>2016</v>
      </c>
      <c r="B397" s="2">
        <v>299.99</v>
      </c>
    </row>
    <row r="398" spans="1:2" x14ac:dyDescent="0.3">
      <c r="A398" s="14">
        <v>2016</v>
      </c>
      <c r="B398" s="2">
        <v>269.99</v>
      </c>
    </row>
    <row r="399" spans="1:2" x14ac:dyDescent="0.3">
      <c r="A399" s="14">
        <v>2016</v>
      </c>
      <c r="B399" s="2">
        <v>1199.98</v>
      </c>
    </row>
    <row r="400" spans="1:2" x14ac:dyDescent="0.3">
      <c r="A400" s="14">
        <v>2016</v>
      </c>
      <c r="B400" s="2">
        <v>469.99</v>
      </c>
    </row>
    <row r="401" spans="1:2" x14ac:dyDescent="0.3">
      <c r="A401" s="14">
        <v>2016</v>
      </c>
      <c r="B401" s="2">
        <v>898</v>
      </c>
    </row>
    <row r="402" spans="1:2" x14ac:dyDescent="0.3">
      <c r="A402" s="14">
        <v>2016</v>
      </c>
      <c r="B402" s="2">
        <v>999.99</v>
      </c>
    </row>
    <row r="403" spans="1:2" x14ac:dyDescent="0.3">
      <c r="A403" s="14">
        <v>2016</v>
      </c>
      <c r="B403" s="2">
        <v>529.99</v>
      </c>
    </row>
    <row r="404" spans="1:2" x14ac:dyDescent="0.3">
      <c r="A404" s="14">
        <v>2016</v>
      </c>
      <c r="B404" s="2">
        <v>269.99</v>
      </c>
    </row>
    <row r="405" spans="1:2" x14ac:dyDescent="0.3">
      <c r="A405" s="14">
        <v>2016</v>
      </c>
      <c r="B405" s="2">
        <v>1099.98</v>
      </c>
    </row>
    <row r="406" spans="1:2" x14ac:dyDescent="0.3">
      <c r="A406" s="14">
        <v>2016</v>
      </c>
      <c r="B406" s="2">
        <v>999.99</v>
      </c>
    </row>
    <row r="407" spans="1:2" x14ac:dyDescent="0.3">
      <c r="A407" s="14">
        <v>2016</v>
      </c>
      <c r="B407" s="2">
        <v>449</v>
      </c>
    </row>
    <row r="408" spans="1:2" x14ac:dyDescent="0.3">
      <c r="A408" s="14">
        <v>2016</v>
      </c>
      <c r="B408" s="2">
        <v>1199.98</v>
      </c>
    </row>
    <row r="409" spans="1:2" x14ac:dyDescent="0.3">
      <c r="A409" s="14">
        <v>2016</v>
      </c>
      <c r="B409" s="2">
        <v>3361.98</v>
      </c>
    </row>
    <row r="410" spans="1:2" x14ac:dyDescent="0.3">
      <c r="A410" s="14">
        <v>2016</v>
      </c>
      <c r="B410" s="2">
        <v>449</v>
      </c>
    </row>
    <row r="411" spans="1:2" x14ac:dyDescent="0.3">
      <c r="A411" s="14">
        <v>2016</v>
      </c>
      <c r="B411" s="2">
        <v>469.99</v>
      </c>
    </row>
    <row r="412" spans="1:2" x14ac:dyDescent="0.3">
      <c r="A412" s="14">
        <v>2016</v>
      </c>
      <c r="B412" s="2">
        <v>3599.98</v>
      </c>
    </row>
    <row r="413" spans="1:2" x14ac:dyDescent="0.3">
      <c r="A413" s="14">
        <v>2016</v>
      </c>
      <c r="B413" s="2">
        <v>1680.99</v>
      </c>
    </row>
    <row r="414" spans="1:2" x14ac:dyDescent="0.3">
      <c r="A414" s="14">
        <v>2016</v>
      </c>
      <c r="B414" s="2">
        <v>5999.98</v>
      </c>
    </row>
    <row r="415" spans="1:2" x14ac:dyDescent="0.3">
      <c r="A415" s="14">
        <v>2016</v>
      </c>
      <c r="B415" s="2">
        <v>1999.98</v>
      </c>
    </row>
    <row r="416" spans="1:2" x14ac:dyDescent="0.3">
      <c r="A416" s="14">
        <v>2016</v>
      </c>
      <c r="B416" s="2">
        <v>549.99</v>
      </c>
    </row>
    <row r="417" spans="1:2" x14ac:dyDescent="0.3">
      <c r="A417" s="14">
        <v>2016</v>
      </c>
      <c r="B417" s="2">
        <v>1199.98</v>
      </c>
    </row>
    <row r="418" spans="1:2" x14ac:dyDescent="0.3">
      <c r="A418" s="14">
        <v>2016</v>
      </c>
      <c r="B418" s="2">
        <v>939.98</v>
      </c>
    </row>
    <row r="419" spans="1:2" x14ac:dyDescent="0.3">
      <c r="A419" s="14">
        <v>2016</v>
      </c>
      <c r="B419" s="2">
        <v>749.99</v>
      </c>
    </row>
    <row r="420" spans="1:2" x14ac:dyDescent="0.3">
      <c r="A420" s="14">
        <v>2016</v>
      </c>
      <c r="B420" s="2">
        <v>1199.98</v>
      </c>
    </row>
    <row r="421" spans="1:2" x14ac:dyDescent="0.3">
      <c r="A421" s="14">
        <v>2016</v>
      </c>
      <c r="B421" s="2">
        <v>269.99</v>
      </c>
    </row>
    <row r="422" spans="1:2" x14ac:dyDescent="0.3">
      <c r="A422" s="14">
        <v>2016</v>
      </c>
      <c r="B422" s="2">
        <v>1099.98</v>
      </c>
    </row>
    <row r="423" spans="1:2" x14ac:dyDescent="0.3">
      <c r="A423" s="14">
        <v>2016</v>
      </c>
      <c r="B423" s="2">
        <v>539.98</v>
      </c>
    </row>
    <row r="424" spans="1:2" x14ac:dyDescent="0.3">
      <c r="A424" s="14">
        <v>2016</v>
      </c>
      <c r="B424" s="2">
        <v>3999.99</v>
      </c>
    </row>
    <row r="425" spans="1:2" x14ac:dyDescent="0.3">
      <c r="A425" s="14">
        <v>2016</v>
      </c>
      <c r="B425" s="2">
        <v>999.99</v>
      </c>
    </row>
    <row r="426" spans="1:2" x14ac:dyDescent="0.3">
      <c r="A426" s="14">
        <v>2016</v>
      </c>
      <c r="B426" s="2">
        <v>429</v>
      </c>
    </row>
    <row r="427" spans="1:2" x14ac:dyDescent="0.3">
      <c r="A427" s="14">
        <v>2016</v>
      </c>
      <c r="B427" s="2">
        <v>999.98</v>
      </c>
    </row>
    <row r="428" spans="1:2" x14ac:dyDescent="0.3">
      <c r="A428" s="14">
        <v>2016</v>
      </c>
      <c r="B428" s="2">
        <v>429</v>
      </c>
    </row>
    <row r="429" spans="1:2" x14ac:dyDescent="0.3">
      <c r="A429" s="14">
        <v>2016</v>
      </c>
      <c r="B429" s="2">
        <v>599.99</v>
      </c>
    </row>
    <row r="430" spans="1:2" x14ac:dyDescent="0.3">
      <c r="A430" s="14">
        <v>2016</v>
      </c>
      <c r="B430" s="2">
        <v>939.98</v>
      </c>
    </row>
    <row r="431" spans="1:2" x14ac:dyDescent="0.3">
      <c r="A431" s="14">
        <v>2016</v>
      </c>
      <c r="B431" s="2">
        <v>539.98</v>
      </c>
    </row>
    <row r="432" spans="1:2" x14ac:dyDescent="0.3">
      <c r="A432" s="14">
        <v>2016</v>
      </c>
      <c r="B432" s="2">
        <v>1199.98</v>
      </c>
    </row>
    <row r="433" spans="1:2" x14ac:dyDescent="0.3">
      <c r="A433" s="14">
        <v>2016</v>
      </c>
      <c r="B433" s="2">
        <v>599.99</v>
      </c>
    </row>
    <row r="434" spans="1:2" x14ac:dyDescent="0.3">
      <c r="A434" s="14">
        <v>2016</v>
      </c>
      <c r="B434" s="2">
        <v>1799.99</v>
      </c>
    </row>
    <row r="435" spans="1:2" x14ac:dyDescent="0.3">
      <c r="A435" s="14">
        <v>2016</v>
      </c>
      <c r="B435" s="2">
        <v>1059.98</v>
      </c>
    </row>
    <row r="436" spans="1:2" x14ac:dyDescent="0.3">
      <c r="A436" s="14">
        <v>2016</v>
      </c>
      <c r="B436" s="2">
        <v>549.99</v>
      </c>
    </row>
    <row r="437" spans="1:2" x14ac:dyDescent="0.3">
      <c r="A437" s="14">
        <v>2016</v>
      </c>
      <c r="B437" s="2">
        <v>1799.99</v>
      </c>
    </row>
    <row r="438" spans="1:2" x14ac:dyDescent="0.3">
      <c r="A438" s="14">
        <v>2016</v>
      </c>
      <c r="B438" s="2">
        <v>898</v>
      </c>
    </row>
    <row r="439" spans="1:2" x14ac:dyDescent="0.3">
      <c r="A439" s="14">
        <v>2016</v>
      </c>
      <c r="B439" s="2">
        <v>858</v>
      </c>
    </row>
    <row r="440" spans="1:2" x14ac:dyDescent="0.3">
      <c r="A440" s="14">
        <v>2016</v>
      </c>
      <c r="B440" s="2">
        <v>469.99</v>
      </c>
    </row>
    <row r="441" spans="1:2" x14ac:dyDescent="0.3">
      <c r="A441" s="14">
        <v>2016</v>
      </c>
      <c r="B441" s="2">
        <v>2899.99</v>
      </c>
    </row>
    <row r="442" spans="1:2" x14ac:dyDescent="0.3">
      <c r="A442" s="14">
        <v>2016</v>
      </c>
      <c r="B442" s="2">
        <v>7999.98</v>
      </c>
    </row>
    <row r="443" spans="1:2" x14ac:dyDescent="0.3">
      <c r="A443" s="14">
        <v>2016</v>
      </c>
      <c r="B443" s="2">
        <v>549.99</v>
      </c>
    </row>
    <row r="444" spans="1:2" x14ac:dyDescent="0.3">
      <c r="A444" s="14">
        <v>2016</v>
      </c>
      <c r="B444" s="2">
        <v>269.99</v>
      </c>
    </row>
    <row r="445" spans="1:2" x14ac:dyDescent="0.3">
      <c r="A445" s="14">
        <v>2016</v>
      </c>
      <c r="B445" s="2">
        <v>269.99</v>
      </c>
    </row>
    <row r="446" spans="1:2" x14ac:dyDescent="0.3">
      <c r="A446" s="14">
        <v>2016</v>
      </c>
      <c r="B446" s="2">
        <v>1059.98</v>
      </c>
    </row>
    <row r="447" spans="1:2" x14ac:dyDescent="0.3">
      <c r="A447" s="14">
        <v>2016</v>
      </c>
      <c r="B447" s="2">
        <v>898</v>
      </c>
    </row>
    <row r="448" spans="1:2" x14ac:dyDescent="0.3">
      <c r="A448" s="14">
        <v>2016</v>
      </c>
      <c r="B448" s="2">
        <v>1680.99</v>
      </c>
    </row>
    <row r="449" spans="1:2" x14ac:dyDescent="0.3">
      <c r="A449" s="14">
        <v>2016</v>
      </c>
      <c r="B449" s="2">
        <v>1099.98</v>
      </c>
    </row>
    <row r="450" spans="1:2" x14ac:dyDescent="0.3">
      <c r="A450" s="14">
        <v>2016</v>
      </c>
      <c r="B450" s="2">
        <v>269.99</v>
      </c>
    </row>
    <row r="451" spans="1:2" x14ac:dyDescent="0.3">
      <c r="A451" s="14">
        <v>2016</v>
      </c>
      <c r="B451" s="2">
        <v>7999.98</v>
      </c>
    </row>
    <row r="452" spans="1:2" x14ac:dyDescent="0.3">
      <c r="A452" s="14">
        <v>2016</v>
      </c>
      <c r="B452" s="2">
        <v>449</v>
      </c>
    </row>
    <row r="453" spans="1:2" x14ac:dyDescent="0.3">
      <c r="A453" s="14">
        <v>2016</v>
      </c>
      <c r="B453" s="2">
        <v>539.98</v>
      </c>
    </row>
    <row r="454" spans="1:2" x14ac:dyDescent="0.3">
      <c r="A454" s="14">
        <v>2016</v>
      </c>
      <c r="B454" s="2">
        <v>1999.98</v>
      </c>
    </row>
    <row r="455" spans="1:2" x14ac:dyDescent="0.3">
      <c r="A455" s="14">
        <v>2016</v>
      </c>
      <c r="B455" s="2">
        <v>549.99</v>
      </c>
    </row>
    <row r="456" spans="1:2" x14ac:dyDescent="0.3">
      <c r="A456" s="14">
        <v>2016</v>
      </c>
      <c r="B456" s="2">
        <v>449</v>
      </c>
    </row>
    <row r="457" spans="1:2" x14ac:dyDescent="0.3">
      <c r="A457" s="14">
        <v>2016</v>
      </c>
      <c r="B457" s="2">
        <v>5799.98</v>
      </c>
    </row>
    <row r="458" spans="1:2" x14ac:dyDescent="0.3">
      <c r="A458" s="14">
        <v>2016</v>
      </c>
      <c r="B458" s="2">
        <v>3098</v>
      </c>
    </row>
    <row r="459" spans="1:2" x14ac:dyDescent="0.3">
      <c r="A459" s="14">
        <v>2016</v>
      </c>
      <c r="B459" s="2">
        <v>269.99</v>
      </c>
    </row>
    <row r="460" spans="1:2" x14ac:dyDescent="0.3">
      <c r="A460" s="14">
        <v>2016</v>
      </c>
      <c r="B460" s="2">
        <v>5799.98</v>
      </c>
    </row>
    <row r="461" spans="1:2" x14ac:dyDescent="0.3">
      <c r="A461" s="14">
        <v>2016</v>
      </c>
      <c r="B461" s="2">
        <v>299.99</v>
      </c>
    </row>
    <row r="462" spans="1:2" x14ac:dyDescent="0.3">
      <c r="A462" s="14">
        <v>2016</v>
      </c>
      <c r="B462" s="2">
        <v>749.99</v>
      </c>
    </row>
    <row r="463" spans="1:2" x14ac:dyDescent="0.3">
      <c r="A463" s="14">
        <v>2016</v>
      </c>
      <c r="B463" s="2">
        <v>3098</v>
      </c>
    </row>
    <row r="464" spans="1:2" x14ac:dyDescent="0.3">
      <c r="A464" s="14">
        <v>2016</v>
      </c>
      <c r="B464" s="2">
        <v>1680.99</v>
      </c>
    </row>
    <row r="465" spans="1:2" x14ac:dyDescent="0.3">
      <c r="A465" s="14">
        <v>2016</v>
      </c>
      <c r="B465" s="2">
        <v>549.99</v>
      </c>
    </row>
    <row r="466" spans="1:2" x14ac:dyDescent="0.3">
      <c r="A466" s="14">
        <v>2016</v>
      </c>
      <c r="B466" s="2">
        <v>1549</v>
      </c>
    </row>
    <row r="467" spans="1:2" x14ac:dyDescent="0.3">
      <c r="A467" s="14">
        <v>2016</v>
      </c>
      <c r="B467" s="2">
        <v>539.98</v>
      </c>
    </row>
    <row r="468" spans="1:2" x14ac:dyDescent="0.3">
      <c r="A468" s="14">
        <v>2016</v>
      </c>
      <c r="B468" s="2">
        <v>7999.98</v>
      </c>
    </row>
    <row r="469" spans="1:2" x14ac:dyDescent="0.3">
      <c r="A469" s="14">
        <v>2016</v>
      </c>
      <c r="B469" s="2">
        <v>469.99</v>
      </c>
    </row>
    <row r="470" spans="1:2" x14ac:dyDescent="0.3">
      <c r="A470" s="14">
        <v>2016</v>
      </c>
      <c r="B470" s="2">
        <v>3361.98</v>
      </c>
    </row>
    <row r="471" spans="1:2" x14ac:dyDescent="0.3">
      <c r="A471" s="14">
        <v>2016</v>
      </c>
      <c r="B471" s="2">
        <v>1099.98</v>
      </c>
    </row>
    <row r="472" spans="1:2" x14ac:dyDescent="0.3">
      <c r="A472" s="14">
        <v>2016</v>
      </c>
      <c r="B472" s="2">
        <v>539.98</v>
      </c>
    </row>
    <row r="473" spans="1:2" x14ac:dyDescent="0.3">
      <c r="A473" s="14">
        <v>2016</v>
      </c>
      <c r="B473" s="2">
        <v>1199.98</v>
      </c>
    </row>
    <row r="474" spans="1:2" x14ac:dyDescent="0.3">
      <c r="A474" s="14">
        <v>2016</v>
      </c>
      <c r="B474" s="2">
        <v>1320.99</v>
      </c>
    </row>
    <row r="475" spans="1:2" x14ac:dyDescent="0.3">
      <c r="A475" s="14">
        <v>2016</v>
      </c>
      <c r="B475" s="2">
        <v>1549</v>
      </c>
    </row>
    <row r="476" spans="1:2" x14ac:dyDescent="0.3">
      <c r="A476" s="14">
        <v>2016</v>
      </c>
      <c r="B476" s="2">
        <v>1680.99</v>
      </c>
    </row>
    <row r="477" spans="1:2" x14ac:dyDescent="0.3">
      <c r="A477" s="14">
        <v>2016</v>
      </c>
      <c r="B477" s="2">
        <v>539.98</v>
      </c>
    </row>
    <row r="478" spans="1:2" x14ac:dyDescent="0.3">
      <c r="A478" s="14">
        <v>2016</v>
      </c>
      <c r="B478" s="2">
        <v>1099.98</v>
      </c>
    </row>
    <row r="479" spans="1:2" x14ac:dyDescent="0.3">
      <c r="A479" s="14">
        <v>2016</v>
      </c>
      <c r="B479" s="2">
        <v>549.99</v>
      </c>
    </row>
    <row r="480" spans="1:2" x14ac:dyDescent="0.3">
      <c r="A480" s="14">
        <v>2016</v>
      </c>
      <c r="B480" s="2">
        <v>3999.99</v>
      </c>
    </row>
    <row r="481" spans="1:2" x14ac:dyDescent="0.3">
      <c r="A481" s="14">
        <v>2016</v>
      </c>
      <c r="B481" s="2">
        <v>898</v>
      </c>
    </row>
    <row r="482" spans="1:2" x14ac:dyDescent="0.3">
      <c r="A482" s="14">
        <v>2016</v>
      </c>
      <c r="B482" s="2">
        <v>1799.99</v>
      </c>
    </row>
    <row r="483" spans="1:2" x14ac:dyDescent="0.3">
      <c r="A483" s="14">
        <v>2016</v>
      </c>
      <c r="B483" s="2">
        <v>299.99</v>
      </c>
    </row>
    <row r="484" spans="1:2" x14ac:dyDescent="0.3">
      <c r="A484" s="14">
        <v>2016</v>
      </c>
      <c r="B484" s="2">
        <v>599.99</v>
      </c>
    </row>
    <row r="485" spans="1:2" x14ac:dyDescent="0.3">
      <c r="A485" s="14">
        <v>2016</v>
      </c>
      <c r="B485" s="2">
        <v>269.99</v>
      </c>
    </row>
    <row r="486" spans="1:2" x14ac:dyDescent="0.3">
      <c r="A486" s="14">
        <v>2016</v>
      </c>
      <c r="B486" s="2">
        <v>599.99</v>
      </c>
    </row>
    <row r="487" spans="1:2" x14ac:dyDescent="0.3">
      <c r="A487" s="14">
        <v>2016</v>
      </c>
      <c r="B487" s="2">
        <v>1199.98</v>
      </c>
    </row>
    <row r="488" spans="1:2" x14ac:dyDescent="0.3">
      <c r="A488" s="14">
        <v>2016</v>
      </c>
      <c r="B488" s="2">
        <v>539.98</v>
      </c>
    </row>
    <row r="489" spans="1:2" x14ac:dyDescent="0.3">
      <c r="A489" s="14">
        <v>2016</v>
      </c>
      <c r="B489" s="2">
        <v>898</v>
      </c>
    </row>
    <row r="490" spans="1:2" x14ac:dyDescent="0.3">
      <c r="A490" s="14">
        <v>2016</v>
      </c>
      <c r="B490" s="2">
        <v>1320.99</v>
      </c>
    </row>
    <row r="491" spans="1:2" x14ac:dyDescent="0.3">
      <c r="A491" s="14">
        <v>2016</v>
      </c>
      <c r="B491" s="2">
        <v>1499.98</v>
      </c>
    </row>
    <row r="492" spans="1:2" x14ac:dyDescent="0.3">
      <c r="A492" s="14">
        <v>2016</v>
      </c>
      <c r="B492" s="2">
        <v>539.98</v>
      </c>
    </row>
    <row r="493" spans="1:2" x14ac:dyDescent="0.3">
      <c r="A493" s="14">
        <v>2016</v>
      </c>
      <c r="B493" s="2">
        <v>449</v>
      </c>
    </row>
    <row r="494" spans="1:2" x14ac:dyDescent="0.3">
      <c r="A494" s="14">
        <v>2016</v>
      </c>
      <c r="B494" s="2">
        <v>1499.98</v>
      </c>
    </row>
    <row r="495" spans="1:2" x14ac:dyDescent="0.3">
      <c r="A495" s="14">
        <v>2016</v>
      </c>
      <c r="B495" s="2">
        <v>3361.98</v>
      </c>
    </row>
    <row r="496" spans="1:2" x14ac:dyDescent="0.3">
      <c r="A496" s="14">
        <v>2016</v>
      </c>
      <c r="B496" s="2">
        <v>1199.98</v>
      </c>
    </row>
    <row r="497" spans="1:2" x14ac:dyDescent="0.3">
      <c r="A497" s="14">
        <v>2016</v>
      </c>
      <c r="B497" s="2">
        <v>1199.98</v>
      </c>
    </row>
    <row r="498" spans="1:2" x14ac:dyDescent="0.3">
      <c r="A498" s="14">
        <v>2016</v>
      </c>
      <c r="B498" s="2">
        <v>3098</v>
      </c>
    </row>
    <row r="499" spans="1:2" x14ac:dyDescent="0.3">
      <c r="A499" s="14">
        <v>2016</v>
      </c>
      <c r="B499" s="2">
        <v>549.99</v>
      </c>
    </row>
    <row r="500" spans="1:2" x14ac:dyDescent="0.3">
      <c r="A500" s="14">
        <v>2016</v>
      </c>
      <c r="B500" s="2">
        <v>999.99</v>
      </c>
    </row>
    <row r="501" spans="1:2" x14ac:dyDescent="0.3">
      <c r="A501" s="14">
        <v>2016</v>
      </c>
      <c r="B501" s="2">
        <v>449</v>
      </c>
    </row>
    <row r="502" spans="1:2" x14ac:dyDescent="0.3">
      <c r="A502" s="14">
        <v>2016</v>
      </c>
      <c r="B502" s="2">
        <v>539.98</v>
      </c>
    </row>
    <row r="503" spans="1:2" x14ac:dyDescent="0.3">
      <c r="A503" s="14">
        <v>2016</v>
      </c>
      <c r="B503" s="2">
        <v>599.99</v>
      </c>
    </row>
    <row r="504" spans="1:2" x14ac:dyDescent="0.3">
      <c r="A504" s="14">
        <v>2016</v>
      </c>
      <c r="B504" s="2">
        <v>449</v>
      </c>
    </row>
    <row r="505" spans="1:2" x14ac:dyDescent="0.3">
      <c r="A505" s="14">
        <v>2016</v>
      </c>
      <c r="B505" s="2">
        <v>1099.98</v>
      </c>
    </row>
    <row r="506" spans="1:2" x14ac:dyDescent="0.3">
      <c r="A506" s="14">
        <v>2016</v>
      </c>
      <c r="B506" s="2">
        <v>1199.98</v>
      </c>
    </row>
    <row r="507" spans="1:2" x14ac:dyDescent="0.3">
      <c r="A507" s="14">
        <v>2016</v>
      </c>
      <c r="B507" s="2">
        <v>599.99</v>
      </c>
    </row>
    <row r="508" spans="1:2" x14ac:dyDescent="0.3">
      <c r="A508" s="14">
        <v>2016</v>
      </c>
      <c r="B508" s="2">
        <v>1549</v>
      </c>
    </row>
    <row r="509" spans="1:2" x14ac:dyDescent="0.3">
      <c r="A509" s="14">
        <v>2016</v>
      </c>
      <c r="B509" s="2">
        <v>1680.99</v>
      </c>
    </row>
    <row r="510" spans="1:2" x14ac:dyDescent="0.3">
      <c r="A510" s="14">
        <v>2016</v>
      </c>
      <c r="B510" s="2">
        <v>1059.98</v>
      </c>
    </row>
    <row r="511" spans="1:2" x14ac:dyDescent="0.3">
      <c r="A511" s="14">
        <v>2016</v>
      </c>
      <c r="B511" s="2">
        <v>1099.98</v>
      </c>
    </row>
    <row r="512" spans="1:2" x14ac:dyDescent="0.3">
      <c r="A512" s="14">
        <v>2016</v>
      </c>
      <c r="B512" s="2">
        <v>999.98</v>
      </c>
    </row>
    <row r="513" spans="1:2" x14ac:dyDescent="0.3">
      <c r="A513" s="14">
        <v>2016</v>
      </c>
      <c r="B513" s="2">
        <v>1099.98</v>
      </c>
    </row>
    <row r="514" spans="1:2" x14ac:dyDescent="0.3">
      <c r="A514" s="14">
        <v>2016</v>
      </c>
      <c r="B514" s="2">
        <v>3361.98</v>
      </c>
    </row>
    <row r="515" spans="1:2" x14ac:dyDescent="0.3">
      <c r="A515" s="14">
        <v>2016</v>
      </c>
      <c r="B515" s="2">
        <v>1099.98</v>
      </c>
    </row>
    <row r="516" spans="1:2" x14ac:dyDescent="0.3">
      <c r="A516" s="14">
        <v>2016</v>
      </c>
      <c r="B516" s="2">
        <v>449</v>
      </c>
    </row>
    <row r="517" spans="1:2" x14ac:dyDescent="0.3">
      <c r="A517" s="14">
        <v>2016</v>
      </c>
      <c r="B517" s="2">
        <v>429</v>
      </c>
    </row>
    <row r="518" spans="1:2" x14ac:dyDescent="0.3">
      <c r="A518" s="14">
        <v>2016</v>
      </c>
      <c r="B518" s="2">
        <v>2899.99</v>
      </c>
    </row>
    <row r="519" spans="1:2" x14ac:dyDescent="0.3">
      <c r="A519" s="14">
        <v>2016</v>
      </c>
      <c r="B519" s="2">
        <v>1320.99</v>
      </c>
    </row>
    <row r="520" spans="1:2" x14ac:dyDescent="0.3">
      <c r="A520" s="14">
        <v>2016</v>
      </c>
      <c r="B520" s="2">
        <v>269.99</v>
      </c>
    </row>
    <row r="521" spans="1:2" x14ac:dyDescent="0.3">
      <c r="A521" s="14">
        <v>2016</v>
      </c>
      <c r="B521" s="2">
        <v>599.99</v>
      </c>
    </row>
    <row r="522" spans="1:2" x14ac:dyDescent="0.3">
      <c r="A522" s="14">
        <v>2016</v>
      </c>
      <c r="B522" s="2">
        <v>1799.99</v>
      </c>
    </row>
    <row r="523" spans="1:2" x14ac:dyDescent="0.3">
      <c r="A523" s="14">
        <v>2016</v>
      </c>
      <c r="B523" s="2">
        <v>2899.99</v>
      </c>
    </row>
    <row r="524" spans="1:2" x14ac:dyDescent="0.3">
      <c r="A524" s="14">
        <v>2016</v>
      </c>
      <c r="B524" s="2">
        <v>469.99</v>
      </c>
    </row>
    <row r="525" spans="1:2" x14ac:dyDescent="0.3">
      <c r="A525" s="14">
        <v>2016</v>
      </c>
      <c r="B525" s="2">
        <v>1320.99</v>
      </c>
    </row>
    <row r="526" spans="1:2" x14ac:dyDescent="0.3">
      <c r="A526" s="14">
        <v>2016</v>
      </c>
      <c r="B526" s="2">
        <v>7999.98</v>
      </c>
    </row>
    <row r="527" spans="1:2" x14ac:dyDescent="0.3">
      <c r="A527" s="14">
        <v>2016</v>
      </c>
      <c r="B527" s="2">
        <v>1199.98</v>
      </c>
    </row>
    <row r="528" spans="1:2" x14ac:dyDescent="0.3">
      <c r="A528" s="14">
        <v>2016</v>
      </c>
      <c r="B528" s="2">
        <v>549.99</v>
      </c>
    </row>
    <row r="529" spans="1:2" x14ac:dyDescent="0.3">
      <c r="A529" s="14">
        <v>2016</v>
      </c>
      <c r="B529" s="2">
        <v>529.99</v>
      </c>
    </row>
    <row r="530" spans="1:2" x14ac:dyDescent="0.3">
      <c r="A530" s="14">
        <v>2016</v>
      </c>
      <c r="B530" s="2">
        <v>1999.98</v>
      </c>
    </row>
    <row r="531" spans="1:2" x14ac:dyDescent="0.3">
      <c r="A531" s="14">
        <v>2016</v>
      </c>
      <c r="B531" s="2">
        <v>499.99</v>
      </c>
    </row>
    <row r="532" spans="1:2" x14ac:dyDescent="0.3">
      <c r="A532" s="14">
        <v>2016</v>
      </c>
      <c r="B532" s="2">
        <v>1099.98</v>
      </c>
    </row>
    <row r="533" spans="1:2" x14ac:dyDescent="0.3">
      <c r="A533" s="14">
        <v>2016</v>
      </c>
      <c r="B533" s="2">
        <v>999.99</v>
      </c>
    </row>
    <row r="534" spans="1:2" x14ac:dyDescent="0.3">
      <c r="A534" s="14">
        <v>2016</v>
      </c>
      <c r="B534" s="2">
        <v>3599.98</v>
      </c>
    </row>
    <row r="535" spans="1:2" x14ac:dyDescent="0.3">
      <c r="A535" s="14">
        <v>2016</v>
      </c>
      <c r="B535" s="2">
        <v>299.99</v>
      </c>
    </row>
    <row r="536" spans="1:2" x14ac:dyDescent="0.3">
      <c r="A536" s="14">
        <v>2016</v>
      </c>
      <c r="B536" s="2">
        <v>3599.98</v>
      </c>
    </row>
    <row r="537" spans="1:2" x14ac:dyDescent="0.3">
      <c r="A537" s="14">
        <v>2016</v>
      </c>
      <c r="B537" s="2">
        <v>499.99</v>
      </c>
    </row>
    <row r="538" spans="1:2" x14ac:dyDescent="0.3">
      <c r="A538" s="14">
        <v>2016</v>
      </c>
      <c r="B538" s="2">
        <v>749.99</v>
      </c>
    </row>
    <row r="539" spans="1:2" x14ac:dyDescent="0.3">
      <c r="A539" s="14">
        <v>2016</v>
      </c>
      <c r="B539" s="2">
        <v>1099.98</v>
      </c>
    </row>
    <row r="540" spans="1:2" x14ac:dyDescent="0.3">
      <c r="A540" s="14">
        <v>2016</v>
      </c>
      <c r="B540" s="2">
        <v>3098</v>
      </c>
    </row>
    <row r="541" spans="1:2" x14ac:dyDescent="0.3">
      <c r="A541" s="14">
        <v>2016</v>
      </c>
      <c r="B541" s="2">
        <v>1099.98</v>
      </c>
    </row>
    <row r="542" spans="1:2" x14ac:dyDescent="0.3">
      <c r="A542" s="14">
        <v>2016</v>
      </c>
      <c r="B542" s="2">
        <v>539.98</v>
      </c>
    </row>
    <row r="543" spans="1:2" x14ac:dyDescent="0.3">
      <c r="A543" s="14">
        <v>2016</v>
      </c>
      <c r="B543" s="2">
        <v>449</v>
      </c>
    </row>
    <row r="544" spans="1:2" x14ac:dyDescent="0.3">
      <c r="A544" s="14">
        <v>2016</v>
      </c>
      <c r="B544" s="2">
        <v>269.99</v>
      </c>
    </row>
    <row r="545" spans="1:2" x14ac:dyDescent="0.3">
      <c r="A545" s="14">
        <v>2016</v>
      </c>
      <c r="B545" s="2">
        <v>2641.98</v>
      </c>
    </row>
    <row r="546" spans="1:2" x14ac:dyDescent="0.3">
      <c r="A546" s="14">
        <v>2016</v>
      </c>
      <c r="B546" s="2">
        <v>5799.98</v>
      </c>
    </row>
    <row r="547" spans="1:2" x14ac:dyDescent="0.3">
      <c r="A547" s="14">
        <v>2016</v>
      </c>
      <c r="B547" s="2">
        <v>539.98</v>
      </c>
    </row>
    <row r="548" spans="1:2" x14ac:dyDescent="0.3">
      <c r="A548" s="14">
        <v>2016</v>
      </c>
      <c r="B548" s="2">
        <v>469.99</v>
      </c>
    </row>
    <row r="549" spans="1:2" x14ac:dyDescent="0.3">
      <c r="A549" s="14">
        <v>2016</v>
      </c>
      <c r="B549" s="2">
        <v>1999.98</v>
      </c>
    </row>
    <row r="550" spans="1:2" x14ac:dyDescent="0.3">
      <c r="A550" s="14">
        <v>2016</v>
      </c>
      <c r="B550" s="2">
        <v>3098</v>
      </c>
    </row>
    <row r="551" spans="1:2" x14ac:dyDescent="0.3">
      <c r="A551" s="14">
        <v>2016</v>
      </c>
      <c r="B551" s="2">
        <v>549.99</v>
      </c>
    </row>
    <row r="552" spans="1:2" x14ac:dyDescent="0.3">
      <c r="A552" s="14">
        <v>2016</v>
      </c>
      <c r="B552" s="2">
        <v>599.99</v>
      </c>
    </row>
    <row r="553" spans="1:2" x14ac:dyDescent="0.3">
      <c r="A553" s="14">
        <v>2016</v>
      </c>
      <c r="B553" s="2">
        <v>5799.98</v>
      </c>
    </row>
    <row r="554" spans="1:2" x14ac:dyDescent="0.3">
      <c r="A554" s="14">
        <v>2016</v>
      </c>
      <c r="B554" s="2">
        <v>1499.98</v>
      </c>
    </row>
    <row r="555" spans="1:2" x14ac:dyDescent="0.3">
      <c r="A555" s="14">
        <v>2016</v>
      </c>
      <c r="B555" s="2">
        <v>939.98</v>
      </c>
    </row>
    <row r="556" spans="1:2" x14ac:dyDescent="0.3">
      <c r="A556" s="14">
        <v>2016</v>
      </c>
      <c r="B556" s="2">
        <v>1199.98</v>
      </c>
    </row>
    <row r="557" spans="1:2" x14ac:dyDescent="0.3">
      <c r="A557" s="14">
        <v>2016</v>
      </c>
      <c r="B557" s="2">
        <v>3599.98</v>
      </c>
    </row>
    <row r="558" spans="1:2" x14ac:dyDescent="0.3">
      <c r="A558" s="14">
        <v>2016</v>
      </c>
      <c r="B558" s="2">
        <v>539.98</v>
      </c>
    </row>
    <row r="559" spans="1:2" x14ac:dyDescent="0.3">
      <c r="A559" s="14">
        <v>2016</v>
      </c>
      <c r="B559" s="2">
        <v>429</v>
      </c>
    </row>
    <row r="560" spans="1:2" x14ac:dyDescent="0.3">
      <c r="A560" s="14">
        <v>2016</v>
      </c>
      <c r="B560" s="2">
        <v>999.98</v>
      </c>
    </row>
    <row r="561" spans="1:2" x14ac:dyDescent="0.3">
      <c r="A561" s="14">
        <v>2016</v>
      </c>
      <c r="B561" s="2">
        <v>898</v>
      </c>
    </row>
    <row r="562" spans="1:2" x14ac:dyDescent="0.3">
      <c r="A562" s="14">
        <v>2016</v>
      </c>
      <c r="B562" s="2">
        <v>2899.99</v>
      </c>
    </row>
    <row r="563" spans="1:2" x14ac:dyDescent="0.3">
      <c r="A563" s="14">
        <v>2016</v>
      </c>
      <c r="B563" s="2">
        <v>599.98</v>
      </c>
    </row>
    <row r="564" spans="1:2" x14ac:dyDescent="0.3">
      <c r="A564" s="14">
        <v>2016</v>
      </c>
      <c r="B564" s="2">
        <v>539.98</v>
      </c>
    </row>
    <row r="565" spans="1:2" x14ac:dyDescent="0.3">
      <c r="A565" s="14">
        <v>2016</v>
      </c>
      <c r="B565" s="2">
        <v>549.99</v>
      </c>
    </row>
    <row r="566" spans="1:2" x14ac:dyDescent="0.3">
      <c r="A566" s="14">
        <v>2016</v>
      </c>
      <c r="B566" s="2">
        <v>3999.99</v>
      </c>
    </row>
    <row r="567" spans="1:2" x14ac:dyDescent="0.3">
      <c r="A567" s="14">
        <v>2016</v>
      </c>
      <c r="B567" s="2">
        <v>539.98</v>
      </c>
    </row>
    <row r="568" spans="1:2" x14ac:dyDescent="0.3">
      <c r="A568" s="14">
        <v>2016</v>
      </c>
      <c r="B568" s="2">
        <v>429</v>
      </c>
    </row>
    <row r="569" spans="1:2" x14ac:dyDescent="0.3">
      <c r="A569" s="14">
        <v>2016</v>
      </c>
      <c r="B569" s="2">
        <v>1799.99</v>
      </c>
    </row>
    <row r="570" spans="1:2" x14ac:dyDescent="0.3">
      <c r="A570" s="14">
        <v>2016</v>
      </c>
      <c r="B570" s="2">
        <v>429</v>
      </c>
    </row>
    <row r="571" spans="1:2" x14ac:dyDescent="0.3">
      <c r="A571" s="14">
        <v>2016</v>
      </c>
      <c r="B571" s="2">
        <v>1059.98</v>
      </c>
    </row>
    <row r="572" spans="1:2" x14ac:dyDescent="0.3">
      <c r="A572" s="14">
        <v>2016</v>
      </c>
      <c r="B572" s="2">
        <v>999.98</v>
      </c>
    </row>
    <row r="573" spans="1:2" x14ac:dyDescent="0.3">
      <c r="A573" s="14">
        <v>2016</v>
      </c>
      <c r="B573" s="2">
        <v>599.99</v>
      </c>
    </row>
    <row r="574" spans="1:2" x14ac:dyDescent="0.3">
      <c r="A574" s="14">
        <v>2016</v>
      </c>
      <c r="B574" s="2">
        <v>1999.98</v>
      </c>
    </row>
    <row r="575" spans="1:2" x14ac:dyDescent="0.3">
      <c r="A575" s="14">
        <v>2016</v>
      </c>
      <c r="B575" s="2">
        <v>858</v>
      </c>
    </row>
    <row r="576" spans="1:2" x14ac:dyDescent="0.3">
      <c r="A576" s="14">
        <v>2016</v>
      </c>
      <c r="B576" s="2">
        <v>898</v>
      </c>
    </row>
    <row r="577" spans="1:2" x14ac:dyDescent="0.3">
      <c r="A577" s="14">
        <v>2016</v>
      </c>
      <c r="B577" s="2">
        <v>939.98</v>
      </c>
    </row>
    <row r="578" spans="1:2" x14ac:dyDescent="0.3">
      <c r="A578" s="14">
        <v>2016</v>
      </c>
      <c r="B578" s="2">
        <v>858</v>
      </c>
    </row>
    <row r="579" spans="1:2" x14ac:dyDescent="0.3">
      <c r="A579" s="14">
        <v>2016</v>
      </c>
      <c r="B579" s="2">
        <v>539.98</v>
      </c>
    </row>
    <row r="580" spans="1:2" x14ac:dyDescent="0.3">
      <c r="A580" s="14">
        <v>2016</v>
      </c>
      <c r="B580" s="2">
        <v>1099.98</v>
      </c>
    </row>
    <row r="581" spans="1:2" x14ac:dyDescent="0.3">
      <c r="A581" s="14">
        <v>2016</v>
      </c>
      <c r="B581" s="2">
        <v>499.99</v>
      </c>
    </row>
    <row r="582" spans="1:2" x14ac:dyDescent="0.3">
      <c r="A582" s="14">
        <v>2016</v>
      </c>
      <c r="B582" s="2">
        <v>599.99</v>
      </c>
    </row>
    <row r="583" spans="1:2" x14ac:dyDescent="0.3">
      <c r="A583" s="14">
        <v>2016</v>
      </c>
      <c r="B583" s="2">
        <v>1099.98</v>
      </c>
    </row>
    <row r="584" spans="1:2" x14ac:dyDescent="0.3">
      <c r="A584" s="14">
        <v>2016</v>
      </c>
      <c r="B584" s="2">
        <v>1320.99</v>
      </c>
    </row>
    <row r="585" spans="1:2" x14ac:dyDescent="0.3">
      <c r="A585" s="14">
        <v>2016</v>
      </c>
      <c r="B585" s="2">
        <v>3361.98</v>
      </c>
    </row>
    <row r="586" spans="1:2" x14ac:dyDescent="0.3">
      <c r="A586" s="14">
        <v>2016</v>
      </c>
      <c r="B586" s="2">
        <v>7999.98</v>
      </c>
    </row>
    <row r="587" spans="1:2" x14ac:dyDescent="0.3">
      <c r="A587" s="14">
        <v>2016</v>
      </c>
      <c r="B587" s="2">
        <v>939.98</v>
      </c>
    </row>
    <row r="588" spans="1:2" x14ac:dyDescent="0.3">
      <c r="A588" s="14">
        <v>2016</v>
      </c>
      <c r="B588" s="2">
        <v>5799.98</v>
      </c>
    </row>
    <row r="589" spans="1:2" x14ac:dyDescent="0.3">
      <c r="A589" s="14">
        <v>2016</v>
      </c>
      <c r="B589" s="2">
        <v>999.99</v>
      </c>
    </row>
    <row r="590" spans="1:2" x14ac:dyDescent="0.3">
      <c r="A590" s="14">
        <v>2016</v>
      </c>
      <c r="B590" s="2">
        <v>549.99</v>
      </c>
    </row>
    <row r="591" spans="1:2" x14ac:dyDescent="0.3">
      <c r="A591" s="14">
        <v>2016</v>
      </c>
      <c r="B591" s="2">
        <v>3098</v>
      </c>
    </row>
    <row r="592" spans="1:2" x14ac:dyDescent="0.3">
      <c r="A592" s="14">
        <v>2016</v>
      </c>
      <c r="B592" s="2">
        <v>269.99</v>
      </c>
    </row>
    <row r="593" spans="1:2" x14ac:dyDescent="0.3">
      <c r="A593" s="14">
        <v>2016</v>
      </c>
      <c r="B593" s="2">
        <v>269.99</v>
      </c>
    </row>
    <row r="594" spans="1:2" x14ac:dyDescent="0.3">
      <c r="A594" s="14">
        <v>2016</v>
      </c>
      <c r="B594" s="2">
        <v>539.98</v>
      </c>
    </row>
    <row r="595" spans="1:2" x14ac:dyDescent="0.3">
      <c r="A595" s="14">
        <v>2016</v>
      </c>
      <c r="B595" s="2">
        <v>1549</v>
      </c>
    </row>
    <row r="596" spans="1:2" x14ac:dyDescent="0.3">
      <c r="A596" s="14">
        <v>2016</v>
      </c>
      <c r="B596" s="2">
        <v>1499.98</v>
      </c>
    </row>
    <row r="597" spans="1:2" x14ac:dyDescent="0.3">
      <c r="A597" s="14">
        <v>2016</v>
      </c>
      <c r="B597" s="2">
        <v>1199.98</v>
      </c>
    </row>
    <row r="598" spans="1:2" x14ac:dyDescent="0.3">
      <c r="A598" s="14">
        <v>2016</v>
      </c>
      <c r="B598" s="2">
        <v>1099.98</v>
      </c>
    </row>
    <row r="599" spans="1:2" x14ac:dyDescent="0.3">
      <c r="A599" s="14">
        <v>2016</v>
      </c>
      <c r="B599" s="2">
        <v>449</v>
      </c>
    </row>
    <row r="600" spans="1:2" x14ac:dyDescent="0.3">
      <c r="A600" s="14">
        <v>2016</v>
      </c>
      <c r="B600" s="2">
        <v>3999.99</v>
      </c>
    </row>
    <row r="601" spans="1:2" x14ac:dyDescent="0.3">
      <c r="A601" s="14">
        <v>2016</v>
      </c>
      <c r="B601" s="2">
        <v>269.99</v>
      </c>
    </row>
    <row r="602" spans="1:2" x14ac:dyDescent="0.3">
      <c r="A602" s="14">
        <v>2016</v>
      </c>
      <c r="B602" s="2">
        <v>269.99</v>
      </c>
    </row>
    <row r="603" spans="1:2" x14ac:dyDescent="0.3">
      <c r="A603" s="14">
        <v>2016</v>
      </c>
      <c r="B603" s="2">
        <v>449</v>
      </c>
    </row>
    <row r="604" spans="1:2" x14ac:dyDescent="0.3">
      <c r="A604" s="14">
        <v>2016</v>
      </c>
      <c r="B604" s="2">
        <v>1099.98</v>
      </c>
    </row>
    <row r="605" spans="1:2" x14ac:dyDescent="0.3">
      <c r="A605" s="14">
        <v>2016</v>
      </c>
      <c r="B605" s="2">
        <v>539.98</v>
      </c>
    </row>
    <row r="606" spans="1:2" x14ac:dyDescent="0.3">
      <c r="A606" s="14">
        <v>2016</v>
      </c>
      <c r="B606" s="2">
        <v>1199.98</v>
      </c>
    </row>
    <row r="607" spans="1:2" x14ac:dyDescent="0.3">
      <c r="A607" s="14">
        <v>2016</v>
      </c>
      <c r="B607" s="2">
        <v>449</v>
      </c>
    </row>
    <row r="608" spans="1:2" x14ac:dyDescent="0.3">
      <c r="A608" s="14">
        <v>2016</v>
      </c>
      <c r="B608" s="2">
        <v>3098</v>
      </c>
    </row>
    <row r="609" spans="1:2" x14ac:dyDescent="0.3">
      <c r="A609" s="14">
        <v>2016</v>
      </c>
      <c r="B609" s="2">
        <v>429</v>
      </c>
    </row>
    <row r="610" spans="1:2" x14ac:dyDescent="0.3">
      <c r="A610" s="14">
        <v>2016</v>
      </c>
      <c r="B610" s="2">
        <v>1499.98</v>
      </c>
    </row>
    <row r="611" spans="1:2" x14ac:dyDescent="0.3">
      <c r="A611" s="14">
        <v>2016</v>
      </c>
      <c r="B611" s="2">
        <v>269.99</v>
      </c>
    </row>
    <row r="612" spans="1:2" x14ac:dyDescent="0.3">
      <c r="A612" s="14">
        <v>2016</v>
      </c>
      <c r="B612" s="2">
        <v>549.99</v>
      </c>
    </row>
    <row r="613" spans="1:2" x14ac:dyDescent="0.3">
      <c r="A613" s="14">
        <v>2016</v>
      </c>
      <c r="B613" s="2">
        <v>599.99</v>
      </c>
    </row>
    <row r="614" spans="1:2" x14ac:dyDescent="0.3">
      <c r="A614" s="14">
        <v>2016</v>
      </c>
      <c r="B614" s="2">
        <v>1320.99</v>
      </c>
    </row>
    <row r="615" spans="1:2" x14ac:dyDescent="0.3">
      <c r="A615" s="14">
        <v>2016</v>
      </c>
      <c r="B615" s="2">
        <v>939.98</v>
      </c>
    </row>
    <row r="616" spans="1:2" x14ac:dyDescent="0.3">
      <c r="A616" s="14">
        <v>2016</v>
      </c>
      <c r="B616" s="2">
        <v>499.99</v>
      </c>
    </row>
    <row r="617" spans="1:2" x14ac:dyDescent="0.3">
      <c r="A617" s="14">
        <v>2016</v>
      </c>
      <c r="B617" s="2">
        <v>539.98</v>
      </c>
    </row>
    <row r="618" spans="1:2" x14ac:dyDescent="0.3">
      <c r="A618" s="14">
        <v>2016</v>
      </c>
      <c r="B618" s="2">
        <v>1999.98</v>
      </c>
    </row>
    <row r="619" spans="1:2" x14ac:dyDescent="0.3">
      <c r="A619" s="14">
        <v>2016</v>
      </c>
      <c r="B619" s="2">
        <v>3361.98</v>
      </c>
    </row>
    <row r="620" spans="1:2" x14ac:dyDescent="0.3">
      <c r="A620" s="14">
        <v>2016</v>
      </c>
      <c r="B620" s="2">
        <v>1549</v>
      </c>
    </row>
    <row r="621" spans="1:2" x14ac:dyDescent="0.3">
      <c r="A621" s="14">
        <v>2016</v>
      </c>
      <c r="B621" s="2">
        <v>1499.98</v>
      </c>
    </row>
    <row r="622" spans="1:2" x14ac:dyDescent="0.3">
      <c r="A622" s="14">
        <v>2016</v>
      </c>
      <c r="B622" s="2">
        <v>7999.98</v>
      </c>
    </row>
    <row r="623" spans="1:2" x14ac:dyDescent="0.3">
      <c r="A623" s="14">
        <v>2016</v>
      </c>
      <c r="B623" s="2">
        <v>1320.99</v>
      </c>
    </row>
    <row r="624" spans="1:2" x14ac:dyDescent="0.3">
      <c r="A624" s="14">
        <v>2016</v>
      </c>
      <c r="B624" s="2">
        <v>539.98</v>
      </c>
    </row>
    <row r="625" spans="1:2" x14ac:dyDescent="0.3">
      <c r="A625" s="14">
        <v>2016</v>
      </c>
      <c r="B625" s="2">
        <v>599.99</v>
      </c>
    </row>
    <row r="626" spans="1:2" x14ac:dyDescent="0.3">
      <c r="A626" s="14">
        <v>2016</v>
      </c>
      <c r="B626" s="2">
        <v>529.99</v>
      </c>
    </row>
    <row r="627" spans="1:2" x14ac:dyDescent="0.3">
      <c r="A627" s="14">
        <v>2016</v>
      </c>
      <c r="B627" s="2">
        <v>469.99</v>
      </c>
    </row>
    <row r="628" spans="1:2" x14ac:dyDescent="0.3">
      <c r="A628" s="14">
        <v>2016</v>
      </c>
      <c r="B628" s="2">
        <v>3361.98</v>
      </c>
    </row>
    <row r="629" spans="1:2" x14ac:dyDescent="0.3">
      <c r="A629" s="14">
        <v>2016</v>
      </c>
      <c r="B629" s="2">
        <v>3098</v>
      </c>
    </row>
    <row r="630" spans="1:2" x14ac:dyDescent="0.3">
      <c r="A630" s="14">
        <v>2016</v>
      </c>
      <c r="B630" s="2">
        <v>499.99</v>
      </c>
    </row>
    <row r="631" spans="1:2" x14ac:dyDescent="0.3">
      <c r="A631" s="14">
        <v>2016</v>
      </c>
      <c r="B631" s="2">
        <v>269.99</v>
      </c>
    </row>
    <row r="632" spans="1:2" x14ac:dyDescent="0.3">
      <c r="A632" s="14">
        <v>2016</v>
      </c>
      <c r="B632" s="2">
        <v>2999.99</v>
      </c>
    </row>
    <row r="633" spans="1:2" x14ac:dyDescent="0.3">
      <c r="A633" s="14">
        <v>2016</v>
      </c>
      <c r="B633" s="2">
        <v>749.99</v>
      </c>
    </row>
    <row r="634" spans="1:2" x14ac:dyDescent="0.3">
      <c r="A634" s="14">
        <v>2016</v>
      </c>
      <c r="B634" s="2">
        <v>1999.98</v>
      </c>
    </row>
    <row r="635" spans="1:2" x14ac:dyDescent="0.3">
      <c r="A635" s="14">
        <v>2016</v>
      </c>
      <c r="B635" s="2">
        <v>1059.98</v>
      </c>
    </row>
    <row r="636" spans="1:2" x14ac:dyDescent="0.3">
      <c r="A636" s="14">
        <v>2016</v>
      </c>
      <c r="B636" s="2">
        <v>499.99</v>
      </c>
    </row>
    <row r="637" spans="1:2" x14ac:dyDescent="0.3">
      <c r="A637" s="14">
        <v>2016</v>
      </c>
      <c r="B637" s="2">
        <v>1499.98</v>
      </c>
    </row>
    <row r="638" spans="1:2" x14ac:dyDescent="0.3">
      <c r="A638" s="14">
        <v>2016</v>
      </c>
      <c r="B638" s="2">
        <v>599.98</v>
      </c>
    </row>
    <row r="639" spans="1:2" x14ac:dyDescent="0.3">
      <c r="A639" s="14">
        <v>2016</v>
      </c>
      <c r="B639" s="2">
        <v>2899.99</v>
      </c>
    </row>
    <row r="640" spans="1:2" x14ac:dyDescent="0.3">
      <c r="A640" s="14">
        <v>2016</v>
      </c>
      <c r="B640" s="2">
        <v>269.99</v>
      </c>
    </row>
    <row r="641" spans="1:2" x14ac:dyDescent="0.3">
      <c r="A641" s="14">
        <v>2016</v>
      </c>
      <c r="B641" s="2">
        <v>999.98</v>
      </c>
    </row>
    <row r="642" spans="1:2" x14ac:dyDescent="0.3">
      <c r="A642" s="14">
        <v>2016</v>
      </c>
      <c r="B642" s="2">
        <v>2641.98</v>
      </c>
    </row>
    <row r="643" spans="1:2" x14ac:dyDescent="0.3">
      <c r="A643" s="14">
        <v>2016</v>
      </c>
      <c r="B643" s="2">
        <v>1799.99</v>
      </c>
    </row>
    <row r="644" spans="1:2" x14ac:dyDescent="0.3">
      <c r="A644" s="14">
        <v>2016</v>
      </c>
      <c r="B644" s="2">
        <v>3361.98</v>
      </c>
    </row>
    <row r="645" spans="1:2" x14ac:dyDescent="0.3">
      <c r="A645" s="14">
        <v>2016</v>
      </c>
      <c r="B645" s="2">
        <v>3599.98</v>
      </c>
    </row>
    <row r="646" spans="1:2" x14ac:dyDescent="0.3">
      <c r="A646" s="14">
        <v>2016</v>
      </c>
      <c r="B646" s="2">
        <v>539.98</v>
      </c>
    </row>
    <row r="647" spans="1:2" x14ac:dyDescent="0.3">
      <c r="A647" s="14">
        <v>2016</v>
      </c>
      <c r="B647" s="2">
        <v>2641.98</v>
      </c>
    </row>
    <row r="648" spans="1:2" x14ac:dyDescent="0.3">
      <c r="A648" s="14">
        <v>2016</v>
      </c>
      <c r="B648" s="2">
        <v>449</v>
      </c>
    </row>
    <row r="649" spans="1:2" x14ac:dyDescent="0.3">
      <c r="A649" s="14">
        <v>2016</v>
      </c>
      <c r="B649" s="2">
        <v>3361.98</v>
      </c>
    </row>
    <row r="650" spans="1:2" x14ac:dyDescent="0.3">
      <c r="A650" s="14">
        <v>2016</v>
      </c>
      <c r="B650" s="2">
        <v>1199.98</v>
      </c>
    </row>
    <row r="651" spans="1:2" x14ac:dyDescent="0.3">
      <c r="A651" s="14">
        <v>2016</v>
      </c>
      <c r="B651" s="2">
        <v>3599.98</v>
      </c>
    </row>
    <row r="652" spans="1:2" x14ac:dyDescent="0.3">
      <c r="A652" s="14">
        <v>2016</v>
      </c>
      <c r="B652" s="2">
        <v>269.99</v>
      </c>
    </row>
    <row r="653" spans="1:2" x14ac:dyDescent="0.3">
      <c r="A653" s="14">
        <v>2016</v>
      </c>
      <c r="B653" s="2">
        <v>1199.98</v>
      </c>
    </row>
    <row r="654" spans="1:2" x14ac:dyDescent="0.3">
      <c r="A654" s="14">
        <v>2016</v>
      </c>
      <c r="B654" s="2">
        <v>549.99</v>
      </c>
    </row>
    <row r="655" spans="1:2" x14ac:dyDescent="0.3">
      <c r="A655" s="14">
        <v>2016</v>
      </c>
      <c r="B655" s="2">
        <v>1059.98</v>
      </c>
    </row>
    <row r="656" spans="1:2" x14ac:dyDescent="0.3">
      <c r="A656" s="14">
        <v>2016</v>
      </c>
      <c r="B656" s="2">
        <v>3361.98</v>
      </c>
    </row>
    <row r="657" spans="1:2" x14ac:dyDescent="0.3">
      <c r="A657" s="14">
        <v>2016</v>
      </c>
      <c r="B657" s="2">
        <v>858</v>
      </c>
    </row>
    <row r="658" spans="1:2" x14ac:dyDescent="0.3">
      <c r="A658" s="14">
        <v>2016</v>
      </c>
      <c r="B658" s="2">
        <v>549.99</v>
      </c>
    </row>
    <row r="659" spans="1:2" x14ac:dyDescent="0.3">
      <c r="A659" s="14">
        <v>2016</v>
      </c>
      <c r="B659" s="2">
        <v>3999.99</v>
      </c>
    </row>
    <row r="660" spans="1:2" x14ac:dyDescent="0.3">
      <c r="A660" s="14">
        <v>2016</v>
      </c>
      <c r="B660" s="2">
        <v>299.99</v>
      </c>
    </row>
    <row r="661" spans="1:2" x14ac:dyDescent="0.3">
      <c r="A661" s="14">
        <v>2016</v>
      </c>
      <c r="B661" s="2">
        <v>469.99</v>
      </c>
    </row>
    <row r="662" spans="1:2" x14ac:dyDescent="0.3">
      <c r="A662" s="14">
        <v>2016</v>
      </c>
      <c r="B662" s="2">
        <v>539.98</v>
      </c>
    </row>
    <row r="663" spans="1:2" x14ac:dyDescent="0.3">
      <c r="A663" s="14">
        <v>2016</v>
      </c>
      <c r="B663" s="2">
        <v>7999.98</v>
      </c>
    </row>
    <row r="664" spans="1:2" x14ac:dyDescent="0.3">
      <c r="A664" s="14">
        <v>2016</v>
      </c>
      <c r="B664" s="2">
        <v>1999.98</v>
      </c>
    </row>
    <row r="665" spans="1:2" x14ac:dyDescent="0.3">
      <c r="A665" s="14">
        <v>2016</v>
      </c>
      <c r="B665" s="2">
        <v>1499.98</v>
      </c>
    </row>
    <row r="666" spans="1:2" x14ac:dyDescent="0.3">
      <c r="A666" s="14">
        <v>2016</v>
      </c>
      <c r="B666" s="2">
        <v>5799.98</v>
      </c>
    </row>
    <row r="667" spans="1:2" x14ac:dyDescent="0.3">
      <c r="A667" s="14">
        <v>2016</v>
      </c>
      <c r="B667" s="2">
        <v>529.99</v>
      </c>
    </row>
    <row r="668" spans="1:2" x14ac:dyDescent="0.3">
      <c r="A668" s="14">
        <v>2016</v>
      </c>
      <c r="B668" s="2">
        <v>549.99</v>
      </c>
    </row>
    <row r="669" spans="1:2" x14ac:dyDescent="0.3">
      <c r="A669" s="14">
        <v>2016</v>
      </c>
      <c r="B669" s="2">
        <v>1199.98</v>
      </c>
    </row>
    <row r="670" spans="1:2" x14ac:dyDescent="0.3">
      <c r="A670" s="14">
        <v>2016</v>
      </c>
      <c r="B670" s="2">
        <v>599.99</v>
      </c>
    </row>
    <row r="671" spans="1:2" x14ac:dyDescent="0.3">
      <c r="A671" s="14">
        <v>2016</v>
      </c>
      <c r="B671" s="2">
        <v>1199.98</v>
      </c>
    </row>
    <row r="672" spans="1:2" x14ac:dyDescent="0.3">
      <c r="A672" s="14">
        <v>2016</v>
      </c>
      <c r="B672" s="2">
        <v>499.99</v>
      </c>
    </row>
    <row r="673" spans="1:2" x14ac:dyDescent="0.3">
      <c r="A673" s="14">
        <v>2016</v>
      </c>
      <c r="B673" s="2">
        <v>539.98</v>
      </c>
    </row>
    <row r="674" spans="1:2" x14ac:dyDescent="0.3">
      <c r="A674" s="14">
        <v>2016</v>
      </c>
      <c r="B674" s="2">
        <v>539.98</v>
      </c>
    </row>
    <row r="675" spans="1:2" x14ac:dyDescent="0.3">
      <c r="A675" s="14">
        <v>2016</v>
      </c>
      <c r="B675" s="2">
        <v>3999.99</v>
      </c>
    </row>
    <row r="676" spans="1:2" x14ac:dyDescent="0.3">
      <c r="A676" s="14">
        <v>2016</v>
      </c>
      <c r="B676" s="2">
        <v>1199.98</v>
      </c>
    </row>
    <row r="677" spans="1:2" x14ac:dyDescent="0.3">
      <c r="A677" s="14">
        <v>2016</v>
      </c>
      <c r="B677" s="2">
        <v>539.98</v>
      </c>
    </row>
    <row r="678" spans="1:2" x14ac:dyDescent="0.3">
      <c r="A678" s="14">
        <v>2016</v>
      </c>
      <c r="B678" s="2">
        <v>449</v>
      </c>
    </row>
    <row r="679" spans="1:2" x14ac:dyDescent="0.3">
      <c r="A679" s="14">
        <v>2016</v>
      </c>
      <c r="B679" s="2">
        <v>5799.98</v>
      </c>
    </row>
    <row r="680" spans="1:2" x14ac:dyDescent="0.3">
      <c r="A680" s="14">
        <v>2016</v>
      </c>
      <c r="B680" s="2">
        <v>2999.99</v>
      </c>
    </row>
    <row r="681" spans="1:2" x14ac:dyDescent="0.3">
      <c r="A681" s="14">
        <v>2016</v>
      </c>
      <c r="B681" s="2">
        <v>1799.99</v>
      </c>
    </row>
    <row r="682" spans="1:2" x14ac:dyDescent="0.3">
      <c r="A682" s="14">
        <v>2016</v>
      </c>
      <c r="B682" s="2">
        <v>1320.99</v>
      </c>
    </row>
    <row r="683" spans="1:2" x14ac:dyDescent="0.3">
      <c r="A683" s="14">
        <v>2016</v>
      </c>
      <c r="B683" s="2">
        <v>898</v>
      </c>
    </row>
    <row r="684" spans="1:2" x14ac:dyDescent="0.3">
      <c r="A684" s="14">
        <v>2016</v>
      </c>
      <c r="B684" s="2">
        <v>3999.99</v>
      </c>
    </row>
    <row r="685" spans="1:2" x14ac:dyDescent="0.3">
      <c r="A685" s="14">
        <v>2016</v>
      </c>
      <c r="B685" s="2">
        <v>999.99</v>
      </c>
    </row>
    <row r="686" spans="1:2" x14ac:dyDescent="0.3">
      <c r="A686" s="14">
        <v>2016</v>
      </c>
      <c r="B686" s="2">
        <v>999.98</v>
      </c>
    </row>
    <row r="687" spans="1:2" x14ac:dyDescent="0.3">
      <c r="A687" s="14">
        <v>2016</v>
      </c>
      <c r="B687" s="2">
        <v>898</v>
      </c>
    </row>
    <row r="688" spans="1:2" x14ac:dyDescent="0.3">
      <c r="A688" s="14">
        <v>2016</v>
      </c>
      <c r="B688" s="2">
        <v>7999.98</v>
      </c>
    </row>
    <row r="689" spans="1:2" x14ac:dyDescent="0.3">
      <c r="A689" s="14">
        <v>2016</v>
      </c>
      <c r="B689" s="2">
        <v>449</v>
      </c>
    </row>
    <row r="690" spans="1:2" x14ac:dyDescent="0.3">
      <c r="A690" s="14">
        <v>2016</v>
      </c>
      <c r="B690" s="2">
        <v>499.99</v>
      </c>
    </row>
    <row r="691" spans="1:2" x14ac:dyDescent="0.3">
      <c r="A691" s="14">
        <v>2016</v>
      </c>
      <c r="B691" s="2">
        <v>269.99</v>
      </c>
    </row>
    <row r="692" spans="1:2" x14ac:dyDescent="0.3">
      <c r="A692" s="14">
        <v>2016</v>
      </c>
      <c r="B692" s="2">
        <v>3098</v>
      </c>
    </row>
    <row r="693" spans="1:2" x14ac:dyDescent="0.3">
      <c r="A693" s="14">
        <v>2016</v>
      </c>
      <c r="B693" s="2">
        <v>1799.99</v>
      </c>
    </row>
    <row r="694" spans="1:2" x14ac:dyDescent="0.3">
      <c r="A694" s="14">
        <v>2016</v>
      </c>
      <c r="B694" s="2">
        <v>858</v>
      </c>
    </row>
    <row r="695" spans="1:2" x14ac:dyDescent="0.3">
      <c r="A695" s="14">
        <v>2016</v>
      </c>
      <c r="B695" s="2">
        <v>499.99</v>
      </c>
    </row>
    <row r="696" spans="1:2" x14ac:dyDescent="0.3">
      <c r="A696" s="14">
        <v>2016</v>
      </c>
      <c r="B696" s="2">
        <v>999.99</v>
      </c>
    </row>
    <row r="697" spans="1:2" x14ac:dyDescent="0.3">
      <c r="A697" s="14">
        <v>2016</v>
      </c>
      <c r="B697" s="2">
        <v>269.99</v>
      </c>
    </row>
    <row r="698" spans="1:2" x14ac:dyDescent="0.3">
      <c r="A698" s="14">
        <v>2016</v>
      </c>
      <c r="B698" s="2">
        <v>1199.98</v>
      </c>
    </row>
    <row r="699" spans="1:2" x14ac:dyDescent="0.3">
      <c r="A699" s="14">
        <v>2016</v>
      </c>
      <c r="B699" s="2">
        <v>429</v>
      </c>
    </row>
    <row r="700" spans="1:2" x14ac:dyDescent="0.3">
      <c r="A700" s="14">
        <v>2016</v>
      </c>
      <c r="B700" s="2">
        <v>2999.99</v>
      </c>
    </row>
    <row r="701" spans="1:2" x14ac:dyDescent="0.3">
      <c r="A701" s="14">
        <v>2016</v>
      </c>
      <c r="B701" s="2">
        <v>7999.98</v>
      </c>
    </row>
    <row r="702" spans="1:2" x14ac:dyDescent="0.3">
      <c r="A702" s="14">
        <v>2016</v>
      </c>
      <c r="B702" s="2">
        <v>898</v>
      </c>
    </row>
    <row r="703" spans="1:2" x14ac:dyDescent="0.3">
      <c r="A703" s="14">
        <v>2016</v>
      </c>
      <c r="B703" s="2">
        <v>269.99</v>
      </c>
    </row>
    <row r="704" spans="1:2" x14ac:dyDescent="0.3">
      <c r="A704" s="14">
        <v>2016</v>
      </c>
      <c r="B704" s="2">
        <v>858</v>
      </c>
    </row>
    <row r="705" spans="1:2" x14ac:dyDescent="0.3">
      <c r="A705" s="14">
        <v>2016</v>
      </c>
      <c r="B705" s="2">
        <v>3361.98</v>
      </c>
    </row>
    <row r="706" spans="1:2" x14ac:dyDescent="0.3">
      <c r="A706" s="14">
        <v>2016</v>
      </c>
      <c r="B706" s="2">
        <v>599.98</v>
      </c>
    </row>
    <row r="707" spans="1:2" x14ac:dyDescent="0.3">
      <c r="A707" s="14">
        <v>2016</v>
      </c>
      <c r="B707" s="2">
        <v>539.98</v>
      </c>
    </row>
    <row r="708" spans="1:2" x14ac:dyDescent="0.3">
      <c r="A708" s="14">
        <v>2016</v>
      </c>
      <c r="B708" s="2">
        <v>3361.98</v>
      </c>
    </row>
    <row r="709" spans="1:2" x14ac:dyDescent="0.3">
      <c r="A709" s="14">
        <v>2016</v>
      </c>
      <c r="B709" s="2">
        <v>2899.99</v>
      </c>
    </row>
    <row r="710" spans="1:2" x14ac:dyDescent="0.3">
      <c r="A710" s="14">
        <v>2016</v>
      </c>
      <c r="B710" s="2">
        <v>449</v>
      </c>
    </row>
    <row r="711" spans="1:2" x14ac:dyDescent="0.3">
      <c r="A711" s="14">
        <v>2016</v>
      </c>
      <c r="B711" s="2">
        <v>3361.98</v>
      </c>
    </row>
    <row r="712" spans="1:2" x14ac:dyDescent="0.3">
      <c r="A712" s="14">
        <v>2016</v>
      </c>
      <c r="B712" s="2">
        <v>939.98</v>
      </c>
    </row>
    <row r="713" spans="1:2" x14ac:dyDescent="0.3">
      <c r="A713" s="14">
        <v>2016</v>
      </c>
      <c r="B713" s="2">
        <v>999.99</v>
      </c>
    </row>
    <row r="714" spans="1:2" x14ac:dyDescent="0.3">
      <c r="A714" s="14">
        <v>2016</v>
      </c>
      <c r="B714" s="2">
        <v>549.99</v>
      </c>
    </row>
    <row r="715" spans="1:2" x14ac:dyDescent="0.3">
      <c r="A715" s="14">
        <v>2016</v>
      </c>
      <c r="B715" s="2">
        <v>2641.98</v>
      </c>
    </row>
    <row r="716" spans="1:2" x14ac:dyDescent="0.3">
      <c r="A716" s="14">
        <v>2016</v>
      </c>
      <c r="B716" s="2">
        <v>269.99</v>
      </c>
    </row>
    <row r="717" spans="1:2" x14ac:dyDescent="0.3">
      <c r="A717" s="14">
        <v>2016</v>
      </c>
      <c r="B717" s="2">
        <v>1499.98</v>
      </c>
    </row>
    <row r="718" spans="1:2" x14ac:dyDescent="0.3">
      <c r="A718" s="14">
        <v>2016</v>
      </c>
      <c r="B718" s="2">
        <v>269.99</v>
      </c>
    </row>
    <row r="719" spans="1:2" x14ac:dyDescent="0.3">
      <c r="A719" s="14">
        <v>2016</v>
      </c>
      <c r="B719" s="2">
        <v>1680.99</v>
      </c>
    </row>
    <row r="720" spans="1:2" x14ac:dyDescent="0.3">
      <c r="A720" s="14">
        <v>2016</v>
      </c>
      <c r="B720" s="2">
        <v>269.99</v>
      </c>
    </row>
    <row r="721" spans="1:2" x14ac:dyDescent="0.3">
      <c r="A721" s="14">
        <v>2016</v>
      </c>
      <c r="B721" s="2">
        <v>3599.98</v>
      </c>
    </row>
    <row r="722" spans="1:2" x14ac:dyDescent="0.3">
      <c r="A722" s="14">
        <v>2016</v>
      </c>
      <c r="B722" s="2">
        <v>539.98</v>
      </c>
    </row>
    <row r="723" spans="1:2" x14ac:dyDescent="0.3">
      <c r="A723" s="14">
        <v>2016</v>
      </c>
      <c r="B723" s="2">
        <v>3098</v>
      </c>
    </row>
    <row r="724" spans="1:2" x14ac:dyDescent="0.3">
      <c r="A724" s="14">
        <v>2016</v>
      </c>
      <c r="B724" s="2">
        <v>529.99</v>
      </c>
    </row>
    <row r="725" spans="1:2" x14ac:dyDescent="0.3">
      <c r="A725" s="14">
        <v>2016</v>
      </c>
      <c r="B725" s="2">
        <v>3599.98</v>
      </c>
    </row>
    <row r="726" spans="1:2" x14ac:dyDescent="0.3">
      <c r="A726" s="14">
        <v>2016</v>
      </c>
      <c r="B726" s="2">
        <v>2899.99</v>
      </c>
    </row>
    <row r="727" spans="1:2" x14ac:dyDescent="0.3">
      <c r="A727" s="14">
        <v>2016</v>
      </c>
      <c r="B727" s="2">
        <v>449</v>
      </c>
    </row>
    <row r="728" spans="1:2" x14ac:dyDescent="0.3">
      <c r="A728" s="14">
        <v>2016</v>
      </c>
      <c r="B728" s="2">
        <v>449</v>
      </c>
    </row>
    <row r="729" spans="1:2" x14ac:dyDescent="0.3">
      <c r="A729" s="14">
        <v>2016</v>
      </c>
      <c r="B729" s="2">
        <v>599.99</v>
      </c>
    </row>
    <row r="730" spans="1:2" x14ac:dyDescent="0.3">
      <c r="A730" s="14">
        <v>2016</v>
      </c>
      <c r="B730" s="2">
        <v>939.98</v>
      </c>
    </row>
    <row r="731" spans="1:2" x14ac:dyDescent="0.3">
      <c r="A731" s="14">
        <v>2016</v>
      </c>
      <c r="B731" s="2">
        <v>1499.98</v>
      </c>
    </row>
    <row r="732" spans="1:2" x14ac:dyDescent="0.3">
      <c r="A732" s="14">
        <v>2016</v>
      </c>
      <c r="B732" s="2">
        <v>2899.99</v>
      </c>
    </row>
    <row r="733" spans="1:2" x14ac:dyDescent="0.3">
      <c r="A733" s="14">
        <v>2016</v>
      </c>
      <c r="B733" s="2">
        <v>599.98</v>
      </c>
    </row>
    <row r="734" spans="1:2" x14ac:dyDescent="0.3">
      <c r="A734" s="14">
        <v>2016</v>
      </c>
      <c r="B734" s="2">
        <v>1549</v>
      </c>
    </row>
    <row r="735" spans="1:2" x14ac:dyDescent="0.3">
      <c r="A735" s="14">
        <v>2016</v>
      </c>
      <c r="B735" s="2">
        <v>1099.98</v>
      </c>
    </row>
    <row r="736" spans="1:2" x14ac:dyDescent="0.3">
      <c r="A736" s="14">
        <v>2016</v>
      </c>
      <c r="B736" s="2">
        <v>1199.98</v>
      </c>
    </row>
    <row r="737" spans="1:2" x14ac:dyDescent="0.3">
      <c r="A737" s="14">
        <v>2016</v>
      </c>
      <c r="B737" s="2">
        <v>269.99</v>
      </c>
    </row>
    <row r="738" spans="1:2" x14ac:dyDescent="0.3">
      <c r="A738" s="14">
        <v>2016</v>
      </c>
      <c r="B738" s="2">
        <v>858</v>
      </c>
    </row>
    <row r="739" spans="1:2" x14ac:dyDescent="0.3">
      <c r="A739" s="14">
        <v>2016</v>
      </c>
      <c r="B739" s="2">
        <v>749.99</v>
      </c>
    </row>
    <row r="740" spans="1:2" x14ac:dyDescent="0.3">
      <c r="A740" s="14">
        <v>2016</v>
      </c>
      <c r="B740" s="2">
        <v>5999.98</v>
      </c>
    </row>
    <row r="741" spans="1:2" x14ac:dyDescent="0.3">
      <c r="A741" s="14">
        <v>2016</v>
      </c>
      <c r="B741" s="2">
        <v>2999.99</v>
      </c>
    </row>
    <row r="742" spans="1:2" x14ac:dyDescent="0.3">
      <c r="A742" s="14">
        <v>2016</v>
      </c>
      <c r="B742" s="2">
        <v>999.99</v>
      </c>
    </row>
    <row r="743" spans="1:2" x14ac:dyDescent="0.3">
      <c r="A743" s="14">
        <v>2016</v>
      </c>
      <c r="B743" s="2">
        <v>1499.98</v>
      </c>
    </row>
    <row r="744" spans="1:2" x14ac:dyDescent="0.3">
      <c r="A744" s="14">
        <v>2016</v>
      </c>
      <c r="B744" s="2">
        <v>1549</v>
      </c>
    </row>
    <row r="745" spans="1:2" x14ac:dyDescent="0.3">
      <c r="A745" s="14">
        <v>2016</v>
      </c>
      <c r="B745" s="2">
        <v>1099.98</v>
      </c>
    </row>
    <row r="746" spans="1:2" x14ac:dyDescent="0.3">
      <c r="A746" s="14">
        <v>2016</v>
      </c>
      <c r="B746" s="2">
        <v>1059.98</v>
      </c>
    </row>
    <row r="747" spans="1:2" x14ac:dyDescent="0.3">
      <c r="A747" s="14">
        <v>2016</v>
      </c>
      <c r="B747" s="2">
        <v>1999.98</v>
      </c>
    </row>
    <row r="748" spans="1:2" x14ac:dyDescent="0.3">
      <c r="A748" s="14">
        <v>2016</v>
      </c>
      <c r="B748" s="2">
        <v>5999.98</v>
      </c>
    </row>
    <row r="749" spans="1:2" x14ac:dyDescent="0.3">
      <c r="A749" s="14">
        <v>2016</v>
      </c>
      <c r="B749" s="2">
        <v>939.98</v>
      </c>
    </row>
    <row r="750" spans="1:2" x14ac:dyDescent="0.3">
      <c r="A750" s="14">
        <v>2016</v>
      </c>
      <c r="B750" s="2">
        <v>449</v>
      </c>
    </row>
    <row r="751" spans="1:2" x14ac:dyDescent="0.3">
      <c r="A751" s="14">
        <v>2016</v>
      </c>
      <c r="B751" s="2">
        <v>499.99</v>
      </c>
    </row>
    <row r="752" spans="1:2" x14ac:dyDescent="0.3">
      <c r="A752" s="14">
        <v>2016</v>
      </c>
      <c r="B752" s="2">
        <v>539.98</v>
      </c>
    </row>
    <row r="753" spans="1:2" x14ac:dyDescent="0.3">
      <c r="A753" s="14">
        <v>2016</v>
      </c>
      <c r="B753" s="2">
        <v>599.98</v>
      </c>
    </row>
    <row r="754" spans="1:2" x14ac:dyDescent="0.3">
      <c r="A754" s="14">
        <v>2016</v>
      </c>
      <c r="B754" s="2">
        <v>549.99</v>
      </c>
    </row>
    <row r="755" spans="1:2" x14ac:dyDescent="0.3">
      <c r="A755" s="14">
        <v>2016</v>
      </c>
      <c r="B755" s="2">
        <v>7999.98</v>
      </c>
    </row>
    <row r="756" spans="1:2" x14ac:dyDescent="0.3">
      <c r="A756" s="14">
        <v>2016</v>
      </c>
      <c r="B756" s="2">
        <v>269.99</v>
      </c>
    </row>
    <row r="757" spans="1:2" x14ac:dyDescent="0.3">
      <c r="A757" s="14">
        <v>2016</v>
      </c>
      <c r="B757" s="2">
        <v>3999.99</v>
      </c>
    </row>
    <row r="758" spans="1:2" x14ac:dyDescent="0.3">
      <c r="A758" s="14">
        <v>2016</v>
      </c>
      <c r="B758" s="2">
        <v>939.98</v>
      </c>
    </row>
    <row r="759" spans="1:2" x14ac:dyDescent="0.3">
      <c r="A759" s="14">
        <v>2016</v>
      </c>
      <c r="B759" s="2">
        <v>2999.99</v>
      </c>
    </row>
    <row r="760" spans="1:2" x14ac:dyDescent="0.3">
      <c r="A760" s="14">
        <v>2016</v>
      </c>
      <c r="B760" s="2">
        <v>1320.99</v>
      </c>
    </row>
    <row r="761" spans="1:2" x14ac:dyDescent="0.3">
      <c r="A761" s="14">
        <v>2016</v>
      </c>
      <c r="B761" s="2">
        <v>599.98</v>
      </c>
    </row>
    <row r="762" spans="1:2" x14ac:dyDescent="0.3">
      <c r="A762" s="14">
        <v>2016</v>
      </c>
      <c r="B762" s="2">
        <v>449</v>
      </c>
    </row>
    <row r="763" spans="1:2" x14ac:dyDescent="0.3">
      <c r="A763" s="14">
        <v>2016</v>
      </c>
      <c r="B763" s="2">
        <v>999.99</v>
      </c>
    </row>
    <row r="764" spans="1:2" x14ac:dyDescent="0.3">
      <c r="A764" s="14">
        <v>2016</v>
      </c>
      <c r="B764" s="2">
        <v>999.98</v>
      </c>
    </row>
    <row r="765" spans="1:2" x14ac:dyDescent="0.3">
      <c r="A765" s="14">
        <v>2016</v>
      </c>
      <c r="B765" s="2">
        <v>529.99</v>
      </c>
    </row>
    <row r="766" spans="1:2" x14ac:dyDescent="0.3">
      <c r="A766" s="14">
        <v>2016</v>
      </c>
      <c r="B766" s="2">
        <v>3361.98</v>
      </c>
    </row>
    <row r="767" spans="1:2" x14ac:dyDescent="0.3">
      <c r="A767" s="14">
        <v>2016</v>
      </c>
      <c r="B767" s="2">
        <v>939.98</v>
      </c>
    </row>
    <row r="768" spans="1:2" x14ac:dyDescent="0.3">
      <c r="A768" s="14">
        <v>2016</v>
      </c>
      <c r="B768" s="2">
        <v>269.99</v>
      </c>
    </row>
    <row r="769" spans="1:2" x14ac:dyDescent="0.3">
      <c r="A769" s="14">
        <v>2016</v>
      </c>
      <c r="B769" s="2">
        <v>7999.98</v>
      </c>
    </row>
    <row r="770" spans="1:2" x14ac:dyDescent="0.3">
      <c r="A770" s="14">
        <v>2016</v>
      </c>
      <c r="B770" s="2">
        <v>1499.98</v>
      </c>
    </row>
    <row r="771" spans="1:2" x14ac:dyDescent="0.3">
      <c r="A771" s="14">
        <v>2016</v>
      </c>
      <c r="B771" s="2">
        <v>1680.99</v>
      </c>
    </row>
    <row r="772" spans="1:2" x14ac:dyDescent="0.3">
      <c r="A772" s="14">
        <v>2016</v>
      </c>
      <c r="B772" s="2">
        <v>269.99</v>
      </c>
    </row>
    <row r="773" spans="1:2" x14ac:dyDescent="0.3">
      <c r="A773" s="14">
        <v>2016</v>
      </c>
      <c r="B773" s="2">
        <v>3361.98</v>
      </c>
    </row>
    <row r="774" spans="1:2" x14ac:dyDescent="0.3">
      <c r="A774" s="14">
        <v>2016</v>
      </c>
      <c r="B774" s="2">
        <v>999.98</v>
      </c>
    </row>
    <row r="775" spans="1:2" x14ac:dyDescent="0.3">
      <c r="A775" s="14">
        <v>2016</v>
      </c>
      <c r="B775" s="2">
        <v>5999.98</v>
      </c>
    </row>
    <row r="776" spans="1:2" x14ac:dyDescent="0.3">
      <c r="A776" s="14">
        <v>2016</v>
      </c>
      <c r="B776" s="2">
        <v>449</v>
      </c>
    </row>
    <row r="777" spans="1:2" x14ac:dyDescent="0.3">
      <c r="A777" s="14">
        <v>2016</v>
      </c>
      <c r="B777" s="2">
        <v>499.99</v>
      </c>
    </row>
    <row r="778" spans="1:2" x14ac:dyDescent="0.3">
      <c r="A778" s="14">
        <v>2016</v>
      </c>
      <c r="B778" s="2">
        <v>7999.98</v>
      </c>
    </row>
    <row r="779" spans="1:2" x14ac:dyDescent="0.3">
      <c r="A779" s="14">
        <v>2016</v>
      </c>
      <c r="B779" s="2">
        <v>1999.98</v>
      </c>
    </row>
    <row r="780" spans="1:2" x14ac:dyDescent="0.3">
      <c r="A780" s="14">
        <v>2016</v>
      </c>
      <c r="B780" s="2">
        <v>429</v>
      </c>
    </row>
    <row r="781" spans="1:2" x14ac:dyDescent="0.3">
      <c r="A781" s="14">
        <v>2016</v>
      </c>
      <c r="B781" s="2">
        <v>5999.98</v>
      </c>
    </row>
    <row r="782" spans="1:2" x14ac:dyDescent="0.3">
      <c r="A782" s="14">
        <v>2016</v>
      </c>
      <c r="B782" s="2">
        <v>1199.98</v>
      </c>
    </row>
    <row r="783" spans="1:2" x14ac:dyDescent="0.3">
      <c r="A783" s="14">
        <v>2016</v>
      </c>
      <c r="B783" s="2">
        <v>939.98</v>
      </c>
    </row>
    <row r="784" spans="1:2" x14ac:dyDescent="0.3">
      <c r="A784" s="14">
        <v>2016</v>
      </c>
      <c r="B784" s="2">
        <v>539.98</v>
      </c>
    </row>
    <row r="785" spans="1:2" x14ac:dyDescent="0.3">
      <c r="A785" s="14">
        <v>2016</v>
      </c>
      <c r="B785" s="2">
        <v>599.99</v>
      </c>
    </row>
    <row r="786" spans="1:2" x14ac:dyDescent="0.3">
      <c r="A786" s="14">
        <v>2016</v>
      </c>
      <c r="B786" s="2">
        <v>898</v>
      </c>
    </row>
    <row r="787" spans="1:2" x14ac:dyDescent="0.3">
      <c r="A787" s="14">
        <v>2016</v>
      </c>
      <c r="B787" s="2">
        <v>269.99</v>
      </c>
    </row>
    <row r="788" spans="1:2" x14ac:dyDescent="0.3">
      <c r="A788" s="14">
        <v>2016</v>
      </c>
      <c r="B788" s="2">
        <v>3361.98</v>
      </c>
    </row>
    <row r="789" spans="1:2" x14ac:dyDescent="0.3">
      <c r="A789" s="14">
        <v>2016</v>
      </c>
      <c r="B789" s="2">
        <v>499.99</v>
      </c>
    </row>
    <row r="790" spans="1:2" x14ac:dyDescent="0.3">
      <c r="A790" s="14">
        <v>2016</v>
      </c>
      <c r="B790" s="2">
        <v>499.99</v>
      </c>
    </row>
    <row r="791" spans="1:2" x14ac:dyDescent="0.3">
      <c r="A791" s="14">
        <v>2016</v>
      </c>
      <c r="B791" s="2">
        <v>1199.98</v>
      </c>
    </row>
    <row r="792" spans="1:2" x14ac:dyDescent="0.3">
      <c r="A792" s="14">
        <v>2016</v>
      </c>
      <c r="B792" s="2">
        <v>269.99</v>
      </c>
    </row>
    <row r="793" spans="1:2" x14ac:dyDescent="0.3">
      <c r="A793" s="14">
        <v>2016</v>
      </c>
      <c r="B793" s="2">
        <v>269.99</v>
      </c>
    </row>
    <row r="794" spans="1:2" x14ac:dyDescent="0.3">
      <c r="A794" s="14">
        <v>2016</v>
      </c>
      <c r="B794" s="2">
        <v>539.98</v>
      </c>
    </row>
    <row r="795" spans="1:2" x14ac:dyDescent="0.3">
      <c r="A795" s="14">
        <v>2016</v>
      </c>
      <c r="B795" s="2">
        <v>7999.98</v>
      </c>
    </row>
    <row r="796" spans="1:2" x14ac:dyDescent="0.3">
      <c r="A796" s="14">
        <v>2016</v>
      </c>
      <c r="B796" s="2">
        <v>599.99</v>
      </c>
    </row>
    <row r="797" spans="1:2" x14ac:dyDescent="0.3">
      <c r="A797" s="14">
        <v>2016</v>
      </c>
      <c r="B797" s="2">
        <v>7999.98</v>
      </c>
    </row>
    <row r="798" spans="1:2" x14ac:dyDescent="0.3">
      <c r="A798" s="14">
        <v>2016</v>
      </c>
      <c r="B798" s="2">
        <v>1999.98</v>
      </c>
    </row>
    <row r="799" spans="1:2" x14ac:dyDescent="0.3">
      <c r="A799" s="14">
        <v>2016</v>
      </c>
      <c r="B799" s="2">
        <v>1199.98</v>
      </c>
    </row>
    <row r="800" spans="1:2" x14ac:dyDescent="0.3">
      <c r="A800" s="14">
        <v>2016</v>
      </c>
      <c r="B800" s="2">
        <v>2999.99</v>
      </c>
    </row>
    <row r="801" spans="1:2" x14ac:dyDescent="0.3">
      <c r="A801" s="14">
        <v>2016</v>
      </c>
      <c r="B801" s="2">
        <v>1199.98</v>
      </c>
    </row>
    <row r="802" spans="1:2" x14ac:dyDescent="0.3">
      <c r="A802" s="14">
        <v>2016</v>
      </c>
      <c r="B802" s="2">
        <v>1099.98</v>
      </c>
    </row>
    <row r="803" spans="1:2" x14ac:dyDescent="0.3">
      <c r="A803" s="14">
        <v>2016</v>
      </c>
      <c r="B803" s="2">
        <v>599.99</v>
      </c>
    </row>
    <row r="804" spans="1:2" x14ac:dyDescent="0.3">
      <c r="A804" s="14">
        <v>2016</v>
      </c>
      <c r="B804" s="2">
        <v>1199.98</v>
      </c>
    </row>
    <row r="805" spans="1:2" x14ac:dyDescent="0.3">
      <c r="A805" s="14">
        <v>2016</v>
      </c>
      <c r="B805" s="2">
        <v>549.99</v>
      </c>
    </row>
    <row r="806" spans="1:2" x14ac:dyDescent="0.3">
      <c r="A806" s="14">
        <v>2016</v>
      </c>
      <c r="B806" s="2">
        <v>749.99</v>
      </c>
    </row>
    <row r="807" spans="1:2" x14ac:dyDescent="0.3">
      <c r="A807" s="14">
        <v>2016</v>
      </c>
      <c r="B807" s="2">
        <v>1199.98</v>
      </c>
    </row>
    <row r="808" spans="1:2" x14ac:dyDescent="0.3">
      <c r="A808" s="14">
        <v>2016</v>
      </c>
      <c r="B808" s="2">
        <v>539.98</v>
      </c>
    </row>
    <row r="809" spans="1:2" x14ac:dyDescent="0.3">
      <c r="A809" s="14">
        <v>2016</v>
      </c>
      <c r="B809" s="2">
        <v>1199.98</v>
      </c>
    </row>
    <row r="810" spans="1:2" x14ac:dyDescent="0.3">
      <c r="A810" s="14">
        <v>2016</v>
      </c>
      <c r="B810" s="2">
        <v>3999.99</v>
      </c>
    </row>
    <row r="811" spans="1:2" x14ac:dyDescent="0.3">
      <c r="A811" s="14">
        <v>2016</v>
      </c>
      <c r="B811" s="2">
        <v>1320.99</v>
      </c>
    </row>
    <row r="812" spans="1:2" x14ac:dyDescent="0.3">
      <c r="A812" s="14">
        <v>2016</v>
      </c>
      <c r="B812" s="2">
        <v>1549</v>
      </c>
    </row>
    <row r="813" spans="1:2" x14ac:dyDescent="0.3">
      <c r="A813" s="14">
        <v>2016</v>
      </c>
      <c r="B813" s="2">
        <v>749.99</v>
      </c>
    </row>
    <row r="814" spans="1:2" x14ac:dyDescent="0.3">
      <c r="A814" s="14">
        <v>2016</v>
      </c>
      <c r="B814" s="2">
        <v>599.99</v>
      </c>
    </row>
    <row r="815" spans="1:2" x14ac:dyDescent="0.3">
      <c r="A815" s="14">
        <v>2016</v>
      </c>
      <c r="B815" s="2">
        <v>2899.99</v>
      </c>
    </row>
    <row r="816" spans="1:2" x14ac:dyDescent="0.3">
      <c r="A816" s="14">
        <v>2016</v>
      </c>
      <c r="B816" s="2">
        <v>1549</v>
      </c>
    </row>
    <row r="817" spans="1:2" x14ac:dyDescent="0.3">
      <c r="A817" s="14">
        <v>2016</v>
      </c>
      <c r="B817" s="2">
        <v>7999.98</v>
      </c>
    </row>
    <row r="818" spans="1:2" x14ac:dyDescent="0.3">
      <c r="A818" s="14">
        <v>2016</v>
      </c>
      <c r="B818" s="2">
        <v>269.99</v>
      </c>
    </row>
    <row r="819" spans="1:2" x14ac:dyDescent="0.3">
      <c r="A819" s="14">
        <v>2016</v>
      </c>
      <c r="B819" s="2">
        <v>549.99</v>
      </c>
    </row>
    <row r="820" spans="1:2" x14ac:dyDescent="0.3">
      <c r="A820" s="14">
        <v>2016</v>
      </c>
      <c r="B820" s="2">
        <v>429</v>
      </c>
    </row>
    <row r="821" spans="1:2" x14ac:dyDescent="0.3">
      <c r="A821" s="14">
        <v>2016</v>
      </c>
      <c r="B821" s="2">
        <v>1499.98</v>
      </c>
    </row>
    <row r="822" spans="1:2" x14ac:dyDescent="0.3">
      <c r="A822" s="14">
        <v>2016</v>
      </c>
      <c r="B822" s="2">
        <v>2641.98</v>
      </c>
    </row>
    <row r="823" spans="1:2" x14ac:dyDescent="0.3">
      <c r="A823" s="14">
        <v>2016</v>
      </c>
      <c r="B823" s="2">
        <v>269.99</v>
      </c>
    </row>
    <row r="824" spans="1:2" x14ac:dyDescent="0.3">
      <c r="A824" s="14">
        <v>2016</v>
      </c>
      <c r="B824" s="2">
        <v>939.98</v>
      </c>
    </row>
    <row r="825" spans="1:2" x14ac:dyDescent="0.3">
      <c r="A825" s="14">
        <v>2016</v>
      </c>
      <c r="B825" s="2">
        <v>539.98</v>
      </c>
    </row>
    <row r="826" spans="1:2" x14ac:dyDescent="0.3">
      <c r="A826" s="14">
        <v>2016</v>
      </c>
      <c r="B826" s="2">
        <v>898</v>
      </c>
    </row>
    <row r="827" spans="1:2" x14ac:dyDescent="0.3">
      <c r="A827" s="14">
        <v>2016</v>
      </c>
      <c r="B827" s="2">
        <v>2899.99</v>
      </c>
    </row>
    <row r="828" spans="1:2" x14ac:dyDescent="0.3">
      <c r="A828" s="14">
        <v>2016</v>
      </c>
      <c r="B828" s="2">
        <v>3098</v>
      </c>
    </row>
    <row r="829" spans="1:2" x14ac:dyDescent="0.3">
      <c r="A829" s="14">
        <v>2016</v>
      </c>
      <c r="B829" s="2">
        <v>898</v>
      </c>
    </row>
    <row r="830" spans="1:2" x14ac:dyDescent="0.3">
      <c r="A830" s="14">
        <v>2016</v>
      </c>
      <c r="B830" s="2">
        <v>469.99</v>
      </c>
    </row>
    <row r="831" spans="1:2" x14ac:dyDescent="0.3">
      <c r="A831" s="14">
        <v>2016</v>
      </c>
      <c r="B831" s="2">
        <v>449</v>
      </c>
    </row>
    <row r="832" spans="1:2" x14ac:dyDescent="0.3">
      <c r="A832" s="14">
        <v>2016</v>
      </c>
      <c r="B832" s="2">
        <v>269.99</v>
      </c>
    </row>
    <row r="833" spans="1:2" x14ac:dyDescent="0.3">
      <c r="A833" s="14">
        <v>2016</v>
      </c>
      <c r="B833" s="2">
        <v>7999.98</v>
      </c>
    </row>
    <row r="834" spans="1:2" x14ac:dyDescent="0.3">
      <c r="A834" s="14">
        <v>2016</v>
      </c>
      <c r="B834" s="2">
        <v>999.98</v>
      </c>
    </row>
    <row r="835" spans="1:2" x14ac:dyDescent="0.3">
      <c r="A835" s="14">
        <v>2016</v>
      </c>
      <c r="B835" s="2">
        <v>539.98</v>
      </c>
    </row>
    <row r="836" spans="1:2" x14ac:dyDescent="0.3">
      <c r="A836" s="14">
        <v>2016</v>
      </c>
      <c r="B836" s="2">
        <v>999.98</v>
      </c>
    </row>
    <row r="837" spans="1:2" x14ac:dyDescent="0.3">
      <c r="A837" s="14">
        <v>2016</v>
      </c>
      <c r="B837" s="2">
        <v>1099.98</v>
      </c>
    </row>
    <row r="838" spans="1:2" x14ac:dyDescent="0.3">
      <c r="A838" s="14">
        <v>2016</v>
      </c>
      <c r="B838" s="2">
        <v>3361.98</v>
      </c>
    </row>
    <row r="839" spans="1:2" x14ac:dyDescent="0.3">
      <c r="A839" s="14">
        <v>2016</v>
      </c>
      <c r="B839" s="2">
        <v>2999.99</v>
      </c>
    </row>
    <row r="840" spans="1:2" x14ac:dyDescent="0.3">
      <c r="A840" s="14">
        <v>2016</v>
      </c>
      <c r="B840" s="2">
        <v>5799.98</v>
      </c>
    </row>
    <row r="841" spans="1:2" x14ac:dyDescent="0.3">
      <c r="A841" s="14">
        <v>2016</v>
      </c>
      <c r="B841" s="2">
        <v>299.99</v>
      </c>
    </row>
    <row r="842" spans="1:2" x14ac:dyDescent="0.3">
      <c r="A842" s="14">
        <v>2016</v>
      </c>
      <c r="B842" s="2">
        <v>939.98</v>
      </c>
    </row>
    <row r="843" spans="1:2" x14ac:dyDescent="0.3">
      <c r="A843" s="14">
        <v>2016</v>
      </c>
      <c r="B843" s="2">
        <v>269.99</v>
      </c>
    </row>
    <row r="844" spans="1:2" x14ac:dyDescent="0.3">
      <c r="A844" s="14">
        <v>2016</v>
      </c>
      <c r="B844" s="2">
        <v>2999.99</v>
      </c>
    </row>
    <row r="845" spans="1:2" x14ac:dyDescent="0.3">
      <c r="A845" s="14">
        <v>2016</v>
      </c>
      <c r="B845" s="2">
        <v>539.98</v>
      </c>
    </row>
    <row r="846" spans="1:2" x14ac:dyDescent="0.3">
      <c r="A846" s="14">
        <v>2016</v>
      </c>
      <c r="B846" s="2">
        <v>3361.98</v>
      </c>
    </row>
    <row r="847" spans="1:2" x14ac:dyDescent="0.3">
      <c r="A847" s="14">
        <v>2016</v>
      </c>
      <c r="B847" s="2">
        <v>3098</v>
      </c>
    </row>
    <row r="848" spans="1:2" x14ac:dyDescent="0.3">
      <c r="A848" s="14">
        <v>2016</v>
      </c>
      <c r="B848" s="2">
        <v>1199.98</v>
      </c>
    </row>
    <row r="849" spans="1:2" x14ac:dyDescent="0.3">
      <c r="A849" s="14">
        <v>2016</v>
      </c>
      <c r="B849" s="2">
        <v>5999.98</v>
      </c>
    </row>
    <row r="850" spans="1:2" x14ac:dyDescent="0.3">
      <c r="A850" s="14">
        <v>2016</v>
      </c>
      <c r="B850" s="2">
        <v>1549</v>
      </c>
    </row>
    <row r="851" spans="1:2" x14ac:dyDescent="0.3">
      <c r="A851" s="14">
        <v>2016</v>
      </c>
      <c r="B851" s="2">
        <v>3361.98</v>
      </c>
    </row>
    <row r="852" spans="1:2" x14ac:dyDescent="0.3">
      <c r="A852" s="14">
        <v>2016</v>
      </c>
      <c r="B852" s="2">
        <v>469.99</v>
      </c>
    </row>
    <row r="853" spans="1:2" x14ac:dyDescent="0.3">
      <c r="A853" s="14">
        <v>2016</v>
      </c>
      <c r="B853" s="2">
        <v>269.99</v>
      </c>
    </row>
    <row r="854" spans="1:2" x14ac:dyDescent="0.3">
      <c r="A854" s="14">
        <v>2016</v>
      </c>
      <c r="B854" s="2">
        <v>1099.98</v>
      </c>
    </row>
    <row r="855" spans="1:2" x14ac:dyDescent="0.3">
      <c r="A855" s="14">
        <v>2016</v>
      </c>
      <c r="B855" s="2">
        <v>898</v>
      </c>
    </row>
    <row r="856" spans="1:2" x14ac:dyDescent="0.3">
      <c r="A856" s="14">
        <v>2016</v>
      </c>
      <c r="B856" s="2">
        <v>1499.98</v>
      </c>
    </row>
    <row r="857" spans="1:2" x14ac:dyDescent="0.3">
      <c r="A857" s="14">
        <v>2016</v>
      </c>
      <c r="B857" s="2">
        <v>3599.98</v>
      </c>
    </row>
    <row r="858" spans="1:2" x14ac:dyDescent="0.3">
      <c r="A858" s="14">
        <v>2016</v>
      </c>
      <c r="B858" s="2">
        <v>1099.98</v>
      </c>
    </row>
    <row r="859" spans="1:2" x14ac:dyDescent="0.3">
      <c r="A859" s="14">
        <v>2016</v>
      </c>
      <c r="B859" s="2">
        <v>1549</v>
      </c>
    </row>
    <row r="860" spans="1:2" x14ac:dyDescent="0.3">
      <c r="A860" s="14">
        <v>2016</v>
      </c>
      <c r="B860" s="2">
        <v>7999.98</v>
      </c>
    </row>
    <row r="861" spans="1:2" x14ac:dyDescent="0.3">
      <c r="A861" s="14">
        <v>2016</v>
      </c>
      <c r="B861" s="2">
        <v>599.99</v>
      </c>
    </row>
    <row r="862" spans="1:2" x14ac:dyDescent="0.3">
      <c r="A862" s="14">
        <v>2016</v>
      </c>
      <c r="B862" s="2">
        <v>1549</v>
      </c>
    </row>
    <row r="863" spans="1:2" x14ac:dyDescent="0.3">
      <c r="A863" s="14">
        <v>2016</v>
      </c>
      <c r="B863" s="2">
        <v>469.99</v>
      </c>
    </row>
    <row r="864" spans="1:2" x14ac:dyDescent="0.3">
      <c r="A864" s="14">
        <v>2016</v>
      </c>
      <c r="B864" s="2">
        <v>1999.98</v>
      </c>
    </row>
    <row r="865" spans="1:2" x14ac:dyDescent="0.3">
      <c r="A865" s="14">
        <v>2016</v>
      </c>
      <c r="B865" s="2">
        <v>1549</v>
      </c>
    </row>
    <row r="866" spans="1:2" x14ac:dyDescent="0.3">
      <c r="A866" s="14">
        <v>2016</v>
      </c>
      <c r="B866" s="2">
        <v>269.99</v>
      </c>
    </row>
    <row r="867" spans="1:2" x14ac:dyDescent="0.3">
      <c r="A867" s="14">
        <v>2016</v>
      </c>
      <c r="B867" s="2">
        <v>1059.98</v>
      </c>
    </row>
    <row r="868" spans="1:2" x14ac:dyDescent="0.3">
      <c r="A868" s="14">
        <v>2016</v>
      </c>
      <c r="B868" s="2">
        <v>3999.99</v>
      </c>
    </row>
    <row r="869" spans="1:2" x14ac:dyDescent="0.3">
      <c r="A869" s="14">
        <v>2016</v>
      </c>
      <c r="B869" s="2">
        <v>898</v>
      </c>
    </row>
    <row r="870" spans="1:2" x14ac:dyDescent="0.3">
      <c r="A870" s="14">
        <v>2016</v>
      </c>
      <c r="B870" s="2">
        <v>269.99</v>
      </c>
    </row>
    <row r="871" spans="1:2" x14ac:dyDescent="0.3">
      <c r="A871" s="14">
        <v>2016</v>
      </c>
      <c r="B871" s="2">
        <v>999.99</v>
      </c>
    </row>
    <row r="872" spans="1:2" x14ac:dyDescent="0.3">
      <c r="A872" s="14">
        <v>2016</v>
      </c>
      <c r="B872" s="2">
        <v>549.99</v>
      </c>
    </row>
    <row r="873" spans="1:2" x14ac:dyDescent="0.3">
      <c r="A873" s="14">
        <v>2016</v>
      </c>
      <c r="B873" s="2">
        <v>7999.98</v>
      </c>
    </row>
    <row r="874" spans="1:2" x14ac:dyDescent="0.3">
      <c r="A874" s="14">
        <v>2016</v>
      </c>
      <c r="B874" s="2">
        <v>539.98</v>
      </c>
    </row>
    <row r="875" spans="1:2" x14ac:dyDescent="0.3">
      <c r="A875" s="14">
        <v>2016</v>
      </c>
      <c r="B875" s="2">
        <v>2641.98</v>
      </c>
    </row>
    <row r="876" spans="1:2" x14ac:dyDescent="0.3">
      <c r="A876" s="14">
        <v>2016</v>
      </c>
      <c r="B876" s="2">
        <v>1799.99</v>
      </c>
    </row>
    <row r="877" spans="1:2" x14ac:dyDescent="0.3">
      <c r="A877" s="14">
        <v>2016</v>
      </c>
      <c r="B877" s="2">
        <v>858</v>
      </c>
    </row>
    <row r="878" spans="1:2" x14ac:dyDescent="0.3">
      <c r="A878" s="14">
        <v>2016</v>
      </c>
      <c r="B878" s="2">
        <v>2641.98</v>
      </c>
    </row>
    <row r="879" spans="1:2" x14ac:dyDescent="0.3">
      <c r="A879" s="14">
        <v>2016</v>
      </c>
      <c r="B879" s="2">
        <v>1099.98</v>
      </c>
    </row>
    <row r="880" spans="1:2" x14ac:dyDescent="0.3">
      <c r="A880" s="14">
        <v>2016</v>
      </c>
      <c r="B880" s="2">
        <v>539.98</v>
      </c>
    </row>
    <row r="881" spans="1:2" x14ac:dyDescent="0.3">
      <c r="A881" s="14">
        <v>2016</v>
      </c>
      <c r="B881" s="2">
        <v>1199.98</v>
      </c>
    </row>
    <row r="882" spans="1:2" x14ac:dyDescent="0.3">
      <c r="A882" s="14">
        <v>2016</v>
      </c>
      <c r="B882" s="2">
        <v>2899.99</v>
      </c>
    </row>
    <row r="883" spans="1:2" x14ac:dyDescent="0.3">
      <c r="A883" s="14">
        <v>2016</v>
      </c>
      <c r="B883" s="2">
        <v>3098</v>
      </c>
    </row>
    <row r="884" spans="1:2" x14ac:dyDescent="0.3">
      <c r="A884" s="14">
        <v>2016</v>
      </c>
      <c r="B884" s="2">
        <v>1320.99</v>
      </c>
    </row>
    <row r="885" spans="1:2" x14ac:dyDescent="0.3">
      <c r="A885" s="14">
        <v>2016</v>
      </c>
      <c r="B885" s="2">
        <v>2999.99</v>
      </c>
    </row>
    <row r="886" spans="1:2" x14ac:dyDescent="0.3">
      <c r="A886" s="14">
        <v>2016</v>
      </c>
      <c r="B886" s="2">
        <v>539.98</v>
      </c>
    </row>
    <row r="887" spans="1:2" x14ac:dyDescent="0.3">
      <c r="A887" s="14">
        <v>2016</v>
      </c>
      <c r="B887" s="2">
        <v>7999.98</v>
      </c>
    </row>
    <row r="888" spans="1:2" x14ac:dyDescent="0.3">
      <c r="A888" s="14">
        <v>2016</v>
      </c>
      <c r="B888" s="2">
        <v>1680.99</v>
      </c>
    </row>
    <row r="889" spans="1:2" x14ac:dyDescent="0.3">
      <c r="A889" s="14">
        <v>2016</v>
      </c>
      <c r="B889" s="2">
        <v>2999.99</v>
      </c>
    </row>
    <row r="890" spans="1:2" x14ac:dyDescent="0.3">
      <c r="A890" s="14">
        <v>2016</v>
      </c>
      <c r="B890" s="2">
        <v>1499.98</v>
      </c>
    </row>
    <row r="891" spans="1:2" x14ac:dyDescent="0.3">
      <c r="A891" s="14">
        <v>2016</v>
      </c>
      <c r="B891" s="2">
        <v>1199.98</v>
      </c>
    </row>
    <row r="892" spans="1:2" x14ac:dyDescent="0.3">
      <c r="A892" s="14">
        <v>2016</v>
      </c>
      <c r="B892" s="2">
        <v>599.99</v>
      </c>
    </row>
    <row r="893" spans="1:2" x14ac:dyDescent="0.3">
      <c r="A893" s="14">
        <v>2016</v>
      </c>
      <c r="B893" s="2">
        <v>449</v>
      </c>
    </row>
    <row r="894" spans="1:2" x14ac:dyDescent="0.3">
      <c r="A894" s="14">
        <v>2016</v>
      </c>
      <c r="B894" s="2">
        <v>429</v>
      </c>
    </row>
    <row r="895" spans="1:2" x14ac:dyDescent="0.3">
      <c r="A895" s="14">
        <v>2016</v>
      </c>
      <c r="B895" s="2">
        <v>1549</v>
      </c>
    </row>
    <row r="896" spans="1:2" x14ac:dyDescent="0.3">
      <c r="A896" s="14">
        <v>2016</v>
      </c>
      <c r="B896" s="2">
        <v>269.99</v>
      </c>
    </row>
    <row r="897" spans="1:2" x14ac:dyDescent="0.3">
      <c r="A897" s="14">
        <v>2016</v>
      </c>
      <c r="B897" s="2">
        <v>529.99</v>
      </c>
    </row>
    <row r="898" spans="1:2" x14ac:dyDescent="0.3">
      <c r="A898" s="14">
        <v>2016</v>
      </c>
      <c r="B898" s="2">
        <v>539.98</v>
      </c>
    </row>
    <row r="899" spans="1:2" x14ac:dyDescent="0.3">
      <c r="A899" s="14">
        <v>2016</v>
      </c>
      <c r="B899" s="2">
        <v>539.98</v>
      </c>
    </row>
    <row r="900" spans="1:2" x14ac:dyDescent="0.3">
      <c r="A900" s="14">
        <v>2016</v>
      </c>
      <c r="B900" s="2">
        <v>999.98</v>
      </c>
    </row>
    <row r="901" spans="1:2" x14ac:dyDescent="0.3">
      <c r="A901" s="14">
        <v>2016</v>
      </c>
      <c r="B901" s="2">
        <v>2999.99</v>
      </c>
    </row>
    <row r="902" spans="1:2" x14ac:dyDescent="0.3">
      <c r="A902" s="14">
        <v>2016</v>
      </c>
      <c r="B902" s="2">
        <v>1680.99</v>
      </c>
    </row>
    <row r="903" spans="1:2" x14ac:dyDescent="0.3">
      <c r="A903" s="14">
        <v>2016</v>
      </c>
      <c r="B903" s="2">
        <v>269.99</v>
      </c>
    </row>
    <row r="904" spans="1:2" x14ac:dyDescent="0.3">
      <c r="A904" s="14">
        <v>2016</v>
      </c>
      <c r="B904" s="2">
        <v>1059.98</v>
      </c>
    </row>
    <row r="905" spans="1:2" x14ac:dyDescent="0.3">
      <c r="A905" s="14">
        <v>2016</v>
      </c>
      <c r="B905" s="2">
        <v>299.99</v>
      </c>
    </row>
    <row r="906" spans="1:2" x14ac:dyDescent="0.3">
      <c r="A906" s="14">
        <v>2016</v>
      </c>
      <c r="B906" s="2">
        <v>749.99</v>
      </c>
    </row>
    <row r="907" spans="1:2" x14ac:dyDescent="0.3">
      <c r="A907" s="14">
        <v>2016</v>
      </c>
      <c r="B907" s="2">
        <v>5799.98</v>
      </c>
    </row>
    <row r="908" spans="1:2" x14ac:dyDescent="0.3">
      <c r="A908" s="14">
        <v>2016</v>
      </c>
      <c r="B908" s="2">
        <v>1099.98</v>
      </c>
    </row>
    <row r="909" spans="1:2" x14ac:dyDescent="0.3">
      <c r="A909" s="14">
        <v>2016</v>
      </c>
      <c r="B909" s="2">
        <v>599.99</v>
      </c>
    </row>
    <row r="910" spans="1:2" x14ac:dyDescent="0.3">
      <c r="A910" s="14">
        <v>2016</v>
      </c>
      <c r="B910" s="2">
        <v>599.98</v>
      </c>
    </row>
    <row r="911" spans="1:2" x14ac:dyDescent="0.3">
      <c r="A911" s="14">
        <v>2016</v>
      </c>
      <c r="B911" s="2">
        <v>539.98</v>
      </c>
    </row>
    <row r="912" spans="1:2" x14ac:dyDescent="0.3">
      <c r="A912" s="14">
        <v>2016</v>
      </c>
      <c r="B912" s="2">
        <v>269.99</v>
      </c>
    </row>
    <row r="913" spans="1:2" x14ac:dyDescent="0.3">
      <c r="A913" s="14">
        <v>2016</v>
      </c>
      <c r="B913" s="2">
        <v>539.98</v>
      </c>
    </row>
    <row r="914" spans="1:2" x14ac:dyDescent="0.3">
      <c r="A914" s="14">
        <v>2016</v>
      </c>
      <c r="B914" s="2">
        <v>1199.98</v>
      </c>
    </row>
    <row r="915" spans="1:2" x14ac:dyDescent="0.3">
      <c r="A915" s="14">
        <v>2016</v>
      </c>
      <c r="B915" s="2">
        <v>1499.98</v>
      </c>
    </row>
    <row r="916" spans="1:2" x14ac:dyDescent="0.3">
      <c r="A916" s="14">
        <v>2016</v>
      </c>
      <c r="B916" s="2">
        <v>429</v>
      </c>
    </row>
    <row r="917" spans="1:2" x14ac:dyDescent="0.3">
      <c r="A917" s="14">
        <v>2016</v>
      </c>
      <c r="B917" s="2">
        <v>539.98</v>
      </c>
    </row>
    <row r="918" spans="1:2" x14ac:dyDescent="0.3">
      <c r="A918" s="14">
        <v>2016</v>
      </c>
      <c r="B918" s="2">
        <v>449</v>
      </c>
    </row>
    <row r="919" spans="1:2" x14ac:dyDescent="0.3">
      <c r="A919" s="14">
        <v>2016</v>
      </c>
      <c r="B919" s="2">
        <v>549.99</v>
      </c>
    </row>
    <row r="920" spans="1:2" x14ac:dyDescent="0.3">
      <c r="A920" s="14">
        <v>2016</v>
      </c>
      <c r="B920" s="2">
        <v>3999.99</v>
      </c>
    </row>
    <row r="921" spans="1:2" x14ac:dyDescent="0.3">
      <c r="A921" s="14">
        <v>2016</v>
      </c>
      <c r="B921" s="2">
        <v>549.99</v>
      </c>
    </row>
    <row r="922" spans="1:2" x14ac:dyDescent="0.3">
      <c r="A922" s="14">
        <v>2016</v>
      </c>
      <c r="B922" s="2">
        <v>939.98</v>
      </c>
    </row>
    <row r="923" spans="1:2" x14ac:dyDescent="0.3">
      <c r="A923" s="14">
        <v>2016</v>
      </c>
      <c r="B923" s="2">
        <v>549.99</v>
      </c>
    </row>
    <row r="924" spans="1:2" x14ac:dyDescent="0.3">
      <c r="A924" s="14">
        <v>2016</v>
      </c>
      <c r="B924" s="2">
        <v>299.99</v>
      </c>
    </row>
    <row r="925" spans="1:2" x14ac:dyDescent="0.3">
      <c r="A925" s="14">
        <v>2016</v>
      </c>
      <c r="B925" s="2">
        <v>1099.98</v>
      </c>
    </row>
    <row r="926" spans="1:2" x14ac:dyDescent="0.3">
      <c r="A926" s="14">
        <v>2016</v>
      </c>
      <c r="B926" s="2">
        <v>269.99</v>
      </c>
    </row>
    <row r="927" spans="1:2" x14ac:dyDescent="0.3">
      <c r="A927" s="14">
        <v>2016</v>
      </c>
      <c r="B927" s="2">
        <v>2899.99</v>
      </c>
    </row>
    <row r="928" spans="1:2" x14ac:dyDescent="0.3">
      <c r="A928" s="14">
        <v>2016</v>
      </c>
      <c r="B928" s="2">
        <v>939.98</v>
      </c>
    </row>
    <row r="929" spans="1:2" x14ac:dyDescent="0.3">
      <c r="A929" s="14">
        <v>2016</v>
      </c>
      <c r="B929" s="2">
        <v>539.98</v>
      </c>
    </row>
    <row r="930" spans="1:2" x14ac:dyDescent="0.3">
      <c r="A930" s="14">
        <v>2016</v>
      </c>
      <c r="B930" s="2">
        <v>3599.98</v>
      </c>
    </row>
    <row r="931" spans="1:2" x14ac:dyDescent="0.3">
      <c r="A931" s="14">
        <v>2016</v>
      </c>
      <c r="B931" s="2">
        <v>299.99</v>
      </c>
    </row>
    <row r="932" spans="1:2" x14ac:dyDescent="0.3">
      <c r="A932" s="14">
        <v>2016</v>
      </c>
      <c r="B932" s="2">
        <v>429</v>
      </c>
    </row>
    <row r="933" spans="1:2" x14ac:dyDescent="0.3">
      <c r="A933" s="14">
        <v>2016</v>
      </c>
      <c r="B933" s="2">
        <v>1199.98</v>
      </c>
    </row>
    <row r="934" spans="1:2" x14ac:dyDescent="0.3">
      <c r="A934" s="14">
        <v>2016</v>
      </c>
      <c r="B934" s="2">
        <v>539.98</v>
      </c>
    </row>
    <row r="935" spans="1:2" x14ac:dyDescent="0.3">
      <c r="A935" s="14">
        <v>2016</v>
      </c>
      <c r="B935" s="2">
        <v>858</v>
      </c>
    </row>
    <row r="936" spans="1:2" x14ac:dyDescent="0.3">
      <c r="A936" s="14">
        <v>2016</v>
      </c>
      <c r="B936" s="2">
        <v>898</v>
      </c>
    </row>
    <row r="937" spans="1:2" x14ac:dyDescent="0.3">
      <c r="A937" s="14">
        <v>2016</v>
      </c>
      <c r="B937" s="2">
        <v>898</v>
      </c>
    </row>
    <row r="938" spans="1:2" x14ac:dyDescent="0.3">
      <c r="A938" s="14">
        <v>2016</v>
      </c>
      <c r="B938" s="2">
        <v>3599.98</v>
      </c>
    </row>
    <row r="939" spans="1:2" x14ac:dyDescent="0.3">
      <c r="A939" s="14">
        <v>2016</v>
      </c>
      <c r="B939" s="2">
        <v>999.99</v>
      </c>
    </row>
    <row r="940" spans="1:2" x14ac:dyDescent="0.3">
      <c r="A940" s="14">
        <v>2016</v>
      </c>
      <c r="B940" s="2">
        <v>1199.98</v>
      </c>
    </row>
    <row r="941" spans="1:2" x14ac:dyDescent="0.3">
      <c r="A941" s="14">
        <v>2016</v>
      </c>
      <c r="B941" s="2">
        <v>2999.99</v>
      </c>
    </row>
    <row r="942" spans="1:2" x14ac:dyDescent="0.3">
      <c r="A942" s="14">
        <v>2016</v>
      </c>
      <c r="B942" s="2">
        <v>1999.98</v>
      </c>
    </row>
    <row r="943" spans="1:2" x14ac:dyDescent="0.3">
      <c r="A943" s="14">
        <v>2016</v>
      </c>
      <c r="B943" s="2">
        <v>469.99</v>
      </c>
    </row>
    <row r="944" spans="1:2" x14ac:dyDescent="0.3">
      <c r="A944" s="14">
        <v>2016</v>
      </c>
      <c r="B944" s="2">
        <v>1499.98</v>
      </c>
    </row>
    <row r="945" spans="1:2" x14ac:dyDescent="0.3">
      <c r="A945" s="14">
        <v>2016</v>
      </c>
      <c r="B945" s="2">
        <v>269.99</v>
      </c>
    </row>
    <row r="946" spans="1:2" x14ac:dyDescent="0.3">
      <c r="A946" s="14">
        <v>2016</v>
      </c>
      <c r="B946" s="2">
        <v>2899.99</v>
      </c>
    </row>
    <row r="947" spans="1:2" x14ac:dyDescent="0.3">
      <c r="A947" s="14">
        <v>2016</v>
      </c>
      <c r="B947" s="2">
        <v>549.99</v>
      </c>
    </row>
    <row r="948" spans="1:2" x14ac:dyDescent="0.3">
      <c r="A948" s="14">
        <v>2016</v>
      </c>
      <c r="B948" s="2">
        <v>449</v>
      </c>
    </row>
    <row r="949" spans="1:2" x14ac:dyDescent="0.3">
      <c r="A949" s="14">
        <v>2016</v>
      </c>
      <c r="B949" s="2">
        <v>2899.99</v>
      </c>
    </row>
    <row r="950" spans="1:2" x14ac:dyDescent="0.3">
      <c r="A950" s="14">
        <v>2016</v>
      </c>
      <c r="B950" s="2">
        <v>939.98</v>
      </c>
    </row>
    <row r="951" spans="1:2" x14ac:dyDescent="0.3">
      <c r="A951" s="14">
        <v>2016</v>
      </c>
      <c r="B951" s="2">
        <v>1549</v>
      </c>
    </row>
    <row r="952" spans="1:2" x14ac:dyDescent="0.3">
      <c r="A952" s="14">
        <v>2016</v>
      </c>
      <c r="B952" s="2">
        <v>269.99</v>
      </c>
    </row>
    <row r="953" spans="1:2" x14ac:dyDescent="0.3">
      <c r="A953" s="14">
        <v>2016</v>
      </c>
      <c r="B953" s="2">
        <v>3361.98</v>
      </c>
    </row>
    <row r="954" spans="1:2" x14ac:dyDescent="0.3">
      <c r="A954" s="14">
        <v>2016</v>
      </c>
      <c r="B954" s="2">
        <v>2999.99</v>
      </c>
    </row>
    <row r="955" spans="1:2" x14ac:dyDescent="0.3">
      <c r="A955" s="14">
        <v>2016</v>
      </c>
      <c r="B955" s="2">
        <v>269.99</v>
      </c>
    </row>
    <row r="956" spans="1:2" x14ac:dyDescent="0.3">
      <c r="A956" s="14">
        <v>2016</v>
      </c>
      <c r="B956" s="2">
        <v>1059.98</v>
      </c>
    </row>
    <row r="957" spans="1:2" x14ac:dyDescent="0.3">
      <c r="A957" s="14">
        <v>2016</v>
      </c>
      <c r="B957" s="2">
        <v>1680.99</v>
      </c>
    </row>
    <row r="958" spans="1:2" x14ac:dyDescent="0.3">
      <c r="A958" s="14">
        <v>2016</v>
      </c>
      <c r="B958" s="2">
        <v>549.99</v>
      </c>
    </row>
    <row r="959" spans="1:2" x14ac:dyDescent="0.3">
      <c r="A959" s="14">
        <v>2016</v>
      </c>
      <c r="B959" s="2">
        <v>539.98</v>
      </c>
    </row>
    <row r="960" spans="1:2" x14ac:dyDescent="0.3">
      <c r="A960" s="14">
        <v>2016</v>
      </c>
      <c r="B960" s="2">
        <v>1099.98</v>
      </c>
    </row>
    <row r="961" spans="1:2" x14ac:dyDescent="0.3">
      <c r="A961" s="14">
        <v>2016</v>
      </c>
      <c r="B961" s="2">
        <v>3098</v>
      </c>
    </row>
    <row r="962" spans="1:2" x14ac:dyDescent="0.3">
      <c r="A962" s="14">
        <v>2016</v>
      </c>
      <c r="B962" s="2">
        <v>599.98</v>
      </c>
    </row>
    <row r="963" spans="1:2" x14ac:dyDescent="0.3">
      <c r="A963" s="14">
        <v>2016</v>
      </c>
      <c r="B963" s="2">
        <v>599.99</v>
      </c>
    </row>
    <row r="964" spans="1:2" x14ac:dyDescent="0.3">
      <c r="A964" s="14">
        <v>2016</v>
      </c>
      <c r="B964" s="2">
        <v>2999.99</v>
      </c>
    </row>
    <row r="965" spans="1:2" x14ac:dyDescent="0.3">
      <c r="A965" s="14">
        <v>2016</v>
      </c>
      <c r="B965" s="2">
        <v>1199.98</v>
      </c>
    </row>
    <row r="966" spans="1:2" x14ac:dyDescent="0.3">
      <c r="A966" s="14">
        <v>2016</v>
      </c>
      <c r="B966" s="2">
        <v>1199.98</v>
      </c>
    </row>
    <row r="967" spans="1:2" x14ac:dyDescent="0.3">
      <c r="A967" s="14">
        <v>2016</v>
      </c>
      <c r="B967" s="2">
        <v>499.99</v>
      </c>
    </row>
    <row r="968" spans="1:2" x14ac:dyDescent="0.3">
      <c r="A968" s="14">
        <v>2016</v>
      </c>
      <c r="B968" s="2">
        <v>2641.98</v>
      </c>
    </row>
    <row r="969" spans="1:2" x14ac:dyDescent="0.3">
      <c r="A969" s="14">
        <v>2016</v>
      </c>
      <c r="B969" s="2">
        <v>1549</v>
      </c>
    </row>
    <row r="970" spans="1:2" x14ac:dyDescent="0.3">
      <c r="A970" s="14">
        <v>2016</v>
      </c>
      <c r="B970" s="2">
        <v>269.99</v>
      </c>
    </row>
    <row r="971" spans="1:2" x14ac:dyDescent="0.3">
      <c r="A971" s="14">
        <v>2016</v>
      </c>
      <c r="B971" s="2">
        <v>898</v>
      </c>
    </row>
    <row r="972" spans="1:2" x14ac:dyDescent="0.3">
      <c r="A972" s="14">
        <v>2016</v>
      </c>
      <c r="B972" s="2">
        <v>269.99</v>
      </c>
    </row>
    <row r="973" spans="1:2" x14ac:dyDescent="0.3">
      <c r="A973" s="14">
        <v>2016</v>
      </c>
      <c r="B973" s="2">
        <v>898</v>
      </c>
    </row>
    <row r="974" spans="1:2" x14ac:dyDescent="0.3">
      <c r="A974" s="14">
        <v>2016</v>
      </c>
      <c r="B974" s="2">
        <v>1099.98</v>
      </c>
    </row>
    <row r="975" spans="1:2" x14ac:dyDescent="0.3">
      <c r="A975" s="14">
        <v>2016</v>
      </c>
      <c r="B975" s="2">
        <v>269.99</v>
      </c>
    </row>
    <row r="976" spans="1:2" x14ac:dyDescent="0.3">
      <c r="A976" s="14">
        <v>2016</v>
      </c>
      <c r="B976" s="2">
        <v>299.99</v>
      </c>
    </row>
    <row r="977" spans="1:2" x14ac:dyDescent="0.3">
      <c r="A977" s="14">
        <v>2016</v>
      </c>
      <c r="B977" s="2">
        <v>269.99</v>
      </c>
    </row>
    <row r="978" spans="1:2" x14ac:dyDescent="0.3">
      <c r="A978" s="14">
        <v>2016</v>
      </c>
      <c r="B978" s="2">
        <v>529.99</v>
      </c>
    </row>
    <row r="979" spans="1:2" x14ac:dyDescent="0.3">
      <c r="A979" s="14">
        <v>2016</v>
      </c>
      <c r="B979" s="2">
        <v>898</v>
      </c>
    </row>
    <row r="980" spans="1:2" x14ac:dyDescent="0.3">
      <c r="A980" s="14">
        <v>2016</v>
      </c>
      <c r="B980" s="2">
        <v>299.99</v>
      </c>
    </row>
    <row r="981" spans="1:2" x14ac:dyDescent="0.3">
      <c r="A981" s="14">
        <v>2016</v>
      </c>
      <c r="B981" s="2">
        <v>2641.98</v>
      </c>
    </row>
    <row r="982" spans="1:2" x14ac:dyDescent="0.3">
      <c r="A982" s="14">
        <v>2016</v>
      </c>
      <c r="B982" s="2">
        <v>1059.98</v>
      </c>
    </row>
    <row r="983" spans="1:2" x14ac:dyDescent="0.3">
      <c r="A983" s="14">
        <v>2016</v>
      </c>
      <c r="B983" s="2">
        <v>1199.98</v>
      </c>
    </row>
    <row r="984" spans="1:2" x14ac:dyDescent="0.3">
      <c r="A984" s="14">
        <v>2016</v>
      </c>
      <c r="B984" s="2">
        <v>939.98</v>
      </c>
    </row>
    <row r="985" spans="1:2" x14ac:dyDescent="0.3">
      <c r="A985" s="14">
        <v>2016</v>
      </c>
      <c r="B985" s="2">
        <v>599.99</v>
      </c>
    </row>
    <row r="986" spans="1:2" x14ac:dyDescent="0.3">
      <c r="A986" s="14">
        <v>2016</v>
      </c>
      <c r="B986" s="2">
        <v>999.99</v>
      </c>
    </row>
    <row r="987" spans="1:2" x14ac:dyDescent="0.3">
      <c r="A987" s="14">
        <v>2016</v>
      </c>
      <c r="B987" s="2">
        <v>5799.98</v>
      </c>
    </row>
    <row r="988" spans="1:2" x14ac:dyDescent="0.3">
      <c r="A988" s="14">
        <v>2016</v>
      </c>
      <c r="B988" s="2">
        <v>1099.98</v>
      </c>
    </row>
    <row r="989" spans="1:2" x14ac:dyDescent="0.3">
      <c r="A989" s="14">
        <v>2016</v>
      </c>
      <c r="B989" s="2">
        <v>599.99</v>
      </c>
    </row>
    <row r="990" spans="1:2" x14ac:dyDescent="0.3">
      <c r="A990" s="14">
        <v>2016</v>
      </c>
      <c r="B990" s="2">
        <v>539.98</v>
      </c>
    </row>
    <row r="991" spans="1:2" x14ac:dyDescent="0.3">
      <c r="A991" s="14">
        <v>2016</v>
      </c>
      <c r="B991" s="2">
        <v>1680.99</v>
      </c>
    </row>
    <row r="992" spans="1:2" x14ac:dyDescent="0.3">
      <c r="A992" s="14">
        <v>2016</v>
      </c>
      <c r="B992" s="2">
        <v>269.99</v>
      </c>
    </row>
    <row r="993" spans="1:2" x14ac:dyDescent="0.3">
      <c r="A993" s="14">
        <v>2016</v>
      </c>
      <c r="B993" s="2">
        <v>1499.98</v>
      </c>
    </row>
    <row r="994" spans="1:2" x14ac:dyDescent="0.3">
      <c r="A994" s="14">
        <v>2016</v>
      </c>
      <c r="B994" s="2">
        <v>269.99</v>
      </c>
    </row>
    <row r="995" spans="1:2" x14ac:dyDescent="0.3">
      <c r="A995" s="14">
        <v>2016</v>
      </c>
      <c r="B995" s="2">
        <v>449</v>
      </c>
    </row>
    <row r="996" spans="1:2" x14ac:dyDescent="0.3">
      <c r="A996" s="14">
        <v>2016</v>
      </c>
      <c r="B996" s="2">
        <v>599.99</v>
      </c>
    </row>
    <row r="997" spans="1:2" x14ac:dyDescent="0.3">
      <c r="A997" s="14">
        <v>2016</v>
      </c>
      <c r="B997" s="2">
        <v>539.98</v>
      </c>
    </row>
    <row r="998" spans="1:2" x14ac:dyDescent="0.3">
      <c r="A998" s="14">
        <v>2016</v>
      </c>
      <c r="B998" s="2">
        <v>599.98</v>
      </c>
    </row>
    <row r="999" spans="1:2" x14ac:dyDescent="0.3">
      <c r="A999" s="14">
        <v>2016</v>
      </c>
      <c r="B999" s="2">
        <v>2899.99</v>
      </c>
    </row>
    <row r="1000" spans="1:2" x14ac:dyDescent="0.3">
      <c r="A1000" s="14">
        <v>2016</v>
      </c>
      <c r="B1000" s="2">
        <v>269.99</v>
      </c>
    </row>
    <row r="1001" spans="1:2" x14ac:dyDescent="0.3">
      <c r="A1001" s="14">
        <v>2016</v>
      </c>
      <c r="B1001" s="2">
        <v>858</v>
      </c>
    </row>
    <row r="1002" spans="1:2" x14ac:dyDescent="0.3">
      <c r="A1002" s="14">
        <v>2016</v>
      </c>
      <c r="B1002" s="2">
        <v>539.98</v>
      </c>
    </row>
    <row r="1003" spans="1:2" x14ac:dyDescent="0.3">
      <c r="A1003" s="14">
        <v>2016</v>
      </c>
      <c r="B1003" s="2">
        <v>549.99</v>
      </c>
    </row>
    <row r="1004" spans="1:2" x14ac:dyDescent="0.3">
      <c r="A1004" s="14">
        <v>2016</v>
      </c>
      <c r="B1004" s="2">
        <v>2999.99</v>
      </c>
    </row>
    <row r="1005" spans="1:2" x14ac:dyDescent="0.3">
      <c r="A1005" s="14">
        <v>2016</v>
      </c>
      <c r="B1005" s="2">
        <v>539.98</v>
      </c>
    </row>
    <row r="1006" spans="1:2" x14ac:dyDescent="0.3">
      <c r="A1006" s="14">
        <v>2016</v>
      </c>
      <c r="B1006" s="2">
        <v>939.98</v>
      </c>
    </row>
    <row r="1007" spans="1:2" x14ac:dyDescent="0.3">
      <c r="A1007" s="14">
        <v>2016</v>
      </c>
      <c r="B1007" s="2">
        <v>3599.98</v>
      </c>
    </row>
    <row r="1008" spans="1:2" x14ac:dyDescent="0.3">
      <c r="A1008" s="14">
        <v>2016</v>
      </c>
      <c r="B1008" s="2">
        <v>898</v>
      </c>
    </row>
    <row r="1009" spans="1:2" x14ac:dyDescent="0.3">
      <c r="A1009" s="14">
        <v>2016</v>
      </c>
      <c r="B1009" s="2">
        <v>1059.98</v>
      </c>
    </row>
    <row r="1010" spans="1:2" x14ac:dyDescent="0.3">
      <c r="A1010" s="14">
        <v>2016</v>
      </c>
      <c r="B1010" s="2">
        <v>5999.98</v>
      </c>
    </row>
    <row r="1011" spans="1:2" x14ac:dyDescent="0.3">
      <c r="A1011" s="14">
        <v>2016</v>
      </c>
      <c r="B1011" s="2">
        <v>7999.98</v>
      </c>
    </row>
    <row r="1012" spans="1:2" x14ac:dyDescent="0.3">
      <c r="A1012" s="14">
        <v>2016</v>
      </c>
      <c r="B1012" s="2">
        <v>599.99</v>
      </c>
    </row>
    <row r="1013" spans="1:2" x14ac:dyDescent="0.3">
      <c r="A1013" s="14">
        <v>2016</v>
      </c>
      <c r="B1013" s="2">
        <v>7999.98</v>
      </c>
    </row>
    <row r="1014" spans="1:2" x14ac:dyDescent="0.3">
      <c r="A1014" s="14">
        <v>2016</v>
      </c>
      <c r="B1014" s="2">
        <v>539.98</v>
      </c>
    </row>
    <row r="1015" spans="1:2" x14ac:dyDescent="0.3">
      <c r="A1015" s="14">
        <v>2016</v>
      </c>
      <c r="B1015" s="2">
        <v>499.99</v>
      </c>
    </row>
    <row r="1016" spans="1:2" x14ac:dyDescent="0.3">
      <c r="A1016" s="14">
        <v>2016</v>
      </c>
      <c r="B1016" s="2">
        <v>1099.98</v>
      </c>
    </row>
    <row r="1017" spans="1:2" x14ac:dyDescent="0.3">
      <c r="A1017" s="14">
        <v>2016</v>
      </c>
      <c r="B1017" s="2">
        <v>939.98</v>
      </c>
    </row>
    <row r="1018" spans="1:2" x14ac:dyDescent="0.3">
      <c r="A1018" s="14">
        <v>2016</v>
      </c>
      <c r="B1018" s="2">
        <v>1680.99</v>
      </c>
    </row>
    <row r="1019" spans="1:2" x14ac:dyDescent="0.3">
      <c r="A1019" s="14">
        <v>2016</v>
      </c>
      <c r="B1019" s="2">
        <v>749.99</v>
      </c>
    </row>
    <row r="1020" spans="1:2" x14ac:dyDescent="0.3">
      <c r="A1020" s="14">
        <v>2016</v>
      </c>
      <c r="B1020" s="2">
        <v>539.98</v>
      </c>
    </row>
    <row r="1021" spans="1:2" x14ac:dyDescent="0.3">
      <c r="A1021" s="14">
        <v>2016</v>
      </c>
      <c r="B1021" s="2">
        <v>269.99</v>
      </c>
    </row>
    <row r="1022" spans="1:2" x14ac:dyDescent="0.3">
      <c r="A1022" s="14">
        <v>2016</v>
      </c>
      <c r="B1022" s="2">
        <v>529.99</v>
      </c>
    </row>
    <row r="1023" spans="1:2" x14ac:dyDescent="0.3">
      <c r="A1023" s="14">
        <v>2016</v>
      </c>
      <c r="B1023" s="2">
        <v>599.99</v>
      </c>
    </row>
    <row r="1024" spans="1:2" x14ac:dyDescent="0.3">
      <c r="A1024" s="14">
        <v>2016</v>
      </c>
      <c r="B1024" s="2">
        <v>999.98</v>
      </c>
    </row>
    <row r="1025" spans="1:2" x14ac:dyDescent="0.3">
      <c r="A1025" s="14">
        <v>2016</v>
      </c>
      <c r="B1025" s="2">
        <v>1099.98</v>
      </c>
    </row>
    <row r="1026" spans="1:2" x14ac:dyDescent="0.3">
      <c r="A1026" s="14">
        <v>2016</v>
      </c>
      <c r="B1026" s="2">
        <v>269.99</v>
      </c>
    </row>
    <row r="1027" spans="1:2" x14ac:dyDescent="0.3">
      <c r="A1027" s="14">
        <v>2016</v>
      </c>
      <c r="B1027" s="2">
        <v>2899.99</v>
      </c>
    </row>
    <row r="1028" spans="1:2" x14ac:dyDescent="0.3">
      <c r="A1028" s="14">
        <v>2016</v>
      </c>
      <c r="B1028" s="2">
        <v>1199.98</v>
      </c>
    </row>
    <row r="1029" spans="1:2" x14ac:dyDescent="0.3">
      <c r="A1029" s="14">
        <v>2016</v>
      </c>
      <c r="B1029" s="2">
        <v>1199.98</v>
      </c>
    </row>
    <row r="1030" spans="1:2" x14ac:dyDescent="0.3">
      <c r="A1030" s="14">
        <v>2016</v>
      </c>
      <c r="B1030" s="2">
        <v>269.99</v>
      </c>
    </row>
    <row r="1031" spans="1:2" x14ac:dyDescent="0.3">
      <c r="A1031" s="14">
        <v>2016</v>
      </c>
      <c r="B1031" s="2">
        <v>3098</v>
      </c>
    </row>
    <row r="1032" spans="1:2" x14ac:dyDescent="0.3">
      <c r="A1032" s="14">
        <v>2016</v>
      </c>
      <c r="B1032" s="2">
        <v>1320.99</v>
      </c>
    </row>
    <row r="1033" spans="1:2" x14ac:dyDescent="0.3">
      <c r="A1033" s="14">
        <v>2016</v>
      </c>
      <c r="B1033" s="2">
        <v>3098</v>
      </c>
    </row>
    <row r="1034" spans="1:2" x14ac:dyDescent="0.3">
      <c r="A1034" s="14">
        <v>2016</v>
      </c>
      <c r="B1034" s="2">
        <v>539.98</v>
      </c>
    </row>
    <row r="1035" spans="1:2" x14ac:dyDescent="0.3">
      <c r="A1035" s="14">
        <v>2016</v>
      </c>
      <c r="B1035" s="2">
        <v>449</v>
      </c>
    </row>
    <row r="1036" spans="1:2" x14ac:dyDescent="0.3">
      <c r="A1036" s="14">
        <v>2016</v>
      </c>
      <c r="B1036" s="2">
        <v>3098</v>
      </c>
    </row>
    <row r="1037" spans="1:2" x14ac:dyDescent="0.3">
      <c r="A1037" s="14">
        <v>2016</v>
      </c>
      <c r="B1037" s="2">
        <v>999.98</v>
      </c>
    </row>
    <row r="1038" spans="1:2" x14ac:dyDescent="0.3">
      <c r="A1038" s="14">
        <v>2016</v>
      </c>
      <c r="B1038" s="2">
        <v>5799.98</v>
      </c>
    </row>
    <row r="1039" spans="1:2" x14ac:dyDescent="0.3">
      <c r="A1039" s="14">
        <v>2016</v>
      </c>
      <c r="B1039" s="2">
        <v>269.99</v>
      </c>
    </row>
    <row r="1040" spans="1:2" x14ac:dyDescent="0.3">
      <c r="A1040" s="14">
        <v>2016</v>
      </c>
      <c r="B1040" s="2">
        <v>549.99</v>
      </c>
    </row>
    <row r="1041" spans="1:2" x14ac:dyDescent="0.3">
      <c r="A1041" s="14">
        <v>2016</v>
      </c>
      <c r="B1041" s="2">
        <v>1680.99</v>
      </c>
    </row>
    <row r="1042" spans="1:2" x14ac:dyDescent="0.3">
      <c r="A1042" s="14">
        <v>2016</v>
      </c>
      <c r="B1042" s="2">
        <v>539.98</v>
      </c>
    </row>
    <row r="1043" spans="1:2" x14ac:dyDescent="0.3">
      <c r="A1043" s="14">
        <v>2016</v>
      </c>
      <c r="B1043" s="2">
        <v>1320.99</v>
      </c>
    </row>
    <row r="1044" spans="1:2" x14ac:dyDescent="0.3">
      <c r="A1044" s="14">
        <v>2016</v>
      </c>
      <c r="B1044" s="2">
        <v>3599.98</v>
      </c>
    </row>
    <row r="1045" spans="1:2" x14ac:dyDescent="0.3">
      <c r="A1045" s="14">
        <v>2016</v>
      </c>
      <c r="B1045" s="2">
        <v>269.99</v>
      </c>
    </row>
    <row r="1046" spans="1:2" x14ac:dyDescent="0.3">
      <c r="A1046" s="14">
        <v>2016</v>
      </c>
      <c r="B1046" s="2">
        <v>898</v>
      </c>
    </row>
    <row r="1047" spans="1:2" x14ac:dyDescent="0.3">
      <c r="A1047" s="14">
        <v>2016</v>
      </c>
      <c r="B1047" s="2">
        <v>549.99</v>
      </c>
    </row>
    <row r="1048" spans="1:2" x14ac:dyDescent="0.3">
      <c r="A1048" s="14">
        <v>2016</v>
      </c>
      <c r="B1048" s="2">
        <v>269.99</v>
      </c>
    </row>
    <row r="1049" spans="1:2" x14ac:dyDescent="0.3">
      <c r="A1049" s="14">
        <v>2016</v>
      </c>
      <c r="B1049" s="2">
        <v>1549</v>
      </c>
    </row>
    <row r="1050" spans="1:2" x14ac:dyDescent="0.3">
      <c r="A1050" s="14">
        <v>2016</v>
      </c>
      <c r="B1050" s="2">
        <v>3999.99</v>
      </c>
    </row>
    <row r="1051" spans="1:2" x14ac:dyDescent="0.3">
      <c r="A1051" s="14">
        <v>2016</v>
      </c>
      <c r="B1051" s="2">
        <v>539.98</v>
      </c>
    </row>
    <row r="1052" spans="1:2" x14ac:dyDescent="0.3">
      <c r="A1052" s="14">
        <v>2016</v>
      </c>
      <c r="B1052" s="2">
        <v>1499.98</v>
      </c>
    </row>
    <row r="1053" spans="1:2" x14ac:dyDescent="0.3">
      <c r="A1053" s="14">
        <v>2016</v>
      </c>
      <c r="B1053" s="2">
        <v>5799.98</v>
      </c>
    </row>
    <row r="1054" spans="1:2" x14ac:dyDescent="0.3">
      <c r="A1054" s="14">
        <v>2016</v>
      </c>
      <c r="B1054" s="2">
        <v>1099.98</v>
      </c>
    </row>
    <row r="1055" spans="1:2" x14ac:dyDescent="0.3">
      <c r="A1055" s="14">
        <v>2016</v>
      </c>
      <c r="B1055" s="2">
        <v>1499.98</v>
      </c>
    </row>
    <row r="1056" spans="1:2" x14ac:dyDescent="0.3">
      <c r="A1056" s="14">
        <v>2016</v>
      </c>
      <c r="B1056" s="2">
        <v>599.98</v>
      </c>
    </row>
    <row r="1057" spans="1:2" x14ac:dyDescent="0.3">
      <c r="A1057" s="14">
        <v>2016</v>
      </c>
      <c r="B1057" s="2">
        <v>1799.99</v>
      </c>
    </row>
    <row r="1058" spans="1:2" x14ac:dyDescent="0.3">
      <c r="A1058" s="14">
        <v>2016</v>
      </c>
      <c r="B1058" s="2">
        <v>269.99</v>
      </c>
    </row>
    <row r="1059" spans="1:2" x14ac:dyDescent="0.3">
      <c r="A1059" s="14">
        <v>2016</v>
      </c>
      <c r="B1059" s="2">
        <v>1199.98</v>
      </c>
    </row>
    <row r="1060" spans="1:2" x14ac:dyDescent="0.3">
      <c r="A1060" s="14">
        <v>2016</v>
      </c>
      <c r="B1060" s="2">
        <v>2999.99</v>
      </c>
    </row>
    <row r="1061" spans="1:2" x14ac:dyDescent="0.3">
      <c r="A1061" s="14">
        <v>2016</v>
      </c>
      <c r="B1061" s="2">
        <v>599.99</v>
      </c>
    </row>
    <row r="1062" spans="1:2" x14ac:dyDescent="0.3">
      <c r="A1062" s="14">
        <v>2016</v>
      </c>
      <c r="B1062" s="2">
        <v>599.99</v>
      </c>
    </row>
    <row r="1063" spans="1:2" x14ac:dyDescent="0.3">
      <c r="A1063" s="14">
        <v>2016</v>
      </c>
      <c r="B1063" s="2">
        <v>3361.98</v>
      </c>
    </row>
    <row r="1064" spans="1:2" x14ac:dyDescent="0.3">
      <c r="A1064" s="14">
        <v>2016</v>
      </c>
      <c r="B1064" s="2">
        <v>539.98</v>
      </c>
    </row>
    <row r="1065" spans="1:2" x14ac:dyDescent="0.3">
      <c r="A1065" s="14">
        <v>2016</v>
      </c>
      <c r="B1065" s="2">
        <v>1799.99</v>
      </c>
    </row>
    <row r="1066" spans="1:2" x14ac:dyDescent="0.3">
      <c r="A1066" s="14">
        <v>2016</v>
      </c>
      <c r="B1066" s="2">
        <v>2999.99</v>
      </c>
    </row>
    <row r="1067" spans="1:2" x14ac:dyDescent="0.3">
      <c r="A1067" s="14">
        <v>2016</v>
      </c>
      <c r="B1067" s="2">
        <v>269.99</v>
      </c>
    </row>
    <row r="1068" spans="1:2" x14ac:dyDescent="0.3">
      <c r="A1068" s="14">
        <v>2016</v>
      </c>
      <c r="B1068" s="2">
        <v>449</v>
      </c>
    </row>
    <row r="1069" spans="1:2" x14ac:dyDescent="0.3">
      <c r="A1069" s="14">
        <v>2016</v>
      </c>
      <c r="B1069" s="2">
        <v>539.98</v>
      </c>
    </row>
    <row r="1070" spans="1:2" x14ac:dyDescent="0.3">
      <c r="A1070" s="14">
        <v>2016</v>
      </c>
      <c r="B1070" s="2">
        <v>269.99</v>
      </c>
    </row>
    <row r="1071" spans="1:2" x14ac:dyDescent="0.3">
      <c r="A1071" s="14">
        <v>2016</v>
      </c>
      <c r="B1071" s="2">
        <v>539.98</v>
      </c>
    </row>
    <row r="1072" spans="1:2" x14ac:dyDescent="0.3">
      <c r="A1072" s="14">
        <v>2016</v>
      </c>
      <c r="B1072" s="2">
        <v>269.99</v>
      </c>
    </row>
    <row r="1073" spans="1:2" x14ac:dyDescent="0.3">
      <c r="A1073" s="14">
        <v>2016</v>
      </c>
      <c r="B1073" s="2">
        <v>599.99</v>
      </c>
    </row>
    <row r="1074" spans="1:2" x14ac:dyDescent="0.3">
      <c r="A1074" s="14">
        <v>2016</v>
      </c>
      <c r="B1074" s="2">
        <v>539.98</v>
      </c>
    </row>
    <row r="1075" spans="1:2" x14ac:dyDescent="0.3">
      <c r="A1075" s="14">
        <v>2016</v>
      </c>
      <c r="B1075" s="2">
        <v>1799.99</v>
      </c>
    </row>
    <row r="1076" spans="1:2" x14ac:dyDescent="0.3">
      <c r="A1076" s="14">
        <v>2016</v>
      </c>
      <c r="B1076" s="2">
        <v>529.99</v>
      </c>
    </row>
    <row r="1077" spans="1:2" x14ac:dyDescent="0.3">
      <c r="A1077" s="14">
        <v>2016</v>
      </c>
      <c r="B1077" s="2">
        <v>2899.99</v>
      </c>
    </row>
    <row r="1078" spans="1:2" x14ac:dyDescent="0.3">
      <c r="A1078" s="14">
        <v>2016</v>
      </c>
      <c r="B1078" s="2">
        <v>269.99</v>
      </c>
    </row>
    <row r="1079" spans="1:2" x14ac:dyDescent="0.3">
      <c r="A1079" s="14">
        <v>2016</v>
      </c>
      <c r="B1079" s="2">
        <v>7999.98</v>
      </c>
    </row>
    <row r="1080" spans="1:2" x14ac:dyDescent="0.3">
      <c r="A1080" s="14">
        <v>2016</v>
      </c>
      <c r="B1080" s="2">
        <v>1199.98</v>
      </c>
    </row>
    <row r="1081" spans="1:2" x14ac:dyDescent="0.3">
      <c r="A1081" s="14">
        <v>2016</v>
      </c>
      <c r="B1081" s="2">
        <v>1799.99</v>
      </c>
    </row>
    <row r="1082" spans="1:2" x14ac:dyDescent="0.3">
      <c r="A1082" s="14">
        <v>2016</v>
      </c>
      <c r="B1082" s="2">
        <v>1999.98</v>
      </c>
    </row>
    <row r="1083" spans="1:2" x14ac:dyDescent="0.3">
      <c r="A1083" s="14">
        <v>2016</v>
      </c>
      <c r="B1083" s="2">
        <v>1199.98</v>
      </c>
    </row>
    <row r="1084" spans="1:2" x14ac:dyDescent="0.3">
      <c r="A1084" s="14">
        <v>2016</v>
      </c>
      <c r="B1084" s="2">
        <v>449</v>
      </c>
    </row>
    <row r="1085" spans="1:2" x14ac:dyDescent="0.3">
      <c r="A1085" s="14">
        <v>2016</v>
      </c>
      <c r="B1085" s="2">
        <v>898</v>
      </c>
    </row>
    <row r="1086" spans="1:2" x14ac:dyDescent="0.3">
      <c r="A1086" s="14">
        <v>2016</v>
      </c>
      <c r="B1086" s="2">
        <v>539.98</v>
      </c>
    </row>
    <row r="1087" spans="1:2" x14ac:dyDescent="0.3">
      <c r="A1087" s="14">
        <v>2016</v>
      </c>
      <c r="B1087" s="2">
        <v>749.99</v>
      </c>
    </row>
    <row r="1088" spans="1:2" x14ac:dyDescent="0.3">
      <c r="A1088" s="14">
        <v>2016</v>
      </c>
      <c r="B1088" s="2">
        <v>1680.99</v>
      </c>
    </row>
    <row r="1089" spans="1:2" x14ac:dyDescent="0.3">
      <c r="A1089" s="14">
        <v>2016</v>
      </c>
      <c r="B1089" s="2">
        <v>749.99</v>
      </c>
    </row>
    <row r="1090" spans="1:2" x14ac:dyDescent="0.3">
      <c r="A1090" s="14">
        <v>2016</v>
      </c>
      <c r="B1090" s="2">
        <v>1059.98</v>
      </c>
    </row>
    <row r="1091" spans="1:2" x14ac:dyDescent="0.3">
      <c r="A1091" s="14">
        <v>2016</v>
      </c>
      <c r="B1091" s="2">
        <v>3098</v>
      </c>
    </row>
    <row r="1092" spans="1:2" x14ac:dyDescent="0.3">
      <c r="A1092" s="14">
        <v>2016</v>
      </c>
      <c r="B1092" s="2">
        <v>1320.99</v>
      </c>
    </row>
    <row r="1093" spans="1:2" x14ac:dyDescent="0.3">
      <c r="A1093" s="14">
        <v>2016</v>
      </c>
      <c r="B1093" s="2">
        <v>2999.99</v>
      </c>
    </row>
    <row r="1094" spans="1:2" x14ac:dyDescent="0.3">
      <c r="A1094" s="14">
        <v>2016</v>
      </c>
      <c r="B1094" s="2">
        <v>299.99</v>
      </c>
    </row>
    <row r="1095" spans="1:2" x14ac:dyDescent="0.3">
      <c r="A1095" s="14">
        <v>2016</v>
      </c>
      <c r="B1095" s="2">
        <v>7999.98</v>
      </c>
    </row>
    <row r="1096" spans="1:2" x14ac:dyDescent="0.3">
      <c r="A1096" s="14">
        <v>2016</v>
      </c>
      <c r="B1096" s="2">
        <v>2999.99</v>
      </c>
    </row>
    <row r="1097" spans="1:2" x14ac:dyDescent="0.3">
      <c r="A1097" s="14">
        <v>2016</v>
      </c>
      <c r="B1097" s="2">
        <v>1799.99</v>
      </c>
    </row>
    <row r="1098" spans="1:2" x14ac:dyDescent="0.3">
      <c r="A1098" s="14">
        <v>2016</v>
      </c>
      <c r="B1098" s="2">
        <v>2641.98</v>
      </c>
    </row>
    <row r="1099" spans="1:2" x14ac:dyDescent="0.3">
      <c r="A1099" s="14">
        <v>2016</v>
      </c>
      <c r="B1099" s="2">
        <v>1099.98</v>
      </c>
    </row>
    <row r="1100" spans="1:2" x14ac:dyDescent="0.3">
      <c r="A1100" s="14">
        <v>2016</v>
      </c>
      <c r="B1100" s="2">
        <v>539.98</v>
      </c>
    </row>
    <row r="1101" spans="1:2" x14ac:dyDescent="0.3">
      <c r="A1101" s="14">
        <v>2016</v>
      </c>
      <c r="B1101" s="2">
        <v>1999.98</v>
      </c>
    </row>
    <row r="1102" spans="1:2" x14ac:dyDescent="0.3">
      <c r="A1102" s="14">
        <v>2016</v>
      </c>
      <c r="B1102" s="2">
        <v>939.98</v>
      </c>
    </row>
    <row r="1103" spans="1:2" x14ac:dyDescent="0.3">
      <c r="A1103" s="14">
        <v>2016</v>
      </c>
      <c r="B1103" s="2">
        <v>299.99</v>
      </c>
    </row>
    <row r="1104" spans="1:2" x14ac:dyDescent="0.3">
      <c r="A1104" s="14">
        <v>2016</v>
      </c>
      <c r="B1104" s="2">
        <v>599.99</v>
      </c>
    </row>
    <row r="1105" spans="1:2" x14ac:dyDescent="0.3">
      <c r="A1105" s="14">
        <v>2016</v>
      </c>
      <c r="B1105" s="2">
        <v>539.98</v>
      </c>
    </row>
    <row r="1106" spans="1:2" x14ac:dyDescent="0.3">
      <c r="A1106" s="14">
        <v>2016</v>
      </c>
      <c r="B1106" s="2">
        <v>269.99</v>
      </c>
    </row>
    <row r="1107" spans="1:2" x14ac:dyDescent="0.3">
      <c r="A1107" s="14">
        <v>2016</v>
      </c>
      <c r="B1107" s="2">
        <v>549.99</v>
      </c>
    </row>
    <row r="1108" spans="1:2" x14ac:dyDescent="0.3">
      <c r="A1108" s="14">
        <v>2016</v>
      </c>
      <c r="B1108" s="2">
        <v>999.98</v>
      </c>
    </row>
    <row r="1109" spans="1:2" x14ac:dyDescent="0.3">
      <c r="A1109" s="14">
        <v>2016</v>
      </c>
      <c r="B1109" s="2">
        <v>1320.99</v>
      </c>
    </row>
    <row r="1110" spans="1:2" x14ac:dyDescent="0.3">
      <c r="A1110" s="14">
        <v>2016</v>
      </c>
      <c r="B1110" s="2">
        <v>3999.99</v>
      </c>
    </row>
    <row r="1111" spans="1:2" x14ac:dyDescent="0.3">
      <c r="A1111" s="14">
        <v>2016</v>
      </c>
      <c r="B1111" s="2">
        <v>3599.98</v>
      </c>
    </row>
    <row r="1112" spans="1:2" x14ac:dyDescent="0.3">
      <c r="A1112" s="14">
        <v>2016</v>
      </c>
      <c r="B1112" s="2">
        <v>898</v>
      </c>
    </row>
    <row r="1113" spans="1:2" x14ac:dyDescent="0.3">
      <c r="A1113" s="14">
        <v>2016</v>
      </c>
      <c r="B1113" s="2">
        <v>499.99</v>
      </c>
    </row>
    <row r="1114" spans="1:2" x14ac:dyDescent="0.3">
      <c r="A1114" s="14">
        <v>2016</v>
      </c>
      <c r="B1114" s="2">
        <v>429</v>
      </c>
    </row>
    <row r="1115" spans="1:2" x14ac:dyDescent="0.3">
      <c r="A1115" s="14">
        <v>2016</v>
      </c>
      <c r="B1115" s="2">
        <v>499.99</v>
      </c>
    </row>
    <row r="1116" spans="1:2" x14ac:dyDescent="0.3">
      <c r="A1116" s="14">
        <v>2016</v>
      </c>
      <c r="B1116" s="2">
        <v>3361.98</v>
      </c>
    </row>
    <row r="1117" spans="1:2" x14ac:dyDescent="0.3">
      <c r="A1117" s="14">
        <v>2016</v>
      </c>
      <c r="B1117" s="2">
        <v>269.99</v>
      </c>
    </row>
    <row r="1118" spans="1:2" x14ac:dyDescent="0.3">
      <c r="A1118" s="14">
        <v>2016</v>
      </c>
      <c r="B1118" s="2">
        <v>1099.98</v>
      </c>
    </row>
    <row r="1119" spans="1:2" x14ac:dyDescent="0.3">
      <c r="A1119" s="14">
        <v>2016</v>
      </c>
      <c r="B1119" s="2">
        <v>2999.99</v>
      </c>
    </row>
    <row r="1120" spans="1:2" x14ac:dyDescent="0.3">
      <c r="A1120" s="14">
        <v>2016</v>
      </c>
      <c r="B1120" s="2">
        <v>1999.98</v>
      </c>
    </row>
    <row r="1121" spans="1:2" x14ac:dyDescent="0.3">
      <c r="A1121" s="14">
        <v>2016</v>
      </c>
      <c r="B1121" s="2">
        <v>299.99</v>
      </c>
    </row>
    <row r="1122" spans="1:2" x14ac:dyDescent="0.3">
      <c r="A1122" s="14">
        <v>2016</v>
      </c>
      <c r="B1122" s="2">
        <v>3098</v>
      </c>
    </row>
    <row r="1123" spans="1:2" x14ac:dyDescent="0.3">
      <c r="A1123" s="14">
        <v>2016</v>
      </c>
      <c r="B1123" s="2">
        <v>939.98</v>
      </c>
    </row>
    <row r="1124" spans="1:2" x14ac:dyDescent="0.3">
      <c r="A1124" s="14">
        <v>2016</v>
      </c>
      <c r="B1124" s="2">
        <v>1320.99</v>
      </c>
    </row>
    <row r="1125" spans="1:2" x14ac:dyDescent="0.3">
      <c r="A1125" s="14">
        <v>2016</v>
      </c>
      <c r="B1125" s="2">
        <v>599.99</v>
      </c>
    </row>
    <row r="1126" spans="1:2" x14ac:dyDescent="0.3">
      <c r="A1126" s="14">
        <v>2016</v>
      </c>
      <c r="B1126" s="2">
        <v>1099.98</v>
      </c>
    </row>
    <row r="1127" spans="1:2" x14ac:dyDescent="0.3">
      <c r="A1127" s="14">
        <v>2016</v>
      </c>
      <c r="B1127" s="2">
        <v>7999.98</v>
      </c>
    </row>
    <row r="1128" spans="1:2" x14ac:dyDescent="0.3">
      <c r="A1128" s="14">
        <v>2016</v>
      </c>
      <c r="B1128" s="2">
        <v>539.98</v>
      </c>
    </row>
    <row r="1129" spans="1:2" x14ac:dyDescent="0.3">
      <c r="A1129" s="14">
        <v>2016</v>
      </c>
      <c r="B1129" s="2">
        <v>549.99</v>
      </c>
    </row>
    <row r="1130" spans="1:2" x14ac:dyDescent="0.3">
      <c r="A1130" s="14">
        <v>2016</v>
      </c>
      <c r="B1130" s="2">
        <v>2999.99</v>
      </c>
    </row>
    <row r="1131" spans="1:2" x14ac:dyDescent="0.3">
      <c r="A1131" s="14">
        <v>2016</v>
      </c>
      <c r="B1131" s="2">
        <v>999.98</v>
      </c>
    </row>
    <row r="1132" spans="1:2" x14ac:dyDescent="0.3">
      <c r="A1132" s="14">
        <v>2016</v>
      </c>
      <c r="B1132" s="2">
        <v>1199.98</v>
      </c>
    </row>
    <row r="1133" spans="1:2" x14ac:dyDescent="0.3">
      <c r="A1133" s="14">
        <v>2016</v>
      </c>
      <c r="B1133" s="2">
        <v>1999.98</v>
      </c>
    </row>
    <row r="1134" spans="1:2" x14ac:dyDescent="0.3">
      <c r="A1134" s="14">
        <v>2016</v>
      </c>
      <c r="B1134" s="2">
        <v>3098</v>
      </c>
    </row>
    <row r="1135" spans="1:2" x14ac:dyDescent="0.3">
      <c r="A1135" s="14">
        <v>2016</v>
      </c>
      <c r="B1135" s="2">
        <v>539.98</v>
      </c>
    </row>
    <row r="1136" spans="1:2" x14ac:dyDescent="0.3">
      <c r="A1136" s="14">
        <v>2016</v>
      </c>
      <c r="B1136" s="2">
        <v>2899.99</v>
      </c>
    </row>
    <row r="1137" spans="1:2" x14ac:dyDescent="0.3">
      <c r="A1137" s="14">
        <v>2016</v>
      </c>
      <c r="B1137" s="2">
        <v>599.99</v>
      </c>
    </row>
    <row r="1138" spans="1:2" x14ac:dyDescent="0.3">
      <c r="A1138" s="14">
        <v>2016</v>
      </c>
      <c r="B1138" s="2">
        <v>1320.99</v>
      </c>
    </row>
    <row r="1139" spans="1:2" x14ac:dyDescent="0.3">
      <c r="A1139" s="14">
        <v>2016</v>
      </c>
      <c r="B1139" s="2">
        <v>449</v>
      </c>
    </row>
    <row r="1140" spans="1:2" x14ac:dyDescent="0.3">
      <c r="A1140" s="14">
        <v>2016</v>
      </c>
      <c r="B1140" s="2">
        <v>999.99</v>
      </c>
    </row>
    <row r="1141" spans="1:2" x14ac:dyDescent="0.3">
      <c r="A1141" s="14">
        <v>2016</v>
      </c>
      <c r="B1141" s="2">
        <v>1499.98</v>
      </c>
    </row>
    <row r="1142" spans="1:2" x14ac:dyDescent="0.3">
      <c r="A1142" s="14">
        <v>2016</v>
      </c>
      <c r="B1142" s="2">
        <v>858</v>
      </c>
    </row>
    <row r="1143" spans="1:2" x14ac:dyDescent="0.3">
      <c r="A1143" s="14">
        <v>2016</v>
      </c>
      <c r="B1143" s="2">
        <v>529.99</v>
      </c>
    </row>
    <row r="1144" spans="1:2" x14ac:dyDescent="0.3">
      <c r="A1144" s="14">
        <v>2016</v>
      </c>
      <c r="B1144" s="2">
        <v>1199.98</v>
      </c>
    </row>
    <row r="1145" spans="1:2" x14ac:dyDescent="0.3">
      <c r="A1145" s="14">
        <v>2016</v>
      </c>
      <c r="B1145" s="2">
        <v>269.99</v>
      </c>
    </row>
    <row r="1146" spans="1:2" x14ac:dyDescent="0.3">
      <c r="A1146" s="14">
        <v>2016</v>
      </c>
      <c r="B1146" s="2">
        <v>499.99</v>
      </c>
    </row>
    <row r="1147" spans="1:2" x14ac:dyDescent="0.3">
      <c r="A1147" s="14">
        <v>2016</v>
      </c>
      <c r="B1147" s="2">
        <v>5999.98</v>
      </c>
    </row>
    <row r="1148" spans="1:2" x14ac:dyDescent="0.3">
      <c r="A1148" s="14">
        <v>2016</v>
      </c>
      <c r="B1148" s="2">
        <v>1099.98</v>
      </c>
    </row>
    <row r="1149" spans="1:2" x14ac:dyDescent="0.3">
      <c r="A1149" s="14">
        <v>2016</v>
      </c>
      <c r="B1149" s="2">
        <v>749.99</v>
      </c>
    </row>
    <row r="1150" spans="1:2" x14ac:dyDescent="0.3">
      <c r="A1150" s="14">
        <v>2016</v>
      </c>
      <c r="B1150" s="2">
        <v>1199.98</v>
      </c>
    </row>
    <row r="1151" spans="1:2" x14ac:dyDescent="0.3">
      <c r="A1151" s="14">
        <v>2016</v>
      </c>
      <c r="B1151" s="2">
        <v>3999.99</v>
      </c>
    </row>
    <row r="1152" spans="1:2" x14ac:dyDescent="0.3">
      <c r="A1152" s="14">
        <v>2016</v>
      </c>
      <c r="B1152" s="2">
        <v>549.99</v>
      </c>
    </row>
    <row r="1153" spans="1:2" x14ac:dyDescent="0.3">
      <c r="A1153" s="14">
        <v>2016</v>
      </c>
      <c r="B1153" s="2">
        <v>429</v>
      </c>
    </row>
    <row r="1154" spans="1:2" x14ac:dyDescent="0.3">
      <c r="A1154" s="14">
        <v>2016</v>
      </c>
      <c r="B1154" s="2">
        <v>3599.98</v>
      </c>
    </row>
    <row r="1155" spans="1:2" x14ac:dyDescent="0.3">
      <c r="A1155" s="14">
        <v>2016</v>
      </c>
      <c r="B1155" s="2">
        <v>499.99</v>
      </c>
    </row>
    <row r="1156" spans="1:2" x14ac:dyDescent="0.3">
      <c r="A1156" s="14">
        <v>2016</v>
      </c>
      <c r="B1156" s="2">
        <v>2999.99</v>
      </c>
    </row>
    <row r="1157" spans="1:2" x14ac:dyDescent="0.3">
      <c r="A1157" s="14">
        <v>2016</v>
      </c>
      <c r="B1157" s="2">
        <v>5799.98</v>
      </c>
    </row>
    <row r="1158" spans="1:2" x14ac:dyDescent="0.3">
      <c r="A1158" s="14">
        <v>2016</v>
      </c>
      <c r="B1158" s="2">
        <v>999.99</v>
      </c>
    </row>
    <row r="1159" spans="1:2" x14ac:dyDescent="0.3">
      <c r="A1159" s="14">
        <v>2016</v>
      </c>
      <c r="B1159" s="2">
        <v>599.98</v>
      </c>
    </row>
    <row r="1160" spans="1:2" x14ac:dyDescent="0.3">
      <c r="A1160" s="14">
        <v>2016</v>
      </c>
      <c r="B1160" s="2">
        <v>1320.99</v>
      </c>
    </row>
    <row r="1161" spans="1:2" x14ac:dyDescent="0.3">
      <c r="A1161" s="14">
        <v>2016</v>
      </c>
      <c r="B1161" s="2">
        <v>939.98</v>
      </c>
    </row>
    <row r="1162" spans="1:2" x14ac:dyDescent="0.3">
      <c r="A1162" s="14">
        <v>2016</v>
      </c>
      <c r="B1162" s="2">
        <v>269.99</v>
      </c>
    </row>
    <row r="1163" spans="1:2" x14ac:dyDescent="0.3">
      <c r="A1163" s="14">
        <v>2016</v>
      </c>
      <c r="B1163" s="2">
        <v>269.99</v>
      </c>
    </row>
    <row r="1164" spans="1:2" x14ac:dyDescent="0.3">
      <c r="A1164" s="14">
        <v>2016</v>
      </c>
      <c r="B1164" s="2">
        <v>549.99</v>
      </c>
    </row>
    <row r="1165" spans="1:2" x14ac:dyDescent="0.3">
      <c r="A1165" s="14">
        <v>2016</v>
      </c>
      <c r="B1165" s="2">
        <v>1199.98</v>
      </c>
    </row>
    <row r="1166" spans="1:2" x14ac:dyDescent="0.3">
      <c r="A1166" s="14">
        <v>2016</v>
      </c>
      <c r="B1166" s="2">
        <v>939.98</v>
      </c>
    </row>
    <row r="1167" spans="1:2" x14ac:dyDescent="0.3">
      <c r="A1167" s="14">
        <v>2016</v>
      </c>
      <c r="B1167" s="2">
        <v>549.99</v>
      </c>
    </row>
    <row r="1168" spans="1:2" x14ac:dyDescent="0.3">
      <c r="A1168" s="14">
        <v>2016</v>
      </c>
      <c r="B1168" s="2">
        <v>599.99</v>
      </c>
    </row>
    <row r="1169" spans="1:2" x14ac:dyDescent="0.3">
      <c r="A1169" s="14">
        <v>2016</v>
      </c>
      <c r="B1169" s="2">
        <v>2999.99</v>
      </c>
    </row>
    <row r="1170" spans="1:2" x14ac:dyDescent="0.3">
      <c r="A1170" s="14">
        <v>2016</v>
      </c>
      <c r="B1170" s="2">
        <v>858</v>
      </c>
    </row>
    <row r="1171" spans="1:2" x14ac:dyDescent="0.3">
      <c r="A1171" s="14">
        <v>2016</v>
      </c>
      <c r="B1171" s="2">
        <v>1059.98</v>
      </c>
    </row>
    <row r="1172" spans="1:2" x14ac:dyDescent="0.3">
      <c r="A1172" s="14">
        <v>2016</v>
      </c>
      <c r="B1172" s="2">
        <v>1999.98</v>
      </c>
    </row>
    <row r="1173" spans="1:2" x14ac:dyDescent="0.3">
      <c r="A1173" s="14">
        <v>2016</v>
      </c>
      <c r="B1173" s="2">
        <v>939.98</v>
      </c>
    </row>
    <row r="1174" spans="1:2" x14ac:dyDescent="0.3">
      <c r="A1174" s="14">
        <v>2016</v>
      </c>
      <c r="B1174" s="2">
        <v>1999.98</v>
      </c>
    </row>
    <row r="1175" spans="1:2" x14ac:dyDescent="0.3">
      <c r="A1175" s="14">
        <v>2016</v>
      </c>
      <c r="B1175" s="2">
        <v>1199.98</v>
      </c>
    </row>
    <row r="1176" spans="1:2" x14ac:dyDescent="0.3">
      <c r="A1176" s="14">
        <v>2016</v>
      </c>
      <c r="B1176" s="2">
        <v>2899.99</v>
      </c>
    </row>
    <row r="1177" spans="1:2" x14ac:dyDescent="0.3">
      <c r="A1177" s="14">
        <v>2016</v>
      </c>
      <c r="B1177" s="2">
        <v>599.98</v>
      </c>
    </row>
    <row r="1178" spans="1:2" x14ac:dyDescent="0.3">
      <c r="A1178" s="14">
        <v>2016</v>
      </c>
      <c r="B1178" s="2">
        <v>1199.98</v>
      </c>
    </row>
    <row r="1179" spans="1:2" x14ac:dyDescent="0.3">
      <c r="A1179" s="14">
        <v>2016</v>
      </c>
      <c r="B1179" s="2">
        <v>3599.98</v>
      </c>
    </row>
    <row r="1180" spans="1:2" x14ac:dyDescent="0.3">
      <c r="A1180" s="14">
        <v>2016</v>
      </c>
      <c r="B1180" s="2">
        <v>429</v>
      </c>
    </row>
    <row r="1181" spans="1:2" x14ac:dyDescent="0.3">
      <c r="A1181" s="14">
        <v>2016</v>
      </c>
      <c r="B1181" s="2">
        <v>599.98</v>
      </c>
    </row>
    <row r="1182" spans="1:2" x14ac:dyDescent="0.3">
      <c r="A1182" s="14">
        <v>2016</v>
      </c>
      <c r="B1182" s="2">
        <v>749.99</v>
      </c>
    </row>
    <row r="1183" spans="1:2" x14ac:dyDescent="0.3">
      <c r="A1183" s="14">
        <v>2016</v>
      </c>
      <c r="B1183" s="2">
        <v>269.99</v>
      </c>
    </row>
    <row r="1184" spans="1:2" x14ac:dyDescent="0.3">
      <c r="A1184" s="14">
        <v>2016</v>
      </c>
      <c r="B1184" s="2">
        <v>469.99</v>
      </c>
    </row>
    <row r="1185" spans="1:2" x14ac:dyDescent="0.3">
      <c r="A1185" s="14">
        <v>2016</v>
      </c>
      <c r="B1185" s="2">
        <v>469.99</v>
      </c>
    </row>
    <row r="1186" spans="1:2" x14ac:dyDescent="0.3">
      <c r="A1186" s="14">
        <v>2016</v>
      </c>
      <c r="B1186" s="2">
        <v>539.98</v>
      </c>
    </row>
    <row r="1187" spans="1:2" x14ac:dyDescent="0.3">
      <c r="A1187" s="14">
        <v>2016</v>
      </c>
      <c r="B1187" s="2">
        <v>449</v>
      </c>
    </row>
    <row r="1188" spans="1:2" x14ac:dyDescent="0.3">
      <c r="A1188" s="14">
        <v>2016</v>
      </c>
      <c r="B1188" s="2">
        <v>1549</v>
      </c>
    </row>
    <row r="1189" spans="1:2" x14ac:dyDescent="0.3">
      <c r="A1189" s="14">
        <v>2016</v>
      </c>
      <c r="B1189" s="2">
        <v>599.98</v>
      </c>
    </row>
    <row r="1190" spans="1:2" x14ac:dyDescent="0.3">
      <c r="A1190" s="14">
        <v>2016</v>
      </c>
      <c r="B1190" s="2">
        <v>1099.98</v>
      </c>
    </row>
    <row r="1191" spans="1:2" x14ac:dyDescent="0.3">
      <c r="A1191" s="14">
        <v>2016</v>
      </c>
      <c r="B1191" s="2">
        <v>1059.98</v>
      </c>
    </row>
    <row r="1192" spans="1:2" x14ac:dyDescent="0.3">
      <c r="A1192" s="14">
        <v>2016</v>
      </c>
      <c r="B1192" s="2">
        <v>1199.98</v>
      </c>
    </row>
    <row r="1193" spans="1:2" x14ac:dyDescent="0.3">
      <c r="A1193" s="14">
        <v>2016</v>
      </c>
      <c r="B1193" s="2">
        <v>2641.98</v>
      </c>
    </row>
    <row r="1194" spans="1:2" x14ac:dyDescent="0.3">
      <c r="A1194" s="14">
        <v>2016</v>
      </c>
      <c r="B1194" s="2">
        <v>269.99</v>
      </c>
    </row>
    <row r="1195" spans="1:2" x14ac:dyDescent="0.3">
      <c r="A1195" s="14">
        <v>2016</v>
      </c>
      <c r="B1195" s="2">
        <v>1680.99</v>
      </c>
    </row>
    <row r="1196" spans="1:2" x14ac:dyDescent="0.3">
      <c r="A1196" s="14">
        <v>2016</v>
      </c>
      <c r="B1196" s="2">
        <v>5799.98</v>
      </c>
    </row>
    <row r="1197" spans="1:2" x14ac:dyDescent="0.3">
      <c r="A1197" s="14">
        <v>2016</v>
      </c>
      <c r="B1197" s="2">
        <v>2641.98</v>
      </c>
    </row>
    <row r="1198" spans="1:2" x14ac:dyDescent="0.3">
      <c r="A1198" s="14">
        <v>2016</v>
      </c>
      <c r="B1198" s="2">
        <v>469.99</v>
      </c>
    </row>
    <row r="1199" spans="1:2" x14ac:dyDescent="0.3">
      <c r="A1199" s="14">
        <v>2016</v>
      </c>
      <c r="B1199" s="2">
        <v>749.99</v>
      </c>
    </row>
    <row r="1200" spans="1:2" x14ac:dyDescent="0.3">
      <c r="A1200" s="14">
        <v>2016</v>
      </c>
      <c r="B1200" s="2">
        <v>539.98</v>
      </c>
    </row>
    <row r="1201" spans="1:2" x14ac:dyDescent="0.3">
      <c r="A1201" s="14">
        <v>2016</v>
      </c>
      <c r="B1201" s="2">
        <v>1680.99</v>
      </c>
    </row>
    <row r="1202" spans="1:2" x14ac:dyDescent="0.3">
      <c r="A1202" s="14">
        <v>2016</v>
      </c>
      <c r="B1202" s="2">
        <v>5799.98</v>
      </c>
    </row>
    <row r="1203" spans="1:2" x14ac:dyDescent="0.3">
      <c r="A1203" s="14">
        <v>2016</v>
      </c>
      <c r="B1203" s="2">
        <v>539.98</v>
      </c>
    </row>
    <row r="1204" spans="1:2" x14ac:dyDescent="0.3">
      <c r="A1204" s="14">
        <v>2016</v>
      </c>
      <c r="B1204" s="2">
        <v>1799.99</v>
      </c>
    </row>
    <row r="1205" spans="1:2" x14ac:dyDescent="0.3">
      <c r="A1205" s="14">
        <v>2016</v>
      </c>
      <c r="B1205" s="2">
        <v>539.98</v>
      </c>
    </row>
    <row r="1206" spans="1:2" x14ac:dyDescent="0.3">
      <c r="A1206" s="14">
        <v>2016</v>
      </c>
      <c r="B1206" s="2">
        <v>469.99</v>
      </c>
    </row>
    <row r="1207" spans="1:2" x14ac:dyDescent="0.3">
      <c r="A1207" s="14">
        <v>2016</v>
      </c>
      <c r="B1207" s="2">
        <v>449</v>
      </c>
    </row>
    <row r="1208" spans="1:2" x14ac:dyDescent="0.3">
      <c r="A1208" s="14">
        <v>2016</v>
      </c>
      <c r="B1208" s="2">
        <v>539.98</v>
      </c>
    </row>
    <row r="1209" spans="1:2" x14ac:dyDescent="0.3">
      <c r="A1209" s="14">
        <v>2016</v>
      </c>
      <c r="B1209" s="2">
        <v>449</v>
      </c>
    </row>
    <row r="1210" spans="1:2" x14ac:dyDescent="0.3">
      <c r="A1210" s="14">
        <v>2016</v>
      </c>
      <c r="B1210" s="2">
        <v>3098</v>
      </c>
    </row>
    <row r="1211" spans="1:2" x14ac:dyDescent="0.3">
      <c r="A1211" s="14">
        <v>2016</v>
      </c>
      <c r="B1211" s="2">
        <v>7999.98</v>
      </c>
    </row>
    <row r="1212" spans="1:2" x14ac:dyDescent="0.3">
      <c r="A1212" s="14">
        <v>2016</v>
      </c>
      <c r="B1212" s="2">
        <v>469.99</v>
      </c>
    </row>
    <row r="1213" spans="1:2" x14ac:dyDescent="0.3">
      <c r="A1213" s="14">
        <v>2016</v>
      </c>
      <c r="B1213" s="2">
        <v>1549</v>
      </c>
    </row>
    <row r="1214" spans="1:2" x14ac:dyDescent="0.3">
      <c r="A1214" s="14">
        <v>2016</v>
      </c>
      <c r="B1214" s="2">
        <v>549.99</v>
      </c>
    </row>
    <row r="1215" spans="1:2" x14ac:dyDescent="0.3">
      <c r="A1215" s="14">
        <v>2016</v>
      </c>
      <c r="B1215" s="2">
        <v>2899.99</v>
      </c>
    </row>
    <row r="1216" spans="1:2" x14ac:dyDescent="0.3">
      <c r="A1216" s="14">
        <v>2016</v>
      </c>
      <c r="B1216" s="2">
        <v>269.99</v>
      </c>
    </row>
    <row r="1217" spans="1:2" x14ac:dyDescent="0.3">
      <c r="A1217" s="14">
        <v>2016</v>
      </c>
      <c r="B1217" s="2">
        <v>599.99</v>
      </c>
    </row>
    <row r="1218" spans="1:2" x14ac:dyDescent="0.3">
      <c r="A1218" s="14">
        <v>2016</v>
      </c>
      <c r="B1218" s="2">
        <v>2999.99</v>
      </c>
    </row>
    <row r="1219" spans="1:2" x14ac:dyDescent="0.3">
      <c r="A1219" s="14">
        <v>2016</v>
      </c>
      <c r="B1219" s="2">
        <v>3361.98</v>
      </c>
    </row>
    <row r="1220" spans="1:2" x14ac:dyDescent="0.3">
      <c r="A1220" s="14">
        <v>2016</v>
      </c>
      <c r="B1220" s="2">
        <v>898</v>
      </c>
    </row>
    <row r="1221" spans="1:2" x14ac:dyDescent="0.3">
      <c r="A1221" s="14">
        <v>2016</v>
      </c>
      <c r="B1221" s="2">
        <v>269.99</v>
      </c>
    </row>
    <row r="1222" spans="1:2" x14ac:dyDescent="0.3">
      <c r="A1222" s="14">
        <v>2016</v>
      </c>
      <c r="B1222" s="2">
        <v>2999.99</v>
      </c>
    </row>
    <row r="1223" spans="1:2" x14ac:dyDescent="0.3">
      <c r="A1223" s="14">
        <v>2016</v>
      </c>
      <c r="B1223" s="2">
        <v>449</v>
      </c>
    </row>
    <row r="1224" spans="1:2" x14ac:dyDescent="0.3">
      <c r="A1224" s="14">
        <v>2016</v>
      </c>
      <c r="B1224" s="2">
        <v>999.99</v>
      </c>
    </row>
    <row r="1225" spans="1:2" x14ac:dyDescent="0.3">
      <c r="A1225" s="14">
        <v>2016</v>
      </c>
      <c r="B1225" s="2">
        <v>299.99</v>
      </c>
    </row>
    <row r="1226" spans="1:2" x14ac:dyDescent="0.3">
      <c r="A1226" s="14">
        <v>2016</v>
      </c>
      <c r="B1226" s="2">
        <v>999.99</v>
      </c>
    </row>
    <row r="1227" spans="1:2" x14ac:dyDescent="0.3">
      <c r="A1227" s="14">
        <v>2016</v>
      </c>
      <c r="B1227" s="2">
        <v>1549</v>
      </c>
    </row>
    <row r="1228" spans="1:2" x14ac:dyDescent="0.3">
      <c r="A1228" s="14">
        <v>2016</v>
      </c>
      <c r="B1228" s="2">
        <v>3599.98</v>
      </c>
    </row>
    <row r="1229" spans="1:2" x14ac:dyDescent="0.3">
      <c r="A1229" s="14">
        <v>2016</v>
      </c>
      <c r="B1229" s="2">
        <v>2899.99</v>
      </c>
    </row>
    <row r="1230" spans="1:2" x14ac:dyDescent="0.3">
      <c r="A1230" s="14">
        <v>2016</v>
      </c>
      <c r="B1230" s="2">
        <v>269.99</v>
      </c>
    </row>
    <row r="1231" spans="1:2" x14ac:dyDescent="0.3">
      <c r="A1231" s="14">
        <v>2016</v>
      </c>
      <c r="B1231" s="2">
        <v>3599.98</v>
      </c>
    </row>
    <row r="1232" spans="1:2" x14ac:dyDescent="0.3">
      <c r="A1232" s="14">
        <v>2016</v>
      </c>
      <c r="B1232" s="2">
        <v>539.98</v>
      </c>
    </row>
    <row r="1233" spans="1:2" x14ac:dyDescent="0.3">
      <c r="A1233" s="14">
        <v>2016</v>
      </c>
      <c r="B1233" s="2">
        <v>939.98</v>
      </c>
    </row>
    <row r="1234" spans="1:2" x14ac:dyDescent="0.3">
      <c r="A1234" s="14">
        <v>2016</v>
      </c>
      <c r="B1234" s="2">
        <v>7999.98</v>
      </c>
    </row>
    <row r="1235" spans="1:2" x14ac:dyDescent="0.3">
      <c r="A1235" s="14">
        <v>2016</v>
      </c>
      <c r="B1235" s="2">
        <v>898</v>
      </c>
    </row>
    <row r="1236" spans="1:2" x14ac:dyDescent="0.3">
      <c r="A1236" s="14">
        <v>2016</v>
      </c>
      <c r="B1236" s="2">
        <v>5799.98</v>
      </c>
    </row>
    <row r="1237" spans="1:2" x14ac:dyDescent="0.3">
      <c r="A1237" s="14">
        <v>2016</v>
      </c>
      <c r="B1237" s="2">
        <v>549.99</v>
      </c>
    </row>
    <row r="1238" spans="1:2" x14ac:dyDescent="0.3">
      <c r="A1238" s="14">
        <v>2016</v>
      </c>
      <c r="B1238" s="2">
        <v>529.99</v>
      </c>
    </row>
    <row r="1239" spans="1:2" x14ac:dyDescent="0.3">
      <c r="A1239" s="14">
        <v>2016</v>
      </c>
      <c r="B1239" s="2">
        <v>1199.98</v>
      </c>
    </row>
    <row r="1240" spans="1:2" x14ac:dyDescent="0.3">
      <c r="A1240" s="14">
        <v>2016</v>
      </c>
      <c r="B1240" s="2">
        <v>1199.98</v>
      </c>
    </row>
    <row r="1241" spans="1:2" x14ac:dyDescent="0.3">
      <c r="A1241" s="14">
        <v>2016</v>
      </c>
      <c r="B1241" s="2">
        <v>939.98</v>
      </c>
    </row>
    <row r="1242" spans="1:2" x14ac:dyDescent="0.3">
      <c r="A1242" s="14">
        <v>2016</v>
      </c>
      <c r="B1242" s="2">
        <v>1320.99</v>
      </c>
    </row>
    <row r="1243" spans="1:2" x14ac:dyDescent="0.3">
      <c r="A1243" s="14">
        <v>2016</v>
      </c>
      <c r="B1243" s="2">
        <v>599.99</v>
      </c>
    </row>
    <row r="1244" spans="1:2" x14ac:dyDescent="0.3">
      <c r="A1244" s="14">
        <v>2016</v>
      </c>
      <c r="B1244" s="2">
        <v>269.99</v>
      </c>
    </row>
    <row r="1245" spans="1:2" x14ac:dyDescent="0.3">
      <c r="A1245" s="14">
        <v>2016</v>
      </c>
      <c r="B1245" s="2">
        <v>1059.98</v>
      </c>
    </row>
    <row r="1246" spans="1:2" x14ac:dyDescent="0.3">
      <c r="A1246" s="14">
        <v>2016</v>
      </c>
      <c r="B1246" s="2">
        <v>1199.98</v>
      </c>
    </row>
    <row r="1247" spans="1:2" x14ac:dyDescent="0.3">
      <c r="A1247" s="14">
        <v>2016</v>
      </c>
      <c r="B1247" s="2">
        <v>599.99</v>
      </c>
    </row>
    <row r="1248" spans="1:2" x14ac:dyDescent="0.3">
      <c r="A1248" s="14">
        <v>2016</v>
      </c>
      <c r="B1248" s="2">
        <v>3098</v>
      </c>
    </row>
    <row r="1249" spans="1:2" x14ac:dyDescent="0.3">
      <c r="A1249" s="14">
        <v>2016</v>
      </c>
      <c r="B1249" s="2">
        <v>3999.99</v>
      </c>
    </row>
    <row r="1250" spans="1:2" x14ac:dyDescent="0.3">
      <c r="A1250" s="14">
        <v>2016</v>
      </c>
      <c r="B1250" s="2">
        <v>599.99</v>
      </c>
    </row>
    <row r="1251" spans="1:2" x14ac:dyDescent="0.3">
      <c r="A1251" s="14">
        <v>2016</v>
      </c>
      <c r="B1251" s="2">
        <v>299.99</v>
      </c>
    </row>
    <row r="1252" spans="1:2" x14ac:dyDescent="0.3">
      <c r="A1252" s="14">
        <v>2016</v>
      </c>
      <c r="B1252" s="2">
        <v>269.99</v>
      </c>
    </row>
    <row r="1253" spans="1:2" x14ac:dyDescent="0.3">
      <c r="A1253" s="14">
        <v>2016</v>
      </c>
      <c r="B1253" s="2">
        <v>1199.98</v>
      </c>
    </row>
    <row r="1254" spans="1:2" x14ac:dyDescent="0.3">
      <c r="A1254" s="14">
        <v>2016</v>
      </c>
      <c r="B1254" s="2">
        <v>5799.98</v>
      </c>
    </row>
    <row r="1255" spans="1:2" x14ac:dyDescent="0.3">
      <c r="A1255" s="14">
        <v>2016</v>
      </c>
      <c r="B1255" s="2">
        <v>999.99</v>
      </c>
    </row>
    <row r="1256" spans="1:2" x14ac:dyDescent="0.3">
      <c r="A1256" s="14">
        <v>2016</v>
      </c>
      <c r="B1256" s="2">
        <v>1799.99</v>
      </c>
    </row>
    <row r="1257" spans="1:2" x14ac:dyDescent="0.3">
      <c r="A1257" s="14">
        <v>2016</v>
      </c>
      <c r="B1257" s="2">
        <v>539.98</v>
      </c>
    </row>
    <row r="1258" spans="1:2" x14ac:dyDescent="0.3">
      <c r="A1258" s="14">
        <v>2016</v>
      </c>
      <c r="B1258" s="2">
        <v>939.98</v>
      </c>
    </row>
    <row r="1259" spans="1:2" x14ac:dyDescent="0.3">
      <c r="A1259" s="14">
        <v>2016</v>
      </c>
      <c r="B1259" s="2">
        <v>858</v>
      </c>
    </row>
    <row r="1260" spans="1:2" x14ac:dyDescent="0.3">
      <c r="A1260" s="14">
        <v>2016</v>
      </c>
      <c r="B1260" s="2">
        <v>749.99</v>
      </c>
    </row>
    <row r="1261" spans="1:2" x14ac:dyDescent="0.3">
      <c r="A1261" s="14">
        <v>2016</v>
      </c>
      <c r="B1261" s="2">
        <v>7999.98</v>
      </c>
    </row>
    <row r="1262" spans="1:2" x14ac:dyDescent="0.3">
      <c r="A1262" s="14">
        <v>2016</v>
      </c>
      <c r="B1262" s="2">
        <v>1199.98</v>
      </c>
    </row>
    <row r="1263" spans="1:2" x14ac:dyDescent="0.3">
      <c r="A1263" s="14">
        <v>2016</v>
      </c>
      <c r="B1263" s="2">
        <v>549.99</v>
      </c>
    </row>
    <row r="1264" spans="1:2" x14ac:dyDescent="0.3">
      <c r="A1264" s="14">
        <v>2016</v>
      </c>
      <c r="B1264" s="2">
        <v>549.99</v>
      </c>
    </row>
    <row r="1265" spans="1:2" x14ac:dyDescent="0.3">
      <c r="A1265" s="14">
        <v>2016</v>
      </c>
      <c r="B1265" s="2">
        <v>1320.99</v>
      </c>
    </row>
    <row r="1266" spans="1:2" x14ac:dyDescent="0.3">
      <c r="A1266" s="14">
        <v>2016</v>
      </c>
      <c r="B1266" s="2">
        <v>539.98</v>
      </c>
    </row>
    <row r="1267" spans="1:2" x14ac:dyDescent="0.3">
      <c r="A1267" s="14">
        <v>2016</v>
      </c>
      <c r="B1267" s="2">
        <v>1680.99</v>
      </c>
    </row>
    <row r="1268" spans="1:2" x14ac:dyDescent="0.3">
      <c r="A1268" s="14">
        <v>2016</v>
      </c>
      <c r="B1268" s="2">
        <v>599.99</v>
      </c>
    </row>
    <row r="1269" spans="1:2" x14ac:dyDescent="0.3">
      <c r="A1269" s="14">
        <v>2016</v>
      </c>
      <c r="B1269" s="2">
        <v>7999.98</v>
      </c>
    </row>
    <row r="1270" spans="1:2" x14ac:dyDescent="0.3">
      <c r="A1270" s="14">
        <v>2016</v>
      </c>
      <c r="B1270" s="2">
        <v>1799.99</v>
      </c>
    </row>
    <row r="1271" spans="1:2" x14ac:dyDescent="0.3">
      <c r="A1271" s="14">
        <v>2016</v>
      </c>
      <c r="B1271" s="2">
        <v>299.99</v>
      </c>
    </row>
    <row r="1272" spans="1:2" x14ac:dyDescent="0.3">
      <c r="A1272" s="14">
        <v>2016</v>
      </c>
      <c r="B1272" s="2">
        <v>1199.98</v>
      </c>
    </row>
    <row r="1273" spans="1:2" x14ac:dyDescent="0.3">
      <c r="A1273" s="14">
        <v>2016</v>
      </c>
      <c r="B1273" s="2">
        <v>2899.99</v>
      </c>
    </row>
    <row r="1274" spans="1:2" x14ac:dyDescent="0.3">
      <c r="A1274" s="14">
        <v>2016</v>
      </c>
      <c r="B1274" s="2">
        <v>999.98</v>
      </c>
    </row>
    <row r="1275" spans="1:2" x14ac:dyDescent="0.3">
      <c r="A1275" s="14">
        <v>2016</v>
      </c>
      <c r="B1275" s="2">
        <v>539.98</v>
      </c>
    </row>
    <row r="1276" spans="1:2" x14ac:dyDescent="0.3">
      <c r="A1276" s="14">
        <v>2016</v>
      </c>
      <c r="B1276" s="2">
        <v>1099.98</v>
      </c>
    </row>
    <row r="1277" spans="1:2" x14ac:dyDescent="0.3">
      <c r="A1277" s="14">
        <v>2016</v>
      </c>
      <c r="B1277" s="2">
        <v>2999.99</v>
      </c>
    </row>
    <row r="1278" spans="1:2" x14ac:dyDescent="0.3">
      <c r="A1278" s="14">
        <v>2016</v>
      </c>
      <c r="B1278" s="2">
        <v>858</v>
      </c>
    </row>
    <row r="1279" spans="1:2" x14ac:dyDescent="0.3">
      <c r="A1279" s="14">
        <v>2016</v>
      </c>
      <c r="B1279" s="2">
        <v>299.99</v>
      </c>
    </row>
    <row r="1280" spans="1:2" x14ac:dyDescent="0.3">
      <c r="A1280" s="14">
        <v>2016</v>
      </c>
      <c r="B1280" s="2">
        <v>1099.98</v>
      </c>
    </row>
    <row r="1281" spans="1:2" x14ac:dyDescent="0.3">
      <c r="A1281" s="14">
        <v>2016</v>
      </c>
      <c r="B1281" s="2">
        <v>749.99</v>
      </c>
    </row>
    <row r="1282" spans="1:2" x14ac:dyDescent="0.3">
      <c r="A1282" s="14">
        <v>2016</v>
      </c>
      <c r="B1282" s="2">
        <v>7999.98</v>
      </c>
    </row>
    <row r="1283" spans="1:2" x14ac:dyDescent="0.3">
      <c r="A1283" s="14">
        <v>2016</v>
      </c>
      <c r="B1283" s="2">
        <v>429</v>
      </c>
    </row>
    <row r="1284" spans="1:2" x14ac:dyDescent="0.3">
      <c r="A1284" s="14">
        <v>2016</v>
      </c>
      <c r="B1284" s="2">
        <v>749.99</v>
      </c>
    </row>
    <row r="1285" spans="1:2" x14ac:dyDescent="0.3">
      <c r="A1285" s="14">
        <v>2016</v>
      </c>
      <c r="B1285" s="2">
        <v>539.98</v>
      </c>
    </row>
    <row r="1286" spans="1:2" x14ac:dyDescent="0.3">
      <c r="A1286" s="14">
        <v>2016</v>
      </c>
      <c r="B1286" s="2">
        <v>1680.99</v>
      </c>
    </row>
    <row r="1287" spans="1:2" x14ac:dyDescent="0.3">
      <c r="A1287" s="14">
        <v>2016</v>
      </c>
      <c r="B1287" s="2">
        <v>549.99</v>
      </c>
    </row>
    <row r="1288" spans="1:2" x14ac:dyDescent="0.3">
      <c r="A1288" s="14">
        <v>2016</v>
      </c>
      <c r="B1288" s="2">
        <v>1999.98</v>
      </c>
    </row>
    <row r="1289" spans="1:2" x14ac:dyDescent="0.3">
      <c r="A1289" s="14">
        <v>2016</v>
      </c>
      <c r="B1289" s="2">
        <v>1680.99</v>
      </c>
    </row>
    <row r="1290" spans="1:2" x14ac:dyDescent="0.3">
      <c r="A1290" s="14">
        <v>2016</v>
      </c>
      <c r="B1290" s="2">
        <v>449</v>
      </c>
    </row>
    <row r="1291" spans="1:2" x14ac:dyDescent="0.3">
      <c r="A1291" s="14">
        <v>2016</v>
      </c>
      <c r="B1291" s="2">
        <v>898</v>
      </c>
    </row>
    <row r="1292" spans="1:2" x14ac:dyDescent="0.3">
      <c r="A1292" s="14">
        <v>2016</v>
      </c>
      <c r="B1292" s="2">
        <v>2899.99</v>
      </c>
    </row>
    <row r="1293" spans="1:2" x14ac:dyDescent="0.3">
      <c r="A1293" s="14">
        <v>2016</v>
      </c>
      <c r="B1293" s="2">
        <v>539.98</v>
      </c>
    </row>
    <row r="1294" spans="1:2" x14ac:dyDescent="0.3">
      <c r="A1294" s="14">
        <v>2016</v>
      </c>
      <c r="B1294" s="2">
        <v>599.99</v>
      </c>
    </row>
    <row r="1295" spans="1:2" x14ac:dyDescent="0.3">
      <c r="A1295" s="14">
        <v>2016</v>
      </c>
      <c r="B1295" s="2">
        <v>2899.99</v>
      </c>
    </row>
    <row r="1296" spans="1:2" x14ac:dyDescent="0.3">
      <c r="A1296" s="14">
        <v>2016</v>
      </c>
      <c r="B1296" s="2">
        <v>3599.98</v>
      </c>
    </row>
    <row r="1297" spans="1:2" x14ac:dyDescent="0.3">
      <c r="A1297" s="14">
        <v>2016</v>
      </c>
      <c r="B1297" s="2">
        <v>549.99</v>
      </c>
    </row>
    <row r="1298" spans="1:2" x14ac:dyDescent="0.3">
      <c r="A1298" s="14">
        <v>2016</v>
      </c>
      <c r="B1298" s="2">
        <v>898</v>
      </c>
    </row>
    <row r="1299" spans="1:2" x14ac:dyDescent="0.3">
      <c r="A1299" s="14">
        <v>2016</v>
      </c>
      <c r="B1299" s="2">
        <v>1099.98</v>
      </c>
    </row>
    <row r="1300" spans="1:2" x14ac:dyDescent="0.3">
      <c r="A1300" s="14">
        <v>2016</v>
      </c>
      <c r="B1300" s="2">
        <v>539.98</v>
      </c>
    </row>
    <row r="1301" spans="1:2" x14ac:dyDescent="0.3">
      <c r="A1301" s="14">
        <v>2016</v>
      </c>
      <c r="B1301" s="2">
        <v>3999.99</v>
      </c>
    </row>
    <row r="1302" spans="1:2" x14ac:dyDescent="0.3">
      <c r="A1302" s="14">
        <v>2016</v>
      </c>
      <c r="B1302" s="2">
        <v>939.98</v>
      </c>
    </row>
    <row r="1303" spans="1:2" x14ac:dyDescent="0.3">
      <c r="A1303" s="14">
        <v>2016</v>
      </c>
      <c r="B1303" s="2">
        <v>999.98</v>
      </c>
    </row>
    <row r="1304" spans="1:2" x14ac:dyDescent="0.3">
      <c r="A1304" s="14">
        <v>2016</v>
      </c>
      <c r="B1304" s="2">
        <v>898</v>
      </c>
    </row>
    <row r="1305" spans="1:2" x14ac:dyDescent="0.3">
      <c r="A1305" s="14">
        <v>2016</v>
      </c>
      <c r="B1305" s="2">
        <v>469.99</v>
      </c>
    </row>
    <row r="1306" spans="1:2" x14ac:dyDescent="0.3">
      <c r="A1306" s="14">
        <v>2016</v>
      </c>
      <c r="B1306" s="2">
        <v>7999.98</v>
      </c>
    </row>
    <row r="1307" spans="1:2" x14ac:dyDescent="0.3">
      <c r="A1307" s="14">
        <v>2016</v>
      </c>
      <c r="B1307" s="2">
        <v>529.99</v>
      </c>
    </row>
    <row r="1308" spans="1:2" x14ac:dyDescent="0.3">
      <c r="A1308" s="14">
        <v>2016</v>
      </c>
      <c r="B1308" s="2">
        <v>1320.99</v>
      </c>
    </row>
    <row r="1309" spans="1:2" x14ac:dyDescent="0.3">
      <c r="A1309" s="14">
        <v>2016</v>
      </c>
      <c r="B1309" s="2">
        <v>449</v>
      </c>
    </row>
    <row r="1310" spans="1:2" x14ac:dyDescent="0.3">
      <c r="A1310" s="14">
        <v>2016</v>
      </c>
      <c r="B1310" s="2">
        <v>1549</v>
      </c>
    </row>
    <row r="1311" spans="1:2" x14ac:dyDescent="0.3">
      <c r="A1311" s="14">
        <v>2016</v>
      </c>
      <c r="B1311" s="2">
        <v>539.98</v>
      </c>
    </row>
    <row r="1312" spans="1:2" x14ac:dyDescent="0.3">
      <c r="A1312" s="14">
        <v>2016</v>
      </c>
      <c r="B1312" s="2">
        <v>858</v>
      </c>
    </row>
    <row r="1313" spans="1:2" x14ac:dyDescent="0.3">
      <c r="A1313" s="14">
        <v>2016</v>
      </c>
      <c r="B1313" s="2">
        <v>1680.99</v>
      </c>
    </row>
    <row r="1314" spans="1:2" x14ac:dyDescent="0.3">
      <c r="A1314" s="14">
        <v>2016</v>
      </c>
      <c r="B1314" s="2">
        <v>449</v>
      </c>
    </row>
    <row r="1315" spans="1:2" x14ac:dyDescent="0.3">
      <c r="A1315" s="14">
        <v>2016</v>
      </c>
      <c r="B1315" s="2">
        <v>5999.98</v>
      </c>
    </row>
    <row r="1316" spans="1:2" x14ac:dyDescent="0.3">
      <c r="A1316" s="14">
        <v>2016</v>
      </c>
      <c r="B1316" s="2">
        <v>3098</v>
      </c>
    </row>
    <row r="1317" spans="1:2" x14ac:dyDescent="0.3">
      <c r="A1317" s="14">
        <v>2016</v>
      </c>
      <c r="B1317" s="2">
        <v>499.99</v>
      </c>
    </row>
    <row r="1318" spans="1:2" x14ac:dyDescent="0.3">
      <c r="A1318" s="14">
        <v>2016</v>
      </c>
      <c r="B1318" s="2">
        <v>3599.98</v>
      </c>
    </row>
    <row r="1319" spans="1:2" x14ac:dyDescent="0.3">
      <c r="A1319" s="14">
        <v>2016</v>
      </c>
      <c r="B1319" s="2">
        <v>2899.99</v>
      </c>
    </row>
    <row r="1320" spans="1:2" x14ac:dyDescent="0.3">
      <c r="A1320" s="14">
        <v>2016</v>
      </c>
      <c r="B1320" s="2">
        <v>1059.98</v>
      </c>
    </row>
    <row r="1321" spans="1:2" x14ac:dyDescent="0.3">
      <c r="A1321" s="14">
        <v>2016</v>
      </c>
      <c r="B1321" s="2">
        <v>449</v>
      </c>
    </row>
    <row r="1322" spans="1:2" x14ac:dyDescent="0.3">
      <c r="A1322" s="14">
        <v>2016</v>
      </c>
      <c r="B1322" s="2">
        <v>269.99</v>
      </c>
    </row>
    <row r="1323" spans="1:2" x14ac:dyDescent="0.3">
      <c r="A1323" s="14">
        <v>2016</v>
      </c>
      <c r="B1323" s="2">
        <v>3599.98</v>
      </c>
    </row>
    <row r="1324" spans="1:2" x14ac:dyDescent="0.3">
      <c r="A1324" s="14">
        <v>2016</v>
      </c>
      <c r="B1324" s="2">
        <v>269.99</v>
      </c>
    </row>
    <row r="1325" spans="1:2" x14ac:dyDescent="0.3">
      <c r="A1325" s="14">
        <v>2016</v>
      </c>
      <c r="B1325" s="2">
        <v>539.98</v>
      </c>
    </row>
    <row r="1326" spans="1:2" x14ac:dyDescent="0.3">
      <c r="A1326" s="14">
        <v>2016</v>
      </c>
      <c r="B1326" s="2">
        <v>529.99</v>
      </c>
    </row>
    <row r="1327" spans="1:2" x14ac:dyDescent="0.3">
      <c r="A1327" s="14">
        <v>2016</v>
      </c>
      <c r="B1327" s="2">
        <v>539.98</v>
      </c>
    </row>
    <row r="1328" spans="1:2" x14ac:dyDescent="0.3">
      <c r="A1328" s="14">
        <v>2016</v>
      </c>
      <c r="B1328" s="2">
        <v>599.99</v>
      </c>
    </row>
    <row r="1329" spans="1:2" x14ac:dyDescent="0.3">
      <c r="A1329" s="14">
        <v>2016</v>
      </c>
      <c r="B1329" s="2">
        <v>898</v>
      </c>
    </row>
    <row r="1330" spans="1:2" x14ac:dyDescent="0.3">
      <c r="A1330" s="14">
        <v>2016</v>
      </c>
      <c r="B1330" s="2">
        <v>1680.99</v>
      </c>
    </row>
    <row r="1331" spans="1:2" x14ac:dyDescent="0.3">
      <c r="A1331" s="14">
        <v>2016</v>
      </c>
      <c r="B1331" s="2">
        <v>858</v>
      </c>
    </row>
    <row r="1332" spans="1:2" x14ac:dyDescent="0.3">
      <c r="A1332" s="14">
        <v>2016</v>
      </c>
      <c r="B1332" s="2">
        <v>1199.98</v>
      </c>
    </row>
    <row r="1333" spans="1:2" x14ac:dyDescent="0.3">
      <c r="A1333" s="14">
        <v>2016</v>
      </c>
      <c r="B1333" s="2">
        <v>499.99</v>
      </c>
    </row>
    <row r="1334" spans="1:2" x14ac:dyDescent="0.3">
      <c r="A1334" s="14">
        <v>2016</v>
      </c>
      <c r="B1334" s="2">
        <v>539.98</v>
      </c>
    </row>
    <row r="1335" spans="1:2" x14ac:dyDescent="0.3">
      <c r="A1335" s="14">
        <v>2016</v>
      </c>
      <c r="B1335" s="2">
        <v>5799.98</v>
      </c>
    </row>
    <row r="1336" spans="1:2" x14ac:dyDescent="0.3">
      <c r="A1336" s="14">
        <v>2016</v>
      </c>
      <c r="B1336" s="2">
        <v>3361.98</v>
      </c>
    </row>
    <row r="1337" spans="1:2" x14ac:dyDescent="0.3">
      <c r="A1337" s="14">
        <v>2016</v>
      </c>
      <c r="B1337" s="2">
        <v>1199.98</v>
      </c>
    </row>
    <row r="1338" spans="1:2" x14ac:dyDescent="0.3">
      <c r="A1338" s="14">
        <v>2016</v>
      </c>
      <c r="B1338" s="2">
        <v>469.99</v>
      </c>
    </row>
    <row r="1339" spans="1:2" x14ac:dyDescent="0.3">
      <c r="A1339" s="14">
        <v>2016</v>
      </c>
      <c r="B1339" s="2">
        <v>1549</v>
      </c>
    </row>
    <row r="1340" spans="1:2" x14ac:dyDescent="0.3">
      <c r="A1340" s="14">
        <v>2016</v>
      </c>
      <c r="B1340" s="2">
        <v>539.98</v>
      </c>
    </row>
    <row r="1341" spans="1:2" x14ac:dyDescent="0.3">
      <c r="A1341" s="14">
        <v>2016</v>
      </c>
      <c r="B1341" s="2">
        <v>599.99</v>
      </c>
    </row>
    <row r="1342" spans="1:2" x14ac:dyDescent="0.3">
      <c r="A1342" s="14">
        <v>2016</v>
      </c>
      <c r="B1342" s="2">
        <v>549.99</v>
      </c>
    </row>
    <row r="1343" spans="1:2" x14ac:dyDescent="0.3">
      <c r="A1343" s="14">
        <v>2016</v>
      </c>
      <c r="B1343" s="2">
        <v>269.99</v>
      </c>
    </row>
    <row r="1344" spans="1:2" x14ac:dyDescent="0.3">
      <c r="A1344" s="14">
        <v>2016</v>
      </c>
      <c r="B1344" s="2">
        <v>3999.99</v>
      </c>
    </row>
    <row r="1345" spans="1:2" x14ac:dyDescent="0.3">
      <c r="A1345" s="14">
        <v>2016</v>
      </c>
      <c r="B1345" s="2">
        <v>1549</v>
      </c>
    </row>
    <row r="1346" spans="1:2" x14ac:dyDescent="0.3">
      <c r="A1346" s="14">
        <v>2016</v>
      </c>
      <c r="B1346" s="2">
        <v>2899.99</v>
      </c>
    </row>
    <row r="1347" spans="1:2" x14ac:dyDescent="0.3">
      <c r="A1347" s="14">
        <v>2016</v>
      </c>
      <c r="B1347" s="2">
        <v>529.99</v>
      </c>
    </row>
    <row r="1348" spans="1:2" x14ac:dyDescent="0.3">
      <c r="A1348" s="14">
        <v>2016</v>
      </c>
      <c r="B1348" s="2">
        <v>599.98</v>
      </c>
    </row>
    <row r="1349" spans="1:2" x14ac:dyDescent="0.3">
      <c r="A1349" s="14">
        <v>2016</v>
      </c>
      <c r="B1349" s="2">
        <v>539.98</v>
      </c>
    </row>
    <row r="1350" spans="1:2" x14ac:dyDescent="0.3">
      <c r="A1350" s="14">
        <v>2016</v>
      </c>
      <c r="B1350" s="2">
        <v>1199.98</v>
      </c>
    </row>
    <row r="1351" spans="1:2" x14ac:dyDescent="0.3">
      <c r="A1351" s="14">
        <v>2016</v>
      </c>
      <c r="B1351" s="2">
        <v>5999.98</v>
      </c>
    </row>
    <row r="1352" spans="1:2" x14ac:dyDescent="0.3">
      <c r="A1352" s="14">
        <v>2016</v>
      </c>
      <c r="B1352" s="2">
        <v>269.99</v>
      </c>
    </row>
    <row r="1353" spans="1:2" x14ac:dyDescent="0.3">
      <c r="A1353" s="14">
        <v>2016</v>
      </c>
      <c r="B1353" s="2">
        <v>269.99</v>
      </c>
    </row>
    <row r="1354" spans="1:2" x14ac:dyDescent="0.3">
      <c r="A1354" s="14">
        <v>2016</v>
      </c>
      <c r="B1354" s="2">
        <v>429</v>
      </c>
    </row>
    <row r="1355" spans="1:2" x14ac:dyDescent="0.3">
      <c r="A1355" s="14">
        <v>2016</v>
      </c>
      <c r="B1355" s="2">
        <v>3599.98</v>
      </c>
    </row>
    <row r="1356" spans="1:2" x14ac:dyDescent="0.3">
      <c r="A1356" s="14">
        <v>2016</v>
      </c>
      <c r="B1356" s="2">
        <v>549.99</v>
      </c>
    </row>
    <row r="1357" spans="1:2" x14ac:dyDescent="0.3">
      <c r="A1357" s="14">
        <v>2016</v>
      </c>
      <c r="B1357" s="2">
        <v>5999.98</v>
      </c>
    </row>
    <row r="1358" spans="1:2" x14ac:dyDescent="0.3">
      <c r="A1358" s="14">
        <v>2016</v>
      </c>
      <c r="B1358" s="2">
        <v>469.99</v>
      </c>
    </row>
    <row r="1359" spans="1:2" x14ac:dyDescent="0.3">
      <c r="A1359" s="14">
        <v>2016</v>
      </c>
      <c r="B1359" s="2">
        <v>269.99</v>
      </c>
    </row>
    <row r="1360" spans="1:2" x14ac:dyDescent="0.3">
      <c r="A1360" s="14">
        <v>2016</v>
      </c>
      <c r="B1360" s="2">
        <v>1199.98</v>
      </c>
    </row>
    <row r="1361" spans="1:2" x14ac:dyDescent="0.3">
      <c r="A1361" s="14">
        <v>2016</v>
      </c>
      <c r="B1361" s="2">
        <v>2999.99</v>
      </c>
    </row>
    <row r="1362" spans="1:2" x14ac:dyDescent="0.3">
      <c r="A1362" s="14">
        <v>2016</v>
      </c>
      <c r="B1362" s="2">
        <v>599.98</v>
      </c>
    </row>
    <row r="1363" spans="1:2" x14ac:dyDescent="0.3">
      <c r="A1363" s="14">
        <v>2016</v>
      </c>
      <c r="B1363" s="2">
        <v>469.99</v>
      </c>
    </row>
    <row r="1364" spans="1:2" x14ac:dyDescent="0.3">
      <c r="A1364" s="14">
        <v>2016</v>
      </c>
      <c r="B1364" s="2">
        <v>539.98</v>
      </c>
    </row>
    <row r="1365" spans="1:2" x14ac:dyDescent="0.3">
      <c r="A1365" s="14">
        <v>2016</v>
      </c>
      <c r="B1365" s="2">
        <v>599.98</v>
      </c>
    </row>
    <row r="1366" spans="1:2" x14ac:dyDescent="0.3">
      <c r="A1366" s="14">
        <v>2016</v>
      </c>
      <c r="B1366" s="2">
        <v>269.99</v>
      </c>
    </row>
    <row r="1367" spans="1:2" x14ac:dyDescent="0.3">
      <c r="A1367" s="14">
        <v>2016</v>
      </c>
      <c r="B1367" s="2">
        <v>3599.98</v>
      </c>
    </row>
    <row r="1368" spans="1:2" x14ac:dyDescent="0.3">
      <c r="A1368" s="14">
        <v>2016</v>
      </c>
      <c r="B1368" s="2">
        <v>549.99</v>
      </c>
    </row>
    <row r="1369" spans="1:2" x14ac:dyDescent="0.3">
      <c r="A1369" s="14">
        <v>2016</v>
      </c>
      <c r="B1369" s="2">
        <v>299.99</v>
      </c>
    </row>
    <row r="1370" spans="1:2" x14ac:dyDescent="0.3">
      <c r="A1370" s="14">
        <v>2016</v>
      </c>
      <c r="B1370" s="2">
        <v>269.99</v>
      </c>
    </row>
    <row r="1371" spans="1:2" x14ac:dyDescent="0.3">
      <c r="A1371" s="14">
        <v>2016</v>
      </c>
      <c r="B1371" s="2">
        <v>539.98</v>
      </c>
    </row>
    <row r="1372" spans="1:2" x14ac:dyDescent="0.3">
      <c r="A1372" s="14">
        <v>2016</v>
      </c>
      <c r="B1372" s="2">
        <v>5999.98</v>
      </c>
    </row>
    <row r="1373" spans="1:2" x14ac:dyDescent="0.3">
      <c r="A1373" s="14">
        <v>2016</v>
      </c>
      <c r="B1373" s="2">
        <v>539.98</v>
      </c>
    </row>
    <row r="1374" spans="1:2" x14ac:dyDescent="0.3">
      <c r="A1374" s="14">
        <v>2016</v>
      </c>
      <c r="B1374" s="2">
        <v>1059.98</v>
      </c>
    </row>
    <row r="1375" spans="1:2" x14ac:dyDescent="0.3">
      <c r="A1375" s="14">
        <v>2016</v>
      </c>
      <c r="B1375" s="2">
        <v>469.99</v>
      </c>
    </row>
    <row r="1376" spans="1:2" x14ac:dyDescent="0.3">
      <c r="A1376" s="14">
        <v>2016</v>
      </c>
      <c r="B1376" s="2">
        <v>539.98</v>
      </c>
    </row>
    <row r="1377" spans="1:2" x14ac:dyDescent="0.3">
      <c r="A1377" s="14">
        <v>2016</v>
      </c>
      <c r="B1377" s="2">
        <v>599.99</v>
      </c>
    </row>
    <row r="1378" spans="1:2" x14ac:dyDescent="0.3">
      <c r="A1378" s="14">
        <v>2016</v>
      </c>
      <c r="B1378" s="2">
        <v>529.99</v>
      </c>
    </row>
    <row r="1379" spans="1:2" x14ac:dyDescent="0.3">
      <c r="A1379" s="14">
        <v>2016</v>
      </c>
      <c r="B1379" s="2">
        <v>898</v>
      </c>
    </row>
    <row r="1380" spans="1:2" x14ac:dyDescent="0.3">
      <c r="A1380" s="14">
        <v>2016</v>
      </c>
      <c r="B1380" s="2">
        <v>599.99</v>
      </c>
    </row>
    <row r="1381" spans="1:2" x14ac:dyDescent="0.3">
      <c r="A1381" s="14">
        <v>2016</v>
      </c>
      <c r="B1381" s="2">
        <v>299.99</v>
      </c>
    </row>
    <row r="1382" spans="1:2" x14ac:dyDescent="0.3">
      <c r="A1382" s="14">
        <v>2016</v>
      </c>
      <c r="B1382" s="2">
        <v>269.99</v>
      </c>
    </row>
    <row r="1383" spans="1:2" x14ac:dyDescent="0.3">
      <c r="A1383" s="14">
        <v>2016</v>
      </c>
      <c r="B1383" s="2">
        <v>2999.99</v>
      </c>
    </row>
    <row r="1384" spans="1:2" x14ac:dyDescent="0.3">
      <c r="A1384" s="14">
        <v>2016</v>
      </c>
      <c r="B1384" s="2">
        <v>299.99</v>
      </c>
    </row>
    <row r="1385" spans="1:2" x14ac:dyDescent="0.3">
      <c r="A1385" s="14">
        <v>2016</v>
      </c>
      <c r="B1385" s="2">
        <v>269.99</v>
      </c>
    </row>
    <row r="1386" spans="1:2" x14ac:dyDescent="0.3">
      <c r="A1386" s="14">
        <v>2016</v>
      </c>
      <c r="B1386" s="2">
        <v>539.98</v>
      </c>
    </row>
    <row r="1387" spans="1:2" x14ac:dyDescent="0.3">
      <c r="A1387" s="14">
        <v>2016</v>
      </c>
      <c r="B1387" s="2">
        <v>999.98</v>
      </c>
    </row>
    <row r="1388" spans="1:2" x14ac:dyDescent="0.3">
      <c r="A1388" s="14">
        <v>2016</v>
      </c>
      <c r="B1388" s="2">
        <v>549.99</v>
      </c>
    </row>
    <row r="1389" spans="1:2" x14ac:dyDescent="0.3">
      <c r="A1389" s="14">
        <v>2016</v>
      </c>
      <c r="B1389" s="2">
        <v>269.99</v>
      </c>
    </row>
    <row r="1390" spans="1:2" x14ac:dyDescent="0.3">
      <c r="A1390" s="14">
        <v>2016</v>
      </c>
      <c r="B1390" s="2">
        <v>1549</v>
      </c>
    </row>
    <row r="1391" spans="1:2" x14ac:dyDescent="0.3">
      <c r="A1391" s="14">
        <v>2016</v>
      </c>
      <c r="B1391" s="2">
        <v>1680.99</v>
      </c>
    </row>
    <row r="1392" spans="1:2" x14ac:dyDescent="0.3">
      <c r="A1392" s="14">
        <v>2016</v>
      </c>
      <c r="B1392" s="2">
        <v>529.99</v>
      </c>
    </row>
    <row r="1393" spans="1:2" x14ac:dyDescent="0.3">
      <c r="A1393" s="14">
        <v>2016</v>
      </c>
      <c r="B1393" s="2">
        <v>539.98</v>
      </c>
    </row>
    <row r="1394" spans="1:2" x14ac:dyDescent="0.3">
      <c r="A1394" s="14">
        <v>2016</v>
      </c>
      <c r="B1394" s="2">
        <v>1199.98</v>
      </c>
    </row>
    <row r="1395" spans="1:2" x14ac:dyDescent="0.3">
      <c r="A1395" s="14">
        <v>2016</v>
      </c>
      <c r="B1395" s="2">
        <v>1099.98</v>
      </c>
    </row>
    <row r="1396" spans="1:2" x14ac:dyDescent="0.3">
      <c r="A1396" s="14">
        <v>2016</v>
      </c>
      <c r="B1396" s="2">
        <v>269.99</v>
      </c>
    </row>
    <row r="1397" spans="1:2" x14ac:dyDescent="0.3">
      <c r="A1397" s="14">
        <v>2016</v>
      </c>
      <c r="B1397" s="2">
        <v>898</v>
      </c>
    </row>
    <row r="1398" spans="1:2" x14ac:dyDescent="0.3">
      <c r="A1398" s="14">
        <v>2016</v>
      </c>
      <c r="B1398" s="2">
        <v>1799.99</v>
      </c>
    </row>
    <row r="1399" spans="1:2" x14ac:dyDescent="0.3">
      <c r="A1399" s="14">
        <v>2016</v>
      </c>
      <c r="B1399" s="2">
        <v>269.99</v>
      </c>
    </row>
    <row r="1400" spans="1:2" x14ac:dyDescent="0.3">
      <c r="A1400" s="14">
        <v>2016</v>
      </c>
      <c r="B1400" s="2">
        <v>599.98</v>
      </c>
    </row>
    <row r="1401" spans="1:2" x14ac:dyDescent="0.3">
      <c r="A1401" s="14">
        <v>2016</v>
      </c>
      <c r="B1401" s="2">
        <v>269.99</v>
      </c>
    </row>
    <row r="1402" spans="1:2" x14ac:dyDescent="0.3">
      <c r="A1402" s="14">
        <v>2016</v>
      </c>
      <c r="B1402" s="2">
        <v>539.98</v>
      </c>
    </row>
    <row r="1403" spans="1:2" x14ac:dyDescent="0.3">
      <c r="A1403" s="14">
        <v>2016</v>
      </c>
      <c r="B1403" s="2">
        <v>1549</v>
      </c>
    </row>
    <row r="1404" spans="1:2" x14ac:dyDescent="0.3">
      <c r="A1404" s="14">
        <v>2016</v>
      </c>
      <c r="B1404" s="2">
        <v>1099.98</v>
      </c>
    </row>
    <row r="1405" spans="1:2" x14ac:dyDescent="0.3">
      <c r="A1405" s="14">
        <v>2016</v>
      </c>
      <c r="B1405" s="2">
        <v>1499.98</v>
      </c>
    </row>
    <row r="1406" spans="1:2" x14ac:dyDescent="0.3">
      <c r="A1406" s="14">
        <v>2016</v>
      </c>
      <c r="B1406" s="2">
        <v>599.99</v>
      </c>
    </row>
    <row r="1407" spans="1:2" x14ac:dyDescent="0.3">
      <c r="A1407" s="14">
        <v>2016</v>
      </c>
      <c r="B1407" s="2">
        <v>499.99</v>
      </c>
    </row>
    <row r="1408" spans="1:2" x14ac:dyDescent="0.3">
      <c r="A1408" s="14">
        <v>2016</v>
      </c>
      <c r="B1408" s="2">
        <v>3999.99</v>
      </c>
    </row>
    <row r="1409" spans="1:2" x14ac:dyDescent="0.3">
      <c r="A1409" s="14">
        <v>2016</v>
      </c>
      <c r="B1409" s="2">
        <v>3361.98</v>
      </c>
    </row>
    <row r="1410" spans="1:2" x14ac:dyDescent="0.3">
      <c r="A1410" s="14">
        <v>2016</v>
      </c>
      <c r="B1410" s="2">
        <v>539.98</v>
      </c>
    </row>
    <row r="1411" spans="1:2" x14ac:dyDescent="0.3">
      <c r="A1411" s="14">
        <v>2016</v>
      </c>
      <c r="B1411" s="2">
        <v>1199.98</v>
      </c>
    </row>
    <row r="1412" spans="1:2" x14ac:dyDescent="0.3">
      <c r="A1412" s="14">
        <v>2016</v>
      </c>
      <c r="B1412" s="2">
        <v>1799.99</v>
      </c>
    </row>
    <row r="1413" spans="1:2" x14ac:dyDescent="0.3">
      <c r="A1413" s="14">
        <v>2016</v>
      </c>
      <c r="B1413" s="2">
        <v>1499.98</v>
      </c>
    </row>
    <row r="1414" spans="1:2" x14ac:dyDescent="0.3">
      <c r="A1414" s="14">
        <v>2016</v>
      </c>
      <c r="B1414" s="2">
        <v>3098</v>
      </c>
    </row>
    <row r="1415" spans="1:2" x14ac:dyDescent="0.3">
      <c r="A1415" s="14">
        <v>2016</v>
      </c>
      <c r="B1415" s="2">
        <v>499.99</v>
      </c>
    </row>
    <row r="1416" spans="1:2" x14ac:dyDescent="0.3">
      <c r="A1416" s="14">
        <v>2016</v>
      </c>
      <c r="B1416" s="2">
        <v>599.98</v>
      </c>
    </row>
    <row r="1417" spans="1:2" x14ac:dyDescent="0.3">
      <c r="A1417" s="14">
        <v>2016</v>
      </c>
      <c r="B1417" s="2">
        <v>5799.98</v>
      </c>
    </row>
    <row r="1418" spans="1:2" x14ac:dyDescent="0.3">
      <c r="A1418" s="14">
        <v>2016</v>
      </c>
      <c r="B1418" s="2">
        <v>429</v>
      </c>
    </row>
    <row r="1419" spans="1:2" x14ac:dyDescent="0.3">
      <c r="A1419" s="14">
        <v>2016</v>
      </c>
      <c r="B1419" s="2">
        <v>539.98</v>
      </c>
    </row>
    <row r="1420" spans="1:2" x14ac:dyDescent="0.3">
      <c r="A1420" s="14">
        <v>2016</v>
      </c>
      <c r="B1420" s="2">
        <v>269.99</v>
      </c>
    </row>
    <row r="1421" spans="1:2" x14ac:dyDescent="0.3">
      <c r="A1421" s="14">
        <v>2016</v>
      </c>
      <c r="B1421" s="2">
        <v>269.99</v>
      </c>
    </row>
    <row r="1422" spans="1:2" x14ac:dyDescent="0.3">
      <c r="A1422" s="14">
        <v>2016</v>
      </c>
      <c r="B1422" s="2">
        <v>3999.99</v>
      </c>
    </row>
    <row r="1423" spans="1:2" x14ac:dyDescent="0.3">
      <c r="A1423" s="14">
        <v>2016</v>
      </c>
      <c r="B1423" s="2">
        <v>269.99</v>
      </c>
    </row>
    <row r="1424" spans="1:2" x14ac:dyDescent="0.3">
      <c r="A1424" s="14">
        <v>2016</v>
      </c>
      <c r="B1424" s="2">
        <v>299.99</v>
      </c>
    </row>
    <row r="1425" spans="1:2" x14ac:dyDescent="0.3">
      <c r="A1425" s="14">
        <v>2016</v>
      </c>
      <c r="B1425" s="2">
        <v>898</v>
      </c>
    </row>
    <row r="1426" spans="1:2" x14ac:dyDescent="0.3">
      <c r="A1426" s="14">
        <v>2016</v>
      </c>
      <c r="B1426" s="2">
        <v>858</v>
      </c>
    </row>
    <row r="1427" spans="1:2" x14ac:dyDescent="0.3">
      <c r="A1427" s="14">
        <v>2016</v>
      </c>
      <c r="B1427" s="2">
        <v>1799.99</v>
      </c>
    </row>
    <row r="1428" spans="1:2" x14ac:dyDescent="0.3">
      <c r="A1428" s="14">
        <v>2016</v>
      </c>
      <c r="B1428" s="2">
        <v>1320.99</v>
      </c>
    </row>
    <row r="1429" spans="1:2" x14ac:dyDescent="0.3">
      <c r="A1429" s="14">
        <v>2016</v>
      </c>
      <c r="B1429" s="2">
        <v>999.98</v>
      </c>
    </row>
    <row r="1430" spans="1:2" x14ac:dyDescent="0.3">
      <c r="A1430" s="14">
        <v>2016</v>
      </c>
      <c r="B1430" s="2">
        <v>939.98</v>
      </c>
    </row>
    <row r="1431" spans="1:2" x14ac:dyDescent="0.3">
      <c r="A1431" s="14">
        <v>2016</v>
      </c>
      <c r="B1431" s="2">
        <v>3999.99</v>
      </c>
    </row>
    <row r="1432" spans="1:2" x14ac:dyDescent="0.3">
      <c r="A1432" s="14">
        <v>2016</v>
      </c>
      <c r="B1432" s="2">
        <v>2641.98</v>
      </c>
    </row>
    <row r="1433" spans="1:2" x14ac:dyDescent="0.3">
      <c r="A1433" s="14">
        <v>2016</v>
      </c>
      <c r="B1433" s="2">
        <v>539.98</v>
      </c>
    </row>
    <row r="1434" spans="1:2" x14ac:dyDescent="0.3">
      <c r="A1434" s="14">
        <v>2016</v>
      </c>
      <c r="B1434" s="2">
        <v>1199.98</v>
      </c>
    </row>
    <row r="1435" spans="1:2" x14ac:dyDescent="0.3">
      <c r="A1435" s="14">
        <v>2016</v>
      </c>
      <c r="B1435" s="2">
        <v>2641.98</v>
      </c>
    </row>
    <row r="1436" spans="1:2" x14ac:dyDescent="0.3">
      <c r="A1436" s="14">
        <v>2016</v>
      </c>
      <c r="B1436" s="2">
        <v>999.98</v>
      </c>
    </row>
    <row r="1437" spans="1:2" x14ac:dyDescent="0.3">
      <c r="A1437" s="14">
        <v>2016</v>
      </c>
      <c r="B1437" s="2">
        <v>1059.98</v>
      </c>
    </row>
    <row r="1438" spans="1:2" x14ac:dyDescent="0.3">
      <c r="A1438" s="14">
        <v>2016</v>
      </c>
      <c r="B1438" s="2">
        <v>3361.98</v>
      </c>
    </row>
    <row r="1439" spans="1:2" x14ac:dyDescent="0.3">
      <c r="A1439" s="14">
        <v>2016</v>
      </c>
      <c r="B1439" s="2">
        <v>469.99</v>
      </c>
    </row>
    <row r="1440" spans="1:2" x14ac:dyDescent="0.3">
      <c r="A1440" s="14">
        <v>2016</v>
      </c>
      <c r="B1440" s="2">
        <v>599.99</v>
      </c>
    </row>
    <row r="1441" spans="1:2" x14ac:dyDescent="0.3">
      <c r="A1441" s="14">
        <v>2016</v>
      </c>
      <c r="B1441" s="2">
        <v>599.98</v>
      </c>
    </row>
    <row r="1442" spans="1:2" x14ac:dyDescent="0.3">
      <c r="A1442" s="14">
        <v>2016</v>
      </c>
      <c r="B1442" s="2">
        <v>898</v>
      </c>
    </row>
    <row r="1443" spans="1:2" x14ac:dyDescent="0.3">
      <c r="A1443" s="14">
        <v>2016</v>
      </c>
      <c r="B1443" s="2">
        <v>3999.99</v>
      </c>
    </row>
    <row r="1444" spans="1:2" x14ac:dyDescent="0.3">
      <c r="A1444" s="14">
        <v>2016</v>
      </c>
      <c r="B1444" s="2">
        <v>599.99</v>
      </c>
    </row>
    <row r="1445" spans="1:2" x14ac:dyDescent="0.3">
      <c r="A1445" s="14">
        <v>2016</v>
      </c>
      <c r="B1445" s="2">
        <v>549.99</v>
      </c>
    </row>
    <row r="1446" spans="1:2" x14ac:dyDescent="0.3">
      <c r="A1446" s="14">
        <v>2016</v>
      </c>
      <c r="B1446" s="2">
        <v>1549</v>
      </c>
    </row>
    <row r="1447" spans="1:2" x14ac:dyDescent="0.3">
      <c r="A1447" s="14">
        <v>2016</v>
      </c>
      <c r="B1447" s="2">
        <v>1320.99</v>
      </c>
    </row>
    <row r="1448" spans="1:2" x14ac:dyDescent="0.3">
      <c r="A1448" s="14">
        <v>2016</v>
      </c>
      <c r="B1448" s="2">
        <v>269.99</v>
      </c>
    </row>
    <row r="1449" spans="1:2" x14ac:dyDescent="0.3">
      <c r="A1449" s="14">
        <v>2016</v>
      </c>
      <c r="B1449" s="2">
        <v>5799.98</v>
      </c>
    </row>
    <row r="1450" spans="1:2" x14ac:dyDescent="0.3">
      <c r="A1450" s="14">
        <v>2016</v>
      </c>
      <c r="B1450" s="2">
        <v>539.98</v>
      </c>
    </row>
    <row r="1451" spans="1:2" x14ac:dyDescent="0.3">
      <c r="A1451" s="14">
        <v>2016</v>
      </c>
      <c r="B1451" s="2">
        <v>269.99</v>
      </c>
    </row>
    <row r="1452" spans="1:2" x14ac:dyDescent="0.3">
      <c r="A1452" s="14">
        <v>2016</v>
      </c>
      <c r="B1452" s="2">
        <v>549.99</v>
      </c>
    </row>
    <row r="1453" spans="1:2" x14ac:dyDescent="0.3">
      <c r="A1453" s="14">
        <v>2016</v>
      </c>
      <c r="B1453" s="2">
        <v>599.99</v>
      </c>
    </row>
    <row r="1454" spans="1:2" x14ac:dyDescent="0.3">
      <c r="A1454" s="14">
        <v>2016</v>
      </c>
      <c r="B1454" s="2">
        <v>2641.98</v>
      </c>
    </row>
    <row r="1455" spans="1:2" x14ac:dyDescent="0.3">
      <c r="A1455" s="14">
        <v>2016</v>
      </c>
      <c r="B1455" s="2">
        <v>1199.98</v>
      </c>
    </row>
    <row r="1456" spans="1:2" x14ac:dyDescent="0.3">
      <c r="A1456" s="14">
        <v>2016</v>
      </c>
      <c r="B1456" s="2">
        <v>1680.99</v>
      </c>
    </row>
    <row r="1457" spans="1:2" x14ac:dyDescent="0.3">
      <c r="A1457" s="14">
        <v>2016</v>
      </c>
      <c r="B1457" s="2">
        <v>749.99</v>
      </c>
    </row>
    <row r="1458" spans="1:2" x14ac:dyDescent="0.3">
      <c r="A1458" s="14">
        <v>2016</v>
      </c>
      <c r="B1458" s="2">
        <v>2999.99</v>
      </c>
    </row>
    <row r="1459" spans="1:2" x14ac:dyDescent="0.3">
      <c r="A1459" s="14">
        <v>2016</v>
      </c>
      <c r="B1459" s="2">
        <v>1999.98</v>
      </c>
    </row>
    <row r="1460" spans="1:2" x14ac:dyDescent="0.3">
      <c r="A1460" s="14">
        <v>2016</v>
      </c>
      <c r="B1460" s="2">
        <v>599.99</v>
      </c>
    </row>
    <row r="1461" spans="1:2" x14ac:dyDescent="0.3">
      <c r="A1461" s="14">
        <v>2016</v>
      </c>
      <c r="B1461" s="2">
        <v>5999.98</v>
      </c>
    </row>
    <row r="1462" spans="1:2" x14ac:dyDescent="0.3">
      <c r="A1462" s="14">
        <v>2016</v>
      </c>
      <c r="B1462" s="2">
        <v>939.98</v>
      </c>
    </row>
    <row r="1463" spans="1:2" x14ac:dyDescent="0.3">
      <c r="A1463" s="14">
        <v>2016</v>
      </c>
      <c r="B1463" s="2">
        <v>1549</v>
      </c>
    </row>
    <row r="1464" spans="1:2" x14ac:dyDescent="0.3">
      <c r="A1464" s="14">
        <v>2016</v>
      </c>
      <c r="B1464" s="2">
        <v>1999.98</v>
      </c>
    </row>
    <row r="1465" spans="1:2" x14ac:dyDescent="0.3">
      <c r="A1465" s="14">
        <v>2016</v>
      </c>
      <c r="B1465" s="2">
        <v>1799.99</v>
      </c>
    </row>
    <row r="1466" spans="1:2" x14ac:dyDescent="0.3">
      <c r="A1466" s="14">
        <v>2016</v>
      </c>
      <c r="B1466" s="2">
        <v>269.99</v>
      </c>
    </row>
    <row r="1467" spans="1:2" x14ac:dyDescent="0.3">
      <c r="A1467" s="14">
        <v>2016</v>
      </c>
      <c r="B1467" s="2">
        <v>529.99</v>
      </c>
    </row>
    <row r="1468" spans="1:2" x14ac:dyDescent="0.3">
      <c r="A1468" s="14">
        <v>2016</v>
      </c>
      <c r="B1468" s="2">
        <v>898</v>
      </c>
    </row>
    <row r="1469" spans="1:2" x14ac:dyDescent="0.3">
      <c r="A1469" s="14">
        <v>2016</v>
      </c>
      <c r="B1469" s="2">
        <v>2899.99</v>
      </c>
    </row>
    <row r="1470" spans="1:2" x14ac:dyDescent="0.3">
      <c r="A1470" s="14">
        <v>2016</v>
      </c>
      <c r="B1470" s="2">
        <v>449</v>
      </c>
    </row>
    <row r="1471" spans="1:2" x14ac:dyDescent="0.3">
      <c r="A1471" s="14">
        <v>2016</v>
      </c>
      <c r="B1471" s="2">
        <v>5999.98</v>
      </c>
    </row>
    <row r="1472" spans="1:2" x14ac:dyDescent="0.3">
      <c r="A1472" s="14">
        <v>2016</v>
      </c>
      <c r="B1472" s="2">
        <v>539.98</v>
      </c>
    </row>
    <row r="1473" spans="1:2" x14ac:dyDescent="0.3">
      <c r="A1473" s="14">
        <v>2016</v>
      </c>
      <c r="B1473" s="2">
        <v>1099.98</v>
      </c>
    </row>
    <row r="1474" spans="1:2" x14ac:dyDescent="0.3">
      <c r="A1474" s="14">
        <v>2016</v>
      </c>
      <c r="B1474" s="2">
        <v>1499.98</v>
      </c>
    </row>
    <row r="1475" spans="1:2" x14ac:dyDescent="0.3">
      <c r="A1475" s="14">
        <v>2016</v>
      </c>
      <c r="B1475" s="2">
        <v>2899.99</v>
      </c>
    </row>
    <row r="1476" spans="1:2" x14ac:dyDescent="0.3">
      <c r="A1476" s="14">
        <v>2016</v>
      </c>
      <c r="B1476" s="2">
        <v>939.98</v>
      </c>
    </row>
    <row r="1477" spans="1:2" x14ac:dyDescent="0.3">
      <c r="A1477" s="14">
        <v>2016</v>
      </c>
      <c r="B1477" s="2">
        <v>469.99</v>
      </c>
    </row>
    <row r="1478" spans="1:2" x14ac:dyDescent="0.3">
      <c r="A1478" s="14">
        <v>2016</v>
      </c>
      <c r="B1478" s="2">
        <v>1099.98</v>
      </c>
    </row>
    <row r="1479" spans="1:2" x14ac:dyDescent="0.3">
      <c r="A1479" s="14">
        <v>2016</v>
      </c>
      <c r="B1479" s="2">
        <v>499.99</v>
      </c>
    </row>
    <row r="1480" spans="1:2" x14ac:dyDescent="0.3">
      <c r="A1480" s="14">
        <v>2016</v>
      </c>
      <c r="B1480" s="2">
        <v>858</v>
      </c>
    </row>
    <row r="1481" spans="1:2" x14ac:dyDescent="0.3">
      <c r="A1481" s="14">
        <v>2016</v>
      </c>
      <c r="B1481" s="2">
        <v>1199.98</v>
      </c>
    </row>
    <row r="1482" spans="1:2" x14ac:dyDescent="0.3">
      <c r="A1482" s="14">
        <v>2016</v>
      </c>
      <c r="B1482" s="2">
        <v>549.99</v>
      </c>
    </row>
    <row r="1483" spans="1:2" x14ac:dyDescent="0.3">
      <c r="A1483" s="14">
        <v>2016</v>
      </c>
      <c r="B1483" s="2">
        <v>2899.99</v>
      </c>
    </row>
    <row r="1484" spans="1:2" x14ac:dyDescent="0.3">
      <c r="A1484" s="14">
        <v>2016</v>
      </c>
      <c r="B1484" s="2">
        <v>1099.98</v>
      </c>
    </row>
    <row r="1485" spans="1:2" x14ac:dyDescent="0.3">
      <c r="A1485" s="14">
        <v>2016</v>
      </c>
      <c r="B1485" s="2">
        <v>1549</v>
      </c>
    </row>
    <row r="1486" spans="1:2" x14ac:dyDescent="0.3">
      <c r="A1486" s="14">
        <v>2016</v>
      </c>
      <c r="B1486" s="2">
        <v>499.99</v>
      </c>
    </row>
    <row r="1487" spans="1:2" x14ac:dyDescent="0.3">
      <c r="A1487" s="14">
        <v>2016</v>
      </c>
      <c r="B1487" s="2">
        <v>539.98</v>
      </c>
    </row>
    <row r="1488" spans="1:2" x14ac:dyDescent="0.3">
      <c r="A1488" s="14">
        <v>2016</v>
      </c>
      <c r="B1488" s="2">
        <v>5999.98</v>
      </c>
    </row>
    <row r="1489" spans="1:2" x14ac:dyDescent="0.3">
      <c r="A1489" s="14">
        <v>2016</v>
      </c>
      <c r="B1489" s="2">
        <v>749.99</v>
      </c>
    </row>
    <row r="1490" spans="1:2" x14ac:dyDescent="0.3">
      <c r="A1490" s="14">
        <v>2016</v>
      </c>
      <c r="B1490" s="2">
        <v>1099.98</v>
      </c>
    </row>
    <row r="1491" spans="1:2" x14ac:dyDescent="0.3">
      <c r="A1491" s="14">
        <v>2016</v>
      </c>
      <c r="B1491" s="2">
        <v>549.99</v>
      </c>
    </row>
    <row r="1492" spans="1:2" x14ac:dyDescent="0.3">
      <c r="A1492" s="14">
        <v>2016</v>
      </c>
      <c r="B1492" s="2">
        <v>529.99</v>
      </c>
    </row>
    <row r="1493" spans="1:2" x14ac:dyDescent="0.3">
      <c r="A1493" s="14">
        <v>2016</v>
      </c>
      <c r="B1493" s="2">
        <v>539.98</v>
      </c>
    </row>
    <row r="1494" spans="1:2" x14ac:dyDescent="0.3">
      <c r="A1494" s="14">
        <v>2016</v>
      </c>
      <c r="B1494" s="2">
        <v>269.99</v>
      </c>
    </row>
    <row r="1495" spans="1:2" x14ac:dyDescent="0.3">
      <c r="A1495" s="14">
        <v>2016</v>
      </c>
      <c r="B1495" s="2">
        <v>749.99</v>
      </c>
    </row>
    <row r="1496" spans="1:2" x14ac:dyDescent="0.3">
      <c r="A1496" s="14">
        <v>2016</v>
      </c>
      <c r="B1496" s="2">
        <v>1099.98</v>
      </c>
    </row>
    <row r="1497" spans="1:2" x14ac:dyDescent="0.3">
      <c r="A1497" s="14">
        <v>2016</v>
      </c>
      <c r="B1497" s="2">
        <v>269.99</v>
      </c>
    </row>
    <row r="1498" spans="1:2" x14ac:dyDescent="0.3">
      <c r="A1498" s="14">
        <v>2016</v>
      </c>
      <c r="B1498" s="2">
        <v>1549</v>
      </c>
    </row>
    <row r="1499" spans="1:2" x14ac:dyDescent="0.3">
      <c r="A1499" s="14">
        <v>2016</v>
      </c>
      <c r="B1499" s="2">
        <v>599.99</v>
      </c>
    </row>
    <row r="1500" spans="1:2" x14ac:dyDescent="0.3">
      <c r="A1500" s="14">
        <v>2016</v>
      </c>
      <c r="B1500" s="2">
        <v>858</v>
      </c>
    </row>
    <row r="1501" spans="1:2" x14ac:dyDescent="0.3">
      <c r="A1501" s="14">
        <v>2016</v>
      </c>
      <c r="B1501" s="2">
        <v>999.98</v>
      </c>
    </row>
    <row r="1502" spans="1:2" x14ac:dyDescent="0.3">
      <c r="A1502" s="14">
        <v>2016</v>
      </c>
      <c r="B1502" s="2">
        <v>1499.98</v>
      </c>
    </row>
    <row r="1503" spans="1:2" x14ac:dyDescent="0.3">
      <c r="A1503" s="14">
        <v>2016</v>
      </c>
      <c r="B1503" s="2">
        <v>5999.98</v>
      </c>
    </row>
    <row r="1504" spans="1:2" x14ac:dyDescent="0.3">
      <c r="A1504" s="14">
        <v>2016</v>
      </c>
      <c r="B1504" s="2">
        <v>299.99</v>
      </c>
    </row>
    <row r="1505" spans="1:2" x14ac:dyDescent="0.3">
      <c r="A1505" s="14">
        <v>2016</v>
      </c>
      <c r="B1505" s="2">
        <v>539.98</v>
      </c>
    </row>
    <row r="1506" spans="1:2" x14ac:dyDescent="0.3">
      <c r="A1506" s="14">
        <v>2016</v>
      </c>
      <c r="B1506" s="2">
        <v>449</v>
      </c>
    </row>
    <row r="1507" spans="1:2" x14ac:dyDescent="0.3">
      <c r="A1507" s="14">
        <v>2016</v>
      </c>
      <c r="B1507" s="2">
        <v>1199.98</v>
      </c>
    </row>
    <row r="1508" spans="1:2" x14ac:dyDescent="0.3">
      <c r="A1508" s="14">
        <v>2016</v>
      </c>
      <c r="B1508" s="2">
        <v>599.98</v>
      </c>
    </row>
    <row r="1509" spans="1:2" x14ac:dyDescent="0.3">
      <c r="A1509" s="14">
        <v>2016</v>
      </c>
      <c r="B1509" s="2">
        <v>539.98</v>
      </c>
    </row>
    <row r="1510" spans="1:2" x14ac:dyDescent="0.3">
      <c r="A1510" s="14">
        <v>2016</v>
      </c>
      <c r="B1510" s="2">
        <v>1199.98</v>
      </c>
    </row>
    <row r="1511" spans="1:2" x14ac:dyDescent="0.3">
      <c r="A1511" s="14">
        <v>2016</v>
      </c>
      <c r="B1511" s="2">
        <v>2999.99</v>
      </c>
    </row>
    <row r="1512" spans="1:2" x14ac:dyDescent="0.3">
      <c r="A1512" s="14">
        <v>2016</v>
      </c>
      <c r="B1512" s="2">
        <v>599.99</v>
      </c>
    </row>
    <row r="1513" spans="1:2" x14ac:dyDescent="0.3">
      <c r="A1513" s="14">
        <v>2016</v>
      </c>
      <c r="B1513" s="2">
        <v>898</v>
      </c>
    </row>
    <row r="1514" spans="1:2" x14ac:dyDescent="0.3">
      <c r="A1514" s="14">
        <v>2016</v>
      </c>
      <c r="B1514" s="2">
        <v>499.99</v>
      </c>
    </row>
    <row r="1515" spans="1:2" x14ac:dyDescent="0.3">
      <c r="A1515" s="14">
        <v>2016</v>
      </c>
      <c r="B1515" s="2">
        <v>449</v>
      </c>
    </row>
    <row r="1516" spans="1:2" x14ac:dyDescent="0.3">
      <c r="A1516" s="14">
        <v>2016</v>
      </c>
      <c r="B1516" s="2">
        <v>1199.98</v>
      </c>
    </row>
    <row r="1517" spans="1:2" x14ac:dyDescent="0.3">
      <c r="A1517" s="14">
        <v>2016</v>
      </c>
      <c r="B1517" s="2">
        <v>549.99</v>
      </c>
    </row>
    <row r="1518" spans="1:2" x14ac:dyDescent="0.3">
      <c r="A1518" s="14">
        <v>2016</v>
      </c>
      <c r="B1518" s="2">
        <v>429</v>
      </c>
    </row>
    <row r="1519" spans="1:2" x14ac:dyDescent="0.3">
      <c r="A1519" s="14">
        <v>2016</v>
      </c>
      <c r="B1519" s="2">
        <v>269.99</v>
      </c>
    </row>
    <row r="1520" spans="1:2" x14ac:dyDescent="0.3">
      <c r="A1520" s="14">
        <v>2016</v>
      </c>
      <c r="B1520" s="2">
        <v>999.98</v>
      </c>
    </row>
    <row r="1521" spans="1:2" x14ac:dyDescent="0.3">
      <c r="A1521" s="14">
        <v>2016</v>
      </c>
      <c r="B1521" s="2">
        <v>469.99</v>
      </c>
    </row>
    <row r="1522" spans="1:2" x14ac:dyDescent="0.3">
      <c r="A1522" s="14">
        <v>2016</v>
      </c>
      <c r="B1522" s="2">
        <v>549.99</v>
      </c>
    </row>
    <row r="1523" spans="1:2" x14ac:dyDescent="0.3">
      <c r="A1523" s="14">
        <v>2016</v>
      </c>
      <c r="B1523" s="2">
        <v>1199.98</v>
      </c>
    </row>
    <row r="1524" spans="1:2" x14ac:dyDescent="0.3">
      <c r="A1524" s="14">
        <v>2016</v>
      </c>
      <c r="B1524" s="2">
        <v>858</v>
      </c>
    </row>
    <row r="1525" spans="1:2" x14ac:dyDescent="0.3">
      <c r="A1525" s="14">
        <v>2016</v>
      </c>
      <c r="B1525" s="2">
        <v>1799.99</v>
      </c>
    </row>
    <row r="1526" spans="1:2" x14ac:dyDescent="0.3">
      <c r="A1526" s="14">
        <v>2016</v>
      </c>
      <c r="B1526" s="2">
        <v>898</v>
      </c>
    </row>
    <row r="1527" spans="1:2" x14ac:dyDescent="0.3">
      <c r="A1527" s="14">
        <v>2016</v>
      </c>
      <c r="B1527" s="2">
        <v>3361.98</v>
      </c>
    </row>
    <row r="1528" spans="1:2" x14ac:dyDescent="0.3">
      <c r="A1528" s="14">
        <v>2016</v>
      </c>
      <c r="B1528" s="2">
        <v>2999.99</v>
      </c>
    </row>
    <row r="1529" spans="1:2" x14ac:dyDescent="0.3">
      <c r="A1529" s="14">
        <v>2016</v>
      </c>
      <c r="B1529" s="2">
        <v>1320.99</v>
      </c>
    </row>
    <row r="1530" spans="1:2" x14ac:dyDescent="0.3">
      <c r="A1530" s="14">
        <v>2016</v>
      </c>
      <c r="B1530" s="2">
        <v>1799.99</v>
      </c>
    </row>
    <row r="1531" spans="1:2" x14ac:dyDescent="0.3">
      <c r="A1531" s="14">
        <v>2016</v>
      </c>
      <c r="B1531" s="2">
        <v>3361.98</v>
      </c>
    </row>
    <row r="1532" spans="1:2" x14ac:dyDescent="0.3">
      <c r="A1532" s="14">
        <v>2016</v>
      </c>
      <c r="B1532" s="2">
        <v>529.99</v>
      </c>
    </row>
    <row r="1533" spans="1:2" x14ac:dyDescent="0.3">
      <c r="A1533" s="14">
        <v>2016</v>
      </c>
      <c r="B1533" s="2">
        <v>599.99</v>
      </c>
    </row>
    <row r="1534" spans="1:2" x14ac:dyDescent="0.3">
      <c r="A1534" s="14">
        <v>2016</v>
      </c>
      <c r="B1534" s="2">
        <v>999.99</v>
      </c>
    </row>
    <row r="1535" spans="1:2" x14ac:dyDescent="0.3">
      <c r="A1535" s="14">
        <v>2016</v>
      </c>
      <c r="B1535" s="2">
        <v>3999.99</v>
      </c>
    </row>
    <row r="1536" spans="1:2" x14ac:dyDescent="0.3">
      <c r="A1536" s="14">
        <v>2016</v>
      </c>
      <c r="B1536" s="2">
        <v>539.98</v>
      </c>
    </row>
    <row r="1537" spans="1:2" x14ac:dyDescent="0.3">
      <c r="A1537" s="14">
        <v>2016</v>
      </c>
      <c r="B1537" s="2">
        <v>2899.99</v>
      </c>
    </row>
    <row r="1538" spans="1:2" x14ac:dyDescent="0.3">
      <c r="A1538" s="14">
        <v>2016</v>
      </c>
      <c r="B1538" s="2">
        <v>599.99</v>
      </c>
    </row>
    <row r="1539" spans="1:2" x14ac:dyDescent="0.3">
      <c r="A1539" s="14">
        <v>2016</v>
      </c>
      <c r="B1539" s="2">
        <v>599.99</v>
      </c>
    </row>
    <row r="1540" spans="1:2" x14ac:dyDescent="0.3">
      <c r="A1540" s="14">
        <v>2016</v>
      </c>
      <c r="B1540" s="2">
        <v>3361.98</v>
      </c>
    </row>
    <row r="1541" spans="1:2" x14ac:dyDescent="0.3">
      <c r="A1541" s="14">
        <v>2016</v>
      </c>
      <c r="B1541" s="2">
        <v>1059.98</v>
      </c>
    </row>
    <row r="1542" spans="1:2" x14ac:dyDescent="0.3">
      <c r="A1542" s="14">
        <v>2016</v>
      </c>
      <c r="B1542" s="2">
        <v>299.99</v>
      </c>
    </row>
    <row r="1543" spans="1:2" x14ac:dyDescent="0.3">
      <c r="A1543" s="14">
        <v>2016</v>
      </c>
      <c r="B1543" s="2">
        <v>749.99</v>
      </c>
    </row>
    <row r="1544" spans="1:2" x14ac:dyDescent="0.3">
      <c r="A1544" s="14">
        <v>2016</v>
      </c>
      <c r="B1544" s="2">
        <v>549.99</v>
      </c>
    </row>
    <row r="1545" spans="1:2" x14ac:dyDescent="0.3">
      <c r="A1545" s="14">
        <v>2016</v>
      </c>
      <c r="B1545" s="2">
        <v>449</v>
      </c>
    </row>
    <row r="1546" spans="1:2" x14ac:dyDescent="0.3">
      <c r="A1546" s="14">
        <v>2016</v>
      </c>
      <c r="B1546" s="2">
        <v>898</v>
      </c>
    </row>
    <row r="1547" spans="1:2" x14ac:dyDescent="0.3">
      <c r="A1547" s="14">
        <v>2016</v>
      </c>
      <c r="B1547" s="2">
        <v>549.99</v>
      </c>
    </row>
    <row r="1548" spans="1:2" x14ac:dyDescent="0.3">
      <c r="A1548" s="14">
        <v>2016</v>
      </c>
      <c r="B1548" s="2">
        <v>898</v>
      </c>
    </row>
    <row r="1549" spans="1:2" x14ac:dyDescent="0.3">
      <c r="A1549" s="14">
        <v>2016</v>
      </c>
      <c r="B1549" s="2">
        <v>549.99</v>
      </c>
    </row>
    <row r="1550" spans="1:2" x14ac:dyDescent="0.3">
      <c r="A1550" s="14">
        <v>2016</v>
      </c>
      <c r="B1550" s="2">
        <v>1999.98</v>
      </c>
    </row>
    <row r="1551" spans="1:2" x14ac:dyDescent="0.3">
      <c r="A1551" s="14">
        <v>2016</v>
      </c>
      <c r="B1551" s="2">
        <v>269.99</v>
      </c>
    </row>
    <row r="1552" spans="1:2" x14ac:dyDescent="0.3">
      <c r="A1552" s="14">
        <v>2016</v>
      </c>
      <c r="B1552" s="2">
        <v>5799.98</v>
      </c>
    </row>
    <row r="1553" spans="1:2" x14ac:dyDescent="0.3">
      <c r="A1553" s="14">
        <v>2016</v>
      </c>
      <c r="B1553" s="2">
        <v>1799.99</v>
      </c>
    </row>
    <row r="1554" spans="1:2" x14ac:dyDescent="0.3">
      <c r="A1554" s="14">
        <v>2016</v>
      </c>
      <c r="B1554" s="2">
        <v>3999.99</v>
      </c>
    </row>
    <row r="1555" spans="1:2" x14ac:dyDescent="0.3">
      <c r="A1555" s="14">
        <v>2016</v>
      </c>
      <c r="B1555" s="2">
        <v>1199.98</v>
      </c>
    </row>
    <row r="1556" spans="1:2" x14ac:dyDescent="0.3">
      <c r="A1556" s="14">
        <v>2016</v>
      </c>
      <c r="B1556" s="2">
        <v>599.99</v>
      </c>
    </row>
    <row r="1557" spans="1:2" x14ac:dyDescent="0.3">
      <c r="A1557" s="14">
        <v>2016</v>
      </c>
      <c r="B1557" s="2">
        <v>5799.98</v>
      </c>
    </row>
    <row r="1558" spans="1:2" x14ac:dyDescent="0.3">
      <c r="A1558" s="14">
        <v>2016</v>
      </c>
      <c r="B1558" s="2">
        <v>5999.98</v>
      </c>
    </row>
    <row r="1559" spans="1:2" x14ac:dyDescent="0.3">
      <c r="A1559" s="14">
        <v>2016</v>
      </c>
      <c r="B1559" s="2">
        <v>1549</v>
      </c>
    </row>
    <row r="1560" spans="1:2" x14ac:dyDescent="0.3">
      <c r="A1560" s="14">
        <v>2016</v>
      </c>
      <c r="B1560" s="2">
        <v>3999.99</v>
      </c>
    </row>
    <row r="1561" spans="1:2" x14ac:dyDescent="0.3">
      <c r="A1561" s="14">
        <v>2016</v>
      </c>
      <c r="B1561" s="2">
        <v>599.99</v>
      </c>
    </row>
    <row r="1562" spans="1:2" x14ac:dyDescent="0.3">
      <c r="A1562" s="14">
        <v>2016</v>
      </c>
      <c r="B1562" s="2">
        <v>2999.99</v>
      </c>
    </row>
    <row r="1563" spans="1:2" x14ac:dyDescent="0.3">
      <c r="A1563" s="14">
        <v>2016</v>
      </c>
      <c r="B1563" s="2">
        <v>539.98</v>
      </c>
    </row>
    <row r="1564" spans="1:2" x14ac:dyDescent="0.3">
      <c r="A1564" s="14">
        <v>2016</v>
      </c>
      <c r="B1564" s="2">
        <v>3098</v>
      </c>
    </row>
    <row r="1565" spans="1:2" x14ac:dyDescent="0.3">
      <c r="A1565" s="14">
        <v>2016</v>
      </c>
      <c r="B1565" s="2">
        <v>1059.98</v>
      </c>
    </row>
    <row r="1566" spans="1:2" x14ac:dyDescent="0.3">
      <c r="A1566" s="14">
        <v>2016</v>
      </c>
      <c r="B1566" s="2">
        <v>469.99</v>
      </c>
    </row>
    <row r="1567" spans="1:2" x14ac:dyDescent="0.3">
      <c r="A1567" s="14">
        <v>2016</v>
      </c>
      <c r="B1567" s="2">
        <v>7999.98</v>
      </c>
    </row>
    <row r="1568" spans="1:2" x14ac:dyDescent="0.3">
      <c r="A1568" s="14">
        <v>2016</v>
      </c>
      <c r="B1568" s="2">
        <v>599.99</v>
      </c>
    </row>
    <row r="1569" spans="1:2" x14ac:dyDescent="0.3">
      <c r="A1569" s="14">
        <v>2016</v>
      </c>
      <c r="B1569" s="2">
        <v>1199.98</v>
      </c>
    </row>
    <row r="1570" spans="1:2" x14ac:dyDescent="0.3">
      <c r="A1570" s="14">
        <v>2016</v>
      </c>
      <c r="B1570" s="2">
        <v>1059.98</v>
      </c>
    </row>
    <row r="1571" spans="1:2" x14ac:dyDescent="0.3">
      <c r="A1571" s="14">
        <v>2016</v>
      </c>
      <c r="B1571" s="2">
        <v>449</v>
      </c>
    </row>
    <row r="1572" spans="1:2" x14ac:dyDescent="0.3">
      <c r="A1572" s="14">
        <v>2016</v>
      </c>
      <c r="B1572" s="2">
        <v>1320.99</v>
      </c>
    </row>
    <row r="1573" spans="1:2" x14ac:dyDescent="0.3">
      <c r="A1573" s="14">
        <v>2016</v>
      </c>
      <c r="B1573" s="2">
        <v>858</v>
      </c>
    </row>
    <row r="1574" spans="1:2" x14ac:dyDescent="0.3">
      <c r="A1574" s="14">
        <v>2016</v>
      </c>
      <c r="B1574" s="2">
        <v>999.98</v>
      </c>
    </row>
    <row r="1575" spans="1:2" x14ac:dyDescent="0.3">
      <c r="A1575" s="14">
        <v>2016</v>
      </c>
      <c r="B1575" s="2">
        <v>599.99</v>
      </c>
    </row>
    <row r="1576" spans="1:2" x14ac:dyDescent="0.3">
      <c r="A1576" s="14">
        <v>2016</v>
      </c>
      <c r="B1576" s="2">
        <v>939.98</v>
      </c>
    </row>
    <row r="1577" spans="1:2" x14ac:dyDescent="0.3">
      <c r="A1577" s="14">
        <v>2016</v>
      </c>
      <c r="B1577" s="2">
        <v>449</v>
      </c>
    </row>
    <row r="1578" spans="1:2" x14ac:dyDescent="0.3">
      <c r="A1578" s="14">
        <v>2016</v>
      </c>
      <c r="B1578" s="2">
        <v>539.98</v>
      </c>
    </row>
    <row r="1579" spans="1:2" x14ac:dyDescent="0.3">
      <c r="A1579" s="14">
        <v>2016</v>
      </c>
      <c r="B1579" s="2">
        <v>2899.99</v>
      </c>
    </row>
    <row r="1580" spans="1:2" x14ac:dyDescent="0.3">
      <c r="A1580" s="14">
        <v>2016</v>
      </c>
      <c r="B1580" s="2">
        <v>529.99</v>
      </c>
    </row>
    <row r="1581" spans="1:2" x14ac:dyDescent="0.3">
      <c r="A1581" s="14">
        <v>2016</v>
      </c>
      <c r="B1581" s="2">
        <v>449</v>
      </c>
    </row>
    <row r="1582" spans="1:2" x14ac:dyDescent="0.3">
      <c r="A1582" s="14">
        <v>2016</v>
      </c>
      <c r="B1582" s="2">
        <v>999.98</v>
      </c>
    </row>
    <row r="1583" spans="1:2" x14ac:dyDescent="0.3">
      <c r="A1583" s="14">
        <v>2016</v>
      </c>
      <c r="B1583" s="2">
        <v>2999.99</v>
      </c>
    </row>
    <row r="1584" spans="1:2" x14ac:dyDescent="0.3">
      <c r="A1584" s="14">
        <v>2016</v>
      </c>
      <c r="B1584" s="2">
        <v>429</v>
      </c>
    </row>
    <row r="1585" spans="1:2" x14ac:dyDescent="0.3">
      <c r="A1585" s="14">
        <v>2016</v>
      </c>
      <c r="B1585" s="2">
        <v>1099.98</v>
      </c>
    </row>
    <row r="1586" spans="1:2" x14ac:dyDescent="0.3">
      <c r="A1586" s="14">
        <v>2016</v>
      </c>
      <c r="B1586" s="2">
        <v>7999.98</v>
      </c>
    </row>
    <row r="1587" spans="1:2" x14ac:dyDescent="0.3">
      <c r="A1587" s="14">
        <v>2016</v>
      </c>
      <c r="B1587" s="2">
        <v>1799.99</v>
      </c>
    </row>
    <row r="1588" spans="1:2" x14ac:dyDescent="0.3">
      <c r="A1588" s="14">
        <v>2016</v>
      </c>
      <c r="B1588" s="2">
        <v>539.98</v>
      </c>
    </row>
    <row r="1589" spans="1:2" x14ac:dyDescent="0.3">
      <c r="A1589" s="14">
        <v>2016</v>
      </c>
      <c r="B1589" s="2">
        <v>2999.99</v>
      </c>
    </row>
    <row r="1590" spans="1:2" x14ac:dyDescent="0.3">
      <c r="A1590" s="14">
        <v>2016</v>
      </c>
      <c r="B1590" s="2">
        <v>1320.99</v>
      </c>
    </row>
    <row r="1591" spans="1:2" x14ac:dyDescent="0.3">
      <c r="A1591" s="14">
        <v>2016</v>
      </c>
      <c r="B1591" s="2">
        <v>1320.99</v>
      </c>
    </row>
    <row r="1592" spans="1:2" x14ac:dyDescent="0.3">
      <c r="A1592" s="14">
        <v>2016</v>
      </c>
      <c r="B1592" s="2">
        <v>1549</v>
      </c>
    </row>
    <row r="1593" spans="1:2" x14ac:dyDescent="0.3">
      <c r="A1593" s="14">
        <v>2016</v>
      </c>
      <c r="B1593" s="2">
        <v>599.99</v>
      </c>
    </row>
    <row r="1594" spans="1:2" x14ac:dyDescent="0.3">
      <c r="A1594" s="14">
        <v>2016</v>
      </c>
      <c r="B1594" s="2">
        <v>1099.98</v>
      </c>
    </row>
    <row r="1595" spans="1:2" x14ac:dyDescent="0.3">
      <c r="A1595" s="14">
        <v>2016</v>
      </c>
      <c r="B1595" s="2">
        <v>449</v>
      </c>
    </row>
    <row r="1596" spans="1:2" x14ac:dyDescent="0.3">
      <c r="A1596" s="14">
        <v>2016</v>
      </c>
      <c r="B1596" s="2">
        <v>1099.98</v>
      </c>
    </row>
    <row r="1597" spans="1:2" x14ac:dyDescent="0.3">
      <c r="A1597" s="14">
        <v>2016</v>
      </c>
      <c r="B1597" s="2">
        <v>1999.98</v>
      </c>
    </row>
    <row r="1598" spans="1:2" x14ac:dyDescent="0.3">
      <c r="A1598" s="14">
        <v>2016</v>
      </c>
      <c r="B1598" s="2">
        <v>1680.99</v>
      </c>
    </row>
    <row r="1599" spans="1:2" x14ac:dyDescent="0.3">
      <c r="A1599" s="14">
        <v>2016</v>
      </c>
      <c r="B1599" s="2">
        <v>599.99</v>
      </c>
    </row>
    <row r="1600" spans="1:2" x14ac:dyDescent="0.3">
      <c r="A1600" s="14">
        <v>2016</v>
      </c>
      <c r="B1600" s="2">
        <v>2899.99</v>
      </c>
    </row>
    <row r="1601" spans="1:2" x14ac:dyDescent="0.3">
      <c r="A1601" s="14">
        <v>2016</v>
      </c>
      <c r="B1601" s="2">
        <v>2999.99</v>
      </c>
    </row>
    <row r="1602" spans="1:2" x14ac:dyDescent="0.3">
      <c r="A1602" s="14">
        <v>2016</v>
      </c>
      <c r="B1602" s="2">
        <v>999.99</v>
      </c>
    </row>
    <row r="1603" spans="1:2" x14ac:dyDescent="0.3">
      <c r="A1603" s="14">
        <v>2016</v>
      </c>
      <c r="B1603" s="2">
        <v>539.98</v>
      </c>
    </row>
    <row r="1604" spans="1:2" x14ac:dyDescent="0.3">
      <c r="A1604" s="14">
        <v>2016</v>
      </c>
      <c r="B1604" s="2">
        <v>3361.98</v>
      </c>
    </row>
    <row r="1605" spans="1:2" x14ac:dyDescent="0.3">
      <c r="A1605" s="14">
        <v>2016</v>
      </c>
      <c r="B1605" s="2">
        <v>749.99</v>
      </c>
    </row>
    <row r="1606" spans="1:2" x14ac:dyDescent="0.3">
      <c r="A1606" s="14">
        <v>2016</v>
      </c>
      <c r="B1606" s="2">
        <v>599.99</v>
      </c>
    </row>
    <row r="1607" spans="1:2" x14ac:dyDescent="0.3">
      <c r="A1607" s="14">
        <v>2016</v>
      </c>
      <c r="B1607" s="2">
        <v>539.98</v>
      </c>
    </row>
    <row r="1608" spans="1:2" x14ac:dyDescent="0.3">
      <c r="A1608" s="14">
        <v>2016</v>
      </c>
      <c r="B1608" s="2">
        <v>1099.98</v>
      </c>
    </row>
    <row r="1609" spans="1:2" x14ac:dyDescent="0.3">
      <c r="A1609" s="14">
        <v>2016</v>
      </c>
      <c r="B1609" s="2">
        <v>599.98</v>
      </c>
    </row>
    <row r="1610" spans="1:2" x14ac:dyDescent="0.3">
      <c r="A1610" s="14">
        <v>2016</v>
      </c>
      <c r="B1610" s="2">
        <v>3361.98</v>
      </c>
    </row>
    <row r="1611" spans="1:2" x14ac:dyDescent="0.3">
      <c r="A1611" s="14">
        <v>2016</v>
      </c>
      <c r="B1611" s="2">
        <v>5799.98</v>
      </c>
    </row>
    <row r="1612" spans="1:2" x14ac:dyDescent="0.3">
      <c r="A1612" s="14">
        <v>2016</v>
      </c>
      <c r="B1612" s="2">
        <v>549.99</v>
      </c>
    </row>
    <row r="1613" spans="1:2" x14ac:dyDescent="0.3">
      <c r="A1613" s="14">
        <v>2016</v>
      </c>
      <c r="B1613" s="2">
        <v>2999.99</v>
      </c>
    </row>
    <row r="1614" spans="1:2" x14ac:dyDescent="0.3">
      <c r="A1614" s="14">
        <v>2016</v>
      </c>
      <c r="B1614" s="2">
        <v>1999.98</v>
      </c>
    </row>
    <row r="1615" spans="1:2" x14ac:dyDescent="0.3">
      <c r="A1615" s="14">
        <v>2016</v>
      </c>
      <c r="B1615" s="2">
        <v>269.99</v>
      </c>
    </row>
    <row r="1616" spans="1:2" x14ac:dyDescent="0.3">
      <c r="A1616" s="14">
        <v>2016</v>
      </c>
      <c r="B1616" s="2">
        <v>999.98</v>
      </c>
    </row>
    <row r="1617" spans="1:2" x14ac:dyDescent="0.3">
      <c r="A1617" s="14">
        <v>2016</v>
      </c>
      <c r="B1617" s="2">
        <v>898</v>
      </c>
    </row>
    <row r="1618" spans="1:2" x14ac:dyDescent="0.3">
      <c r="A1618" s="14">
        <v>2016</v>
      </c>
      <c r="B1618" s="2">
        <v>3599.98</v>
      </c>
    </row>
    <row r="1619" spans="1:2" x14ac:dyDescent="0.3">
      <c r="A1619" s="14">
        <v>2016</v>
      </c>
      <c r="B1619" s="2">
        <v>7999.98</v>
      </c>
    </row>
    <row r="1620" spans="1:2" x14ac:dyDescent="0.3">
      <c r="A1620" s="14">
        <v>2016</v>
      </c>
      <c r="B1620" s="2">
        <v>469.99</v>
      </c>
    </row>
    <row r="1621" spans="1:2" x14ac:dyDescent="0.3">
      <c r="A1621" s="14">
        <v>2016</v>
      </c>
      <c r="B1621" s="2">
        <v>1199.98</v>
      </c>
    </row>
    <row r="1622" spans="1:2" x14ac:dyDescent="0.3">
      <c r="A1622" s="14">
        <v>2016</v>
      </c>
      <c r="B1622" s="2">
        <v>529.99</v>
      </c>
    </row>
    <row r="1623" spans="1:2" x14ac:dyDescent="0.3">
      <c r="A1623" s="14">
        <v>2016</v>
      </c>
      <c r="B1623" s="2">
        <v>539.98</v>
      </c>
    </row>
    <row r="1624" spans="1:2" x14ac:dyDescent="0.3">
      <c r="A1624" s="14">
        <v>2016</v>
      </c>
      <c r="B1624" s="2">
        <v>5999.98</v>
      </c>
    </row>
    <row r="1625" spans="1:2" x14ac:dyDescent="0.3">
      <c r="A1625" s="14">
        <v>2016</v>
      </c>
      <c r="B1625" s="2">
        <v>449</v>
      </c>
    </row>
    <row r="1626" spans="1:2" x14ac:dyDescent="0.3">
      <c r="A1626" s="14">
        <v>2016</v>
      </c>
      <c r="B1626" s="2">
        <v>3599.98</v>
      </c>
    </row>
    <row r="1627" spans="1:2" x14ac:dyDescent="0.3">
      <c r="A1627" s="14">
        <v>2016</v>
      </c>
      <c r="B1627" s="2">
        <v>3098</v>
      </c>
    </row>
    <row r="1628" spans="1:2" x14ac:dyDescent="0.3">
      <c r="A1628" s="14">
        <v>2016</v>
      </c>
      <c r="B1628" s="2">
        <v>858</v>
      </c>
    </row>
    <row r="1629" spans="1:2" x14ac:dyDescent="0.3">
      <c r="A1629" s="14">
        <v>2016</v>
      </c>
      <c r="B1629" s="2">
        <v>1059.98</v>
      </c>
    </row>
    <row r="1630" spans="1:2" x14ac:dyDescent="0.3">
      <c r="A1630" s="14">
        <v>2016</v>
      </c>
      <c r="B1630" s="2">
        <v>449</v>
      </c>
    </row>
    <row r="1631" spans="1:2" x14ac:dyDescent="0.3">
      <c r="A1631" s="14">
        <v>2016</v>
      </c>
      <c r="B1631" s="2">
        <v>299.99</v>
      </c>
    </row>
    <row r="1632" spans="1:2" x14ac:dyDescent="0.3">
      <c r="A1632" s="14">
        <v>2016</v>
      </c>
      <c r="B1632" s="2">
        <v>529.99</v>
      </c>
    </row>
    <row r="1633" spans="1:2" x14ac:dyDescent="0.3">
      <c r="A1633" s="14">
        <v>2016</v>
      </c>
      <c r="B1633" s="2">
        <v>269.99</v>
      </c>
    </row>
    <row r="1634" spans="1:2" x14ac:dyDescent="0.3">
      <c r="A1634" s="14">
        <v>2016</v>
      </c>
      <c r="B1634" s="2">
        <v>3599.98</v>
      </c>
    </row>
    <row r="1635" spans="1:2" x14ac:dyDescent="0.3">
      <c r="A1635" s="14">
        <v>2016</v>
      </c>
      <c r="B1635" s="2">
        <v>1549</v>
      </c>
    </row>
    <row r="1636" spans="1:2" x14ac:dyDescent="0.3">
      <c r="A1636" s="14">
        <v>2016</v>
      </c>
      <c r="B1636" s="2">
        <v>898</v>
      </c>
    </row>
    <row r="1637" spans="1:2" x14ac:dyDescent="0.3">
      <c r="A1637" s="14">
        <v>2016</v>
      </c>
      <c r="B1637" s="2">
        <v>529.99</v>
      </c>
    </row>
    <row r="1638" spans="1:2" x14ac:dyDescent="0.3">
      <c r="A1638" s="14">
        <v>2016</v>
      </c>
      <c r="B1638" s="2">
        <v>1099.98</v>
      </c>
    </row>
    <row r="1639" spans="1:2" x14ac:dyDescent="0.3">
      <c r="A1639" s="14">
        <v>2016</v>
      </c>
      <c r="B1639" s="2">
        <v>3361.98</v>
      </c>
    </row>
    <row r="1640" spans="1:2" x14ac:dyDescent="0.3">
      <c r="A1640" s="14">
        <v>2016</v>
      </c>
      <c r="B1640" s="2">
        <v>599.98</v>
      </c>
    </row>
    <row r="1641" spans="1:2" x14ac:dyDescent="0.3">
      <c r="A1641" s="14">
        <v>2016</v>
      </c>
      <c r="B1641" s="2">
        <v>549.99</v>
      </c>
    </row>
    <row r="1642" spans="1:2" x14ac:dyDescent="0.3">
      <c r="A1642" s="14">
        <v>2016</v>
      </c>
      <c r="B1642" s="2">
        <v>299.99</v>
      </c>
    </row>
    <row r="1643" spans="1:2" x14ac:dyDescent="0.3">
      <c r="A1643" s="14">
        <v>2016</v>
      </c>
      <c r="B1643" s="2">
        <v>449</v>
      </c>
    </row>
    <row r="1644" spans="1:2" x14ac:dyDescent="0.3">
      <c r="A1644" s="14">
        <v>2016</v>
      </c>
      <c r="B1644" s="2">
        <v>269.99</v>
      </c>
    </row>
    <row r="1645" spans="1:2" x14ac:dyDescent="0.3">
      <c r="A1645" s="14">
        <v>2016</v>
      </c>
      <c r="B1645" s="2">
        <v>3098</v>
      </c>
    </row>
    <row r="1646" spans="1:2" x14ac:dyDescent="0.3">
      <c r="A1646" s="14">
        <v>2016</v>
      </c>
      <c r="B1646" s="2">
        <v>299.99</v>
      </c>
    </row>
    <row r="1647" spans="1:2" x14ac:dyDescent="0.3">
      <c r="A1647" s="14">
        <v>2016</v>
      </c>
      <c r="B1647" s="2">
        <v>1059.98</v>
      </c>
    </row>
    <row r="1648" spans="1:2" x14ac:dyDescent="0.3">
      <c r="A1648" s="14">
        <v>2016</v>
      </c>
      <c r="B1648" s="2">
        <v>1499.98</v>
      </c>
    </row>
    <row r="1649" spans="1:2" x14ac:dyDescent="0.3">
      <c r="A1649" s="14">
        <v>2016</v>
      </c>
      <c r="B1649" s="2">
        <v>599.99</v>
      </c>
    </row>
    <row r="1650" spans="1:2" x14ac:dyDescent="0.3">
      <c r="A1650" s="14">
        <v>2016</v>
      </c>
      <c r="B1650" s="2">
        <v>3599.98</v>
      </c>
    </row>
    <row r="1651" spans="1:2" x14ac:dyDescent="0.3">
      <c r="A1651" s="14">
        <v>2016</v>
      </c>
      <c r="B1651" s="2">
        <v>2641.98</v>
      </c>
    </row>
    <row r="1652" spans="1:2" x14ac:dyDescent="0.3">
      <c r="A1652" s="14">
        <v>2016</v>
      </c>
      <c r="B1652" s="2">
        <v>549.99</v>
      </c>
    </row>
    <row r="1653" spans="1:2" x14ac:dyDescent="0.3">
      <c r="A1653" s="14">
        <v>2016</v>
      </c>
      <c r="B1653" s="2">
        <v>1199.98</v>
      </c>
    </row>
    <row r="1654" spans="1:2" x14ac:dyDescent="0.3">
      <c r="A1654" s="14">
        <v>2016</v>
      </c>
      <c r="B1654" s="2">
        <v>999.98</v>
      </c>
    </row>
    <row r="1655" spans="1:2" x14ac:dyDescent="0.3">
      <c r="A1655" s="14">
        <v>2016</v>
      </c>
      <c r="B1655" s="2">
        <v>1499.98</v>
      </c>
    </row>
    <row r="1656" spans="1:2" x14ac:dyDescent="0.3">
      <c r="A1656" s="14">
        <v>2016</v>
      </c>
      <c r="B1656" s="2">
        <v>539.98</v>
      </c>
    </row>
    <row r="1657" spans="1:2" x14ac:dyDescent="0.3">
      <c r="A1657" s="14">
        <v>2016</v>
      </c>
      <c r="B1657" s="2">
        <v>599.99</v>
      </c>
    </row>
    <row r="1658" spans="1:2" x14ac:dyDescent="0.3">
      <c r="A1658" s="14">
        <v>2016</v>
      </c>
      <c r="B1658" s="2">
        <v>898</v>
      </c>
    </row>
    <row r="1659" spans="1:2" x14ac:dyDescent="0.3">
      <c r="A1659" s="14">
        <v>2016</v>
      </c>
      <c r="B1659" s="2">
        <v>1999.98</v>
      </c>
    </row>
    <row r="1660" spans="1:2" x14ac:dyDescent="0.3">
      <c r="A1660" s="14">
        <v>2016</v>
      </c>
      <c r="B1660" s="2">
        <v>499.99</v>
      </c>
    </row>
    <row r="1661" spans="1:2" x14ac:dyDescent="0.3">
      <c r="A1661" s="14">
        <v>2016</v>
      </c>
      <c r="B1661" s="2">
        <v>599.99</v>
      </c>
    </row>
    <row r="1662" spans="1:2" x14ac:dyDescent="0.3">
      <c r="A1662" s="14">
        <v>2016</v>
      </c>
      <c r="B1662" s="2">
        <v>539.98</v>
      </c>
    </row>
    <row r="1663" spans="1:2" x14ac:dyDescent="0.3">
      <c r="A1663" s="14">
        <v>2016</v>
      </c>
      <c r="B1663" s="2">
        <v>2899.99</v>
      </c>
    </row>
    <row r="1664" spans="1:2" x14ac:dyDescent="0.3">
      <c r="A1664" s="14">
        <v>2016</v>
      </c>
      <c r="B1664" s="2">
        <v>898</v>
      </c>
    </row>
    <row r="1665" spans="1:2" x14ac:dyDescent="0.3">
      <c r="A1665" s="14">
        <v>2016</v>
      </c>
      <c r="B1665" s="2">
        <v>999.99</v>
      </c>
    </row>
    <row r="1666" spans="1:2" x14ac:dyDescent="0.3">
      <c r="A1666" s="14">
        <v>2016</v>
      </c>
      <c r="B1666" s="2">
        <v>1549</v>
      </c>
    </row>
    <row r="1667" spans="1:2" x14ac:dyDescent="0.3">
      <c r="A1667" s="14">
        <v>2016</v>
      </c>
      <c r="B1667" s="2">
        <v>1199.98</v>
      </c>
    </row>
    <row r="1668" spans="1:2" x14ac:dyDescent="0.3">
      <c r="A1668" s="14">
        <v>2016</v>
      </c>
      <c r="B1668" s="2">
        <v>1320.99</v>
      </c>
    </row>
    <row r="1669" spans="1:2" x14ac:dyDescent="0.3">
      <c r="A1669" s="14">
        <v>2016</v>
      </c>
      <c r="B1669" s="2">
        <v>599.98</v>
      </c>
    </row>
    <row r="1670" spans="1:2" x14ac:dyDescent="0.3">
      <c r="A1670" s="14">
        <v>2016</v>
      </c>
      <c r="B1670" s="2">
        <v>2999.99</v>
      </c>
    </row>
    <row r="1671" spans="1:2" x14ac:dyDescent="0.3">
      <c r="A1671" s="14">
        <v>2016</v>
      </c>
      <c r="B1671" s="2">
        <v>858</v>
      </c>
    </row>
    <row r="1672" spans="1:2" x14ac:dyDescent="0.3">
      <c r="A1672" s="14">
        <v>2016</v>
      </c>
      <c r="B1672" s="2">
        <v>1799.99</v>
      </c>
    </row>
    <row r="1673" spans="1:2" x14ac:dyDescent="0.3">
      <c r="A1673" s="14">
        <v>2016</v>
      </c>
      <c r="B1673" s="2">
        <v>5799.98</v>
      </c>
    </row>
    <row r="1674" spans="1:2" x14ac:dyDescent="0.3">
      <c r="A1674" s="14">
        <v>2016</v>
      </c>
      <c r="B1674" s="2">
        <v>1199.98</v>
      </c>
    </row>
    <row r="1675" spans="1:2" x14ac:dyDescent="0.3">
      <c r="A1675" s="14">
        <v>2016</v>
      </c>
      <c r="B1675" s="2">
        <v>269.99</v>
      </c>
    </row>
    <row r="1676" spans="1:2" x14ac:dyDescent="0.3">
      <c r="A1676" s="14">
        <v>2016</v>
      </c>
      <c r="B1676" s="2">
        <v>5999.98</v>
      </c>
    </row>
    <row r="1677" spans="1:2" x14ac:dyDescent="0.3">
      <c r="A1677" s="14">
        <v>2016</v>
      </c>
      <c r="B1677" s="2">
        <v>539.98</v>
      </c>
    </row>
    <row r="1678" spans="1:2" x14ac:dyDescent="0.3">
      <c r="A1678" s="14">
        <v>2016</v>
      </c>
      <c r="B1678" s="2">
        <v>299.99</v>
      </c>
    </row>
    <row r="1679" spans="1:2" x14ac:dyDescent="0.3">
      <c r="A1679" s="14">
        <v>2016</v>
      </c>
      <c r="B1679" s="2">
        <v>3098</v>
      </c>
    </row>
    <row r="1680" spans="1:2" x14ac:dyDescent="0.3">
      <c r="A1680" s="14">
        <v>2016</v>
      </c>
      <c r="B1680" s="2">
        <v>1199.98</v>
      </c>
    </row>
    <row r="1681" spans="1:2" x14ac:dyDescent="0.3">
      <c r="A1681" s="14">
        <v>2016</v>
      </c>
      <c r="B1681" s="2">
        <v>2899.99</v>
      </c>
    </row>
    <row r="1682" spans="1:2" x14ac:dyDescent="0.3">
      <c r="A1682" s="14">
        <v>2016</v>
      </c>
      <c r="B1682" s="2">
        <v>898</v>
      </c>
    </row>
    <row r="1683" spans="1:2" x14ac:dyDescent="0.3">
      <c r="A1683" s="14">
        <v>2016</v>
      </c>
      <c r="B1683" s="2">
        <v>1099.98</v>
      </c>
    </row>
    <row r="1684" spans="1:2" x14ac:dyDescent="0.3">
      <c r="A1684" s="14">
        <v>2016</v>
      </c>
      <c r="B1684" s="2">
        <v>1059.98</v>
      </c>
    </row>
    <row r="1685" spans="1:2" x14ac:dyDescent="0.3">
      <c r="A1685" s="14">
        <v>2016</v>
      </c>
      <c r="B1685" s="2">
        <v>2641.98</v>
      </c>
    </row>
    <row r="1686" spans="1:2" x14ac:dyDescent="0.3">
      <c r="A1686" s="14">
        <v>2016</v>
      </c>
      <c r="B1686" s="2">
        <v>549.99</v>
      </c>
    </row>
    <row r="1687" spans="1:2" x14ac:dyDescent="0.3">
      <c r="A1687" s="14">
        <v>2016</v>
      </c>
      <c r="B1687" s="2">
        <v>2899.99</v>
      </c>
    </row>
    <row r="1688" spans="1:2" x14ac:dyDescent="0.3">
      <c r="A1688" s="14">
        <v>2016</v>
      </c>
      <c r="B1688" s="2">
        <v>3098</v>
      </c>
    </row>
    <row r="1689" spans="1:2" x14ac:dyDescent="0.3">
      <c r="A1689" s="14">
        <v>2016</v>
      </c>
      <c r="B1689" s="2">
        <v>5999.98</v>
      </c>
    </row>
    <row r="1690" spans="1:2" x14ac:dyDescent="0.3">
      <c r="A1690" s="14">
        <v>2016</v>
      </c>
      <c r="B1690" s="2">
        <v>449</v>
      </c>
    </row>
    <row r="1691" spans="1:2" x14ac:dyDescent="0.3">
      <c r="A1691" s="14">
        <v>2016</v>
      </c>
      <c r="B1691" s="2">
        <v>999.98</v>
      </c>
    </row>
    <row r="1692" spans="1:2" x14ac:dyDescent="0.3">
      <c r="A1692" s="14">
        <v>2016</v>
      </c>
      <c r="B1692" s="2">
        <v>539.98</v>
      </c>
    </row>
    <row r="1693" spans="1:2" x14ac:dyDescent="0.3">
      <c r="A1693" s="14">
        <v>2016</v>
      </c>
      <c r="B1693" s="2">
        <v>1680.99</v>
      </c>
    </row>
    <row r="1694" spans="1:2" x14ac:dyDescent="0.3">
      <c r="A1694" s="14">
        <v>2016</v>
      </c>
      <c r="B1694" s="2">
        <v>939.98</v>
      </c>
    </row>
    <row r="1695" spans="1:2" x14ac:dyDescent="0.3">
      <c r="A1695" s="14">
        <v>2016</v>
      </c>
      <c r="B1695" s="2">
        <v>898</v>
      </c>
    </row>
    <row r="1696" spans="1:2" x14ac:dyDescent="0.3">
      <c r="A1696" s="14">
        <v>2016</v>
      </c>
      <c r="B1696" s="2">
        <v>3361.98</v>
      </c>
    </row>
    <row r="1697" spans="1:2" x14ac:dyDescent="0.3">
      <c r="A1697" s="14">
        <v>2016</v>
      </c>
      <c r="B1697" s="2">
        <v>1199.98</v>
      </c>
    </row>
    <row r="1698" spans="1:2" x14ac:dyDescent="0.3">
      <c r="A1698" s="14">
        <v>2016</v>
      </c>
      <c r="B1698" s="2">
        <v>269.99</v>
      </c>
    </row>
    <row r="1699" spans="1:2" x14ac:dyDescent="0.3">
      <c r="A1699" s="14">
        <v>2016</v>
      </c>
      <c r="B1699" s="2">
        <v>5799.98</v>
      </c>
    </row>
    <row r="1700" spans="1:2" x14ac:dyDescent="0.3">
      <c r="A1700" s="14">
        <v>2016</v>
      </c>
      <c r="B1700" s="2">
        <v>7999.98</v>
      </c>
    </row>
    <row r="1701" spans="1:2" x14ac:dyDescent="0.3">
      <c r="A1701" s="14">
        <v>2016</v>
      </c>
      <c r="B1701" s="2">
        <v>549.99</v>
      </c>
    </row>
    <row r="1702" spans="1:2" x14ac:dyDescent="0.3">
      <c r="A1702" s="14">
        <v>2016</v>
      </c>
      <c r="B1702" s="2">
        <v>1549</v>
      </c>
    </row>
    <row r="1703" spans="1:2" x14ac:dyDescent="0.3">
      <c r="A1703" s="14">
        <v>2016</v>
      </c>
      <c r="B1703" s="2">
        <v>3999.99</v>
      </c>
    </row>
    <row r="1704" spans="1:2" x14ac:dyDescent="0.3">
      <c r="A1704" s="14">
        <v>2016</v>
      </c>
      <c r="B1704" s="2">
        <v>539.98</v>
      </c>
    </row>
    <row r="1705" spans="1:2" x14ac:dyDescent="0.3">
      <c r="A1705" s="14">
        <v>2016</v>
      </c>
      <c r="B1705" s="2">
        <v>1320.99</v>
      </c>
    </row>
    <row r="1706" spans="1:2" x14ac:dyDescent="0.3">
      <c r="A1706" s="14">
        <v>2016</v>
      </c>
      <c r="B1706" s="2">
        <v>599.99</v>
      </c>
    </row>
    <row r="1707" spans="1:2" x14ac:dyDescent="0.3">
      <c r="A1707" s="14">
        <v>2016</v>
      </c>
      <c r="B1707" s="2">
        <v>549.99</v>
      </c>
    </row>
    <row r="1708" spans="1:2" x14ac:dyDescent="0.3">
      <c r="A1708" s="14">
        <v>2016</v>
      </c>
      <c r="B1708" s="2">
        <v>898</v>
      </c>
    </row>
    <row r="1709" spans="1:2" x14ac:dyDescent="0.3">
      <c r="A1709" s="14">
        <v>2016</v>
      </c>
      <c r="B1709" s="2">
        <v>999.99</v>
      </c>
    </row>
    <row r="1710" spans="1:2" x14ac:dyDescent="0.3">
      <c r="A1710" s="14">
        <v>2016</v>
      </c>
      <c r="B1710" s="2">
        <v>1799.99</v>
      </c>
    </row>
    <row r="1711" spans="1:2" x14ac:dyDescent="0.3">
      <c r="A1711" s="14">
        <v>2016</v>
      </c>
      <c r="B1711" s="2">
        <v>1199.98</v>
      </c>
    </row>
    <row r="1712" spans="1:2" x14ac:dyDescent="0.3">
      <c r="A1712" s="14">
        <v>2016</v>
      </c>
      <c r="B1712" s="2">
        <v>269.99</v>
      </c>
    </row>
    <row r="1713" spans="1:2" x14ac:dyDescent="0.3">
      <c r="A1713" s="14">
        <v>2016</v>
      </c>
      <c r="B1713" s="2">
        <v>269.99</v>
      </c>
    </row>
    <row r="1714" spans="1:2" x14ac:dyDescent="0.3">
      <c r="A1714" s="14">
        <v>2016</v>
      </c>
      <c r="B1714" s="2">
        <v>429</v>
      </c>
    </row>
    <row r="1715" spans="1:2" x14ac:dyDescent="0.3">
      <c r="A1715" s="14">
        <v>2016</v>
      </c>
      <c r="B1715" s="2">
        <v>599.99</v>
      </c>
    </row>
    <row r="1716" spans="1:2" x14ac:dyDescent="0.3">
      <c r="A1716" s="14">
        <v>2016</v>
      </c>
      <c r="B1716" s="2">
        <v>5999.98</v>
      </c>
    </row>
    <row r="1717" spans="1:2" x14ac:dyDescent="0.3">
      <c r="A1717" s="14">
        <v>2016</v>
      </c>
      <c r="B1717" s="2">
        <v>898</v>
      </c>
    </row>
    <row r="1718" spans="1:2" x14ac:dyDescent="0.3">
      <c r="A1718" s="14">
        <v>2016</v>
      </c>
      <c r="B1718" s="2">
        <v>549.99</v>
      </c>
    </row>
    <row r="1719" spans="1:2" x14ac:dyDescent="0.3">
      <c r="A1719" s="14">
        <v>2016</v>
      </c>
      <c r="B1719" s="2">
        <v>449</v>
      </c>
    </row>
    <row r="1720" spans="1:2" x14ac:dyDescent="0.3">
      <c r="A1720" s="14">
        <v>2016</v>
      </c>
      <c r="B1720" s="2">
        <v>269.99</v>
      </c>
    </row>
    <row r="1721" spans="1:2" x14ac:dyDescent="0.3">
      <c r="A1721" s="14">
        <v>2016</v>
      </c>
      <c r="B1721" s="2">
        <v>1680.99</v>
      </c>
    </row>
    <row r="1722" spans="1:2" x14ac:dyDescent="0.3">
      <c r="A1722" s="14">
        <v>2016</v>
      </c>
      <c r="B1722" s="2">
        <v>299.99</v>
      </c>
    </row>
    <row r="1723" spans="1:2" x14ac:dyDescent="0.3">
      <c r="A1723" s="14">
        <v>2016</v>
      </c>
      <c r="B1723" s="2">
        <v>939.98</v>
      </c>
    </row>
    <row r="1724" spans="1:2" x14ac:dyDescent="0.3">
      <c r="A1724" s="14">
        <v>2016</v>
      </c>
      <c r="B1724" s="2">
        <v>898</v>
      </c>
    </row>
    <row r="1725" spans="1:2" x14ac:dyDescent="0.3">
      <c r="A1725" s="14">
        <v>2016</v>
      </c>
      <c r="B1725" s="2">
        <v>549.99</v>
      </c>
    </row>
    <row r="1726" spans="1:2" x14ac:dyDescent="0.3">
      <c r="A1726" s="14">
        <v>2016</v>
      </c>
      <c r="B1726" s="2">
        <v>1199.98</v>
      </c>
    </row>
    <row r="1727" spans="1:2" x14ac:dyDescent="0.3">
      <c r="A1727" s="14">
        <v>2016</v>
      </c>
      <c r="B1727" s="2">
        <v>1059.98</v>
      </c>
    </row>
    <row r="1728" spans="1:2" x14ac:dyDescent="0.3">
      <c r="A1728" s="14">
        <v>2016</v>
      </c>
      <c r="B1728" s="2">
        <v>3361.98</v>
      </c>
    </row>
    <row r="1729" spans="1:2" x14ac:dyDescent="0.3">
      <c r="A1729" s="14">
        <v>2016</v>
      </c>
      <c r="B1729" s="2">
        <v>858</v>
      </c>
    </row>
    <row r="1730" spans="1:2" x14ac:dyDescent="0.3">
      <c r="A1730" s="14">
        <v>2016</v>
      </c>
      <c r="B1730" s="2">
        <v>1680.99</v>
      </c>
    </row>
    <row r="1731" spans="1:2" x14ac:dyDescent="0.3">
      <c r="A1731" s="14">
        <v>2016</v>
      </c>
      <c r="B1731" s="2">
        <v>499.99</v>
      </c>
    </row>
    <row r="1732" spans="1:2" x14ac:dyDescent="0.3">
      <c r="A1732" s="14">
        <v>2016</v>
      </c>
      <c r="B1732" s="2">
        <v>2641.98</v>
      </c>
    </row>
    <row r="1733" spans="1:2" x14ac:dyDescent="0.3">
      <c r="A1733" s="14">
        <v>2016</v>
      </c>
      <c r="B1733" s="2">
        <v>858</v>
      </c>
    </row>
    <row r="1734" spans="1:2" x14ac:dyDescent="0.3">
      <c r="A1734" s="14">
        <v>2016</v>
      </c>
      <c r="B1734" s="2">
        <v>5999.98</v>
      </c>
    </row>
    <row r="1735" spans="1:2" x14ac:dyDescent="0.3">
      <c r="A1735" s="14">
        <v>2016</v>
      </c>
      <c r="B1735" s="2">
        <v>449</v>
      </c>
    </row>
    <row r="1736" spans="1:2" x14ac:dyDescent="0.3">
      <c r="A1736" s="14">
        <v>2016</v>
      </c>
      <c r="B1736" s="2">
        <v>1549</v>
      </c>
    </row>
    <row r="1737" spans="1:2" x14ac:dyDescent="0.3">
      <c r="A1737" s="14">
        <v>2016</v>
      </c>
      <c r="B1737" s="2">
        <v>499.99</v>
      </c>
    </row>
    <row r="1738" spans="1:2" x14ac:dyDescent="0.3">
      <c r="A1738" s="14">
        <v>2016</v>
      </c>
      <c r="B1738" s="2">
        <v>1799.99</v>
      </c>
    </row>
    <row r="1739" spans="1:2" x14ac:dyDescent="0.3">
      <c r="A1739" s="14">
        <v>2016</v>
      </c>
      <c r="B1739" s="2">
        <v>539.98</v>
      </c>
    </row>
    <row r="1740" spans="1:2" x14ac:dyDescent="0.3">
      <c r="A1740" s="14">
        <v>2016</v>
      </c>
      <c r="B1740" s="2">
        <v>599.99</v>
      </c>
    </row>
    <row r="1741" spans="1:2" x14ac:dyDescent="0.3">
      <c r="A1741" s="14">
        <v>2016</v>
      </c>
      <c r="B1741" s="2">
        <v>269.99</v>
      </c>
    </row>
    <row r="1742" spans="1:2" x14ac:dyDescent="0.3">
      <c r="A1742" s="14">
        <v>2016</v>
      </c>
      <c r="B1742" s="2">
        <v>539.98</v>
      </c>
    </row>
    <row r="1743" spans="1:2" x14ac:dyDescent="0.3">
      <c r="A1743" s="14">
        <v>2016</v>
      </c>
      <c r="B1743" s="2">
        <v>429</v>
      </c>
    </row>
    <row r="1744" spans="1:2" x14ac:dyDescent="0.3">
      <c r="A1744" s="14">
        <v>2016</v>
      </c>
      <c r="B1744" s="2">
        <v>3361.98</v>
      </c>
    </row>
    <row r="1745" spans="1:2" x14ac:dyDescent="0.3">
      <c r="A1745" s="14">
        <v>2016</v>
      </c>
      <c r="B1745" s="2">
        <v>599.99</v>
      </c>
    </row>
    <row r="1746" spans="1:2" x14ac:dyDescent="0.3">
      <c r="A1746" s="14">
        <v>2016</v>
      </c>
      <c r="B1746" s="2">
        <v>599.98</v>
      </c>
    </row>
    <row r="1747" spans="1:2" x14ac:dyDescent="0.3">
      <c r="A1747" s="14">
        <v>2016</v>
      </c>
      <c r="B1747" s="2">
        <v>529.99</v>
      </c>
    </row>
    <row r="1748" spans="1:2" x14ac:dyDescent="0.3">
      <c r="A1748" s="14">
        <v>2016</v>
      </c>
      <c r="B1748" s="2">
        <v>449</v>
      </c>
    </row>
    <row r="1749" spans="1:2" x14ac:dyDescent="0.3">
      <c r="A1749" s="14">
        <v>2016</v>
      </c>
      <c r="B1749" s="2">
        <v>5999.98</v>
      </c>
    </row>
    <row r="1750" spans="1:2" x14ac:dyDescent="0.3">
      <c r="A1750" s="14">
        <v>2016</v>
      </c>
      <c r="B1750" s="2">
        <v>599.99</v>
      </c>
    </row>
    <row r="1751" spans="1:2" x14ac:dyDescent="0.3">
      <c r="A1751" s="14">
        <v>2016</v>
      </c>
      <c r="B1751" s="2">
        <v>1059.98</v>
      </c>
    </row>
    <row r="1752" spans="1:2" x14ac:dyDescent="0.3">
      <c r="A1752" s="14">
        <v>2016</v>
      </c>
      <c r="B1752" s="2">
        <v>449</v>
      </c>
    </row>
    <row r="1753" spans="1:2" x14ac:dyDescent="0.3">
      <c r="A1753" s="14">
        <v>2016</v>
      </c>
      <c r="B1753" s="2">
        <v>2641.98</v>
      </c>
    </row>
    <row r="1754" spans="1:2" x14ac:dyDescent="0.3">
      <c r="A1754" s="14">
        <v>2016</v>
      </c>
      <c r="B1754" s="2">
        <v>599.98</v>
      </c>
    </row>
    <row r="1755" spans="1:2" x14ac:dyDescent="0.3">
      <c r="A1755" s="14">
        <v>2016</v>
      </c>
      <c r="B1755" s="2">
        <v>539.98</v>
      </c>
    </row>
    <row r="1756" spans="1:2" x14ac:dyDescent="0.3">
      <c r="A1756" s="14">
        <v>2016</v>
      </c>
      <c r="B1756" s="2">
        <v>939.98</v>
      </c>
    </row>
    <row r="1757" spans="1:2" x14ac:dyDescent="0.3">
      <c r="A1757" s="14">
        <v>2016</v>
      </c>
      <c r="B1757" s="2">
        <v>1320.99</v>
      </c>
    </row>
    <row r="1758" spans="1:2" x14ac:dyDescent="0.3">
      <c r="A1758" s="14">
        <v>2016</v>
      </c>
      <c r="B1758" s="2">
        <v>499.99</v>
      </c>
    </row>
    <row r="1759" spans="1:2" x14ac:dyDescent="0.3">
      <c r="A1759" s="14">
        <v>2016</v>
      </c>
      <c r="B1759" s="2">
        <v>898</v>
      </c>
    </row>
    <row r="1760" spans="1:2" x14ac:dyDescent="0.3">
      <c r="A1760" s="14">
        <v>2016</v>
      </c>
      <c r="B1760" s="2">
        <v>539.98</v>
      </c>
    </row>
    <row r="1761" spans="1:2" x14ac:dyDescent="0.3">
      <c r="A1761" s="14">
        <v>2016</v>
      </c>
      <c r="B1761" s="2">
        <v>1099.98</v>
      </c>
    </row>
    <row r="1762" spans="1:2" x14ac:dyDescent="0.3">
      <c r="A1762" s="14">
        <v>2016</v>
      </c>
      <c r="B1762" s="2">
        <v>1059.98</v>
      </c>
    </row>
    <row r="1763" spans="1:2" x14ac:dyDescent="0.3">
      <c r="A1763" s="14">
        <v>2016</v>
      </c>
      <c r="B1763" s="2">
        <v>499.99</v>
      </c>
    </row>
    <row r="1764" spans="1:2" x14ac:dyDescent="0.3">
      <c r="A1764" s="14">
        <v>2016</v>
      </c>
      <c r="B1764" s="2">
        <v>3361.98</v>
      </c>
    </row>
    <row r="1765" spans="1:2" x14ac:dyDescent="0.3">
      <c r="A1765" s="14">
        <v>2016</v>
      </c>
      <c r="B1765" s="2">
        <v>529.99</v>
      </c>
    </row>
    <row r="1766" spans="1:2" x14ac:dyDescent="0.3">
      <c r="A1766" s="14">
        <v>2016</v>
      </c>
      <c r="B1766" s="2">
        <v>469.99</v>
      </c>
    </row>
    <row r="1767" spans="1:2" x14ac:dyDescent="0.3">
      <c r="A1767" s="14">
        <v>2016</v>
      </c>
      <c r="B1767" s="2">
        <v>539.98</v>
      </c>
    </row>
    <row r="1768" spans="1:2" x14ac:dyDescent="0.3">
      <c r="A1768" s="14">
        <v>2016</v>
      </c>
      <c r="B1768" s="2">
        <v>1099.98</v>
      </c>
    </row>
    <row r="1769" spans="1:2" x14ac:dyDescent="0.3">
      <c r="A1769" s="14">
        <v>2016</v>
      </c>
      <c r="B1769" s="2">
        <v>539.98</v>
      </c>
    </row>
    <row r="1770" spans="1:2" x14ac:dyDescent="0.3">
      <c r="A1770" s="14">
        <v>2016</v>
      </c>
      <c r="B1770" s="2">
        <v>2641.98</v>
      </c>
    </row>
    <row r="1771" spans="1:2" x14ac:dyDescent="0.3">
      <c r="A1771" s="14">
        <v>2016</v>
      </c>
      <c r="B1771" s="2">
        <v>3098</v>
      </c>
    </row>
    <row r="1772" spans="1:2" x14ac:dyDescent="0.3">
      <c r="A1772" s="14">
        <v>2016</v>
      </c>
      <c r="B1772" s="2">
        <v>5799.98</v>
      </c>
    </row>
    <row r="1773" spans="1:2" x14ac:dyDescent="0.3">
      <c r="A1773" s="14">
        <v>2016</v>
      </c>
      <c r="B1773" s="2">
        <v>549.99</v>
      </c>
    </row>
    <row r="1774" spans="1:2" x14ac:dyDescent="0.3">
      <c r="A1774" s="14">
        <v>2016</v>
      </c>
      <c r="B1774" s="2">
        <v>2899.99</v>
      </c>
    </row>
    <row r="1775" spans="1:2" x14ac:dyDescent="0.3">
      <c r="A1775" s="14">
        <v>2017</v>
      </c>
      <c r="B1775" s="2">
        <v>659.98</v>
      </c>
    </row>
    <row r="1776" spans="1:2" x14ac:dyDescent="0.3">
      <c r="A1776" s="14">
        <v>2017</v>
      </c>
      <c r="B1776" s="2">
        <v>2999.99</v>
      </c>
    </row>
    <row r="1777" spans="1:2" x14ac:dyDescent="0.3">
      <c r="A1777" s="14">
        <v>2017</v>
      </c>
      <c r="B1777" s="2">
        <v>899.98</v>
      </c>
    </row>
    <row r="1778" spans="1:2" x14ac:dyDescent="0.3">
      <c r="A1778" s="14">
        <v>2017</v>
      </c>
      <c r="B1778" s="2">
        <v>551.99</v>
      </c>
    </row>
    <row r="1779" spans="1:2" x14ac:dyDescent="0.3">
      <c r="A1779" s="14">
        <v>2017</v>
      </c>
      <c r="B1779" s="2">
        <v>5499.99</v>
      </c>
    </row>
    <row r="1780" spans="1:2" x14ac:dyDescent="0.3">
      <c r="A1780" s="14">
        <v>2017</v>
      </c>
      <c r="B1780" s="2">
        <v>1499.98</v>
      </c>
    </row>
    <row r="1781" spans="1:2" x14ac:dyDescent="0.3">
      <c r="A1781" s="14">
        <v>2017</v>
      </c>
      <c r="B1781" s="2">
        <v>529.99</v>
      </c>
    </row>
    <row r="1782" spans="1:2" x14ac:dyDescent="0.3">
      <c r="A1782" s="14">
        <v>2017</v>
      </c>
      <c r="B1782" s="2">
        <v>749.99</v>
      </c>
    </row>
    <row r="1783" spans="1:2" x14ac:dyDescent="0.3">
      <c r="A1783" s="14">
        <v>2017</v>
      </c>
      <c r="B1783" s="2">
        <v>619.99</v>
      </c>
    </row>
    <row r="1784" spans="1:2" x14ac:dyDescent="0.3">
      <c r="A1784" s="14">
        <v>2017</v>
      </c>
      <c r="B1784" s="2">
        <v>9999.98</v>
      </c>
    </row>
    <row r="1785" spans="1:2" x14ac:dyDescent="0.3">
      <c r="A1785" s="14">
        <v>2017</v>
      </c>
      <c r="B1785" s="2">
        <v>899.98</v>
      </c>
    </row>
    <row r="1786" spans="1:2" x14ac:dyDescent="0.3">
      <c r="A1786" s="14">
        <v>2017</v>
      </c>
      <c r="B1786" s="2">
        <v>469.99</v>
      </c>
    </row>
    <row r="1787" spans="1:2" x14ac:dyDescent="0.3">
      <c r="A1787" s="14">
        <v>2017</v>
      </c>
      <c r="B1787" s="2">
        <v>999.99</v>
      </c>
    </row>
    <row r="1788" spans="1:2" x14ac:dyDescent="0.3">
      <c r="A1788" s="14">
        <v>2017</v>
      </c>
      <c r="B1788" s="2">
        <v>599.98</v>
      </c>
    </row>
    <row r="1789" spans="1:2" x14ac:dyDescent="0.3">
      <c r="A1789" s="14">
        <v>2017</v>
      </c>
      <c r="B1789" s="2">
        <v>833.98</v>
      </c>
    </row>
    <row r="1790" spans="1:2" x14ac:dyDescent="0.3">
      <c r="A1790" s="14">
        <v>2017</v>
      </c>
      <c r="B1790" s="2">
        <v>529.99</v>
      </c>
    </row>
    <row r="1791" spans="1:2" x14ac:dyDescent="0.3">
      <c r="A1791" s="14">
        <v>2017</v>
      </c>
      <c r="B1791" s="2">
        <v>3499.99</v>
      </c>
    </row>
    <row r="1792" spans="1:2" x14ac:dyDescent="0.3">
      <c r="A1792" s="14">
        <v>2017</v>
      </c>
      <c r="B1792" s="2">
        <v>489.99</v>
      </c>
    </row>
    <row r="1793" spans="1:2" x14ac:dyDescent="0.3">
      <c r="A1793" s="14">
        <v>2017</v>
      </c>
      <c r="B1793" s="2">
        <v>899.98</v>
      </c>
    </row>
    <row r="1794" spans="1:2" x14ac:dyDescent="0.3">
      <c r="A1794" s="14">
        <v>2017</v>
      </c>
      <c r="B1794" s="2">
        <v>749.99</v>
      </c>
    </row>
    <row r="1795" spans="1:2" x14ac:dyDescent="0.3">
      <c r="A1795" s="14">
        <v>2017</v>
      </c>
      <c r="B1795" s="2">
        <v>2999.99</v>
      </c>
    </row>
    <row r="1796" spans="1:2" x14ac:dyDescent="0.3">
      <c r="A1796" s="14">
        <v>2017</v>
      </c>
      <c r="B1796" s="2">
        <v>299.99</v>
      </c>
    </row>
    <row r="1797" spans="1:2" x14ac:dyDescent="0.3">
      <c r="A1797" s="14">
        <v>2017</v>
      </c>
      <c r="B1797" s="2">
        <v>4599.9799999999996</v>
      </c>
    </row>
    <row r="1798" spans="1:2" x14ac:dyDescent="0.3">
      <c r="A1798" s="14">
        <v>2017</v>
      </c>
      <c r="B1798" s="2">
        <v>469.99</v>
      </c>
    </row>
    <row r="1799" spans="1:2" x14ac:dyDescent="0.3">
      <c r="A1799" s="14">
        <v>2017</v>
      </c>
      <c r="B1799" s="2">
        <v>10599.98</v>
      </c>
    </row>
    <row r="1800" spans="1:2" x14ac:dyDescent="0.3">
      <c r="A1800" s="14">
        <v>2017</v>
      </c>
      <c r="B1800" s="2">
        <v>539.98</v>
      </c>
    </row>
    <row r="1801" spans="1:2" x14ac:dyDescent="0.3">
      <c r="A1801" s="14">
        <v>2017</v>
      </c>
      <c r="B1801" s="2">
        <v>1059.98</v>
      </c>
    </row>
    <row r="1802" spans="1:2" x14ac:dyDescent="0.3">
      <c r="A1802" s="14">
        <v>2017</v>
      </c>
      <c r="B1802" s="2">
        <v>2899.99</v>
      </c>
    </row>
    <row r="1803" spans="1:2" x14ac:dyDescent="0.3">
      <c r="A1803" s="14">
        <v>2017</v>
      </c>
      <c r="B1803" s="2">
        <v>299.99</v>
      </c>
    </row>
    <row r="1804" spans="1:2" x14ac:dyDescent="0.3">
      <c r="A1804" s="14">
        <v>2017</v>
      </c>
      <c r="B1804" s="2">
        <v>549.99</v>
      </c>
    </row>
    <row r="1805" spans="1:2" x14ac:dyDescent="0.3">
      <c r="A1805" s="14">
        <v>2017</v>
      </c>
      <c r="B1805" s="2">
        <v>999.98</v>
      </c>
    </row>
    <row r="1806" spans="1:2" x14ac:dyDescent="0.3">
      <c r="A1806" s="14">
        <v>2017</v>
      </c>
      <c r="B1806" s="2">
        <v>269.99</v>
      </c>
    </row>
    <row r="1807" spans="1:2" x14ac:dyDescent="0.3">
      <c r="A1807" s="14">
        <v>2017</v>
      </c>
      <c r="B1807" s="2">
        <v>549.99</v>
      </c>
    </row>
    <row r="1808" spans="1:2" x14ac:dyDescent="0.3">
      <c r="A1808" s="14">
        <v>2017</v>
      </c>
      <c r="B1808" s="2">
        <v>699.98</v>
      </c>
    </row>
    <row r="1809" spans="1:2" x14ac:dyDescent="0.3">
      <c r="A1809" s="14">
        <v>2017</v>
      </c>
      <c r="B1809" s="2">
        <v>209.99</v>
      </c>
    </row>
    <row r="1810" spans="1:2" x14ac:dyDescent="0.3">
      <c r="A1810" s="14">
        <v>2017</v>
      </c>
      <c r="B1810" s="2">
        <v>3361.98</v>
      </c>
    </row>
    <row r="1811" spans="1:2" x14ac:dyDescent="0.3">
      <c r="A1811" s="14">
        <v>2017</v>
      </c>
      <c r="B1811" s="2">
        <v>647.99</v>
      </c>
    </row>
    <row r="1812" spans="1:2" x14ac:dyDescent="0.3">
      <c r="A1812" s="14">
        <v>2017</v>
      </c>
      <c r="B1812" s="2">
        <v>999.99</v>
      </c>
    </row>
    <row r="1813" spans="1:2" x14ac:dyDescent="0.3">
      <c r="A1813" s="14">
        <v>2017</v>
      </c>
      <c r="B1813" s="2">
        <v>402.99</v>
      </c>
    </row>
    <row r="1814" spans="1:2" x14ac:dyDescent="0.3">
      <c r="A1814" s="14">
        <v>2017</v>
      </c>
      <c r="B1814" s="2">
        <v>329.99</v>
      </c>
    </row>
    <row r="1815" spans="1:2" x14ac:dyDescent="0.3">
      <c r="A1815" s="14">
        <v>2017</v>
      </c>
      <c r="B1815" s="2">
        <v>979.98</v>
      </c>
    </row>
    <row r="1816" spans="1:2" x14ac:dyDescent="0.3">
      <c r="A1816" s="14">
        <v>2017</v>
      </c>
      <c r="B1816" s="2">
        <v>499.98</v>
      </c>
    </row>
    <row r="1817" spans="1:2" x14ac:dyDescent="0.3">
      <c r="A1817" s="14">
        <v>2017</v>
      </c>
      <c r="B1817" s="2">
        <v>489.99</v>
      </c>
    </row>
    <row r="1818" spans="1:2" x14ac:dyDescent="0.3">
      <c r="A1818" s="14">
        <v>2017</v>
      </c>
      <c r="B1818" s="2">
        <v>6999.98</v>
      </c>
    </row>
    <row r="1819" spans="1:2" x14ac:dyDescent="0.3">
      <c r="A1819" s="14">
        <v>2017</v>
      </c>
      <c r="B1819" s="2">
        <v>501.98</v>
      </c>
    </row>
    <row r="1820" spans="1:2" x14ac:dyDescent="0.3">
      <c r="A1820" s="14">
        <v>2017</v>
      </c>
      <c r="B1820" s="2">
        <v>299.99</v>
      </c>
    </row>
    <row r="1821" spans="1:2" x14ac:dyDescent="0.3">
      <c r="A1821" s="14">
        <v>2017</v>
      </c>
      <c r="B1821" s="2">
        <v>439.99</v>
      </c>
    </row>
    <row r="1822" spans="1:2" x14ac:dyDescent="0.3">
      <c r="A1822" s="14">
        <v>2017</v>
      </c>
      <c r="B1822" s="2">
        <v>469.99</v>
      </c>
    </row>
    <row r="1823" spans="1:2" x14ac:dyDescent="0.3">
      <c r="A1823" s="14">
        <v>2017</v>
      </c>
      <c r="B1823" s="2">
        <v>5299.99</v>
      </c>
    </row>
    <row r="1824" spans="1:2" x14ac:dyDescent="0.3">
      <c r="A1824" s="14">
        <v>2017</v>
      </c>
      <c r="B1824" s="2">
        <v>1499.98</v>
      </c>
    </row>
    <row r="1825" spans="1:2" x14ac:dyDescent="0.3">
      <c r="A1825" s="14">
        <v>2017</v>
      </c>
      <c r="B1825" s="2">
        <v>761.99</v>
      </c>
    </row>
    <row r="1826" spans="1:2" x14ac:dyDescent="0.3">
      <c r="A1826" s="14">
        <v>2017</v>
      </c>
      <c r="B1826" s="2">
        <v>379.98</v>
      </c>
    </row>
    <row r="1827" spans="1:2" x14ac:dyDescent="0.3">
      <c r="A1827" s="14">
        <v>2017</v>
      </c>
      <c r="B1827" s="2">
        <v>2999.99</v>
      </c>
    </row>
    <row r="1828" spans="1:2" x14ac:dyDescent="0.3">
      <c r="A1828" s="14">
        <v>2017</v>
      </c>
      <c r="B1828" s="2">
        <v>299.99</v>
      </c>
    </row>
    <row r="1829" spans="1:2" x14ac:dyDescent="0.3">
      <c r="A1829" s="14">
        <v>2017</v>
      </c>
      <c r="B1829" s="2">
        <v>941.98</v>
      </c>
    </row>
    <row r="1830" spans="1:2" x14ac:dyDescent="0.3">
      <c r="A1830" s="14">
        <v>2017</v>
      </c>
      <c r="B1830" s="2">
        <v>699.98</v>
      </c>
    </row>
    <row r="1831" spans="1:2" x14ac:dyDescent="0.3">
      <c r="A1831" s="14">
        <v>2017</v>
      </c>
      <c r="B1831" s="2">
        <v>250.99</v>
      </c>
    </row>
    <row r="1832" spans="1:2" x14ac:dyDescent="0.3">
      <c r="A1832" s="14">
        <v>2017</v>
      </c>
      <c r="B1832" s="2">
        <v>149.99</v>
      </c>
    </row>
    <row r="1833" spans="1:2" x14ac:dyDescent="0.3">
      <c r="A1833" s="14">
        <v>2017</v>
      </c>
      <c r="B1833" s="2">
        <v>269.99</v>
      </c>
    </row>
    <row r="1834" spans="1:2" x14ac:dyDescent="0.3">
      <c r="A1834" s="14">
        <v>2017</v>
      </c>
      <c r="B1834" s="2">
        <v>939.98</v>
      </c>
    </row>
    <row r="1835" spans="1:2" x14ac:dyDescent="0.3">
      <c r="A1835" s="14">
        <v>2017</v>
      </c>
      <c r="B1835" s="2">
        <v>875.99</v>
      </c>
    </row>
    <row r="1836" spans="1:2" x14ac:dyDescent="0.3">
      <c r="A1836" s="14">
        <v>2017</v>
      </c>
      <c r="B1836" s="2">
        <v>6399.98</v>
      </c>
    </row>
    <row r="1837" spans="1:2" x14ac:dyDescent="0.3">
      <c r="A1837" s="14">
        <v>2017</v>
      </c>
      <c r="B1837" s="2">
        <v>6999.98</v>
      </c>
    </row>
    <row r="1838" spans="1:2" x14ac:dyDescent="0.3">
      <c r="A1838" s="14">
        <v>2017</v>
      </c>
      <c r="B1838" s="2">
        <v>999.99</v>
      </c>
    </row>
    <row r="1839" spans="1:2" x14ac:dyDescent="0.3">
      <c r="A1839" s="14">
        <v>2017</v>
      </c>
      <c r="B1839" s="2">
        <v>2999.99</v>
      </c>
    </row>
    <row r="1840" spans="1:2" x14ac:dyDescent="0.3">
      <c r="A1840" s="14">
        <v>2017</v>
      </c>
      <c r="B1840" s="2">
        <v>4599.9799999999996</v>
      </c>
    </row>
    <row r="1841" spans="1:2" x14ac:dyDescent="0.3">
      <c r="A1841" s="14">
        <v>2017</v>
      </c>
      <c r="B1841" s="2">
        <v>2999.98</v>
      </c>
    </row>
    <row r="1842" spans="1:2" x14ac:dyDescent="0.3">
      <c r="A1842" s="14">
        <v>2017</v>
      </c>
      <c r="B1842" s="2">
        <v>659.99</v>
      </c>
    </row>
    <row r="1843" spans="1:2" x14ac:dyDescent="0.3">
      <c r="A1843" s="14">
        <v>2017</v>
      </c>
      <c r="B1843" s="2">
        <v>9999.98</v>
      </c>
    </row>
    <row r="1844" spans="1:2" x14ac:dyDescent="0.3">
      <c r="A1844" s="14">
        <v>2017</v>
      </c>
      <c r="B1844" s="2">
        <v>999.99</v>
      </c>
    </row>
    <row r="1845" spans="1:2" x14ac:dyDescent="0.3">
      <c r="A1845" s="14">
        <v>2017</v>
      </c>
      <c r="B1845" s="2">
        <v>5199.9799999999996</v>
      </c>
    </row>
    <row r="1846" spans="1:2" x14ac:dyDescent="0.3">
      <c r="A1846" s="14">
        <v>2017</v>
      </c>
      <c r="B1846" s="2">
        <v>10599.98</v>
      </c>
    </row>
    <row r="1847" spans="1:2" x14ac:dyDescent="0.3">
      <c r="A1847" s="14">
        <v>2017</v>
      </c>
      <c r="B1847" s="2">
        <v>1999.98</v>
      </c>
    </row>
    <row r="1848" spans="1:2" x14ac:dyDescent="0.3">
      <c r="A1848" s="14">
        <v>2017</v>
      </c>
      <c r="B1848" s="2">
        <v>6999.98</v>
      </c>
    </row>
    <row r="1849" spans="1:2" x14ac:dyDescent="0.3">
      <c r="A1849" s="14">
        <v>2017</v>
      </c>
      <c r="B1849" s="2">
        <v>539.98</v>
      </c>
    </row>
    <row r="1850" spans="1:2" x14ac:dyDescent="0.3">
      <c r="A1850" s="14">
        <v>2017</v>
      </c>
      <c r="B1850" s="2">
        <v>5399.98</v>
      </c>
    </row>
    <row r="1851" spans="1:2" x14ac:dyDescent="0.3">
      <c r="A1851" s="14">
        <v>2017</v>
      </c>
      <c r="B1851" s="2">
        <v>599.98</v>
      </c>
    </row>
    <row r="1852" spans="1:2" x14ac:dyDescent="0.3">
      <c r="A1852" s="14">
        <v>2017</v>
      </c>
      <c r="B1852" s="2">
        <v>979.98</v>
      </c>
    </row>
    <row r="1853" spans="1:2" x14ac:dyDescent="0.3">
      <c r="A1853" s="14">
        <v>2017</v>
      </c>
      <c r="B1853" s="2">
        <v>269.99</v>
      </c>
    </row>
    <row r="1854" spans="1:2" x14ac:dyDescent="0.3">
      <c r="A1854" s="14">
        <v>2017</v>
      </c>
      <c r="B1854" s="2">
        <v>899.98</v>
      </c>
    </row>
    <row r="1855" spans="1:2" x14ac:dyDescent="0.3">
      <c r="A1855" s="14">
        <v>2017</v>
      </c>
      <c r="B1855" s="2">
        <v>2939.98</v>
      </c>
    </row>
    <row r="1856" spans="1:2" x14ac:dyDescent="0.3">
      <c r="A1856" s="14">
        <v>2017</v>
      </c>
      <c r="B1856" s="2">
        <v>858</v>
      </c>
    </row>
    <row r="1857" spans="1:2" x14ac:dyDescent="0.3">
      <c r="A1857" s="14">
        <v>2017</v>
      </c>
      <c r="B1857" s="2">
        <v>249.99</v>
      </c>
    </row>
    <row r="1858" spans="1:2" x14ac:dyDescent="0.3">
      <c r="A1858" s="14">
        <v>2017</v>
      </c>
      <c r="B1858" s="2">
        <v>416.99</v>
      </c>
    </row>
    <row r="1859" spans="1:2" x14ac:dyDescent="0.3">
      <c r="A1859" s="14">
        <v>2017</v>
      </c>
      <c r="B1859" s="2">
        <v>449.99</v>
      </c>
    </row>
    <row r="1860" spans="1:2" x14ac:dyDescent="0.3">
      <c r="A1860" s="14">
        <v>2017</v>
      </c>
      <c r="B1860" s="2">
        <v>1751.98</v>
      </c>
    </row>
    <row r="1861" spans="1:2" x14ac:dyDescent="0.3">
      <c r="A1861" s="14">
        <v>2017</v>
      </c>
      <c r="B1861" s="2">
        <v>1320.99</v>
      </c>
    </row>
    <row r="1862" spans="1:2" x14ac:dyDescent="0.3">
      <c r="A1862" s="14">
        <v>2017</v>
      </c>
      <c r="B1862" s="2">
        <v>5999.99</v>
      </c>
    </row>
    <row r="1863" spans="1:2" x14ac:dyDescent="0.3">
      <c r="A1863" s="14">
        <v>2017</v>
      </c>
      <c r="B1863" s="2">
        <v>679.98</v>
      </c>
    </row>
    <row r="1864" spans="1:2" x14ac:dyDescent="0.3">
      <c r="A1864" s="14">
        <v>2017</v>
      </c>
      <c r="B1864" s="2">
        <v>5299.99</v>
      </c>
    </row>
    <row r="1865" spans="1:2" x14ac:dyDescent="0.3">
      <c r="A1865" s="14">
        <v>2017</v>
      </c>
      <c r="B1865" s="2">
        <v>4999.99</v>
      </c>
    </row>
    <row r="1866" spans="1:2" x14ac:dyDescent="0.3">
      <c r="A1866" s="14">
        <v>2017</v>
      </c>
      <c r="B1866" s="2">
        <v>4599.9799999999996</v>
      </c>
    </row>
    <row r="1867" spans="1:2" x14ac:dyDescent="0.3">
      <c r="A1867" s="14">
        <v>2017</v>
      </c>
      <c r="B1867" s="2">
        <v>999.98</v>
      </c>
    </row>
    <row r="1868" spans="1:2" x14ac:dyDescent="0.3">
      <c r="A1868" s="14">
        <v>2017</v>
      </c>
      <c r="B1868" s="2">
        <v>979.98</v>
      </c>
    </row>
    <row r="1869" spans="1:2" x14ac:dyDescent="0.3">
      <c r="A1869" s="14">
        <v>2017</v>
      </c>
      <c r="B1869" s="2">
        <v>1499.99</v>
      </c>
    </row>
    <row r="1870" spans="1:2" x14ac:dyDescent="0.3">
      <c r="A1870" s="14">
        <v>2017</v>
      </c>
      <c r="B1870" s="2">
        <v>402.99</v>
      </c>
    </row>
    <row r="1871" spans="1:2" x14ac:dyDescent="0.3">
      <c r="A1871" s="14">
        <v>2017</v>
      </c>
      <c r="B1871" s="2">
        <v>109.99</v>
      </c>
    </row>
    <row r="1872" spans="1:2" x14ac:dyDescent="0.3">
      <c r="A1872" s="14">
        <v>2017</v>
      </c>
      <c r="B1872" s="2">
        <v>999.99</v>
      </c>
    </row>
    <row r="1873" spans="1:2" x14ac:dyDescent="0.3">
      <c r="A1873" s="14">
        <v>2017</v>
      </c>
      <c r="B1873" s="2">
        <v>299.99</v>
      </c>
    </row>
    <row r="1874" spans="1:2" x14ac:dyDescent="0.3">
      <c r="A1874" s="14">
        <v>2017</v>
      </c>
      <c r="B1874" s="2">
        <v>329.99</v>
      </c>
    </row>
    <row r="1875" spans="1:2" x14ac:dyDescent="0.3">
      <c r="A1875" s="14">
        <v>2017</v>
      </c>
      <c r="B1875" s="2">
        <v>2999.98</v>
      </c>
    </row>
    <row r="1876" spans="1:2" x14ac:dyDescent="0.3">
      <c r="A1876" s="14">
        <v>2017</v>
      </c>
      <c r="B1876" s="2">
        <v>898</v>
      </c>
    </row>
    <row r="1877" spans="1:2" x14ac:dyDescent="0.3">
      <c r="A1877" s="14">
        <v>2017</v>
      </c>
      <c r="B1877" s="2">
        <v>1199.98</v>
      </c>
    </row>
    <row r="1878" spans="1:2" x14ac:dyDescent="0.3">
      <c r="A1878" s="14">
        <v>2017</v>
      </c>
      <c r="B1878" s="2">
        <v>619.99</v>
      </c>
    </row>
    <row r="1879" spans="1:2" x14ac:dyDescent="0.3">
      <c r="A1879" s="14">
        <v>2017</v>
      </c>
      <c r="B1879" s="2">
        <v>449.99</v>
      </c>
    </row>
    <row r="1880" spans="1:2" x14ac:dyDescent="0.3">
      <c r="A1880" s="14">
        <v>2017</v>
      </c>
      <c r="B1880" s="2">
        <v>2499.9899999999998</v>
      </c>
    </row>
    <row r="1881" spans="1:2" x14ac:dyDescent="0.3">
      <c r="A1881" s="14">
        <v>2017</v>
      </c>
      <c r="B1881" s="2">
        <v>963.98</v>
      </c>
    </row>
    <row r="1882" spans="1:2" x14ac:dyDescent="0.3">
      <c r="A1882" s="14">
        <v>2017</v>
      </c>
      <c r="B1882" s="2">
        <v>1739.98</v>
      </c>
    </row>
    <row r="1883" spans="1:2" x14ac:dyDescent="0.3">
      <c r="A1883" s="14">
        <v>2017</v>
      </c>
      <c r="B1883" s="2">
        <v>999.99</v>
      </c>
    </row>
    <row r="1884" spans="1:2" x14ac:dyDescent="0.3">
      <c r="A1884" s="14">
        <v>2017</v>
      </c>
      <c r="B1884" s="2">
        <v>416.99</v>
      </c>
    </row>
    <row r="1885" spans="1:2" x14ac:dyDescent="0.3">
      <c r="A1885" s="14">
        <v>2017</v>
      </c>
      <c r="B1885" s="2">
        <v>2699.99</v>
      </c>
    </row>
    <row r="1886" spans="1:2" x14ac:dyDescent="0.3">
      <c r="A1886" s="14">
        <v>2017</v>
      </c>
      <c r="B1886" s="2">
        <v>2899.99</v>
      </c>
    </row>
    <row r="1887" spans="1:2" x14ac:dyDescent="0.3">
      <c r="A1887" s="14">
        <v>2017</v>
      </c>
      <c r="B1887" s="2">
        <v>833.98</v>
      </c>
    </row>
    <row r="1888" spans="1:2" x14ac:dyDescent="0.3">
      <c r="A1888" s="14">
        <v>2017</v>
      </c>
      <c r="B1888" s="2">
        <v>12999.98</v>
      </c>
    </row>
    <row r="1889" spans="1:2" x14ac:dyDescent="0.3">
      <c r="A1889" s="14">
        <v>2017</v>
      </c>
      <c r="B1889" s="2">
        <v>699.98</v>
      </c>
    </row>
    <row r="1890" spans="1:2" x14ac:dyDescent="0.3">
      <c r="A1890" s="14">
        <v>2017</v>
      </c>
      <c r="B1890" s="2">
        <v>2999.98</v>
      </c>
    </row>
    <row r="1891" spans="1:2" x14ac:dyDescent="0.3">
      <c r="A1891" s="14">
        <v>2017</v>
      </c>
      <c r="B1891" s="2">
        <v>250.99</v>
      </c>
    </row>
    <row r="1892" spans="1:2" x14ac:dyDescent="0.3">
      <c r="A1892" s="14">
        <v>2017</v>
      </c>
      <c r="B1892" s="2">
        <v>549.99</v>
      </c>
    </row>
    <row r="1893" spans="1:2" x14ac:dyDescent="0.3">
      <c r="A1893" s="14">
        <v>2017</v>
      </c>
      <c r="B1893" s="2">
        <v>1320.99</v>
      </c>
    </row>
    <row r="1894" spans="1:2" x14ac:dyDescent="0.3">
      <c r="A1894" s="14">
        <v>2017</v>
      </c>
      <c r="B1894" s="2">
        <v>269.99</v>
      </c>
    </row>
    <row r="1895" spans="1:2" x14ac:dyDescent="0.3">
      <c r="A1895" s="14">
        <v>2017</v>
      </c>
      <c r="B1895" s="2">
        <v>1199.98</v>
      </c>
    </row>
    <row r="1896" spans="1:2" x14ac:dyDescent="0.3">
      <c r="A1896" s="14">
        <v>2017</v>
      </c>
      <c r="B1896" s="2">
        <v>429</v>
      </c>
    </row>
    <row r="1897" spans="1:2" x14ac:dyDescent="0.3">
      <c r="A1897" s="14">
        <v>2017</v>
      </c>
      <c r="B1897" s="2">
        <v>419.98</v>
      </c>
    </row>
    <row r="1898" spans="1:2" x14ac:dyDescent="0.3">
      <c r="A1898" s="14">
        <v>2017</v>
      </c>
      <c r="B1898" s="2">
        <v>449</v>
      </c>
    </row>
    <row r="1899" spans="1:2" x14ac:dyDescent="0.3">
      <c r="A1899" s="14">
        <v>2017</v>
      </c>
      <c r="B1899" s="2">
        <v>469.99</v>
      </c>
    </row>
    <row r="1900" spans="1:2" x14ac:dyDescent="0.3">
      <c r="A1900" s="14">
        <v>2017</v>
      </c>
      <c r="B1900" s="2">
        <v>659.99</v>
      </c>
    </row>
    <row r="1901" spans="1:2" x14ac:dyDescent="0.3">
      <c r="A1901" s="14">
        <v>2017</v>
      </c>
      <c r="B1901" s="2">
        <v>963.98</v>
      </c>
    </row>
    <row r="1902" spans="1:2" x14ac:dyDescent="0.3">
      <c r="A1902" s="14">
        <v>2017</v>
      </c>
      <c r="B1902" s="2">
        <v>549.99</v>
      </c>
    </row>
    <row r="1903" spans="1:2" x14ac:dyDescent="0.3">
      <c r="A1903" s="14">
        <v>2017</v>
      </c>
      <c r="B1903" s="2">
        <v>999.99</v>
      </c>
    </row>
    <row r="1904" spans="1:2" x14ac:dyDescent="0.3">
      <c r="A1904" s="14">
        <v>2017</v>
      </c>
      <c r="B1904" s="2">
        <v>599.99</v>
      </c>
    </row>
    <row r="1905" spans="1:2" x14ac:dyDescent="0.3">
      <c r="A1905" s="14">
        <v>2017</v>
      </c>
      <c r="B1905" s="2">
        <v>7999.98</v>
      </c>
    </row>
    <row r="1906" spans="1:2" x14ac:dyDescent="0.3">
      <c r="A1906" s="14">
        <v>2017</v>
      </c>
      <c r="B1906" s="2">
        <v>1067.98</v>
      </c>
    </row>
    <row r="1907" spans="1:2" x14ac:dyDescent="0.3">
      <c r="A1907" s="14">
        <v>2017</v>
      </c>
      <c r="B1907" s="2">
        <v>699.98</v>
      </c>
    </row>
    <row r="1908" spans="1:2" x14ac:dyDescent="0.3">
      <c r="A1908" s="14">
        <v>2017</v>
      </c>
      <c r="B1908" s="2">
        <v>6399.98</v>
      </c>
    </row>
    <row r="1909" spans="1:2" x14ac:dyDescent="0.3">
      <c r="A1909" s="14">
        <v>2017</v>
      </c>
      <c r="B1909" s="2">
        <v>1751.98</v>
      </c>
    </row>
    <row r="1910" spans="1:2" x14ac:dyDescent="0.3">
      <c r="A1910" s="14">
        <v>2017</v>
      </c>
      <c r="B1910" s="2">
        <v>759.98</v>
      </c>
    </row>
    <row r="1911" spans="1:2" x14ac:dyDescent="0.3">
      <c r="A1911" s="14">
        <v>2017</v>
      </c>
      <c r="B1911" s="2">
        <v>1059.98</v>
      </c>
    </row>
    <row r="1912" spans="1:2" x14ac:dyDescent="0.3">
      <c r="A1912" s="14">
        <v>2017</v>
      </c>
      <c r="B1912" s="2">
        <v>299.98</v>
      </c>
    </row>
    <row r="1913" spans="1:2" x14ac:dyDescent="0.3">
      <c r="A1913" s="14">
        <v>2017</v>
      </c>
      <c r="B1913" s="2">
        <v>2199.98</v>
      </c>
    </row>
    <row r="1914" spans="1:2" x14ac:dyDescent="0.3">
      <c r="A1914" s="14">
        <v>2017</v>
      </c>
      <c r="B1914" s="2">
        <v>3999.99</v>
      </c>
    </row>
    <row r="1915" spans="1:2" x14ac:dyDescent="0.3">
      <c r="A1915" s="14">
        <v>2017</v>
      </c>
      <c r="B1915" s="2">
        <v>5999.99</v>
      </c>
    </row>
    <row r="1916" spans="1:2" x14ac:dyDescent="0.3">
      <c r="A1916" s="14">
        <v>2017</v>
      </c>
      <c r="B1916" s="2">
        <v>659.99</v>
      </c>
    </row>
    <row r="1917" spans="1:2" x14ac:dyDescent="0.3">
      <c r="A1917" s="14">
        <v>2017</v>
      </c>
      <c r="B1917" s="2">
        <v>3499.99</v>
      </c>
    </row>
    <row r="1918" spans="1:2" x14ac:dyDescent="0.3">
      <c r="A1918" s="14">
        <v>2017</v>
      </c>
      <c r="B1918" s="2">
        <v>4999.99</v>
      </c>
    </row>
    <row r="1919" spans="1:2" x14ac:dyDescent="0.3">
      <c r="A1919" s="14">
        <v>2017</v>
      </c>
      <c r="B1919" s="2">
        <v>939.98</v>
      </c>
    </row>
    <row r="1920" spans="1:2" x14ac:dyDescent="0.3">
      <c r="A1920" s="14">
        <v>2017</v>
      </c>
      <c r="B1920" s="2">
        <v>999.99</v>
      </c>
    </row>
    <row r="1921" spans="1:2" x14ac:dyDescent="0.3">
      <c r="A1921" s="14">
        <v>2017</v>
      </c>
      <c r="B1921" s="2">
        <v>1499.99</v>
      </c>
    </row>
    <row r="1922" spans="1:2" x14ac:dyDescent="0.3">
      <c r="A1922" s="14">
        <v>2017</v>
      </c>
      <c r="B1922" s="2">
        <v>3119.98</v>
      </c>
    </row>
    <row r="1923" spans="1:2" x14ac:dyDescent="0.3">
      <c r="A1923" s="14">
        <v>2017</v>
      </c>
      <c r="B1923" s="2">
        <v>299.99</v>
      </c>
    </row>
    <row r="1924" spans="1:2" x14ac:dyDescent="0.3">
      <c r="A1924" s="14">
        <v>2017</v>
      </c>
      <c r="B1924" s="2">
        <v>1499.98</v>
      </c>
    </row>
    <row r="1925" spans="1:2" x14ac:dyDescent="0.3">
      <c r="A1925" s="14">
        <v>2017</v>
      </c>
      <c r="B1925" s="2">
        <v>5499.99</v>
      </c>
    </row>
    <row r="1926" spans="1:2" x14ac:dyDescent="0.3">
      <c r="A1926" s="14">
        <v>2017</v>
      </c>
      <c r="B1926" s="2">
        <v>469.99</v>
      </c>
    </row>
    <row r="1927" spans="1:2" x14ac:dyDescent="0.3">
      <c r="A1927" s="14">
        <v>2017</v>
      </c>
      <c r="B1927" s="2">
        <v>2599.9899999999998</v>
      </c>
    </row>
    <row r="1928" spans="1:2" x14ac:dyDescent="0.3">
      <c r="A1928" s="14">
        <v>2017</v>
      </c>
      <c r="B1928" s="2">
        <v>2999.98</v>
      </c>
    </row>
    <row r="1929" spans="1:2" x14ac:dyDescent="0.3">
      <c r="A1929" s="14">
        <v>2017</v>
      </c>
      <c r="B1929" s="2">
        <v>416.99</v>
      </c>
    </row>
    <row r="1930" spans="1:2" x14ac:dyDescent="0.3">
      <c r="A1930" s="14">
        <v>2017</v>
      </c>
      <c r="B1930" s="2">
        <v>979.98</v>
      </c>
    </row>
    <row r="1931" spans="1:2" x14ac:dyDescent="0.3">
      <c r="A1931" s="14">
        <v>2017</v>
      </c>
      <c r="B1931" s="2">
        <v>10999.98</v>
      </c>
    </row>
    <row r="1932" spans="1:2" x14ac:dyDescent="0.3">
      <c r="A1932" s="14">
        <v>2017</v>
      </c>
      <c r="B1932" s="2">
        <v>599.99</v>
      </c>
    </row>
    <row r="1933" spans="1:2" x14ac:dyDescent="0.3">
      <c r="A1933" s="14">
        <v>2017</v>
      </c>
      <c r="B1933" s="2">
        <v>999.99</v>
      </c>
    </row>
    <row r="1934" spans="1:2" x14ac:dyDescent="0.3">
      <c r="A1934" s="14">
        <v>2017</v>
      </c>
      <c r="B1934" s="2">
        <v>379.98</v>
      </c>
    </row>
    <row r="1935" spans="1:2" x14ac:dyDescent="0.3">
      <c r="A1935" s="14">
        <v>2017</v>
      </c>
      <c r="B1935" s="2">
        <v>898</v>
      </c>
    </row>
    <row r="1936" spans="1:2" x14ac:dyDescent="0.3">
      <c r="A1936" s="14">
        <v>2017</v>
      </c>
      <c r="B1936" s="2">
        <v>481.99</v>
      </c>
    </row>
    <row r="1937" spans="1:2" x14ac:dyDescent="0.3">
      <c r="A1937" s="14">
        <v>2017</v>
      </c>
      <c r="B1937" s="2">
        <v>2999.98</v>
      </c>
    </row>
    <row r="1938" spans="1:2" x14ac:dyDescent="0.3">
      <c r="A1938" s="14">
        <v>2017</v>
      </c>
      <c r="B1938" s="2">
        <v>299.99</v>
      </c>
    </row>
    <row r="1939" spans="1:2" x14ac:dyDescent="0.3">
      <c r="A1939" s="14">
        <v>2017</v>
      </c>
      <c r="B1939" s="2">
        <v>2641.98</v>
      </c>
    </row>
    <row r="1940" spans="1:2" x14ac:dyDescent="0.3">
      <c r="A1940" s="14">
        <v>2017</v>
      </c>
      <c r="B1940" s="2">
        <v>149.99</v>
      </c>
    </row>
    <row r="1941" spans="1:2" x14ac:dyDescent="0.3">
      <c r="A1941" s="14">
        <v>2017</v>
      </c>
      <c r="B1941" s="2">
        <v>1799.99</v>
      </c>
    </row>
    <row r="1942" spans="1:2" x14ac:dyDescent="0.3">
      <c r="A1942" s="14">
        <v>2017</v>
      </c>
      <c r="B1942" s="2">
        <v>189.99</v>
      </c>
    </row>
    <row r="1943" spans="1:2" x14ac:dyDescent="0.3">
      <c r="A1943" s="14">
        <v>2017</v>
      </c>
      <c r="B1943" s="2">
        <v>939.98</v>
      </c>
    </row>
    <row r="1944" spans="1:2" x14ac:dyDescent="0.3">
      <c r="A1944" s="14">
        <v>2017</v>
      </c>
      <c r="B1944" s="2">
        <v>109.99</v>
      </c>
    </row>
    <row r="1945" spans="1:2" x14ac:dyDescent="0.3">
      <c r="A1945" s="14">
        <v>2017</v>
      </c>
      <c r="B1945" s="2">
        <v>3361.98</v>
      </c>
    </row>
    <row r="1946" spans="1:2" x14ac:dyDescent="0.3">
      <c r="A1946" s="14">
        <v>2017</v>
      </c>
      <c r="B1946" s="2">
        <v>329.99</v>
      </c>
    </row>
    <row r="1947" spans="1:2" x14ac:dyDescent="0.3">
      <c r="A1947" s="14">
        <v>2017</v>
      </c>
      <c r="B1947" s="2">
        <v>833.98</v>
      </c>
    </row>
    <row r="1948" spans="1:2" x14ac:dyDescent="0.3">
      <c r="A1948" s="14">
        <v>2017</v>
      </c>
      <c r="B1948" s="2">
        <v>599.98</v>
      </c>
    </row>
    <row r="1949" spans="1:2" x14ac:dyDescent="0.3">
      <c r="A1949" s="14">
        <v>2017</v>
      </c>
      <c r="B1949" s="2">
        <v>2641.98</v>
      </c>
    </row>
    <row r="1950" spans="1:2" x14ac:dyDescent="0.3">
      <c r="A1950" s="14">
        <v>2017</v>
      </c>
      <c r="B1950" s="2">
        <v>5399.98</v>
      </c>
    </row>
    <row r="1951" spans="1:2" x14ac:dyDescent="0.3">
      <c r="A1951" s="14">
        <v>2017</v>
      </c>
      <c r="B1951" s="2">
        <v>599.99</v>
      </c>
    </row>
    <row r="1952" spans="1:2" x14ac:dyDescent="0.3">
      <c r="A1952" s="14">
        <v>2017</v>
      </c>
      <c r="B1952" s="2">
        <v>2599.9899999999998</v>
      </c>
    </row>
    <row r="1953" spans="1:2" x14ac:dyDescent="0.3">
      <c r="A1953" s="14">
        <v>2017</v>
      </c>
      <c r="B1953" s="2">
        <v>599.99</v>
      </c>
    </row>
    <row r="1954" spans="1:2" x14ac:dyDescent="0.3">
      <c r="A1954" s="14">
        <v>2017</v>
      </c>
      <c r="B1954" s="2">
        <v>1059.98</v>
      </c>
    </row>
    <row r="1955" spans="1:2" x14ac:dyDescent="0.3">
      <c r="A1955" s="14">
        <v>2017</v>
      </c>
      <c r="B1955" s="2">
        <v>10999.98</v>
      </c>
    </row>
    <row r="1956" spans="1:2" x14ac:dyDescent="0.3">
      <c r="A1956" s="14">
        <v>2017</v>
      </c>
      <c r="B1956" s="2">
        <v>963.98</v>
      </c>
    </row>
    <row r="1957" spans="1:2" x14ac:dyDescent="0.3">
      <c r="A1957" s="14">
        <v>2017</v>
      </c>
      <c r="B1957" s="2">
        <v>269.99</v>
      </c>
    </row>
    <row r="1958" spans="1:2" x14ac:dyDescent="0.3">
      <c r="A1958" s="14">
        <v>2017</v>
      </c>
      <c r="B1958" s="2">
        <v>2641.98</v>
      </c>
    </row>
    <row r="1959" spans="1:2" x14ac:dyDescent="0.3">
      <c r="A1959" s="14">
        <v>2017</v>
      </c>
      <c r="B1959" s="2">
        <v>1632.99</v>
      </c>
    </row>
    <row r="1960" spans="1:2" x14ac:dyDescent="0.3">
      <c r="A1960" s="14">
        <v>2017</v>
      </c>
      <c r="B1960" s="2">
        <v>1499.99</v>
      </c>
    </row>
    <row r="1961" spans="1:2" x14ac:dyDescent="0.3">
      <c r="A1961" s="14">
        <v>2017</v>
      </c>
      <c r="B1961" s="2">
        <v>1499.99</v>
      </c>
    </row>
    <row r="1962" spans="1:2" x14ac:dyDescent="0.3">
      <c r="A1962" s="14">
        <v>2017</v>
      </c>
      <c r="B1962" s="2">
        <v>5399.98</v>
      </c>
    </row>
    <row r="1963" spans="1:2" x14ac:dyDescent="0.3">
      <c r="A1963" s="14">
        <v>2017</v>
      </c>
      <c r="B1963" s="2">
        <v>1103.98</v>
      </c>
    </row>
    <row r="1964" spans="1:2" x14ac:dyDescent="0.3">
      <c r="A1964" s="14">
        <v>2017</v>
      </c>
      <c r="B1964" s="2">
        <v>1739.98</v>
      </c>
    </row>
    <row r="1965" spans="1:2" x14ac:dyDescent="0.3">
      <c r="A1965" s="14">
        <v>2017</v>
      </c>
      <c r="B1965" s="2">
        <v>1319.98</v>
      </c>
    </row>
    <row r="1966" spans="1:2" x14ac:dyDescent="0.3">
      <c r="A1966" s="14">
        <v>2017</v>
      </c>
      <c r="B1966" s="2">
        <v>3999.98</v>
      </c>
    </row>
    <row r="1967" spans="1:2" x14ac:dyDescent="0.3">
      <c r="A1967" s="14">
        <v>2017</v>
      </c>
      <c r="B1967" s="2">
        <v>379.98</v>
      </c>
    </row>
    <row r="1968" spans="1:2" x14ac:dyDescent="0.3">
      <c r="A1968" s="14">
        <v>2017</v>
      </c>
      <c r="B1968" s="2">
        <v>3999.99</v>
      </c>
    </row>
    <row r="1969" spans="1:2" x14ac:dyDescent="0.3">
      <c r="A1969" s="14">
        <v>2017</v>
      </c>
      <c r="B1969" s="2">
        <v>869.99</v>
      </c>
    </row>
    <row r="1970" spans="1:2" x14ac:dyDescent="0.3">
      <c r="A1970" s="14">
        <v>2017</v>
      </c>
      <c r="B1970" s="2">
        <v>2641.98</v>
      </c>
    </row>
    <row r="1971" spans="1:2" x14ac:dyDescent="0.3">
      <c r="A1971" s="14">
        <v>2017</v>
      </c>
      <c r="B1971" s="2">
        <v>349.99</v>
      </c>
    </row>
    <row r="1972" spans="1:2" x14ac:dyDescent="0.3">
      <c r="A1972" s="14">
        <v>2017</v>
      </c>
      <c r="B1972" s="2">
        <v>549.99</v>
      </c>
    </row>
    <row r="1973" spans="1:2" x14ac:dyDescent="0.3">
      <c r="A1973" s="14">
        <v>2017</v>
      </c>
      <c r="B1973" s="2">
        <v>9999.98</v>
      </c>
    </row>
    <row r="1974" spans="1:2" x14ac:dyDescent="0.3">
      <c r="A1974" s="14">
        <v>2017</v>
      </c>
      <c r="B1974" s="2">
        <v>899.98</v>
      </c>
    </row>
    <row r="1975" spans="1:2" x14ac:dyDescent="0.3">
      <c r="A1975" s="14">
        <v>2017</v>
      </c>
      <c r="B1975" s="2">
        <v>1499.99</v>
      </c>
    </row>
    <row r="1976" spans="1:2" x14ac:dyDescent="0.3">
      <c r="A1976" s="14">
        <v>2017</v>
      </c>
      <c r="B1976" s="2">
        <v>1632.99</v>
      </c>
    </row>
    <row r="1977" spans="1:2" x14ac:dyDescent="0.3">
      <c r="A1977" s="14">
        <v>2017</v>
      </c>
      <c r="B1977" s="2">
        <v>1099.98</v>
      </c>
    </row>
    <row r="1978" spans="1:2" x14ac:dyDescent="0.3">
      <c r="A1978" s="14">
        <v>2017</v>
      </c>
      <c r="B1978" s="2">
        <v>1319.98</v>
      </c>
    </row>
    <row r="1979" spans="1:2" x14ac:dyDescent="0.3">
      <c r="A1979" s="14">
        <v>2017</v>
      </c>
      <c r="B1979" s="2">
        <v>7999.98</v>
      </c>
    </row>
    <row r="1980" spans="1:2" x14ac:dyDescent="0.3">
      <c r="A1980" s="14">
        <v>2017</v>
      </c>
      <c r="B1980" s="2">
        <v>3499.99</v>
      </c>
    </row>
    <row r="1981" spans="1:2" x14ac:dyDescent="0.3">
      <c r="A1981" s="14">
        <v>2017</v>
      </c>
      <c r="B1981" s="2">
        <v>109.99</v>
      </c>
    </row>
    <row r="1982" spans="1:2" x14ac:dyDescent="0.3">
      <c r="A1982" s="14">
        <v>2017</v>
      </c>
      <c r="B1982" s="2">
        <v>999.98</v>
      </c>
    </row>
    <row r="1983" spans="1:2" x14ac:dyDescent="0.3">
      <c r="A1983" s="14">
        <v>2017</v>
      </c>
      <c r="B1983" s="2">
        <v>481.99</v>
      </c>
    </row>
    <row r="1984" spans="1:2" x14ac:dyDescent="0.3">
      <c r="A1984" s="14">
        <v>2017</v>
      </c>
      <c r="B1984" s="2">
        <v>1999.98</v>
      </c>
    </row>
    <row r="1985" spans="1:2" x14ac:dyDescent="0.3">
      <c r="A1985" s="14">
        <v>2017</v>
      </c>
      <c r="B1985" s="2">
        <v>1739.98</v>
      </c>
    </row>
    <row r="1986" spans="1:2" x14ac:dyDescent="0.3">
      <c r="A1986" s="14">
        <v>2017</v>
      </c>
      <c r="B1986" s="2">
        <v>501.98</v>
      </c>
    </row>
    <row r="1987" spans="1:2" x14ac:dyDescent="0.3">
      <c r="A1987" s="14">
        <v>2017</v>
      </c>
      <c r="B1987" s="2">
        <v>619.99</v>
      </c>
    </row>
    <row r="1988" spans="1:2" x14ac:dyDescent="0.3">
      <c r="A1988" s="14">
        <v>2017</v>
      </c>
      <c r="B1988" s="2">
        <v>5799.98</v>
      </c>
    </row>
    <row r="1989" spans="1:2" x14ac:dyDescent="0.3">
      <c r="A1989" s="14">
        <v>2017</v>
      </c>
      <c r="B1989" s="2">
        <v>3098</v>
      </c>
    </row>
    <row r="1990" spans="1:2" x14ac:dyDescent="0.3">
      <c r="A1990" s="14">
        <v>2017</v>
      </c>
      <c r="B1990" s="2">
        <v>3499.99</v>
      </c>
    </row>
    <row r="1991" spans="1:2" x14ac:dyDescent="0.3">
      <c r="A1991" s="14">
        <v>2017</v>
      </c>
      <c r="B1991" s="2">
        <v>979.98</v>
      </c>
    </row>
    <row r="1992" spans="1:2" x14ac:dyDescent="0.3">
      <c r="A1992" s="14">
        <v>2017</v>
      </c>
      <c r="B1992" s="2">
        <v>4999.99</v>
      </c>
    </row>
    <row r="1993" spans="1:2" x14ac:dyDescent="0.3">
      <c r="A1993" s="14">
        <v>2017</v>
      </c>
      <c r="B1993" s="2">
        <v>999.99</v>
      </c>
    </row>
    <row r="1994" spans="1:2" x14ac:dyDescent="0.3">
      <c r="A1994" s="14">
        <v>2017</v>
      </c>
      <c r="B1994" s="2">
        <v>599.98</v>
      </c>
    </row>
    <row r="1995" spans="1:2" x14ac:dyDescent="0.3">
      <c r="A1995" s="14">
        <v>2017</v>
      </c>
      <c r="B1995" s="2">
        <v>1559.99</v>
      </c>
    </row>
    <row r="1996" spans="1:2" x14ac:dyDescent="0.3">
      <c r="A1996" s="14">
        <v>2017</v>
      </c>
      <c r="B1996" s="2">
        <v>899.98</v>
      </c>
    </row>
    <row r="1997" spans="1:2" x14ac:dyDescent="0.3">
      <c r="A1997" s="14">
        <v>2017</v>
      </c>
      <c r="B1997" s="2">
        <v>489.99</v>
      </c>
    </row>
    <row r="1998" spans="1:2" x14ac:dyDescent="0.3">
      <c r="A1998" s="14">
        <v>2017</v>
      </c>
      <c r="B1998" s="2">
        <v>3361.98</v>
      </c>
    </row>
    <row r="1999" spans="1:2" x14ac:dyDescent="0.3">
      <c r="A1999" s="14">
        <v>2017</v>
      </c>
      <c r="B1999" s="2">
        <v>1199.98</v>
      </c>
    </row>
    <row r="2000" spans="1:2" x14ac:dyDescent="0.3">
      <c r="A2000" s="14">
        <v>2017</v>
      </c>
      <c r="B2000" s="2">
        <v>469.99</v>
      </c>
    </row>
    <row r="2001" spans="1:2" x14ac:dyDescent="0.3">
      <c r="A2001" s="14">
        <v>2017</v>
      </c>
      <c r="B2001" s="2">
        <v>5299.99</v>
      </c>
    </row>
    <row r="2002" spans="1:2" x14ac:dyDescent="0.3">
      <c r="A2002" s="14">
        <v>2017</v>
      </c>
      <c r="B2002" s="2">
        <v>939.98</v>
      </c>
    </row>
    <row r="2003" spans="1:2" x14ac:dyDescent="0.3">
      <c r="A2003" s="14">
        <v>2017</v>
      </c>
      <c r="B2003" s="2">
        <v>5399.98</v>
      </c>
    </row>
    <row r="2004" spans="1:2" x14ac:dyDescent="0.3">
      <c r="A2004" s="14">
        <v>2017</v>
      </c>
      <c r="B2004" s="2">
        <v>679.98</v>
      </c>
    </row>
    <row r="2005" spans="1:2" x14ac:dyDescent="0.3">
      <c r="A2005" s="14">
        <v>2017</v>
      </c>
      <c r="B2005" s="2">
        <v>1499.99</v>
      </c>
    </row>
    <row r="2006" spans="1:2" x14ac:dyDescent="0.3">
      <c r="A2006" s="14">
        <v>2017</v>
      </c>
      <c r="B2006" s="2">
        <v>2299.9899999999998</v>
      </c>
    </row>
    <row r="2007" spans="1:2" x14ac:dyDescent="0.3">
      <c r="A2007" s="14">
        <v>2017</v>
      </c>
      <c r="B2007" s="2">
        <v>3119.98</v>
      </c>
    </row>
    <row r="2008" spans="1:2" x14ac:dyDescent="0.3">
      <c r="A2008" s="14">
        <v>2017</v>
      </c>
      <c r="B2008" s="2">
        <v>2999.98</v>
      </c>
    </row>
    <row r="2009" spans="1:2" x14ac:dyDescent="0.3">
      <c r="A2009" s="14">
        <v>2017</v>
      </c>
      <c r="B2009" s="2">
        <v>1999.99</v>
      </c>
    </row>
    <row r="2010" spans="1:2" x14ac:dyDescent="0.3">
      <c r="A2010" s="14">
        <v>2017</v>
      </c>
      <c r="B2010" s="2">
        <v>2499.9899999999998</v>
      </c>
    </row>
    <row r="2011" spans="1:2" x14ac:dyDescent="0.3">
      <c r="A2011" s="14">
        <v>2017</v>
      </c>
      <c r="B2011" s="2">
        <v>2641.98</v>
      </c>
    </row>
    <row r="2012" spans="1:2" x14ac:dyDescent="0.3">
      <c r="A2012" s="14">
        <v>2017</v>
      </c>
      <c r="B2012" s="2">
        <v>599.98</v>
      </c>
    </row>
    <row r="2013" spans="1:2" x14ac:dyDescent="0.3">
      <c r="A2013" s="14">
        <v>2017</v>
      </c>
      <c r="B2013" s="2">
        <v>1239.98</v>
      </c>
    </row>
    <row r="2014" spans="1:2" x14ac:dyDescent="0.3">
      <c r="A2014" s="14">
        <v>2017</v>
      </c>
      <c r="B2014" s="2">
        <v>1079.98</v>
      </c>
    </row>
    <row r="2015" spans="1:2" x14ac:dyDescent="0.3">
      <c r="A2015" s="14">
        <v>2017</v>
      </c>
      <c r="B2015" s="2">
        <v>879.98</v>
      </c>
    </row>
    <row r="2016" spans="1:2" x14ac:dyDescent="0.3">
      <c r="A2016" s="14">
        <v>2017</v>
      </c>
      <c r="B2016" s="2">
        <v>832.99</v>
      </c>
    </row>
    <row r="2017" spans="1:2" x14ac:dyDescent="0.3">
      <c r="A2017" s="14">
        <v>2017</v>
      </c>
      <c r="B2017" s="2">
        <v>299.99</v>
      </c>
    </row>
    <row r="2018" spans="1:2" x14ac:dyDescent="0.3">
      <c r="A2018" s="14">
        <v>2017</v>
      </c>
      <c r="B2018" s="2">
        <v>5799.98</v>
      </c>
    </row>
    <row r="2019" spans="1:2" x14ac:dyDescent="0.3">
      <c r="A2019" s="14">
        <v>2017</v>
      </c>
      <c r="B2019" s="2">
        <v>419.98</v>
      </c>
    </row>
    <row r="2020" spans="1:2" x14ac:dyDescent="0.3">
      <c r="A2020" s="14">
        <v>2017</v>
      </c>
      <c r="B2020" s="2">
        <v>699.98</v>
      </c>
    </row>
    <row r="2021" spans="1:2" x14ac:dyDescent="0.3">
      <c r="A2021" s="14">
        <v>2017</v>
      </c>
      <c r="B2021" s="2">
        <v>749.99</v>
      </c>
    </row>
    <row r="2022" spans="1:2" x14ac:dyDescent="0.3">
      <c r="A2022" s="14">
        <v>2017</v>
      </c>
      <c r="B2022" s="2">
        <v>899.98</v>
      </c>
    </row>
    <row r="2023" spans="1:2" x14ac:dyDescent="0.3">
      <c r="A2023" s="14">
        <v>2017</v>
      </c>
      <c r="B2023" s="2">
        <v>419.98</v>
      </c>
    </row>
    <row r="2024" spans="1:2" x14ac:dyDescent="0.3">
      <c r="A2024" s="14">
        <v>2017</v>
      </c>
      <c r="B2024" s="2">
        <v>9999.98</v>
      </c>
    </row>
    <row r="2025" spans="1:2" x14ac:dyDescent="0.3">
      <c r="A2025" s="14">
        <v>2017</v>
      </c>
      <c r="B2025" s="2">
        <v>5999.99</v>
      </c>
    </row>
    <row r="2026" spans="1:2" x14ac:dyDescent="0.3">
      <c r="A2026" s="14">
        <v>2017</v>
      </c>
      <c r="B2026" s="2">
        <v>941.98</v>
      </c>
    </row>
    <row r="2027" spans="1:2" x14ac:dyDescent="0.3">
      <c r="A2027" s="14">
        <v>2017</v>
      </c>
      <c r="B2027" s="2">
        <v>419.98</v>
      </c>
    </row>
    <row r="2028" spans="1:2" x14ac:dyDescent="0.3">
      <c r="A2028" s="14">
        <v>2017</v>
      </c>
      <c r="B2028" s="2">
        <v>402.99</v>
      </c>
    </row>
    <row r="2029" spans="1:2" x14ac:dyDescent="0.3">
      <c r="A2029" s="14">
        <v>2017</v>
      </c>
      <c r="B2029" s="2">
        <v>5799.98</v>
      </c>
    </row>
    <row r="2030" spans="1:2" x14ac:dyDescent="0.3">
      <c r="A2030" s="14">
        <v>2017</v>
      </c>
      <c r="B2030" s="2">
        <v>10999.98</v>
      </c>
    </row>
    <row r="2031" spans="1:2" x14ac:dyDescent="0.3">
      <c r="A2031" s="14">
        <v>2017</v>
      </c>
      <c r="B2031" s="2">
        <v>209.99</v>
      </c>
    </row>
    <row r="2032" spans="1:2" x14ac:dyDescent="0.3">
      <c r="A2032" s="14">
        <v>2017</v>
      </c>
      <c r="B2032" s="2">
        <v>419.98</v>
      </c>
    </row>
    <row r="2033" spans="1:2" x14ac:dyDescent="0.3">
      <c r="A2033" s="14">
        <v>2017</v>
      </c>
      <c r="B2033" s="2">
        <v>9999.98</v>
      </c>
    </row>
    <row r="2034" spans="1:2" x14ac:dyDescent="0.3">
      <c r="A2034" s="14">
        <v>2017</v>
      </c>
      <c r="B2034" s="2">
        <v>979.98</v>
      </c>
    </row>
    <row r="2035" spans="1:2" x14ac:dyDescent="0.3">
      <c r="A2035" s="14">
        <v>2017</v>
      </c>
      <c r="B2035" s="2">
        <v>489.99</v>
      </c>
    </row>
    <row r="2036" spans="1:2" x14ac:dyDescent="0.3">
      <c r="A2036" s="14">
        <v>2017</v>
      </c>
      <c r="B2036" s="2">
        <v>470.99</v>
      </c>
    </row>
    <row r="2037" spans="1:2" x14ac:dyDescent="0.3">
      <c r="A2037" s="14">
        <v>2017</v>
      </c>
      <c r="B2037" s="2">
        <v>469.99</v>
      </c>
    </row>
    <row r="2038" spans="1:2" x14ac:dyDescent="0.3">
      <c r="A2038" s="14">
        <v>2017</v>
      </c>
      <c r="B2038" s="2">
        <v>1739.98</v>
      </c>
    </row>
    <row r="2039" spans="1:2" x14ac:dyDescent="0.3">
      <c r="A2039" s="14">
        <v>2017</v>
      </c>
      <c r="B2039" s="2">
        <v>489.99</v>
      </c>
    </row>
    <row r="2040" spans="1:2" x14ac:dyDescent="0.3">
      <c r="A2040" s="14">
        <v>2017</v>
      </c>
      <c r="B2040" s="2">
        <v>1499.98</v>
      </c>
    </row>
    <row r="2041" spans="1:2" x14ac:dyDescent="0.3">
      <c r="A2041" s="14">
        <v>2017</v>
      </c>
      <c r="B2041" s="2">
        <v>469.99</v>
      </c>
    </row>
    <row r="2042" spans="1:2" x14ac:dyDescent="0.3">
      <c r="A2042" s="14">
        <v>2017</v>
      </c>
      <c r="B2042" s="2">
        <v>539.98</v>
      </c>
    </row>
    <row r="2043" spans="1:2" x14ac:dyDescent="0.3">
      <c r="A2043" s="14">
        <v>2017</v>
      </c>
      <c r="B2043" s="2">
        <v>999.99</v>
      </c>
    </row>
    <row r="2044" spans="1:2" x14ac:dyDescent="0.3">
      <c r="A2044" s="14">
        <v>2017</v>
      </c>
      <c r="B2044" s="2">
        <v>963.98</v>
      </c>
    </row>
    <row r="2045" spans="1:2" x14ac:dyDescent="0.3">
      <c r="A2045" s="14">
        <v>2017</v>
      </c>
      <c r="B2045" s="2">
        <v>1099.98</v>
      </c>
    </row>
    <row r="2046" spans="1:2" x14ac:dyDescent="0.3">
      <c r="A2046" s="14">
        <v>2017</v>
      </c>
      <c r="B2046" s="2">
        <v>599.99</v>
      </c>
    </row>
    <row r="2047" spans="1:2" x14ac:dyDescent="0.3">
      <c r="A2047" s="14">
        <v>2017</v>
      </c>
      <c r="B2047" s="2">
        <v>449.99</v>
      </c>
    </row>
    <row r="2048" spans="1:2" x14ac:dyDescent="0.3">
      <c r="A2048" s="14">
        <v>2017</v>
      </c>
      <c r="B2048" s="2">
        <v>299.99</v>
      </c>
    </row>
    <row r="2049" spans="1:2" x14ac:dyDescent="0.3">
      <c r="A2049" s="14">
        <v>2017</v>
      </c>
      <c r="B2049" s="2">
        <v>599.99</v>
      </c>
    </row>
    <row r="2050" spans="1:2" x14ac:dyDescent="0.3">
      <c r="A2050" s="14">
        <v>2017</v>
      </c>
      <c r="B2050" s="2">
        <v>489.99</v>
      </c>
    </row>
    <row r="2051" spans="1:2" x14ac:dyDescent="0.3">
      <c r="A2051" s="14">
        <v>2017</v>
      </c>
      <c r="B2051" s="2">
        <v>2699.99</v>
      </c>
    </row>
    <row r="2052" spans="1:2" x14ac:dyDescent="0.3">
      <c r="A2052" s="14">
        <v>2017</v>
      </c>
      <c r="B2052" s="2">
        <v>209.99</v>
      </c>
    </row>
    <row r="2053" spans="1:2" x14ac:dyDescent="0.3">
      <c r="A2053" s="14">
        <v>2017</v>
      </c>
      <c r="B2053" s="2">
        <v>349.99</v>
      </c>
    </row>
    <row r="2054" spans="1:2" x14ac:dyDescent="0.3">
      <c r="A2054" s="14">
        <v>2017</v>
      </c>
      <c r="B2054" s="2">
        <v>1599.98</v>
      </c>
    </row>
    <row r="2055" spans="1:2" x14ac:dyDescent="0.3">
      <c r="A2055" s="14">
        <v>2017</v>
      </c>
      <c r="B2055" s="2">
        <v>6999.98</v>
      </c>
    </row>
    <row r="2056" spans="1:2" x14ac:dyDescent="0.3">
      <c r="A2056" s="14">
        <v>2017</v>
      </c>
      <c r="B2056" s="2">
        <v>489.99</v>
      </c>
    </row>
    <row r="2057" spans="1:2" x14ac:dyDescent="0.3">
      <c r="A2057" s="14">
        <v>2017</v>
      </c>
      <c r="B2057" s="2">
        <v>647.99</v>
      </c>
    </row>
    <row r="2058" spans="1:2" x14ac:dyDescent="0.3">
      <c r="A2058" s="14">
        <v>2017</v>
      </c>
      <c r="B2058" s="2">
        <v>1319.98</v>
      </c>
    </row>
    <row r="2059" spans="1:2" x14ac:dyDescent="0.3">
      <c r="A2059" s="14">
        <v>2017</v>
      </c>
      <c r="B2059" s="2">
        <v>659.99</v>
      </c>
    </row>
    <row r="2060" spans="1:2" x14ac:dyDescent="0.3">
      <c r="A2060" s="14">
        <v>2017</v>
      </c>
      <c r="B2060" s="2">
        <v>5499.99</v>
      </c>
    </row>
    <row r="2061" spans="1:2" x14ac:dyDescent="0.3">
      <c r="A2061" s="14">
        <v>2017</v>
      </c>
      <c r="B2061" s="2">
        <v>349.99</v>
      </c>
    </row>
    <row r="2062" spans="1:2" x14ac:dyDescent="0.3">
      <c r="A2062" s="14">
        <v>2017</v>
      </c>
      <c r="B2062" s="2">
        <v>4999.99</v>
      </c>
    </row>
    <row r="2063" spans="1:2" x14ac:dyDescent="0.3">
      <c r="A2063" s="14">
        <v>2017</v>
      </c>
      <c r="B2063" s="2">
        <v>679.98</v>
      </c>
    </row>
    <row r="2064" spans="1:2" x14ac:dyDescent="0.3">
      <c r="A2064" s="14">
        <v>2017</v>
      </c>
      <c r="B2064" s="2">
        <v>5199.9799999999996</v>
      </c>
    </row>
    <row r="2065" spans="1:2" x14ac:dyDescent="0.3">
      <c r="A2065" s="14">
        <v>2017</v>
      </c>
      <c r="B2065" s="2">
        <v>402.99</v>
      </c>
    </row>
    <row r="2066" spans="1:2" x14ac:dyDescent="0.3">
      <c r="A2066" s="14">
        <v>2017</v>
      </c>
      <c r="B2066" s="2">
        <v>699.98</v>
      </c>
    </row>
    <row r="2067" spans="1:2" x14ac:dyDescent="0.3">
      <c r="A2067" s="14">
        <v>2017</v>
      </c>
      <c r="B2067" s="2">
        <v>269.99</v>
      </c>
    </row>
    <row r="2068" spans="1:2" x14ac:dyDescent="0.3">
      <c r="A2068" s="14">
        <v>2017</v>
      </c>
      <c r="B2068" s="2">
        <v>349.99</v>
      </c>
    </row>
    <row r="2069" spans="1:2" x14ac:dyDescent="0.3">
      <c r="A2069" s="14">
        <v>2017</v>
      </c>
      <c r="B2069" s="2">
        <v>3499.99</v>
      </c>
    </row>
    <row r="2070" spans="1:2" x14ac:dyDescent="0.3">
      <c r="A2070" s="14">
        <v>2017</v>
      </c>
      <c r="B2070" s="2">
        <v>501.98</v>
      </c>
    </row>
    <row r="2071" spans="1:2" x14ac:dyDescent="0.3">
      <c r="A2071" s="14">
        <v>2017</v>
      </c>
      <c r="B2071" s="2">
        <v>999.99</v>
      </c>
    </row>
    <row r="2072" spans="1:2" x14ac:dyDescent="0.3">
      <c r="A2072" s="14">
        <v>2017</v>
      </c>
      <c r="B2072" s="2">
        <v>5299.99</v>
      </c>
    </row>
    <row r="2073" spans="1:2" x14ac:dyDescent="0.3">
      <c r="A2073" s="14">
        <v>2017</v>
      </c>
      <c r="B2073" s="2">
        <v>5799.98</v>
      </c>
    </row>
    <row r="2074" spans="1:2" x14ac:dyDescent="0.3">
      <c r="A2074" s="14">
        <v>2017</v>
      </c>
      <c r="B2074" s="2">
        <v>109.99</v>
      </c>
    </row>
    <row r="2075" spans="1:2" x14ac:dyDescent="0.3">
      <c r="A2075" s="14">
        <v>2017</v>
      </c>
      <c r="B2075" s="2">
        <v>2699.99</v>
      </c>
    </row>
    <row r="2076" spans="1:2" x14ac:dyDescent="0.3">
      <c r="A2076" s="14">
        <v>2017</v>
      </c>
      <c r="B2076" s="2">
        <v>979.98</v>
      </c>
    </row>
    <row r="2077" spans="1:2" x14ac:dyDescent="0.3">
      <c r="A2077" s="14">
        <v>2017</v>
      </c>
      <c r="B2077" s="2">
        <v>599.99</v>
      </c>
    </row>
    <row r="2078" spans="1:2" x14ac:dyDescent="0.3">
      <c r="A2078" s="14">
        <v>2017</v>
      </c>
      <c r="B2078" s="2">
        <v>999.99</v>
      </c>
    </row>
    <row r="2079" spans="1:2" x14ac:dyDescent="0.3">
      <c r="A2079" s="14">
        <v>2017</v>
      </c>
      <c r="B2079" s="2">
        <v>219.98</v>
      </c>
    </row>
    <row r="2080" spans="1:2" x14ac:dyDescent="0.3">
      <c r="A2080" s="14">
        <v>2017</v>
      </c>
      <c r="B2080" s="2">
        <v>693.98</v>
      </c>
    </row>
    <row r="2081" spans="1:2" x14ac:dyDescent="0.3">
      <c r="A2081" s="14">
        <v>2017</v>
      </c>
      <c r="B2081" s="2">
        <v>833.98</v>
      </c>
    </row>
    <row r="2082" spans="1:2" x14ac:dyDescent="0.3">
      <c r="A2082" s="14">
        <v>2017</v>
      </c>
      <c r="B2082" s="2">
        <v>3098</v>
      </c>
    </row>
    <row r="2083" spans="1:2" x14ac:dyDescent="0.3">
      <c r="A2083" s="14">
        <v>2017</v>
      </c>
      <c r="B2083" s="2">
        <v>10999.98</v>
      </c>
    </row>
    <row r="2084" spans="1:2" x14ac:dyDescent="0.3">
      <c r="A2084" s="14">
        <v>2017</v>
      </c>
      <c r="B2084" s="2">
        <v>429</v>
      </c>
    </row>
    <row r="2085" spans="1:2" x14ac:dyDescent="0.3">
      <c r="A2085" s="14">
        <v>2017</v>
      </c>
      <c r="B2085" s="2">
        <v>6999.98</v>
      </c>
    </row>
    <row r="2086" spans="1:2" x14ac:dyDescent="0.3">
      <c r="A2086" s="14">
        <v>2017</v>
      </c>
      <c r="B2086" s="2">
        <v>875.99</v>
      </c>
    </row>
    <row r="2087" spans="1:2" x14ac:dyDescent="0.3">
      <c r="A2087" s="14">
        <v>2017</v>
      </c>
      <c r="B2087" s="2">
        <v>898</v>
      </c>
    </row>
    <row r="2088" spans="1:2" x14ac:dyDescent="0.3">
      <c r="A2088" s="14">
        <v>2017</v>
      </c>
      <c r="B2088" s="2">
        <v>1599.98</v>
      </c>
    </row>
    <row r="2089" spans="1:2" x14ac:dyDescent="0.3">
      <c r="A2089" s="14">
        <v>2017</v>
      </c>
      <c r="B2089" s="2">
        <v>469.99</v>
      </c>
    </row>
    <row r="2090" spans="1:2" x14ac:dyDescent="0.3">
      <c r="A2090" s="14">
        <v>2017</v>
      </c>
      <c r="B2090" s="2">
        <v>1319.98</v>
      </c>
    </row>
    <row r="2091" spans="1:2" x14ac:dyDescent="0.3">
      <c r="A2091" s="14">
        <v>2017</v>
      </c>
      <c r="B2091" s="2">
        <v>1099.98</v>
      </c>
    </row>
    <row r="2092" spans="1:2" x14ac:dyDescent="0.3">
      <c r="A2092" s="14">
        <v>2017</v>
      </c>
      <c r="B2092" s="2">
        <v>499.99</v>
      </c>
    </row>
    <row r="2093" spans="1:2" x14ac:dyDescent="0.3">
      <c r="A2093" s="14">
        <v>2017</v>
      </c>
      <c r="B2093" s="2">
        <v>3499.99</v>
      </c>
    </row>
    <row r="2094" spans="1:2" x14ac:dyDescent="0.3">
      <c r="A2094" s="14">
        <v>2017</v>
      </c>
      <c r="B2094" s="2">
        <v>999.99</v>
      </c>
    </row>
    <row r="2095" spans="1:2" x14ac:dyDescent="0.3">
      <c r="A2095" s="14">
        <v>2017</v>
      </c>
      <c r="B2095" s="2">
        <v>1099.99</v>
      </c>
    </row>
    <row r="2096" spans="1:2" x14ac:dyDescent="0.3">
      <c r="A2096" s="14">
        <v>2017</v>
      </c>
      <c r="B2096" s="2">
        <v>499.98</v>
      </c>
    </row>
    <row r="2097" spans="1:2" x14ac:dyDescent="0.3">
      <c r="A2097" s="14">
        <v>2017</v>
      </c>
      <c r="B2097" s="2">
        <v>1680.99</v>
      </c>
    </row>
    <row r="2098" spans="1:2" x14ac:dyDescent="0.3">
      <c r="A2098" s="14">
        <v>2017</v>
      </c>
      <c r="B2098" s="2">
        <v>449</v>
      </c>
    </row>
    <row r="2099" spans="1:2" x14ac:dyDescent="0.3">
      <c r="A2099" s="14">
        <v>2017</v>
      </c>
      <c r="B2099" s="2">
        <v>1099.98</v>
      </c>
    </row>
    <row r="2100" spans="1:2" x14ac:dyDescent="0.3">
      <c r="A2100" s="14">
        <v>2017</v>
      </c>
      <c r="B2100" s="2">
        <v>4999.99</v>
      </c>
    </row>
    <row r="2101" spans="1:2" x14ac:dyDescent="0.3">
      <c r="A2101" s="14">
        <v>2017</v>
      </c>
      <c r="B2101" s="2">
        <v>299.99</v>
      </c>
    </row>
    <row r="2102" spans="1:2" x14ac:dyDescent="0.3">
      <c r="A2102" s="14">
        <v>2017</v>
      </c>
      <c r="B2102" s="2">
        <v>539.98</v>
      </c>
    </row>
    <row r="2103" spans="1:2" x14ac:dyDescent="0.3">
      <c r="A2103" s="14">
        <v>2017</v>
      </c>
      <c r="B2103" s="2">
        <v>10999.98</v>
      </c>
    </row>
    <row r="2104" spans="1:2" x14ac:dyDescent="0.3">
      <c r="A2104" s="14">
        <v>2017</v>
      </c>
      <c r="B2104" s="2">
        <v>833.98</v>
      </c>
    </row>
    <row r="2105" spans="1:2" x14ac:dyDescent="0.3">
      <c r="A2105" s="14">
        <v>2017</v>
      </c>
      <c r="B2105" s="2">
        <v>869.99</v>
      </c>
    </row>
    <row r="2106" spans="1:2" x14ac:dyDescent="0.3">
      <c r="A2106" s="14">
        <v>2017</v>
      </c>
      <c r="B2106" s="2">
        <v>761.99</v>
      </c>
    </row>
    <row r="2107" spans="1:2" x14ac:dyDescent="0.3">
      <c r="A2107" s="14">
        <v>2017</v>
      </c>
      <c r="B2107" s="2">
        <v>939.98</v>
      </c>
    </row>
    <row r="2108" spans="1:2" x14ac:dyDescent="0.3">
      <c r="A2108" s="14">
        <v>2017</v>
      </c>
      <c r="B2108" s="2">
        <v>599.98</v>
      </c>
    </row>
    <row r="2109" spans="1:2" x14ac:dyDescent="0.3">
      <c r="A2109" s="14">
        <v>2017</v>
      </c>
      <c r="B2109" s="2">
        <v>539.98</v>
      </c>
    </row>
    <row r="2110" spans="1:2" x14ac:dyDescent="0.3">
      <c r="A2110" s="14">
        <v>2017</v>
      </c>
      <c r="B2110" s="2">
        <v>647.99</v>
      </c>
    </row>
    <row r="2111" spans="1:2" x14ac:dyDescent="0.3">
      <c r="A2111" s="14">
        <v>2017</v>
      </c>
      <c r="B2111" s="2">
        <v>299.99</v>
      </c>
    </row>
    <row r="2112" spans="1:2" x14ac:dyDescent="0.3">
      <c r="A2112" s="14">
        <v>2017</v>
      </c>
      <c r="B2112" s="2">
        <v>470.99</v>
      </c>
    </row>
    <row r="2113" spans="1:2" x14ac:dyDescent="0.3">
      <c r="A2113" s="14">
        <v>2017</v>
      </c>
      <c r="B2113" s="2">
        <v>149.99</v>
      </c>
    </row>
    <row r="2114" spans="1:2" x14ac:dyDescent="0.3">
      <c r="A2114" s="14">
        <v>2017</v>
      </c>
      <c r="B2114" s="2">
        <v>939.98</v>
      </c>
    </row>
    <row r="2115" spans="1:2" x14ac:dyDescent="0.3">
      <c r="A2115" s="14">
        <v>2017</v>
      </c>
      <c r="B2115" s="2">
        <v>1099.99</v>
      </c>
    </row>
    <row r="2116" spans="1:2" x14ac:dyDescent="0.3">
      <c r="A2116" s="14">
        <v>2017</v>
      </c>
      <c r="B2116" s="2">
        <v>1199.98</v>
      </c>
    </row>
    <row r="2117" spans="1:2" x14ac:dyDescent="0.3">
      <c r="A2117" s="14">
        <v>2017</v>
      </c>
      <c r="B2117" s="2">
        <v>299.98</v>
      </c>
    </row>
    <row r="2118" spans="1:2" x14ac:dyDescent="0.3">
      <c r="A2118" s="14">
        <v>2017</v>
      </c>
      <c r="B2118" s="2">
        <v>1469.99</v>
      </c>
    </row>
    <row r="2119" spans="1:2" x14ac:dyDescent="0.3">
      <c r="A2119" s="14">
        <v>2017</v>
      </c>
      <c r="B2119" s="2">
        <v>1665.98</v>
      </c>
    </row>
    <row r="2120" spans="1:2" x14ac:dyDescent="0.3">
      <c r="A2120" s="14">
        <v>2017</v>
      </c>
      <c r="B2120" s="2">
        <v>2999.99</v>
      </c>
    </row>
    <row r="2121" spans="1:2" x14ac:dyDescent="0.3">
      <c r="A2121" s="14">
        <v>2017</v>
      </c>
      <c r="B2121" s="2">
        <v>2499.9899999999998</v>
      </c>
    </row>
    <row r="2122" spans="1:2" x14ac:dyDescent="0.3">
      <c r="A2122" s="14">
        <v>2017</v>
      </c>
      <c r="B2122" s="2">
        <v>402.99</v>
      </c>
    </row>
    <row r="2123" spans="1:2" x14ac:dyDescent="0.3">
      <c r="A2123" s="14">
        <v>2017</v>
      </c>
      <c r="B2123" s="2">
        <v>549.99</v>
      </c>
    </row>
    <row r="2124" spans="1:2" x14ac:dyDescent="0.3">
      <c r="A2124" s="14">
        <v>2017</v>
      </c>
      <c r="B2124" s="2">
        <v>4999.99</v>
      </c>
    </row>
    <row r="2125" spans="1:2" x14ac:dyDescent="0.3">
      <c r="A2125" s="14">
        <v>2017</v>
      </c>
      <c r="B2125" s="2">
        <v>619.99</v>
      </c>
    </row>
    <row r="2126" spans="1:2" x14ac:dyDescent="0.3">
      <c r="A2126" s="14">
        <v>2017</v>
      </c>
      <c r="B2126" s="2">
        <v>1295.98</v>
      </c>
    </row>
    <row r="2127" spans="1:2" x14ac:dyDescent="0.3">
      <c r="A2127" s="14">
        <v>2017</v>
      </c>
      <c r="B2127" s="2">
        <v>1739.98</v>
      </c>
    </row>
    <row r="2128" spans="1:2" x14ac:dyDescent="0.3">
      <c r="A2128" s="14">
        <v>2017</v>
      </c>
      <c r="B2128" s="2">
        <v>1099.98</v>
      </c>
    </row>
    <row r="2129" spans="1:2" x14ac:dyDescent="0.3">
      <c r="A2129" s="14">
        <v>2017</v>
      </c>
      <c r="B2129" s="2">
        <v>3265.98</v>
      </c>
    </row>
    <row r="2130" spans="1:2" x14ac:dyDescent="0.3">
      <c r="A2130" s="14">
        <v>2017</v>
      </c>
      <c r="B2130" s="2">
        <v>1067.98</v>
      </c>
    </row>
    <row r="2131" spans="1:2" x14ac:dyDescent="0.3">
      <c r="A2131" s="14">
        <v>2017</v>
      </c>
      <c r="B2131" s="2">
        <v>7999.98</v>
      </c>
    </row>
    <row r="2132" spans="1:2" x14ac:dyDescent="0.3">
      <c r="A2132" s="14">
        <v>2017</v>
      </c>
      <c r="B2132" s="2">
        <v>1665.98</v>
      </c>
    </row>
    <row r="2133" spans="1:2" x14ac:dyDescent="0.3">
      <c r="A2133" s="14">
        <v>2017</v>
      </c>
      <c r="B2133" s="2">
        <v>299.99</v>
      </c>
    </row>
    <row r="2134" spans="1:2" x14ac:dyDescent="0.3">
      <c r="A2134" s="14">
        <v>2017</v>
      </c>
      <c r="B2134" s="2">
        <v>250.99</v>
      </c>
    </row>
    <row r="2135" spans="1:2" x14ac:dyDescent="0.3">
      <c r="A2135" s="14">
        <v>2017</v>
      </c>
      <c r="B2135" s="2">
        <v>879.98</v>
      </c>
    </row>
    <row r="2136" spans="1:2" x14ac:dyDescent="0.3">
      <c r="A2136" s="14">
        <v>2017</v>
      </c>
      <c r="B2136" s="2">
        <v>1099.98</v>
      </c>
    </row>
    <row r="2137" spans="1:2" x14ac:dyDescent="0.3">
      <c r="A2137" s="14">
        <v>2017</v>
      </c>
      <c r="B2137" s="2">
        <v>999.99</v>
      </c>
    </row>
    <row r="2138" spans="1:2" x14ac:dyDescent="0.3">
      <c r="A2138" s="14">
        <v>2017</v>
      </c>
      <c r="B2138" s="2">
        <v>501.98</v>
      </c>
    </row>
    <row r="2139" spans="1:2" x14ac:dyDescent="0.3">
      <c r="A2139" s="14">
        <v>2017</v>
      </c>
      <c r="B2139" s="2">
        <v>3999.99</v>
      </c>
    </row>
    <row r="2140" spans="1:2" x14ac:dyDescent="0.3">
      <c r="A2140" s="14">
        <v>2017</v>
      </c>
      <c r="B2140" s="2">
        <v>1523.98</v>
      </c>
    </row>
    <row r="2141" spans="1:2" x14ac:dyDescent="0.3">
      <c r="A2141" s="14">
        <v>2017</v>
      </c>
      <c r="B2141" s="2">
        <v>10599.98</v>
      </c>
    </row>
    <row r="2142" spans="1:2" x14ac:dyDescent="0.3">
      <c r="A2142" s="14">
        <v>2017</v>
      </c>
      <c r="B2142" s="2">
        <v>3999.98</v>
      </c>
    </row>
    <row r="2143" spans="1:2" x14ac:dyDescent="0.3">
      <c r="A2143" s="14">
        <v>2017</v>
      </c>
      <c r="B2143" s="2">
        <v>489.99</v>
      </c>
    </row>
    <row r="2144" spans="1:2" x14ac:dyDescent="0.3">
      <c r="A2144" s="14">
        <v>2017</v>
      </c>
      <c r="B2144" s="2">
        <v>858</v>
      </c>
    </row>
    <row r="2145" spans="1:2" x14ac:dyDescent="0.3">
      <c r="A2145" s="14">
        <v>2017</v>
      </c>
      <c r="B2145" s="2">
        <v>299.99</v>
      </c>
    </row>
    <row r="2146" spans="1:2" x14ac:dyDescent="0.3">
      <c r="A2146" s="14">
        <v>2017</v>
      </c>
      <c r="B2146" s="2">
        <v>539.98</v>
      </c>
    </row>
    <row r="2147" spans="1:2" x14ac:dyDescent="0.3">
      <c r="A2147" s="14">
        <v>2017</v>
      </c>
      <c r="B2147" s="2">
        <v>299.99</v>
      </c>
    </row>
    <row r="2148" spans="1:2" x14ac:dyDescent="0.3">
      <c r="A2148" s="14">
        <v>2017</v>
      </c>
      <c r="B2148" s="2">
        <v>999.99</v>
      </c>
    </row>
    <row r="2149" spans="1:2" x14ac:dyDescent="0.3">
      <c r="A2149" s="14">
        <v>2017</v>
      </c>
      <c r="B2149" s="2">
        <v>693.98</v>
      </c>
    </row>
    <row r="2150" spans="1:2" x14ac:dyDescent="0.3">
      <c r="A2150" s="14">
        <v>2017</v>
      </c>
      <c r="B2150" s="2">
        <v>416.99</v>
      </c>
    </row>
    <row r="2151" spans="1:2" x14ac:dyDescent="0.3">
      <c r="A2151" s="14">
        <v>2017</v>
      </c>
      <c r="B2151" s="2">
        <v>419.98</v>
      </c>
    </row>
    <row r="2152" spans="1:2" x14ac:dyDescent="0.3">
      <c r="A2152" s="14">
        <v>2017</v>
      </c>
      <c r="B2152" s="2">
        <v>647.99</v>
      </c>
    </row>
    <row r="2153" spans="1:2" x14ac:dyDescent="0.3">
      <c r="A2153" s="14">
        <v>2017</v>
      </c>
      <c r="B2153" s="2">
        <v>539.98</v>
      </c>
    </row>
    <row r="2154" spans="1:2" x14ac:dyDescent="0.3">
      <c r="A2154" s="14">
        <v>2017</v>
      </c>
      <c r="B2154" s="2">
        <v>1999.98</v>
      </c>
    </row>
    <row r="2155" spans="1:2" x14ac:dyDescent="0.3">
      <c r="A2155" s="14">
        <v>2017</v>
      </c>
      <c r="B2155" s="2">
        <v>5299.99</v>
      </c>
    </row>
    <row r="2156" spans="1:2" x14ac:dyDescent="0.3">
      <c r="A2156" s="14">
        <v>2017</v>
      </c>
      <c r="B2156" s="2">
        <v>1751.98</v>
      </c>
    </row>
    <row r="2157" spans="1:2" x14ac:dyDescent="0.3">
      <c r="A2157" s="14">
        <v>2017</v>
      </c>
      <c r="B2157" s="2">
        <v>979.98</v>
      </c>
    </row>
    <row r="2158" spans="1:2" x14ac:dyDescent="0.3">
      <c r="A2158" s="14">
        <v>2017</v>
      </c>
      <c r="B2158" s="2">
        <v>209.99</v>
      </c>
    </row>
    <row r="2159" spans="1:2" x14ac:dyDescent="0.3">
      <c r="A2159" s="14">
        <v>2017</v>
      </c>
      <c r="B2159" s="2">
        <v>551.99</v>
      </c>
    </row>
    <row r="2160" spans="1:2" x14ac:dyDescent="0.3">
      <c r="A2160" s="14">
        <v>2017</v>
      </c>
      <c r="B2160" s="2">
        <v>2699.99</v>
      </c>
    </row>
    <row r="2161" spans="1:2" x14ac:dyDescent="0.3">
      <c r="A2161" s="14">
        <v>2017</v>
      </c>
      <c r="B2161" s="2">
        <v>599.98</v>
      </c>
    </row>
    <row r="2162" spans="1:2" x14ac:dyDescent="0.3">
      <c r="A2162" s="14">
        <v>2017</v>
      </c>
      <c r="B2162" s="2">
        <v>2199.98</v>
      </c>
    </row>
    <row r="2163" spans="1:2" x14ac:dyDescent="0.3">
      <c r="A2163" s="14">
        <v>2017</v>
      </c>
      <c r="B2163" s="2">
        <v>4999.9799999999996</v>
      </c>
    </row>
    <row r="2164" spans="1:2" x14ac:dyDescent="0.3">
      <c r="A2164" s="14">
        <v>2017</v>
      </c>
      <c r="B2164" s="2">
        <v>549.99</v>
      </c>
    </row>
    <row r="2165" spans="1:2" x14ac:dyDescent="0.3">
      <c r="A2165" s="14">
        <v>2017</v>
      </c>
      <c r="B2165" s="2">
        <v>499.99</v>
      </c>
    </row>
    <row r="2166" spans="1:2" x14ac:dyDescent="0.3">
      <c r="A2166" s="14">
        <v>2017</v>
      </c>
      <c r="B2166" s="2">
        <v>749.99</v>
      </c>
    </row>
    <row r="2167" spans="1:2" x14ac:dyDescent="0.3">
      <c r="A2167" s="14">
        <v>2017</v>
      </c>
      <c r="B2167" s="2">
        <v>346.99</v>
      </c>
    </row>
    <row r="2168" spans="1:2" x14ac:dyDescent="0.3">
      <c r="A2168" s="14">
        <v>2017</v>
      </c>
      <c r="B2168" s="2">
        <v>470.99</v>
      </c>
    </row>
    <row r="2169" spans="1:2" x14ac:dyDescent="0.3">
      <c r="A2169" s="14">
        <v>2017</v>
      </c>
      <c r="B2169" s="2">
        <v>3499.99</v>
      </c>
    </row>
    <row r="2170" spans="1:2" x14ac:dyDescent="0.3">
      <c r="A2170" s="14">
        <v>2017</v>
      </c>
      <c r="B2170" s="2">
        <v>999.99</v>
      </c>
    </row>
    <row r="2171" spans="1:2" x14ac:dyDescent="0.3">
      <c r="A2171" s="14">
        <v>2017</v>
      </c>
      <c r="B2171" s="2">
        <v>2939.98</v>
      </c>
    </row>
    <row r="2172" spans="1:2" x14ac:dyDescent="0.3">
      <c r="A2172" s="14">
        <v>2017</v>
      </c>
      <c r="B2172" s="2">
        <v>1599.98</v>
      </c>
    </row>
    <row r="2173" spans="1:2" x14ac:dyDescent="0.3">
      <c r="A2173" s="14">
        <v>2017</v>
      </c>
      <c r="B2173" s="2">
        <v>1632.99</v>
      </c>
    </row>
    <row r="2174" spans="1:2" x14ac:dyDescent="0.3">
      <c r="A2174" s="14">
        <v>2017</v>
      </c>
      <c r="B2174" s="2">
        <v>299.99</v>
      </c>
    </row>
    <row r="2175" spans="1:2" x14ac:dyDescent="0.3">
      <c r="A2175" s="14">
        <v>2017</v>
      </c>
      <c r="B2175" s="2">
        <v>1799.99</v>
      </c>
    </row>
    <row r="2176" spans="1:2" x14ac:dyDescent="0.3">
      <c r="A2176" s="14">
        <v>2017</v>
      </c>
      <c r="B2176" s="2">
        <v>939.98</v>
      </c>
    </row>
    <row r="2177" spans="1:2" x14ac:dyDescent="0.3">
      <c r="A2177" s="14">
        <v>2017</v>
      </c>
      <c r="B2177" s="2">
        <v>1665.98</v>
      </c>
    </row>
    <row r="2178" spans="1:2" x14ac:dyDescent="0.3">
      <c r="A2178" s="14">
        <v>2017</v>
      </c>
      <c r="B2178" s="2">
        <v>470.99</v>
      </c>
    </row>
    <row r="2179" spans="1:2" x14ac:dyDescent="0.3">
      <c r="A2179" s="14">
        <v>2017</v>
      </c>
      <c r="B2179" s="2">
        <v>2299.9899999999998</v>
      </c>
    </row>
    <row r="2180" spans="1:2" x14ac:dyDescent="0.3">
      <c r="A2180" s="14">
        <v>2017</v>
      </c>
      <c r="B2180" s="2">
        <v>551.99</v>
      </c>
    </row>
    <row r="2181" spans="1:2" x14ac:dyDescent="0.3">
      <c r="A2181" s="14">
        <v>2017</v>
      </c>
      <c r="B2181" s="2">
        <v>3361.98</v>
      </c>
    </row>
    <row r="2182" spans="1:2" x14ac:dyDescent="0.3">
      <c r="A2182" s="14">
        <v>2017</v>
      </c>
      <c r="B2182" s="2">
        <v>539.98</v>
      </c>
    </row>
    <row r="2183" spans="1:2" x14ac:dyDescent="0.3">
      <c r="A2183" s="14">
        <v>2017</v>
      </c>
      <c r="B2183" s="2">
        <v>189.99</v>
      </c>
    </row>
    <row r="2184" spans="1:2" x14ac:dyDescent="0.3">
      <c r="A2184" s="14">
        <v>2017</v>
      </c>
      <c r="B2184" s="2">
        <v>551.99</v>
      </c>
    </row>
    <row r="2185" spans="1:2" x14ac:dyDescent="0.3">
      <c r="A2185" s="14">
        <v>2017</v>
      </c>
      <c r="B2185" s="2">
        <v>209.99</v>
      </c>
    </row>
    <row r="2186" spans="1:2" x14ac:dyDescent="0.3">
      <c r="A2186" s="14">
        <v>2017</v>
      </c>
      <c r="B2186" s="2">
        <v>269.99</v>
      </c>
    </row>
    <row r="2187" spans="1:2" x14ac:dyDescent="0.3">
      <c r="A2187" s="14">
        <v>2017</v>
      </c>
      <c r="B2187" s="2">
        <v>858</v>
      </c>
    </row>
    <row r="2188" spans="1:2" x14ac:dyDescent="0.3">
      <c r="A2188" s="14">
        <v>2017</v>
      </c>
      <c r="B2188" s="2">
        <v>939.98</v>
      </c>
    </row>
    <row r="2189" spans="1:2" x14ac:dyDescent="0.3">
      <c r="A2189" s="14">
        <v>2017</v>
      </c>
      <c r="B2189" s="2">
        <v>346.99</v>
      </c>
    </row>
    <row r="2190" spans="1:2" x14ac:dyDescent="0.3">
      <c r="A2190" s="14">
        <v>2017</v>
      </c>
      <c r="B2190" s="2">
        <v>1665.98</v>
      </c>
    </row>
    <row r="2191" spans="1:2" x14ac:dyDescent="0.3">
      <c r="A2191" s="14">
        <v>2017</v>
      </c>
      <c r="B2191" s="2">
        <v>599.99</v>
      </c>
    </row>
    <row r="2192" spans="1:2" x14ac:dyDescent="0.3">
      <c r="A2192" s="14">
        <v>2017</v>
      </c>
      <c r="B2192" s="2">
        <v>749.99</v>
      </c>
    </row>
    <row r="2193" spans="1:2" x14ac:dyDescent="0.3">
      <c r="A2193" s="14">
        <v>2017</v>
      </c>
      <c r="B2193" s="2">
        <v>9999.98</v>
      </c>
    </row>
    <row r="2194" spans="1:2" x14ac:dyDescent="0.3">
      <c r="A2194" s="14">
        <v>2017</v>
      </c>
      <c r="B2194" s="2">
        <v>1499.99</v>
      </c>
    </row>
    <row r="2195" spans="1:2" x14ac:dyDescent="0.3">
      <c r="A2195" s="14">
        <v>2017</v>
      </c>
      <c r="B2195" s="2">
        <v>2499.9899999999998</v>
      </c>
    </row>
    <row r="2196" spans="1:2" x14ac:dyDescent="0.3">
      <c r="A2196" s="14">
        <v>2017</v>
      </c>
      <c r="B2196" s="2">
        <v>4599.9799999999996</v>
      </c>
    </row>
    <row r="2197" spans="1:2" x14ac:dyDescent="0.3">
      <c r="A2197" s="14">
        <v>2017</v>
      </c>
      <c r="B2197" s="2">
        <v>416.99</v>
      </c>
    </row>
    <row r="2198" spans="1:2" x14ac:dyDescent="0.3">
      <c r="A2198" s="14">
        <v>2017</v>
      </c>
      <c r="B2198" s="2">
        <v>832.99</v>
      </c>
    </row>
    <row r="2199" spans="1:2" x14ac:dyDescent="0.3">
      <c r="A2199" s="14">
        <v>2017</v>
      </c>
      <c r="B2199" s="2">
        <v>1320.99</v>
      </c>
    </row>
    <row r="2200" spans="1:2" x14ac:dyDescent="0.3">
      <c r="A2200" s="14">
        <v>2017</v>
      </c>
      <c r="B2200" s="2">
        <v>7999.98</v>
      </c>
    </row>
    <row r="2201" spans="1:2" x14ac:dyDescent="0.3">
      <c r="A2201" s="14">
        <v>2017</v>
      </c>
      <c r="B2201" s="2">
        <v>749.99</v>
      </c>
    </row>
    <row r="2202" spans="1:2" x14ac:dyDescent="0.3">
      <c r="A2202" s="14">
        <v>2017</v>
      </c>
      <c r="B2202" s="2">
        <v>489.99</v>
      </c>
    </row>
    <row r="2203" spans="1:2" x14ac:dyDescent="0.3">
      <c r="A2203" s="14">
        <v>2017</v>
      </c>
      <c r="B2203" s="2">
        <v>329.99</v>
      </c>
    </row>
    <row r="2204" spans="1:2" x14ac:dyDescent="0.3">
      <c r="A2204" s="14">
        <v>2017</v>
      </c>
      <c r="B2204" s="2">
        <v>339.99</v>
      </c>
    </row>
    <row r="2205" spans="1:2" x14ac:dyDescent="0.3">
      <c r="A2205" s="14">
        <v>2017</v>
      </c>
      <c r="B2205" s="2">
        <v>419.98</v>
      </c>
    </row>
    <row r="2206" spans="1:2" x14ac:dyDescent="0.3">
      <c r="A2206" s="14">
        <v>2017</v>
      </c>
      <c r="B2206" s="2">
        <v>5299.99</v>
      </c>
    </row>
    <row r="2207" spans="1:2" x14ac:dyDescent="0.3">
      <c r="A2207" s="14">
        <v>2017</v>
      </c>
      <c r="B2207" s="2">
        <v>1799.99</v>
      </c>
    </row>
    <row r="2208" spans="1:2" x14ac:dyDescent="0.3">
      <c r="A2208" s="14">
        <v>2017</v>
      </c>
      <c r="B2208" s="2">
        <v>329.99</v>
      </c>
    </row>
    <row r="2209" spans="1:2" x14ac:dyDescent="0.3">
      <c r="A2209" s="14">
        <v>2017</v>
      </c>
      <c r="B2209" s="2">
        <v>469.99</v>
      </c>
    </row>
    <row r="2210" spans="1:2" x14ac:dyDescent="0.3">
      <c r="A2210" s="14">
        <v>2017</v>
      </c>
      <c r="B2210" s="2">
        <v>833.98</v>
      </c>
    </row>
    <row r="2211" spans="1:2" x14ac:dyDescent="0.3">
      <c r="A2211" s="14">
        <v>2017</v>
      </c>
      <c r="B2211" s="2">
        <v>7999.98</v>
      </c>
    </row>
    <row r="2212" spans="1:2" x14ac:dyDescent="0.3">
      <c r="A2212" s="14">
        <v>2017</v>
      </c>
      <c r="B2212" s="2">
        <v>3999.98</v>
      </c>
    </row>
    <row r="2213" spans="1:2" x14ac:dyDescent="0.3">
      <c r="A2213" s="14">
        <v>2017</v>
      </c>
      <c r="B2213" s="2">
        <v>1199.98</v>
      </c>
    </row>
    <row r="2214" spans="1:2" x14ac:dyDescent="0.3">
      <c r="A2214" s="14">
        <v>2017</v>
      </c>
      <c r="B2214" s="2">
        <v>1999.99</v>
      </c>
    </row>
    <row r="2215" spans="1:2" x14ac:dyDescent="0.3">
      <c r="A2215" s="14">
        <v>2017</v>
      </c>
      <c r="B2215" s="2">
        <v>299.99</v>
      </c>
    </row>
    <row r="2216" spans="1:2" x14ac:dyDescent="0.3">
      <c r="A2216" s="14">
        <v>2017</v>
      </c>
      <c r="B2216" s="2">
        <v>1199.98</v>
      </c>
    </row>
    <row r="2217" spans="1:2" x14ac:dyDescent="0.3">
      <c r="A2217" s="14">
        <v>2017</v>
      </c>
      <c r="B2217" s="2">
        <v>209.99</v>
      </c>
    </row>
    <row r="2218" spans="1:2" x14ac:dyDescent="0.3">
      <c r="A2218" s="14">
        <v>2017</v>
      </c>
      <c r="B2218" s="2">
        <v>539.98</v>
      </c>
    </row>
    <row r="2219" spans="1:2" x14ac:dyDescent="0.3">
      <c r="A2219" s="14">
        <v>2017</v>
      </c>
      <c r="B2219" s="2">
        <v>249.99</v>
      </c>
    </row>
    <row r="2220" spans="1:2" x14ac:dyDescent="0.3">
      <c r="A2220" s="14">
        <v>2017</v>
      </c>
      <c r="B2220" s="2">
        <v>999.99</v>
      </c>
    </row>
    <row r="2221" spans="1:2" x14ac:dyDescent="0.3">
      <c r="A2221" s="14">
        <v>2017</v>
      </c>
      <c r="B2221" s="2">
        <v>269.99</v>
      </c>
    </row>
    <row r="2222" spans="1:2" x14ac:dyDescent="0.3">
      <c r="A2222" s="14">
        <v>2017</v>
      </c>
      <c r="B2222" s="2">
        <v>1239.98</v>
      </c>
    </row>
    <row r="2223" spans="1:2" x14ac:dyDescent="0.3">
      <c r="A2223" s="14">
        <v>2017</v>
      </c>
      <c r="B2223" s="2">
        <v>599.99</v>
      </c>
    </row>
    <row r="2224" spans="1:2" x14ac:dyDescent="0.3">
      <c r="A2224" s="14">
        <v>2017</v>
      </c>
      <c r="B2224" s="2">
        <v>5199.9799999999996</v>
      </c>
    </row>
    <row r="2225" spans="1:2" x14ac:dyDescent="0.3">
      <c r="A2225" s="14">
        <v>2017</v>
      </c>
      <c r="B2225" s="2">
        <v>4999.99</v>
      </c>
    </row>
    <row r="2226" spans="1:2" x14ac:dyDescent="0.3">
      <c r="A2226" s="14">
        <v>2017</v>
      </c>
      <c r="B2226" s="2">
        <v>499.99</v>
      </c>
    </row>
    <row r="2227" spans="1:2" x14ac:dyDescent="0.3">
      <c r="A2227" s="14">
        <v>2017</v>
      </c>
      <c r="B2227" s="2">
        <v>761.99</v>
      </c>
    </row>
    <row r="2228" spans="1:2" x14ac:dyDescent="0.3">
      <c r="A2228" s="14">
        <v>2017</v>
      </c>
      <c r="B2228" s="2">
        <v>12999.98</v>
      </c>
    </row>
    <row r="2229" spans="1:2" x14ac:dyDescent="0.3">
      <c r="A2229" s="14">
        <v>2017</v>
      </c>
      <c r="B2229" s="2">
        <v>501.98</v>
      </c>
    </row>
    <row r="2230" spans="1:2" x14ac:dyDescent="0.3">
      <c r="A2230" s="14">
        <v>2017</v>
      </c>
      <c r="B2230" s="2">
        <v>1499.99</v>
      </c>
    </row>
    <row r="2231" spans="1:2" x14ac:dyDescent="0.3">
      <c r="A2231" s="14">
        <v>2017</v>
      </c>
      <c r="B2231" s="2">
        <v>449</v>
      </c>
    </row>
    <row r="2232" spans="1:2" x14ac:dyDescent="0.3">
      <c r="A2232" s="14">
        <v>2017</v>
      </c>
      <c r="B2232" s="2">
        <v>269.99</v>
      </c>
    </row>
    <row r="2233" spans="1:2" x14ac:dyDescent="0.3">
      <c r="A2233" s="14">
        <v>2017</v>
      </c>
      <c r="B2233" s="2">
        <v>979.98</v>
      </c>
    </row>
    <row r="2234" spans="1:2" x14ac:dyDescent="0.3">
      <c r="A2234" s="14">
        <v>2017</v>
      </c>
      <c r="B2234" s="2">
        <v>419.98</v>
      </c>
    </row>
    <row r="2235" spans="1:2" x14ac:dyDescent="0.3">
      <c r="A2235" s="14">
        <v>2017</v>
      </c>
      <c r="B2235" s="2">
        <v>6999.98</v>
      </c>
    </row>
    <row r="2236" spans="1:2" x14ac:dyDescent="0.3">
      <c r="A2236" s="14">
        <v>2017</v>
      </c>
      <c r="B2236" s="2">
        <v>349.99</v>
      </c>
    </row>
    <row r="2237" spans="1:2" x14ac:dyDescent="0.3">
      <c r="A2237" s="14">
        <v>2017</v>
      </c>
      <c r="B2237" s="2">
        <v>3199.99</v>
      </c>
    </row>
    <row r="2238" spans="1:2" x14ac:dyDescent="0.3">
      <c r="A2238" s="14">
        <v>2017</v>
      </c>
      <c r="B2238" s="2">
        <v>999.98</v>
      </c>
    </row>
    <row r="2239" spans="1:2" x14ac:dyDescent="0.3">
      <c r="A2239" s="14">
        <v>2017</v>
      </c>
      <c r="B2239" s="2">
        <v>1199.98</v>
      </c>
    </row>
    <row r="2240" spans="1:2" x14ac:dyDescent="0.3">
      <c r="A2240" s="14">
        <v>2017</v>
      </c>
      <c r="B2240" s="2">
        <v>1499.99</v>
      </c>
    </row>
    <row r="2241" spans="1:2" x14ac:dyDescent="0.3">
      <c r="A2241" s="14">
        <v>2017</v>
      </c>
      <c r="B2241" s="2">
        <v>5499.99</v>
      </c>
    </row>
    <row r="2242" spans="1:2" x14ac:dyDescent="0.3">
      <c r="A2242" s="14">
        <v>2017</v>
      </c>
      <c r="B2242" s="2">
        <v>999.99</v>
      </c>
    </row>
    <row r="2243" spans="1:2" x14ac:dyDescent="0.3">
      <c r="A2243" s="14">
        <v>2017</v>
      </c>
      <c r="B2243" s="2">
        <v>749.99</v>
      </c>
    </row>
    <row r="2244" spans="1:2" x14ac:dyDescent="0.3">
      <c r="A2244" s="14">
        <v>2017</v>
      </c>
      <c r="B2244" s="2">
        <v>1559.99</v>
      </c>
    </row>
    <row r="2245" spans="1:2" x14ac:dyDescent="0.3">
      <c r="A2245" s="14">
        <v>2017</v>
      </c>
      <c r="B2245" s="2">
        <v>599.98</v>
      </c>
    </row>
    <row r="2246" spans="1:2" x14ac:dyDescent="0.3">
      <c r="A2246" s="14">
        <v>2017</v>
      </c>
      <c r="B2246" s="2">
        <v>1199.98</v>
      </c>
    </row>
    <row r="2247" spans="1:2" x14ac:dyDescent="0.3">
      <c r="A2247" s="14">
        <v>2017</v>
      </c>
      <c r="B2247" s="2">
        <v>2939.98</v>
      </c>
    </row>
    <row r="2248" spans="1:2" x14ac:dyDescent="0.3">
      <c r="A2248" s="14">
        <v>2017</v>
      </c>
      <c r="B2248" s="2">
        <v>449.99</v>
      </c>
    </row>
    <row r="2249" spans="1:2" x14ac:dyDescent="0.3">
      <c r="A2249" s="14">
        <v>2017</v>
      </c>
      <c r="B2249" s="2">
        <v>429</v>
      </c>
    </row>
    <row r="2250" spans="1:2" x14ac:dyDescent="0.3">
      <c r="A2250" s="14">
        <v>2017</v>
      </c>
      <c r="B2250" s="2">
        <v>2499.9899999999998</v>
      </c>
    </row>
    <row r="2251" spans="1:2" x14ac:dyDescent="0.3">
      <c r="A2251" s="14">
        <v>2017</v>
      </c>
      <c r="B2251" s="2">
        <v>599.98</v>
      </c>
    </row>
    <row r="2252" spans="1:2" x14ac:dyDescent="0.3">
      <c r="A2252" s="14">
        <v>2017</v>
      </c>
      <c r="B2252" s="2">
        <v>599.98</v>
      </c>
    </row>
    <row r="2253" spans="1:2" x14ac:dyDescent="0.3">
      <c r="A2253" s="14">
        <v>2017</v>
      </c>
      <c r="B2253" s="2">
        <v>939.98</v>
      </c>
    </row>
    <row r="2254" spans="1:2" x14ac:dyDescent="0.3">
      <c r="A2254" s="14">
        <v>2017</v>
      </c>
      <c r="B2254" s="2">
        <v>1680.99</v>
      </c>
    </row>
    <row r="2255" spans="1:2" x14ac:dyDescent="0.3">
      <c r="A2255" s="14">
        <v>2017</v>
      </c>
      <c r="B2255" s="2">
        <v>416.99</v>
      </c>
    </row>
    <row r="2256" spans="1:2" x14ac:dyDescent="0.3">
      <c r="A2256" s="14">
        <v>2017</v>
      </c>
      <c r="B2256" s="2">
        <v>439.99</v>
      </c>
    </row>
    <row r="2257" spans="1:2" x14ac:dyDescent="0.3">
      <c r="A2257" s="14">
        <v>2017</v>
      </c>
      <c r="B2257" s="2">
        <v>6399.98</v>
      </c>
    </row>
    <row r="2258" spans="1:2" x14ac:dyDescent="0.3">
      <c r="A2258" s="14">
        <v>2017</v>
      </c>
      <c r="B2258" s="2">
        <v>6999.98</v>
      </c>
    </row>
    <row r="2259" spans="1:2" x14ac:dyDescent="0.3">
      <c r="A2259" s="14">
        <v>2017</v>
      </c>
      <c r="B2259" s="2">
        <v>299.99</v>
      </c>
    </row>
    <row r="2260" spans="1:2" x14ac:dyDescent="0.3">
      <c r="A2260" s="14">
        <v>2017</v>
      </c>
      <c r="B2260" s="2">
        <v>209.99</v>
      </c>
    </row>
    <row r="2261" spans="1:2" x14ac:dyDescent="0.3">
      <c r="A2261" s="14">
        <v>2017</v>
      </c>
      <c r="B2261" s="2">
        <v>699.98</v>
      </c>
    </row>
    <row r="2262" spans="1:2" x14ac:dyDescent="0.3">
      <c r="A2262" s="14">
        <v>2017</v>
      </c>
      <c r="B2262" s="2">
        <v>2299.9899999999998</v>
      </c>
    </row>
    <row r="2263" spans="1:2" x14ac:dyDescent="0.3">
      <c r="A2263" s="14">
        <v>2017</v>
      </c>
      <c r="B2263" s="2">
        <v>1199.98</v>
      </c>
    </row>
    <row r="2264" spans="1:2" x14ac:dyDescent="0.3">
      <c r="A2264" s="14">
        <v>2017</v>
      </c>
      <c r="B2264" s="2">
        <v>2641.98</v>
      </c>
    </row>
    <row r="2265" spans="1:2" x14ac:dyDescent="0.3">
      <c r="A2265" s="14">
        <v>2017</v>
      </c>
      <c r="B2265" s="2">
        <v>939.98</v>
      </c>
    </row>
    <row r="2266" spans="1:2" x14ac:dyDescent="0.3">
      <c r="A2266" s="14">
        <v>2017</v>
      </c>
      <c r="B2266" s="2">
        <v>1999.98</v>
      </c>
    </row>
    <row r="2267" spans="1:2" x14ac:dyDescent="0.3">
      <c r="A2267" s="14">
        <v>2017</v>
      </c>
      <c r="B2267" s="2">
        <v>3499.99</v>
      </c>
    </row>
    <row r="2268" spans="1:2" x14ac:dyDescent="0.3">
      <c r="A2268" s="14">
        <v>2017</v>
      </c>
      <c r="B2268" s="2">
        <v>9999.98</v>
      </c>
    </row>
    <row r="2269" spans="1:2" x14ac:dyDescent="0.3">
      <c r="A2269" s="14">
        <v>2017</v>
      </c>
      <c r="B2269" s="2">
        <v>693.98</v>
      </c>
    </row>
    <row r="2270" spans="1:2" x14ac:dyDescent="0.3">
      <c r="A2270" s="14">
        <v>2017</v>
      </c>
      <c r="B2270" s="2">
        <v>3199.99</v>
      </c>
    </row>
    <row r="2271" spans="1:2" x14ac:dyDescent="0.3">
      <c r="A2271" s="14">
        <v>2017</v>
      </c>
      <c r="B2271" s="2">
        <v>939.98</v>
      </c>
    </row>
    <row r="2272" spans="1:2" x14ac:dyDescent="0.3">
      <c r="A2272" s="14">
        <v>2017</v>
      </c>
      <c r="B2272" s="2">
        <v>875.99</v>
      </c>
    </row>
    <row r="2273" spans="1:2" x14ac:dyDescent="0.3">
      <c r="A2273" s="14">
        <v>2017</v>
      </c>
      <c r="B2273" s="2">
        <v>599.98</v>
      </c>
    </row>
    <row r="2274" spans="1:2" x14ac:dyDescent="0.3">
      <c r="A2274" s="14">
        <v>2017</v>
      </c>
      <c r="B2274" s="2">
        <v>339.99</v>
      </c>
    </row>
    <row r="2275" spans="1:2" x14ac:dyDescent="0.3">
      <c r="A2275" s="14">
        <v>2017</v>
      </c>
      <c r="B2275" s="2">
        <v>999.99</v>
      </c>
    </row>
    <row r="2276" spans="1:2" x14ac:dyDescent="0.3">
      <c r="A2276" s="14">
        <v>2017</v>
      </c>
      <c r="B2276" s="2">
        <v>1665.98</v>
      </c>
    </row>
    <row r="2277" spans="1:2" x14ac:dyDescent="0.3">
      <c r="A2277" s="14">
        <v>2017</v>
      </c>
      <c r="B2277" s="2">
        <v>4999.99</v>
      </c>
    </row>
    <row r="2278" spans="1:2" x14ac:dyDescent="0.3">
      <c r="A2278" s="14">
        <v>2017</v>
      </c>
      <c r="B2278" s="2">
        <v>2499.9899999999998</v>
      </c>
    </row>
    <row r="2279" spans="1:2" x14ac:dyDescent="0.3">
      <c r="A2279" s="14">
        <v>2017</v>
      </c>
      <c r="B2279" s="2">
        <v>470.99</v>
      </c>
    </row>
    <row r="2280" spans="1:2" x14ac:dyDescent="0.3">
      <c r="A2280" s="14">
        <v>2017</v>
      </c>
      <c r="B2280" s="2">
        <v>1751.98</v>
      </c>
    </row>
    <row r="2281" spans="1:2" x14ac:dyDescent="0.3">
      <c r="A2281" s="14">
        <v>2017</v>
      </c>
      <c r="B2281" s="2">
        <v>489.99</v>
      </c>
    </row>
    <row r="2282" spans="1:2" x14ac:dyDescent="0.3">
      <c r="A2282" s="14">
        <v>2017</v>
      </c>
      <c r="B2282" s="2">
        <v>299.98</v>
      </c>
    </row>
    <row r="2283" spans="1:2" x14ac:dyDescent="0.3">
      <c r="A2283" s="14">
        <v>2017</v>
      </c>
      <c r="B2283" s="2">
        <v>419.98</v>
      </c>
    </row>
    <row r="2284" spans="1:2" x14ac:dyDescent="0.3">
      <c r="A2284" s="14">
        <v>2017</v>
      </c>
      <c r="B2284" s="2">
        <v>749.99</v>
      </c>
    </row>
    <row r="2285" spans="1:2" x14ac:dyDescent="0.3">
      <c r="A2285" s="14">
        <v>2017</v>
      </c>
      <c r="B2285" s="2">
        <v>11999.98</v>
      </c>
    </row>
    <row r="2286" spans="1:2" x14ac:dyDescent="0.3">
      <c r="A2286" s="14">
        <v>2017</v>
      </c>
      <c r="B2286" s="2">
        <v>549.99</v>
      </c>
    </row>
    <row r="2287" spans="1:2" x14ac:dyDescent="0.3">
      <c r="A2287" s="14">
        <v>2017</v>
      </c>
      <c r="B2287" s="2">
        <v>939.98</v>
      </c>
    </row>
    <row r="2288" spans="1:2" x14ac:dyDescent="0.3">
      <c r="A2288" s="14">
        <v>2017</v>
      </c>
      <c r="B2288" s="2">
        <v>6999.98</v>
      </c>
    </row>
    <row r="2289" spans="1:2" x14ac:dyDescent="0.3">
      <c r="A2289" s="14">
        <v>2017</v>
      </c>
      <c r="B2289" s="2">
        <v>469.99</v>
      </c>
    </row>
    <row r="2290" spans="1:2" x14ac:dyDescent="0.3">
      <c r="A2290" s="14">
        <v>2017</v>
      </c>
      <c r="B2290" s="2">
        <v>939.98</v>
      </c>
    </row>
    <row r="2291" spans="1:2" x14ac:dyDescent="0.3">
      <c r="A2291" s="14">
        <v>2017</v>
      </c>
      <c r="B2291" s="2">
        <v>419.98</v>
      </c>
    </row>
    <row r="2292" spans="1:2" x14ac:dyDescent="0.3">
      <c r="A2292" s="14">
        <v>2017</v>
      </c>
      <c r="B2292" s="2">
        <v>349.99</v>
      </c>
    </row>
    <row r="2293" spans="1:2" x14ac:dyDescent="0.3">
      <c r="A2293" s="14">
        <v>2017</v>
      </c>
      <c r="B2293" s="2">
        <v>1599.98</v>
      </c>
    </row>
    <row r="2294" spans="1:2" x14ac:dyDescent="0.3">
      <c r="A2294" s="14">
        <v>2017</v>
      </c>
      <c r="B2294" s="2">
        <v>1319.98</v>
      </c>
    </row>
    <row r="2295" spans="1:2" x14ac:dyDescent="0.3">
      <c r="A2295" s="14">
        <v>2017</v>
      </c>
      <c r="B2295" s="2">
        <v>699.98</v>
      </c>
    </row>
    <row r="2296" spans="1:2" x14ac:dyDescent="0.3">
      <c r="A2296" s="14">
        <v>2017</v>
      </c>
      <c r="B2296" s="2">
        <v>539.98</v>
      </c>
    </row>
    <row r="2297" spans="1:2" x14ac:dyDescent="0.3">
      <c r="A2297" s="14">
        <v>2017</v>
      </c>
      <c r="B2297" s="2">
        <v>469.99</v>
      </c>
    </row>
    <row r="2298" spans="1:2" x14ac:dyDescent="0.3">
      <c r="A2298" s="14">
        <v>2017</v>
      </c>
      <c r="B2298" s="2">
        <v>1999.98</v>
      </c>
    </row>
    <row r="2299" spans="1:2" x14ac:dyDescent="0.3">
      <c r="A2299" s="14">
        <v>2017</v>
      </c>
      <c r="B2299" s="2">
        <v>5999.98</v>
      </c>
    </row>
    <row r="2300" spans="1:2" x14ac:dyDescent="0.3">
      <c r="A2300" s="14">
        <v>2017</v>
      </c>
      <c r="B2300" s="2">
        <v>599.99</v>
      </c>
    </row>
    <row r="2301" spans="1:2" x14ac:dyDescent="0.3">
      <c r="A2301" s="14">
        <v>2017</v>
      </c>
      <c r="B2301" s="2">
        <v>699.98</v>
      </c>
    </row>
    <row r="2302" spans="1:2" x14ac:dyDescent="0.3">
      <c r="A2302" s="14">
        <v>2017</v>
      </c>
      <c r="B2302" s="2">
        <v>449</v>
      </c>
    </row>
    <row r="2303" spans="1:2" x14ac:dyDescent="0.3">
      <c r="A2303" s="14">
        <v>2017</v>
      </c>
      <c r="B2303" s="2">
        <v>329.99</v>
      </c>
    </row>
    <row r="2304" spans="1:2" x14ac:dyDescent="0.3">
      <c r="A2304" s="14">
        <v>2017</v>
      </c>
      <c r="B2304" s="2">
        <v>898</v>
      </c>
    </row>
    <row r="2305" spans="1:2" x14ac:dyDescent="0.3">
      <c r="A2305" s="14">
        <v>2017</v>
      </c>
      <c r="B2305" s="2">
        <v>647.99</v>
      </c>
    </row>
    <row r="2306" spans="1:2" x14ac:dyDescent="0.3">
      <c r="A2306" s="14">
        <v>2017</v>
      </c>
      <c r="B2306" s="2">
        <v>599.99</v>
      </c>
    </row>
    <row r="2307" spans="1:2" x14ac:dyDescent="0.3">
      <c r="A2307" s="14">
        <v>2017</v>
      </c>
      <c r="B2307" s="2">
        <v>419.98</v>
      </c>
    </row>
    <row r="2308" spans="1:2" x14ac:dyDescent="0.3">
      <c r="A2308" s="14">
        <v>2017</v>
      </c>
      <c r="B2308" s="2">
        <v>1103.98</v>
      </c>
    </row>
    <row r="2309" spans="1:2" x14ac:dyDescent="0.3">
      <c r="A2309" s="14">
        <v>2017</v>
      </c>
      <c r="B2309" s="2">
        <v>489.99</v>
      </c>
    </row>
    <row r="2310" spans="1:2" x14ac:dyDescent="0.3">
      <c r="A2310" s="14">
        <v>2017</v>
      </c>
      <c r="B2310" s="2">
        <v>5499.99</v>
      </c>
    </row>
    <row r="2311" spans="1:2" x14ac:dyDescent="0.3">
      <c r="A2311" s="14">
        <v>2017</v>
      </c>
      <c r="B2311" s="2">
        <v>269.99</v>
      </c>
    </row>
    <row r="2312" spans="1:2" x14ac:dyDescent="0.3">
      <c r="A2312" s="14">
        <v>2017</v>
      </c>
      <c r="B2312" s="2">
        <v>1739.98</v>
      </c>
    </row>
    <row r="2313" spans="1:2" x14ac:dyDescent="0.3">
      <c r="A2313" s="14">
        <v>2017</v>
      </c>
      <c r="B2313" s="2">
        <v>3199.99</v>
      </c>
    </row>
    <row r="2314" spans="1:2" x14ac:dyDescent="0.3">
      <c r="A2314" s="14">
        <v>2017</v>
      </c>
      <c r="B2314" s="2">
        <v>659.99</v>
      </c>
    </row>
    <row r="2315" spans="1:2" x14ac:dyDescent="0.3">
      <c r="A2315" s="14">
        <v>2017</v>
      </c>
      <c r="B2315" s="2">
        <v>250.99</v>
      </c>
    </row>
    <row r="2316" spans="1:2" x14ac:dyDescent="0.3">
      <c r="A2316" s="14">
        <v>2017</v>
      </c>
      <c r="B2316" s="2">
        <v>599.98</v>
      </c>
    </row>
    <row r="2317" spans="1:2" x14ac:dyDescent="0.3">
      <c r="A2317" s="14">
        <v>2017</v>
      </c>
      <c r="B2317" s="2">
        <v>4999.99</v>
      </c>
    </row>
    <row r="2318" spans="1:2" x14ac:dyDescent="0.3">
      <c r="A2318" s="14">
        <v>2017</v>
      </c>
      <c r="B2318" s="2">
        <v>699.98</v>
      </c>
    </row>
    <row r="2319" spans="1:2" x14ac:dyDescent="0.3">
      <c r="A2319" s="14">
        <v>2017</v>
      </c>
      <c r="B2319" s="2">
        <v>659.98</v>
      </c>
    </row>
    <row r="2320" spans="1:2" x14ac:dyDescent="0.3">
      <c r="A2320" s="14">
        <v>2017</v>
      </c>
      <c r="B2320" s="2">
        <v>939.98</v>
      </c>
    </row>
    <row r="2321" spans="1:2" x14ac:dyDescent="0.3">
      <c r="A2321" s="14">
        <v>2017</v>
      </c>
      <c r="B2321" s="2">
        <v>1199.98</v>
      </c>
    </row>
    <row r="2322" spans="1:2" x14ac:dyDescent="0.3">
      <c r="A2322" s="14">
        <v>2017</v>
      </c>
      <c r="B2322" s="2">
        <v>833.98</v>
      </c>
    </row>
    <row r="2323" spans="1:2" x14ac:dyDescent="0.3">
      <c r="A2323" s="14">
        <v>2017</v>
      </c>
      <c r="B2323" s="2">
        <v>833.98</v>
      </c>
    </row>
    <row r="2324" spans="1:2" x14ac:dyDescent="0.3">
      <c r="A2324" s="14">
        <v>2017</v>
      </c>
      <c r="B2324" s="2">
        <v>489.99</v>
      </c>
    </row>
    <row r="2325" spans="1:2" x14ac:dyDescent="0.3">
      <c r="A2325" s="14">
        <v>2017</v>
      </c>
      <c r="B2325" s="2">
        <v>346.99</v>
      </c>
    </row>
    <row r="2326" spans="1:2" x14ac:dyDescent="0.3">
      <c r="A2326" s="14">
        <v>2017</v>
      </c>
      <c r="B2326" s="2">
        <v>299.98</v>
      </c>
    </row>
    <row r="2327" spans="1:2" x14ac:dyDescent="0.3">
      <c r="A2327" s="14">
        <v>2017</v>
      </c>
      <c r="B2327" s="2">
        <v>1067.98</v>
      </c>
    </row>
    <row r="2328" spans="1:2" x14ac:dyDescent="0.3">
      <c r="A2328" s="14">
        <v>2017</v>
      </c>
      <c r="B2328" s="2">
        <v>979.98</v>
      </c>
    </row>
    <row r="2329" spans="1:2" x14ac:dyDescent="0.3">
      <c r="A2329" s="14">
        <v>2017</v>
      </c>
      <c r="B2329" s="2">
        <v>379.98</v>
      </c>
    </row>
    <row r="2330" spans="1:2" x14ac:dyDescent="0.3">
      <c r="A2330" s="14">
        <v>2017</v>
      </c>
      <c r="B2330" s="2">
        <v>299.99</v>
      </c>
    </row>
    <row r="2331" spans="1:2" x14ac:dyDescent="0.3">
      <c r="A2331" s="14">
        <v>2017</v>
      </c>
      <c r="B2331" s="2">
        <v>1199.98</v>
      </c>
    </row>
    <row r="2332" spans="1:2" x14ac:dyDescent="0.3">
      <c r="A2332" s="14">
        <v>2017</v>
      </c>
      <c r="B2332" s="2">
        <v>979.98</v>
      </c>
    </row>
    <row r="2333" spans="1:2" x14ac:dyDescent="0.3">
      <c r="A2333" s="14">
        <v>2017</v>
      </c>
      <c r="B2333" s="2">
        <v>329.99</v>
      </c>
    </row>
    <row r="2334" spans="1:2" x14ac:dyDescent="0.3">
      <c r="A2334" s="14">
        <v>2017</v>
      </c>
      <c r="B2334" s="2">
        <v>1067.98</v>
      </c>
    </row>
    <row r="2335" spans="1:2" x14ac:dyDescent="0.3">
      <c r="A2335" s="14">
        <v>2017</v>
      </c>
      <c r="B2335" s="2">
        <v>2999.98</v>
      </c>
    </row>
    <row r="2336" spans="1:2" x14ac:dyDescent="0.3">
      <c r="A2336" s="14">
        <v>2017</v>
      </c>
      <c r="B2336" s="2">
        <v>551.99</v>
      </c>
    </row>
    <row r="2337" spans="1:2" x14ac:dyDescent="0.3">
      <c r="A2337" s="14">
        <v>2017</v>
      </c>
      <c r="B2337" s="2">
        <v>1079.98</v>
      </c>
    </row>
    <row r="2338" spans="1:2" x14ac:dyDescent="0.3">
      <c r="A2338" s="14">
        <v>2017</v>
      </c>
      <c r="B2338" s="2">
        <v>898</v>
      </c>
    </row>
    <row r="2339" spans="1:2" x14ac:dyDescent="0.3">
      <c r="A2339" s="14">
        <v>2017</v>
      </c>
      <c r="B2339" s="2">
        <v>2999.98</v>
      </c>
    </row>
    <row r="2340" spans="1:2" x14ac:dyDescent="0.3">
      <c r="A2340" s="14">
        <v>2017</v>
      </c>
      <c r="B2340" s="2">
        <v>249.99</v>
      </c>
    </row>
    <row r="2341" spans="1:2" x14ac:dyDescent="0.3">
      <c r="A2341" s="14">
        <v>2017</v>
      </c>
      <c r="B2341" s="2">
        <v>416.99</v>
      </c>
    </row>
    <row r="2342" spans="1:2" x14ac:dyDescent="0.3">
      <c r="A2342" s="14">
        <v>2017</v>
      </c>
      <c r="B2342" s="2">
        <v>489.99</v>
      </c>
    </row>
    <row r="2343" spans="1:2" x14ac:dyDescent="0.3">
      <c r="A2343" s="14">
        <v>2017</v>
      </c>
      <c r="B2343" s="2">
        <v>1319.98</v>
      </c>
    </row>
    <row r="2344" spans="1:2" x14ac:dyDescent="0.3">
      <c r="A2344" s="14">
        <v>2017</v>
      </c>
      <c r="B2344" s="2">
        <v>469.99</v>
      </c>
    </row>
    <row r="2345" spans="1:2" x14ac:dyDescent="0.3">
      <c r="A2345" s="14">
        <v>2017</v>
      </c>
      <c r="B2345" s="2">
        <v>416.99</v>
      </c>
    </row>
    <row r="2346" spans="1:2" x14ac:dyDescent="0.3">
      <c r="A2346" s="14">
        <v>2017</v>
      </c>
      <c r="B2346" s="2">
        <v>749.99</v>
      </c>
    </row>
    <row r="2347" spans="1:2" x14ac:dyDescent="0.3">
      <c r="A2347" s="14">
        <v>2017</v>
      </c>
      <c r="B2347" s="2">
        <v>619.99</v>
      </c>
    </row>
    <row r="2348" spans="1:2" x14ac:dyDescent="0.3">
      <c r="A2348" s="14">
        <v>2017</v>
      </c>
      <c r="B2348" s="2">
        <v>10999.98</v>
      </c>
    </row>
    <row r="2349" spans="1:2" x14ac:dyDescent="0.3">
      <c r="A2349" s="14">
        <v>2017</v>
      </c>
      <c r="B2349" s="2">
        <v>299.98</v>
      </c>
    </row>
    <row r="2350" spans="1:2" x14ac:dyDescent="0.3">
      <c r="A2350" s="14">
        <v>2017</v>
      </c>
      <c r="B2350" s="2">
        <v>1099.99</v>
      </c>
    </row>
    <row r="2351" spans="1:2" x14ac:dyDescent="0.3">
      <c r="A2351" s="14">
        <v>2017</v>
      </c>
      <c r="B2351" s="2">
        <v>419.98</v>
      </c>
    </row>
    <row r="2352" spans="1:2" x14ac:dyDescent="0.3">
      <c r="A2352" s="14">
        <v>2017</v>
      </c>
      <c r="B2352" s="2">
        <v>449</v>
      </c>
    </row>
    <row r="2353" spans="1:2" x14ac:dyDescent="0.3">
      <c r="A2353" s="14">
        <v>2017</v>
      </c>
      <c r="B2353" s="2">
        <v>1999.98</v>
      </c>
    </row>
    <row r="2354" spans="1:2" x14ac:dyDescent="0.3">
      <c r="A2354" s="14">
        <v>2017</v>
      </c>
      <c r="B2354" s="2">
        <v>1739.98</v>
      </c>
    </row>
    <row r="2355" spans="1:2" x14ac:dyDescent="0.3">
      <c r="A2355" s="14">
        <v>2017</v>
      </c>
      <c r="B2355" s="2">
        <v>832.99</v>
      </c>
    </row>
    <row r="2356" spans="1:2" x14ac:dyDescent="0.3">
      <c r="A2356" s="14">
        <v>2017</v>
      </c>
      <c r="B2356" s="2">
        <v>5299.99</v>
      </c>
    </row>
    <row r="2357" spans="1:2" x14ac:dyDescent="0.3">
      <c r="A2357" s="14">
        <v>2017</v>
      </c>
      <c r="B2357" s="2">
        <v>1469.99</v>
      </c>
    </row>
    <row r="2358" spans="1:2" x14ac:dyDescent="0.3">
      <c r="A2358" s="14">
        <v>2017</v>
      </c>
      <c r="B2358" s="2">
        <v>2499.9899999999998</v>
      </c>
    </row>
    <row r="2359" spans="1:2" x14ac:dyDescent="0.3">
      <c r="A2359" s="14">
        <v>2017</v>
      </c>
      <c r="B2359" s="2">
        <v>449.99</v>
      </c>
    </row>
    <row r="2360" spans="1:2" x14ac:dyDescent="0.3">
      <c r="A2360" s="14">
        <v>2017</v>
      </c>
      <c r="B2360" s="2">
        <v>999.98</v>
      </c>
    </row>
    <row r="2361" spans="1:2" x14ac:dyDescent="0.3">
      <c r="A2361" s="14">
        <v>2017</v>
      </c>
      <c r="B2361" s="2">
        <v>549.99</v>
      </c>
    </row>
    <row r="2362" spans="1:2" x14ac:dyDescent="0.3">
      <c r="A2362" s="14">
        <v>2017</v>
      </c>
      <c r="B2362" s="2">
        <v>5399.98</v>
      </c>
    </row>
    <row r="2363" spans="1:2" x14ac:dyDescent="0.3">
      <c r="A2363" s="14">
        <v>2017</v>
      </c>
      <c r="B2363" s="2">
        <v>551.99</v>
      </c>
    </row>
    <row r="2364" spans="1:2" x14ac:dyDescent="0.3">
      <c r="A2364" s="14">
        <v>2017</v>
      </c>
      <c r="B2364" s="2">
        <v>1067.98</v>
      </c>
    </row>
    <row r="2365" spans="1:2" x14ac:dyDescent="0.3">
      <c r="A2365" s="14">
        <v>2017</v>
      </c>
      <c r="B2365" s="2">
        <v>659.98</v>
      </c>
    </row>
    <row r="2366" spans="1:2" x14ac:dyDescent="0.3">
      <c r="A2366" s="14">
        <v>2017</v>
      </c>
      <c r="B2366" s="2">
        <v>979.98</v>
      </c>
    </row>
    <row r="2367" spans="1:2" x14ac:dyDescent="0.3">
      <c r="A2367" s="14">
        <v>2017</v>
      </c>
      <c r="B2367" s="2">
        <v>699.98</v>
      </c>
    </row>
    <row r="2368" spans="1:2" x14ac:dyDescent="0.3">
      <c r="A2368" s="14">
        <v>2017</v>
      </c>
      <c r="B2368" s="2">
        <v>250.99</v>
      </c>
    </row>
    <row r="2369" spans="1:2" x14ac:dyDescent="0.3">
      <c r="A2369" s="14">
        <v>2017</v>
      </c>
      <c r="B2369" s="2">
        <v>1680.99</v>
      </c>
    </row>
    <row r="2370" spans="1:2" x14ac:dyDescent="0.3">
      <c r="A2370" s="14">
        <v>2017</v>
      </c>
      <c r="B2370" s="2">
        <v>449.99</v>
      </c>
    </row>
    <row r="2371" spans="1:2" x14ac:dyDescent="0.3">
      <c r="A2371" s="14">
        <v>2017</v>
      </c>
      <c r="B2371" s="2">
        <v>3199.99</v>
      </c>
    </row>
    <row r="2372" spans="1:2" x14ac:dyDescent="0.3">
      <c r="A2372" s="14">
        <v>2017</v>
      </c>
      <c r="B2372" s="2">
        <v>869.99</v>
      </c>
    </row>
    <row r="2373" spans="1:2" x14ac:dyDescent="0.3">
      <c r="A2373" s="14">
        <v>2017</v>
      </c>
      <c r="B2373" s="2">
        <v>999.99</v>
      </c>
    </row>
    <row r="2374" spans="1:2" x14ac:dyDescent="0.3">
      <c r="A2374" s="14">
        <v>2017</v>
      </c>
      <c r="B2374" s="2">
        <v>1199.98</v>
      </c>
    </row>
    <row r="2375" spans="1:2" x14ac:dyDescent="0.3">
      <c r="A2375" s="14">
        <v>2017</v>
      </c>
      <c r="B2375" s="2">
        <v>1199.98</v>
      </c>
    </row>
    <row r="2376" spans="1:2" x14ac:dyDescent="0.3">
      <c r="A2376" s="14">
        <v>2017</v>
      </c>
      <c r="B2376" s="2">
        <v>3199.99</v>
      </c>
    </row>
    <row r="2377" spans="1:2" x14ac:dyDescent="0.3">
      <c r="A2377" s="14">
        <v>2017</v>
      </c>
      <c r="B2377" s="2">
        <v>269.99</v>
      </c>
    </row>
    <row r="2378" spans="1:2" x14ac:dyDescent="0.3">
      <c r="A2378" s="14">
        <v>2017</v>
      </c>
      <c r="B2378" s="2">
        <v>647.99</v>
      </c>
    </row>
    <row r="2379" spans="1:2" x14ac:dyDescent="0.3">
      <c r="A2379" s="14">
        <v>2017</v>
      </c>
      <c r="B2379" s="2">
        <v>693.98</v>
      </c>
    </row>
    <row r="2380" spans="1:2" x14ac:dyDescent="0.3">
      <c r="A2380" s="14">
        <v>2017</v>
      </c>
      <c r="B2380" s="2">
        <v>659.99</v>
      </c>
    </row>
    <row r="2381" spans="1:2" x14ac:dyDescent="0.3">
      <c r="A2381" s="14">
        <v>2017</v>
      </c>
      <c r="B2381" s="2">
        <v>749.99</v>
      </c>
    </row>
    <row r="2382" spans="1:2" x14ac:dyDescent="0.3">
      <c r="A2382" s="14">
        <v>2017</v>
      </c>
      <c r="B2382" s="2">
        <v>899.98</v>
      </c>
    </row>
    <row r="2383" spans="1:2" x14ac:dyDescent="0.3">
      <c r="A2383" s="14">
        <v>2017</v>
      </c>
      <c r="B2383" s="2">
        <v>6499.99</v>
      </c>
    </row>
    <row r="2384" spans="1:2" x14ac:dyDescent="0.3">
      <c r="A2384" s="14">
        <v>2017</v>
      </c>
      <c r="B2384" s="2">
        <v>349.99</v>
      </c>
    </row>
    <row r="2385" spans="1:2" x14ac:dyDescent="0.3">
      <c r="A2385" s="14">
        <v>2017</v>
      </c>
      <c r="B2385" s="2">
        <v>379.98</v>
      </c>
    </row>
    <row r="2386" spans="1:2" x14ac:dyDescent="0.3">
      <c r="A2386" s="14">
        <v>2017</v>
      </c>
      <c r="B2386" s="2">
        <v>2499.9899999999998</v>
      </c>
    </row>
    <row r="2387" spans="1:2" x14ac:dyDescent="0.3">
      <c r="A2387" s="14">
        <v>2017</v>
      </c>
      <c r="B2387" s="2">
        <v>1549</v>
      </c>
    </row>
    <row r="2388" spans="1:2" x14ac:dyDescent="0.3">
      <c r="A2388" s="14">
        <v>2017</v>
      </c>
      <c r="B2388" s="2">
        <v>979.98</v>
      </c>
    </row>
    <row r="2389" spans="1:2" x14ac:dyDescent="0.3">
      <c r="A2389" s="14">
        <v>2017</v>
      </c>
      <c r="B2389" s="2">
        <v>693.98</v>
      </c>
    </row>
    <row r="2390" spans="1:2" x14ac:dyDescent="0.3">
      <c r="A2390" s="14">
        <v>2017</v>
      </c>
      <c r="B2390" s="2">
        <v>2699.99</v>
      </c>
    </row>
    <row r="2391" spans="1:2" x14ac:dyDescent="0.3">
      <c r="A2391" s="14">
        <v>2017</v>
      </c>
      <c r="B2391" s="2">
        <v>329.99</v>
      </c>
    </row>
    <row r="2392" spans="1:2" x14ac:dyDescent="0.3">
      <c r="A2392" s="14">
        <v>2017</v>
      </c>
      <c r="B2392" s="2">
        <v>9999.98</v>
      </c>
    </row>
    <row r="2393" spans="1:2" x14ac:dyDescent="0.3">
      <c r="A2393" s="14">
        <v>2017</v>
      </c>
      <c r="B2393" s="2">
        <v>999.99</v>
      </c>
    </row>
    <row r="2394" spans="1:2" x14ac:dyDescent="0.3">
      <c r="A2394" s="14">
        <v>2017</v>
      </c>
      <c r="B2394" s="2">
        <v>5299.99</v>
      </c>
    </row>
    <row r="2395" spans="1:2" x14ac:dyDescent="0.3">
      <c r="A2395" s="14">
        <v>2017</v>
      </c>
      <c r="B2395" s="2">
        <v>899.98</v>
      </c>
    </row>
    <row r="2396" spans="1:2" x14ac:dyDescent="0.3">
      <c r="A2396" s="14">
        <v>2017</v>
      </c>
      <c r="B2396" s="2">
        <v>539.98</v>
      </c>
    </row>
    <row r="2397" spans="1:2" x14ac:dyDescent="0.3">
      <c r="A2397" s="14">
        <v>2017</v>
      </c>
      <c r="B2397" s="2">
        <v>2999.99</v>
      </c>
    </row>
    <row r="2398" spans="1:2" x14ac:dyDescent="0.3">
      <c r="A2398" s="14">
        <v>2017</v>
      </c>
      <c r="B2398" s="2">
        <v>1680.99</v>
      </c>
    </row>
    <row r="2399" spans="1:2" x14ac:dyDescent="0.3">
      <c r="A2399" s="14">
        <v>2017</v>
      </c>
      <c r="B2399" s="2">
        <v>419.98</v>
      </c>
    </row>
    <row r="2400" spans="1:2" x14ac:dyDescent="0.3">
      <c r="A2400" s="14">
        <v>2017</v>
      </c>
      <c r="B2400" s="2">
        <v>489.99</v>
      </c>
    </row>
    <row r="2401" spans="1:2" x14ac:dyDescent="0.3">
      <c r="A2401" s="14">
        <v>2017</v>
      </c>
      <c r="B2401" s="2">
        <v>2199.98</v>
      </c>
    </row>
    <row r="2402" spans="1:2" x14ac:dyDescent="0.3">
      <c r="A2402" s="14">
        <v>2017</v>
      </c>
      <c r="B2402" s="2">
        <v>2299.9899999999998</v>
      </c>
    </row>
    <row r="2403" spans="1:2" x14ac:dyDescent="0.3">
      <c r="A2403" s="14">
        <v>2017</v>
      </c>
      <c r="B2403" s="2">
        <v>619.99</v>
      </c>
    </row>
    <row r="2404" spans="1:2" x14ac:dyDescent="0.3">
      <c r="A2404" s="14">
        <v>2017</v>
      </c>
      <c r="B2404" s="2">
        <v>1199.98</v>
      </c>
    </row>
    <row r="2405" spans="1:2" x14ac:dyDescent="0.3">
      <c r="A2405" s="14">
        <v>2017</v>
      </c>
      <c r="B2405" s="2">
        <v>1099.99</v>
      </c>
    </row>
    <row r="2406" spans="1:2" x14ac:dyDescent="0.3">
      <c r="A2406" s="14">
        <v>2017</v>
      </c>
      <c r="B2406" s="2">
        <v>599.98</v>
      </c>
    </row>
    <row r="2407" spans="1:2" x14ac:dyDescent="0.3">
      <c r="A2407" s="14">
        <v>2017</v>
      </c>
      <c r="B2407" s="2">
        <v>805.98</v>
      </c>
    </row>
    <row r="2408" spans="1:2" x14ac:dyDescent="0.3">
      <c r="A2408" s="14">
        <v>2017</v>
      </c>
      <c r="B2408" s="2">
        <v>549.99</v>
      </c>
    </row>
    <row r="2409" spans="1:2" x14ac:dyDescent="0.3">
      <c r="A2409" s="14">
        <v>2017</v>
      </c>
      <c r="B2409" s="2">
        <v>299.98</v>
      </c>
    </row>
    <row r="2410" spans="1:2" x14ac:dyDescent="0.3">
      <c r="A2410" s="14">
        <v>2017</v>
      </c>
      <c r="B2410" s="2">
        <v>1499.99</v>
      </c>
    </row>
    <row r="2411" spans="1:2" x14ac:dyDescent="0.3">
      <c r="A2411" s="14">
        <v>2017</v>
      </c>
      <c r="B2411" s="2">
        <v>6999.98</v>
      </c>
    </row>
    <row r="2412" spans="1:2" x14ac:dyDescent="0.3">
      <c r="A2412" s="14">
        <v>2017</v>
      </c>
      <c r="B2412" s="2">
        <v>1199.98</v>
      </c>
    </row>
    <row r="2413" spans="1:2" x14ac:dyDescent="0.3">
      <c r="A2413" s="14">
        <v>2017</v>
      </c>
      <c r="B2413" s="2">
        <v>599.99</v>
      </c>
    </row>
    <row r="2414" spans="1:2" x14ac:dyDescent="0.3">
      <c r="A2414" s="14">
        <v>2017</v>
      </c>
      <c r="B2414" s="2">
        <v>1199.98</v>
      </c>
    </row>
    <row r="2415" spans="1:2" x14ac:dyDescent="0.3">
      <c r="A2415" s="14">
        <v>2017</v>
      </c>
      <c r="B2415" s="2">
        <v>1499.98</v>
      </c>
    </row>
    <row r="2416" spans="1:2" x14ac:dyDescent="0.3">
      <c r="A2416" s="14">
        <v>2017</v>
      </c>
      <c r="B2416" s="2">
        <v>189.99</v>
      </c>
    </row>
    <row r="2417" spans="1:2" x14ac:dyDescent="0.3">
      <c r="A2417" s="14">
        <v>2017</v>
      </c>
      <c r="B2417" s="2">
        <v>2819.98</v>
      </c>
    </row>
    <row r="2418" spans="1:2" x14ac:dyDescent="0.3">
      <c r="A2418" s="14">
        <v>2017</v>
      </c>
      <c r="B2418" s="2">
        <v>5299.99</v>
      </c>
    </row>
    <row r="2419" spans="1:2" x14ac:dyDescent="0.3">
      <c r="A2419" s="14">
        <v>2017</v>
      </c>
      <c r="B2419" s="2">
        <v>416.99</v>
      </c>
    </row>
    <row r="2420" spans="1:2" x14ac:dyDescent="0.3">
      <c r="A2420" s="14">
        <v>2017</v>
      </c>
      <c r="B2420" s="2">
        <v>1239.98</v>
      </c>
    </row>
    <row r="2421" spans="1:2" x14ac:dyDescent="0.3">
      <c r="A2421" s="14">
        <v>2017</v>
      </c>
      <c r="B2421" s="2">
        <v>1103.98</v>
      </c>
    </row>
    <row r="2422" spans="1:2" x14ac:dyDescent="0.3">
      <c r="A2422" s="14">
        <v>2017</v>
      </c>
      <c r="B2422" s="2">
        <v>9999.98</v>
      </c>
    </row>
    <row r="2423" spans="1:2" x14ac:dyDescent="0.3">
      <c r="A2423" s="14">
        <v>2017</v>
      </c>
      <c r="B2423" s="2">
        <v>209.99</v>
      </c>
    </row>
    <row r="2424" spans="1:2" x14ac:dyDescent="0.3">
      <c r="A2424" s="14">
        <v>2017</v>
      </c>
      <c r="B2424" s="2">
        <v>979.98</v>
      </c>
    </row>
    <row r="2425" spans="1:2" x14ac:dyDescent="0.3">
      <c r="A2425" s="14">
        <v>2017</v>
      </c>
      <c r="B2425" s="2">
        <v>379.98</v>
      </c>
    </row>
    <row r="2426" spans="1:2" x14ac:dyDescent="0.3">
      <c r="A2426" s="14">
        <v>2017</v>
      </c>
      <c r="B2426" s="2">
        <v>2939.98</v>
      </c>
    </row>
    <row r="2427" spans="1:2" x14ac:dyDescent="0.3">
      <c r="A2427" s="14">
        <v>2017</v>
      </c>
      <c r="B2427" s="2">
        <v>416.99</v>
      </c>
    </row>
    <row r="2428" spans="1:2" x14ac:dyDescent="0.3">
      <c r="A2428" s="14">
        <v>2017</v>
      </c>
      <c r="B2428" s="2">
        <v>679.98</v>
      </c>
    </row>
    <row r="2429" spans="1:2" x14ac:dyDescent="0.3">
      <c r="A2429" s="14">
        <v>2017</v>
      </c>
      <c r="B2429" s="2">
        <v>2641.98</v>
      </c>
    </row>
    <row r="2430" spans="1:2" x14ac:dyDescent="0.3">
      <c r="A2430" s="14">
        <v>2017</v>
      </c>
      <c r="B2430" s="2">
        <v>379.99</v>
      </c>
    </row>
    <row r="2431" spans="1:2" x14ac:dyDescent="0.3">
      <c r="A2431" s="14">
        <v>2017</v>
      </c>
      <c r="B2431" s="2">
        <v>999.99</v>
      </c>
    </row>
    <row r="2432" spans="1:2" x14ac:dyDescent="0.3">
      <c r="A2432" s="14">
        <v>2017</v>
      </c>
      <c r="B2432" s="2">
        <v>209.99</v>
      </c>
    </row>
    <row r="2433" spans="1:2" x14ac:dyDescent="0.3">
      <c r="A2433" s="14">
        <v>2017</v>
      </c>
      <c r="B2433" s="2">
        <v>2819.98</v>
      </c>
    </row>
    <row r="2434" spans="1:2" x14ac:dyDescent="0.3">
      <c r="A2434" s="14">
        <v>2017</v>
      </c>
      <c r="B2434" s="2">
        <v>299.99</v>
      </c>
    </row>
    <row r="2435" spans="1:2" x14ac:dyDescent="0.3">
      <c r="A2435" s="14">
        <v>2017</v>
      </c>
      <c r="B2435" s="2">
        <v>9999.98</v>
      </c>
    </row>
    <row r="2436" spans="1:2" x14ac:dyDescent="0.3">
      <c r="A2436" s="14">
        <v>2017</v>
      </c>
      <c r="B2436" s="2">
        <v>4599.9799999999996</v>
      </c>
    </row>
    <row r="2437" spans="1:2" x14ac:dyDescent="0.3">
      <c r="A2437" s="14">
        <v>2017</v>
      </c>
      <c r="B2437" s="2">
        <v>869.99</v>
      </c>
    </row>
    <row r="2438" spans="1:2" x14ac:dyDescent="0.3">
      <c r="A2438" s="14">
        <v>2017</v>
      </c>
      <c r="B2438" s="2">
        <v>469.99</v>
      </c>
    </row>
    <row r="2439" spans="1:2" x14ac:dyDescent="0.3">
      <c r="A2439" s="14">
        <v>2017</v>
      </c>
      <c r="B2439" s="2">
        <v>189.99</v>
      </c>
    </row>
    <row r="2440" spans="1:2" x14ac:dyDescent="0.3">
      <c r="A2440" s="14">
        <v>2017</v>
      </c>
      <c r="B2440" s="2">
        <v>449</v>
      </c>
    </row>
    <row r="2441" spans="1:2" x14ac:dyDescent="0.3">
      <c r="A2441" s="14">
        <v>2017</v>
      </c>
      <c r="B2441" s="2">
        <v>419.98</v>
      </c>
    </row>
    <row r="2442" spans="1:2" x14ac:dyDescent="0.3">
      <c r="A2442" s="14">
        <v>2017</v>
      </c>
      <c r="B2442" s="2">
        <v>209.99</v>
      </c>
    </row>
    <row r="2443" spans="1:2" x14ac:dyDescent="0.3">
      <c r="A2443" s="14">
        <v>2017</v>
      </c>
      <c r="B2443" s="2">
        <v>1099.98</v>
      </c>
    </row>
    <row r="2444" spans="1:2" x14ac:dyDescent="0.3">
      <c r="A2444" s="14">
        <v>2017</v>
      </c>
      <c r="B2444" s="2">
        <v>999.99</v>
      </c>
    </row>
    <row r="2445" spans="1:2" x14ac:dyDescent="0.3">
      <c r="A2445" s="14">
        <v>2017</v>
      </c>
      <c r="B2445" s="2">
        <v>1739.98</v>
      </c>
    </row>
    <row r="2446" spans="1:2" x14ac:dyDescent="0.3">
      <c r="A2446" s="14">
        <v>2017</v>
      </c>
      <c r="B2446" s="2">
        <v>1320.99</v>
      </c>
    </row>
    <row r="2447" spans="1:2" x14ac:dyDescent="0.3">
      <c r="A2447" s="14">
        <v>2017</v>
      </c>
      <c r="B2447" s="2">
        <v>269.99</v>
      </c>
    </row>
    <row r="2448" spans="1:2" x14ac:dyDescent="0.3">
      <c r="A2448" s="14">
        <v>2017</v>
      </c>
      <c r="B2448" s="2">
        <v>1499.98</v>
      </c>
    </row>
    <row r="2449" spans="1:2" x14ac:dyDescent="0.3">
      <c r="A2449" s="14">
        <v>2017</v>
      </c>
      <c r="B2449" s="2">
        <v>1099.98</v>
      </c>
    </row>
    <row r="2450" spans="1:2" x14ac:dyDescent="0.3">
      <c r="A2450" s="14">
        <v>2017</v>
      </c>
      <c r="B2450" s="2">
        <v>269.99</v>
      </c>
    </row>
    <row r="2451" spans="1:2" x14ac:dyDescent="0.3">
      <c r="A2451" s="14">
        <v>2017</v>
      </c>
      <c r="B2451" s="2">
        <v>539.98</v>
      </c>
    </row>
    <row r="2452" spans="1:2" x14ac:dyDescent="0.3">
      <c r="A2452" s="14">
        <v>2017</v>
      </c>
      <c r="B2452" s="2">
        <v>833.98</v>
      </c>
    </row>
    <row r="2453" spans="1:2" x14ac:dyDescent="0.3">
      <c r="A2453" s="14">
        <v>2017</v>
      </c>
      <c r="B2453" s="2">
        <v>1665.98</v>
      </c>
    </row>
    <row r="2454" spans="1:2" x14ac:dyDescent="0.3">
      <c r="A2454" s="14">
        <v>2017</v>
      </c>
      <c r="B2454" s="2">
        <v>469.99</v>
      </c>
    </row>
    <row r="2455" spans="1:2" x14ac:dyDescent="0.3">
      <c r="A2455" s="14">
        <v>2017</v>
      </c>
      <c r="B2455" s="2">
        <v>1099.98</v>
      </c>
    </row>
    <row r="2456" spans="1:2" x14ac:dyDescent="0.3">
      <c r="A2456" s="14">
        <v>2017</v>
      </c>
      <c r="B2456" s="2">
        <v>499.99</v>
      </c>
    </row>
    <row r="2457" spans="1:2" x14ac:dyDescent="0.3">
      <c r="A2457" s="14">
        <v>2017</v>
      </c>
      <c r="B2457" s="2">
        <v>9999.98</v>
      </c>
    </row>
    <row r="2458" spans="1:2" x14ac:dyDescent="0.3">
      <c r="A2458" s="14">
        <v>2017</v>
      </c>
      <c r="B2458" s="2">
        <v>599.98</v>
      </c>
    </row>
    <row r="2459" spans="1:2" x14ac:dyDescent="0.3">
      <c r="A2459" s="14">
        <v>2017</v>
      </c>
      <c r="B2459" s="2">
        <v>539.98</v>
      </c>
    </row>
    <row r="2460" spans="1:2" x14ac:dyDescent="0.3">
      <c r="A2460" s="14">
        <v>2017</v>
      </c>
      <c r="B2460" s="2">
        <v>3499.99</v>
      </c>
    </row>
    <row r="2461" spans="1:2" x14ac:dyDescent="0.3">
      <c r="A2461" s="14">
        <v>2017</v>
      </c>
      <c r="B2461" s="2">
        <v>329.99</v>
      </c>
    </row>
    <row r="2462" spans="1:2" x14ac:dyDescent="0.3">
      <c r="A2462" s="14">
        <v>2017</v>
      </c>
      <c r="B2462" s="2">
        <v>299.99</v>
      </c>
    </row>
    <row r="2463" spans="1:2" x14ac:dyDescent="0.3">
      <c r="A2463" s="14">
        <v>2017</v>
      </c>
      <c r="B2463" s="2">
        <v>6999.98</v>
      </c>
    </row>
    <row r="2464" spans="1:2" x14ac:dyDescent="0.3">
      <c r="A2464" s="14">
        <v>2017</v>
      </c>
      <c r="B2464" s="2">
        <v>419.98</v>
      </c>
    </row>
    <row r="2465" spans="1:2" x14ac:dyDescent="0.3">
      <c r="A2465" s="14">
        <v>2017</v>
      </c>
      <c r="B2465" s="2">
        <v>379.99</v>
      </c>
    </row>
    <row r="2466" spans="1:2" x14ac:dyDescent="0.3">
      <c r="A2466" s="14">
        <v>2017</v>
      </c>
      <c r="B2466" s="2">
        <v>693.98</v>
      </c>
    </row>
    <row r="2467" spans="1:2" x14ac:dyDescent="0.3">
      <c r="A2467" s="14">
        <v>2017</v>
      </c>
      <c r="B2467" s="2">
        <v>269.99</v>
      </c>
    </row>
    <row r="2468" spans="1:2" x14ac:dyDescent="0.3">
      <c r="A2468" s="14">
        <v>2017</v>
      </c>
      <c r="B2468" s="2">
        <v>833.98</v>
      </c>
    </row>
    <row r="2469" spans="1:2" x14ac:dyDescent="0.3">
      <c r="A2469" s="14">
        <v>2017</v>
      </c>
      <c r="B2469" s="2">
        <v>469.99</v>
      </c>
    </row>
    <row r="2470" spans="1:2" x14ac:dyDescent="0.3">
      <c r="A2470" s="14">
        <v>2017</v>
      </c>
      <c r="B2470" s="2">
        <v>189.99</v>
      </c>
    </row>
    <row r="2471" spans="1:2" x14ac:dyDescent="0.3">
      <c r="A2471" s="14">
        <v>2017</v>
      </c>
      <c r="B2471" s="2">
        <v>501.98</v>
      </c>
    </row>
    <row r="2472" spans="1:2" x14ac:dyDescent="0.3">
      <c r="A2472" s="14">
        <v>2017</v>
      </c>
      <c r="B2472" s="2">
        <v>761.99</v>
      </c>
    </row>
    <row r="2473" spans="1:2" x14ac:dyDescent="0.3">
      <c r="A2473" s="14">
        <v>2017</v>
      </c>
      <c r="B2473" s="2">
        <v>539.98</v>
      </c>
    </row>
    <row r="2474" spans="1:2" x14ac:dyDescent="0.3">
      <c r="A2474" s="14">
        <v>2017</v>
      </c>
      <c r="B2474" s="2">
        <v>339.99</v>
      </c>
    </row>
    <row r="2475" spans="1:2" x14ac:dyDescent="0.3">
      <c r="A2475" s="14">
        <v>2017</v>
      </c>
      <c r="B2475" s="2">
        <v>1409.99</v>
      </c>
    </row>
    <row r="2476" spans="1:2" x14ac:dyDescent="0.3">
      <c r="A2476" s="14">
        <v>2017</v>
      </c>
      <c r="B2476" s="2">
        <v>3999.99</v>
      </c>
    </row>
    <row r="2477" spans="1:2" x14ac:dyDescent="0.3">
      <c r="A2477" s="14">
        <v>2017</v>
      </c>
      <c r="B2477" s="2">
        <v>899.98</v>
      </c>
    </row>
    <row r="2478" spans="1:2" x14ac:dyDescent="0.3">
      <c r="A2478" s="14">
        <v>2017</v>
      </c>
      <c r="B2478" s="2">
        <v>469.99</v>
      </c>
    </row>
    <row r="2479" spans="1:2" x14ac:dyDescent="0.3">
      <c r="A2479" s="14">
        <v>2017</v>
      </c>
      <c r="B2479" s="2">
        <v>5399.98</v>
      </c>
    </row>
    <row r="2480" spans="1:2" x14ac:dyDescent="0.3">
      <c r="A2480" s="14">
        <v>2017</v>
      </c>
      <c r="B2480" s="2">
        <v>693.98</v>
      </c>
    </row>
    <row r="2481" spans="1:2" x14ac:dyDescent="0.3">
      <c r="A2481" s="14">
        <v>2017</v>
      </c>
      <c r="B2481" s="2">
        <v>3499.99</v>
      </c>
    </row>
    <row r="2482" spans="1:2" x14ac:dyDescent="0.3">
      <c r="A2482" s="14">
        <v>2017</v>
      </c>
      <c r="B2482" s="2">
        <v>449.99</v>
      </c>
    </row>
    <row r="2483" spans="1:2" x14ac:dyDescent="0.3">
      <c r="A2483" s="14">
        <v>2017</v>
      </c>
      <c r="B2483" s="2">
        <v>549.99</v>
      </c>
    </row>
    <row r="2484" spans="1:2" x14ac:dyDescent="0.3">
      <c r="A2484" s="14">
        <v>2017</v>
      </c>
      <c r="B2484" s="2">
        <v>1999.98</v>
      </c>
    </row>
    <row r="2485" spans="1:2" x14ac:dyDescent="0.3">
      <c r="A2485" s="14">
        <v>2017</v>
      </c>
      <c r="B2485" s="2">
        <v>833.98</v>
      </c>
    </row>
    <row r="2486" spans="1:2" x14ac:dyDescent="0.3">
      <c r="A2486" s="14">
        <v>2017</v>
      </c>
      <c r="B2486" s="2">
        <v>6999.98</v>
      </c>
    </row>
    <row r="2487" spans="1:2" x14ac:dyDescent="0.3">
      <c r="A2487" s="14">
        <v>2017</v>
      </c>
      <c r="B2487" s="2">
        <v>749.99</v>
      </c>
    </row>
    <row r="2488" spans="1:2" x14ac:dyDescent="0.3">
      <c r="A2488" s="14">
        <v>2017</v>
      </c>
      <c r="B2488" s="2">
        <v>939.98</v>
      </c>
    </row>
    <row r="2489" spans="1:2" x14ac:dyDescent="0.3">
      <c r="A2489" s="14">
        <v>2017</v>
      </c>
      <c r="B2489" s="2">
        <v>5499.99</v>
      </c>
    </row>
    <row r="2490" spans="1:2" x14ac:dyDescent="0.3">
      <c r="A2490" s="14">
        <v>2017</v>
      </c>
      <c r="B2490" s="2">
        <v>1999.98</v>
      </c>
    </row>
    <row r="2491" spans="1:2" x14ac:dyDescent="0.3">
      <c r="A2491" s="14">
        <v>2017</v>
      </c>
      <c r="B2491" s="2">
        <v>749.99</v>
      </c>
    </row>
    <row r="2492" spans="1:2" x14ac:dyDescent="0.3">
      <c r="A2492" s="14">
        <v>2017</v>
      </c>
      <c r="B2492" s="2">
        <v>1599.98</v>
      </c>
    </row>
    <row r="2493" spans="1:2" x14ac:dyDescent="0.3">
      <c r="A2493" s="14">
        <v>2017</v>
      </c>
      <c r="B2493" s="2">
        <v>2641.98</v>
      </c>
    </row>
    <row r="2494" spans="1:2" x14ac:dyDescent="0.3">
      <c r="A2494" s="14">
        <v>2017</v>
      </c>
      <c r="B2494" s="2">
        <v>1059.98</v>
      </c>
    </row>
    <row r="2495" spans="1:2" x14ac:dyDescent="0.3">
      <c r="A2495" s="14">
        <v>2017</v>
      </c>
      <c r="B2495" s="2">
        <v>269.99</v>
      </c>
    </row>
    <row r="2496" spans="1:2" x14ac:dyDescent="0.3">
      <c r="A2496" s="14">
        <v>2017</v>
      </c>
      <c r="B2496" s="2">
        <v>470.99</v>
      </c>
    </row>
    <row r="2497" spans="1:2" x14ac:dyDescent="0.3">
      <c r="A2497" s="14">
        <v>2017</v>
      </c>
      <c r="B2497" s="2">
        <v>858</v>
      </c>
    </row>
    <row r="2498" spans="1:2" x14ac:dyDescent="0.3">
      <c r="A2498" s="14">
        <v>2017</v>
      </c>
      <c r="B2498" s="2">
        <v>501.98</v>
      </c>
    </row>
    <row r="2499" spans="1:2" x14ac:dyDescent="0.3">
      <c r="A2499" s="14">
        <v>2017</v>
      </c>
      <c r="B2499" s="2">
        <v>349.99</v>
      </c>
    </row>
    <row r="2500" spans="1:2" x14ac:dyDescent="0.3">
      <c r="A2500" s="14">
        <v>2017</v>
      </c>
      <c r="B2500" s="2">
        <v>833.98</v>
      </c>
    </row>
    <row r="2501" spans="1:2" x14ac:dyDescent="0.3">
      <c r="A2501" s="14">
        <v>2017</v>
      </c>
      <c r="B2501" s="2">
        <v>749.99</v>
      </c>
    </row>
    <row r="2502" spans="1:2" x14ac:dyDescent="0.3">
      <c r="A2502" s="14">
        <v>2017</v>
      </c>
      <c r="B2502" s="2">
        <v>551.99</v>
      </c>
    </row>
    <row r="2503" spans="1:2" x14ac:dyDescent="0.3">
      <c r="A2503" s="14">
        <v>2017</v>
      </c>
      <c r="B2503" s="2">
        <v>551.99</v>
      </c>
    </row>
    <row r="2504" spans="1:2" x14ac:dyDescent="0.3">
      <c r="A2504" s="14">
        <v>2017</v>
      </c>
      <c r="B2504" s="2">
        <v>269.99</v>
      </c>
    </row>
    <row r="2505" spans="1:2" x14ac:dyDescent="0.3">
      <c r="A2505" s="14">
        <v>2017</v>
      </c>
      <c r="B2505" s="2">
        <v>939.98</v>
      </c>
    </row>
    <row r="2506" spans="1:2" x14ac:dyDescent="0.3">
      <c r="A2506" s="14">
        <v>2017</v>
      </c>
      <c r="B2506" s="2">
        <v>898</v>
      </c>
    </row>
    <row r="2507" spans="1:2" x14ac:dyDescent="0.3">
      <c r="A2507" s="14">
        <v>2017</v>
      </c>
      <c r="B2507" s="2">
        <v>979.98</v>
      </c>
    </row>
    <row r="2508" spans="1:2" x14ac:dyDescent="0.3">
      <c r="A2508" s="14">
        <v>2017</v>
      </c>
      <c r="B2508" s="2">
        <v>1499.98</v>
      </c>
    </row>
    <row r="2509" spans="1:2" x14ac:dyDescent="0.3">
      <c r="A2509" s="14">
        <v>2017</v>
      </c>
      <c r="B2509" s="2">
        <v>299.98</v>
      </c>
    </row>
    <row r="2510" spans="1:2" x14ac:dyDescent="0.3">
      <c r="A2510" s="14">
        <v>2017</v>
      </c>
      <c r="B2510" s="2">
        <v>659.99</v>
      </c>
    </row>
    <row r="2511" spans="1:2" x14ac:dyDescent="0.3">
      <c r="A2511" s="14">
        <v>2017</v>
      </c>
      <c r="B2511" s="2">
        <v>4999.9799999999996</v>
      </c>
    </row>
    <row r="2512" spans="1:2" x14ac:dyDescent="0.3">
      <c r="A2512" s="14">
        <v>2017</v>
      </c>
      <c r="B2512" s="2">
        <v>299.99</v>
      </c>
    </row>
    <row r="2513" spans="1:2" x14ac:dyDescent="0.3">
      <c r="A2513" s="14">
        <v>2017</v>
      </c>
      <c r="B2513" s="2">
        <v>1320.99</v>
      </c>
    </row>
    <row r="2514" spans="1:2" x14ac:dyDescent="0.3">
      <c r="A2514" s="14">
        <v>2017</v>
      </c>
      <c r="B2514" s="2">
        <v>599.99</v>
      </c>
    </row>
    <row r="2515" spans="1:2" x14ac:dyDescent="0.3">
      <c r="A2515" s="14">
        <v>2017</v>
      </c>
      <c r="B2515" s="2">
        <v>250.99</v>
      </c>
    </row>
    <row r="2516" spans="1:2" x14ac:dyDescent="0.3">
      <c r="A2516" s="14">
        <v>2017</v>
      </c>
      <c r="B2516" s="2">
        <v>489.99</v>
      </c>
    </row>
    <row r="2517" spans="1:2" x14ac:dyDescent="0.3">
      <c r="A2517" s="14">
        <v>2017</v>
      </c>
      <c r="B2517" s="2">
        <v>5999.99</v>
      </c>
    </row>
    <row r="2518" spans="1:2" x14ac:dyDescent="0.3">
      <c r="A2518" s="14">
        <v>2017</v>
      </c>
      <c r="B2518" s="2">
        <v>979.98</v>
      </c>
    </row>
    <row r="2519" spans="1:2" x14ac:dyDescent="0.3">
      <c r="A2519" s="14">
        <v>2017</v>
      </c>
      <c r="B2519" s="2">
        <v>250.99</v>
      </c>
    </row>
    <row r="2520" spans="1:2" x14ac:dyDescent="0.3">
      <c r="A2520" s="14">
        <v>2017</v>
      </c>
      <c r="B2520" s="2">
        <v>6999.98</v>
      </c>
    </row>
    <row r="2521" spans="1:2" x14ac:dyDescent="0.3">
      <c r="A2521" s="14">
        <v>2017</v>
      </c>
      <c r="B2521" s="2">
        <v>899.98</v>
      </c>
    </row>
    <row r="2522" spans="1:2" x14ac:dyDescent="0.3">
      <c r="A2522" s="14">
        <v>2017</v>
      </c>
      <c r="B2522" s="2">
        <v>3999.98</v>
      </c>
    </row>
    <row r="2523" spans="1:2" x14ac:dyDescent="0.3">
      <c r="A2523" s="14">
        <v>2017</v>
      </c>
      <c r="B2523" s="2">
        <v>539.99</v>
      </c>
    </row>
    <row r="2524" spans="1:2" x14ac:dyDescent="0.3">
      <c r="A2524" s="14">
        <v>2017</v>
      </c>
      <c r="B2524" s="2">
        <v>2641.98</v>
      </c>
    </row>
    <row r="2525" spans="1:2" x14ac:dyDescent="0.3">
      <c r="A2525" s="14">
        <v>2017</v>
      </c>
      <c r="B2525" s="2">
        <v>6999.98</v>
      </c>
    </row>
    <row r="2526" spans="1:2" x14ac:dyDescent="0.3">
      <c r="A2526" s="14">
        <v>2017</v>
      </c>
      <c r="B2526" s="2">
        <v>833.98</v>
      </c>
    </row>
    <row r="2527" spans="1:2" x14ac:dyDescent="0.3">
      <c r="A2527" s="14">
        <v>2017</v>
      </c>
      <c r="B2527" s="2">
        <v>2819.98</v>
      </c>
    </row>
    <row r="2528" spans="1:2" x14ac:dyDescent="0.3">
      <c r="A2528" s="14">
        <v>2017</v>
      </c>
      <c r="B2528" s="2">
        <v>1549</v>
      </c>
    </row>
    <row r="2529" spans="1:2" x14ac:dyDescent="0.3">
      <c r="A2529" s="14">
        <v>2017</v>
      </c>
      <c r="B2529" s="2">
        <v>539.98</v>
      </c>
    </row>
    <row r="2530" spans="1:2" x14ac:dyDescent="0.3">
      <c r="A2530" s="14">
        <v>2017</v>
      </c>
      <c r="B2530" s="2">
        <v>449.99</v>
      </c>
    </row>
    <row r="2531" spans="1:2" x14ac:dyDescent="0.3">
      <c r="A2531" s="14">
        <v>2017</v>
      </c>
      <c r="B2531" s="2">
        <v>5299.99</v>
      </c>
    </row>
    <row r="2532" spans="1:2" x14ac:dyDescent="0.3">
      <c r="A2532" s="14">
        <v>2017</v>
      </c>
      <c r="B2532" s="2">
        <v>5299.99</v>
      </c>
    </row>
    <row r="2533" spans="1:2" x14ac:dyDescent="0.3">
      <c r="A2533" s="14">
        <v>2017</v>
      </c>
      <c r="B2533" s="2">
        <v>999.99</v>
      </c>
    </row>
    <row r="2534" spans="1:2" x14ac:dyDescent="0.3">
      <c r="A2534" s="14">
        <v>2017</v>
      </c>
      <c r="B2534" s="2">
        <v>11999.98</v>
      </c>
    </row>
    <row r="2535" spans="1:2" x14ac:dyDescent="0.3">
      <c r="A2535" s="14">
        <v>2017</v>
      </c>
      <c r="B2535" s="2">
        <v>659.99</v>
      </c>
    </row>
    <row r="2536" spans="1:2" x14ac:dyDescent="0.3">
      <c r="A2536" s="14">
        <v>2017</v>
      </c>
      <c r="B2536" s="2">
        <v>939.98</v>
      </c>
    </row>
    <row r="2537" spans="1:2" x14ac:dyDescent="0.3">
      <c r="A2537" s="14">
        <v>2017</v>
      </c>
      <c r="B2537" s="2">
        <v>1199.98</v>
      </c>
    </row>
    <row r="2538" spans="1:2" x14ac:dyDescent="0.3">
      <c r="A2538" s="14">
        <v>2017</v>
      </c>
      <c r="B2538" s="2">
        <v>1099.98</v>
      </c>
    </row>
    <row r="2539" spans="1:2" x14ac:dyDescent="0.3">
      <c r="A2539" s="14">
        <v>2017</v>
      </c>
      <c r="B2539" s="2">
        <v>1199.98</v>
      </c>
    </row>
    <row r="2540" spans="1:2" x14ac:dyDescent="0.3">
      <c r="A2540" s="14">
        <v>2017</v>
      </c>
      <c r="B2540" s="2">
        <v>1067.98</v>
      </c>
    </row>
    <row r="2541" spans="1:2" x14ac:dyDescent="0.3">
      <c r="A2541" s="14">
        <v>2017</v>
      </c>
      <c r="B2541" s="2">
        <v>875.99</v>
      </c>
    </row>
    <row r="2542" spans="1:2" x14ac:dyDescent="0.3">
      <c r="A2542" s="14">
        <v>2017</v>
      </c>
      <c r="B2542" s="2">
        <v>250.99</v>
      </c>
    </row>
    <row r="2543" spans="1:2" x14ac:dyDescent="0.3">
      <c r="A2543" s="14">
        <v>2017</v>
      </c>
      <c r="B2543" s="2">
        <v>693.98</v>
      </c>
    </row>
    <row r="2544" spans="1:2" x14ac:dyDescent="0.3">
      <c r="A2544" s="14">
        <v>2017</v>
      </c>
      <c r="B2544" s="2">
        <v>833.98</v>
      </c>
    </row>
    <row r="2545" spans="1:2" x14ac:dyDescent="0.3">
      <c r="A2545" s="14">
        <v>2017</v>
      </c>
      <c r="B2545" s="2">
        <v>469.99</v>
      </c>
    </row>
    <row r="2546" spans="1:2" x14ac:dyDescent="0.3">
      <c r="A2546" s="14">
        <v>2017</v>
      </c>
      <c r="B2546" s="2">
        <v>1665.98</v>
      </c>
    </row>
    <row r="2547" spans="1:2" x14ac:dyDescent="0.3">
      <c r="A2547" s="14">
        <v>2017</v>
      </c>
      <c r="B2547" s="2">
        <v>5999.99</v>
      </c>
    </row>
    <row r="2548" spans="1:2" x14ac:dyDescent="0.3">
      <c r="A2548" s="14">
        <v>2017</v>
      </c>
      <c r="B2548" s="2">
        <v>832.99</v>
      </c>
    </row>
    <row r="2549" spans="1:2" x14ac:dyDescent="0.3">
      <c r="A2549" s="14">
        <v>2017</v>
      </c>
      <c r="B2549" s="2">
        <v>5999.98</v>
      </c>
    </row>
    <row r="2550" spans="1:2" x14ac:dyDescent="0.3">
      <c r="A2550" s="14">
        <v>2017</v>
      </c>
      <c r="B2550" s="2">
        <v>11999.98</v>
      </c>
    </row>
    <row r="2551" spans="1:2" x14ac:dyDescent="0.3">
      <c r="A2551" s="14">
        <v>2017</v>
      </c>
      <c r="B2551" s="2">
        <v>189.99</v>
      </c>
    </row>
    <row r="2552" spans="1:2" x14ac:dyDescent="0.3">
      <c r="A2552" s="14">
        <v>2017</v>
      </c>
      <c r="B2552" s="2">
        <v>501.98</v>
      </c>
    </row>
    <row r="2553" spans="1:2" x14ac:dyDescent="0.3">
      <c r="A2553" s="14">
        <v>2017</v>
      </c>
      <c r="B2553" s="2">
        <v>869.99</v>
      </c>
    </row>
    <row r="2554" spans="1:2" x14ac:dyDescent="0.3">
      <c r="A2554" s="14">
        <v>2017</v>
      </c>
      <c r="B2554" s="2">
        <v>679.98</v>
      </c>
    </row>
    <row r="2555" spans="1:2" x14ac:dyDescent="0.3">
      <c r="A2555" s="14">
        <v>2017</v>
      </c>
      <c r="B2555" s="2">
        <v>449.99</v>
      </c>
    </row>
    <row r="2556" spans="1:2" x14ac:dyDescent="0.3">
      <c r="A2556" s="14">
        <v>2017</v>
      </c>
      <c r="B2556" s="2">
        <v>699.98</v>
      </c>
    </row>
    <row r="2557" spans="1:2" x14ac:dyDescent="0.3">
      <c r="A2557" s="14">
        <v>2017</v>
      </c>
      <c r="B2557" s="2">
        <v>1549</v>
      </c>
    </row>
    <row r="2558" spans="1:2" x14ac:dyDescent="0.3">
      <c r="A2558" s="14">
        <v>2017</v>
      </c>
      <c r="B2558" s="2">
        <v>533.99</v>
      </c>
    </row>
    <row r="2559" spans="1:2" x14ac:dyDescent="0.3">
      <c r="A2559" s="14">
        <v>2017</v>
      </c>
      <c r="B2559" s="2">
        <v>349.99</v>
      </c>
    </row>
    <row r="2560" spans="1:2" x14ac:dyDescent="0.3">
      <c r="A2560" s="14">
        <v>2017</v>
      </c>
      <c r="B2560" s="2">
        <v>1739.98</v>
      </c>
    </row>
    <row r="2561" spans="1:2" x14ac:dyDescent="0.3">
      <c r="A2561" s="14">
        <v>2017</v>
      </c>
      <c r="B2561" s="2">
        <v>599.99</v>
      </c>
    </row>
    <row r="2562" spans="1:2" x14ac:dyDescent="0.3">
      <c r="A2562" s="14">
        <v>2017</v>
      </c>
      <c r="B2562" s="2">
        <v>3999.98</v>
      </c>
    </row>
    <row r="2563" spans="1:2" x14ac:dyDescent="0.3">
      <c r="A2563" s="14">
        <v>2017</v>
      </c>
      <c r="B2563" s="2">
        <v>833.98</v>
      </c>
    </row>
    <row r="2564" spans="1:2" x14ac:dyDescent="0.3">
      <c r="A2564" s="14">
        <v>2017</v>
      </c>
      <c r="B2564" s="2">
        <v>5199.9799999999996</v>
      </c>
    </row>
    <row r="2565" spans="1:2" x14ac:dyDescent="0.3">
      <c r="A2565" s="14">
        <v>2017</v>
      </c>
      <c r="B2565" s="2">
        <v>429</v>
      </c>
    </row>
    <row r="2566" spans="1:2" x14ac:dyDescent="0.3">
      <c r="A2566" s="14">
        <v>2017</v>
      </c>
      <c r="B2566" s="2">
        <v>469.99</v>
      </c>
    </row>
    <row r="2567" spans="1:2" x14ac:dyDescent="0.3">
      <c r="A2567" s="14">
        <v>2017</v>
      </c>
      <c r="B2567" s="2">
        <v>1199.98</v>
      </c>
    </row>
    <row r="2568" spans="1:2" x14ac:dyDescent="0.3">
      <c r="A2568" s="14">
        <v>2017</v>
      </c>
      <c r="B2568" s="2">
        <v>449.99</v>
      </c>
    </row>
    <row r="2569" spans="1:2" x14ac:dyDescent="0.3">
      <c r="A2569" s="14">
        <v>2017</v>
      </c>
      <c r="B2569" s="2">
        <v>209.99</v>
      </c>
    </row>
    <row r="2570" spans="1:2" x14ac:dyDescent="0.3">
      <c r="A2570" s="14">
        <v>2017</v>
      </c>
      <c r="B2570" s="2">
        <v>9999.98</v>
      </c>
    </row>
    <row r="2571" spans="1:2" x14ac:dyDescent="0.3">
      <c r="A2571" s="14">
        <v>2017</v>
      </c>
      <c r="B2571" s="2">
        <v>4999.9799999999996</v>
      </c>
    </row>
    <row r="2572" spans="1:2" x14ac:dyDescent="0.3">
      <c r="A2572" s="14">
        <v>2017</v>
      </c>
      <c r="B2572" s="2">
        <v>5999.99</v>
      </c>
    </row>
    <row r="2573" spans="1:2" x14ac:dyDescent="0.3">
      <c r="A2573" s="14">
        <v>2017</v>
      </c>
      <c r="B2573" s="2">
        <v>5299.99</v>
      </c>
    </row>
    <row r="2574" spans="1:2" x14ac:dyDescent="0.3">
      <c r="A2574" s="14">
        <v>2017</v>
      </c>
      <c r="B2574" s="2">
        <v>1099.98</v>
      </c>
    </row>
    <row r="2575" spans="1:2" x14ac:dyDescent="0.3">
      <c r="A2575" s="14">
        <v>2017</v>
      </c>
      <c r="B2575" s="2">
        <v>209.99</v>
      </c>
    </row>
    <row r="2576" spans="1:2" x14ac:dyDescent="0.3">
      <c r="A2576" s="14">
        <v>2017</v>
      </c>
      <c r="B2576" s="2">
        <v>549.99</v>
      </c>
    </row>
    <row r="2577" spans="1:2" x14ac:dyDescent="0.3">
      <c r="A2577" s="14">
        <v>2017</v>
      </c>
      <c r="B2577" s="2">
        <v>599.98</v>
      </c>
    </row>
    <row r="2578" spans="1:2" x14ac:dyDescent="0.3">
      <c r="A2578" s="14">
        <v>2017</v>
      </c>
      <c r="B2578" s="2">
        <v>3265.98</v>
      </c>
    </row>
    <row r="2579" spans="1:2" x14ac:dyDescent="0.3">
      <c r="A2579" s="14">
        <v>2017</v>
      </c>
      <c r="B2579" s="2">
        <v>2999.98</v>
      </c>
    </row>
    <row r="2580" spans="1:2" x14ac:dyDescent="0.3">
      <c r="A2580" s="14">
        <v>2017</v>
      </c>
      <c r="B2580" s="2">
        <v>1665.98</v>
      </c>
    </row>
    <row r="2581" spans="1:2" x14ac:dyDescent="0.3">
      <c r="A2581" s="14">
        <v>2017</v>
      </c>
      <c r="B2581" s="2">
        <v>12999.98</v>
      </c>
    </row>
    <row r="2582" spans="1:2" x14ac:dyDescent="0.3">
      <c r="A2582" s="14">
        <v>2017</v>
      </c>
      <c r="B2582" s="2">
        <v>419.98</v>
      </c>
    </row>
    <row r="2583" spans="1:2" x14ac:dyDescent="0.3">
      <c r="A2583" s="14">
        <v>2017</v>
      </c>
      <c r="B2583" s="2">
        <v>269.99</v>
      </c>
    </row>
    <row r="2584" spans="1:2" x14ac:dyDescent="0.3">
      <c r="A2584" s="14">
        <v>2017</v>
      </c>
      <c r="B2584" s="2">
        <v>250.99</v>
      </c>
    </row>
    <row r="2585" spans="1:2" x14ac:dyDescent="0.3">
      <c r="A2585" s="14">
        <v>2017</v>
      </c>
      <c r="B2585" s="2">
        <v>6999.98</v>
      </c>
    </row>
    <row r="2586" spans="1:2" x14ac:dyDescent="0.3">
      <c r="A2586" s="14">
        <v>2017</v>
      </c>
      <c r="B2586" s="2">
        <v>4599.9799999999996</v>
      </c>
    </row>
    <row r="2587" spans="1:2" x14ac:dyDescent="0.3">
      <c r="A2587" s="14">
        <v>2017</v>
      </c>
      <c r="B2587" s="2">
        <v>599.99</v>
      </c>
    </row>
    <row r="2588" spans="1:2" x14ac:dyDescent="0.3">
      <c r="A2588" s="14">
        <v>2017</v>
      </c>
      <c r="B2588" s="2">
        <v>599.98</v>
      </c>
    </row>
    <row r="2589" spans="1:2" x14ac:dyDescent="0.3">
      <c r="A2589" s="14">
        <v>2017</v>
      </c>
      <c r="B2589" s="2">
        <v>4999.9799999999996</v>
      </c>
    </row>
    <row r="2590" spans="1:2" x14ac:dyDescent="0.3">
      <c r="A2590" s="14">
        <v>2017</v>
      </c>
      <c r="B2590" s="2">
        <v>1409.99</v>
      </c>
    </row>
    <row r="2591" spans="1:2" x14ac:dyDescent="0.3">
      <c r="A2591" s="14">
        <v>2017</v>
      </c>
      <c r="B2591" s="2">
        <v>979.98</v>
      </c>
    </row>
    <row r="2592" spans="1:2" x14ac:dyDescent="0.3">
      <c r="A2592" s="14">
        <v>2017</v>
      </c>
      <c r="B2592" s="2">
        <v>539.98</v>
      </c>
    </row>
    <row r="2593" spans="1:2" x14ac:dyDescent="0.3">
      <c r="A2593" s="14">
        <v>2017</v>
      </c>
      <c r="B2593" s="2">
        <v>219.98</v>
      </c>
    </row>
    <row r="2594" spans="1:2" x14ac:dyDescent="0.3">
      <c r="A2594" s="14">
        <v>2017</v>
      </c>
      <c r="B2594" s="2">
        <v>346.99</v>
      </c>
    </row>
    <row r="2595" spans="1:2" x14ac:dyDescent="0.3">
      <c r="A2595" s="14">
        <v>2017</v>
      </c>
      <c r="B2595" s="2">
        <v>1469.99</v>
      </c>
    </row>
    <row r="2596" spans="1:2" x14ac:dyDescent="0.3">
      <c r="A2596" s="14">
        <v>2017</v>
      </c>
      <c r="B2596" s="2">
        <v>249.99</v>
      </c>
    </row>
    <row r="2597" spans="1:2" x14ac:dyDescent="0.3">
      <c r="A2597" s="14">
        <v>2017</v>
      </c>
      <c r="B2597" s="2">
        <v>979.98</v>
      </c>
    </row>
    <row r="2598" spans="1:2" x14ac:dyDescent="0.3">
      <c r="A2598" s="14">
        <v>2017</v>
      </c>
      <c r="B2598" s="2">
        <v>1320.99</v>
      </c>
    </row>
    <row r="2599" spans="1:2" x14ac:dyDescent="0.3">
      <c r="A2599" s="14">
        <v>2017</v>
      </c>
      <c r="B2599" s="2">
        <v>299.99</v>
      </c>
    </row>
    <row r="2600" spans="1:2" x14ac:dyDescent="0.3">
      <c r="A2600" s="14">
        <v>2017</v>
      </c>
      <c r="B2600" s="2">
        <v>501.98</v>
      </c>
    </row>
    <row r="2601" spans="1:2" x14ac:dyDescent="0.3">
      <c r="A2601" s="14">
        <v>2017</v>
      </c>
      <c r="B2601" s="2">
        <v>449.99</v>
      </c>
    </row>
    <row r="2602" spans="1:2" x14ac:dyDescent="0.3">
      <c r="A2602" s="14">
        <v>2017</v>
      </c>
      <c r="B2602" s="2">
        <v>699.98</v>
      </c>
    </row>
    <row r="2603" spans="1:2" x14ac:dyDescent="0.3">
      <c r="A2603" s="14">
        <v>2017</v>
      </c>
      <c r="B2603" s="2">
        <v>3499.99</v>
      </c>
    </row>
    <row r="2604" spans="1:2" x14ac:dyDescent="0.3">
      <c r="A2604" s="14">
        <v>2017</v>
      </c>
      <c r="B2604" s="2">
        <v>539.98</v>
      </c>
    </row>
    <row r="2605" spans="1:2" x14ac:dyDescent="0.3">
      <c r="A2605" s="14">
        <v>2017</v>
      </c>
      <c r="B2605" s="2">
        <v>833.98</v>
      </c>
    </row>
    <row r="2606" spans="1:2" x14ac:dyDescent="0.3">
      <c r="A2606" s="14">
        <v>2017</v>
      </c>
      <c r="B2606" s="2">
        <v>339.99</v>
      </c>
    </row>
    <row r="2607" spans="1:2" x14ac:dyDescent="0.3">
      <c r="A2607" s="14">
        <v>2017</v>
      </c>
      <c r="B2607" s="2">
        <v>1499.98</v>
      </c>
    </row>
    <row r="2608" spans="1:2" x14ac:dyDescent="0.3">
      <c r="A2608" s="14">
        <v>2017</v>
      </c>
      <c r="B2608" s="2">
        <v>419.98</v>
      </c>
    </row>
    <row r="2609" spans="1:2" x14ac:dyDescent="0.3">
      <c r="A2609" s="14">
        <v>2017</v>
      </c>
      <c r="B2609" s="2">
        <v>1099.98</v>
      </c>
    </row>
    <row r="2610" spans="1:2" x14ac:dyDescent="0.3">
      <c r="A2610" s="14">
        <v>2017</v>
      </c>
      <c r="B2610" s="2">
        <v>549.99</v>
      </c>
    </row>
    <row r="2611" spans="1:2" x14ac:dyDescent="0.3">
      <c r="A2611" s="14">
        <v>2017</v>
      </c>
      <c r="B2611" s="2">
        <v>1199.98</v>
      </c>
    </row>
    <row r="2612" spans="1:2" x14ac:dyDescent="0.3">
      <c r="A2612" s="14">
        <v>2017</v>
      </c>
      <c r="B2612" s="2">
        <v>449.99</v>
      </c>
    </row>
    <row r="2613" spans="1:2" x14ac:dyDescent="0.3">
      <c r="A2613" s="14">
        <v>2017</v>
      </c>
      <c r="B2613" s="2">
        <v>1409.99</v>
      </c>
    </row>
    <row r="2614" spans="1:2" x14ac:dyDescent="0.3">
      <c r="A2614" s="14">
        <v>2017</v>
      </c>
      <c r="B2614" s="2">
        <v>489.99</v>
      </c>
    </row>
    <row r="2615" spans="1:2" x14ac:dyDescent="0.3">
      <c r="A2615" s="14">
        <v>2017</v>
      </c>
      <c r="B2615" s="2">
        <v>1499.99</v>
      </c>
    </row>
    <row r="2616" spans="1:2" x14ac:dyDescent="0.3">
      <c r="A2616" s="14">
        <v>2017</v>
      </c>
      <c r="B2616" s="2">
        <v>2299.9899999999998</v>
      </c>
    </row>
    <row r="2617" spans="1:2" x14ac:dyDescent="0.3">
      <c r="A2617" s="14">
        <v>2017</v>
      </c>
      <c r="B2617" s="2">
        <v>749.99</v>
      </c>
    </row>
    <row r="2618" spans="1:2" x14ac:dyDescent="0.3">
      <c r="A2618" s="14">
        <v>2017</v>
      </c>
      <c r="B2618" s="2">
        <v>209.99</v>
      </c>
    </row>
    <row r="2619" spans="1:2" x14ac:dyDescent="0.3">
      <c r="A2619" s="14">
        <v>2017</v>
      </c>
      <c r="B2619" s="2">
        <v>1469.99</v>
      </c>
    </row>
    <row r="2620" spans="1:2" x14ac:dyDescent="0.3">
      <c r="A2620" s="14">
        <v>2017</v>
      </c>
      <c r="B2620" s="2">
        <v>349.99</v>
      </c>
    </row>
    <row r="2621" spans="1:2" x14ac:dyDescent="0.3">
      <c r="A2621" s="14">
        <v>2017</v>
      </c>
      <c r="B2621" s="2">
        <v>1632.99</v>
      </c>
    </row>
    <row r="2622" spans="1:2" x14ac:dyDescent="0.3">
      <c r="A2622" s="14">
        <v>2017</v>
      </c>
      <c r="B2622" s="2">
        <v>5799.98</v>
      </c>
    </row>
    <row r="2623" spans="1:2" x14ac:dyDescent="0.3">
      <c r="A2623" s="14">
        <v>2017</v>
      </c>
      <c r="B2623" s="2">
        <v>3999.99</v>
      </c>
    </row>
    <row r="2624" spans="1:2" x14ac:dyDescent="0.3">
      <c r="A2624" s="14">
        <v>2017</v>
      </c>
      <c r="B2624" s="2">
        <v>539.99</v>
      </c>
    </row>
    <row r="2625" spans="1:2" x14ac:dyDescent="0.3">
      <c r="A2625" s="14">
        <v>2017</v>
      </c>
      <c r="B2625" s="2">
        <v>299.99</v>
      </c>
    </row>
    <row r="2626" spans="1:2" x14ac:dyDescent="0.3">
      <c r="A2626" s="14">
        <v>2017</v>
      </c>
      <c r="B2626" s="2">
        <v>2999.98</v>
      </c>
    </row>
    <row r="2627" spans="1:2" x14ac:dyDescent="0.3">
      <c r="A2627" s="14">
        <v>2017</v>
      </c>
      <c r="B2627" s="2">
        <v>647.99</v>
      </c>
    </row>
    <row r="2628" spans="1:2" x14ac:dyDescent="0.3">
      <c r="A2628" s="14">
        <v>2017</v>
      </c>
      <c r="B2628" s="2">
        <v>1523.98</v>
      </c>
    </row>
    <row r="2629" spans="1:2" x14ac:dyDescent="0.3">
      <c r="A2629" s="14">
        <v>2017</v>
      </c>
      <c r="B2629" s="2">
        <v>799.99</v>
      </c>
    </row>
    <row r="2630" spans="1:2" x14ac:dyDescent="0.3">
      <c r="A2630" s="14">
        <v>2017</v>
      </c>
      <c r="B2630" s="2">
        <v>1199.98</v>
      </c>
    </row>
    <row r="2631" spans="1:2" x14ac:dyDescent="0.3">
      <c r="A2631" s="14">
        <v>2017</v>
      </c>
      <c r="B2631" s="2">
        <v>1499.99</v>
      </c>
    </row>
    <row r="2632" spans="1:2" x14ac:dyDescent="0.3">
      <c r="A2632" s="14">
        <v>2017</v>
      </c>
      <c r="B2632" s="2">
        <v>449.99</v>
      </c>
    </row>
    <row r="2633" spans="1:2" x14ac:dyDescent="0.3">
      <c r="A2633" s="14">
        <v>2017</v>
      </c>
      <c r="B2633" s="2">
        <v>749.99</v>
      </c>
    </row>
    <row r="2634" spans="1:2" x14ac:dyDescent="0.3">
      <c r="A2634" s="14">
        <v>2017</v>
      </c>
      <c r="B2634" s="2">
        <v>149.99</v>
      </c>
    </row>
    <row r="2635" spans="1:2" x14ac:dyDescent="0.3">
      <c r="A2635" s="14">
        <v>2017</v>
      </c>
      <c r="B2635" s="2">
        <v>879.98</v>
      </c>
    </row>
    <row r="2636" spans="1:2" x14ac:dyDescent="0.3">
      <c r="A2636" s="14">
        <v>2017</v>
      </c>
      <c r="B2636" s="2">
        <v>469.99</v>
      </c>
    </row>
    <row r="2637" spans="1:2" x14ac:dyDescent="0.3">
      <c r="A2637" s="14">
        <v>2017</v>
      </c>
      <c r="B2637" s="2">
        <v>699.98</v>
      </c>
    </row>
    <row r="2638" spans="1:2" x14ac:dyDescent="0.3">
      <c r="A2638" s="14">
        <v>2017</v>
      </c>
      <c r="B2638" s="2">
        <v>832.99</v>
      </c>
    </row>
    <row r="2639" spans="1:2" x14ac:dyDescent="0.3">
      <c r="A2639" s="14">
        <v>2017</v>
      </c>
      <c r="B2639" s="2">
        <v>349.99</v>
      </c>
    </row>
    <row r="2640" spans="1:2" x14ac:dyDescent="0.3">
      <c r="A2640" s="14">
        <v>2017</v>
      </c>
      <c r="B2640" s="2">
        <v>6999.98</v>
      </c>
    </row>
    <row r="2641" spans="1:2" x14ac:dyDescent="0.3">
      <c r="A2641" s="14">
        <v>2017</v>
      </c>
      <c r="B2641" s="2">
        <v>759.98</v>
      </c>
    </row>
    <row r="2642" spans="1:2" x14ac:dyDescent="0.3">
      <c r="A2642" s="14">
        <v>2017</v>
      </c>
      <c r="B2642" s="2">
        <v>879.98</v>
      </c>
    </row>
    <row r="2643" spans="1:2" x14ac:dyDescent="0.3">
      <c r="A2643" s="14">
        <v>2017</v>
      </c>
      <c r="B2643" s="2">
        <v>1199.98</v>
      </c>
    </row>
    <row r="2644" spans="1:2" x14ac:dyDescent="0.3">
      <c r="A2644" s="14">
        <v>2017</v>
      </c>
      <c r="B2644" s="2">
        <v>5999.99</v>
      </c>
    </row>
    <row r="2645" spans="1:2" x14ac:dyDescent="0.3">
      <c r="A2645" s="14">
        <v>2017</v>
      </c>
      <c r="B2645" s="2">
        <v>999.99</v>
      </c>
    </row>
    <row r="2646" spans="1:2" x14ac:dyDescent="0.3">
      <c r="A2646" s="14">
        <v>2017</v>
      </c>
      <c r="B2646" s="2">
        <v>5299.99</v>
      </c>
    </row>
    <row r="2647" spans="1:2" x14ac:dyDescent="0.3">
      <c r="A2647" s="14">
        <v>2017</v>
      </c>
      <c r="B2647" s="2">
        <v>833.98</v>
      </c>
    </row>
    <row r="2648" spans="1:2" x14ac:dyDescent="0.3">
      <c r="A2648" s="14">
        <v>2017</v>
      </c>
      <c r="B2648" s="2">
        <v>149.99</v>
      </c>
    </row>
    <row r="2649" spans="1:2" x14ac:dyDescent="0.3">
      <c r="A2649" s="14">
        <v>2017</v>
      </c>
      <c r="B2649" s="2">
        <v>659.99</v>
      </c>
    </row>
    <row r="2650" spans="1:2" x14ac:dyDescent="0.3">
      <c r="A2650" s="14">
        <v>2017</v>
      </c>
      <c r="B2650" s="2">
        <v>6999.98</v>
      </c>
    </row>
    <row r="2651" spans="1:2" x14ac:dyDescent="0.3">
      <c r="A2651" s="14">
        <v>2017</v>
      </c>
      <c r="B2651" s="2">
        <v>549.99</v>
      </c>
    </row>
    <row r="2652" spans="1:2" x14ac:dyDescent="0.3">
      <c r="A2652" s="14">
        <v>2017</v>
      </c>
      <c r="B2652" s="2">
        <v>10999.98</v>
      </c>
    </row>
    <row r="2653" spans="1:2" x14ac:dyDescent="0.3">
      <c r="A2653" s="14">
        <v>2017</v>
      </c>
      <c r="B2653" s="2">
        <v>659.99</v>
      </c>
    </row>
    <row r="2654" spans="1:2" x14ac:dyDescent="0.3">
      <c r="A2654" s="14">
        <v>2017</v>
      </c>
      <c r="B2654" s="2">
        <v>1559.99</v>
      </c>
    </row>
    <row r="2655" spans="1:2" x14ac:dyDescent="0.3">
      <c r="A2655" s="14">
        <v>2017</v>
      </c>
      <c r="B2655" s="2">
        <v>693.98</v>
      </c>
    </row>
    <row r="2656" spans="1:2" x14ac:dyDescent="0.3">
      <c r="A2656" s="14">
        <v>2017</v>
      </c>
      <c r="B2656" s="2">
        <v>12999.98</v>
      </c>
    </row>
    <row r="2657" spans="1:2" x14ac:dyDescent="0.3">
      <c r="A2657" s="14">
        <v>2017</v>
      </c>
      <c r="B2657" s="2">
        <v>6999.98</v>
      </c>
    </row>
    <row r="2658" spans="1:2" x14ac:dyDescent="0.3">
      <c r="A2658" s="14">
        <v>2017</v>
      </c>
      <c r="B2658" s="2">
        <v>299.99</v>
      </c>
    </row>
    <row r="2659" spans="1:2" x14ac:dyDescent="0.3">
      <c r="A2659" s="14">
        <v>2017</v>
      </c>
      <c r="B2659" s="2">
        <v>439.99</v>
      </c>
    </row>
    <row r="2660" spans="1:2" x14ac:dyDescent="0.3">
      <c r="A2660" s="14">
        <v>2017</v>
      </c>
      <c r="B2660" s="2">
        <v>799.99</v>
      </c>
    </row>
    <row r="2661" spans="1:2" x14ac:dyDescent="0.3">
      <c r="A2661" s="14">
        <v>2017</v>
      </c>
      <c r="B2661" s="2">
        <v>269.99</v>
      </c>
    </row>
    <row r="2662" spans="1:2" x14ac:dyDescent="0.3">
      <c r="A2662" s="14">
        <v>2017</v>
      </c>
      <c r="B2662" s="2">
        <v>1199.98</v>
      </c>
    </row>
    <row r="2663" spans="1:2" x14ac:dyDescent="0.3">
      <c r="A2663" s="14">
        <v>2017</v>
      </c>
      <c r="B2663" s="2">
        <v>1665.98</v>
      </c>
    </row>
    <row r="2664" spans="1:2" x14ac:dyDescent="0.3">
      <c r="A2664" s="14">
        <v>2017</v>
      </c>
      <c r="B2664" s="2">
        <v>1499.99</v>
      </c>
    </row>
    <row r="2665" spans="1:2" x14ac:dyDescent="0.3">
      <c r="A2665" s="14">
        <v>2017</v>
      </c>
      <c r="B2665" s="2">
        <v>449</v>
      </c>
    </row>
    <row r="2666" spans="1:2" x14ac:dyDescent="0.3">
      <c r="A2666" s="14">
        <v>2017</v>
      </c>
      <c r="B2666" s="2">
        <v>4999.99</v>
      </c>
    </row>
    <row r="2667" spans="1:2" x14ac:dyDescent="0.3">
      <c r="A2667" s="14">
        <v>2017</v>
      </c>
      <c r="B2667" s="2">
        <v>10999.98</v>
      </c>
    </row>
    <row r="2668" spans="1:2" x14ac:dyDescent="0.3">
      <c r="A2668" s="14">
        <v>2017</v>
      </c>
      <c r="B2668" s="2">
        <v>693.98</v>
      </c>
    </row>
    <row r="2669" spans="1:2" x14ac:dyDescent="0.3">
      <c r="A2669" s="14">
        <v>2017</v>
      </c>
      <c r="B2669" s="2">
        <v>599.98</v>
      </c>
    </row>
    <row r="2670" spans="1:2" x14ac:dyDescent="0.3">
      <c r="A2670" s="14">
        <v>2017</v>
      </c>
      <c r="B2670" s="2">
        <v>469.99</v>
      </c>
    </row>
    <row r="2671" spans="1:2" x14ac:dyDescent="0.3">
      <c r="A2671" s="14">
        <v>2017</v>
      </c>
      <c r="B2671" s="2">
        <v>549.99</v>
      </c>
    </row>
    <row r="2672" spans="1:2" x14ac:dyDescent="0.3">
      <c r="A2672" s="14">
        <v>2017</v>
      </c>
      <c r="B2672" s="2">
        <v>659.99</v>
      </c>
    </row>
    <row r="2673" spans="1:2" x14ac:dyDescent="0.3">
      <c r="A2673" s="14">
        <v>2017</v>
      </c>
      <c r="B2673" s="2">
        <v>539.99</v>
      </c>
    </row>
    <row r="2674" spans="1:2" x14ac:dyDescent="0.3">
      <c r="A2674" s="14">
        <v>2017</v>
      </c>
      <c r="B2674" s="2">
        <v>899.98</v>
      </c>
    </row>
    <row r="2675" spans="1:2" x14ac:dyDescent="0.3">
      <c r="A2675" s="14">
        <v>2017</v>
      </c>
      <c r="B2675" s="2">
        <v>12999.98</v>
      </c>
    </row>
    <row r="2676" spans="1:2" x14ac:dyDescent="0.3">
      <c r="A2676" s="14">
        <v>2017</v>
      </c>
      <c r="B2676" s="2">
        <v>9999.98</v>
      </c>
    </row>
    <row r="2677" spans="1:2" x14ac:dyDescent="0.3">
      <c r="A2677" s="14">
        <v>2017</v>
      </c>
      <c r="B2677" s="2">
        <v>4999.9799999999996</v>
      </c>
    </row>
    <row r="2678" spans="1:2" x14ac:dyDescent="0.3">
      <c r="A2678" s="14">
        <v>2017</v>
      </c>
      <c r="B2678" s="2">
        <v>250.99</v>
      </c>
    </row>
    <row r="2679" spans="1:2" x14ac:dyDescent="0.3">
      <c r="A2679" s="14">
        <v>2017</v>
      </c>
      <c r="B2679" s="2">
        <v>2899.99</v>
      </c>
    </row>
    <row r="2680" spans="1:2" x14ac:dyDescent="0.3">
      <c r="A2680" s="14">
        <v>2017</v>
      </c>
      <c r="B2680" s="2">
        <v>269.99</v>
      </c>
    </row>
    <row r="2681" spans="1:2" x14ac:dyDescent="0.3">
      <c r="A2681" s="14">
        <v>2017</v>
      </c>
      <c r="B2681" s="2">
        <v>1320.99</v>
      </c>
    </row>
    <row r="2682" spans="1:2" x14ac:dyDescent="0.3">
      <c r="A2682" s="14">
        <v>2017</v>
      </c>
      <c r="B2682" s="2">
        <v>833.98</v>
      </c>
    </row>
    <row r="2683" spans="1:2" x14ac:dyDescent="0.3">
      <c r="A2683" s="14">
        <v>2017</v>
      </c>
      <c r="B2683" s="2">
        <v>1199.98</v>
      </c>
    </row>
    <row r="2684" spans="1:2" x14ac:dyDescent="0.3">
      <c r="A2684" s="14">
        <v>2017</v>
      </c>
      <c r="B2684" s="2">
        <v>499.99</v>
      </c>
    </row>
    <row r="2685" spans="1:2" x14ac:dyDescent="0.3">
      <c r="A2685" s="14">
        <v>2017</v>
      </c>
      <c r="B2685" s="2">
        <v>979.98</v>
      </c>
    </row>
    <row r="2686" spans="1:2" x14ac:dyDescent="0.3">
      <c r="A2686" s="14">
        <v>2017</v>
      </c>
      <c r="B2686" s="2">
        <v>3361.98</v>
      </c>
    </row>
    <row r="2687" spans="1:2" x14ac:dyDescent="0.3">
      <c r="A2687" s="14">
        <v>2017</v>
      </c>
      <c r="B2687" s="2">
        <v>979.98</v>
      </c>
    </row>
    <row r="2688" spans="1:2" x14ac:dyDescent="0.3">
      <c r="A2688" s="14">
        <v>2017</v>
      </c>
      <c r="B2688" s="2">
        <v>941.98</v>
      </c>
    </row>
    <row r="2689" spans="1:2" x14ac:dyDescent="0.3">
      <c r="A2689" s="14">
        <v>2017</v>
      </c>
      <c r="B2689" s="2">
        <v>1665.98</v>
      </c>
    </row>
    <row r="2690" spans="1:2" x14ac:dyDescent="0.3">
      <c r="A2690" s="14">
        <v>2017</v>
      </c>
      <c r="B2690" s="2">
        <v>551.99</v>
      </c>
    </row>
    <row r="2691" spans="1:2" x14ac:dyDescent="0.3">
      <c r="A2691" s="14">
        <v>2017</v>
      </c>
      <c r="B2691" s="2">
        <v>489.99</v>
      </c>
    </row>
    <row r="2692" spans="1:2" x14ac:dyDescent="0.3">
      <c r="A2692" s="14">
        <v>2017</v>
      </c>
      <c r="B2692" s="2">
        <v>499.99</v>
      </c>
    </row>
    <row r="2693" spans="1:2" x14ac:dyDescent="0.3">
      <c r="A2693" s="14">
        <v>2017</v>
      </c>
      <c r="B2693" s="2">
        <v>659.99</v>
      </c>
    </row>
    <row r="2694" spans="1:2" x14ac:dyDescent="0.3">
      <c r="A2694" s="14">
        <v>2017</v>
      </c>
      <c r="B2694" s="2">
        <v>1999.98</v>
      </c>
    </row>
    <row r="2695" spans="1:2" x14ac:dyDescent="0.3">
      <c r="A2695" s="14">
        <v>2017</v>
      </c>
      <c r="B2695" s="2">
        <v>1199.98</v>
      </c>
    </row>
    <row r="2696" spans="1:2" x14ac:dyDescent="0.3">
      <c r="A2696" s="14">
        <v>2017</v>
      </c>
      <c r="B2696" s="2">
        <v>1319.98</v>
      </c>
    </row>
    <row r="2697" spans="1:2" x14ac:dyDescent="0.3">
      <c r="A2697" s="14">
        <v>2017</v>
      </c>
      <c r="B2697" s="2">
        <v>659.98</v>
      </c>
    </row>
    <row r="2698" spans="1:2" x14ac:dyDescent="0.3">
      <c r="A2698" s="14">
        <v>2017</v>
      </c>
      <c r="B2698" s="2">
        <v>833.98</v>
      </c>
    </row>
    <row r="2699" spans="1:2" x14ac:dyDescent="0.3">
      <c r="A2699" s="14">
        <v>2017</v>
      </c>
      <c r="B2699" s="2">
        <v>533.99</v>
      </c>
    </row>
    <row r="2700" spans="1:2" x14ac:dyDescent="0.3">
      <c r="A2700" s="14">
        <v>2017</v>
      </c>
      <c r="B2700" s="2">
        <v>499.98</v>
      </c>
    </row>
    <row r="2701" spans="1:2" x14ac:dyDescent="0.3">
      <c r="A2701" s="14">
        <v>2017</v>
      </c>
      <c r="B2701" s="2">
        <v>939.98</v>
      </c>
    </row>
    <row r="2702" spans="1:2" x14ac:dyDescent="0.3">
      <c r="A2702" s="14">
        <v>2017</v>
      </c>
      <c r="B2702" s="2">
        <v>1079.98</v>
      </c>
    </row>
    <row r="2703" spans="1:2" x14ac:dyDescent="0.3">
      <c r="A2703" s="14">
        <v>2017</v>
      </c>
      <c r="B2703" s="2">
        <v>11999.98</v>
      </c>
    </row>
    <row r="2704" spans="1:2" x14ac:dyDescent="0.3">
      <c r="A2704" s="14">
        <v>2017</v>
      </c>
      <c r="B2704" s="2">
        <v>3999.99</v>
      </c>
    </row>
    <row r="2705" spans="1:2" x14ac:dyDescent="0.3">
      <c r="A2705" s="14">
        <v>2017</v>
      </c>
      <c r="B2705" s="2">
        <v>659.98</v>
      </c>
    </row>
    <row r="2706" spans="1:2" x14ac:dyDescent="0.3">
      <c r="A2706" s="14">
        <v>2017</v>
      </c>
      <c r="B2706" s="2">
        <v>3499.99</v>
      </c>
    </row>
    <row r="2707" spans="1:2" x14ac:dyDescent="0.3">
      <c r="A2707" s="14">
        <v>2017</v>
      </c>
      <c r="B2707" s="2">
        <v>539.98</v>
      </c>
    </row>
    <row r="2708" spans="1:2" x14ac:dyDescent="0.3">
      <c r="A2708" s="14">
        <v>2017</v>
      </c>
      <c r="B2708" s="2">
        <v>10999.98</v>
      </c>
    </row>
    <row r="2709" spans="1:2" x14ac:dyDescent="0.3">
      <c r="A2709" s="14">
        <v>2017</v>
      </c>
      <c r="B2709" s="2">
        <v>469.99</v>
      </c>
    </row>
    <row r="2710" spans="1:2" x14ac:dyDescent="0.3">
      <c r="A2710" s="14">
        <v>2017</v>
      </c>
      <c r="B2710" s="2">
        <v>4599.9799999999996</v>
      </c>
    </row>
    <row r="2711" spans="1:2" x14ac:dyDescent="0.3">
      <c r="A2711" s="14">
        <v>2017</v>
      </c>
      <c r="B2711" s="2">
        <v>539.99</v>
      </c>
    </row>
    <row r="2712" spans="1:2" x14ac:dyDescent="0.3">
      <c r="A2712" s="14">
        <v>2017</v>
      </c>
      <c r="B2712" s="2">
        <v>599.98</v>
      </c>
    </row>
    <row r="2713" spans="1:2" x14ac:dyDescent="0.3">
      <c r="A2713" s="14">
        <v>2017</v>
      </c>
      <c r="B2713" s="2">
        <v>1199.98</v>
      </c>
    </row>
    <row r="2714" spans="1:2" x14ac:dyDescent="0.3">
      <c r="A2714" s="14">
        <v>2017</v>
      </c>
      <c r="B2714" s="2">
        <v>339.99</v>
      </c>
    </row>
    <row r="2715" spans="1:2" x14ac:dyDescent="0.3">
      <c r="A2715" s="14">
        <v>2017</v>
      </c>
      <c r="B2715" s="2">
        <v>419.98</v>
      </c>
    </row>
    <row r="2716" spans="1:2" x14ac:dyDescent="0.3">
      <c r="A2716" s="14">
        <v>2017</v>
      </c>
      <c r="B2716" s="2">
        <v>1239.98</v>
      </c>
    </row>
    <row r="2717" spans="1:2" x14ac:dyDescent="0.3">
      <c r="A2717" s="14">
        <v>2017</v>
      </c>
      <c r="B2717" s="2">
        <v>5999.98</v>
      </c>
    </row>
    <row r="2718" spans="1:2" x14ac:dyDescent="0.3">
      <c r="A2718" s="14">
        <v>2017</v>
      </c>
      <c r="B2718" s="2">
        <v>5399.98</v>
      </c>
    </row>
    <row r="2719" spans="1:2" x14ac:dyDescent="0.3">
      <c r="A2719" s="14">
        <v>2017</v>
      </c>
      <c r="B2719" s="2">
        <v>5499.99</v>
      </c>
    </row>
    <row r="2720" spans="1:2" x14ac:dyDescent="0.3">
      <c r="A2720" s="14">
        <v>2017</v>
      </c>
      <c r="B2720" s="2">
        <v>2599.9899999999998</v>
      </c>
    </row>
    <row r="2721" spans="1:2" x14ac:dyDescent="0.3">
      <c r="A2721" s="14">
        <v>2017</v>
      </c>
      <c r="B2721" s="2">
        <v>10599.98</v>
      </c>
    </row>
    <row r="2722" spans="1:2" x14ac:dyDescent="0.3">
      <c r="A2722" s="14">
        <v>2017</v>
      </c>
      <c r="B2722" s="2">
        <v>6999.98</v>
      </c>
    </row>
    <row r="2723" spans="1:2" x14ac:dyDescent="0.3">
      <c r="A2723" s="14">
        <v>2017</v>
      </c>
      <c r="B2723" s="2">
        <v>1199.98</v>
      </c>
    </row>
    <row r="2724" spans="1:2" x14ac:dyDescent="0.3">
      <c r="A2724" s="14">
        <v>2017</v>
      </c>
      <c r="B2724" s="2">
        <v>1999.99</v>
      </c>
    </row>
    <row r="2725" spans="1:2" x14ac:dyDescent="0.3">
      <c r="A2725" s="14">
        <v>2017</v>
      </c>
      <c r="B2725" s="2">
        <v>599.98</v>
      </c>
    </row>
    <row r="2726" spans="1:2" x14ac:dyDescent="0.3">
      <c r="A2726" s="14">
        <v>2017</v>
      </c>
      <c r="B2726" s="2">
        <v>5799.98</v>
      </c>
    </row>
    <row r="2727" spans="1:2" x14ac:dyDescent="0.3">
      <c r="A2727" s="14">
        <v>2017</v>
      </c>
      <c r="B2727" s="2">
        <v>5299.99</v>
      </c>
    </row>
    <row r="2728" spans="1:2" x14ac:dyDescent="0.3">
      <c r="A2728" s="14">
        <v>2017</v>
      </c>
      <c r="B2728" s="2">
        <v>3265.98</v>
      </c>
    </row>
    <row r="2729" spans="1:2" x14ac:dyDescent="0.3">
      <c r="A2729" s="14">
        <v>2017</v>
      </c>
      <c r="B2729" s="2">
        <v>349.99</v>
      </c>
    </row>
    <row r="2730" spans="1:2" x14ac:dyDescent="0.3">
      <c r="A2730" s="14">
        <v>2017</v>
      </c>
      <c r="B2730" s="2">
        <v>3499.99</v>
      </c>
    </row>
    <row r="2731" spans="1:2" x14ac:dyDescent="0.3">
      <c r="A2731" s="14">
        <v>2017</v>
      </c>
      <c r="B2731" s="2">
        <v>189.99</v>
      </c>
    </row>
    <row r="2732" spans="1:2" x14ac:dyDescent="0.3">
      <c r="A2732" s="14">
        <v>2017</v>
      </c>
      <c r="B2732" s="2">
        <v>599.98</v>
      </c>
    </row>
    <row r="2733" spans="1:2" x14ac:dyDescent="0.3">
      <c r="A2733" s="14">
        <v>2017</v>
      </c>
      <c r="B2733" s="2">
        <v>299.99</v>
      </c>
    </row>
    <row r="2734" spans="1:2" x14ac:dyDescent="0.3">
      <c r="A2734" s="14">
        <v>2017</v>
      </c>
      <c r="B2734" s="2">
        <v>1499.98</v>
      </c>
    </row>
    <row r="2735" spans="1:2" x14ac:dyDescent="0.3">
      <c r="A2735" s="14">
        <v>2017</v>
      </c>
      <c r="B2735" s="2">
        <v>539.98</v>
      </c>
    </row>
    <row r="2736" spans="1:2" x14ac:dyDescent="0.3">
      <c r="A2736" s="14">
        <v>2017</v>
      </c>
      <c r="B2736" s="2">
        <v>805.98</v>
      </c>
    </row>
    <row r="2737" spans="1:2" x14ac:dyDescent="0.3">
      <c r="A2737" s="14">
        <v>2017</v>
      </c>
      <c r="B2737" s="2">
        <v>899.98</v>
      </c>
    </row>
    <row r="2738" spans="1:2" x14ac:dyDescent="0.3">
      <c r="A2738" s="14">
        <v>2017</v>
      </c>
      <c r="B2738" s="2">
        <v>539.98</v>
      </c>
    </row>
    <row r="2739" spans="1:2" x14ac:dyDescent="0.3">
      <c r="A2739" s="14">
        <v>2017</v>
      </c>
      <c r="B2739" s="2">
        <v>1319.98</v>
      </c>
    </row>
    <row r="2740" spans="1:2" x14ac:dyDescent="0.3">
      <c r="A2740" s="14">
        <v>2017</v>
      </c>
      <c r="B2740" s="2">
        <v>250.99</v>
      </c>
    </row>
    <row r="2741" spans="1:2" x14ac:dyDescent="0.3">
      <c r="A2741" s="14">
        <v>2017</v>
      </c>
      <c r="B2741" s="2">
        <v>470.99</v>
      </c>
    </row>
    <row r="2742" spans="1:2" x14ac:dyDescent="0.3">
      <c r="A2742" s="14">
        <v>2017</v>
      </c>
      <c r="B2742" s="2">
        <v>6499.99</v>
      </c>
    </row>
    <row r="2743" spans="1:2" x14ac:dyDescent="0.3">
      <c r="A2743" s="14">
        <v>2017</v>
      </c>
      <c r="B2743" s="2">
        <v>299.99</v>
      </c>
    </row>
    <row r="2744" spans="1:2" x14ac:dyDescent="0.3">
      <c r="A2744" s="14">
        <v>2017</v>
      </c>
      <c r="B2744" s="2">
        <v>529.99</v>
      </c>
    </row>
    <row r="2745" spans="1:2" x14ac:dyDescent="0.3">
      <c r="A2745" s="14">
        <v>2017</v>
      </c>
      <c r="B2745" s="2">
        <v>619.99</v>
      </c>
    </row>
    <row r="2746" spans="1:2" x14ac:dyDescent="0.3">
      <c r="A2746" s="14">
        <v>2017</v>
      </c>
      <c r="B2746" s="2">
        <v>1469.99</v>
      </c>
    </row>
    <row r="2747" spans="1:2" x14ac:dyDescent="0.3">
      <c r="A2747" s="14">
        <v>2017</v>
      </c>
      <c r="B2747" s="2">
        <v>346.99</v>
      </c>
    </row>
    <row r="2748" spans="1:2" x14ac:dyDescent="0.3">
      <c r="A2748" s="14">
        <v>2017</v>
      </c>
      <c r="B2748" s="2">
        <v>1499.98</v>
      </c>
    </row>
    <row r="2749" spans="1:2" x14ac:dyDescent="0.3">
      <c r="A2749" s="14">
        <v>2017</v>
      </c>
      <c r="B2749" s="2">
        <v>875.99</v>
      </c>
    </row>
    <row r="2750" spans="1:2" x14ac:dyDescent="0.3">
      <c r="A2750" s="14">
        <v>2017</v>
      </c>
      <c r="B2750" s="2">
        <v>2999.98</v>
      </c>
    </row>
    <row r="2751" spans="1:2" x14ac:dyDescent="0.3">
      <c r="A2751" s="14">
        <v>2017</v>
      </c>
      <c r="B2751" s="2">
        <v>299.98</v>
      </c>
    </row>
    <row r="2752" spans="1:2" x14ac:dyDescent="0.3">
      <c r="A2752" s="14">
        <v>2017</v>
      </c>
      <c r="B2752" s="2">
        <v>533.99</v>
      </c>
    </row>
    <row r="2753" spans="1:2" x14ac:dyDescent="0.3">
      <c r="A2753" s="14">
        <v>2017</v>
      </c>
      <c r="B2753" s="2">
        <v>10599.98</v>
      </c>
    </row>
    <row r="2754" spans="1:2" x14ac:dyDescent="0.3">
      <c r="A2754" s="14">
        <v>2017</v>
      </c>
      <c r="B2754" s="2">
        <v>693.98</v>
      </c>
    </row>
    <row r="2755" spans="1:2" x14ac:dyDescent="0.3">
      <c r="A2755" s="14">
        <v>2017</v>
      </c>
      <c r="B2755" s="2">
        <v>693.98</v>
      </c>
    </row>
    <row r="2756" spans="1:2" x14ac:dyDescent="0.3">
      <c r="A2756" s="14">
        <v>2017</v>
      </c>
      <c r="B2756" s="2">
        <v>979.98</v>
      </c>
    </row>
    <row r="2757" spans="1:2" x14ac:dyDescent="0.3">
      <c r="A2757" s="14">
        <v>2017</v>
      </c>
      <c r="B2757" s="2">
        <v>2899.99</v>
      </c>
    </row>
    <row r="2758" spans="1:2" x14ac:dyDescent="0.3">
      <c r="A2758" s="14">
        <v>2017</v>
      </c>
      <c r="B2758" s="2">
        <v>209.99</v>
      </c>
    </row>
    <row r="2759" spans="1:2" x14ac:dyDescent="0.3">
      <c r="A2759" s="14">
        <v>2017</v>
      </c>
      <c r="B2759" s="2">
        <v>439.99</v>
      </c>
    </row>
    <row r="2760" spans="1:2" x14ac:dyDescent="0.3">
      <c r="A2760" s="14">
        <v>2017</v>
      </c>
      <c r="B2760" s="2">
        <v>419.98</v>
      </c>
    </row>
    <row r="2761" spans="1:2" x14ac:dyDescent="0.3">
      <c r="A2761" s="14">
        <v>2017</v>
      </c>
      <c r="B2761" s="2">
        <v>189.99</v>
      </c>
    </row>
    <row r="2762" spans="1:2" x14ac:dyDescent="0.3">
      <c r="A2762" s="14">
        <v>2017</v>
      </c>
      <c r="B2762" s="2">
        <v>749.99</v>
      </c>
    </row>
    <row r="2763" spans="1:2" x14ac:dyDescent="0.3">
      <c r="A2763" s="14">
        <v>2017</v>
      </c>
      <c r="B2763" s="2">
        <v>250.99</v>
      </c>
    </row>
    <row r="2764" spans="1:2" x14ac:dyDescent="0.3">
      <c r="A2764" s="14">
        <v>2017</v>
      </c>
      <c r="B2764" s="2">
        <v>1599.98</v>
      </c>
    </row>
    <row r="2765" spans="1:2" x14ac:dyDescent="0.3">
      <c r="A2765" s="14">
        <v>2017</v>
      </c>
      <c r="B2765" s="2">
        <v>189.99</v>
      </c>
    </row>
    <row r="2766" spans="1:2" x14ac:dyDescent="0.3">
      <c r="A2766" s="14">
        <v>2017</v>
      </c>
      <c r="B2766" s="2">
        <v>551.99</v>
      </c>
    </row>
    <row r="2767" spans="1:2" x14ac:dyDescent="0.3">
      <c r="A2767" s="14">
        <v>2017</v>
      </c>
      <c r="B2767" s="2">
        <v>189.99</v>
      </c>
    </row>
    <row r="2768" spans="1:2" x14ac:dyDescent="0.3">
      <c r="A2768" s="14">
        <v>2017</v>
      </c>
      <c r="B2768" s="2">
        <v>9999.98</v>
      </c>
    </row>
    <row r="2769" spans="1:2" x14ac:dyDescent="0.3">
      <c r="A2769" s="14">
        <v>2017</v>
      </c>
      <c r="B2769" s="2">
        <v>3098</v>
      </c>
    </row>
    <row r="2770" spans="1:2" x14ac:dyDescent="0.3">
      <c r="A2770" s="14">
        <v>2017</v>
      </c>
      <c r="B2770" s="2">
        <v>439.99</v>
      </c>
    </row>
    <row r="2771" spans="1:2" x14ac:dyDescent="0.3">
      <c r="A2771" s="14">
        <v>2017</v>
      </c>
      <c r="B2771" s="2">
        <v>832.99</v>
      </c>
    </row>
    <row r="2772" spans="1:2" x14ac:dyDescent="0.3">
      <c r="A2772" s="14">
        <v>2017</v>
      </c>
      <c r="B2772" s="2">
        <v>329.99</v>
      </c>
    </row>
    <row r="2773" spans="1:2" x14ac:dyDescent="0.3">
      <c r="A2773" s="14">
        <v>2017</v>
      </c>
      <c r="B2773" s="2">
        <v>2999.98</v>
      </c>
    </row>
    <row r="2774" spans="1:2" x14ac:dyDescent="0.3">
      <c r="A2774" s="14">
        <v>2017</v>
      </c>
      <c r="B2774" s="2">
        <v>6399.98</v>
      </c>
    </row>
    <row r="2775" spans="1:2" x14ac:dyDescent="0.3">
      <c r="A2775" s="14">
        <v>2017</v>
      </c>
      <c r="B2775" s="2">
        <v>449.99</v>
      </c>
    </row>
    <row r="2776" spans="1:2" x14ac:dyDescent="0.3">
      <c r="A2776" s="14">
        <v>2017</v>
      </c>
      <c r="B2776" s="2">
        <v>1319.98</v>
      </c>
    </row>
    <row r="2777" spans="1:2" x14ac:dyDescent="0.3">
      <c r="A2777" s="14">
        <v>2017</v>
      </c>
      <c r="B2777" s="2">
        <v>693.98</v>
      </c>
    </row>
    <row r="2778" spans="1:2" x14ac:dyDescent="0.3">
      <c r="A2778" s="14">
        <v>2017</v>
      </c>
      <c r="B2778" s="2">
        <v>3599.98</v>
      </c>
    </row>
    <row r="2779" spans="1:2" x14ac:dyDescent="0.3">
      <c r="A2779" s="14">
        <v>2017</v>
      </c>
      <c r="B2779" s="2">
        <v>1099.98</v>
      </c>
    </row>
    <row r="2780" spans="1:2" x14ac:dyDescent="0.3">
      <c r="A2780" s="14">
        <v>2017</v>
      </c>
      <c r="B2780" s="2">
        <v>549.99</v>
      </c>
    </row>
    <row r="2781" spans="1:2" x14ac:dyDescent="0.3">
      <c r="A2781" s="14">
        <v>2017</v>
      </c>
      <c r="B2781" s="2">
        <v>489.99</v>
      </c>
    </row>
    <row r="2782" spans="1:2" x14ac:dyDescent="0.3">
      <c r="A2782" s="14">
        <v>2017</v>
      </c>
      <c r="B2782" s="2">
        <v>3499.99</v>
      </c>
    </row>
    <row r="2783" spans="1:2" x14ac:dyDescent="0.3">
      <c r="A2783" s="14">
        <v>2017</v>
      </c>
      <c r="B2783" s="2">
        <v>5799.98</v>
      </c>
    </row>
    <row r="2784" spans="1:2" x14ac:dyDescent="0.3">
      <c r="A2784" s="14">
        <v>2017</v>
      </c>
      <c r="B2784" s="2">
        <v>4999.9799999999996</v>
      </c>
    </row>
    <row r="2785" spans="1:2" x14ac:dyDescent="0.3">
      <c r="A2785" s="14">
        <v>2017</v>
      </c>
      <c r="B2785" s="2">
        <v>10599.98</v>
      </c>
    </row>
    <row r="2786" spans="1:2" x14ac:dyDescent="0.3">
      <c r="A2786" s="14">
        <v>2017</v>
      </c>
      <c r="B2786" s="2">
        <v>416.99</v>
      </c>
    </row>
    <row r="2787" spans="1:2" x14ac:dyDescent="0.3">
      <c r="A2787" s="14">
        <v>2017</v>
      </c>
      <c r="B2787" s="2">
        <v>939.98</v>
      </c>
    </row>
    <row r="2788" spans="1:2" x14ac:dyDescent="0.3">
      <c r="A2788" s="14">
        <v>2017</v>
      </c>
      <c r="B2788" s="2">
        <v>539.98</v>
      </c>
    </row>
    <row r="2789" spans="1:2" x14ac:dyDescent="0.3">
      <c r="A2789" s="14">
        <v>2017</v>
      </c>
      <c r="B2789" s="2">
        <v>941.98</v>
      </c>
    </row>
    <row r="2790" spans="1:2" x14ac:dyDescent="0.3">
      <c r="A2790" s="14">
        <v>2017</v>
      </c>
      <c r="B2790" s="2">
        <v>1199.98</v>
      </c>
    </row>
    <row r="2791" spans="1:2" x14ac:dyDescent="0.3">
      <c r="A2791" s="14">
        <v>2017</v>
      </c>
      <c r="B2791" s="2">
        <v>1499.99</v>
      </c>
    </row>
    <row r="2792" spans="1:2" x14ac:dyDescent="0.3">
      <c r="A2792" s="14">
        <v>2017</v>
      </c>
      <c r="B2792" s="2">
        <v>1751.98</v>
      </c>
    </row>
    <row r="2793" spans="1:2" x14ac:dyDescent="0.3">
      <c r="A2793" s="14">
        <v>2017</v>
      </c>
      <c r="B2793" s="2">
        <v>833.98</v>
      </c>
    </row>
    <row r="2794" spans="1:2" x14ac:dyDescent="0.3">
      <c r="A2794" s="14">
        <v>2017</v>
      </c>
      <c r="B2794" s="2">
        <v>999.99</v>
      </c>
    </row>
    <row r="2795" spans="1:2" x14ac:dyDescent="0.3">
      <c r="A2795" s="14">
        <v>2017</v>
      </c>
      <c r="B2795" s="2">
        <v>1523.98</v>
      </c>
    </row>
    <row r="2796" spans="1:2" x14ac:dyDescent="0.3">
      <c r="A2796" s="14">
        <v>2017</v>
      </c>
      <c r="B2796" s="2">
        <v>899.98</v>
      </c>
    </row>
    <row r="2797" spans="1:2" x14ac:dyDescent="0.3">
      <c r="A2797" s="14">
        <v>2017</v>
      </c>
      <c r="B2797" s="2">
        <v>999.98</v>
      </c>
    </row>
    <row r="2798" spans="1:2" x14ac:dyDescent="0.3">
      <c r="A2798" s="14">
        <v>2017</v>
      </c>
      <c r="B2798" s="2">
        <v>899.98</v>
      </c>
    </row>
    <row r="2799" spans="1:2" x14ac:dyDescent="0.3">
      <c r="A2799" s="14">
        <v>2017</v>
      </c>
      <c r="B2799" s="2">
        <v>2699.99</v>
      </c>
    </row>
    <row r="2800" spans="1:2" x14ac:dyDescent="0.3">
      <c r="A2800" s="14">
        <v>2017</v>
      </c>
      <c r="B2800" s="2">
        <v>833.98</v>
      </c>
    </row>
    <row r="2801" spans="1:2" x14ac:dyDescent="0.3">
      <c r="A2801" s="14">
        <v>2017</v>
      </c>
      <c r="B2801" s="2">
        <v>1099.98</v>
      </c>
    </row>
    <row r="2802" spans="1:2" x14ac:dyDescent="0.3">
      <c r="A2802" s="14">
        <v>2017</v>
      </c>
      <c r="B2802" s="2">
        <v>875.99</v>
      </c>
    </row>
    <row r="2803" spans="1:2" x14ac:dyDescent="0.3">
      <c r="A2803" s="14">
        <v>2017</v>
      </c>
      <c r="B2803" s="2">
        <v>6999.98</v>
      </c>
    </row>
    <row r="2804" spans="1:2" x14ac:dyDescent="0.3">
      <c r="A2804" s="14">
        <v>2017</v>
      </c>
      <c r="B2804" s="2">
        <v>2999.99</v>
      </c>
    </row>
    <row r="2805" spans="1:2" x14ac:dyDescent="0.3">
      <c r="A2805" s="14">
        <v>2017</v>
      </c>
      <c r="B2805" s="2">
        <v>489.99</v>
      </c>
    </row>
    <row r="2806" spans="1:2" x14ac:dyDescent="0.3">
      <c r="A2806" s="14">
        <v>2017</v>
      </c>
      <c r="B2806" s="2">
        <v>832.99</v>
      </c>
    </row>
    <row r="2807" spans="1:2" x14ac:dyDescent="0.3">
      <c r="A2807" s="14">
        <v>2017</v>
      </c>
      <c r="B2807" s="2">
        <v>599.98</v>
      </c>
    </row>
    <row r="2808" spans="1:2" x14ac:dyDescent="0.3">
      <c r="A2808" s="14">
        <v>2017</v>
      </c>
      <c r="B2808" s="2">
        <v>539.98</v>
      </c>
    </row>
    <row r="2809" spans="1:2" x14ac:dyDescent="0.3">
      <c r="A2809" s="14">
        <v>2017</v>
      </c>
      <c r="B2809" s="2">
        <v>1665.98</v>
      </c>
    </row>
    <row r="2810" spans="1:2" x14ac:dyDescent="0.3">
      <c r="A2810" s="14">
        <v>2017</v>
      </c>
      <c r="B2810" s="2">
        <v>4999.99</v>
      </c>
    </row>
    <row r="2811" spans="1:2" x14ac:dyDescent="0.3">
      <c r="A2811" s="14">
        <v>2017</v>
      </c>
      <c r="B2811" s="2">
        <v>539.98</v>
      </c>
    </row>
    <row r="2812" spans="1:2" x14ac:dyDescent="0.3">
      <c r="A2812" s="14">
        <v>2017</v>
      </c>
      <c r="B2812" s="2">
        <v>470.99</v>
      </c>
    </row>
    <row r="2813" spans="1:2" x14ac:dyDescent="0.3">
      <c r="A2813" s="14">
        <v>2017</v>
      </c>
      <c r="B2813" s="2">
        <v>875.99</v>
      </c>
    </row>
    <row r="2814" spans="1:2" x14ac:dyDescent="0.3">
      <c r="A2814" s="14">
        <v>2017</v>
      </c>
      <c r="B2814" s="2">
        <v>9999.98</v>
      </c>
    </row>
    <row r="2815" spans="1:2" x14ac:dyDescent="0.3">
      <c r="A2815" s="14">
        <v>2017</v>
      </c>
      <c r="B2815" s="2">
        <v>3499.99</v>
      </c>
    </row>
    <row r="2816" spans="1:2" x14ac:dyDescent="0.3">
      <c r="A2816" s="14">
        <v>2017</v>
      </c>
      <c r="B2816" s="2">
        <v>1199.98</v>
      </c>
    </row>
    <row r="2817" spans="1:2" x14ac:dyDescent="0.3">
      <c r="A2817" s="14">
        <v>2017</v>
      </c>
      <c r="B2817" s="2">
        <v>449.99</v>
      </c>
    </row>
    <row r="2818" spans="1:2" x14ac:dyDescent="0.3">
      <c r="A2818" s="14">
        <v>2017</v>
      </c>
      <c r="B2818" s="2">
        <v>2199.98</v>
      </c>
    </row>
    <row r="2819" spans="1:2" x14ac:dyDescent="0.3">
      <c r="A2819" s="14">
        <v>2017</v>
      </c>
      <c r="B2819" s="2">
        <v>189.99</v>
      </c>
    </row>
    <row r="2820" spans="1:2" x14ac:dyDescent="0.3">
      <c r="A2820" s="14">
        <v>2017</v>
      </c>
      <c r="B2820" s="2">
        <v>449.99</v>
      </c>
    </row>
    <row r="2821" spans="1:2" x14ac:dyDescent="0.3">
      <c r="A2821" s="14">
        <v>2017</v>
      </c>
      <c r="B2821" s="2">
        <v>2199.98</v>
      </c>
    </row>
    <row r="2822" spans="1:2" x14ac:dyDescent="0.3">
      <c r="A2822" s="14">
        <v>2017</v>
      </c>
      <c r="B2822" s="2">
        <v>549.99</v>
      </c>
    </row>
    <row r="2823" spans="1:2" x14ac:dyDescent="0.3">
      <c r="A2823" s="14">
        <v>2017</v>
      </c>
      <c r="B2823" s="2">
        <v>470.99</v>
      </c>
    </row>
    <row r="2824" spans="1:2" x14ac:dyDescent="0.3">
      <c r="A2824" s="14">
        <v>2017</v>
      </c>
      <c r="B2824" s="2">
        <v>2641.98</v>
      </c>
    </row>
    <row r="2825" spans="1:2" x14ac:dyDescent="0.3">
      <c r="A2825" s="14">
        <v>2017</v>
      </c>
      <c r="B2825" s="2">
        <v>2599.9899999999998</v>
      </c>
    </row>
    <row r="2826" spans="1:2" x14ac:dyDescent="0.3">
      <c r="A2826" s="14">
        <v>2017</v>
      </c>
      <c r="B2826" s="2">
        <v>1295.98</v>
      </c>
    </row>
    <row r="2827" spans="1:2" x14ac:dyDescent="0.3">
      <c r="A2827" s="14">
        <v>2017</v>
      </c>
      <c r="B2827" s="2">
        <v>189.99</v>
      </c>
    </row>
    <row r="2828" spans="1:2" x14ac:dyDescent="0.3">
      <c r="A2828" s="14">
        <v>2017</v>
      </c>
      <c r="B2828" s="2">
        <v>647.99</v>
      </c>
    </row>
    <row r="2829" spans="1:2" x14ac:dyDescent="0.3">
      <c r="A2829" s="14">
        <v>2017</v>
      </c>
      <c r="B2829" s="2">
        <v>1199.98</v>
      </c>
    </row>
    <row r="2830" spans="1:2" x14ac:dyDescent="0.3">
      <c r="A2830" s="14">
        <v>2017</v>
      </c>
      <c r="B2830" s="2">
        <v>12999.98</v>
      </c>
    </row>
    <row r="2831" spans="1:2" x14ac:dyDescent="0.3">
      <c r="A2831" s="14">
        <v>2017</v>
      </c>
      <c r="B2831" s="2">
        <v>3119.98</v>
      </c>
    </row>
    <row r="2832" spans="1:2" x14ac:dyDescent="0.3">
      <c r="A2832" s="14">
        <v>2017</v>
      </c>
      <c r="B2832" s="2">
        <v>761.99</v>
      </c>
    </row>
    <row r="2833" spans="1:2" x14ac:dyDescent="0.3">
      <c r="A2833" s="14">
        <v>2017</v>
      </c>
      <c r="B2833" s="2">
        <v>832.99</v>
      </c>
    </row>
    <row r="2834" spans="1:2" x14ac:dyDescent="0.3">
      <c r="A2834" s="14">
        <v>2017</v>
      </c>
      <c r="B2834" s="2">
        <v>549.99</v>
      </c>
    </row>
    <row r="2835" spans="1:2" x14ac:dyDescent="0.3">
      <c r="A2835" s="14">
        <v>2017</v>
      </c>
      <c r="B2835" s="2">
        <v>1099.98</v>
      </c>
    </row>
    <row r="2836" spans="1:2" x14ac:dyDescent="0.3">
      <c r="A2836" s="14">
        <v>2017</v>
      </c>
      <c r="B2836" s="2">
        <v>299.99</v>
      </c>
    </row>
    <row r="2837" spans="1:2" x14ac:dyDescent="0.3">
      <c r="A2837" s="14">
        <v>2017</v>
      </c>
      <c r="B2837" s="2">
        <v>999.99</v>
      </c>
    </row>
    <row r="2838" spans="1:2" x14ac:dyDescent="0.3">
      <c r="A2838" s="14">
        <v>2017</v>
      </c>
      <c r="B2838" s="2">
        <v>659.99</v>
      </c>
    </row>
    <row r="2839" spans="1:2" x14ac:dyDescent="0.3">
      <c r="A2839" s="14">
        <v>2017</v>
      </c>
      <c r="B2839" s="2">
        <v>219.98</v>
      </c>
    </row>
    <row r="2840" spans="1:2" x14ac:dyDescent="0.3">
      <c r="A2840" s="14">
        <v>2017</v>
      </c>
      <c r="B2840" s="2">
        <v>1320.99</v>
      </c>
    </row>
    <row r="2841" spans="1:2" x14ac:dyDescent="0.3">
      <c r="A2841" s="14">
        <v>2017</v>
      </c>
      <c r="B2841" s="2">
        <v>939.98</v>
      </c>
    </row>
    <row r="2842" spans="1:2" x14ac:dyDescent="0.3">
      <c r="A2842" s="14">
        <v>2017</v>
      </c>
      <c r="B2842" s="2">
        <v>999.99</v>
      </c>
    </row>
    <row r="2843" spans="1:2" x14ac:dyDescent="0.3">
      <c r="A2843" s="14">
        <v>2017</v>
      </c>
      <c r="B2843" s="2">
        <v>349.99</v>
      </c>
    </row>
    <row r="2844" spans="1:2" x14ac:dyDescent="0.3">
      <c r="A2844" s="14">
        <v>2017</v>
      </c>
      <c r="B2844" s="2">
        <v>539.98</v>
      </c>
    </row>
    <row r="2845" spans="1:2" x14ac:dyDescent="0.3">
      <c r="A2845" s="14">
        <v>2017</v>
      </c>
      <c r="B2845" s="2">
        <v>5999.98</v>
      </c>
    </row>
    <row r="2846" spans="1:2" x14ac:dyDescent="0.3">
      <c r="A2846" s="14">
        <v>2017</v>
      </c>
      <c r="B2846" s="2">
        <v>402.99</v>
      </c>
    </row>
    <row r="2847" spans="1:2" x14ac:dyDescent="0.3">
      <c r="A2847" s="14">
        <v>2017</v>
      </c>
      <c r="B2847" s="2">
        <v>469.99</v>
      </c>
    </row>
    <row r="2848" spans="1:2" x14ac:dyDescent="0.3">
      <c r="A2848" s="14">
        <v>2017</v>
      </c>
      <c r="B2848" s="2">
        <v>869.99</v>
      </c>
    </row>
    <row r="2849" spans="1:2" x14ac:dyDescent="0.3">
      <c r="A2849" s="14">
        <v>2017</v>
      </c>
      <c r="B2849" s="2">
        <v>489.99</v>
      </c>
    </row>
    <row r="2850" spans="1:2" x14ac:dyDescent="0.3">
      <c r="A2850" s="14">
        <v>2017</v>
      </c>
      <c r="B2850" s="2">
        <v>599.99</v>
      </c>
    </row>
    <row r="2851" spans="1:2" x14ac:dyDescent="0.3">
      <c r="A2851" s="14">
        <v>2017</v>
      </c>
      <c r="B2851" s="2">
        <v>679.98</v>
      </c>
    </row>
    <row r="2852" spans="1:2" x14ac:dyDescent="0.3">
      <c r="A2852" s="14">
        <v>2017</v>
      </c>
      <c r="B2852" s="2">
        <v>3999.99</v>
      </c>
    </row>
    <row r="2853" spans="1:2" x14ac:dyDescent="0.3">
      <c r="A2853" s="14">
        <v>2017</v>
      </c>
      <c r="B2853" s="2">
        <v>4999.99</v>
      </c>
    </row>
    <row r="2854" spans="1:2" x14ac:dyDescent="0.3">
      <c r="A2854" s="14">
        <v>2017</v>
      </c>
      <c r="B2854" s="2">
        <v>1665.98</v>
      </c>
    </row>
    <row r="2855" spans="1:2" x14ac:dyDescent="0.3">
      <c r="A2855" s="14">
        <v>2017</v>
      </c>
      <c r="B2855" s="2">
        <v>3098</v>
      </c>
    </row>
    <row r="2856" spans="1:2" x14ac:dyDescent="0.3">
      <c r="A2856" s="14">
        <v>2017</v>
      </c>
      <c r="B2856" s="2">
        <v>599.98</v>
      </c>
    </row>
    <row r="2857" spans="1:2" x14ac:dyDescent="0.3">
      <c r="A2857" s="14">
        <v>2017</v>
      </c>
      <c r="B2857" s="2">
        <v>805.98</v>
      </c>
    </row>
    <row r="2858" spans="1:2" x14ac:dyDescent="0.3">
      <c r="A2858" s="14">
        <v>2017</v>
      </c>
      <c r="B2858" s="2">
        <v>759.98</v>
      </c>
    </row>
    <row r="2859" spans="1:2" x14ac:dyDescent="0.3">
      <c r="A2859" s="14">
        <v>2017</v>
      </c>
      <c r="B2859" s="2">
        <v>869.99</v>
      </c>
    </row>
    <row r="2860" spans="1:2" x14ac:dyDescent="0.3">
      <c r="A2860" s="14">
        <v>2017</v>
      </c>
      <c r="B2860" s="2">
        <v>250.99</v>
      </c>
    </row>
    <row r="2861" spans="1:2" x14ac:dyDescent="0.3">
      <c r="A2861" s="14">
        <v>2017</v>
      </c>
      <c r="B2861" s="2">
        <v>1199.98</v>
      </c>
    </row>
    <row r="2862" spans="1:2" x14ac:dyDescent="0.3">
      <c r="A2862" s="14">
        <v>2017</v>
      </c>
      <c r="B2862" s="2">
        <v>209.99</v>
      </c>
    </row>
    <row r="2863" spans="1:2" x14ac:dyDescent="0.3">
      <c r="A2863" s="14">
        <v>2017</v>
      </c>
      <c r="B2863" s="2">
        <v>339.99</v>
      </c>
    </row>
    <row r="2864" spans="1:2" x14ac:dyDescent="0.3">
      <c r="A2864" s="14">
        <v>2017</v>
      </c>
      <c r="B2864" s="2">
        <v>899.98</v>
      </c>
    </row>
    <row r="2865" spans="1:2" x14ac:dyDescent="0.3">
      <c r="A2865" s="14">
        <v>2017</v>
      </c>
      <c r="B2865" s="2">
        <v>469.99</v>
      </c>
    </row>
    <row r="2866" spans="1:2" x14ac:dyDescent="0.3">
      <c r="A2866" s="14">
        <v>2017</v>
      </c>
      <c r="B2866" s="2">
        <v>299.98</v>
      </c>
    </row>
    <row r="2867" spans="1:2" x14ac:dyDescent="0.3">
      <c r="A2867" s="14">
        <v>2017</v>
      </c>
      <c r="B2867" s="2">
        <v>1067.98</v>
      </c>
    </row>
    <row r="2868" spans="1:2" x14ac:dyDescent="0.3">
      <c r="A2868" s="14">
        <v>2017</v>
      </c>
      <c r="B2868" s="2">
        <v>539.98</v>
      </c>
    </row>
    <row r="2869" spans="1:2" x14ac:dyDescent="0.3">
      <c r="A2869" s="14">
        <v>2017</v>
      </c>
      <c r="B2869" s="2">
        <v>1199.98</v>
      </c>
    </row>
    <row r="2870" spans="1:2" x14ac:dyDescent="0.3">
      <c r="A2870" s="14">
        <v>2017</v>
      </c>
      <c r="B2870" s="2">
        <v>533.99</v>
      </c>
    </row>
    <row r="2871" spans="1:2" x14ac:dyDescent="0.3">
      <c r="A2871" s="14">
        <v>2017</v>
      </c>
      <c r="B2871" s="2">
        <v>1319.98</v>
      </c>
    </row>
    <row r="2872" spans="1:2" x14ac:dyDescent="0.3">
      <c r="A2872" s="14">
        <v>2017</v>
      </c>
      <c r="B2872" s="2">
        <v>449.99</v>
      </c>
    </row>
    <row r="2873" spans="1:2" x14ac:dyDescent="0.3">
      <c r="A2873" s="14">
        <v>2017</v>
      </c>
      <c r="B2873" s="2">
        <v>693.98</v>
      </c>
    </row>
    <row r="2874" spans="1:2" x14ac:dyDescent="0.3">
      <c r="A2874" s="14">
        <v>2017</v>
      </c>
      <c r="B2874" s="2">
        <v>470.99</v>
      </c>
    </row>
    <row r="2875" spans="1:2" x14ac:dyDescent="0.3">
      <c r="A2875" s="14">
        <v>2017</v>
      </c>
      <c r="B2875" s="2">
        <v>898</v>
      </c>
    </row>
    <row r="2876" spans="1:2" x14ac:dyDescent="0.3">
      <c r="A2876" s="14">
        <v>2017</v>
      </c>
      <c r="B2876" s="2">
        <v>1999.98</v>
      </c>
    </row>
    <row r="2877" spans="1:2" x14ac:dyDescent="0.3">
      <c r="A2877" s="14">
        <v>2017</v>
      </c>
      <c r="B2877" s="2">
        <v>619.99</v>
      </c>
    </row>
    <row r="2878" spans="1:2" x14ac:dyDescent="0.3">
      <c r="A2878" s="14">
        <v>2017</v>
      </c>
      <c r="B2878" s="2">
        <v>1739.98</v>
      </c>
    </row>
    <row r="2879" spans="1:2" x14ac:dyDescent="0.3">
      <c r="A2879" s="14">
        <v>2017</v>
      </c>
      <c r="B2879" s="2">
        <v>4999.99</v>
      </c>
    </row>
    <row r="2880" spans="1:2" x14ac:dyDescent="0.3">
      <c r="A2880" s="14">
        <v>2017</v>
      </c>
      <c r="B2880" s="2">
        <v>470.99</v>
      </c>
    </row>
    <row r="2881" spans="1:2" x14ac:dyDescent="0.3">
      <c r="A2881" s="14">
        <v>2017</v>
      </c>
      <c r="B2881" s="2">
        <v>489.99</v>
      </c>
    </row>
    <row r="2882" spans="1:2" x14ac:dyDescent="0.3">
      <c r="A2882" s="14">
        <v>2017</v>
      </c>
      <c r="B2882" s="2">
        <v>149.99</v>
      </c>
    </row>
    <row r="2883" spans="1:2" x14ac:dyDescent="0.3">
      <c r="A2883" s="14">
        <v>2017</v>
      </c>
      <c r="B2883" s="2">
        <v>3599.98</v>
      </c>
    </row>
    <row r="2884" spans="1:2" x14ac:dyDescent="0.3">
      <c r="A2884" s="14">
        <v>2017</v>
      </c>
      <c r="B2884" s="2">
        <v>402.99</v>
      </c>
    </row>
    <row r="2885" spans="1:2" x14ac:dyDescent="0.3">
      <c r="A2885" s="14">
        <v>2017</v>
      </c>
      <c r="B2885" s="2">
        <v>939.98</v>
      </c>
    </row>
    <row r="2886" spans="1:2" x14ac:dyDescent="0.3">
      <c r="A2886" s="14">
        <v>2017</v>
      </c>
      <c r="B2886" s="2">
        <v>12999.98</v>
      </c>
    </row>
    <row r="2887" spans="1:2" x14ac:dyDescent="0.3">
      <c r="A2887" s="14">
        <v>2017</v>
      </c>
      <c r="B2887" s="2">
        <v>1665.98</v>
      </c>
    </row>
    <row r="2888" spans="1:2" x14ac:dyDescent="0.3">
      <c r="A2888" s="14">
        <v>2017</v>
      </c>
      <c r="B2888" s="2">
        <v>539.98</v>
      </c>
    </row>
    <row r="2889" spans="1:2" x14ac:dyDescent="0.3">
      <c r="A2889" s="14">
        <v>2017</v>
      </c>
      <c r="B2889" s="2">
        <v>2199.98</v>
      </c>
    </row>
    <row r="2890" spans="1:2" x14ac:dyDescent="0.3">
      <c r="A2890" s="14">
        <v>2017</v>
      </c>
      <c r="B2890" s="2">
        <v>299.99</v>
      </c>
    </row>
    <row r="2891" spans="1:2" x14ac:dyDescent="0.3">
      <c r="A2891" s="14">
        <v>2017</v>
      </c>
      <c r="B2891" s="2">
        <v>599.99</v>
      </c>
    </row>
    <row r="2892" spans="1:2" x14ac:dyDescent="0.3">
      <c r="A2892" s="14">
        <v>2017</v>
      </c>
      <c r="B2892" s="2">
        <v>449.99</v>
      </c>
    </row>
    <row r="2893" spans="1:2" x14ac:dyDescent="0.3">
      <c r="A2893" s="14">
        <v>2017</v>
      </c>
      <c r="B2893" s="2">
        <v>10999.98</v>
      </c>
    </row>
    <row r="2894" spans="1:2" x14ac:dyDescent="0.3">
      <c r="A2894" s="14">
        <v>2017</v>
      </c>
      <c r="B2894" s="2">
        <v>346.99</v>
      </c>
    </row>
    <row r="2895" spans="1:2" x14ac:dyDescent="0.3">
      <c r="A2895" s="14">
        <v>2017</v>
      </c>
      <c r="B2895" s="2">
        <v>1409.99</v>
      </c>
    </row>
    <row r="2896" spans="1:2" x14ac:dyDescent="0.3">
      <c r="A2896" s="14">
        <v>2017</v>
      </c>
      <c r="B2896" s="2">
        <v>599.99</v>
      </c>
    </row>
    <row r="2897" spans="1:2" x14ac:dyDescent="0.3">
      <c r="A2897" s="14">
        <v>2017</v>
      </c>
      <c r="B2897" s="2">
        <v>1680.99</v>
      </c>
    </row>
    <row r="2898" spans="1:2" x14ac:dyDescent="0.3">
      <c r="A2898" s="14">
        <v>2017</v>
      </c>
      <c r="B2898" s="2">
        <v>659.98</v>
      </c>
    </row>
    <row r="2899" spans="1:2" x14ac:dyDescent="0.3">
      <c r="A2899" s="14">
        <v>2017</v>
      </c>
      <c r="B2899" s="2">
        <v>299.99</v>
      </c>
    </row>
    <row r="2900" spans="1:2" x14ac:dyDescent="0.3">
      <c r="A2900" s="14">
        <v>2017</v>
      </c>
      <c r="B2900" s="2">
        <v>899.98</v>
      </c>
    </row>
    <row r="2901" spans="1:2" x14ac:dyDescent="0.3">
      <c r="A2901" s="14">
        <v>2017</v>
      </c>
      <c r="B2901" s="2">
        <v>416.99</v>
      </c>
    </row>
    <row r="2902" spans="1:2" x14ac:dyDescent="0.3">
      <c r="A2902" s="14">
        <v>2017</v>
      </c>
      <c r="B2902" s="2">
        <v>749.99</v>
      </c>
    </row>
    <row r="2903" spans="1:2" x14ac:dyDescent="0.3">
      <c r="A2903" s="14">
        <v>2017</v>
      </c>
      <c r="B2903" s="2">
        <v>299.99</v>
      </c>
    </row>
    <row r="2904" spans="1:2" x14ac:dyDescent="0.3">
      <c r="A2904" s="14">
        <v>2017</v>
      </c>
      <c r="B2904" s="2">
        <v>599.98</v>
      </c>
    </row>
    <row r="2905" spans="1:2" x14ac:dyDescent="0.3">
      <c r="A2905" s="14">
        <v>2017</v>
      </c>
      <c r="B2905" s="2">
        <v>539.99</v>
      </c>
    </row>
    <row r="2906" spans="1:2" x14ac:dyDescent="0.3">
      <c r="A2906" s="14">
        <v>2017</v>
      </c>
      <c r="B2906" s="2">
        <v>833.98</v>
      </c>
    </row>
    <row r="2907" spans="1:2" x14ac:dyDescent="0.3">
      <c r="A2907" s="14">
        <v>2017</v>
      </c>
      <c r="B2907" s="2">
        <v>189.99</v>
      </c>
    </row>
    <row r="2908" spans="1:2" x14ac:dyDescent="0.3">
      <c r="A2908" s="14">
        <v>2017</v>
      </c>
      <c r="B2908" s="2">
        <v>599.98</v>
      </c>
    </row>
    <row r="2909" spans="1:2" x14ac:dyDescent="0.3">
      <c r="A2909" s="14">
        <v>2017</v>
      </c>
      <c r="B2909" s="2">
        <v>1199.98</v>
      </c>
    </row>
    <row r="2910" spans="1:2" x14ac:dyDescent="0.3">
      <c r="A2910" s="14">
        <v>2017</v>
      </c>
      <c r="B2910" s="2">
        <v>899.98</v>
      </c>
    </row>
    <row r="2911" spans="1:2" x14ac:dyDescent="0.3">
      <c r="A2911" s="14">
        <v>2017</v>
      </c>
      <c r="B2911" s="2">
        <v>1799.99</v>
      </c>
    </row>
    <row r="2912" spans="1:2" x14ac:dyDescent="0.3">
      <c r="A2912" s="14">
        <v>2017</v>
      </c>
      <c r="B2912" s="2">
        <v>489.99</v>
      </c>
    </row>
    <row r="2913" spans="1:2" x14ac:dyDescent="0.3">
      <c r="A2913" s="14">
        <v>2017</v>
      </c>
      <c r="B2913" s="2">
        <v>3119.98</v>
      </c>
    </row>
    <row r="2914" spans="1:2" x14ac:dyDescent="0.3">
      <c r="A2914" s="14">
        <v>2017</v>
      </c>
      <c r="B2914" s="2">
        <v>349.99</v>
      </c>
    </row>
    <row r="2915" spans="1:2" x14ac:dyDescent="0.3">
      <c r="A2915" s="14">
        <v>2017</v>
      </c>
      <c r="B2915" s="2">
        <v>1739.98</v>
      </c>
    </row>
    <row r="2916" spans="1:2" x14ac:dyDescent="0.3">
      <c r="A2916" s="14">
        <v>2017</v>
      </c>
      <c r="B2916" s="2">
        <v>2199.98</v>
      </c>
    </row>
    <row r="2917" spans="1:2" x14ac:dyDescent="0.3">
      <c r="A2917" s="14">
        <v>2017</v>
      </c>
      <c r="B2917" s="2">
        <v>2599.9899999999998</v>
      </c>
    </row>
    <row r="2918" spans="1:2" x14ac:dyDescent="0.3">
      <c r="A2918" s="14">
        <v>2017</v>
      </c>
      <c r="B2918" s="2">
        <v>939.98</v>
      </c>
    </row>
    <row r="2919" spans="1:2" x14ac:dyDescent="0.3">
      <c r="A2919" s="14">
        <v>2017</v>
      </c>
      <c r="B2919" s="2">
        <v>1499.98</v>
      </c>
    </row>
    <row r="2920" spans="1:2" x14ac:dyDescent="0.3">
      <c r="A2920" s="14">
        <v>2017</v>
      </c>
      <c r="B2920" s="2">
        <v>679.98</v>
      </c>
    </row>
    <row r="2921" spans="1:2" x14ac:dyDescent="0.3">
      <c r="A2921" s="14">
        <v>2017</v>
      </c>
      <c r="B2921" s="2">
        <v>269.99</v>
      </c>
    </row>
    <row r="2922" spans="1:2" x14ac:dyDescent="0.3">
      <c r="A2922" s="14">
        <v>2017</v>
      </c>
      <c r="B2922" s="2">
        <v>599.98</v>
      </c>
    </row>
    <row r="2923" spans="1:2" x14ac:dyDescent="0.3">
      <c r="A2923" s="14">
        <v>2017</v>
      </c>
      <c r="B2923" s="2">
        <v>209.99</v>
      </c>
    </row>
    <row r="2924" spans="1:2" x14ac:dyDescent="0.3">
      <c r="A2924" s="14">
        <v>2017</v>
      </c>
      <c r="B2924" s="2">
        <v>1319.98</v>
      </c>
    </row>
    <row r="2925" spans="1:2" x14ac:dyDescent="0.3">
      <c r="A2925" s="14">
        <v>2017</v>
      </c>
      <c r="B2925" s="2">
        <v>489.99</v>
      </c>
    </row>
    <row r="2926" spans="1:2" x14ac:dyDescent="0.3">
      <c r="A2926" s="14">
        <v>2017</v>
      </c>
      <c r="B2926" s="2">
        <v>898</v>
      </c>
    </row>
    <row r="2927" spans="1:2" x14ac:dyDescent="0.3">
      <c r="A2927" s="14">
        <v>2017</v>
      </c>
      <c r="B2927" s="2">
        <v>1599.98</v>
      </c>
    </row>
    <row r="2928" spans="1:2" x14ac:dyDescent="0.3">
      <c r="A2928" s="14">
        <v>2017</v>
      </c>
      <c r="B2928" s="2">
        <v>599.98</v>
      </c>
    </row>
    <row r="2929" spans="1:2" x14ac:dyDescent="0.3">
      <c r="A2929" s="14">
        <v>2017</v>
      </c>
      <c r="B2929" s="2">
        <v>699.98</v>
      </c>
    </row>
    <row r="2930" spans="1:2" x14ac:dyDescent="0.3">
      <c r="A2930" s="14">
        <v>2017</v>
      </c>
      <c r="B2930" s="2">
        <v>349.99</v>
      </c>
    </row>
    <row r="2931" spans="1:2" x14ac:dyDescent="0.3">
      <c r="A2931" s="14">
        <v>2017</v>
      </c>
      <c r="B2931" s="2">
        <v>999.99</v>
      </c>
    </row>
    <row r="2932" spans="1:2" x14ac:dyDescent="0.3">
      <c r="A2932" s="14">
        <v>2017</v>
      </c>
      <c r="B2932" s="2">
        <v>875.99</v>
      </c>
    </row>
    <row r="2933" spans="1:2" x14ac:dyDescent="0.3">
      <c r="A2933" s="14">
        <v>2017</v>
      </c>
      <c r="B2933" s="2">
        <v>379.99</v>
      </c>
    </row>
    <row r="2934" spans="1:2" x14ac:dyDescent="0.3">
      <c r="A2934" s="14">
        <v>2017</v>
      </c>
      <c r="B2934" s="2">
        <v>419.98</v>
      </c>
    </row>
    <row r="2935" spans="1:2" x14ac:dyDescent="0.3">
      <c r="A2935" s="14">
        <v>2017</v>
      </c>
      <c r="B2935" s="2">
        <v>1199.98</v>
      </c>
    </row>
    <row r="2936" spans="1:2" x14ac:dyDescent="0.3">
      <c r="A2936" s="14">
        <v>2017</v>
      </c>
      <c r="B2936" s="2">
        <v>833.98</v>
      </c>
    </row>
    <row r="2937" spans="1:2" x14ac:dyDescent="0.3">
      <c r="A2937" s="14">
        <v>2017</v>
      </c>
      <c r="B2937" s="2">
        <v>529.99</v>
      </c>
    </row>
    <row r="2938" spans="1:2" x14ac:dyDescent="0.3">
      <c r="A2938" s="14">
        <v>2017</v>
      </c>
      <c r="B2938" s="2">
        <v>3999.98</v>
      </c>
    </row>
    <row r="2939" spans="1:2" x14ac:dyDescent="0.3">
      <c r="A2939" s="14">
        <v>2017</v>
      </c>
      <c r="B2939" s="2">
        <v>9999.98</v>
      </c>
    </row>
    <row r="2940" spans="1:2" x14ac:dyDescent="0.3">
      <c r="A2940" s="14">
        <v>2017</v>
      </c>
      <c r="B2940" s="2">
        <v>6999.98</v>
      </c>
    </row>
    <row r="2941" spans="1:2" x14ac:dyDescent="0.3">
      <c r="A2941" s="14">
        <v>2017</v>
      </c>
      <c r="B2941" s="2">
        <v>599.98</v>
      </c>
    </row>
    <row r="2942" spans="1:2" x14ac:dyDescent="0.3">
      <c r="A2942" s="14">
        <v>2017</v>
      </c>
      <c r="B2942" s="2">
        <v>469.99</v>
      </c>
    </row>
    <row r="2943" spans="1:2" x14ac:dyDescent="0.3">
      <c r="A2943" s="14">
        <v>2017</v>
      </c>
      <c r="B2943" s="2">
        <v>1409.99</v>
      </c>
    </row>
    <row r="2944" spans="1:2" x14ac:dyDescent="0.3">
      <c r="A2944" s="14">
        <v>2017</v>
      </c>
      <c r="B2944" s="2">
        <v>346.99</v>
      </c>
    </row>
    <row r="2945" spans="1:2" x14ac:dyDescent="0.3">
      <c r="A2945" s="14">
        <v>2017</v>
      </c>
      <c r="B2945" s="2">
        <v>1320.99</v>
      </c>
    </row>
    <row r="2946" spans="1:2" x14ac:dyDescent="0.3">
      <c r="A2946" s="14">
        <v>2017</v>
      </c>
      <c r="B2946" s="2">
        <v>349.99</v>
      </c>
    </row>
    <row r="2947" spans="1:2" x14ac:dyDescent="0.3">
      <c r="A2947" s="14">
        <v>2017</v>
      </c>
      <c r="B2947" s="2">
        <v>10599.98</v>
      </c>
    </row>
    <row r="2948" spans="1:2" x14ac:dyDescent="0.3">
      <c r="A2948" s="14">
        <v>2017</v>
      </c>
      <c r="B2948" s="2">
        <v>481.99</v>
      </c>
    </row>
    <row r="2949" spans="1:2" x14ac:dyDescent="0.3">
      <c r="A2949" s="14">
        <v>2017</v>
      </c>
      <c r="B2949" s="2">
        <v>4999.9799999999996</v>
      </c>
    </row>
    <row r="2950" spans="1:2" x14ac:dyDescent="0.3">
      <c r="A2950" s="14">
        <v>2017</v>
      </c>
      <c r="B2950" s="2">
        <v>979.98</v>
      </c>
    </row>
    <row r="2951" spans="1:2" x14ac:dyDescent="0.3">
      <c r="A2951" s="14">
        <v>2017</v>
      </c>
      <c r="B2951" s="2">
        <v>699.98</v>
      </c>
    </row>
    <row r="2952" spans="1:2" x14ac:dyDescent="0.3">
      <c r="A2952" s="14">
        <v>2017</v>
      </c>
      <c r="B2952" s="2">
        <v>349.99</v>
      </c>
    </row>
    <row r="2953" spans="1:2" x14ac:dyDescent="0.3">
      <c r="A2953" s="14">
        <v>2017</v>
      </c>
      <c r="B2953" s="2">
        <v>209.99</v>
      </c>
    </row>
    <row r="2954" spans="1:2" x14ac:dyDescent="0.3">
      <c r="A2954" s="14">
        <v>2017</v>
      </c>
      <c r="B2954" s="2">
        <v>489.99</v>
      </c>
    </row>
    <row r="2955" spans="1:2" x14ac:dyDescent="0.3">
      <c r="A2955" s="14">
        <v>2017</v>
      </c>
      <c r="B2955" s="2">
        <v>1499.99</v>
      </c>
    </row>
    <row r="2956" spans="1:2" x14ac:dyDescent="0.3">
      <c r="A2956" s="14">
        <v>2017</v>
      </c>
      <c r="B2956" s="2">
        <v>529.99</v>
      </c>
    </row>
    <row r="2957" spans="1:2" x14ac:dyDescent="0.3">
      <c r="A2957" s="14">
        <v>2017</v>
      </c>
      <c r="B2957" s="2">
        <v>501.98</v>
      </c>
    </row>
    <row r="2958" spans="1:2" x14ac:dyDescent="0.3">
      <c r="A2958" s="14">
        <v>2017</v>
      </c>
      <c r="B2958" s="2">
        <v>7999.98</v>
      </c>
    </row>
    <row r="2959" spans="1:2" x14ac:dyDescent="0.3">
      <c r="A2959" s="14">
        <v>2017</v>
      </c>
      <c r="B2959" s="2">
        <v>599.98</v>
      </c>
    </row>
    <row r="2960" spans="1:2" x14ac:dyDescent="0.3">
      <c r="A2960" s="14">
        <v>2017</v>
      </c>
      <c r="B2960" s="2">
        <v>539.98</v>
      </c>
    </row>
    <row r="2961" spans="1:2" x14ac:dyDescent="0.3">
      <c r="A2961" s="14">
        <v>2017</v>
      </c>
      <c r="B2961" s="2">
        <v>941.98</v>
      </c>
    </row>
    <row r="2962" spans="1:2" x14ac:dyDescent="0.3">
      <c r="A2962" s="14">
        <v>2017</v>
      </c>
      <c r="B2962" s="2">
        <v>1549</v>
      </c>
    </row>
    <row r="2963" spans="1:2" x14ac:dyDescent="0.3">
      <c r="A2963" s="14">
        <v>2017</v>
      </c>
      <c r="B2963" s="2">
        <v>1469.99</v>
      </c>
    </row>
    <row r="2964" spans="1:2" x14ac:dyDescent="0.3">
      <c r="A2964" s="14">
        <v>2017</v>
      </c>
      <c r="B2964" s="2">
        <v>1665.98</v>
      </c>
    </row>
    <row r="2965" spans="1:2" x14ac:dyDescent="0.3">
      <c r="A2965" s="14">
        <v>2017</v>
      </c>
      <c r="B2965" s="2">
        <v>449.99</v>
      </c>
    </row>
    <row r="2966" spans="1:2" x14ac:dyDescent="0.3">
      <c r="A2966" s="14">
        <v>2017</v>
      </c>
      <c r="B2966" s="2">
        <v>599.99</v>
      </c>
    </row>
    <row r="2967" spans="1:2" x14ac:dyDescent="0.3">
      <c r="A2967" s="14">
        <v>2017</v>
      </c>
      <c r="B2967" s="2">
        <v>2699.99</v>
      </c>
    </row>
    <row r="2968" spans="1:2" x14ac:dyDescent="0.3">
      <c r="A2968" s="14">
        <v>2017</v>
      </c>
      <c r="B2968" s="2">
        <v>4999.99</v>
      </c>
    </row>
    <row r="2969" spans="1:2" x14ac:dyDescent="0.3">
      <c r="A2969" s="14">
        <v>2017</v>
      </c>
      <c r="B2969" s="2">
        <v>899.98</v>
      </c>
    </row>
    <row r="2970" spans="1:2" x14ac:dyDescent="0.3">
      <c r="A2970" s="14">
        <v>2017</v>
      </c>
      <c r="B2970" s="2">
        <v>999.99</v>
      </c>
    </row>
    <row r="2971" spans="1:2" x14ac:dyDescent="0.3">
      <c r="A2971" s="14">
        <v>2017</v>
      </c>
      <c r="B2971" s="2">
        <v>3098</v>
      </c>
    </row>
    <row r="2972" spans="1:2" x14ac:dyDescent="0.3">
      <c r="A2972" s="14">
        <v>2017</v>
      </c>
      <c r="B2972" s="2">
        <v>619.99</v>
      </c>
    </row>
    <row r="2973" spans="1:2" x14ac:dyDescent="0.3">
      <c r="A2973" s="14">
        <v>2017</v>
      </c>
      <c r="B2973" s="2">
        <v>1999.98</v>
      </c>
    </row>
    <row r="2974" spans="1:2" x14ac:dyDescent="0.3">
      <c r="A2974" s="14">
        <v>2017</v>
      </c>
      <c r="B2974" s="2">
        <v>899.98</v>
      </c>
    </row>
    <row r="2975" spans="1:2" x14ac:dyDescent="0.3">
      <c r="A2975" s="14">
        <v>2017</v>
      </c>
      <c r="B2975" s="2">
        <v>3119.98</v>
      </c>
    </row>
    <row r="2976" spans="1:2" x14ac:dyDescent="0.3">
      <c r="A2976" s="14">
        <v>2017</v>
      </c>
      <c r="B2976" s="2">
        <v>429</v>
      </c>
    </row>
    <row r="2977" spans="1:2" x14ac:dyDescent="0.3">
      <c r="A2977" s="14">
        <v>2017</v>
      </c>
      <c r="B2977" s="2">
        <v>599.99</v>
      </c>
    </row>
    <row r="2978" spans="1:2" x14ac:dyDescent="0.3">
      <c r="A2978" s="14">
        <v>2017</v>
      </c>
      <c r="B2978" s="2">
        <v>833.98</v>
      </c>
    </row>
    <row r="2979" spans="1:2" x14ac:dyDescent="0.3">
      <c r="A2979" s="14">
        <v>2017</v>
      </c>
      <c r="B2979" s="2">
        <v>1999.98</v>
      </c>
    </row>
    <row r="2980" spans="1:2" x14ac:dyDescent="0.3">
      <c r="A2980" s="14">
        <v>2017</v>
      </c>
      <c r="B2980" s="2">
        <v>339.99</v>
      </c>
    </row>
    <row r="2981" spans="1:2" x14ac:dyDescent="0.3">
      <c r="A2981" s="14">
        <v>2017</v>
      </c>
      <c r="B2981" s="2">
        <v>3599.98</v>
      </c>
    </row>
    <row r="2982" spans="1:2" x14ac:dyDescent="0.3">
      <c r="A2982" s="14">
        <v>2017</v>
      </c>
      <c r="B2982" s="2">
        <v>3361.98</v>
      </c>
    </row>
    <row r="2983" spans="1:2" x14ac:dyDescent="0.3">
      <c r="A2983" s="14">
        <v>2017</v>
      </c>
      <c r="B2983" s="2">
        <v>269.99</v>
      </c>
    </row>
    <row r="2984" spans="1:2" x14ac:dyDescent="0.3">
      <c r="A2984" s="14">
        <v>2017</v>
      </c>
      <c r="B2984" s="2">
        <v>349.99</v>
      </c>
    </row>
    <row r="2985" spans="1:2" x14ac:dyDescent="0.3">
      <c r="A2985" s="14">
        <v>2017</v>
      </c>
      <c r="B2985" s="2">
        <v>5399.98</v>
      </c>
    </row>
    <row r="2986" spans="1:2" x14ac:dyDescent="0.3">
      <c r="A2986" s="14">
        <v>2017</v>
      </c>
      <c r="B2986" s="2">
        <v>299.99</v>
      </c>
    </row>
    <row r="2987" spans="1:2" x14ac:dyDescent="0.3">
      <c r="A2987" s="14">
        <v>2017</v>
      </c>
      <c r="B2987" s="2">
        <v>898</v>
      </c>
    </row>
    <row r="2988" spans="1:2" x14ac:dyDescent="0.3">
      <c r="A2988" s="14">
        <v>2017</v>
      </c>
      <c r="B2988" s="2">
        <v>693.98</v>
      </c>
    </row>
    <row r="2989" spans="1:2" x14ac:dyDescent="0.3">
      <c r="A2989" s="14">
        <v>2017</v>
      </c>
      <c r="B2989" s="2">
        <v>549.99</v>
      </c>
    </row>
    <row r="2990" spans="1:2" x14ac:dyDescent="0.3">
      <c r="A2990" s="14">
        <v>2017</v>
      </c>
      <c r="B2990" s="2">
        <v>879.98</v>
      </c>
    </row>
    <row r="2991" spans="1:2" x14ac:dyDescent="0.3">
      <c r="A2991" s="14">
        <v>2017</v>
      </c>
      <c r="B2991" s="2">
        <v>999.99</v>
      </c>
    </row>
    <row r="2992" spans="1:2" x14ac:dyDescent="0.3">
      <c r="A2992" s="14">
        <v>2017</v>
      </c>
      <c r="B2992" s="2">
        <v>693.98</v>
      </c>
    </row>
    <row r="2993" spans="1:2" x14ac:dyDescent="0.3">
      <c r="A2993" s="14">
        <v>2017</v>
      </c>
      <c r="B2993" s="2">
        <v>209.99</v>
      </c>
    </row>
    <row r="2994" spans="1:2" x14ac:dyDescent="0.3">
      <c r="A2994" s="14">
        <v>2017</v>
      </c>
      <c r="B2994" s="2">
        <v>219.98</v>
      </c>
    </row>
    <row r="2995" spans="1:2" x14ac:dyDescent="0.3">
      <c r="A2995" s="14">
        <v>2017</v>
      </c>
      <c r="B2995" s="2">
        <v>149.99</v>
      </c>
    </row>
    <row r="2996" spans="1:2" x14ac:dyDescent="0.3">
      <c r="A2996" s="14">
        <v>2017</v>
      </c>
      <c r="B2996" s="2">
        <v>2999.99</v>
      </c>
    </row>
    <row r="2997" spans="1:2" x14ac:dyDescent="0.3">
      <c r="A2997" s="14">
        <v>2017</v>
      </c>
      <c r="B2997" s="2">
        <v>898</v>
      </c>
    </row>
    <row r="2998" spans="1:2" x14ac:dyDescent="0.3">
      <c r="A2998" s="14">
        <v>2017</v>
      </c>
      <c r="B2998" s="2">
        <v>349.99</v>
      </c>
    </row>
    <row r="2999" spans="1:2" x14ac:dyDescent="0.3">
      <c r="A2999" s="14">
        <v>2017</v>
      </c>
      <c r="B2999" s="2">
        <v>4999.9799999999996</v>
      </c>
    </row>
    <row r="3000" spans="1:2" x14ac:dyDescent="0.3">
      <c r="A3000" s="14">
        <v>2017</v>
      </c>
      <c r="B3000" s="2">
        <v>489.99</v>
      </c>
    </row>
    <row r="3001" spans="1:2" x14ac:dyDescent="0.3">
      <c r="A3001" s="14">
        <v>2017</v>
      </c>
      <c r="B3001" s="2">
        <v>1999.98</v>
      </c>
    </row>
    <row r="3002" spans="1:2" x14ac:dyDescent="0.3">
      <c r="A3002" s="14">
        <v>2017</v>
      </c>
      <c r="B3002" s="2">
        <v>3599.98</v>
      </c>
    </row>
    <row r="3003" spans="1:2" x14ac:dyDescent="0.3">
      <c r="A3003" s="14">
        <v>2017</v>
      </c>
      <c r="B3003" s="2">
        <v>209.99</v>
      </c>
    </row>
    <row r="3004" spans="1:2" x14ac:dyDescent="0.3">
      <c r="A3004" s="14">
        <v>2017</v>
      </c>
      <c r="B3004" s="2">
        <v>9999.98</v>
      </c>
    </row>
    <row r="3005" spans="1:2" x14ac:dyDescent="0.3">
      <c r="A3005" s="14">
        <v>2017</v>
      </c>
      <c r="B3005" s="2">
        <v>499.98</v>
      </c>
    </row>
    <row r="3006" spans="1:2" x14ac:dyDescent="0.3">
      <c r="A3006" s="14">
        <v>2017</v>
      </c>
      <c r="B3006" s="2">
        <v>299.99</v>
      </c>
    </row>
    <row r="3007" spans="1:2" x14ac:dyDescent="0.3">
      <c r="A3007" s="14">
        <v>2017</v>
      </c>
      <c r="B3007" s="2">
        <v>5399.98</v>
      </c>
    </row>
    <row r="3008" spans="1:2" x14ac:dyDescent="0.3">
      <c r="A3008" s="14">
        <v>2017</v>
      </c>
      <c r="B3008" s="2">
        <v>599.99</v>
      </c>
    </row>
    <row r="3009" spans="1:2" x14ac:dyDescent="0.3">
      <c r="A3009" s="14">
        <v>2017</v>
      </c>
      <c r="B3009" s="2">
        <v>699.98</v>
      </c>
    </row>
    <row r="3010" spans="1:2" x14ac:dyDescent="0.3">
      <c r="A3010" s="14">
        <v>2017</v>
      </c>
      <c r="B3010" s="2">
        <v>2499.9899999999998</v>
      </c>
    </row>
    <row r="3011" spans="1:2" x14ac:dyDescent="0.3">
      <c r="A3011" s="14">
        <v>2017</v>
      </c>
      <c r="B3011" s="2">
        <v>963.98</v>
      </c>
    </row>
    <row r="3012" spans="1:2" x14ac:dyDescent="0.3">
      <c r="A3012" s="14">
        <v>2017</v>
      </c>
      <c r="B3012" s="2">
        <v>1559.99</v>
      </c>
    </row>
    <row r="3013" spans="1:2" x14ac:dyDescent="0.3">
      <c r="A3013" s="14">
        <v>2017</v>
      </c>
      <c r="B3013" s="2">
        <v>402.99</v>
      </c>
    </row>
    <row r="3014" spans="1:2" x14ac:dyDescent="0.3">
      <c r="A3014" s="14">
        <v>2017</v>
      </c>
      <c r="B3014" s="2">
        <v>469.99</v>
      </c>
    </row>
    <row r="3015" spans="1:2" x14ac:dyDescent="0.3">
      <c r="A3015" s="14">
        <v>2017</v>
      </c>
      <c r="B3015" s="2">
        <v>2939.98</v>
      </c>
    </row>
    <row r="3016" spans="1:2" x14ac:dyDescent="0.3">
      <c r="A3016" s="14">
        <v>2017</v>
      </c>
      <c r="B3016" s="2">
        <v>858</v>
      </c>
    </row>
    <row r="3017" spans="1:2" x14ac:dyDescent="0.3">
      <c r="A3017" s="14">
        <v>2017</v>
      </c>
      <c r="B3017" s="2">
        <v>4999.9799999999996</v>
      </c>
    </row>
    <row r="3018" spans="1:2" x14ac:dyDescent="0.3">
      <c r="A3018" s="14">
        <v>2017</v>
      </c>
      <c r="B3018" s="2">
        <v>647.99</v>
      </c>
    </row>
    <row r="3019" spans="1:2" x14ac:dyDescent="0.3">
      <c r="A3019" s="14">
        <v>2017</v>
      </c>
      <c r="B3019" s="2">
        <v>832.99</v>
      </c>
    </row>
    <row r="3020" spans="1:2" x14ac:dyDescent="0.3">
      <c r="A3020" s="14">
        <v>2017</v>
      </c>
      <c r="B3020" s="2">
        <v>3499.99</v>
      </c>
    </row>
    <row r="3021" spans="1:2" x14ac:dyDescent="0.3">
      <c r="A3021" s="14">
        <v>2017</v>
      </c>
      <c r="B3021" s="2">
        <v>1999.98</v>
      </c>
    </row>
    <row r="3022" spans="1:2" x14ac:dyDescent="0.3">
      <c r="A3022" s="14">
        <v>2017</v>
      </c>
      <c r="B3022" s="2">
        <v>379.99</v>
      </c>
    </row>
    <row r="3023" spans="1:2" x14ac:dyDescent="0.3">
      <c r="A3023" s="14">
        <v>2017</v>
      </c>
      <c r="B3023" s="2">
        <v>249.99</v>
      </c>
    </row>
    <row r="3024" spans="1:2" x14ac:dyDescent="0.3">
      <c r="A3024" s="14">
        <v>2017</v>
      </c>
      <c r="B3024" s="2">
        <v>2999.99</v>
      </c>
    </row>
    <row r="3025" spans="1:2" x14ac:dyDescent="0.3">
      <c r="A3025" s="14">
        <v>2017</v>
      </c>
      <c r="B3025" s="2">
        <v>1665.98</v>
      </c>
    </row>
    <row r="3026" spans="1:2" x14ac:dyDescent="0.3">
      <c r="A3026" s="14">
        <v>2017</v>
      </c>
      <c r="B3026" s="2">
        <v>999.99</v>
      </c>
    </row>
    <row r="3027" spans="1:2" x14ac:dyDescent="0.3">
      <c r="A3027" s="14">
        <v>2017</v>
      </c>
      <c r="B3027" s="2">
        <v>599.99</v>
      </c>
    </row>
    <row r="3028" spans="1:2" x14ac:dyDescent="0.3">
      <c r="A3028" s="14">
        <v>2017</v>
      </c>
      <c r="B3028" s="2">
        <v>3098</v>
      </c>
    </row>
    <row r="3029" spans="1:2" x14ac:dyDescent="0.3">
      <c r="A3029" s="14">
        <v>2017</v>
      </c>
      <c r="B3029" s="2">
        <v>699.98</v>
      </c>
    </row>
    <row r="3030" spans="1:2" x14ac:dyDescent="0.3">
      <c r="A3030" s="14">
        <v>2017</v>
      </c>
      <c r="B3030" s="2">
        <v>599.98</v>
      </c>
    </row>
    <row r="3031" spans="1:2" x14ac:dyDescent="0.3">
      <c r="A3031" s="14">
        <v>2017</v>
      </c>
      <c r="B3031" s="2">
        <v>1739.98</v>
      </c>
    </row>
    <row r="3032" spans="1:2" x14ac:dyDescent="0.3">
      <c r="A3032" s="14">
        <v>2017</v>
      </c>
      <c r="B3032" s="2">
        <v>539.98</v>
      </c>
    </row>
    <row r="3033" spans="1:2" x14ac:dyDescent="0.3">
      <c r="A3033" s="14">
        <v>2017</v>
      </c>
      <c r="B3033" s="2">
        <v>1409.99</v>
      </c>
    </row>
    <row r="3034" spans="1:2" x14ac:dyDescent="0.3">
      <c r="A3034" s="14">
        <v>2017</v>
      </c>
      <c r="B3034" s="2">
        <v>3999.99</v>
      </c>
    </row>
    <row r="3035" spans="1:2" x14ac:dyDescent="0.3">
      <c r="A3035" s="14">
        <v>2017</v>
      </c>
      <c r="B3035" s="2">
        <v>551.99</v>
      </c>
    </row>
    <row r="3036" spans="1:2" x14ac:dyDescent="0.3">
      <c r="A3036" s="14">
        <v>2017</v>
      </c>
      <c r="B3036" s="2">
        <v>1199.98</v>
      </c>
    </row>
    <row r="3037" spans="1:2" x14ac:dyDescent="0.3">
      <c r="A3037" s="14">
        <v>2017</v>
      </c>
      <c r="B3037" s="2">
        <v>6999.98</v>
      </c>
    </row>
    <row r="3038" spans="1:2" x14ac:dyDescent="0.3">
      <c r="A3038" s="14">
        <v>2017</v>
      </c>
      <c r="B3038" s="2">
        <v>1199.98</v>
      </c>
    </row>
    <row r="3039" spans="1:2" x14ac:dyDescent="0.3">
      <c r="A3039" s="14">
        <v>2017</v>
      </c>
      <c r="B3039" s="2">
        <v>599.98</v>
      </c>
    </row>
    <row r="3040" spans="1:2" x14ac:dyDescent="0.3">
      <c r="A3040" s="14">
        <v>2017</v>
      </c>
      <c r="B3040" s="2">
        <v>449.99</v>
      </c>
    </row>
    <row r="3041" spans="1:2" x14ac:dyDescent="0.3">
      <c r="A3041" s="14">
        <v>2017</v>
      </c>
      <c r="B3041" s="2">
        <v>1499.98</v>
      </c>
    </row>
    <row r="3042" spans="1:2" x14ac:dyDescent="0.3">
      <c r="A3042" s="14">
        <v>2017</v>
      </c>
      <c r="B3042" s="2">
        <v>1665.98</v>
      </c>
    </row>
    <row r="3043" spans="1:2" x14ac:dyDescent="0.3">
      <c r="A3043" s="14">
        <v>2017</v>
      </c>
      <c r="B3043" s="2">
        <v>599.99</v>
      </c>
    </row>
    <row r="3044" spans="1:2" x14ac:dyDescent="0.3">
      <c r="A3044" s="14">
        <v>2017</v>
      </c>
      <c r="B3044" s="2">
        <v>10599.98</v>
      </c>
    </row>
    <row r="3045" spans="1:2" x14ac:dyDescent="0.3">
      <c r="A3045" s="14">
        <v>2017</v>
      </c>
      <c r="B3045" s="2">
        <v>679.98</v>
      </c>
    </row>
    <row r="3046" spans="1:2" x14ac:dyDescent="0.3">
      <c r="A3046" s="14">
        <v>2017</v>
      </c>
      <c r="B3046" s="2">
        <v>1099.98</v>
      </c>
    </row>
    <row r="3047" spans="1:2" x14ac:dyDescent="0.3">
      <c r="A3047" s="14">
        <v>2017</v>
      </c>
      <c r="B3047" s="2">
        <v>299.98</v>
      </c>
    </row>
    <row r="3048" spans="1:2" x14ac:dyDescent="0.3">
      <c r="A3048" s="14">
        <v>2017</v>
      </c>
      <c r="B3048" s="2">
        <v>1559.99</v>
      </c>
    </row>
    <row r="3049" spans="1:2" x14ac:dyDescent="0.3">
      <c r="A3049" s="14">
        <v>2017</v>
      </c>
      <c r="B3049" s="2">
        <v>999.99</v>
      </c>
    </row>
    <row r="3050" spans="1:2" x14ac:dyDescent="0.3">
      <c r="A3050" s="14">
        <v>2017</v>
      </c>
      <c r="B3050" s="2">
        <v>533.99</v>
      </c>
    </row>
    <row r="3051" spans="1:2" x14ac:dyDescent="0.3">
      <c r="A3051" s="14">
        <v>2017</v>
      </c>
      <c r="B3051" s="2">
        <v>349.99</v>
      </c>
    </row>
    <row r="3052" spans="1:2" x14ac:dyDescent="0.3">
      <c r="A3052" s="14">
        <v>2017</v>
      </c>
      <c r="B3052" s="2">
        <v>979.98</v>
      </c>
    </row>
    <row r="3053" spans="1:2" x14ac:dyDescent="0.3">
      <c r="A3053" s="14">
        <v>2017</v>
      </c>
      <c r="B3053" s="2">
        <v>5299.99</v>
      </c>
    </row>
    <row r="3054" spans="1:2" x14ac:dyDescent="0.3">
      <c r="A3054" s="14">
        <v>2017</v>
      </c>
      <c r="B3054" s="2">
        <v>1999.98</v>
      </c>
    </row>
    <row r="3055" spans="1:2" x14ac:dyDescent="0.3">
      <c r="A3055" s="14">
        <v>2017</v>
      </c>
      <c r="B3055" s="2">
        <v>551.99</v>
      </c>
    </row>
    <row r="3056" spans="1:2" x14ac:dyDescent="0.3">
      <c r="A3056" s="14">
        <v>2017</v>
      </c>
      <c r="B3056" s="2">
        <v>2819.98</v>
      </c>
    </row>
    <row r="3057" spans="1:2" x14ac:dyDescent="0.3">
      <c r="A3057" s="14">
        <v>2017</v>
      </c>
      <c r="B3057" s="2">
        <v>3999.99</v>
      </c>
    </row>
    <row r="3058" spans="1:2" x14ac:dyDescent="0.3">
      <c r="A3058" s="14">
        <v>2017</v>
      </c>
      <c r="B3058" s="2">
        <v>269.99</v>
      </c>
    </row>
    <row r="3059" spans="1:2" x14ac:dyDescent="0.3">
      <c r="A3059" s="14">
        <v>2017</v>
      </c>
      <c r="B3059" s="2">
        <v>3999.99</v>
      </c>
    </row>
    <row r="3060" spans="1:2" x14ac:dyDescent="0.3">
      <c r="A3060" s="14">
        <v>2017</v>
      </c>
      <c r="B3060" s="2">
        <v>3361.98</v>
      </c>
    </row>
    <row r="3061" spans="1:2" x14ac:dyDescent="0.3">
      <c r="A3061" s="14">
        <v>2017</v>
      </c>
      <c r="B3061" s="2">
        <v>9999.98</v>
      </c>
    </row>
    <row r="3062" spans="1:2" x14ac:dyDescent="0.3">
      <c r="A3062" s="14">
        <v>2017</v>
      </c>
      <c r="B3062" s="2">
        <v>1999.98</v>
      </c>
    </row>
    <row r="3063" spans="1:2" x14ac:dyDescent="0.3">
      <c r="A3063" s="14">
        <v>2017</v>
      </c>
      <c r="B3063" s="2">
        <v>269.99</v>
      </c>
    </row>
    <row r="3064" spans="1:2" x14ac:dyDescent="0.3">
      <c r="A3064" s="14">
        <v>2017</v>
      </c>
      <c r="B3064" s="2">
        <v>449</v>
      </c>
    </row>
    <row r="3065" spans="1:2" x14ac:dyDescent="0.3">
      <c r="A3065" s="14">
        <v>2017</v>
      </c>
      <c r="B3065" s="2">
        <v>269.99</v>
      </c>
    </row>
    <row r="3066" spans="1:2" x14ac:dyDescent="0.3">
      <c r="A3066" s="14">
        <v>2017</v>
      </c>
      <c r="B3066" s="2">
        <v>941.98</v>
      </c>
    </row>
    <row r="3067" spans="1:2" x14ac:dyDescent="0.3">
      <c r="A3067" s="14">
        <v>2017</v>
      </c>
      <c r="B3067" s="2">
        <v>1320.99</v>
      </c>
    </row>
    <row r="3068" spans="1:2" x14ac:dyDescent="0.3">
      <c r="A3068" s="14">
        <v>2017</v>
      </c>
      <c r="B3068" s="2">
        <v>549.99</v>
      </c>
    </row>
    <row r="3069" spans="1:2" x14ac:dyDescent="0.3">
      <c r="A3069" s="14">
        <v>2017</v>
      </c>
      <c r="B3069" s="2">
        <v>939.98</v>
      </c>
    </row>
    <row r="3070" spans="1:2" x14ac:dyDescent="0.3">
      <c r="A3070" s="14">
        <v>2017</v>
      </c>
      <c r="B3070" s="2">
        <v>979.98</v>
      </c>
    </row>
    <row r="3071" spans="1:2" x14ac:dyDescent="0.3">
      <c r="A3071" s="14">
        <v>2017</v>
      </c>
      <c r="B3071" s="2">
        <v>1239.98</v>
      </c>
    </row>
    <row r="3072" spans="1:2" x14ac:dyDescent="0.3">
      <c r="A3072" s="14">
        <v>2017</v>
      </c>
      <c r="B3072" s="2">
        <v>449</v>
      </c>
    </row>
    <row r="3073" spans="1:2" x14ac:dyDescent="0.3">
      <c r="A3073" s="14">
        <v>2017</v>
      </c>
      <c r="B3073" s="2">
        <v>3499.99</v>
      </c>
    </row>
    <row r="3074" spans="1:2" x14ac:dyDescent="0.3">
      <c r="A3074" s="14">
        <v>2017</v>
      </c>
      <c r="B3074" s="2">
        <v>2999.98</v>
      </c>
    </row>
    <row r="3075" spans="1:2" x14ac:dyDescent="0.3">
      <c r="A3075" s="14">
        <v>2017</v>
      </c>
      <c r="B3075" s="2">
        <v>1103.98</v>
      </c>
    </row>
    <row r="3076" spans="1:2" x14ac:dyDescent="0.3">
      <c r="A3076" s="14">
        <v>2017</v>
      </c>
      <c r="B3076" s="2">
        <v>3499.99</v>
      </c>
    </row>
    <row r="3077" spans="1:2" x14ac:dyDescent="0.3">
      <c r="A3077" s="14">
        <v>2017</v>
      </c>
      <c r="B3077" s="2">
        <v>1059.98</v>
      </c>
    </row>
    <row r="3078" spans="1:2" x14ac:dyDescent="0.3">
      <c r="A3078" s="14">
        <v>2017</v>
      </c>
      <c r="B3078" s="2">
        <v>1409.99</v>
      </c>
    </row>
    <row r="3079" spans="1:2" x14ac:dyDescent="0.3">
      <c r="A3079" s="14">
        <v>2017</v>
      </c>
      <c r="B3079" s="2">
        <v>549.99</v>
      </c>
    </row>
    <row r="3080" spans="1:2" x14ac:dyDescent="0.3">
      <c r="A3080" s="14">
        <v>2017</v>
      </c>
      <c r="B3080" s="2">
        <v>879.98</v>
      </c>
    </row>
    <row r="3081" spans="1:2" x14ac:dyDescent="0.3">
      <c r="A3081" s="14">
        <v>2017</v>
      </c>
      <c r="B3081" s="2">
        <v>5999.98</v>
      </c>
    </row>
    <row r="3082" spans="1:2" x14ac:dyDescent="0.3">
      <c r="A3082" s="14">
        <v>2017</v>
      </c>
      <c r="B3082" s="2">
        <v>1239.98</v>
      </c>
    </row>
    <row r="3083" spans="1:2" x14ac:dyDescent="0.3">
      <c r="A3083" s="14">
        <v>2017</v>
      </c>
      <c r="B3083" s="2">
        <v>939.98</v>
      </c>
    </row>
    <row r="3084" spans="1:2" x14ac:dyDescent="0.3">
      <c r="A3084" s="14">
        <v>2017</v>
      </c>
      <c r="B3084" s="2">
        <v>379.98</v>
      </c>
    </row>
    <row r="3085" spans="1:2" x14ac:dyDescent="0.3">
      <c r="A3085" s="14">
        <v>2017</v>
      </c>
      <c r="B3085" s="2">
        <v>659.99</v>
      </c>
    </row>
    <row r="3086" spans="1:2" x14ac:dyDescent="0.3">
      <c r="A3086" s="14">
        <v>2017</v>
      </c>
      <c r="B3086" s="2">
        <v>6999.98</v>
      </c>
    </row>
    <row r="3087" spans="1:2" x14ac:dyDescent="0.3">
      <c r="A3087" s="14">
        <v>2017</v>
      </c>
      <c r="B3087" s="2">
        <v>1739.98</v>
      </c>
    </row>
    <row r="3088" spans="1:2" x14ac:dyDescent="0.3">
      <c r="A3088" s="14">
        <v>2017</v>
      </c>
      <c r="B3088" s="2">
        <v>416.99</v>
      </c>
    </row>
    <row r="3089" spans="1:2" x14ac:dyDescent="0.3">
      <c r="A3089" s="14">
        <v>2017</v>
      </c>
      <c r="B3089" s="2">
        <v>209.99</v>
      </c>
    </row>
    <row r="3090" spans="1:2" x14ac:dyDescent="0.3">
      <c r="A3090" s="14">
        <v>2017</v>
      </c>
      <c r="B3090" s="2">
        <v>470.99</v>
      </c>
    </row>
    <row r="3091" spans="1:2" x14ac:dyDescent="0.3">
      <c r="A3091" s="14">
        <v>2017</v>
      </c>
      <c r="B3091" s="2">
        <v>898</v>
      </c>
    </row>
    <row r="3092" spans="1:2" x14ac:dyDescent="0.3">
      <c r="A3092" s="14">
        <v>2017</v>
      </c>
      <c r="B3092" s="2">
        <v>249.99</v>
      </c>
    </row>
    <row r="3093" spans="1:2" x14ac:dyDescent="0.3">
      <c r="A3093" s="14">
        <v>2017</v>
      </c>
      <c r="B3093" s="2">
        <v>999.98</v>
      </c>
    </row>
    <row r="3094" spans="1:2" x14ac:dyDescent="0.3">
      <c r="A3094" s="14">
        <v>2017</v>
      </c>
      <c r="B3094" s="2">
        <v>149.99</v>
      </c>
    </row>
    <row r="3095" spans="1:2" x14ac:dyDescent="0.3">
      <c r="A3095" s="14">
        <v>2017</v>
      </c>
      <c r="B3095" s="2">
        <v>419.98</v>
      </c>
    </row>
    <row r="3096" spans="1:2" x14ac:dyDescent="0.3">
      <c r="A3096" s="14">
        <v>2017</v>
      </c>
      <c r="B3096" s="2">
        <v>1665.98</v>
      </c>
    </row>
    <row r="3097" spans="1:2" x14ac:dyDescent="0.3">
      <c r="A3097" s="14">
        <v>2017</v>
      </c>
      <c r="B3097" s="2">
        <v>1099.99</v>
      </c>
    </row>
    <row r="3098" spans="1:2" x14ac:dyDescent="0.3">
      <c r="A3098" s="14">
        <v>2017</v>
      </c>
      <c r="B3098" s="2">
        <v>269.99</v>
      </c>
    </row>
    <row r="3099" spans="1:2" x14ac:dyDescent="0.3">
      <c r="A3099" s="14">
        <v>2017</v>
      </c>
      <c r="B3099" s="2">
        <v>599.99</v>
      </c>
    </row>
    <row r="3100" spans="1:2" x14ac:dyDescent="0.3">
      <c r="A3100" s="14">
        <v>2017</v>
      </c>
      <c r="B3100" s="2">
        <v>2599.9899999999998</v>
      </c>
    </row>
    <row r="3101" spans="1:2" x14ac:dyDescent="0.3">
      <c r="A3101" s="14">
        <v>2017</v>
      </c>
      <c r="B3101" s="2">
        <v>189.99</v>
      </c>
    </row>
    <row r="3102" spans="1:2" x14ac:dyDescent="0.3">
      <c r="A3102" s="14">
        <v>2017</v>
      </c>
      <c r="B3102" s="2">
        <v>419.98</v>
      </c>
    </row>
    <row r="3103" spans="1:2" x14ac:dyDescent="0.3">
      <c r="A3103" s="14">
        <v>2017</v>
      </c>
      <c r="B3103" s="2">
        <v>2999.98</v>
      </c>
    </row>
    <row r="3104" spans="1:2" x14ac:dyDescent="0.3">
      <c r="A3104" s="14">
        <v>2017</v>
      </c>
      <c r="B3104" s="2">
        <v>941.98</v>
      </c>
    </row>
    <row r="3105" spans="1:2" x14ac:dyDescent="0.3">
      <c r="A3105" s="14">
        <v>2017</v>
      </c>
      <c r="B3105" s="2">
        <v>299.99</v>
      </c>
    </row>
    <row r="3106" spans="1:2" x14ac:dyDescent="0.3">
      <c r="A3106" s="14">
        <v>2017</v>
      </c>
      <c r="B3106" s="2">
        <v>489.99</v>
      </c>
    </row>
    <row r="3107" spans="1:2" x14ac:dyDescent="0.3">
      <c r="A3107" s="14">
        <v>2017</v>
      </c>
      <c r="B3107" s="2">
        <v>1499.98</v>
      </c>
    </row>
    <row r="3108" spans="1:2" x14ac:dyDescent="0.3">
      <c r="A3108" s="14">
        <v>2017</v>
      </c>
      <c r="B3108" s="2">
        <v>3119.98</v>
      </c>
    </row>
    <row r="3109" spans="1:2" x14ac:dyDescent="0.3">
      <c r="A3109" s="14">
        <v>2017</v>
      </c>
      <c r="B3109" s="2">
        <v>599.98</v>
      </c>
    </row>
    <row r="3110" spans="1:2" x14ac:dyDescent="0.3">
      <c r="A3110" s="14">
        <v>2017</v>
      </c>
      <c r="B3110" s="2">
        <v>3119.98</v>
      </c>
    </row>
    <row r="3111" spans="1:2" x14ac:dyDescent="0.3">
      <c r="A3111" s="14">
        <v>2017</v>
      </c>
      <c r="B3111" s="2">
        <v>529.99</v>
      </c>
    </row>
    <row r="3112" spans="1:2" x14ac:dyDescent="0.3">
      <c r="A3112" s="14">
        <v>2017</v>
      </c>
      <c r="B3112" s="2">
        <v>3098</v>
      </c>
    </row>
    <row r="3113" spans="1:2" x14ac:dyDescent="0.3">
      <c r="A3113" s="14">
        <v>2017</v>
      </c>
      <c r="B3113" s="2">
        <v>1239.98</v>
      </c>
    </row>
    <row r="3114" spans="1:2" x14ac:dyDescent="0.3">
      <c r="A3114" s="14">
        <v>2017</v>
      </c>
      <c r="B3114" s="2">
        <v>1319.98</v>
      </c>
    </row>
    <row r="3115" spans="1:2" x14ac:dyDescent="0.3">
      <c r="A3115" s="14">
        <v>2017</v>
      </c>
      <c r="B3115" s="2">
        <v>1632.99</v>
      </c>
    </row>
    <row r="3116" spans="1:2" x14ac:dyDescent="0.3">
      <c r="A3116" s="14">
        <v>2017</v>
      </c>
      <c r="B3116" s="2">
        <v>4999.99</v>
      </c>
    </row>
    <row r="3117" spans="1:2" x14ac:dyDescent="0.3">
      <c r="A3117" s="14">
        <v>2017</v>
      </c>
      <c r="B3117" s="2">
        <v>5999.99</v>
      </c>
    </row>
    <row r="3118" spans="1:2" x14ac:dyDescent="0.3">
      <c r="A3118" s="14">
        <v>2017</v>
      </c>
      <c r="B3118" s="2">
        <v>939.98</v>
      </c>
    </row>
    <row r="3119" spans="1:2" x14ac:dyDescent="0.3">
      <c r="A3119" s="14">
        <v>2017</v>
      </c>
      <c r="B3119" s="2">
        <v>149.99</v>
      </c>
    </row>
    <row r="3120" spans="1:2" x14ac:dyDescent="0.3">
      <c r="A3120" s="14">
        <v>2017</v>
      </c>
      <c r="B3120" s="2">
        <v>1751.98</v>
      </c>
    </row>
    <row r="3121" spans="1:2" x14ac:dyDescent="0.3">
      <c r="A3121" s="14">
        <v>2017</v>
      </c>
      <c r="B3121" s="2">
        <v>1999.98</v>
      </c>
    </row>
    <row r="3122" spans="1:2" x14ac:dyDescent="0.3">
      <c r="A3122" s="14">
        <v>2017</v>
      </c>
      <c r="B3122" s="2">
        <v>693.98</v>
      </c>
    </row>
    <row r="3123" spans="1:2" x14ac:dyDescent="0.3">
      <c r="A3123" s="14">
        <v>2017</v>
      </c>
      <c r="B3123" s="2">
        <v>1599.98</v>
      </c>
    </row>
    <row r="3124" spans="1:2" x14ac:dyDescent="0.3">
      <c r="A3124" s="14">
        <v>2017</v>
      </c>
      <c r="B3124" s="2">
        <v>4999.99</v>
      </c>
    </row>
    <row r="3125" spans="1:2" x14ac:dyDescent="0.3">
      <c r="A3125" s="14">
        <v>2017</v>
      </c>
      <c r="B3125" s="2">
        <v>469.99</v>
      </c>
    </row>
    <row r="3126" spans="1:2" x14ac:dyDescent="0.3">
      <c r="A3126" s="14">
        <v>2017</v>
      </c>
      <c r="B3126" s="2">
        <v>999.99</v>
      </c>
    </row>
    <row r="3127" spans="1:2" x14ac:dyDescent="0.3">
      <c r="A3127" s="14">
        <v>2017</v>
      </c>
      <c r="B3127" s="2">
        <v>659.99</v>
      </c>
    </row>
    <row r="3128" spans="1:2" x14ac:dyDescent="0.3">
      <c r="A3128" s="14">
        <v>2017</v>
      </c>
      <c r="B3128" s="2">
        <v>979.98</v>
      </c>
    </row>
    <row r="3129" spans="1:2" x14ac:dyDescent="0.3">
      <c r="A3129" s="14">
        <v>2017</v>
      </c>
      <c r="B3129" s="2">
        <v>693.98</v>
      </c>
    </row>
    <row r="3130" spans="1:2" x14ac:dyDescent="0.3">
      <c r="A3130" s="14">
        <v>2017</v>
      </c>
      <c r="B3130" s="2">
        <v>1559.99</v>
      </c>
    </row>
    <row r="3131" spans="1:2" x14ac:dyDescent="0.3">
      <c r="A3131" s="14">
        <v>2017</v>
      </c>
      <c r="B3131" s="2">
        <v>501.98</v>
      </c>
    </row>
    <row r="3132" spans="1:2" x14ac:dyDescent="0.3">
      <c r="A3132" s="14">
        <v>2017</v>
      </c>
      <c r="B3132" s="2">
        <v>489.99</v>
      </c>
    </row>
    <row r="3133" spans="1:2" x14ac:dyDescent="0.3">
      <c r="A3133" s="14">
        <v>2017</v>
      </c>
      <c r="B3133" s="2">
        <v>439.99</v>
      </c>
    </row>
    <row r="3134" spans="1:2" x14ac:dyDescent="0.3">
      <c r="A3134" s="14">
        <v>2017</v>
      </c>
      <c r="B3134" s="2">
        <v>449.99</v>
      </c>
    </row>
    <row r="3135" spans="1:2" x14ac:dyDescent="0.3">
      <c r="A3135" s="14">
        <v>2017</v>
      </c>
      <c r="B3135" s="2">
        <v>250.99</v>
      </c>
    </row>
    <row r="3136" spans="1:2" x14ac:dyDescent="0.3">
      <c r="A3136" s="14">
        <v>2017</v>
      </c>
      <c r="B3136" s="2">
        <v>2199.98</v>
      </c>
    </row>
    <row r="3137" spans="1:2" x14ac:dyDescent="0.3">
      <c r="A3137" s="14">
        <v>2017</v>
      </c>
      <c r="B3137" s="2">
        <v>3098</v>
      </c>
    </row>
    <row r="3138" spans="1:2" x14ac:dyDescent="0.3">
      <c r="A3138" s="14">
        <v>2017</v>
      </c>
      <c r="B3138" s="2">
        <v>1320.99</v>
      </c>
    </row>
    <row r="3139" spans="1:2" x14ac:dyDescent="0.3">
      <c r="A3139" s="14">
        <v>2017</v>
      </c>
      <c r="B3139" s="2">
        <v>529.99</v>
      </c>
    </row>
    <row r="3140" spans="1:2" x14ac:dyDescent="0.3">
      <c r="A3140" s="14">
        <v>2017</v>
      </c>
      <c r="B3140" s="2">
        <v>979.98</v>
      </c>
    </row>
    <row r="3141" spans="1:2" x14ac:dyDescent="0.3">
      <c r="A3141" s="14">
        <v>2017</v>
      </c>
      <c r="B3141" s="2">
        <v>5199.9799999999996</v>
      </c>
    </row>
    <row r="3142" spans="1:2" x14ac:dyDescent="0.3">
      <c r="A3142" s="14">
        <v>2017</v>
      </c>
      <c r="B3142" s="2">
        <v>539.98</v>
      </c>
    </row>
    <row r="3143" spans="1:2" x14ac:dyDescent="0.3">
      <c r="A3143" s="14">
        <v>2017</v>
      </c>
      <c r="B3143" s="2">
        <v>833.98</v>
      </c>
    </row>
    <row r="3144" spans="1:2" x14ac:dyDescent="0.3">
      <c r="A3144" s="14">
        <v>2017</v>
      </c>
      <c r="B3144" s="2">
        <v>489.99</v>
      </c>
    </row>
    <row r="3145" spans="1:2" x14ac:dyDescent="0.3">
      <c r="A3145" s="14">
        <v>2017</v>
      </c>
      <c r="B3145" s="2">
        <v>999.99</v>
      </c>
    </row>
    <row r="3146" spans="1:2" x14ac:dyDescent="0.3">
      <c r="A3146" s="14">
        <v>2017</v>
      </c>
      <c r="B3146" s="2">
        <v>469.99</v>
      </c>
    </row>
    <row r="3147" spans="1:2" x14ac:dyDescent="0.3">
      <c r="A3147" s="14">
        <v>2017</v>
      </c>
      <c r="B3147" s="2">
        <v>1665.98</v>
      </c>
    </row>
    <row r="3148" spans="1:2" x14ac:dyDescent="0.3">
      <c r="A3148" s="14">
        <v>2017</v>
      </c>
      <c r="B3148" s="2">
        <v>1319.98</v>
      </c>
    </row>
    <row r="3149" spans="1:2" x14ac:dyDescent="0.3">
      <c r="A3149" s="14">
        <v>2017</v>
      </c>
      <c r="B3149" s="2">
        <v>1999.98</v>
      </c>
    </row>
    <row r="3150" spans="1:2" x14ac:dyDescent="0.3">
      <c r="A3150" s="14">
        <v>2017</v>
      </c>
      <c r="B3150" s="2">
        <v>439.99</v>
      </c>
    </row>
    <row r="3151" spans="1:2" x14ac:dyDescent="0.3">
      <c r="A3151" s="14">
        <v>2017</v>
      </c>
      <c r="B3151" s="2">
        <v>349.99</v>
      </c>
    </row>
    <row r="3152" spans="1:2" x14ac:dyDescent="0.3">
      <c r="A3152" s="14">
        <v>2017</v>
      </c>
      <c r="B3152" s="2">
        <v>5499.99</v>
      </c>
    </row>
    <row r="3153" spans="1:2" x14ac:dyDescent="0.3">
      <c r="A3153" s="14">
        <v>2017</v>
      </c>
      <c r="B3153" s="2">
        <v>449</v>
      </c>
    </row>
    <row r="3154" spans="1:2" x14ac:dyDescent="0.3">
      <c r="A3154" s="14">
        <v>2017</v>
      </c>
      <c r="B3154" s="2">
        <v>469.99</v>
      </c>
    </row>
    <row r="3155" spans="1:2" x14ac:dyDescent="0.3">
      <c r="A3155" s="14">
        <v>2017</v>
      </c>
      <c r="B3155" s="2">
        <v>1999.98</v>
      </c>
    </row>
    <row r="3156" spans="1:2" x14ac:dyDescent="0.3">
      <c r="A3156" s="14">
        <v>2017</v>
      </c>
      <c r="B3156" s="2">
        <v>1499.98</v>
      </c>
    </row>
    <row r="3157" spans="1:2" x14ac:dyDescent="0.3">
      <c r="A3157" s="14">
        <v>2017</v>
      </c>
      <c r="B3157" s="2">
        <v>449</v>
      </c>
    </row>
    <row r="3158" spans="1:2" x14ac:dyDescent="0.3">
      <c r="A3158" s="14">
        <v>2017</v>
      </c>
      <c r="B3158" s="2">
        <v>1739.98</v>
      </c>
    </row>
    <row r="3159" spans="1:2" x14ac:dyDescent="0.3">
      <c r="A3159" s="14">
        <v>2017</v>
      </c>
      <c r="B3159" s="2">
        <v>858</v>
      </c>
    </row>
    <row r="3160" spans="1:2" x14ac:dyDescent="0.3">
      <c r="A3160" s="14">
        <v>2017</v>
      </c>
      <c r="B3160" s="2">
        <v>419.98</v>
      </c>
    </row>
    <row r="3161" spans="1:2" x14ac:dyDescent="0.3">
      <c r="A3161" s="14">
        <v>2017</v>
      </c>
      <c r="B3161" s="2">
        <v>416.99</v>
      </c>
    </row>
    <row r="3162" spans="1:2" x14ac:dyDescent="0.3">
      <c r="A3162" s="14">
        <v>2017</v>
      </c>
      <c r="B3162" s="2">
        <v>1680.99</v>
      </c>
    </row>
    <row r="3163" spans="1:2" x14ac:dyDescent="0.3">
      <c r="A3163" s="14">
        <v>2017</v>
      </c>
      <c r="B3163" s="2">
        <v>549.99</v>
      </c>
    </row>
    <row r="3164" spans="1:2" x14ac:dyDescent="0.3">
      <c r="A3164" s="14">
        <v>2017</v>
      </c>
      <c r="B3164" s="2">
        <v>416.99</v>
      </c>
    </row>
    <row r="3165" spans="1:2" x14ac:dyDescent="0.3">
      <c r="A3165" s="14">
        <v>2017</v>
      </c>
      <c r="B3165" s="2">
        <v>1295.98</v>
      </c>
    </row>
    <row r="3166" spans="1:2" x14ac:dyDescent="0.3">
      <c r="A3166" s="14">
        <v>2017</v>
      </c>
      <c r="B3166" s="2">
        <v>1999.98</v>
      </c>
    </row>
    <row r="3167" spans="1:2" x14ac:dyDescent="0.3">
      <c r="A3167" s="14">
        <v>2017</v>
      </c>
      <c r="B3167" s="2">
        <v>1059.98</v>
      </c>
    </row>
    <row r="3168" spans="1:2" x14ac:dyDescent="0.3">
      <c r="A3168" s="14">
        <v>2017</v>
      </c>
      <c r="B3168" s="2">
        <v>1632.99</v>
      </c>
    </row>
    <row r="3169" spans="1:2" x14ac:dyDescent="0.3">
      <c r="A3169" s="14">
        <v>2017</v>
      </c>
      <c r="B3169" s="2">
        <v>11999.98</v>
      </c>
    </row>
    <row r="3170" spans="1:2" x14ac:dyDescent="0.3">
      <c r="A3170" s="14">
        <v>2017</v>
      </c>
      <c r="B3170" s="2">
        <v>1680.99</v>
      </c>
    </row>
    <row r="3171" spans="1:2" x14ac:dyDescent="0.3">
      <c r="A3171" s="14">
        <v>2017</v>
      </c>
      <c r="B3171" s="2">
        <v>299.99</v>
      </c>
    </row>
    <row r="3172" spans="1:2" x14ac:dyDescent="0.3">
      <c r="A3172" s="14">
        <v>2017</v>
      </c>
      <c r="B3172" s="2">
        <v>899.98</v>
      </c>
    </row>
    <row r="3173" spans="1:2" x14ac:dyDescent="0.3">
      <c r="A3173" s="14">
        <v>2017</v>
      </c>
      <c r="B3173" s="2">
        <v>979.98</v>
      </c>
    </row>
    <row r="3174" spans="1:2" x14ac:dyDescent="0.3">
      <c r="A3174" s="14">
        <v>2017</v>
      </c>
      <c r="B3174" s="2">
        <v>449</v>
      </c>
    </row>
    <row r="3175" spans="1:2" x14ac:dyDescent="0.3">
      <c r="A3175" s="14">
        <v>2017</v>
      </c>
      <c r="B3175" s="2">
        <v>1665.98</v>
      </c>
    </row>
    <row r="3176" spans="1:2" x14ac:dyDescent="0.3">
      <c r="A3176" s="14">
        <v>2017</v>
      </c>
      <c r="B3176" s="2">
        <v>189.99</v>
      </c>
    </row>
    <row r="3177" spans="1:2" x14ac:dyDescent="0.3">
      <c r="A3177" s="14">
        <v>2017</v>
      </c>
      <c r="B3177" s="2">
        <v>489.99</v>
      </c>
    </row>
    <row r="3178" spans="1:2" x14ac:dyDescent="0.3">
      <c r="A3178" s="14">
        <v>2017</v>
      </c>
      <c r="B3178" s="2">
        <v>539.98</v>
      </c>
    </row>
    <row r="3179" spans="1:2" x14ac:dyDescent="0.3">
      <c r="A3179" s="14">
        <v>2017</v>
      </c>
      <c r="B3179" s="2">
        <v>1409.99</v>
      </c>
    </row>
    <row r="3180" spans="1:2" x14ac:dyDescent="0.3">
      <c r="A3180" s="14">
        <v>2017</v>
      </c>
      <c r="B3180" s="2">
        <v>419.98</v>
      </c>
    </row>
    <row r="3181" spans="1:2" x14ac:dyDescent="0.3">
      <c r="A3181" s="14">
        <v>2017</v>
      </c>
      <c r="B3181" s="2">
        <v>549.99</v>
      </c>
    </row>
    <row r="3182" spans="1:2" x14ac:dyDescent="0.3">
      <c r="A3182" s="14">
        <v>2017</v>
      </c>
      <c r="B3182" s="2">
        <v>5999.98</v>
      </c>
    </row>
    <row r="3183" spans="1:2" x14ac:dyDescent="0.3">
      <c r="A3183" s="14">
        <v>2017</v>
      </c>
      <c r="B3183" s="2">
        <v>533.99</v>
      </c>
    </row>
    <row r="3184" spans="1:2" x14ac:dyDescent="0.3">
      <c r="A3184" s="14">
        <v>2017</v>
      </c>
      <c r="B3184" s="2">
        <v>6499.99</v>
      </c>
    </row>
    <row r="3185" spans="1:2" x14ac:dyDescent="0.3">
      <c r="A3185" s="14">
        <v>2017</v>
      </c>
      <c r="B3185" s="2">
        <v>349.99</v>
      </c>
    </row>
    <row r="3186" spans="1:2" x14ac:dyDescent="0.3">
      <c r="A3186" s="14">
        <v>2017</v>
      </c>
      <c r="B3186" s="2">
        <v>449.99</v>
      </c>
    </row>
    <row r="3187" spans="1:2" x14ac:dyDescent="0.3">
      <c r="A3187" s="14">
        <v>2017</v>
      </c>
      <c r="B3187" s="2">
        <v>2819.98</v>
      </c>
    </row>
    <row r="3188" spans="1:2" x14ac:dyDescent="0.3">
      <c r="A3188" s="14">
        <v>2017</v>
      </c>
      <c r="B3188" s="2">
        <v>429</v>
      </c>
    </row>
    <row r="3189" spans="1:2" x14ac:dyDescent="0.3">
      <c r="A3189" s="14">
        <v>2017</v>
      </c>
      <c r="B3189" s="2">
        <v>1319.98</v>
      </c>
    </row>
    <row r="3190" spans="1:2" x14ac:dyDescent="0.3">
      <c r="A3190" s="14">
        <v>2017</v>
      </c>
      <c r="B3190" s="2">
        <v>5299.99</v>
      </c>
    </row>
    <row r="3191" spans="1:2" x14ac:dyDescent="0.3">
      <c r="A3191" s="14">
        <v>2017</v>
      </c>
      <c r="B3191" s="2">
        <v>761.99</v>
      </c>
    </row>
    <row r="3192" spans="1:2" x14ac:dyDescent="0.3">
      <c r="A3192" s="14">
        <v>2017</v>
      </c>
      <c r="B3192" s="2">
        <v>1559.99</v>
      </c>
    </row>
    <row r="3193" spans="1:2" x14ac:dyDescent="0.3">
      <c r="A3193" s="14">
        <v>2017</v>
      </c>
      <c r="B3193" s="2">
        <v>10999.98</v>
      </c>
    </row>
    <row r="3194" spans="1:2" x14ac:dyDescent="0.3">
      <c r="A3194" s="14">
        <v>2017</v>
      </c>
      <c r="B3194" s="2">
        <v>1665.98</v>
      </c>
    </row>
    <row r="3195" spans="1:2" x14ac:dyDescent="0.3">
      <c r="A3195" s="14">
        <v>2017</v>
      </c>
      <c r="B3195" s="2">
        <v>349.99</v>
      </c>
    </row>
    <row r="3196" spans="1:2" x14ac:dyDescent="0.3">
      <c r="A3196" s="14">
        <v>2017</v>
      </c>
      <c r="B3196" s="2">
        <v>5299.99</v>
      </c>
    </row>
    <row r="3197" spans="1:2" x14ac:dyDescent="0.3">
      <c r="A3197" s="14">
        <v>2017</v>
      </c>
      <c r="B3197" s="2">
        <v>2939.98</v>
      </c>
    </row>
    <row r="3198" spans="1:2" x14ac:dyDescent="0.3">
      <c r="A3198" s="14">
        <v>2017</v>
      </c>
      <c r="B3198" s="2">
        <v>1739.98</v>
      </c>
    </row>
    <row r="3199" spans="1:2" x14ac:dyDescent="0.3">
      <c r="A3199" s="14">
        <v>2017</v>
      </c>
      <c r="B3199" s="2">
        <v>489.99</v>
      </c>
    </row>
    <row r="3200" spans="1:2" x14ac:dyDescent="0.3">
      <c r="A3200" s="14">
        <v>2017</v>
      </c>
      <c r="B3200" s="2">
        <v>533.99</v>
      </c>
    </row>
    <row r="3201" spans="1:2" x14ac:dyDescent="0.3">
      <c r="A3201" s="14">
        <v>2017</v>
      </c>
      <c r="B3201" s="2">
        <v>1239.98</v>
      </c>
    </row>
    <row r="3202" spans="1:2" x14ac:dyDescent="0.3">
      <c r="A3202" s="14">
        <v>2017</v>
      </c>
      <c r="B3202" s="2">
        <v>5499.99</v>
      </c>
    </row>
    <row r="3203" spans="1:2" x14ac:dyDescent="0.3">
      <c r="A3203" s="14">
        <v>2017</v>
      </c>
      <c r="B3203" s="2">
        <v>299.99</v>
      </c>
    </row>
    <row r="3204" spans="1:2" x14ac:dyDescent="0.3">
      <c r="A3204" s="14">
        <v>2017</v>
      </c>
      <c r="B3204" s="2">
        <v>501.98</v>
      </c>
    </row>
    <row r="3205" spans="1:2" x14ac:dyDescent="0.3">
      <c r="A3205" s="14">
        <v>2017</v>
      </c>
      <c r="B3205" s="2">
        <v>269.99</v>
      </c>
    </row>
    <row r="3206" spans="1:2" x14ac:dyDescent="0.3">
      <c r="A3206" s="14">
        <v>2017</v>
      </c>
      <c r="B3206" s="2">
        <v>549.99</v>
      </c>
    </row>
    <row r="3207" spans="1:2" x14ac:dyDescent="0.3">
      <c r="A3207" s="14">
        <v>2017</v>
      </c>
      <c r="B3207" s="2">
        <v>833.98</v>
      </c>
    </row>
    <row r="3208" spans="1:2" x14ac:dyDescent="0.3">
      <c r="A3208" s="14">
        <v>2017</v>
      </c>
      <c r="B3208" s="2">
        <v>2299.9899999999998</v>
      </c>
    </row>
    <row r="3209" spans="1:2" x14ac:dyDescent="0.3">
      <c r="A3209" s="14">
        <v>2017</v>
      </c>
      <c r="B3209" s="2">
        <v>2641.98</v>
      </c>
    </row>
    <row r="3210" spans="1:2" x14ac:dyDescent="0.3">
      <c r="A3210" s="14">
        <v>2017</v>
      </c>
      <c r="B3210" s="2">
        <v>379.98</v>
      </c>
    </row>
    <row r="3211" spans="1:2" x14ac:dyDescent="0.3">
      <c r="A3211" s="14">
        <v>2017</v>
      </c>
      <c r="B3211" s="2">
        <v>5999.98</v>
      </c>
    </row>
    <row r="3212" spans="1:2" x14ac:dyDescent="0.3">
      <c r="A3212" s="14">
        <v>2017</v>
      </c>
      <c r="B3212" s="2">
        <v>449.99</v>
      </c>
    </row>
    <row r="3213" spans="1:2" x14ac:dyDescent="0.3">
      <c r="A3213" s="14">
        <v>2017</v>
      </c>
      <c r="B3213" s="2">
        <v>875.99</v>
      </c>
    </row>
    <row r="3214" spans="1:2" x14ac:dyDescent="0.3">
      <c r="A3214" s="14">
        <v>2017</v>
      </c>
      <c r="B3214" s="2">
        <v>699.98</v>
      </c>
    </row>
    <row r="3215" spans="1:2" x14ac:dyDescent="0.3">
      <c r="A3215" s="14">
        <v>2017</v>
      </c>
      <c r="B3215" s="2">
        <v>11999.98</v>
      </c>
    </row>
    <row r="3216" spans="1:2" x14ac:dyDescent="0.3">
      <c r="A3216" s="14">
        <v>2017</v>
      </c>
      <c r="B3216" s="2">
        <v>699.98</v>
      </c>
    </row>
    <row r="3217" spans="1:2" x14ac:dyDescent="0.3">
      <c r="A3217" s="14">
        <v>2017</v>
      </c>
      <c r="B3217" s="2">
        <v>6999.98</v>
      </c>
    </row>
    <row r="3218" spans="1:2" x14ac:dyDescent="0.3">
      <c r="A3218" s="14">
        <v>2017</v>
      </c>
      <c r="B3218" s="2">
        <v>3361.98</v>
      </c>
    </row>
    <row r="3219" spans="1:2" x14ac:dyDescent="0.3">
      <c r="A3219" s="14">
        <v>2017</v>
      </c>
      <c r="B3219" s="2">
        <v>759.98</v>
      </c>
    </row>
    <row r="3220" spans="1:2" x14ac:dyDescent="0.3">
      <c r="A3220" s="14">
        <v>2017</v>
      </c>
      <c r="B3220" s="2">
        <v>349.99</v>
      </c>
    </row>
    <row r="3221" spans="1:2" x14ac:dyDescent="0.3">
      <c r="A3221" s="14">
        <v>2017</v>
      </c>
      <c r="B3221" s="2">
        <v>12999.98</v>
      </c>
    </row>
    <row r="3222" spans="1:2" x14ac:dyDescent="0.3">
      <c r="A3222" s="14">
        <v>2017</v>
      </c>
      <c r="B3222" s="2">
        <v>5399.98</v>
      </c>
    </row>
    <row r="3223" spans="1:2" x14ac:dyDescent="0.3">
      <c r="A3223" s="14">
        <v>2017</v>
      </c>
      <c r="B3223" s="2">
        <v>5999.99</v>
      </c>
    </row>
    <row r="3224" spans="1:2" x14ac:dyDescent="0.3">
      <c r="A3224" s="14">
        <v>2017</v>
      </c>
      <c r="B3224" s="2">
        <v>999.99</v>
      </c>
    </row>
    <row r="3225" spans="1:2" x14ac:dyDescent="0.3">
      <c r="A3225" s="14">
        <v>2017</v>
      </c>
      <c r="B3225" s="2">
        <v>10599.98</v>
      </c>
    </row>
    <row r="3226" spans="1:2" x14ac:dyDescent="0.3">
      <c r="A3226" s="14">
        <v>2017</v>
      </c>
      <c r="B3226" s="2">
        <v>419.98</v>
      </c>
    </row>
    <row r="3227" spans="1:2" x14ac:dyDescent="0.3">
      <c r="A3227" s="14">
        <v>2017</v>
      </c>
      <c r="B3227" s="2">
        <v>5399.98</v>
      </c>
    </row>
    <row r="3228" spans="1:2" x14ac:dyDescent="0.3">
      <c r="A3228" s="14">
        <v>2017</v>
      </c>
      <c r="B3228" s="2">
        <v>481.99</v>
      </c>
    </row>
    <row r="3229" spans="1:2" x14ac:dyDescent="0.3">
      <c r="A3229" s="14">
        <v>2017</v>
      </c>
      <c r="B3229" s="2">
        <v>419.98</v>
      </c>
    </row>
    <row r="3230" spans="1:2" x14ac:dyDescent="0.3">
      <c r="A3230" s="14">
        <v>2017</v>
      </c>
      <c r="B3230" s="2">
        <v>1632.99</v>
      </c>
    </row>
    <row r="3231" spans="1:2" x14ac:dyDescent="0.3">
      <c r="A3231" s="14">
        <v>2017</v>
      </c>
      <c r="B3231" s="2">
        <v>1999.98</v>
      </c>
    </row>
    <row r="3232" spans="1:2" x14ac:dyDescent="0.3">
      <c r="A3232" s="14">
        <v>2017</v>
      </c>
      <c r="B3232" s="2">
        <v>209.99</v>
      </c>
    </row>
    <row r="3233" spans="1:2" x14ac:dyDescent="0.3">
      <c r="A3233" s="14">
        <v>2017</v>
      </c>
      <c r="B3233" s="2">
        <v>249.99</v>
      </c>
    </row>
    <row r="3234" spans="1:2" x14ac:dyDescent="0.3">
      <c r="A3234" s="14">
        <v>2017</v>
      </c>
      <c r="B3234" s="2">
        <v>3361.98</v>
      </c>
    </row>
    <row r="3235" spans="1:2" x14ac:dyDescent="0.3">
      <c r="A3235" s="14">
        <v>2017</v>
      </c>
      <c r="B3235" s="2">
        <v>941.98</v>
      </c>
    </row>
    <row r="3236" spans="1:2" x14ac:dyDescent="0.3">
      <c r="A3236" s="14">
        <v>2017</v>
      </c>
      <c r="B3236" s="2">
        <v>5999.98</v>
      </c>
    </row>
    <row r="3237" spans="1:2" x14ac:dyDescent="0.3">
      <c r="A3237" s="14">
        <v>2017</v>
      </c>
      <c r="B3237" s="2">
        <v>749.99</v>
      </c>
    </row>
    <row r="3238" spans="1:2" x14ac:dyDescent="0.3">
      <c r="A3238" s="14">
        <v>2017</v>
      </c>
      <c r="B3238" s="2">
        <v>6999.98</v>
      </c>
    </row>
    <row r="3239" spans="1:2" x14ac:dyDescent="0.3">
      <c r="A3239" s="14">
        <v>2017</v>
      </c>
      <c r="B3239" s="2">
        <v>2939.98</v>
      </c>
    </row>
    <row r="3240" spans="1:2" x14ac:dyDescent="0.3">
      <c r="A3240" s="14">
        <v>2017</v>
      </c>
      <c r="B3240" s="2">
        <v>619.99</v>
      </c>
    </row>
    <row r="3241" spans="1:2" x14ac:dyDescent="0.3">
      <c r="A3241" s="14">
        <v>2017</v>
      </c>
      <c r="B3241" s="2">
        <v>693.98</v>
      </c>
    </row>
    <row r="3242" spans="1:2" x14ac:dyDescent="0.3">
      <c r="A3242" s="14">
        <v>2017</v>
      </c>
      <c r="B3242" s="2">
        <v>9999.98</v>
      </c>
    </row>
    <row r="3243" spans="1:2" x14ac:dyDescent="0.3">
      <c r="A3243" s="14">
        <v>2017</v>
      </c>
      <c r="B3243" s="2">
        <v>7999.98</v>
      </c>
    </row>
    <row r="3244" spans="1:2" x14ac:dyDescent="0.3">
      <c r="A3244" s="14">
        <v>2017</v>
      </c>
      <c r="B3244" s="2">
        <v>469.99</v>
      </c>
    </row>
    <row r="3245" spans="1:2" x14ac:dyDescent="0.3">
      <c r="A3245" s="14">
        <v>2017</v>
      </c>
      <c r="B3245" s="2">
        <v>833.98</v>
      </c>
    </row>
    <row r="3246" spans="1:2" x14ac:dyDescent="0.3">
      <c r="A3246" s="14">
        <v>2017</v>
      </c>
      <c r="B3246" s="2">
        <v>1739.98</v>
      </c>
    </row>
    <row r="3247" spans="1:2" x14ac:dyDescent="0.3">
      <c r="A3247" s="14">
        <v>2017</v>
      </c>
      <c r="B3247" s="2">
        <v>1499.98</v>
      </c>
    </row>
    <row r="3248" spans="1:2" x14ac:dyDescent="0.3">
      <c r="A3248" s="14">
        <v>2017</v>
      </c>
      <c r="B3248" s="2">
        <v>1199.98</v>
      </c>
    </row>
    <row r="3249" spans="1:2" x14ac:dyDescent="0.3">
      <c r="A3249" s="14">
        <v>2017</v>
      </c>
      <c r="B3249" s="2">
        <v>269.99</v>
      </c>
    </row>
    <row r="3250" spans="1:2" x14ac:dyDescent="0.3">
      <c r="A3250" s="14">
        <v>2017</v>
      </c>
      <c r="B3250" s="2">
        <v>2199.98</v>
      </c>
    </row>
    <row r="3251" spans="1:2" x14ac:dyDescent="0.3">
      <c r="A3251" s="14">
        <v>2017</v>
      </c>
      <c r="B3251" s="2">
        <v>549.99</v>
      </c>
    </row>
    <row r="3252" spans="1:2" x14ac:dyDescent="0.3">
      <c r="A3252" s="14">
        <v>2017</v>
      </c>
      <c r="B3252" s="2">
        <v>939.98</v>
      </c>
    </row>
    <row r="3253" spans="1:2" x14ac:dyDescent="0.3">
      <c r="A3253" s="14">
        <v>2017</v>
      </c>
      <c r="B3253" s="2">
        <v>939.98</v>
      </c>
    </row>
    <row r="3254" spans="1:2" x14ac:dyDescent="0.3">
      <c r="A3254" s="14">
        <v>2017</v>
      </c>
      <c r="B3254" s="2">
        <v>4999.99</v>
      </c>
    </row>
    <row r="3255" spans="1:2" x14ac:dyDescent="0.3">
      <c r="A3255" s="14">
        <v>2017</v>
      </c>
      <c r="B3255" s="2">
        <v>419.98</v>
      </c>
    </row>
    <row r="3256" spans="1:2" x14ac:dyDescent="0.3">
      <c r="A3256" s="14">
        <v>2017</v>
      </c>
      <c r="B3256" s="2">
        <v>599.98</v>
      </c>
    </row>
    <row r="3257" spans="1:2" x14ac:dyDescent="0.3">
      <c r="A3257" s="14">
        <v>2017</v>
      </c>
      <c r="B3257" s="2">
        <v>699.98</v>
      </c>
    </row>
    <row r="3258" spans="1:2" x14ac:dyDescent="0.3">
      <c r="A3258" s="14">
        <v>2017</v>
      </c>
      <c r="B3258" s="2">
        <v>379.99</v>
      </c>
    </row>
    <row r="3259" spans="1:2" x14ac:dyDescent="0.3">
      <c r="A3259" s="14">
        <v>2017</v>
      </c>
      <c r="B3259" s="2">
        <v>539.99</v>
      </c>
    </row>
    <row r="3260" spans="1:2" x14ac:dyDescent="0.3">
      <c r="A3260" s="14">
        <v>2017</v>
      </c>
      <c r="B3260" s="2">
        <v>1549</v>
      </c>
    </row>
    <row r="3261" spans="1:2" x14ac:dyDescent="0.3">
      <c r="A3261" s="14">
        <v>2017</v>
      </c>
      <c r="B3261" s="2">
        <v>693.98</v>
      </c>
    </row>
    <row r="3262" spans="1:2" x14ac:dyDescent="0.3">
      <c r="A3262" s="14">
        <v>2017</v>
      </c>
      <c r="B3262" s="2">
        <v>833.98</v>
      </c>
    </row>
    <row r="3263" spans="1:2" x14ac:dyDescent="0.3">
      <c r="A3263" s="14">
        <v>2017</v>
      </c>
      <c r="B3263" s="2">
        <v>5499.99</v>
      </c>
    </row>
    <row r="3264" spans="1:2" x14ac:dyDescent="0.3">
      <c r="A3264" s="14">
        <v>2017</v>
      </c>
      <c r="B3264" s="2">
        <v>9999.98</v>
      </c>
    </row>
    <row r="3265" spans="1:2" x14ac:dyDescent="0.3">
      <c r="A3265" s="14">
        <v>2017</v>
      </c>
      <c r="B3265" s="2">
        <v>6399.98</v>
      </c>
    </row>
    <row r="3266" spans="1:2" x14ac:dyDescent="0.3">
      <c r="A3266" s="14">
        <v>2017</v>
      </c>
      <c r="B3266" s="2">
        <v>3119.98</v>
      </c>
    </row>
    <row r="3267" spans="1:2" x14ac:dyDescent="0.3">
      <c r="A3267" s="14">
        <v>2017</v>
      </c>
      <c r="B3267" s="2">
        <v>1103.98</v>
      </c>
    </row>
    <row r="3268" spans="1:2" x14ac:dyDescent="0.3">
      <c r="A3268" s="14">
        <v>2017</v>
      </c>
      <c r="B3268" s="2">
        <v>5299.99</v>
      </c>
    </row>
    <row r="3269" spans="1:2" x14ac:dyDescent="0.3">
      <c r="A3269" s="14">
        <v>2017</v>
      </c>
      <c r="B3269" s="2">
        <v>1549</v>
      </c>
    </row>
    <row r="3270" spans="1:2" x14ac:dyDescent="0.3">
      <c r="A3270" s="14">
        <v>2017</v>
      </c>
      <c r="B3270" s="2">
        <v>1665.98</v>
      </c>
    </row>
    <row r="3271" spans="1:2" x14ac:dyDescent="0.3">
      <c r="A3271" s="14">
        <v>2017</v>
      </c>
      <c r="B3271" s="2">
        <v>599.99</v>
      </c>
    </row>
    <row r="3272" spans="1:2" x14ac:dyDescent="0.3">
      <c r="A3272" s="14">
        <v>2017</v>
      </c>
      <c r="B3272" s="2">
        <v>5799.98</v>
      </c>
    </row>
    <row r="3273" spans="1:2" x14ac:dyDescent="0.3">
      <c r="A3273" s="14">
        <v>2017</v>
      </c>
      <c r="B3273" s="2">
        <v>429</v>
      </c>
    </row>
    <row r="3274" spans="1:2" x14ac:dyDescent="0.3">
      <c r="A3274" s="14">
        <v>2017</v>
      </c>
      <c r="B3274" s="2">
        <v>419.98</v>
      </c>
    </row>
    <row r="3275" spans="1:2" x14ac:dyDescent="0.3">
      <c r="A3275" s="14">
        <v>2017</v>
      </c>
      <c r="B3275" s="2">
        <v>3499.99</v>
      </c>
    </row>
    <row r="3276" spans="1:2" x14ac:dyDescent="0.3">
      <c r="A3276" s="14">
        <v>2017</v>
      </c>
      <c r="B3276" s="2">
        <v>349.99</v>
      </c>
    </row>
    <row r="3277" spans="1:2" x14ac:dyDescent="0.3">
      <c r="A3277" s="14">
        <v>2017</v>
      </c>
      <c r="B3277" s="2">
        <v>832.99</v>
      </c>
    </row>
    <row r="3278" spans="1:2" x14ac:dyDescent="0.3">
      <c r="A3278" s="14">
        <v>2017</v>
      </c>
      <c r="B3278" s="2">
        <v>679.98</v>
      </c>
    </row>
    <row r="3279" spans="1:2" x14ac:dyDescent="0.3">
      <c r="A3279" s="14">
        <v>2017</v>
      </c>
      <c r="B3279" s="2">
        <v>6499.99</v>
      </c>
    </row>
    <row r="3280" spans="1:2" x14ac:dyDescent="0.3">
      <c r="A3280" s="14">
        <v>2017</v>
      </c>
      <c r="B3280" s="2">
        <v>533.99</v>
      </c>
    </row>
    <row r="3281" spans="1:2" x14ac:dyDescent="0.3">
      <c r="A3281" s="14">
        <v>2017</v>
      </c>
      <c r="B3281" s="2">
        <v>2499.9899999999998</v>
      </c>
    </row>
    <row r="3282" spans="1:2" x14ac:dyDescent="0.3">
      <c r="A3282" s="14">
        <v>2017</v>
      </c>
      <c r="B3282" s="2">
        <v>9999.98</v>
      </c>
    </row>
    <row r="3283" spans="1:2" x14ac:dyDescent="0.3">
      <c r="A3283" s="14">
        <v>2017</v>
      </c>
      <c r="B3283" s="2">
        <v>219.98</v>
      </c>
    </row>
    <row r="3284" spans="1:2" x14ac:dyDescent="0.3">
      <c r="A3284" s="14">
        <v>2017</v>
      </c>
      <c r="B3284" s="2">
        <v>833.98</v>
      </c>
    </row>
    <row r="3285" spans="1:2" x14ac:dyDescent="0.3">
      <c r="A3285" s="14">
        <v>2017</v>
      </c>
      <c r="B3285" s="2">
        <v>539.98</v>
      </c>
    </row>
    <row r="3286" spans="1:2" x14ac:dyDescent="0.3">
      <c r="A3286" s="14">
        <v>2017</v>
      </c>
      <c r="B3286" s="2">
        <v>1067.98</v>
      </c>
    </row>
    <row r="3287" spans="1:2" x14ac:dyDescent="0.3">
      <c r="A3287" s="14">
        <v>2017</v>
      </c>
      <c r="B3287" s="2">
        <v>209.99</v>
      </c>
    </row>
    <row r="3288" spans="1:2" x14ac:dyDescent="0.3">
      <c r="A3288" s="14">
        <v>2017</v>
      </c>
      <c r="B3288" s="2">
        <v>899.98</v>
      </c>
    </row>
    <row r="3289" spans="1:2" x14ac:dyDescent="0.3">
      <c r="A3289" s="14">
        <v>2017</v>
      </c>
      <c r="B3289" s="2">
        <v>1079.98</v>
      </c>
    </row>
    <row r="3290" spans="1:2" x14ac:dyDescent="0.3">
      <c r="A3290" s="14">
        <v>2017</v>
      </c>
      <c r="B3290" s="2">
        <v>416.99</v>
      </c>
    </row>
    <row r="3291" spans="1:2" x14ac:dyDescent="0.3">
      <c r="A3291" s="14">
        <v>2017</v>
      </c>
      <c r="B3291" s="2">
        <v>999.98</v>
      </c>
    </row>
    <row r="3292" spans="1:2" x14ac:dyDescent="0.3">
      <c r="A3292" s="14">
        <v>2017</v>
      </c>
      <c r="B3292" s="2">
        <v>3999.99</v>
      </c>
    </row>
    <row r="3293" spans="1:2" x14ac:dyDescent="0.3">
      <c r="A3293" s="14">
        <v>2017</v>
      </c>
      <c r="B3293" s="2">
        <v>2999.98</v>
      </c>
    </row>
    <row r="3294" spans="1:2" x14ac:dyDescent="0.3">
      <c r="A3294" s="14">
        <v>2017</v>
      </c>
      <c r="B3294" s="2">
        <v>833.98</v>
      </c>
    </row>
    <row r="3295" spans="1:2" x14ac:dyDescent="0.3">
      <c r="A3295" s="14">
        <v>2017</v>
      </c>
      <c r="B3295" s="2">
        <v>1099.98</v>
      </c>
    </row>
    <row r="3296" spans="1:2" x14ac:dyDescent="0.3">
      <c r="A3296" s="14">
        <v>2017</v>
      </c>
      <c r="B3296" s="2">
        <v>9999.98</v>
      </c>
    </row>
    <row r="3297" spans="1:2" x14ac:dyDescent="0.3">
      <c r="A3297" s="14">
        <v>2017</v>
      </c>
      <c r="B3297" s="2">
        <v>1799.99</v>
      </c>
    </row>
    <row r="3298" spans="1:2" x14ac:dyDescent="0.3">
      <c r="A3298" s="14">
        <v>2017</v>
      </c>
      <c r="B3298" s="2">
        <v>1199.98</v>
      </c>
    </row>
    <row r="3299" spans="1:2" x14ac:dyDescent="0.3">
      <c r="A3299" s="14">
        <v>2017</v>
      </c>
      <c r="B3299" s="2">
        <v>999.99</v>
      </c>
    </row>
    <row r="3300" spans="1:2" x14ac:dyDescent="0.3">
      <c r="A3300" s="14">
        <v>2017</v>
      </c>
      <c r="B3300" s="2">
        <v>833.98</v>
      </c>
    </row>
    <row r="3301" spans="1:2" x14ac:dyDescent="0.3">
      <c r="A3301" s="14">
        <v>2017</v>
      </c>
      <c r="B3301" s="2">
        <v>899.98</v>
      </c>
    </row>
    <row r="3302" spans="1:2" x14ac:dyDescent="0.3">
      <c r="A3302" s="14">
        <v>2017</v>
      </c>
      <c r="B3302" s="2">
        <v>979.98</v>
      </c>
    </row>
    <row r="3303" spans="1:2" x14ac:dyDescent="0.3">
      <c r="A3303" s="14">
        <v>2017</v>
      </c>
      <c r="B3303" s="2">
        <v>299.99</v>
      </c>
    </row>
    <row r="3304" spans="1:2" x14ac:dyDescent="0.3">
      <c r="A3304" s="14">
        <v>2017</v>
      </c>
      <c r="B3304" s="2">
        <v>1499.99</v>
      </c>
    </row>
    <row r="3305" spans="1:2" x14ac:dyDescent="0.3">
      <c r="A3305" s="14">
        <v>2017</v>
      </c>
      <c r="B3305" s="2">
        <v>833.98</v>
      </c>
    </row>
    <row r="3306" spans="1:2" x14ac:dyDescent="0.3">
      <c r="A3306" s="14">
        <v>2017</v>
      </c>
      <c r="B3306" s="2">
        <v>189.99</v>
      </c>
    </row>
    <row r="3307" spans="1:2" x14ac:dyDescent="0.3">
      <c r="A3307" s="14">
        <v>2017</v>
      </c>
      <c r="B3307" s="2">
        <v>1067.98</v>
      </c>
    </row>
    <row r="3308" spans="1:2" x14ac:dyDescent="0.3">
      <c r="A3308" s="14">
        <v>2017</v>
      </c>
      <c r="B3308" s="2">
        <v>832.99</v>
      </c>
    </row>
    <row r="3309" spans="1:2" x14ac:dyDescent="0.3">
      <c r="A3309" s="14">
        <v>2017</v>
      </c>
      <c r="B3309" s="2">
        <v>489.99</v>
      </c>
    </row>
    <row r="3310" spans="1:2" x14ac:dyDescent="0.3">
      <c r="A3310" s="14">
        <v>2017</v>
      </c>
      <c r="B3310" s="2">
        <v>1680.99</v>
      </c>
    </row>
    <row r="3311" spans="1:2" x14ac:dyDescent="0.3">
      <c r="A3311" s="14">
        <v>2017</v>
      </c>
      <c r="B3311" s="2">
        <v>659.99</v>
      </c>
    </row>
    <row r="3312" spans="1:2" x14ac:dyDescent="0.3">
      <c r="A3312" s="14">
        <v>2017</v>
      </c>
      <c r="B3312" s="2">
        <v>2999.98</v>
      </c>
    </row>
    <row r="3313" spans="1:2" x14ac:dyDescent="0.3">
      <c r="A3313" s="14">
        <v>2017</v>
      </c>
      <c r="B3313" s="2">
        <v>659.99</v>
      </c>
    </row>
    <row r="3314" spans="1:2" x14ac:dyDescent="0.3">
      <c r="A3314" s="14">
        <v>2017</v>
      </c>
      <c r="B3314" s="2">
        <v>269.99</v>
      </c>
    </row>
    <row r="3315" spans="1:2" x14ac:dyDescent="0.3">
      <c r="A3315" s="14">
        <v>2017</v>
      </c>
      <c r="B3315" s="2">
        <v>1599.98</v>
      </c>
    </row>
    <row r="3316" spans="1:2" x14ac:dyDescent="0.3">
      <c r="A3316" s="14">
        <v>2017</v>
      </c>
      <c r="B3316" s="2">
        <v>499.98</v>
      </c>
    </row>
    <row r="3317" spans="1:2" x14ac:dyDescent="0.3">
      <c r="A3317" s="14">
        <v>2017</v>
      </c>
      <c r="B3317" s="2">
        <v>979.98</v>
      </c>
    </row>
    <row r="3318" spans="1:2" x14ac:dyDescent="0.3">
      <c r="A3318" s="14">
        <v>2017</v>
      </c>
      <c r="B3318" s="2">
        <v>1499.99</v>
      </c>
    </row>
    <row r="3319" spans="1:2" x14ac:dyDescent="0.3">
      <c r="A3319" s="14">
        <v>2017</v>
      </c>
      <c r="B3319" s="2">
        <v>4999.99</v>
      </c>
    </row>
    <row r="3320" spans="1:2" x14ac:dyDescent="0.3">
      <c r="A3320" s="14">
        <v>2017</v>
      </c>
      <c r="B3320" s="2">
        <v>329.99</v>
      </c>
    </row>
    <row r="3321" spans="1:2" x14ac:dyDescent="0.3">
      <c r="A3321" s="14">
        <v>2017</v>
      </c>
      <c r="B3321" s="2">
        <v>249.99</v>
      </c>
    </row>
    <row r="3322" spans="1:2" x14ac:dyDescent="0.3">
      <c r="A3322" s="14">
        <v>2017</v>
      </c>
      <c r="B3322" s="2">
        <v>999.99</v>
      </c>
    </row>
    <row r="3323" spans="1:2" x14ac:dyDescent="0.3">
      <c r="A3323" s="14">
        <v>2017</v>
      </c>
      <c r="B3323" s="2">
        <v>349.99</v>
      </c>
    </row>
    <row r="3324" spans="1:2" x14ac:dyDescent="0.3">
      <c r="A3324" s="14">
        <v>2017</v>
      </c>
      <c r="B3324" s="2">
        <v>963.98</v>
      </c>
    </row>
    <row r="3325" spans="1:2" x14ac:dyDescent="0.3">
      <c r="A3325" s="14">
        <v>2017</v>
      </c>
      <c r="B3325" s="2">
        <v>539.98</v>
      </c>
    </row>
    <row r="3326" spans="1:2" x14ac:dyDescent="0.3">
      <c r="A3326" s="14">
        <v>2017</v>
      </c>
      <c r="B3326" s="2">
        <v>1999.98</v>
      </c>
    </row>
    <row r="3327" spans="1:2" x14ac:dyDescent="0.3">
      <c r="A3327" s="14">
        <v>2017</v>
      </c>
      <c r="B3327" s="2">
        <v>4999.99</v>
      </c>
    </row>
    <row r="3328" spans="1:2" x14ac:dyDescent="0.3">
      <c r="A3328" s="14">
        <v>2017</v>
      </c>
      <c r="B3328" s="2">
        <v>699.98</v>
      </c>
    </row>
    <row r="3329" spans="1:2" x14ac:dyDescent="0.3">
      <c r="A3329" s="14">
        <v>2017</v>
      </c>
      <c r="B3329" s="2">
        <v>549.99</v>
      </c>
    </row>
    <row r="3330" spans="1:2" x14ac:dyDescent="0.3">
      <c r="A3330" s="14">
        <v>2017</v>
      </c>
      <c r="B3330" s="2">
        <v>551.99</v>
      </c>
    </row>
    <row r="3331" spans="1:2" x14ac:dyDescent="0.3">
      <c r="A3331" s="14">
        <v>2017</v>
      </c>
      <c r="B3331" s="2">
        <v>939.98</v>
      </c>
    </row>
    <row r="3332" spans="1:2" x14ac:dyDescent="0.3">
      <c r="A3332" s="14">
        <v>2017</v>
      </c>
      <c r="B3332" s="2">
        <v>429</v>
      </c>
    </row>
    <row r="3333" spans="1:2" x14ac:dyDescent="0.3">
      <c r="A3333" s="14">
        <v>2017</v>
      </c>
      <c r="B3333" s="2">
        <v>1559.99</v>
      </c>
    </row>
    <row r="3334" spans="1:2" x14ac:dyDescent="0.3">
      <c r="A3334" s="14">
        <v>2017</v>
      </c>
      <c r="B3334" s="2">
        <v>501.98</v>
      </c>
    </row>
    <row r="3335" spans="1:2" x14ac:dyDescent="0.3">
      <c r="A3335" s="14">
        <v>2017</v>
      </c>
      <c r="B3335" s="2">
        <v>899.98</v>
      </c>
    </row>
    <row r="3336" spans="1:2" x14ac:dyDescent="0.3">
      <c r="A3336" s="14">
        <v>2017</v>
      </c>
      <c r="B3336" s="2">
        <v>939.98</v>
      </c>
    </row>
    <row r="3337" spans="1:2" x14ac:dyDescent="0.3">
      <c r="A3337" s="14">
        <v>2017</v>
      </c>
      <c r="B3337" s="2">
        <v>832.99</v>
      </c>
    </row>
    <row r="3338" spans="1:2" x14ac:dyDescent="0.3">
      <c r="A3338" s="14">
        <v>2017</v>
      </c>
      <c r="B3338" s="2">
        <v>1599.98</v>
      </c>
    </row>
    <row r="3339" spans="1:2" x14ac:dyDescent="0.3">
      <c r="A3339" s="14">
        <v>2017</v>
      </c>
      <c r="B3339" s="2">
        <v>941.98</v>
      </c>
    </row>
    <row r="3340" spans="1:2" x14ac:dyDescent="0.3">
      <c r="A3340" s="14">
        <v>2017</v>
      </c>
      <c r="B3340" s="2">
        <v>149.99</v>
      </c>
    </row>
    <row r="3341" spans="1:2" x14ac:dyDescent="0.3">
      <c r="A3341" s="14">
        <v>2017</v>
      </c>
      <c r="B3341" s="2">
        <v>599.99</v>
      </c>
    </row>
    <row r="3342" spans="1:2" x14ac:dyDescent="0.3">
      <c r="A3342" s="14">
        <v>2017</v>
      </c>
      <c r="B3342" s="2">
        <v>3265.98</v>
      </c>
    </row>
    <row r="3343" spans="1:2" x14ac:dyDescent="0.3">
      <c r="A3343" s="14">
        <v>2017</v>
      </c>
      <c r="B3343" s="2">
        <v>759.98</v>
      </c>
    </row>
    <row r="3344" spans="1:2" x14ac:dyDescent="0.3">
      <c r="A3344" s="14">
        <v>2017</v>
      </c>
      <c r="B3344" s="2">
        <v>1469.99</v>
      </c>
    </row>
    <row r="3345" spans="1:2" x14ac:dyDescent="0.3">
      <c r="A3345" s="14">
        <v>2017</v>
      </c>
      <c r="B3345" s="2">
        <v>599.98</v>
      </c>
    </row>
    <row r="3346" spans="1:2" x14ac:dyDescent="0.3">
      <c r="A3346" s="14">
        <v>2017</v>
      </c>
      <c r="B3346" s="2">
        <v>439.99</v>
      </c>
    </row>
    <row r="3347" spans="1:2" x14ac:dyDescent="0.3">
      <c r="A3347" s="14">
        <v>2017</v>
      </c>
      <c r="B3347" s="2">
        <v>1099.98</v>
      </c>
    </row>
    <row r="3348" spans="1:2" x14ac:dyDescent="0.3">
      <c r="A3348" s="14">
        <v>2017</v>
      </c>
      <c r="B3348" s="2">
        <v>1469.99</v>
      </c>
    </row>
    <row r="3349" spans="1:2" x14ac:dyDescent="0.3">
      <c r="A3349" s="14">
        <v>2017</v>
      </c>
      <c r="B3349" s="2">
        <v>2999.99</v>
      </c>
    </row>
    <row r="3350" spans="1:2" x14ac:dyDescent="0.3">
      <c r="A3350" s="14">
        <v>2017</v>
      </c>
      <c r="B3350" s="2">
        <v>833.98</v>
      </c>
    </row>
    <row r="3351" spans="1:2" x14ac:dyDescent="0.3">
      <c r="A3351" s="14">
        <v>2017</v>
      </c>
      <c r="B3351" s="2">
        <v>549.99</v>
      </c>
    </row>
    <row r="3352" spans="1:2" x14ac:dyDescent="0.3">
      <c r="A3352" s="14">
        <v>2017</v>
      </c>
      <c r="B3352" s="2">
        <v>269.99</v>
      </c>
    </row>
    <row r="3353" spans="1:2" x14ac:dyDescent="0.3">
      <c r="A3353" s="14">
        <v>2017</v>
      </c>
      <c r="B3353" s="2">
        <v>1999.98</v>
      </c>
    </row>
    <row r="3354" spans="1:2" x14ac:dyDescent="0.3">
      <c r="A3354" s="14">
        <v>2017</v>
      </c>
      <c r="B3354" s="2">
        <v>189.99</v>
      </c>
    </row>
    <row r="3355" spans="1:2" x14ac:dyDescent="0.3">
      <c r="A3355" s="14">
        <v>2017</v>
      </c>
      <c r="B3355" s="2">
        <v>9999.98</v>
      </c>
    </row>
    <row r="3356" spans="1:2" x14ac:dyDescent="0.3">
      <c r="A3356" s="14">
        <v>2017</v>
      </c>
      <c r="B3356" s="2">
        <v>149.99</v>
      </c>
    </row>
    <row r="3357" spans="1:2" x14ac:dyDescent="0.3">
      <c r="A3357" s="14">
        <v>2017</v>
      </c>
      <c r="B3357" s="2">
        <v>1469.99</v>
      </c>
    </row>
    <row r="3358" spans="1:2" x14ac:dyDescent="0.3">
      <c r="A3358" s="14">
        <v>2017</v>
      </c>
      <c r="B3358" s="2">
        <v>1099.98</v>
      </c>
    </row>
    <row r="3359" spans="1:2" x14ac:dyDescent="0.3">
      <c r="A3359" s="14">
        <v>2017</v>
      </c>
      <c r="B3359" s="2">
        <v>6999.98</v>
      </c>
    </row>
    <row r="3360" spans="1:2" x14ac:dyDescent="0.3">
      <c r="A3360" s="14">
        <v>2017</v>
      </c>
      <c r="B3360" s="2">
        <v>1499.98</v>
      </c>
    </row>
    <row r="3361" spans="1:2" x14ac:dyDescent="0.3">
      <c r="A3361" s="14">
        <v>2017</v>
      </c>
      <c r="B3361" s="2">
        <v>1799.99</v>
      </c>
    </row>
    <row r="3362" spans="1:2" x14ac:dyDescent="0.3">
      <c r="A3362" s="14">
        <v>2017</v>
      </c>
      <c r="B3362" s="2">
        <v>647.99</v>
      </c>
    </row>
    <row r="3363" spans="1:2" x14ac:dyDescent="0.3">
      <c r="A3363" s="14">
        <v>2017</v>
      </c>
      <c r="B3363" s="2">
        <v>1103.98</v>
      </c>
    </row>
    <row r="3364" spans="1:2" x14ac:dyDescent="0.3">
      <c r="A3364" s="14">
        <v>2017</v>
      </c>
      <c r="B3364" s="2">
        <v>1079.98</v>
      </c>
    </row>
    <row r="3365" spans="1:2" x14ac:dyDescent="0.3">
      <c r="A3365" s="14">
        <v>2017</v>
      </c>
      <c r="B3365" s="2">
        <v>693.98</v>
      </c>
    </row>
    <row r="3366" spans="1:2" x14ac:dyDescent="0.3">
      <c r="A3366" s="14">
        <v>2017</v>
      </c>
      <c r="B3366" s="2">
        <v>449.99</v>
      </c>
    </row>
    <row r="3367" spans="1:2" x14ac:dyDescent="0.3">
      <c r="A3367" s="14">
        <v>2017</v>
      </c>
      <c r="B3367" s="2">
        <v>1103.98</v>
      </c>
    </row>
    <row r="3368" spans="1:2" x14ac:dyDescent="0.3">
      <c r="A3368" s="14">
        <v>2017</v>
      </c>
      <c r="B3368" s="2">
        <v>1999.98</v>
      </c>
    </row>
    <row r="3369" spans="1:2" x14ac:dyDescent="0.3">
      <c r="A3369" s="14">
        <v>2017</v>
      </c>
      <c r="B3369" s="2">
        <v>2199.98</v>
      </c>
    </row>
    <row r="3370" spans="1:2" x14ac:dyDescent="0.3">
      <c r="A3370" s="14">
        <v>2017</v>
      </c>
      <c r="B3370" s="2">
        <v>449.99</v>
      </c>
    </row>
    <row r="3371" spans="1:2" x14ac:dyDescent="0.3">
      <c r="A3371" s="14">
        <v>2017</v>
      </c>
      <c r="B3371" s="2">
        <v>599.98</v>
      </c>
    </row>
    <row r="3372" spans="1:2" x14ac:dyDescent="0.3">
      <c r="A3372" s="14">
        <v>2017</v>
      </c>
      <c r="B3372" s="2">
        <v>659.99</v>
      </c>
    </row>
    <row r="3373" spans="1:2" x14ac:dyDescent="0.3">
      <c r="A3373" s="14">
        <v>2017</v>
      </c>
      <c r="B3373" s="2">
        <v>6499.99</v>
      </c>
    </row>
    <row r="3374" spans="1:2" x14ac:dyDescent="0.3">
      <c r="A3374" s="14">
        <v>2017</v>
      </c>
      <c r="B3374" s="2">
        <v>833.98</v>
      </c>
    </row>
    <row r="3375" spans="1:2" x14ac:dyDescent="0.3">
      <c r="A3375" s="14">
        <v>2017</v>
      </c>
      <c r="B3375" s="2">
        <v>1059.98</v>
      </c>
    </row>
    <row r="3376" spans="1:2" x14ac:dyDescent="0.3">
      <c r="A3376" s="14">
        <v>2017</v>
      </c>
      <c r="B3376" s="2">
        <v>699.98</v>
      </c>
    </row>
    <row r="3377" spans="1:2" x14ac:dyDescent="0.3">
      <c r="A3377" s="14">
        <v>2017</v>
      </c>
      <c r="B3377" s="2">
        <v>6499.99</v>
      </c>
    </row>
    <row r="3378" spans="1:2" x14ac:dyDescent="0.3">
      <c r="A3378" s="14">
        <v>2017</v>
      </c>
      <c r="B3378" s="2">
        <v>9999.98</v>
      </c>
    </row>
    <row r="3379" spans="1:2" x14ac:dyDescent="0.3">
      <c r="A3379" s="14">
        <v>2017</v>
      </c>
      <c r="B3379" s="2">
        <v>2199.98</v>
      </c>
    </row>
    <row r="3380" spans="1:2" x14ac:dyDescent="0.3">
      <c r="A3380" s="14">
        <v>2017</v>
      </c>
      <c r="B3380" s="2">
        <v>529.99</v>
      </c>
    </row>
    <row r="3381" spans="1:2" x14ac:dyDescent="0.3">
      <c r="A3381" s="14">
        <v>2017</v>
      </c>
      <c r="B3381" s="2">
        <v>10599.98</v>
      </c>
    </row>
    <row r="3382" spans="1:2" x14ac:dyDescent="0.3">
      <c r="A3382" s="14">
        <v>2017</v>
      </c>
      <c r="B3382" s="2">
        <v>6999.98</v>
      </c>
    </row>
    <row r="3383" spans="1:2" x14ac:dyDescent="0.3">
      <c r="A3383" s="14">
        <v>2017</v>
      </c>
      <c r="B3383" s="2">
        <v>499.98</v>
      </c>
    </row>
    <row r="3384" spans="1:2" x14ac:dyDescent="0.3">
      <c r="A3384" s="14">
        <v>2017</v>
      </c>
      <c r="B3384" s="2">
        <v>419.98</v>
      </c>
    </row>
    <row r="3385" spans="1:2" x14ac:dyDescent="0.3">
      <c r="A3385" s="14">
        <v>2017</v>
      </c>
      <c r="B3385" s="2">
        <v>3098</v>
      </c>
    </row>
    <row r="3386" spans="1:2" x14ac:dyDescent="0.3">
      <c r="A3386" s="14">
        <v>2017</v>
      </c>
      <c r="B3386" s="2">
        <v>1295.98</v>
      </c>
    </row>
    <row r="3387" spans="1:2" x14ac:dyDescent="0.3">
      <c r="A3387" s="14">
        <v>2017</v>
      </c>
      <c r="B3387" s="2">
        <v>481.99</v>
      </c>
    </row>
    <row r="3388" spans="1:2" x14ac:dyDescent="0.3">
      <c r="A3388" s="14">
        <v>2017</v>
      </c>
      <c r="B3388" s="2">
        <v>299.99</v>
      </c>
    </row>
    <row r="3389" spans="1:2" x14ac:dyDescent="0.3">
      <c r="A3389" s="14">
        <v>2017</v>
      </c>
      <c r="B3389" s="2">
        <v>429</v>
      </c>
    </row>
    <row r="3390" spans="1:2" x14ac:dyDescent="0.3">
      <c r="A3390" s="14">
        <v>2017</v>
      </c>
      <c r="B3390" s="2">
        <v>449.99</v>
      </c>
    </row>
    <row r="3391" spans="1:2" x14ac:dyDescent="0.3">
      <c r="A3391" s="14">
        <v>2017</v>
      </c>
      <c r="B3391" s="2">
        <v>1103.98</v>
      </c>
    </row>
    <row r="3392" spans="1:2" x14ac:dyDescent="0.3">
      <c r="A3392" s="14">
        <v>2017</v>
      </c>
      <c r="B3392" s="2">
        <v>941.98</v>
      </c>
    </row>
    <row r="3393" spans="1:2" x14ac:dyDescent="0.3">
      <c r="A3393" s="14">
        <v>2017</v>
      </c>
      <c r="B3393" s="2">
        <v>469.99</v>
      </c>
    </row>
    <row r="3394" spans="1:2" x14ac:dyDescent="0.3">
      <c r="A3394" s="14">
        <v>2017</v>
      </c>
      <c r="B3394" s="2">
        <v>449.99</v>
      </c>
    </row>
    <row r="3395" spans="1:2" x14ac:dyDescent="0.3">
      <c r="A3395" s="14">
        <v>2017</v>
      </c>
      <c r="B3395" s="2">
        <v>9999.98</v>
      </c>
    </row>
    <row r="3396" spans="1:2" x14ac:dyDescent="0.3">
      <c r="A3396" s="14">
        <v>2017</v>
      </c>
      <c r="B3396" s="2">
        <v>346.99</v>
      </c>
    </row>
    <row r="3397" spans="1:2" x14ac:dyDescent="0.3">
      <c r="A3397" s="14">
        <v>2017</v>
      </c>
      <c r="B3397" s="2">
        <v>599.99</v>
      </c>
    </row>
    <row r="3398" spans="1:2" x14ac:dyDescent="0.3">
      <c r="A3398" s="14">
        <v>2017</v>
      </c>
      <c r="B3398" s="2">
        <v>999.99</v>
      </c>
    </row>
    <row r="3399" spans="1:2" x14ac:dyDescent="0.3">
      <c r="A3399" s="14">
        <v>2017</v>
      </c>
      <c r="B3399" s="2">
        <v>2999.99</v>
      </c>
    </row>
    <row r="3400" spans="1:2" x14ac:dyDescent="0.3">
      <c r="A3400" s="14">
        <v>2017</v>
      </c>
      <c r="B3400" s="2">
        <v>189.99</v>
      </c>
    </row>
    <row r="3401" spans="1:2" x14ac:dyDescent="0.3">
      <c r="A3401" s="14">
        <v>2017</v>
      </c>
      <c r="B3401" s="2">
        <v>6999.98</v>
      </c>
    </row>
    <row r="3402" spans="1:2" x14ac:dyDescent="0.3">
      <c r="A3402" s="14">
        <v>2017</v>
      </c>
      <c r="B3402" s="2">
        <v>439.99</v>
      </c>
    </row>
    <row r="3403" spans="1:2" x14ac:dyDescent="0.3">
      <c r="A3403" s="14">
        <v>2017</v>
      </c>
      <c r="B3403" s="2">
        <v>1409.99</v>
      </c>
    </row>
    <row r="3404" spans="1:2" x14ac:dyDescent="0.3">
      <c r="A3404" s="14">
        <v>2017</v>
      </c>
      <c r="B3404" s="2">
        <v>799.99</v>
      </c>
    </row>
    <row r="3405" spans="1:2" x14ac:dyDescent="0.3">
      <c r="A3405" s="14">
        <v>2017</v>
      </c>
      <c r="B3405" s="2">
        <v>449.99</v>
      </c>
    </row>
    <row r="3406" spans="1:2" x14ac:dyDescent="0.3">
      <c r="A3406" s="14">
        <v>2017</v>
      </c>
      <c r="B3406" s="2">
        <v>539.98</v>
      </c>
    </row>
    <row r="3407" spans="1:2" x14ac:dyDescent="0.3">
      <c r="A3407" s="14">
        <v>2017</v>
      </c>
      <c r="B3407" s="2">
        <v>419.98</v>
      </c>
    </row>
    <row r="3408" spans="1:2" x14ac:dyDescent="0.3">
      <c r="A3408" s="14">
        <v>2017</v>
      </c>
      <c r="B3408" s="2">
        <v>379.98</v>
      </c>
    </row>
    <row r="3409" spans="1:2" x14ac:dyDescent="0.3">
      <c r="A3409" s="14">
        <v>2017</v>
      </c>
      <c r="B3409" s="2">
        <v>939.98</v>
      </c>
    </row>
    <row r="3410" spans="1:2" x14ac:dyDescent="0.3">
      <c r="A3410" s="14">
        <v>2017</v>
      </c>
      <c r="B3410" s="2">
        <v>5999.99</v>
      </c>
    </row>
    <row r="3411" spans="1:2" x14ac:dyDescent="0.3">
      <c r="A3411" s="14">
        <v>2017</v>
      </c>
      <c r="B3411" s="2">
        <v>501.98</v>
      </c>
    </row>
    <row r="3412" spans="1:2" x14ac:dyDescent="0.3">
      <c r="A3412" s="14">
        <v>2017</v>
      </c>
      <c r="B3412" s="2">
        <v>489.99</v>
      </c>
    </row>
    <row r="3413" spans="1:2" x14ac:dyDescent="0.3">
      <c r="A3413" s="14">
        <v>2017</v>
      </c>
      <c r="B3413" s="2">
        <v>832.99</v>
      </c>
    </row>
    <row r="3414" spans="1:2" x14ac:dyDescent="0.3">
      <c r="A3414" s="14">
        <v>2017</v>
      </c>
      <c r="B3414" s="2">
        <v>6999.98</v>
      </c>
    </row>
    <row r="3415" spans="1:2" x14ac:dyDescent="0.3">
      <c r="A3415" s="14">
        <v>2017</v>
      </c>
      <c r="B3415" s="2">
        <v>3499.99</v>
      </c>
    </row>
    <row r="3416" spans="1:2" x14ac:dyDescent="0.3">
      <c r="A3416" s="14">
        <v>2017</v>
      </c>
      <c r="B3416" s="2">
        <v>1523.98</v>
      </c>
    </row>
    <row r="3417" spans="1:2" x14ac:dyDescent="0.3">
      <c r="A3417" s="14">
        <v>2017</v>
      </c>
      <c r="B3417" s="2">
        <v>939.98</v>
      </c>
    </row>
    <row r="3418" spans="1:2" x14ac:dyDescent="0.3">
      <c r="A3418" s="14">
        <v>2017</v>
      </c>
      <c r="B3418" s="2">
        <v>1199.98</v>
      </c>
    </row>
    <row r="3419" spans="1:2" x14ac:dyDescent="0.3">
      <c r="A3419" s="14">
        <v>2017</v>
      </c>
      <c r="B3419" s="2">
        <v>416.99</v>
      </c>
    </row>
    <row r="3420" spans="1:2" x14ac:dyDescent="0.3">
      <c r="A3420" s="14">
        <v>2017</v>
      </c>
      <c r="B3420" s="2">
        <v>898</v>
      </c>
    </row>
    <row r="3421" spans="1:2" x14ac:dyDescent="0.3">
      <c r="A3421" s="14">
        <v>2017</v>
      </c>
      <c r="B3421" s="2">
        <v>269.99</v>
      </c>
    </row>
    <row r="3422" spans="1:2" x14ac:dyDescent="0.3">
      <c r="A3422" s="14">
        <v>2017</v>
      </c>
      <c r="B3422" s="2">
        <v>6999.98</v>
      </c>
    </row>
    <row r="3423" spans="1:2" x14ac:dyDescent="0.3">
      <c r="A3423" s="14">
        <v>2017</v>
      </c>
      <c r="B3423" s="2">
        <v>761.99</v>
      </c>
    </row>
    <row r="3424" spans="1:2" x14ac:dyDescent="0.3">
      <c r="A3424" s="14">
        <v>2017</v>
      </c>
      <c r="B3424" s="2">
        <v>2999.98</v>
      </c>
    </row>
    <row r="3425" spans="1:2" x14ac:dyDescent="0.3">
      <c r="A3425" s="14">
        <v>2017</v>
      </c>
      <c r="B3425" s="2">
        <v>3499.99</v>
      </c>
    </row>
    <row r="3426" spans="1:2" x14ac:dyDescent="0.3">
      <c r="A3426" s="14">
        <v>2017</v>
      </c>
      <c r="B3426" s="2">
        <v>449.99</v>
      </c>
    </row>
    <row r="3427" spans="1:2" x14ac:dyDescent="0.3">
      <c r="A3427" s="14">
        <v>2017</v>
      </c>
      <c r="B3427" s="2">
        <v>999.99</v>
      </c>
    </row>
    <row r="3428" spans="1:2" x14ac:dyDescent="0.3">
      <c r="A3428" s="14">
        <v>2017</v>
      </c>
      <c r="B3428" s="2">
        <v>1665.98</v>
      </c>
    </row>
    <row r="3429" spans="1:2" x14ac:dyDescent="0.3">
      <c r="A3429" s="14">
        <v>2017</v>
      </c>
      <c r="B3429" s="2">
        <v>402.99</v>
      </c>
    </row>
    <row r="3430" spans="1:2" x14ac:dyDescent="0.3">
      <c r="A3430" s="14">
        <v>2017</v>
      </c>
      <c r="B3430" s="2">
        <v>2899.99</v>
      </c>
    </row>
    <row r="3431" spans="1:2" x14ac:dyDescent="0.3">
      <c r="A3431" s="14">
        <v>2017</v>
      </c>
      <c r="B3431" s="2">
        <v>1499.98</v>
      </c>
    </row>
    <row r="3432" spans="1:2" x14ac:dyDescent="0.3">
      <c r="A3432" s="14">
        <v>2017</v>
      </c>
      <c r="B3432" s="2">
        <v>501.98</v>
      </c>
    </row>
    <row r="3433" spans="1:2" x14ac:dyDescent="0.3">
      <c r="A3433" s="14">
        <v>2017</v>
      </c>
      <c r="B3433" s="2">
        <v>699.98</v>
      </c>
    </row>
    <row r="3434" spans="1:2" x14ac:dyDescent="0.3">
      <c r="A3434" s="14">
        <v>2017</v>
      </c>
      <c r="B3434" s="2">
        <v>379.98</v>
      </c>
    </row>
    <row r="3435" spans="1:2" x14ac:dyDescent="0.3">
      <c r="A3435" s="14">
        <v>2017</v>
      </c>
      <c r="B3435" s="2">
        <v>2699.99</v>
      </c>
    </row>
    <row r="3436" spans="1:2" x14ac:dyDescent="0.3">
      <c r="A3436" s="14">
        <v>2017</v>
      </c>
      <c r="B3436" s="2">
        <v>979.98</v>
      </c>
    </row>
    <row r="3437" spans="1:2" x14ac:dyDescent="0.3">
      <c r="A3437" s="14">
        <v>2017</v>
      </c>
      <c r="B3437" s="2">
        <v>9999.98</v>
      </c>
    </row>
    <row r="3438" spans="1:2" x14ac:dyDescent="0.3">
      <c r="A3438" s="14">
        <v>2017</v>
      </c>
      <c r="B3438" s="2">
        <v>416.99</v>
      </c>
    </row>
    <row r="3439" spans="1:2" x14ac:dyDescent="0.3">
      <c r="A3439" s="14">
        <v>2017</v>
      </c>
      <c r="B3439" s="2">
        <v>9999.98</v>
      </c>
    </row>
    <row r="3440" spans="1:2" x14ac:dyDescent="0.3">
      <c r="A3440" s="14">
        <v>2017</v>
      </c>
      <c r="B3440" s="2">
        <v>419.98</v>
      </c>
    </row>
    <row r="3441" spans="1:2" x14ac:dyDescent="0.3">
      <c r="A3441" s="14">
        <v>2017</v>
      </c>
      <c r="B3441" s="2">
        <v>489.99</v>
      </c>
    </row>
    <row r="3442" spans="1:2" x14ac:dyDescent="0.3">
      <c r="A3442" s="14">
        <v>2017</v>
      </c>
      <c r="B3442" s="2">
        <v>1099.98</v>
      </c>
    </row>
    <row r="3443" spans="1:2" x14ac:dyDescent="0.3">
      <c r="A3443" s="14">
        <v>2017</v>
      </c>
      <c r="B3443" s="2">
        <v>379.98</v>
      </c>
    </row>
    <row r="3444" spans="1:2" x14ac:dyDescent="0.3">
      <c r="A3444" s="14">
        <v>2017</v>
      </c>
      <c r="B3444" s="2">
        <v>759.98</v>
      </c>
    </row>
    <row r="3445" spans="1:2" x14ac:dyDescent="0.3">
      <c r="A3445" s="14">
        <v>2017</v>
      </c>
      <c r="B3445" s="2">
        <v>299.98</v>
      </c>
    </row>
    <row r="3446" spans="1:2" x14ac:dyDescent="0.3">
      <c r="A3446" s="14">
        <v>2017</v>
      </c>
      <c r="B3446" s="2">
        <v>999.99</v>
      </c>
    </row>
    <row r="3447" spans="1:2" x14ac:dyDescent="0.3">
      <c r="A3447" s="14">
        <v>2017</v>
      </c>
      <c r="B3447" s="2">
        <v>416.99</v>
      </c>
    </row>
    <row r="3448" spans="1:2" x14ac:dyDescent="0.3">
      <c r="A3448" s="14">
        <v>2017</v>
      </c>
      <c r="B3448" s="2">
        <v>7999.98</v>
      </c>
    </row>
    <row r="3449" spans="1:2" x14ac:dyDescent="0.3">
      <c r="A3449" s="14">
        <v>2017</v>
      </c>
      <c r="B3449" s="2">
        <v>1067.98</v>
      </c>
    </row>
    <row r="3450" spans="1:2" x14ac:dyDescent="0.3">
      <c r="A3450" s="14">
        <v>2017</v>
      </c>
      <c r="B3450" s="2">
        <v>109.99</v>
      </c>
    </row>
    <row r="3451" spans="1:2" x14ac:dyDescent="0.3">
      <c r="A3451" s="14">
        <v>2017</v>
      </c>
      <c r="B3451" s="2">
        <v>875.99</v>
      </c>
    </row>
    <row r="3452" spans="1:2" x14ac:dyDescent="0.3">
      <c r="A3452" s="14">
        <v>2017</v>
      </c>
      <c r="B3452" s="2">
        <v>749.99</v>
      </c>
    </row>
    <row r="3453" spans="1:2" x14ac:dyDescent="0.3">
      <c r="A3453" s="14">
        <v>2017</v>
      </c>
      <c r="B3453" s="2">
        <v>269.99</v>
      </c>
    </row>
    <row r="3454" spans="1:2" x14ac:dyDescent="0.3">
      <c r="A3454" s="14">
        <v>2017</v>
      </c>
      <c r="B3454" s="2">
        <v>899.98</v>
      </c>
    </row>
    <row r="3455" spans="1:2" x14ac:dyDescent="0.3">
      <c r="A3455" s="14">
        <v>2017</v>
      </c>
      <c r="B3455" s="2">
        <v>5999.98</v>
      </c>
    </row>
    <row r="3456" spans="1:2" x14ac:dyDescent="0.3">
      <c r="A3456" s="14">
        <v>2017</v>
      </c>
      <c r="B3456" s="2">
        <v>899.98</v>
      </c>
    </row>
    <row r="3457" spans="1:2" x14ac:dyDescent="0.3">
      <c r="A3457" s="14">
        <v>2017</v>
      </c>
      <c r="B3457" s="2">
        <v>533.99</v>
      </c>
    </row>
    <row r="3458" spans="1:2" x14ac:dyDescent="0.3">
      <c r="A3458" s="14">
        <v>2017</v>
      </c>
      <c r="B3458" s="2">
        <v>469.99</v>
      </c>
    </row>
    <row r="3459" spans="1:2" x14ac:dyDescent="0.3">
      <c r="A3459" s="14">
        <v>2017</v>
      </c>
      <c r="B3459" s="2">
        <v>499.98</v>
      </c>
    </row>
    <row r="3460" spans="1:2" x14ac:dyDescent="0.3">
      <c r="A3460" s="14">
        <v>2017</v>
      </c>
      <c r="B3460" s="2">
        <v>833.98</v>
      </c>
    </row>
    <row r="3461" spans="1:2" x14ac:dyDescent="0.3">
      <c r="A3461" s="14">
        <v>2017</v>
      </c>
      <c r="B3461" s="2">
        <v>4599.9799999999996</v>
      </c>
    </row>
    <row r="3462" spans="1:2" x14ac:dyDescent="0.3">
      <c r="A3462" s="14">
        <v>2017</v>
      </c>
      <c r="B3462" s="2">
        <v>299.99</v>
      </c>
    </row>
    <row r="3463" spans="1:2" x14ac:dyDescent="0.3">
      <c r="A3463" s="14">
        <v>2017</v>
      </c>
      <c r="B3463" s="2">
        <v>269.99</v>
      </c>
    </row>
    <row r="3464" spans="1:2" x14ac:dyDescent="0.3">
      <c r="A3464" s="14">
        <v>2017</v>
      </c>
      <c r="B3464" s="2">
        <v>599.99</v>
      </c>
    </row>
    <row r="3465" spans="1:2" x14ac:dyDescent="0.3">
      <c r="A3465" s="14">
        <v>2017</v>
      </c>
      <c r="B3465" s="2">
        <v>858</v>
      </c>
    </row>
    <row r="3466" spans="1:2" x14ac:dyDescent="0.3">
      <c r="A3466" s="14">
        <v>2017</v>
      </c>
      <c r="B3466" s="2">
        <v>898</v>
      </c>
    </row>
    <row r="3467" spans="1:2" x14ac:dyDescent="0.3">
      <c r="A3467" s="14">
        <v>2017</v>
      </c>
      <c r="B3467" s="2">
        <v>219.98</v>
      </c>
    </row>
    <row r="3468" spans="1:2" x14ac:dyDescent="0.3">
      <c r="A3468" s="14">
        <v>2017</v>
      </c>
      <c r="B3468" s="2">
        <v>939.98</v>
      </c>
    </row>
    <row r="3469" spans="1:2" x14ac:dyDescent="0.3">
      <c r="A3469" s="14">
        <v>2017</v>
      </c>
      <c r="B3469" s="2">
        <v>2699.99</v>
      </c>
    </row>
    <row r="3470" spans="1:2" x14ac:dyDescent="0.3">
      <c r="A3470" s="14">
        <v>2017</v>
      </c>
      <c r="B3470" s="2">
        <v>759.98</v>
      </c>
    </row>
    <row r="3471" spans="1:2" x14ac:dyDescent="0.3">
      <c r="A3471" s="14">
        <v>2017</v>
      </c>
      <c r="B3471" s="2">
        <v>1067.98</v>
      </c>
    </row>
    <row r="3472" spans="1:2" x14ac:dyDescent="0.3">
      <c r="A3472" s="14">
        <v>2017</v>
      </c>
      <c r="B3472" s="2">
        <v>2819.98</v>
      </c>
    </row>
    <row r="3473" spans="1:2" x14ac:dyDescent="0.3">
      <c r="A3473" s="14">
        <v>2017</v>
      </c>
      <c r="B3473" s="2">
        <v>416.99</v>
      </c>
    </row>
    <row r="3474" spans="1:2" x14ac:dyDescent="0.3">
      <c r="A3474" s="14">
        <v>2017</v>
      </c>
      <c r="B3474" s="2">
        <v>805.98</v>
      </c>
    </row>
    <row r="3475" spans="1:2" x14ac:dyDescent="0.3">
      <c r="A3475" s="14">
        <v>2017</v>
      </c>
      <c r="B3475" s="2">
        <v>209.99</v>
      </c>
    </row>
    <row r="3476" spans="1:2" x14ac:dyDescent="0.3">
      <c r="A3476" s="14">
        <v>2017</v>
      </c>
      <c r="B3476" s="2">
        <v>749.99</v>
      </c>
    </row>
    <row r="3477" spans="1:2" x14ac:dyDescent="0.3">
      <c r="A3477" s="14">
        <v>2017</v>
      </c>
      <c r="B3477" s="2">
        <v>999.99</v>
      </c>
    </row>
    <row r="3478" spans="1:2" x14ac:dyDescent="0.3">
      <c r="A3478" s="14">
        <v>2017</v>
      </c>
      <c r="B3478" s="2">
        <v>481.99</v>
      </c>
    </row>
    <row r="3479" spans="1:2" x14ac:dyDescent="0.3">
      <c r="A3479" s="14">
        <v>2017</v>
      </c>
      <c r="B3479" s="2">
        <v>551.99</v>
      </c>
    </row>
    <row r="3480" spans="1:2" x14ac:dyDescent="0.3">
      <c r="A3480" s="14">
        <v>2017</v>
      </c>
      <c r="B3480" s="2">
        <v>299.99</v>
      </c>
    </row>
    <row r="3481" spans="1:2" x14ac:dyDescent="0.3">
      <c r="A3481" s="14">
        <v>2017</v>
      </c>
      <c r="B3481" s="2">
        <v>549.99</v>
      </c>
    </row>
    <row r="3482" spans="1:2" x14ac:dyDescent="0.3">
      <c r="A3482" s="14">
        <v>2017</v>
      </c>
      <c r="B3482" s="2">
        <v>693.98</v>
      </c>
    </row>
    <row r="3483" spans="1:2" x14ac:dyDescent="0.3">
      <c r="A3483" s="14">
        <v>2017</v>
      </c>
      <c r="B3483" s="2">
        <v>299.98</v>
      </c>
    </row>
    <row r="3484" spans="1:2" x14ac:dyDescent="0.3">
      <c r="A3484" s="14">
        <v>2017</v>
      </c>
      <c r="B3484" s="2">
        <v>539.98</v>
      </c>
    </row>
    <row r="3485" spans="1:2" x14ac:dyDescent="0.3">
      <c r="A3485" s="14">
        <v>2017</v>
      </c>
      <c r="B3485" s="2">
        <v>189.99</v>
      </c>
    </row>
    <row r="3486" spans="1:2" x14ac:dyDescent="0.3">
      <c r="A3486" s="14">
        <v>2017</v>
      </c>
      <c r="B3486" s="2">
        <v>209.99</v>
      </c>
    </row>
    <row r="3487" spans="1:2" x14ac:dyDescent="0.3">
      <c r="A3487" s="14">
        <v>2017</v>
      </c>
      <c r="B3487" s="2">
        <v>349.99</v>
      </c>
    </row>
    <row r="3488" spans="1:2" x14ac:dyDescent="0.3">
      <c r="A3488" s="14">
        <v>2017</v>
      </c>
      <c r="B3488" s="2">
        <v>599.99</v>
      </c>
    </row>
    <row r="3489" spans="1:2" x14ac:dyDescent="0.3">
      <c r="A3489" s="14">
        <v>2017</v>
      </c>
      <c r="B3489" s="2">
        <v>939.98</v>
      </c>
    </row>
    <row r="3490" spans="1:2" x14ac:dyDescent="0.3">
      <c r="A3490" s="14">
        <v>2017</v>
      </c>
      <c r="B3490" s="2">
        <v>1295.98</v>
      </c>
    </row>
    <row r="3491" spans="1:2" x14ac:dyDescent="0.3">
      <c r="A3491" s="14">
        <v>2017</v>
      </c>
      <c r="B3491" s="2">
        <v>109.99</v>
      </c>
    </row>
    <row r="3492" spans="1:2" x14ac:dyDescent="0.3">
      <c r="A3492" s="14">
        <v>2017</v>
      </c>
      <c r="B3492" s="2">
        <v>1665.98</v>
      </c>
    </row>
    <row r="3493" spans="1:2" x14ac:dyDescent="0.3">
      <c r="A3493" s="14">
        <v>2017</v>
      </c>
      <c r="B3493" s="2">
        <v>1059.98</v>
      </c>
    </row>
    <row r="3494" spans="1:2" x14ac:dyDescent="0.3">
      <c r="A3494" s="14">
        <v>2017</v>
      </c>
      <c r="B3494" s="2">
        <v>2599.9899999999998</v>
      </c>
    </row>
    <row r="3495" spans="1:2" x14ac:dyDescent="0.3">
      <c r="A3495" s="14">
        <v>2017</v>
      </c>
      <c r="B3495" s="2">
        <v>209.99</v>
      </c>
    </row>
    <row r="3496" spans="1:2" x14ac:dyDescent="0.3">
      <c r="A3496" s="14">
        <v>2017</v>
      </c>
      <c r="B3496" s="2">
        <v>209.99</v>
      </c>
    </row>
    <row r="3497" spans="1:2" x14ac:dyDescent="0.3">
      <c r="A3497" s="14">
        <v>2017</v>
      </c>
      <c r="B3497" s="2">
        <v>899.98</v>
      </c>
    </row>
    <row r="3498" spans="1:2" x14ac:dyDescent="0.3">
      <c r="A3498" s="14">
        <v>2017</v>
      </c>
      <c r="B3498" s="2">
        <v>439.99</v>
      </c>
    </row>
    <row r="3499" spans="1:2" x14ac:dyDescent="0.3">
      <c r="A3499" s="14">
        <v>2017</v>
      </c>
      <c r="B3499" s="2">
        <v>759.98</v>
      </c>
    </row>
    <row r="3500" spans="1:2" x14ac:dyDescent="0.3">
      <c r="A3500" s="14">
        <v>2017</v>
      </c>
      <c r="B3500" s="2">
        <v>2999.98</v>
      </c>
    </row>
    <row r="3501" spans="1:2" x14ac:dyDescent="0.3">
      <c r="A3501" s="14">
        <v>2017</v>
      </c>
      <c r="B3501" s="2">
        <v>899.98</v>
      </c>
    </row>
    <row r="3502" spans="1:2" x14ac:dyDescent="0.3">
      <c r="A3502" s="14">
        <v>2017</v>
      </c>
      <c r="B3502" s="2">
        <v>979.98</v>
      </c>
    </row>
    <row r="3503" spans="1:2" x14ac:dyDescent="0.3">
      <c r="A3503" s="14">
        <v>2017</v>
      </c>
      <c r="B3503" s="2">
        <v>647.99</v>
      </c>
    </row>
    <row r="3504" spans="1:2" x14ac:dyDescent="0.3">
      <c r="A3504" s="14">
        <v>2017</v>
      </c>
      <c r="B3504" s="2">
        <v>979.98</v>
      </c>
    </row>
    <row r="3505" spans="1:2" x14ac:dyDescent="0.3">
      <c r="A3505" s="14">
        <v>2017</v>
      </c>
      <c r="B3505" s="2">
        <v>529.99</v>
      </c>
    </row>
    <row r="3506" spans="1:2" x14ac:dyDescent="0.3">
      <c r="A3506" s="14">
        <v>2017</v>
      </c>
      <c r="B3506" s="2">
        <v>5999.98</v>
      </c>
    </row>
    <row r="3507" spans="1:2" x14ac:dyDescent="0.3">
      <c r="A3507" s="14">
        <v>2017</v>
      </c>
      <c r="B3507" s="2">
        <v>3999.99</v>
      </c>
    </row>
    <row r="3508" spans="1:2" x14ac:dyDescent="0.3">
      <c r="A3508" s="14">
        <v>2017</v>
      </c>
      <c r="B3508" s="2">
        <v>269.99</v>
      </c>
    </row>
    <row r="3509" spans="1:2" x14ac:dyDescent="0.3">
      <c r="A3509" s="14">
        <v>2017</v>
      </c>
      <c r="B3509" s="2">
        <v>1599.98</v>
      </c>
    </row>
    <row r="3510" spans="1:2" x14ac:dyDescent="0.3">
      <c r="A3510" s="14">
        <v>2017</v>
      </c>
      <c r="B3510" s="2">
        <v>501.98</v>
      </c>
    </row>
    <row r="3511" spans="1:2" x14ac:dyDescent="0.3">
      <c r="A3511" s="14">
        <v>2017</v>
      </c>
      <c r="B3511" s="2">
        <v>1499.98</v>
      </c>
    </row>
    <row r="3512" spans="1:2" x14ac:dyDescent="0.3">
      <c r="A3512" s="14">
        <v>2017</v>
      </c>
      <c r="B3512" s="2">
        <v>3098</v>
      </c>
    </row>
    <row r="3513" spans="1:2" x14ac:dyDescent="0.3">
      <c r="A3513" s="14">
        <v>2017</v>
      </c>
      <c r="B3513" s="2">
        <v>979.98</v>
      </c>
    </row>
    <row r="3514" spans="1:2" x14ac:dyDescent="0.3">
      <c r="A3514" s="14">
        <v>2017</v>
      </c>
      <c r="B3514" s="2">
        <v>3199.99</v>
      </c>
    </row>
    <row r="3515" spans="1:2" x14ac:dyDescent="0.3">
      <c r="A3515" s="14">
        <v>2017</v>
      </c>
      <c r="B3515" s="2">
        <v>449</v>
      </c>
    </row>
    <row r="3516" spans="1:2" x14ac:dyDescent="0.3">
      <c r="A3516" s="14">
        <v>2017</v>
      </c>
      <c r="B3516" s="2">
        <v>941.98</v>
      </c>
    </row>
    <row r="3517" spans="1:2" x14ac:dyDescent="0.3">
      <c r="A3517" s="14">
        <v>2017</v>
      </c>
      <c r="B3517" s="2">
        <v>5299.99</v>
      </c>
    </row>
    <row r="3518" spans="1:2" x14ac:dyDescent="0.3">
      <c r="A3518" s="14">
        <v>2017</v>
      </c>
      <c r="B3518" s="2">
        <v>749.99</v>
      </c>
    </row>
    <row r="3519" spans="1:2" x14ac:dyDescent="0.3">
      <c r="A3519" s="14">
        <v>2017</v>
      </c>
      <c r="B3519" s="2">
        <v>899.98</v>
      </c>
    </row>
    <row r="3520" spans="1:2" x14ac:dyDescent="0.3">
      <c r="A3520" s="14">
        <v>2017</v>
      </c>
      <c r="B3520" s="2">
        <v>469.99</v>
      </c>
    </row>
    <row r="3521" spans="1:2" x14ac:dyDescent="0.3">
      <c r="A3521" s="14">
        <v>2017</v>
      </c>
      <c r="B3521" s="2">
        <v>979.98</v>
      </c>
    </row>
    <row r="3522" spans="1:2" x14ac:dyDescent="0.3">
      <c r="A3522" s="14">
        <v>2017</v>
      </c>
      <c r="B3522" s="2">
        <v>858</v>
      </c>
    </row>
    <row r="3523" spans="1:2" x14ac:dyDescent="0.3">
      <c r="A3523" s="14">
        <v>2017</v>
      </c>
      <c r="B3523" s="2">
        <v>6999.98</v>
      </c>
    </row>
    <row r="3524" spans="1:2" x14ac:dyDescent="0.3">
      <c r="A3524" s="14">
        <v>2017</v>
      </c>
      <c r="B3524" s="2">
        <v>9999.98</v>
      </c>
    </row>
    <row r="3525" spans="1:2" x14ac:dyDescent="0.3">
      <c r="A3525" s="14">
        <v>2017</v>
      </c>
      <c r="B3525" s="2">
        <v>10599.98</v>
      </c>
    </row>
    <row r="3526" spans="1:2" x14ac:dyDescent="0.3">
      <c r="A3526" s="14">
        <v>2017</v>
      </c>
      <c r="B3526" s="2">
        <v>3499.99</v>
      </c>
    </row>
    <row r="3527" spans="1:2" x14ac:dyDescent="0.3">
      <c r="A3527" s="14">
        <v>2017</v>
      </c>
      <c r="B3527" s="2">
        <v>659.98</v>
      </c>
    </row>
    <row r="3528" spans="1:2" x14ac:dyDescent="0.3">
      <c r="A3528" s="14">
        <v>2017</v>
      </c>
      <c r="B3528" s="2">
        <v>489.99</v>
      </c>
    </row>
    <row r="3529" spans="1:2" x14ac:dyDescent="0.3">
      <c r="A3529" s="14">
        <v>2017</v>
      </c>
      <c r="B3529" s="2">
        <v>2199.98</v>
      </c>
    </row>
    <row r="3530" spans="1:2" x14ac:dyDescent="0.3">
      <c r="A3530" s="14">
        <v>2017</v>
      </c>
      <c r="B3530" s="2">
        <v>4599.9799999999996</v>
      </c>
    </row>
    <row r="3531" spans="1:2" x14ac:dyDescent="0.3">
      <c r="A3531" s="14">
        <v>2017</v>
      </c>
      <c r="B3531" s="2">
        <v>1099.98</v>
      </c>
    </row>
    <row r="3532" spans="1:2" x14ac:dyDescent="0.3">
      <c r="A3532" s="14">
        <v>2017</v>
      </c>
      <c r="B3532" s="2">
        <v>699.98</v>
      </c>
    </row>
    <row r="3533" spans="1:2" x14ac:dyDescent="0.3">
      <c r="A3533" s="14">
        <v>2017</v>
      </c>
      <c r="B3533" s="2">
        <v>349.99</v>
      </c>
    </row>
    <row r="3534" spans="1:2" x14ac:dyDescent="0.3">
      <c r="A3534" s="14">
        <v>2017</v>
      </c>
      <c r="B3534" s="2">
        <v>551.99</v>
      </c>
    </row>
    <row r="3535" spans="1:2" x14ac:dyDescent="0.3">
      <c r="A3535" s="14">
        <v>2017</v>
      </c>
      <c r="B3535" s="2">
        <v>3499.99</v>
      </c>
    </row>
    <row r="3536" spans="1:2" x14ac:dyDescent="0.3">
      <c r="A3536" s="14">
        <v>2017</v>
      </c>
      <c r="B3536" s="2">
        <v>6499.99</v>
      </c>
    </row>
    <row r="3537" spans="1:2" x14ac:dyDescent="0.3">
      <c r="A3537" s="14">
        <v>2017</v>
      </c>
      <c r="B3537" s="2">
        <v>449.99</v>
      </c>
    </row>
    <row r="3538" spans="1:2" x14ac:dyDescent="0.3">
      <c r="A3538" s="14">
        <v>2017</v>
      </c>
      <c r="B3538" s="2">
        <v>469.99</v>
      </c>
    </row>
    <row r="3539" spans="1:2" x14ac:dyDescent="0.3">
      <c r="A3539" s="14">
        <v>2017</v>
      </c>
      <c r="B3539" s="2">
        <v>1099.99</v>
      </c>
    </row>
    <row r="3540" spans="1:2" x14ac:dyDescent="0.3">
      <c r="A3540" s="14">
        <v>2017</v>
      </c>
      <c r="B3540" s="2">
        <v>5199.9799999999996</v>
      </c>
    </row>
    <row r="3541" spans="1:2" x14ac:dyDescent="0.3">
      <c r="A3541" s="14">
        <v>2017</v>
      </c>
      <c r="B3541" s="2">
        <v>939.98</v>
      </c>
    </row>
    <row r="3542" spans="1:2" x14ac:dyDescent="0.3">
      <c r="A3542" s="14">
        <v>2017</v>
      </c>
      <c r="B3542" s="2">
        <v>1599.98</v>
      </c>
    </row>
    <row r="3543" spans="1:2" x14ac:dyDescent="0.3">
      <c r="A3543" s="14">
        <v>2017</v>
      </c>
      <c r="B3543" s="2">
        <v>339.99</v>
      </c>
    </row>
    <row r="3544" spans="1:2" x14ac:dyDescent="0.3">
      <c r="A3544" s="14">
        <v>2017</v>
      </c>
      <c r="B3544" s="2">
        <v>3361.98</v>
      </c>
    </row>
    <row r="3545" spans="1:2" x14ac:dyDescent="0.3">
      <c r="A3545" s="14">
        <v>2017</v>
      </c>
      <c r="B3545" s="2">
        <v>6499.99</v>
      </c>
    </row>
    <row r="3546" spans="1:2" x14ac:dyDescent="0.3">
      <c r="A3546" s="14">
        <v>2017</v>
      </c>
      <c r="B3546" s="2">
        <v>2299.9899999999998</v>
      </c>
    </row>
    <row r="3547" spans="1:2" x14ac:dyDescent="0.3">
      <c r="A3547" s="14">
        <v>2017</v>
      </c>
      <c r="B3547" s="2">
        <v>419.98</v>
      </c>
    </row>
    <row r="3548" spans="1:2" x14ac:dyDescent="0.3">
      <c r="A3548" s="14">
        <v>2017</v>
      </c>
      <c r="B3548" s="2">
        <v>539.99</v>
      </c>
    </row>
    <row r="3549" spans="1:2" x14ac:dyDescent="0.3">
      <c r="A3549" s="14">
        <v>2017</v>
      </c>
      <c r="B3549" s="2">
        <v>599.99</v>
      </c>
    </row>
    <row r="3550" spans="1:2" x14ac:dyDescent="0.3">
      <c r="A3550" s="14">
        <v>2017</v>
      </c>
      <c r="B3550" s="2">
        <v>1799.99</v>
      </c>
    </row>
    <row r="3551" spans="1:2" x14ac:dyDescent="0.3">
      <c r="A3551" s="14">
        <v>2017</v>
      </c>
      <c r="B3551" s="2">
        <v>4599.9799999999996</v>
      </c>
    </row>
    <row r="3552" spans="1:2" x14ac:dyDescent="0.3">
      <c r="A3552" s="14">
        <v>2017</v>
      </c>
      <c r="B3552" s="2">
        <v>209.99</v>
      </c>
    </row>
    <row r="3553" spans="1:2" x14ac:dyDescent="0.3">
      <c r="A3553" s="14">
        <v>2017</v>
      </c>
      <c r="B3553" s="2">
        <v>5399.98</v>
      </c>
    </row>
    <row r="3554" spans="1:2" x14ac:dyDescent="0.3">
      <c r="A3554" s="14">
        <v>2017</v>
      </c>
      <c r="B3554" s="2">
        <v>1199.98</v>
      </c>
    </row>
    <row r="3555" spans="1:2" x14ac:dyDescent="0.3">
      <c r="A3555" s="14">
        <v>2017</v>
      </c>
      <c r="B3555" s="2">
        <v>1665.98</v>
      </c>
    </row>
    <row r="3556" spans="1:2" x14ac:dyDescent="0.3">
      <c r="A3556" s="14">
        <v>2017</v>
      </c>
      <c r="B3556" s="2">
        <v>9999.98</v>
      </c>
    </row>
    <row r="3557" spans="1:2" x14ac:dyDescent="0.3">
      <c r="A3557" s="14">
        <v>2017</v>
      </c>
      <c r="B3557" s="2">
        <v>939.98</v>
      </c>
    </row>
    <row r="3558" spans="1:2" x14ac:dyDescent="0.3">
      <c r="A3558" s="14">
        <v>2017</v>
      </c>
      <c r="B3558" s="2">
        <v>1099.98</v>
      </c>
    </row>
    <row r="3559" spans="1:2" x14ac:dyDescent="0.3">
      <c r="A3559" s="14">
        <v>2017</v>
      </c>
      <c r="B3559" s="2">
        <v>1199.98</v>
      </c>
    </row>
    <row r="3560" spans="1:2" x14ac:dyDescent="0.3">
      <c r="A3560" s="14">
        <v>2017</v>
      </c>
      <c r="B3560" s="2">
        <v>659.99</v>
      </c>
    </row>
    <row r="3561" spans="1:2" x14ac:dyDescent="0.3">
      <c r="A3561" s="14">
        <v>2017</v>
      </c>
      <c r="B3561" s="2">
        <v>5799.98</v>
      </c>
    </row>
    <row r="3562" spans="1:2" x14ac:dyDescent="0.3">
      <c r="A3562" s="14">
        <v>2017</v>
      </c>
      <c r="B3562" s="2">
        <v>941.98</v>
      </c>
    </row>
    <row r="3563" spans="1:2" x14ac:dyDescent="0.3">
      <c r="A3563" s="14">
        <v>2017</v>
      </c>
      <c r="B3563" s="2">
        <v>939.98</v>
      </c>
    </row>
    <row r="3564" spans="1:2" x14ac:dyDescent="0.3">
      <c r="A3564" s="14">
        <v>2017</v>
      </c>
      <c r="B3564" s="2">
        <v>379.98</v>
      </c>
    </row>
    <row r="3565" spans="1:2" x14ac:dyDescent="0.3">
      <c r="A3565" s="14">
        <v>2017</v>
      </c>
      <c r="B3565" s="2">
        <v>9999.98</v>
      </c>
    </row>
    <row r="3566" spans="1:2" x14ac:dyDescent="0.3">
      <c r="A3566" s="14">
        <v>2017</v>
      </c>
      <c r="B3566" s="2">
        <v>2699.99</v>
      </c>
    </row>
    <row r="3567" spans="1:2" x14ac:dyDescent="0.3">
      <c r="A3567" s="14">
        <v>2017</v>
      </c>
      <c r="B3567" s="2">
        <v>10999.98</v>
      </c>
    </row>
    <row r="3568" spans="1:2" x14ac:dyDescent="0.3">
      <c r="A3568" s="14">
        <v>2017</v>
      </c>
      <c r="B3568" s="2">
        <v>833.98</v>
      </c>
    </row>
    <row r="3569" spans="1:2" x14ac:dyDescent="0.3">
      <c r="A3569" s="14">
        <v>2017</v>
      </c>
      <c r="B3569" s="2">
        <v>3999.99</v>
      </c>
    </row>
    <row r="3570" spans="1:2" x14ac:dyDescent="0.3">
      <c r="A3570" s="14">
        <v>2017</v>
      </c>
      <c r="B3570" s="2">
        <v>1559.99</v>
      </c>
    </row>
    <row r="3571" spans="1:2" x14ac:dyDescent="0.3">
      <c r="A3571" s="14">
        <v>2017</v>
      </c>
      <c r="B3571" s="2">
        <v>939.98</v>
      </c>
    </row>
    <row r="3572" spans="1:2" x14ac:dyDescent="0.3">
      <c r="A3572" s="14">
        <v>2017</v>
      </c>
      <c r="B3572" s="2">
        <v>349.99</v>
      </c>
    </row>
    <row r="3573" spans="1:2" x14ac:dyDescent="0.3">
      <c r="A3573" s="14">
        <v>2017</v>
      </c>
      <c r="B3573" s="2">
        <v>299.99</v>
      </c>
    </row>
    <row r="3574" spans="1:2" x14ac:dyDescent="0.3">
      <c r="A3574" s="14">
        <v>2017</v>
      </c>
      <c r="B3574" s="2">
        <v>379.98</v>
      </c>
    </row>
    <row r="3575" spans="1:2" x14ac:dyDescent="0.3">
      <c r="A3575" s="14">
        <v>2017</v>
      </c>
      <c r="B3575" s="2">
        <v>599.98</v>
      </c>
    </row>
    <row r="3576" spans="1:2" x14ac:dyDescent="0.3">
      <c r="A3576" s="14">
        <v>2017</v>
      </c>
      <c r="B3576" s="2">
        <v>5399.98</v>
      </c>
    </row>
    <row r="3577" spans="1:2" x14ac:dyDescent="0.3">
      <c r="A3577" s="14">
        <v>2017</v>
      </c>
      <c r="B3577" s="2">
        <v>499.99</v>
      </c>
    </row>
    <row r="3578" spans="1:2" x14ac:dyDescent="0.3">
      <c r="A3578" s="14">
        <v>2017</v>
      </c>
      <c r="B3578" s="2">
        <v>4999.99</v>
      </c>
    </row>
    <row r="3579" spans="1:2" x14ac:dyDescent="0.3">
      <c r="A3579" s="14">
        <v>2017</v>
      </c>
      <c r="B3579" s="2">
        <v>269.99</v>
      </c>
    </row>
    <row r="3580" spans="1:2" x14ac:dyDescent="0.3">
      <c r="A3580" s="14">
        <v>2017</v>
      </c>
      <c r="B3580" s="2">
        <v>599.98</v>
      </c>
    </row>
    <row r="3581" spans="1:2" x14ac:dyDescent="0.3">
      <c r="A3581" s="14">
        <v>2017</v>
      </c>
      <c r="B3581" s="2">
        <v>339.99</v>
      </c>
    </row>
    <row r="3582" spans="1:2" x14ac:dyDescent="0.3">
      <c r="A3582" s="14">
        <v>2017</v>
      </c>
      <c r="B3582" s="2">
        <v>1059.98</v>
      </c>
    </row>
    <row r="3583" spans="1:2" x14ac:dyDescent="0.3">
      <c r="A3583" s="14">
        <v>2017</v>
      </c>
      <c r="B3583" s="2">
        <v>349.99</v>
      </c>
    </row>
    <row r="3584" spans="1:2" x14ac:dyDescent="0.3">
      <c r="A3584" s="14">
        <v>2017</v>
      </c>
      <c r="B3584" s="2">
        <v>939.98</v>
      </c>
    </row>
    <row r="3585" spans="1:2" x14ac:dyDescent="0.3">
      <c r="A3585" s="14">
        <v>2017</v>
      </c>
      <c r="B3585" s="2">
        <v>832.99</v>
      </c>
    </row>
    <row r="3586" spans="1:2" x14ac:dyDescent="0.3">
      <c r="A3586" s="14">
        <v>2017</v>
      </c>
      <c r="B3586" s="2">
        <v>833.98</v>
      </c>
    </row>
    <row r="3587" spans="1:2" x14ac:dyDescent="0.3">
      <c r="A3587" s="14">
        <v>2017</v>
      </c>
      <c r="B3587" s="2">
        <v>599.98</v>
      </c>
    </row>
    <row r="3588" spans="1:2" x14ac:dyDescent="0.3">
      <c r="A3588" s="14">
        <v>2017</v>
      </c>
      <c r="B3588" s="2">
        <v>1059.98</v>
      </c>
    </row>
    <row r="3589" spans="1:2" x14ac:dyDescent="0.3">
      <c r="A3589" s="14">
        <v>2017</v>
      </c>
      <c r="B3589" s="2">
        <v>1599.98</v>
      </c>
    </row>
    <row r="3590" spans="1:2" x14ac:dyDescent="0.3">
      <c r="A3590" s="14">
        <v>2017</v>
      </c>
      <c r="B3590" s="2">
        <v>1999.99</v>
      </c>
    </row>
    <row r="3591" spans="1:2" x14ac:dyDescent="0.3">
      <c r="A3591" s="14">
        <v>2017</v>
      </c>
      <c r="B3591" s="2">
        <v>439.99</v>
      </c>
    </row>
    <row r="3592" spans="1:2" x14ac:dyDescent="0.3">
      <c r="A3592" s="14">
        <v>2017</v>
      </c>
      <c r="B3592" s="2">
        <v>833.98</v>
      </c>
    </row>
    <row r="3593" spans="1:2" x14ac:dyDescent="0.3">
      <c r="A3593" s="14">
        <v>2017</v>
      </c>
      <c r="B3593" s="2">
        <v>249.99</v>
      </c>
    </row>
    <row r="3594" spans="1:2" x14ac:dyDescent="0.3">
      <c r="A3594" s="14">
        <v>2017</v>
      </c>
      <c r="B3594" s="2">
        <v>999.99</v>
      </c>
    </row>
    <row r="3595" spans="1:2" x14ac:dyDescent="0.3">
      <c r="A3595" s="14">
        <v>2017</v>
      </c>
      <c r="B3595" s="2">
        <v>1549</v>
      </c>
    </row>
    <row r="3596" spans="1:2" x14ac:dyDescent="0.3">
      <c r="A3596" s="14">
        <v>2017</v>
      </c>
      <c r="B3596" s="2">
        <v>659.99</v>
      </c>
    </row>
    <row r="3597" spans="1:2" x14ac:dyDescent="0.3">
      <c r="A3597" s="14">
        <v>2017</v>
      </c>
      <c r="B3597" s="2">
        <v>539.99</v>
      </c>
    </row>
    <row r="3598" spans="1:2" x14ac:dyDescent="0.3">
      <c r="A3598" s="14">
        <v>2017</v>
      </c>
      <c r="B3598" s="2">
        <v>869.99</v>
      </c>
    </row>
    <row r="3599" spans="1:2" x14ac:dyDescent="0.3">
      <c r="A3599" s="14">
        <v>2017</v>
      </c>
      <c r="B3599" s="2">
        <v>1099.98</v>
      </c>
    </row>
    <row r="3600" spans="1:2" x14ac:dyDescent="0.3">
      <c r="A3600" s="14">
        <v>2017</v>
      </c>
      <c r="B3600" s="2">
        <v>469.99</v>
      </c>
    </row>
    <row r="3601" spans="1:2" x14ac:dyDescent="0.3">
      <c r="A3601" s="14">
        <v>2017</v>
      </c>
      <c r="B3601" s="2">
        <v>759.98</v>
      </c>
    </row>
    <row r="3602" spans="1:2" x14ac:dyDescent="0.3">
      <c r="A3602" s="14">
        <v>2017</v>
      </c>
      <c r="B3602" s="2">
        <v>269.99</v>
      </c>
    </row>
    <row r="3603" spans="1:2" x14ac:dyDescent="0.3">
      <c r="A3603" s="14">
        <v>2017</v>
      </c>
      <c r="B3603" s="2">
        <v>1295.98</v>
      </c>
    </row>
    <row r="3604" spans="1:2" x14ac:dyDescent="0.3">
      <c r="A3604" s="14">
        <v>2017</v>
      </c>
      <c r="B3604" s="2">
        <v>1409.99</v>
      </c>
    </row>
    <row r="3605" spans="1:2" x14ac:dyDescent="0.3">
      <c r="A3605" s="14">
        <v>2017</v>
      </c>
      <c r="B3605" s="2">
        <v>1739.98</v>
      </c>
    </row>
    <row r="3606" spans="1:2" x14ac:dyDescent="0.3">
      <c r="A3606" s="14">
        <v>2017</v>
      </c>
      <c r="B3606" s="2">
        <v>1059.98</v>
      </c>
    </row>
    <row r="3607" spans="1:2" x14ac:dyDescent="0.3">
      <c r="A3607" s="14">
        <v>2017</v>
      </c>
      <c r="B3607" s="2">
        <v>4999.9799999999996</v>
      </c>
    </row>
    <row r="3608" spans="1:2" x14ac:dyDescent="0.3">
      <c r="A3608" s="14">
        <v>2017</v>
      </c>
      <c r="B3608" s="2">
        <v>599.99</v>
      </c>
    </row>
    <row r="3609" spans="1:2" x14ac:dyDescent="0.3">
      <c r="A3609" s="14">
        <v>2017</v>
      </c>
      <c r="B3609" s="2">
        <v>499.98</v>
      </c>
    </row>
    <row r="3610" spans="1:2" x14ac:dyDescent="0.3">
      <c r="A3610" s="14">
        <v>2017</v>
      </c>
      <c r="B3610" s="2">
        <v>939.98</v>
      </c>
    </row>
    <row r="3611" spans="1:2" x14ac:dyDescent="0.3">
      <c r="A3611" s="14">
        <v>2017</v>
      </c>
      <c r="B3611" s="2">
        <v>209.99</v>
      </c>
    </row>
    <row r="3612" spans="1:2" x14ac:dyDescent="0.3">
      <c r="A3612" s="14">
        <v>2017</v>
      </c>
      <c r="B3612" s="2">
        <v>549.99</v>
      </c>
    </row>
    <row r="3613" spans="1:2" x14ac:dyDescent="0.3">
      <c r="A3613" s="14">
        <v>2017</v>
      </c>
      <c r="B3613" s="2">
        <v>3499.99</v>
      </c>
    </row>
    <row r="3614" spans="1:2" x14ac:dyDescent="0.3">
      <c r="A3614" s="14">
        <v>2017</v>
      </c>
      <c r="B3614" s="2">
        <v>481.99</v>
      </c>
    </row>
    <row r="3615" spans="1:2" x14ac:dyDescent="0.3">
      <c r="A3615" s="14">
        <v>2017</v>
      </c>
      <c r="B3615" s="2">
        <v>4999.99</v>
      </c>
    </row>
    <row r="3616" spans="1:2" x14ac:dyDescent="0.3">
      <c r="A3616" s="14">
        <v>2017</v>
      </c>
      <c r="B3616" s="2">
        <v>1295.98</v>
      </c>
    </row>
    <row r="3617" spans="1:2" x14ac:dyDescent="0.3">
      <c r="A3617" s="14">
        <v>2017</v>
      </c>
      <c r="B3617" s="2">
        <v>501.98</v>
      </c>
    </row>
    <row r="3618" spans="1:2" x14ac:dyDescent="0.3">
      <c r="A3618" s="14">
        <v>2017</v>
      </c>
      <c r="B3618" s="2">
        <v>1199.98</v>
      </c>
    </row>
    <row r="3619" spans="1:2" x14ac:dyDescent="0.3">
      <c r="A3619" s="14">
        <v>2017</v>
      </c>
      <c r="B3619" s="2">
        <v>939.98</v>
      </c>
    </row>
    <row r="3620" spans="1:2" x14ac:dyDescent="0.3">
      <c r="A3620" s="14">
        <v>2017</v>
      </c>
      <c r="B3620" s="2">
        <v>9999.98</v>
      </c>
    </row>
    <row r="3621" spans="1:2" x14ac:dyDescent="0.3">
      <c r="A3621" s="14">
        <v>2017</v>
      </c>
      <c r="B3621" s="2">
        <v>5499.99</v>
      </c>
    </row>
    <row r="3622" spans="1:2" x14ac:dyDescent="0.3">
      <c r="A3622" s="14">
        <v>2017</v>
      </c>
      <c r="B3622" s="2">
        <v>3999.99</v>
      </c>
    </row>
    <row r="3623" spans="1:2" x14ac:dyDescent="0.3">
      <c r="A3623" s="14">
        <v>2017</v>
      </c>
      <c r="B3623" s="2">
        <v>402.99</v>
      </c>
    </row>
    <row r="3624" spans="1:2" x14ac:dyDescent="0.3">
      <c r="A3624" s="14">
        <v>2017</v>
      </c>
      <c r="B3624" s="2">
        <v>109.99</v>
      </c>
    </row>
    <row r="3625" spans="1:2" x14ac:dyDescent="0.3">
      <c r="A3625" s="14">
        <v>2017</v>
      </c>
      <c r="B3625" s="2">
        <v>3999.98</v>
      </c>
    </row>
    <row r="3626" spans="1:2" x14ac:dyDescent="0.3">
      <c r="A3626" s="14">
        <v>2017</v>
      </c>
      <c r="B3626" s="2">
        <v>999.98</v>
      </c>
    </row>
    <row r="3627" spans="1:2" x14ac:dyDescent="0.3">
      <c r="A3627" s="14">
        <v>2017</v>
      </c>
      <c r="B3627" s="2">
        <v>269.99</v>
      </c>
    </row>
    <row r="3628" spans="1:2" x14ac:dyDescent="0.3">
      <c r="A3628" s="14">
        <v>2017</v>
      </c>
      <c r="B3628" s="2">
        <v>189.99</v>
      </c>
    </row>
    <row r="3629" spans="1:2" x14ac:dyDescent="0.3">
      <c r="A3629" s="14">
        <v>2017</v>
      </c>
      <c r="B3629" s="2">
        <v>761.99</v>
      </c>
    </row>
    <row r="3630" spans="1:2" x14ac:dyDescent="0.3">
      <c r="A3630" s="14">
        <v>2017</v>
      </c>
      <c r="B3630" s="2">
        <v>349.99</v>
      </c>
    </row>
    <row r="3631" spans="1:2" x14ac:dyDescent="0.3">
      <c r="A3631" s="14">
        <v>2017</v>
      </c>
      <c r="B3631" s="2">
        <v>10599.98</v>
      </c>
    </row>
    <row r="3632" spans="1:2" x14ac:dyDescent="0.3">
      <c r="A3632" s="14">
        <v>2017</v>
      </c>
      <c r="B3632" s="2">
        <v>749.99</v>
      </c>
    </row>
    <row r="3633" spans="1:2" x14ac:dyDescent="0.3">
      <c r="A3633" s="14">
        <v>2017</v>
      </c>
      <c r="B3633" s="2">
        <v>539.98</v>
      </c>
    </row>
    <row r="3634" spans="1:2" x14ac:dyDescent="0.3">
      <c r="A3634" s="14">
        <v>2017</v>
      </c>
      <c r="B3634" s="2">
        <v>1199.98</v>
      </c>
    </row>
    <row r="3635" spans="1:2" x14ac:dyDescent="0.3">
      <c r="A3635" s="14">
        <v>2017</v>
      </c>
      <c r="B3635" s="2">
        <v>659.99</v>
      </c>
    </row>
    <row r="3636" spans="1:2" x14ac:dyDescent="0.3">
      <c r="A3636" s="14">
        <v>2017</v>
      </c>
      <c r="B3636" s="2">
        <v>1079.98</v>
      </c>
    </row>
    <row r="3637" spans="1:2" x14ac:dyDescent="0.3">
      <c r="A3637" s="14">
        <v>2017</v>
      </c>
      <c r="B3637" s="2">
        <v>489.99</v>
      </c>
    </row>
    <row r="3638" spans="1:2" x14ac:dyDescent="0.3">
      <c r="A3638" s="14">
        <v>2017</v>
      </c>
      <c r="B3638" s="2">
        <v>1999.98</v>
      </c>
    </row>
    <row r="3639" spans="1:2" x14ac:dyDescent="0.3">
      <c r="A3639" s="14">
        <v>2017</v>
      </c>
      <c r="B3639" s="2">
        <v>4999.99</v>
      </c>
    </row>
    <row r="3640" spans="1:2" x14ac:dyDescent="0.3">
      <c r="A3640" s="14">
        <v>2017</v>
      </c>
      <c r="B3640" s="2">
        <v>858</v>
      </c>
    </row>
    <row r="3641" spans="1:2" x14ac:dyDescent="0.3">
      <c r="A3641" s="14">
        <v>2017</v>
      </c>
      <c r="B3641" s="2">
        <v>1469.99</v>
      </c>
    </row>
    <row r="3642" spans="1:2" x14ac:dyDescent="0.3">
      <c r="A3642" s="14">
        <v>2017</v>
      </c>
      <c r="B3642" s="2">
        <v>2899.99</v>
      </c>
    </row>
    <row r="3643" spans="1:2" x14ac:dyDescent="0.3">
      <c r="A3643" s="14">
        <v>2017</v>
      </c>
      <c r="B3643" s="2">
        <v>499.98</v>
      </c>
    </row>
    <row r="3644" spans="1:2" x14ac:dyDescent="0.3">
      <c r="A3644" s="14">
        <v>2017</v>
      </c>
      <c r="B3644" s="2">
        <v>599.98</v>
      </c>
    </row>
    <row r="3645" spans="1:2" x14ac:dyDescent="0.3">
      <c r="A3645" s="14">
        <v>2017</v>
      </c>
      <c r="B3645" s="2">
        <v>1559.99</v>
      </c>
    </row>
    <row r="3646" spans="1:2" x14ac:dyDescent="0.3">
      <c r="A3646" s="14">
        <v>2017</v>
      </c>
      <c r="B3646" s="2">
        <v>449</v>
      </c>
    </row>
    <row r="3647" spans="1:2" x14ac:dyDescent="0.3">
      <c r="A3647" s="14">
        <v>2017</v>
      </c>
      <c r="B3647" s="2">
        <v>1799.99</v>
      </c>
    </row>
    <row r="3648" spans="1:2" x14ac:dyDescent="0.3">
      <c r="A3648" s="14">
        <v>2017</v>
      </c>
      <c r="B3648" s="2">
        <v>250.99</v>
      </c>
    </row>
    <row r="3649" spans="1:2" x14ac:dyDescent="0.3">
      <c r="A3649" s="14">
        <v>2017</v>
      </c>
      <c r="B3649" s="2">
        <v>749.99</v>
      </c>
    </row>
    <row r="3650" spans="1:2" x14ac:dyDescent="0.3">
      <c r="A3650" s="14">
        <v>2017</v>
      </c>
      <c r="B3650" s="2">
        <v>379.98</v>
      </c>
    </row>
    <row r="3651" spans="1:2" x14ac:dyDescent="0.3">
      <c r="A3651" s="14">
        <v>2017</v>
      </c>
      <c r="B3651" s="2">
        <v>489.99</v>
      </c>
    </row>
    <row r="3652" spans="1:2" x14ac:dyDescent="0.3">
      <c r="A3652" s="14">
        <v>2017</v>
      </c>
      <c r="B3652" s="2">
        <v>2299.9899999999998</v>
      </c>
    </row>
    <row r="3653" spans="1:2" x14ac:dyDescent="0.3">
      <c r="A3653" s="14">
        <v>2017</v>
      </c>
      <c r="B3653" s="2">
        <v>379.99</v>
      </c>
    </row>
    <row r="3654" spans="1:2" x14ac:dyDescent="0.3">
      <c r="A3654" s="14">
        <v>2017</v>
      </c>
      <c r="B3654" s="2">
        <v>875.99</v>
      </c>
    </row>
    <row r="3655" spans="1:2" x14ac:dyDescent="0.3">
      <c r="A3655" s="14">
        <v>2017</v>
      </c>
      <c r="B3655" s="2">
        <v>10599.98</v>
      </c>
    </row>
    <row r="3656" spans="1:2" x14ac:dyDescent="0.3">
      <c r="A3656" s="14">
        <v>2017</v>
      </c>
      <c r="B3656" s="2">
        <v>799.99</v>
      </c>
    </row>
    <row r="3657" spans="1:2" x14ac:dyDescent="0.3">
      <c r="A3657" s="14">
        <v>2017</v>
      </c>
      <c r="B3657" s="2">
        <v>869.99</v>
      </c>
    </row>
    <row r="3658" spans="1:2" x14ac:dyDescent="0.3">
      <c r="A3658" s="14">
        <v>2017</v>
      </c>
      <c r="B3658" s="2">
        <v>3499.99</v>
      </c>
    </row>
    <row r="3659" spans="1:2" x14ac:dyDescent="0.3">
      <c r="A3659" s="14">
        <v>2017</v>
      </c>
      <c r="B3659" s="2">
        <v>898</v>
      </c>
    </row>
    <row r="3660" spans="1:2" x14ac:dyDescent="0.3">
      <c r="A3660" s="14">
        <v>2017</v>
      </c>
      <c r="B3660" s="2">
        <v>339.99</v>
      </c>
    </row>
    <row r="3661" spans="1:2" x14ac:dyDescent="0.3">
      <c r="A3661" s="14">
        <v>2017</v>
      </c>
      <c r="B3661" s="2">
        <v>1599.98</v>
      </c>
    </row>
    <row r="3662" spans="1:2" x14ac:dyDescent="0.3">
      <c r="A3662" s="14">
        <v>2017</v>
      </c>
      <c r="B3662" s="2">
        <v>1999.98</v>
      </c>
    </row>
    <row r="3663" spans="1:2" x14ac:dyDescent="0.3">
      <c r="A3663" s="14">
        <v>2017</v>
      </c>
      <c r="B3663" s="2">
        <v>875.99</v>
      </c>
    </row>
    <row r="3664" spans="1:2" x14ac:dyDescent="0.3">
      <c r="A3664" s="14">
        <v>2017</v>
      </c>
      <c r="B3664" s="2">
        <v>2939.98</v>
      </c>
    </row>
    <row r="3665" spans="1:2" x14ac:dyDescent="0.3">
      <c r="A3665" s="14">
        <v>2017</v>
      </c>
      <c r="B3665" s="2">
        <v>1239.98</v>
      </c>
    </row>
    <row r="3666" spans="1:2" x14ac:dyDescent="0.3">
      <c r="A3666" s="14">
        <v>2017</v>
      </c>
      <c r="B3666" s="2">
        <v>209.99</v>
      </c>
    </row>
    <row r="3667" spans="1:2" x14ac:dyDescent="0.3">
      <c r="A3667" s="14">
        <v>2017</v>
      </c>
      <c r="B3667" s="2">
        <v>1499.99</v>
      </c>
    </row>
    <row r="3668" spans="1:2" x14ac:dyDescent="0.3">
      <c r="A3668" s="14">
        <v>2017</v>
      </c>
      <c r="B3668" s="2">
        <v>869.99</v>
      </c>
    </row>
    <row r="3669" spans="1:2" x14ac:dyDescent="0.3">
      <c r="A3669" s="14">
        <v>2017</v>
      </c>
      <c r="B3669" s="2">
        <v>999.99</v>
      </c>
    </row>
    <row r="3670" spans="1:2" x14ac:dyDescent="0.3">
      <c r="A3670" s="14">
        <v>2017</v>
      </c>
      <c r="B3670" s="2">
        <v>449.99</v>
      </c>
    </row>
    <row r="3671" spans="1:2" x14ac:dyDescent="0.3">
      <c r="A3671" s="14">
        <v>2017</v>
      </c>
      <c r="B3671" s="2">
        <v>299.99</v>
      </c>
    </row>
    <row r="3672" spans="1:2" x14ac:dyDescent="0.3">
      <c r="A3672" s="14">
        <v>2017</v>
      </c>
      <c r="B3672" s="2">
        <v>899.98</v>
      </c>
    </row>
    <row r="3673" spans="1:2" x14ac:dyDescent="0.3">
      <c r="A3673" s="14">
        <v>2017</v>
      </c>
      <c r="B3673" s="2">
        <v>379.98</v>
      </c>
    </row>
    <row r="3674" spans="1:2" x14ac:dyDescent="0.3">
      <c r="A3674" s="14">
        <v>2017</v>
      </c>
      <c r="B3674" s="2">
        <v>5199.9799999999996</v>
      </c>
    </row>
    <row r="3675" spans="1:2" x14ac:dyDescent="0.3">
      <c r="A3675" s="14">
        <v>2017</v>
      </c>
      <c r="B3675" s="2">
        <v>489.99</v>
      </c>
    </row>
    <row r="3676" spans="1:2" x14ac:dyDescent="0.3">
      <c r="A3676" s="14">
        <v>2017</v>
      </c>
      <c r="B3676" s="2">
        <v>5799.98</v>
      </c>
    </row>
    <row r="3677" spans="1:2" x14ac:dyDescent="0.3">
      <c r="A3677" s="14">
        <v>2017</v>
      </c>
      <c r="B3677" s="2">
        <v>3999.99</v>
      </c>
    </row>
    <row r="3678" spans="1:2" x14ac:dyDescent="0.3">
      <c r="A3678" s="14">
        <v>2017</v>
      </c>
      <c r="B3678" s="2">
        <v>470.99</v>
      </c>
    </row>
    <row r="3679" spans="1:2" x14ac:dyDescent="0.3">
      <c r="A3679" s="14">
        <v>2017</v>
      </c>
      <c r="B3679" s="2">
        <v>3199.99</v>
      </c>
    </row>
    <row r="3680" spans="1:2" x14ac:dyDescent="0.3">
      <c r="A3680" s="14">
        <v>2017</v>
      </c>
      <c r="B3680" s="2">
        <v>999.98</v>
      </c>
    </row>
    <row r="3681" spans="1:2" x14ac:dyDescent="0.3">
      <c r="A3681" s="14">
        <v>2017</v>
      </c>
      <c r="B3681" s="2">
        <v>11999.98</v>
      </c>
    </row>
    <row r="3682" spans="1:2" x14ac:dyDescent="0.3">
      <c r="A3682" s="14">
        <v>2017</v>
      </c>
      <c r="B3682" s="2">
        <v>379.98</v>
      </c>
    </row>
    <row r="3683" spans="1:2" x14ac:dyDescent="0.3">
      <c r="A3683" s="14">
        <v>2017</v>
      </c>
      <c r="B3683" s="2">
        <v>939.98</v>
      </c>
    </row>
    <row r="3684" spans="1:2" x14ac:dyDescent="0.3">
      <c r="A3684" s="14">
        <v>2017</v>
      </c>
      <c r="B3684" s="2">
        <v>1199.98</v>
      </c>
    </row>
    <row r="3685" spans="1:2" x14ac:dyDescent="0.3">
      <c r="A3685" s="14">
        <v>2017</v>
      </c>
      <c r="B3685" s="2">
        <v>833.98</v>
      </c>
    </row>
    <row r="3686" spans="1:2" x14ac:dyDescent="0.3">
      <c r="A3686" s="14">
        <v>2017</v>
      </c>
      <c r="B3686" s="2">
        <v>149.99</v>
      </c>
    </row>
    <row r="3687" spans="1:2" x14ac:dyDescent="0.3">
      <c r="A3687" s="14">
        <v>2017</v>
      </c>
      <c r="B3687" s="2">
        <v>599.98</v>
      </c>
    </row>
    <row r="3688" spans="1:2" x14ac:dyDescent="0.3">
      <c r="A3688" s="14">
        <v>2017</v>
      </c>
      <c r="B3688" s="2">
        <v>599.99</v>
      </c>
    </row>
    <row r="3689" spans="1:2" x14ac:dyDescent="0.3">
      <c r="A3689" s="14">
        <v>2017</v>
      </c>
      <c r="B3689" s="2">
        <v>4999.99</v>
      </c>
    </row>
    <row r="3690" spans="1:2" x14ac:dyDescent="0.3">
      <c r="A3690" s="14">
        <v>2017</v>
      </c>
      <c r="B3690" s="2">
        <v>1099.99</v>
      </c>
    </row>
    <row r="3691" spans="1:2" x14ac:dyDescent="0.3">
      <c r="A3691" s="14">
        <v>2017</v>
      </c>
      <c r="B3691" s="2">
        <v>4999.99</v>
      </c>
    </row>
    <row r="3692" spans="1:2" x14ac:dyDescent="0.3">
      <c r="A3692" s="14">
        <v>2017</v>
      </c>
      <c r="B3692" s="2">
        <v>999.99</v>
      </c>
    </row>
    <row r="3693" spans="1:2" x14ac:dyDescent="0.3">
      <c r="A3693" s="14">
        <v>2017</v>
      </c>
      <c r="B3693" s="2">
        <v>898</v>
      </c>
    </row>
    <row r="3694" spans="1:2" x14ac:dyDescent="0.3">
      <c r="A3694" s="14">
        <v>2017</v>
      </c>
      <c r="B3694" s="2">
        <v>4999.99</v>
      </c>
    </row>
    <row r="3695" spans="1:2" x14ac:dyDescent="0.3">
      <c r="A3695" s="14">
        <v>2017</v>
      </c>
      <c r="B3695" s="2">
        <v>2299.9899999999998</v>
      </c>
    </row>
    <row r="3696" spans="1:2" x14ac:dyDescent="0.3">
      <c r="A3696" s="14">
        <v>2017</v>
      </c>
      <c r="B3696" s="2">
        <v>1099.98</v>
      </c>
    </row>
    <row r="3697" spans="1:2" x14ac:dyDescent="0.3">
      <c r="A3697" s="14">
        <v>2017</v>
      </c>
      <c r="B3697" s="2">
        <v>1295.98</v>
      </c>
    </row>
    <row r="3698" spans="1:2" x14ac:dyDescent="0.3">
      <c r="A3698" s="14">
        <v>2017</v>
      </c>
      <c r="B3698" s="2">
        <v>10999.98</v>
      </c>
    </row>
    <row r="3699" spans="1:2" x14ac:dyDescent="0.3">
      <c r="A3699" s="14">
        <v>2017</v>
      </c>
      <c r="B3699" s="2">
        <v>419.98</v>
      </c>
    </row>
    <row r="3700" spans="1:2" x14ac:dyDescent="0.3">
      <c r="A3700" s="14">
        <v>2017</v>
      </c>
      <c r="B3700" s="2">
        <v>5999.98</v>
      </c>
    </row>
    <row r="3701" spans="1:2" x14ac:dyDescent="0.3">
      <c r="A3701" s="14">
        <v>2017</v>
      </c>
      <c r="B3701" s="2">
        <v>2899.99</v>
      </c>
    </row>
    <row r="3702" spans="1:2" x14ac:dyDescent="0.3">
      <c r="A3702" s="14">
        <v>2017</v>
      </c>
      <c r="B3702" s="2">
        <v>1680.99</v>
      </c>
    </row>
    <row r="3703" spans="1:2" x14ac:dyDescent="0.3">
      <c r="A3703" s="14">
        <v>2017</v>
      </c>
      <c r="B3703" s="2">
        <v>1103.98</v>
      </c>
    </row>
    <row r="3704" spans="1:2" x14ac:dyDescent="0.3">
      <c r="A3704" s="14">
        <v>2017</v>
      </c>
      <c r="B3704" s="2">
        <v>469.99</v>
      </c>
    </row>
    <row r="3705" spans="1:2" x14ac:dyDescent="0.3">
      <c r="A3705" s="14">
        <v>2017</v>
      </c>
      <c r="B3705" s="2">
        <v>5999.98</v>
      </c>
    </row>
    <row r="3706" spans="1:2" x14ac:dyDescent="0.3">
      <c r="A3706" s="14">
        <v>2017</v>
      </c>
      <c r="B3706" s="2">
        <v>1239.98</v>
      </c>
    </row>
    <row r="3707" spans="1:2" x14ac:dyDescent="0.3">
      <c r="A3707" s="14">
        <v>2017</v>
      </c>
      <c r="B3707" s="2">
        <v>439.99</v>
      </c>
    </row>
    <row r="3708" spans="1:2" x14ac:dyDescent="0.3">
      <c r="A3708" s="14">
        <v>2017</v>
      </c>
      <c r="B3708" s="2">
        <v>875.99</v>
      </c>
    </row>
    <row r="3709" spans="1:2" x14ac:dyDescent="0.3">
      <c r="A3709" s="14">
        <v>2017</v>
      </c>
      <c r="B3709" s="2">
        <v>3499.99</v>
      </c>
    </row>
    <row r="3710" spans="1:2" x14ac:dyDescent="0.3">
      <c r="A3710" s="14">
        <v>2017</v>
      </c>
      <c r="B3710" s="2">
        <v>832.99</v>
      </c>
    </row>
    <row r="3711" spans="1:2" x14ac:dyDescent="0.3">
      <c r="A3711" s="14">
        <v>2017</v>
      </c>
      <c r="B3711" s="2">
        <v>6999.98</v>
      </c>
    </row>
    <row r="3712" spans="1:2" x14ac:dyDescent="0.3">
      <c r="A3712" s="14">
        <v>2017</v>
      </c>
      <c r="B3712" s="2">
        <v>599.99</v>
      </c>
    </row>
    <row r="3713" spans="1:2" x14ac:dyDescent="0.3">
      <c r="A3713" s="14">
        <v>2017</v>
      </c>
      <c r="B3713" s="2">
        <v>470.99</v>
      </c>
    </row>
    <row r="3714" spans="1:2" x14ac:dyDescent="0.3">
      <c r="A3714" s="14">
        <v>2017</v>
      </c>
      <c r="B3714" s="2">
        <v>11999.98</v>
      </c>
    </row>
    <row r="3715" spans="1:2" x14ac:dyDescent="0.3">
      <c r="A3715" s="14">
        <v>2017</v>
      </c>
      <c r="B3715" s="2">
        <v>9999.98</v>
      </c>
    </row>
    <row r="3716" spans="1:2" x14ac:dyDescent="0.3">
      <c r="A3716" s="14">
        <v>2017</v>
      </c>
      <c r="B3716" s="2">
        <v>1099.99</v>
      </c>
    </row>
    <row r="3717" spans="1:2" x14ac:dyDescent="0.3">
      <c r="A3717" s="14">
        <v>2017</v>
      </c>
      <c r="B3717" s="2">
        <v>3999.99</v>
      </c>
    </row>
    <row r="3718" spans="1:2" x14ac:dyDescent="0.3">
      <c r="A3718" s="14">
        <v>2017</v>
      </c>
      <c r="B3718" s="2">
        <v>469.99</v>
      </c>
    </row>
    <row r="3719" spans="1:2" x14ac:dyDescent="0.3">
      <c r="A3719" s="14">
        <v>2017</v>
      </c>
      <c r="B3719" s="2">
        <v>1680.99</v>
      </c>
    </row>
    <row r="3720" spans="1:2" x14ac:dyDescent="0.3">
      <c r="A3720" s="14">
        <v>2017</v>
      </c>
      <c r="B3720" s="2">
        <v>339.99</v>
      </c>
    </row>
    <row r="3721" spans="1:2" x14ac:dyDescent="0.3">
      <c r="A3721" s="14">
        <v>2017</v>
      </c>
      <c r="B3721" s="2">
        <v>1799.99</v>
      </c>
    </row>
    <row r="3722" spans="1:2" x14ac:dyDescent="0.3">
      <c r="A3722" s="14">
        <v>2017</v>
      </c>
      <c r="B3722" s="2">
        <v>5799.98</v>
      </c>
    </row>
    <row r="3723" spans="1:2" x14ac:dyDescent="0.3">
      <c r="A3723" s="14">
        <v>2017</v>
      </c>
      <c r="B3723" s="2">
        <v>1295.98</v>
      </c>
    </row>
    <row r="3724" spans="1:2" x14ac:dyDescent="0.3">
      <c r="A3724" s="14">
        <v>2017</v>
      </c>
      <c r="B3724" s="2">
        <v>209.99</v>
      </c>
    </row>
    <row r="3725" spans="1:2" x14ac:dyDescent="0.3">
      <c r="A3725" s="14">
        <v>2017</v>
      </c>
      <c r="B3725" s="2">
        <v>833.98</v>
      </c>
    </row>
    <row r="3726" spans="1:2" x14ac:dyDescent="0.3">
      <c r="A3726" s="14">
        <v>2017</v>
      </c>
      <c r="B3726" s="2">
        <v>469.99</v>
      </c>
    </row>
    <row r="3727" spans="1:2" x14ac:dyDescent="0.3">
      <c r="A3727" s="14">
        <v>2017</v>
      </c>
      <c r="B3727" s="2">
        <v>833.98</v>
      </c>
    </row>
    <row r="3728" spans="1:2" x14ac:dyDescent="0.3">
      <c r="A3728" s="14">
        <v>2017</v>
      </c>
      <c r="B3728" s="2">
        <v>2199.98</v>
      </c>
    </row>
    <row r="3729" spans="1:2" x14ac:dyDescent="0.3">
      <c r="A3729" s="14">
        <v>2017</v>
      </c>
      <c r="B3729" s="2">
        <v>189.99</v>
      </c>
    </row>
    <row r="3730" spans="1:2" x14ac:dyDescent="0.3">
      <c r="A3730" s="14">
        <v>2017</v>
      </c>
      <c r="B3730" s="2">
        <v>1999.98</v>
      </c>
    </row>
    <row r="3731" spans="1:2" x14ac:dyDescent="0.3">
      <c r="A3731" s="14">
        <v>2017</v>
      </c>
      <c r="B3731" s="2">
        <v>6999.98</v>
      </c>
    </row>
    <row r="3732" spans="1:2" x14ac:dyDescent="0.3">
      <c r="A3732" s="14">
        <v>2017</v>
      </c>
      <c r="B3732" s="2">
        <v>551.99</v>
      </c>
    </row>
    <row r="3733" spans="1:2" x14ac:dyDescent="0.3">
      <c r="A3733" s="14">
        <v>2017</v>
      </c>
      <c r="B3733" s="2">
        <v>979.98</v>
      </c>
    </row>
    <row r="3734" spans="1:2" x14ac:dyDescent="0.3">
      <c r="A3734" s="14">
        <v>2017</v>
      </c>
      <c r="B3734" s="2">
        <v>749.99</v>
      </c>
    </row>
    <row r="3735" spans="1:2" x14ac:dyDescent="0.3">
      <c r="A3735" s="14">
        <v>2017</v>
      </c>
      <c r="B3735" s="2">
        <v>979.98</v>
      </c>
    </row>
    <row r="3736" spans="1:2" x14ac:dyDescent="0.3">
      <c r="A3736" s="14">
        <v>2017</v>
      </c>
      <c r="B3736" s="2">
        <v>6999.98</v>
      </c>
    </row>
    <row r="3737" spans="1:2" x14ac:dyDescent="0.3">
      <c r="A3737" s="14">
        <v>2017</v>
      </c>
      <c r="B3737" s="2">
        <v>858</v>
      </c>
    </row>
    <row r="3738" spans="1:2" x14ac:dyDescent="0.3">
      <c r="A3738" s="14">
        <v>2017</v>
      </c>
      <c r="B3738" s="2">
        <v>209.99</v>
      </c>
    </row>
    <row r="3739" spans="1:2" x14ac:dyDescent="0.3">
      <c r="A3739" s="14">
        <v>2017</v>
      </c>
      <c r="B3739" s="2">
        <v>999.99</v>
      </c>
    </row>
    <row r="3740" spans="1:2" x14ac:dyDescent="0.3">
      <c r="A3740" s="14">
        <v>2017</v>
      </c>
      <c r="B3740" s="2">
        <v>1199.98</v>
      </c>
    </row>
    <row r="3741" spans="1:2" x14ac:dyDescent="0.3">
      <c r="A3741" s="14">
        <v>2017</v>
      </c>
      <c r="B3741" s="2">
        <v>832.99</v>
      </c>
    </row>
    <row r="3742" spans="1:2" x14ac:dyDescent="0.3">
      <c r="A3742" s="14">
        <v>2017</v>
      </c>
      <c r="B3742" s="2">
        <v>419.98</v>
      </c>
    </row>
    <row r="3743" spans="1:2" x14ac:dyDescent="0.3">
      <c r="A3743" s="14">
        <v>2017</v>
      </c>
      <c r="B3743" s="2">
        <v>1999.99</v>
      </c>
    </row>
    <row r="3744" spans="1:2" x14ac:dyDescent="0.3">
      <c r="A3744" s="14">
        <v>2017</v>
      </c>
      <c r="B3744" s="2">
        <v>9999.98</v>
      </c>
    </row>
    <row r="3745" spans="1:2" x14ac:dyDescent="0.3">
      <c r="A3745" s="14">
        <v>2017</v>
      </c>
      <c r="B3745" s="2">
        <v>659.99</v>
      </c>
    </row>
    <row r="3746" spans="1:2" x14ac:dyDescent="0.3">
      <c r="A3746" s="14">
        <v>2017</v>
      </c>
      <c r="B3746" s="2">
        <v>379.98</v>
      </c>
    </row>
    <row r="3747" spans="1:2" x14ac:dyDescent="0.3">
      <c r="A3747" s="14">
        <v>2017</v>
      </c>
      <c r="B3747" s="2">
        <v>879.98</v>
      </c>
    </row>
    <row r="3748" spans="1:2" x14ac:dyDescent="0.3">
      <c r="A3748" s="14">
        <v>2017</v>
      </c>
      <c r="B3748" s="2">
        <v>1099.98</v>
      </c>
    </row>
    <row r="3749" spans="1:2" x14ac:dyDescent="0.3">
      <c r="A3749" s="14">
        <v>2017</v>
      </c>
      <c r="B3749" s="2">
        <v>599.98</v>
      </c>
    </row>
    <row r="3750" spans="1:2" x14ac:dyDescent="0.3">
      <c r="A3750" s="14">
        <v>2017</v>
      </c>
      <c r="B3750" s="2">
        <v>539.99</v>
      </c>
    </row>
    <row r="3751" spans="1:2" x14ac:dyDescent="0.3">
      <c r="A3751" s="14">
        <v>2017</v>
      </c>
      <c r="B3751" s="2">
        <v>2641.98</v>
      </c>
    </row>
    <row r="3752" spans="1:2" x14ac:dyDescent="0.3">
      <c r="A3752" s="14">
        <v>2017</v>
      </c>
      <c r="B3752" s="2">
        <v>4999.99</v>
      </c>
    </row>
    <row r="3753" spans="1:2" x14ac:dyDescent="0.3">
      <c r="A3753" s="14">
        <v>2017</v>
      </c>
      <c r="B3753" s="2">
        <v>875.99</v>
      </c>
    </row>
    <row r="3754" spans="1:2" x14ac:dyDescent="0.3">
      <c r="A3754" s="14">
        <v>2017</v>
      </c>
      <c r="B3754" s="2">
        <v>999.98</v>
      </c>
    </row>
    <row r="3755" spans="1:2" x14ac:dyDescent="0.3">
      <c r="A3755" s="14">
        <v>2017</v>
      </c>
      <c r="B3755" s="2">
        <v>209.99</v>
      </c>
    </row>
    <row r="3756" spans="1:2" x14ac:dyDescent="0.3">
      <c r="A3756" s="14">
        <v>2017</v>
      </c>
      <c r="B3756" s="2">
        <v>599.99</v>
      </c>
    </row>
    <row r="3757" spans="1:2" x14ac:dyDescent="0.3">
      <c r="A3757" s="14">
        <v>2017</v>
      </c>
      <c r="B3757" s="2">
        <v>1499.98</v>
      </c>
    </row>
    <row r="3758" spans="1:2" x14ac:dyDescent="0.3">
      <c r="A3758" s="14">
        <v>2017</v>
      </c>
      <c r="B3758" s="2">
        <v>963.98</v>
      </c>
    </row>
    <row r="3759" spans="1:2" x14ac:dyDescent="0.3">
      <c r="A3759" s="14">
        <v>2017</v>
      </c>
      <c r="B3759" s="2">
        <v>5299.99</v>
      </c>
    </row>
    <row r="3760" spans="1:2" x14ac:dyDescent="0.3">
      <c r="A3760" s="14">
        <v>2017</v>
      </c>
      <c r="B3760" s="2">
        <v>12999.98</v>
      </c>
    </row>
    <row r="3761" spans="1:2" x14ac:dyDescent="0.3">
      <c r="A3761" s="14">
        <v>2017</v>
      </c>
      <c r="B3761" s="2">
        <v>2599.9899999999998</v>
      </c>
    </row>
    <row r="3762" spans="1:2" x14ac:dyDescent="0.3">
      <c r="A3762" s="14">
        <v>2017</v>
      </c>
      <c r="B3762" s="2">
        <v>941.98</v>
      </c>
    </row>
    <row r="3763" spans="1:2" x14ac:dyDescent="0.3">
      <c r="A3763" s="14">
        <v>2017</v>
      </c>
      <c r="B3763" s="2">
        <v>539.98</v>
      </c>
    </row>
    <row r="3764" spans="1:2" x14ac:dyDescent="0.3">
      <c r="A3764" s="14">
        <v>2017</v>
      </c>
      <c r="B3764" s="2">
        <v>339.99</v>
      </c>
    </row>
    <row r="3765" spans="1:2" x14ac:dyDescent="0.3">
      <c r="A3765" s="14">
        <v>2017</v>
      </c>
      <c r="B3765" s="2">
        <v>599.99</v>
      </c>
    </row>
    <row r="3766" spans="1:2" x14ac:dyDescent="0.3">
      <c r="A3766" s="14">
        <v>2017</v>
      </c>
      <c r="B3766" s="2">
        <v>1751.98</v>
      </c>
    </row>
    <row r="3767" spans="1:2" x14ac:dyDescent="0.3">
      <c r="A3767" s="14">
        <v>2017</v>
      </c>
      <c r="B3767" s="2">
        <v>679.98</v>
      </c>
    </row>
    <row r="3768" spans="1:2" x14ac:dyDescent="0.3">
      <c r="A3768" s="14">
        <v>2017</v>
      </c>
      <c r="B3768" s="2">
        <v>9999.98</v>
      </c>
    </row>
    <row r="3769" spans="1:2" x14ac:dyDescent="0.3">
      <c r="A3769" s="14">
        <v>2017</v>
      </c>
      <c r="B3769" s="2">
        <v>1739.98</v>
      </c>
    </row>
    <row r="3770" spans="1:2" x14ac:dyDescent="0.3">
      <c r="A3770" s="14">
        <v>2017</v>
      </c>
      <c r="B3770" s="2">
        <v>1067.98</v>
      </c>
    </row>
    <row r="3771" spans="1:2" x14ac:dyDescent="0.3">
      <c r="A3771" s="14">
        <v>2017</v>
      </c>
      <c r="B3771" s="2">
        <v>1799.99</v>
      </c>
    </row>
    <row r="3772" spans="1:2" x14ac:dyDescent="0.3">
      <c r="A3772" s="14">
        <v>2017</v>
      </c>
      <c r="B3772" s="2">
        <v>549.99</v>
      </c>
    </row>
    <row r="3773" spans="1:2" x14ac:dyDescent="0.3">
      <c r="A3773" s="14">
        <v>2017</v>
      </c>
      <c r="B3773" s="2">
        <v>1199.98</v>
      </c>
    </row>
    <row r="3774" spans="1:2" x14ac:dyDescent="0.3">
      <c r="A3774" s="14">
        <v>2017</v>
      </c>
      <c r="B3774" s="2">
        <v>10999.98</v>
      </c>
    </row>
    <row r="3775" spans="1:2" x14ac:dyDescent="0.3">
      <c r="A3775" s="14">
        <v>2017</v>
      </c>
      <c r="B3775" s="2">
        <v>349.99</v>
      </c>
    </row>
    <row r="3776" spans="1:2" x14ac:dyDescent="0.3">
      <c r="A3776" s="14">
        <v>2017</v>
      </c>
      <c r="B3776" s="2">
        <v>6999.98</v>
      </c>
    </row>
    <row r="3777" spans="1:2" x14ac:dyDescent="0.3">
      <c r="A3777" s="14">
        <v>2017</v>
      </c>
      <c r="B3777" s="2">
        <v>449.99</v>
      </c>
    </row>
    <row r="3778" spans="1:2" x14ac:dyDescent="0.3">
      <c r="A3778" s="14">
        <v>2017</v>
      </c>
      <c r="B3778" s="2">
        <v>749.99</v>
      </c>
    </row>
    <row r="3779" spans="1:2" x14ac:dyDescent="0.3">
      <c r="A3779" s="14">
        <v>2017</v>
      </c>
      <c r="B3779" s="2">
        <v>1099.98</v>
      </c>
    </row>
    <row r="3780" spans="1:2" x14ac:dyDescent="0.3">
      <c r="A3780" s="14">
        <v>2017</v>
      </c>
      <c r="B3780" s="2">
        <v>761.99</v>
      </c>
    </row>
    <row r="3781" spans="1:2" x14ac:dyDescent="0.3">
      <c r="A3781" s="14">
        <v>2017</v>
      </c>
      <c r="B3781" s="2">
        <v>599.98</v>
      </c>
    </row>
    <row r="3782" spans="1:2" x14ac:dyDescent="0.3">
      <c r="A3782" s="14">
        <v>2017</v>
      </c>
      <c r="B3782" s="2">
        <v>489.99</v>
      </c>
    </row>
    <row r="3783" spans="1:2" x14ac:dyDescent="0.3">
      <c r="A3783" s="14">
        <v>2017</v>
      </c>
      <c r="B3783" s="2">
        <v>429</v>
      </c>
    </row>
    <row r="3784" spans="1:2" x14ac:dyDescent="0.3">
      <c r="A3784" s="14">
        <v>2017</v>
      </c>
      <c r="B3784" s="2">
        <v>329.99</v>
      </c>
    </row>
    <row r="3785" spans="1:2" x14ac:dyDescent="0.3">
      <c r="A3785" s="14">
        <v>2017</v>
      </c>
      <c r="B3785" s="2">
        <v>2999.99</v>
      </c>
    </row>
    <row r="3786" spans="1:2" x14ac:dyDescent="0.3">
      <c r="A3786" s="14">
        <v>2017</v>
      </c>
      <c r="B3786" s="2">
        <v>1680.99</v>
      </c>
    </row>
    <row r="3787" spans="1:2" x14ac:dyDescent="0.3">
      <c r="A3787" s="14">
        <v>2017</v>
      </c>
      <c r="B3787" s="2">
        <v>699.98</v>
      </c>
    </row>
    <row r="3788" spans="1:2" x14ac:dyDescent="0.3">
      <c r="A3788" s="14">
        <v>2017</v>
      </c>
      <c r="B3788" s="2">
        <v>1103.98</v>
      </c>
    </row>
    <row r="3789" spans="1:2" x14ac:dyDescent="0.3">
      <c r="A3789" s="14">
        <v>2017</v>
      </c>
      <c r="B3789" s="2">
        <v>2199.98</v>
      </c>
    </row>
    <row r="3790" spans="1:2" x14ac:dyDescent="0.3">
      <c r="A3790" s="14">
        <v>2017</v>
      </c>
      <c r="B3790" s="2">
        <v>869.99</v>
      </c>
    </row>
    <row r="3791" spans="1:2" x14ac:dyDescent="0.3">
      <c r="A3791" s="14">
        <v>2017</v>
      </c>
      <c r="B3791" s="2">
        <v>2299.9899999999998</v>
      </c>
    </row>
    <row r="3792" spans="1:2" x14ac:dyDescent="0.3">
      <c r="A3792" s="14">
        <v>2017</v>
      </c>
      <c r="B3792" s="2">
        <v>5999.98</v>
      </c>
    </row>
    <row r="3793" spans="1:2" x14ac:dyDescent="0.3">
      <c r="A3793" s="14">
        <v>2017</v>
      </c>
      <c r="B3793" s="2">
        <v>699.98</v>
      </c>
    </row>
    <row r="3794" spans="1:2" x14ac:dyDescent="0.3">
      <c r="A3794" s="14">
        <v>2017</v>
      </c>
      <c r="B3794" s="2">
        <v>1499.98</v>
      </c>
    </row>
    <row r="3795" spans="1:2" x14ac:dyDescent="0.3">
      <c r="A3795" s="14">
        <v>2017</v>
      </c>
      <c r="B3795" s="2">
        <v>833.98</v>
      </c>
    </row>
    <row r="3796" spans="1:2" x14ac:dyDescent="0.3">
      <c r="A3796" s="14">
        <v>2017</v>
      </c>
      <c r="B3796" s="2">
        <v>3199.99</v>
      </c>
    </row>
    <row r="3797" spans="1:2" x14ac:dyDescent="0.3">
      <c r="A3797" s="14">
        <v>2017</v>
      </c>
      <c r="B3797" s="2">
        <v>416.99</v>
      </c>
    </row>
    <row r="3798" spans="1:2" x14ac:dyDescent="0.3">
      <c r="A3798" s="14">
        <v>2017</v>
      </c>
      <c r="B3798" s="2">
        <v>539.98</v>
      </c>
    </row>
    <row r="3799" spans="1:2" x14ac:dyDescent="0.3">
      <c r="A3799" s="14">
        <v>2017</v>
      </c>
      <c r="B3799" s="2">
        <v>5499.99</v>
      </c>
    </row>
    <row r="3800" spans="1:2" x14ac:dyDescent="0.3">
      <c r="A3800" s="14">
        <v>2017</v>
      </c>
      <c r="B3800" s="2">
        <v>469.99</v>
      </c>
    </row>
    <row r="3801" spans="1:2" x14ac:dyDescent="0.3">
      <c r="A3801" s="14">
        <v>2017</v>
      </c>
      <c r="B3801" s="2">
        <v>346.99</v>
      </c>
    </row>
    <row r="3802" spans="1:2" x14ac:dyDescent="0.3">
      <c r="A3802" s="14">
        <v>2017</v>
      </c>
      <c r="B3802" s="2">
        <v>379.98</v>
      </c>
    </row>
    <row r="3803" spans="1:2" x14ac:dyDescent="0.3">
      <c r="A3803" s="14">
        <v>2017</v>
      </c>
      <c r="B3803" s="2">
        <v>2599.9899999999998</v>
      </c>
    </row>
    <row r="3804" spans="1:2" x14ac:dyDescent="0.3">
      <c r="A3804" s="14">
        <v>2017</v>
      </c>
      <c r="B3804" s="2">
        <v>1599.98</v>
      </c>
    </row>
    <row r="3805" spans="1:2" x14ac:dyDescent="0.3">
      <c r="A3805" s="14">
        <v>2017</v>
      </c>
      <c r="B3805" s="2">
        <v>3361.98</v>
      </c>
    </row>
    <row r="3806" spans="1:2" x14ac:dyDescent="0.3">
      <c r="A3806" s="14">
        <v>2017</v>
      </c>
      <c r="B3806" s="2">
        <v>3199.99</v>
      </c>
    </row>
    <row r="3807" spans="1:2" x14ac:dyDescent="0.3">
      <c r="A3807" s="14">
        <v>2017</v>
      </c>
      <c r="B3807" s="2">
        <v>416.99</v>
      </c>
    </row>
    <row r="3808" spans="1:2" x14ac:dyDescent="0.3">
      <c r="A3808" s="14">
        <v>2017</v>
      </c>
      <c r="B3808" s="2">
        <v>1739.98</v>
      </c>
    </row>
    <row r="3809" spans="1:2" x14ac:dyDescent="0.3">
      <c r="A3809" s="14">
        <v>2017</v>
      </c>
      <c r="B3809" s="2">
        <v>1999.98</v>
      </c>
    </row>
    <row r="3810" spans="1:2" x14ac:dyDescent="0.3">
      <c r="A3810" s="14">
        <v>2017</v>
      </c>
      <c r="B3810" s="2">
        <v>2299.9899999999998</v>
      </c>
    </row>
    <row r="3811" spans="1:2" x14ac:dyDescent="0.3">
      <c r="A3811" s="14">
        <v>2017</v>
      </c>
      <c r="B3811" s="2">
        <v>501.98</v>
      </c>
    </row>
    <row r="3812" spans="1:2" x14ac:dyDescent="0.3">
      <c r="A3812" s="14">
        <v>2017</v>
      </c>
      <c r="B3812" s="2">
        <v>269.99</v>
      </c>
    </row>
    <row r="3813" spans="1:2" x14ac:dyDescent="0.3">
      <c r="A3813" s="14">
        <v>2017</v>
      </c>
      <c r="B3813" s="2">
        <v>599.99</v>
      </c>
    </row>
    <row r="3814" spans="1:2" x14ac:dyDescent="0.3">
      <c r="A3814" s="14">
        <v>2017</v>
      </c>
      <c r="B3814" s="2">
        <v>599.99</v>
      </c>
    </row>
    <row r="3815" spans="1:2" x14ac:dyDescent="0.3">
      <c r="A3815" s="14">
        <v>2017</v>
      </c>
      <c r="B3815" s="2">
        <v>469.99</v>
      </c>
    </row>
    <row r="3816" spans="1:2" x14ac:dyDescent="0.3">
      <c r="A3816" s="14">
        <v>2017</v>
      </c>
      <c r="B3816" s="2">
        <v>416.99</v>
      </c>
    </row>
    <row r="3817" spans="1:2" x14ac:dyDescent="0.3">
      <c r="A3817" s="14">
        <v>2017</v>
      </c>
      <c r="B3817" s="2">
        <v>875.99</v>
      </c>
    </row>
    <row r="3818" spans="1:2" x14ac:dyDescent="0.3">
      <c r="A3818" s="14">
        <v>2017</v>
      </c>
      <c r="B3818" s="2">
        <v>1239.98</v>
      </c>
    </row>
    <row r="3819" spans="1:2" x14ac:dyDescent="0.3">
      <c r="A3819" s="14">
        <v>2017</v>
      </c>
      <c r="B3819" s="2">
        <v>249.99</v>
      </c>
    </row>
    <row r="3820" spans="1:2" x14ac:dyDescent="0.3">
      <c r="A3820" s="14">
        <v>2017</v>
      </c>
      <c r="B3820" s="2">
        <v>963.98</v>
      </c>
    </row>
    <row r="3821" spans="1:2" x14ac:dyDescent="0.3">
      <c r="A3821" s="14">
        <v>2017</v>
      </c>
      <c r="B3821" s="2">
        <v>1469.99</v>
      </c>
    </row>
    <row r="3822" spans="1:2" x14ac:dyDescent="0.3">
      <c r="A3822" s="14">
        <v>2017</v>
      </c>
      <c r="B3822" s="2">
        <v>549.99</v>
      </c>
    </row>
    <row r="3823" spans="1:2" x14ac:dyDescent="0.3">
      <c r="A3823" s="14">
        <v>2017</v>
      </c>
      <c r="B3823" s="2">
        <v>599.99</v>
      </c>
    </row>
    <row r="3824" spans="1:2" x14ac:dyDescent="0.3">
      <c r="A3824" s="14">
        <v>2017</v>
      </c>
      <c r="B3824" s="2">
        <v>1199.98</v>
      </c>
    </row>
    <row r="3825" spans="1:2" x14ac:dyDescent="0.3">
      <c r="A3825" s="14">
        <v>2017</v>
      </c>
      <c r="B3825" s="2">
        <v>599.98</v>
      </c>
    </row>
    <row r="3826" spans="1:2" x14ac:dyDescent="0.3">
      <c r="A3826" s="14">
        <v>2017</v>
      </c>
      <c r="B3826" s="2">
        <v>209.99</v>
      </c>
    </row>
    <row r="3827" spans="1:2" x14ac:dyDescent="0.3">
      <c r="A3827" s="14">
        <v>2017</v>
      </c>
      <c r="B3827" s="2">
        <v>659.99</v>
      </c>
    </row>
    <row r="3828" spans="1:2" x14ac:dyDescent="0.3">
      <c r="A3828" s="14">
        <v>2017</v>
      </c>
      <c r="B3828" s="2">
        <v>1319.98</v>
      </c>
    </row>
    <row r="3829" spans="1:2" x14ac:dyDescent="0.3">
      <c r="A3829" s="14">
        <v>2017</v>
      </c>
      <c r="B3829" s="2">
        <v>6999.98</v>
      </c>
    </row>
    <row r="3830" spans="1:2" x14ac:dyDescent="0.3">
      <c r="A3830" s="14">
        <v>2017</v>
      </c>
      <c r="B3830" s="2">
        <v>470.99</v>
      </c>
    </row>
    <row r="3831" spans="1:2" x14ac:dyDescent="0.3">
      <c r="A3831" s="14">
        <v>2017</v>
      </c>
      <c r="B3831" s="2">
        <v>209.99</v>
      </c>
    </row>
    <row r="3832" spans="1:2" x14ac:dyDescent="0.3">
      <c r="A3832" s="14">
        <v>2017</v>
      </c>
      <c r="B3832" s="2">
        <v>599.99</v>
      </c>
    </row>
    <row r="3833" spans="1:2" x14ac:dyDescent="0.3">
      <c r="A3833" s="14">
        <v>2017</v>
      </c>
      <c r="B3833" s="2">
        <v>349.99</v>
      </c>
    </row>
    <row r="3834" spans="1:2" x14ac:dyDescent="0.3">
      <c r="A3834" s="14">
        <v>2017</v>
      </c>
      <c r="B3834" s="2">
        <v>481.99</v>
      </c>
    </row>
    <row r="3835" spans="1:2" x14ac:dyDescent="0.3">
      <c r="A3835" s="14">
        <v>2017</v>
      </c>
      <c r="B3835" s="2">
        <v>209.99</v>
      </c>
    </row>
    <row r="3836" spans="1:2" x14ac:dyDescent="0.3">
      <c r="A3836" s="14">
        <v>2017</v>
      </c>
      <c r="B3836" s="2">
        <v>599.98</v>
      </c>
    </row>
    <row r="3837" spans="1:2" x14ac:dyDescent="0.3">
      <c r="A3837" s="14">
        <v>2017</v>
      </c>
      <c r="B3837" s="2">
        <v>469.99</v>
      </c>
    </row>
    <row r="3838" spans="1:2" x14ac:dyDescent="0.3">
      <c r="A3838" s="14">
        <v>2017</v>
      </c>
      <c r="B3838" s="2">
        <v>416.99</v>
      </c>
    </row>
    <row r="3839" spans="1:2" x14ac:dyDescent="0.3">
      <c r="A3839" s="14">
        <v>2017</v>
      </c>
      <c r="B3839" s="2">
        <v>3361.98</v>
      </c>
    </row>
    <row r="3840" spans="1:2" x14ac:dyDescent="0.3">
      <c r="A3840" s="14">
        <v>2017</v>
      </c>
      <c r="B3840" s="2">
        <v>4999.9799999999996</v>
      </c>
    </row>
    <row r="3841" spans="1:2" x14ac:dyDescent="0.3">
      <c r="A3841" s="14">
        <v>2017</v>
      </c>
      <c r="B3841" s="2">
        <v>963.98</v>
      </c>
    </row>
    <row r="3842" spans="1:2" x14ac:dyDescent="0.3">
      <c r="A3842" s="14">
        <v>2017</v>
      </c>
      <c r="B3842" s="2">
        <v>1999.98</v>
      </c>
    </row>
    <row r="3843" spans="1:2" x14ac:dyDescent="0.3">
      <c r="A3843" s="14">
        <v>2017</v>
      </c>
      <c r="B3843" s="2">
        <v>599.99</v>
      </c>
    </row>
    <row r="3844" spans="1:2" x14ac:dyDescent="0.3">
      <c r="A3844" s="14">
        <v>2017</v>
      </c>
      <c r="B3844" s="2">
        <v>659.99</v>
      </c>
    </row>
    <row r="3845" spans="1:2" x14ac:dyDescent="0.3">
      <c r="A3845" s="14">
        <v>2018</v>
      </c>
      <c r="B3845" s="2">
        <v>250.99</v>
      </c>
    </row>
    <row r="3846" spans="1:2" x14ac:dyDescent="0.3">
      <c r="A3846" s="14">
        <v>2018</v>
      </c>
      <c r="B3846" s="2">
        <v>4999.9799999999996</v>
      </c>
    </row>
    <row r="3847" spans="1:2" x14ac:dyDescent="0.3">
      <c r="A3847" s="14">
        <v>2018</v>
      </c>
      <c r="B3847" s="2">
        <v>899.99</v>
      </c>
    </row>
    <row r="3848" spans="1:2" x14ac:dyDescent="0.3">
      <c r="A3848" s="14">
        <v>2018</v>
      </c>
      <c r="B3848" s="2">
        <v>999.99</v>
      </c>
    </row>
    <row r="3849" spans="1:2" x14ac:dyDescent="0.3">
      <c r="A3849" s="14">
        <v>2018</v>
      </c>
      <c r="B3849" s="2">
        <v>2999.99</v>
      </c>
    </row>
    <row r="3850" spans="1:2" x14ac:dyDescent="0.3">
      <c r="A3850" s="14">
        <v>2018</v>
      </c>
      <c r="B3850" s="2">
        <v>899.99</v>
      </c>
    </row>
    <row r="3851" spans="1:2" x14ac:dyDescent="0.3">
      <c r="A3851" s="14">
        <v>2018</v>
      </c>
      <c r="B3851" s="2">
        <v>2999.99</v>
      </c>
    </row>
    <row r="3852" spans="1:2" x14ac:dyDescent="0.3">
      <c r="A3852" s="14">
        <v>2018</v>
      </c>
      <c r="B3852" s="2">
        <v>2499.9899999999998</v>
      </c>
    </row>
    <row r="3853" spans="1:2" x14ac:dyDescent="0.3">
      <c r="A3853" s="14">
        <v>2018</v>
      </c>
      <c r="B3853" s="2">
        <v>5599.98</v>
      </c>
    </row>
    <row r="3854" spans="1:2" x14ac:dyDescent="0.3">
      <c r="A3854" s="14">
        <v>2018</v>
      </c>
      <c r="B3854" s="2">
        <v>399.98</v>
      </c>
    </row>
    <row r="3855" spans="1:2" x14ac:dyDescent="0.3">
      <c r="A3855" s="14">
        <v>2018</v>
      </c>
      <c r="B3855" s="2">
        <v>3099.98</v>
      </c>
    </row>
    <row r="3856" spans="1:2" x14ac:dyDescent="0.3">
      <c r="A3856" s="14">
        <v>2018</v>
      </c>
      <c r="B3856" s="2">
        <v>1799.98</v>
      </c>
    </row>
    <row r="3857" spans="1:2" x14ac:dyDescent="0.3">
      <c r="A3857" s="14">
        <v>2018</v>
      </c>
      <c r="B3857" s="2">
        <v>2999.98</v>
      </c>
    </row>
    <row r="3858" spans="1:2" x14ac:dyDescent="0.3">
      <c r="A3858" s="14">
        <v>2018</v>
      </c>
      <c r="B3858" s="2">
        <v>919.99</v>
      </c>
    </row>
    <row r="3859" spans="1:2" x14ac:dyDescent="0.3">
      <c r="A3859" s="14">
        <v>2018</v>
      </c>
      <c r="B3859" s="2">
        <v>749.99</v>
      </c>
    </row>
    <row r="3860" spans="1:2" x14ac:dyDescent="0.3">
      <c r="A3860" s="14">
        <v>2018</v>
      </c>
      <c r="B3860" s="2">
        <v>1839.98</v>
      </c>
    </row>
    <row r="3861" spans="1:2" x14ac:dyDescent="0.3">
      <c r="A3861" s="14">
        <v>2018</v>
      </c>
      <c r="B3861" s="2">
        <v>319.99</v>
      </c>
    </row>
    <row r="3862" spans="1:2" x14ac:dyDescent="0.3">
      <c r="A3862" s="14">
        <v>2018</v>
      </c>
      <c r="B3862" s="2">
        <v>749.99</v>
      </c>
    </row>
    <row r="3863" spans="1:2" x14ac:dyDescent="0.3">
      <c r="A3863" s="14">
        <v>2018</v>
      </c>
      <c r="B3863" s="2">
        <v>599.99</v>
      </c>
    </row>
    <row r="3864" spans="1:2" x14ac:dyDescent="0.3">
      <c r="A3864" s="14">
        <v>2018</v>
      </c>
      <c r="B3864" s="2">
        <v>1099.99</v>
      </c>
    </row>
    <row r="3865" spans="1:2" x14ac:dyDescent="0.3">
      <c r="A3865" s="14">
        <v>2018</v>
      </c>
      <c r="B3865" s="2">
        <v>416.99</v>
      </c>
    </row>
    <row r="3866" spans="1:2" x14ac:dyDescent="0.3">
      <c r="A3866" s="14">
        <v>2018</v>
      </c>
      <c r="B3866" s="2">
        <v>2699.99</v>
      </c>
    </row>
    <row r="3867" spans="1:2" x14ac:dyDescent="0.3">
      <c r="A3867" s="14">
        <v>2018</v>
      </c>
      <c r="B3867" s="2">
        <v>639.98</v>
      </c>
    </row>
    <row r="3868" spans="1:2" x14ac:dyDescent="0.3">
      <c r="A3868" s="14">
        <v>2018</v>
      </c>
      <c r="B3868" s="2">
        <v>269.99</v>
      </c>
    </row>
    <row r="3869" spans="1:2" x14ac:dyDescent="0.3">
      <c r="A3869" s="14">
        <v>2018</v>
      </c>
      <c r="B3869" s="2">
        <v>479.99</v>
      </c>
    </row>
    <row r="3870" spans="1:2" x14ac:dyDescent="0.3">
      <c r="A3870" s="14">
        <v>2018</v>
      </c>
      <c r="B3870" s="2">
        <v>1359.98</v>
      </c>
    </row>
    <row r="3871" spans="1:2" x14ac:dyDescent="0.3">
      <c r="A3871" s="14">
        <v>2018</v>
      </c>
      <c r="B3871" s="2">
        <v>859.98</v>
      </c>
    </row>
    <row r="3872" spans="1:2" x14ac:dyDescent="0.3">
      <c r="A3872" s="14">
        <v>2018</v>
      </c>
      <c r="B3872" s="2">
        <v>979.98</v>
      </c>
    </row>
    <row r="3873" spans="1:2" x14ac:dyDescent="0.3">
      <c r="A3873" s="14">
        <v>2018</v>
      </c>
      <c r="B3873" s="2">
        <v>279.99</v>
      </c>
    </row>
    <row r="3874" spans="1:2" x14ac:dyDescent="0.3">
      <c r="A3874" s="14">
        <v>2018</v>
      </c>
      <c r="B3874" s="2">
        <v>2599.9899999999998</v>
      </c>
    </row>
    <row r="3875" spans="1:2" x14ac:dyDescent="0.3">
      <c r="A3875" s="14">
        <v>2018</v>
      </c>
      <c r="B3875" s="2">
        <v>369.99</v>
      </c>
    </row>
    <row r="3876" spans="1:2" x14ac:dyDescent="0.3">
      <c r="A3876" s="14">
        <v>2018</v>
      </c>
      <c r="B3876" s="2">
        <v>3599.98</v>
      </c>
    </row>
    <row r="3877" spans="1:2" x14ac:dyDescent="0.3">
      <c r="A3877" s="14">
        <v>2018</v>
      </c>
      <c r="B3877" s="2">
        <v>799.99</v>
      </c>
    </row>
    <row r="3878" spans="1:2" x14ac:dyDescent="0.3">
      <c r="A3878" s="14">
        <v>2018</v>
      </c>
      <c r="B3878" s="2">
        <v>369.99</v>
      </c>
    </row>
    <row r="3879" spans="1:2" x14ac:dyDescent="0.3">
      <c r="A3879" s="14">
        <v>2018</v>
      </c>
      <c r="B3879" s="2">
        <v>419.98</v>
      </c>
    </row>
    <row r="3880" spans="1:2" x14ac:dyDescent="0.3">
      <c r="A3880" s="14">
        <v>2018</v>
      </c>
      <c r="B3880" s="2">
        <v>1839.98</v>
      </c>
    </row>
    <row r="3881" spans="1:2" x14ac:dyDescent="0.3">
      <c r="A3881" s="14">
        <v>2018</v>
      </c>
      <c r="B3881" s="2">
        <v>279.99</v>
      </c>
    </row>
    <row r="3882" spans="1:2" x14ac:dyDescent="0.3">
      <c r="A3882" s="14">
        <v>2018</v>
      </c>
      <c r="B3882" s="2">
        <v>9999.98</v>
      </c>
    </row>
    <row r="3883" spans="1:2" x14ac:dyDescent="0.3">
      <c r="A3883" s="14">
        <v>2018</v>
      </c>
      <c r="B3883" s="2">
        <v>1359.98</v>
      </c>
    </row>
    <row r="3884" spans="1:2" x14ac:dyDescent="0.3">
      <c r="A3884" s="14">
        <v>2018</v>
      </c>
      <c r="B3884" s="2">
        <v>599.98</v>
      </c>
    </row>
    <row r="3885" spans="1:2" x14ac:dyDescent="0.3">
      <c r="A3885" s="14">
        <v>2018</v>
      </c>
      <c r="B3885" s="2">
        <v>549.99</v>
      </c>
    </row>
    <row r="3886" spans="1:2" x14ac:dyDescent="0.3">
      <c r="A3886" s="14">
        <v>2018</v>
      </c>
      <c r="B3886" s="2">
        <v>647.99</v>
      </c>
    </row>
    <row r="3887" spans="1:2" x14ac:dyDescent="0.3">
      <c r="A3887" s="14">
        <v>2018</v>
      </c>
      <c r="B3887" s="2">
        <v>9999.98</v>
      </c>
    </row>
    <row r="3888" spans="1:2" x14ac:dyDescent="0.3">
      <c r="A3888" s="14">
        <v>2018</v>
      </c>
      <c r="B3888" s="2">
        <v>8999.98</v>
      </c>
    </row>
    <row r="3889" spans="1:2" x14ac:dyDescent="0.3">
      <c r="A3889" s="14">
        <v>2018</v>
      </c>
      <c r="B3889" s="2">
        <v>219.98</v>
      </c>
    </row>
    <row r="3890" spans="1:2" x14ac:dyDescent="0.3">
      <c r="A3890" s="14">
        <v>2018</v>
      </c>
      <c r="B3890" s="2">
        <v>269.99</v>
      </c>
    </row>
    <row r="3891" spans="1:2" x14ac:dyDescent="0.3">
      <c r="A3891" s="14">
        <v>2018</v>
      </c>
      <c r="B3891" s="2">
        <v>2299.9899999999998</v>
      </c>
    </row>
    <row r="3892" spans="1:2" x14ac:dyDescent="0.3">
      <c r="A3892" s="14">
        <v>2018</v>
      </c>
      <c r="B3892" s="2">
        <v>4499.9799999999996</v>
      </c>
    </row>
    <row r="3893" spans="1:2" x14ac:dyDescent="0.3">
      <c r="A3893" s="14">
        <v>2018</v>
      </c>
      <c r="B3893" s="2">
        <v>1999.98</v>
      </c>
    </row>
    <row r="3894" spans="1:2" x14ac:dyDescent="0.3">
      <c r="A3894" s="14">
        <v>2018</v>
      </c>
      <c r="B3894" s="2">
        <v>6499.99</v>
      </c>
    </row>
    <row r="3895" spans="1:2" x14ac:dyDescent="0.3">
      <c r="A3895" s="14">
        <v>2018</v>
      </c>
      <c r="B3895" s="2">
        <v>539.98</v>
      </c>
    </row>
    <row r="3896" spans="1:2" x14ac:dyDescent="0.3">
      <c r="A3896" s="14">
        <v>2018</v>
      </c>
      <c r="B3896" s="2">
        <v>3999.99</v>
      </c>
    </row>
    <row r="3897" spans="1:2" x14ac:dyDescent="0.3">
      <c r="A3897" s="14">
        <v>2018</v>
      </c>
      <c r="B3897" s="2">
        <v>2799.99</v>
      </c>
    </row>
    <row r="3898" spans="1:2" x14ac:dyDescent="0.3">
      <c r="A3898" s="14">
        <v>2018</v>
      </c>
      <c r="B3898" s="2">
        <v>4999.99</v>
      </c>
    </row>
    <row r="3899" spans="1:2" x14ac:dyDescent="0.3">
      <c r="A3899" s="14">
        <v>2018</v>
      </c>
      <c r="B3899" s="2">
        <v>12999.98</v>
      </c>
    </row>
    <row r="3900" spans="1:2" x14ac:dyDescent="0.3">
      <c r="A3900" s="14">
        <v>2018</v>
      </c>
      <c r="B3900" s="2">
        <v>3199.99</v>
      </c>
    </row>
    <row r="3901" spans="1:2" x14ac:dyDescent="0.3">
      <c r="A3901" s="14">
        <v>2018</v>
      </c>
      <c r="B3901" s="2">
        <v>2599.9899999999998</v>
      </c>
    </row>
    <row r="3902" spans="1:2" x14ac:dyDescent="0.3">
      <c r="A3902" s="14">
        <v>2018</v>
      </c>
      <c r="B3902" s="2">
        <v>419.98</v>
      </c>
    </row>
    <row r="3903" spans="1:2" x14ac:dyDescent="0.3">
      <c r="A3903" s="14">
        <v>2018</v>
      </c>
      <c r="B3903" s="2">
        <v>1699.98</v>
      </c>
    </row>
    <row r="3904" spans="1:2" x14ac:dyDescent="0.3">
      <c r="A3904" s="14">
        <v>2018</v>
      </c>
      <c r="B3904" s="2">
        <v>1499.98</v>
      </c>
    </row>
    <row r="3905" spans="1:2" x14ac:dyDescent="0.3">
      <c r="A3905" s="14">
        <v>2018</v>
      </c>
      <c r="B3905" s="2">
        <v>10999.98</v>
      </c>
    </row>
    <row r="3906" spans="1:2" x14ac:dyDescent="0.3">
      <c r="A3906" s="14">
        <v>2018</v>
      </c>
      <c r="B3906" s="2">
        <v>1799.98</v>
      </c>
    </row>
    <row r="3907" spans="1:2" x14ac:dyDescent="0.3">
      <c r="A3907" s="14">
        <v>2018</v>
      </c>
      <c r="B3907" s="2">
        <v>501.98</v>
      </c>
    </row>
    <row r="3908" spans="1:2" x14ac:dyDescent="0.3">
      <c r="A3908" s="14">
        <v>2018</v>
      </c>
      <c r="B3908" s="2">
        <v>1559.99</v>
      </c>
    </row>
    <row r="3909" spans="1:2" x14ac:dyDescent="0.3">
      <c r="A3909" s="14">
        <v>2018</v>
      </c>
      <c r="B3909" s="2">
        <v>209.99</v>
      </c>
    </row>
    <row r="3910" spans="1:2" x14ac:dyDescent="0.3">
      <c r="A3910" s="14">
        <v>2018</v>
      </c>
      <c r="B3910" s="2">
        <v>559.99</v>
      </c>
    </row>
    <row r="3911" spans="1:2" x14ac:dyDescent="0.3">
      <c r="A3911" s="14">
        <v>2018</v>
      </c>
      <c r="B3911" s="2">
        <v>299.99</v>
      </c>
    </row>
    <row r="3912" spans="1:2" x14ac:dyDescent="0.3">
      <c r="A3912" s="14">
        <v>2018</v>
      </c>
      <c r="B3912" s="2">
        <v>6999.98</v>
      </c>
    </row>
    <row r="3913" spans="1:2" x14ac:dyDescent="0.3">
      <c r="A3913" s="14">
        <v>2018</v>
      </c>
      <c r="B3913" s="2">
        <v>693.98</v>
      </c>
    </row>
    <row r="3914" spans="1:2" x14ac:dyDescent="0.3">
      <c r="A3914" s="14">
        <v>2018</v>
      </c>
      <c r="B3914" s="2">
        <v>3299.99</v>
      </c>
    </row>
    <row r="3915" spans="1:2" x14ac:dyDescent="0.3">
      <c r="A3915" s="14">
        <v>2018</v>
      </c>
      <c r="B3915" s="2">
        <v>1599.98</v>
      </c>
    </row>
    <row r="3916" spans="1:2" x14ac:dyDescent="0.3">
      <c r="A3916" s="14">
        <v>2018</v>
      </c>
      <c r="B3916" s="2">
        <v>1103.98</v>
      </c>
    </row>
    <row r="3917" spans="1:2" x14ac:dyDescent="0.3">
      <c r="A3917" s="14">
        <v>2018</v>
      </c>
      <c r="B3917" s="2">
        <v>999.99</v>
      </c>
    </row>
    <row r="3918" spans="1:2" x14ac:dyDescent="0.3">
      <c r="A3918" s="14">
        <v>2018</v>
      </c>
      <c r="B3918" s="2">
        <v>4999.99</v>
      </c>
    </row>
    <row r="3919" spans="1:2" x14ac:dyDescent="0.3">
      <c r="A3919" s="14">
        <v>2018</v>
      </c>
      <c r="B3919" s="2">
        <v>9999.98</v>
      </c>
    </row>
    <row r="3920" spans="1:2" x14ac:dyDescent="0.3">
      <c r="A3920" s="14">
        <v>2018</v>
      </c>
      <c r="B3920" s="2">
        <v>6399.98</v>
      </c>
    </row>
    <row r="3921" spans="1:2" x14ac:dyDescent="0.3">
      <c r="A3921" s="14">
        <v>2018</v>
      </c>
      <c r="B3921" s="2">
        <v>3098</v>
      </c>
    </row>
    <row r="3922" spans="1:2" x14ac:dyDescent="0.3">
      <c r="A3922" s="14">
        <v>2018</v>
      </c>
      <c r="B3922" s="2">
        <v>1499.98</v>
      </c>
    </row>
    <row r="3923" spans="1:2" x14ac:dyDescent="0.3">
      <c r="A3923" s="14">
        <v>2018</v>
      </c>
      <c r="B3923" s="2">
        <v>2999.98</v>
      </c>
    </row>
    <row r="3924" spans="1:2" x14ac:dyDescent="0.3">
      <c r="A3924" s="14">
        <v>2018</v>
      </c>
      <c r="B3924" s="2">
        <v>4499.99</v>
      </c>
    </row>
    <row r="3925" spans="1:2" x14ac:dyDescent="0.3">
      <c r="A3925" s="14">
        <v>2018</v>
      </c>
      <c r="B3925" s="2">
        <v>898</v>
      </c>
    </row>
    <row r="3926" spans="1:2" x14ac:dyDescent="0.3">
      <c r="A3926" s="14">
        <v>2018</v>
      </c>
      <c r="B3926" s="2">
        <v>749.99</v>
      </c>
    </row>
    <row r="3927" spans="1:2" x14ac:dyDescent="0.3">
      <c r="A3927" s="14">
        <v>2018</v>
      </c>
      <c r="B3927" s="2">
        <v>179.98</v>
      </c>
    </row>
    <row r="3928" spans="1:2" x14ac:dyDescent="0.3">
      <c r="A3928" s="14">
        <v>2018</v>
      </c>
      <c r="B3928" s="2">
        <v>10599.98</v>
      </c>
    </row>
    <row r="3929" spans="1:2" x14ac:dyDescent="0.3">
      <c r="A3929" s="14">
        <v>2018</v>
      </c>
      <c r="B3929" s="2">
        <v>749.99</v>
      </c>
    </row>
    <row r="3930" spans="1:2" x14ac:dyDescent="0.3">
      <c r="A3930" s="14">
        <v>2018</v>
      </c>
      <c r="B3930" s="2">
        <v>4999.99</v>
      </c>
    </row>
    <row r="3931" spans="1:2" x14ac:dyDescent="0.3">
      <c r="A3931" s="14">
        <v>2018</v>
      </c>
      <c r="B3931" s="2">
        <v>5499.99</v>
      </c>
    </row>
    <row r="3932" spans="1:2" x14ac:dyDescent="0.3">
      <c r="A3932" s="14">
        <v>2018</v>
      </c>
      <c r="B3932" s="2">
        <v>9999.98</v>
      </c>
    </row>
    <row r="3933" spans="1:2" x14ac:dyDescent="0.3">
      <c r="A3933" s="14">
        <v>2018</v>
      </c>
      <c r="B3933" s="2">
        <v>1799.99</v>
      </c>
    </row>
    <row r="3934" spans="1:2" x14ac:dyDescent="0.3">
      <c r="A3934" s="14">
        <v>2018</v>
      </c>
      <c r="B3934" s="2">
        <v>4499.9799999999996</v>
      </c>
    </row>
    <row r="3935" spans="1:2" x14ac:dyDescent="0.3">
      <c r="A3935" s="14">
        <v>2018</v>
      </c>
      <c r="B3935" s="2">
        <v>9999.98</v>
      </c>
    </row>
    <row r="3936" spans="1:2" x14ac:dyDescent="0.3">
      <c r="A3936" s="14">
        <v>2018</v>
      </c>
      <c r="B3936" s="2">
        <v>3098</v>
      </c>
    </row>
    <row r="3937" spans="1:2" x14ac:dyDescent="0.3">
      <c r="A3937" s="14">
        <v>2018</v>
      </c>
      <c r="B3937" s="2">
        <v>3499.99</v>
      </c>
    </row>
    <row r="3938" spans="1:2" x14ac:dyDescent="0.3">
      <c r="A3938" s="14">
        <v>2018</v>
      </c>
      <c r="B3938" s="2">
        <v>749.99</v>
      </c>
    </row>
    <row r="3939" spans="1:2" x14ac:dyDescent="0.3">
      <c r="A3939" s="14">
        <v>2018</v>
      </c>
      <c r="B3939" s="2">
        <v>2599.9899999999998</v>
      </c>
    </row>
    <row r="3940" spans="1:2" x14ac:dyDescent="0.3">
      <c r="A3940" s="14">
        <v>2018</v>
      </c>
      <c r="B3940" s="2">
        <v>2599.9899999999998</v>
      </c>
    </row>
    <row r="3941" spans="1:2" x14ac:dyDescent="0.3">
      <c r="A3941" s="14">
        <v>2018</v>
      </c>
      <c r="B3941" s="2">
        <v>2299.9899999999998</v>
      </c>
    </row>
    <row r="3942" spans="1:2" x14ac:dyDescent="0.3">
      <c r="A3942" s="14">
        <v>2018</v>
      </c>
      <c r="B3942" s="2">
        <v>539.98</v>
      </c>
    </row>
    <row r="3943" spans="1:2" x14ac:dyDescent="0.3">
      <c r="A3943" s="14">
        <v>2018</v>
      </c>
      <c r="B3943" s="2">
        <v>559.98</v>
      </c>
    </row>
    <row r="3944" spans="1:2" x14ac:dyDescent="0.3">
      <c r="A3944" s="14">
        <v>2018</v>
      </c>
      <c r="B3944" s="2">
        <v>1499.99</v>
      </c>
    </row>
    <row r="3945" spans="1:2" x14ac:dyDescent="0.3">
      <c r="A3945" s="14">
        <v>2018</v>
      </c>
      <c r="B3945" s="2">
        <v>1799.99</v>
      </c>
    </row>
    <row r="3946" spans="1:2" x14ac:dyDescent="0.3">
      <c r="A3946" s="14">
        <v>2018</v>
      </c>
      <c r="B3946" s="2">
        <v>1751.98</v>
      </c>
    </row>
    <row r="3947" spans="1:2" x14ac:dyDescent="0.3">
      <c r="A3947" s="14">
        <v>2018</v>
      </c>
      <c r="B3947" s="2">
        <v>559.98</v>
      </c>
    </row>
    <row r="3948" spans="1:2" x14ac:dyDescent="0.3">
      <c r="A3948" s="14">
        <v>2018</v>
      </c>
      <c r="B3948" s="2">
        <v>299.98</v>
      </c>
    </row>
    <row r="3949" spans="1:2" x14ac:dyDescent="0.3">
      <c r="A3949" s="14">
        <v>2018</v>
      </c>
      <c r="B3949" s="2">
        <v>489.99</v>
      </c>
    </row>
    <row r="3950" spans="1:2" x14ac:dyDescent="0.3">
      <c r="A3950" s="14">
        <v>2018</v>
      </c>
      <c r="B3950" s="2">
        <v>833.98</v>
      </c>
    </row>
    <row r="3951" spans="1:2" x14ac:dyDescent="0.3">
      <c r="A3951" s="14">
        <v>2018</v>
      </c>
      <c r="B3951" s="2">
        <v>639.99</v>
      </c>
    </row>
    <row r="3952" spans="1:2" x14ac:dyDescent="0.3">
      <c r="A3952" s="14">
        <v>2018</v>
      </c>
      <c r="B3952" s="2">
        <v>799.99</v>
      </c>
    </row>
    <row r="3953" spans="1:2" x14ac:dyDescent="0.3">
      <c r="A3953" s="14">
        <v>2018</v>
      </c>
      <c r="B3953" s="2">
        <v>299.98</v>
      </c>
    </row>
    <row r="3954" spans="1:2" x14ac:dyDescent="0.3">
      <c r="A3954" s="14">
        <v>2018</v>
      </c>
      <c r="B3954" s="2">
        <v>1499.98</v>
      </c>
    </row>
    <row r="3955" spans="1:2" x14ac:dyDescent="0.3">
      <c r="A3955" s="14">
        <v>2018</v>
      </c>
      <c r="B3955" s="2">
        <v>279.99</v>
      </c>
    </row>
    <row r="3956" spans="1:2" x14ac:dyDescent="0.3">
      <c r="A3956" s="14">
        <v>2018</v>
      </c>
      <c r="B3956" s="2">
        <v>2599.9899999999998</v>
      </c>
    </row>
    <row r="3957" spans="1:2" x14ac:dyDescent="0.3">
      <c r="A3957" s="14">
        <v>2018</v>
      </c>
      <c r="B3957" s="2">
        <v>7499.99</v>
      </c>
    </row>
    <row r="3958" spans="1:2" x14ac:dyDescent="0.3">
      <c r="A3958" s="14">
        <v>2018</v>
      </c>
      <c r="B3958" s="2">
        <v>899.98</v>
      </c>
    </row>
    <row r="3959" spans="1:2" x14ac:dyDescent="0.3">
      <c r="A3959" s="14">
        <v>2018</v>
      </c>
      <c r="B3959" s="2">
        <v>2599.9899999999998</v>
      </c>
    </row>
    <row r="3960" spans="1:2" x14ac:dyDescent="0.3">
      <c r="A3960" s="14">
        <v>2018</v>
      </c>
      <c r="B3960" s="2">
        <v>5999.98</v>
      </c>
    </row>
    <row r="3961" spans="1:2" x14ac:dyDescent="0.3">
      <c r="A3961" s="14">
        <v>2018</v>
      </c>
      <c r="B3961" s="2">
        <v>639.98</v>
      </c>
    </row>
    <row r="3962" spans="1:2" x14ac:dyDescent="0.3">
      <c r="A3962" s="14">
        <v>2018</v>
      </c>
      <c r="B3962" s="2">
        <v>3599.98</v>
      </c>
    </row>
    <row r="3963" spans="1:2" x14ac:dyDescent="0.3">
      <c r="A3963" s="14">
        <v>2018</v>
      </c>
      <c r="B3963" s="2">
        <v>1559.99</v>
      </c>
    </row>
    <row r="3964" spans="1:2" x14ac:dyDescent="0.3">
      <c r="A3964" s="14">
        <v>2018</v>
      </c>
      <c r="B3964" s="2">
        <v>919.99</v>
      </c>
    </row>
    <row r="3965" spans="1:2" x14ac:dyDescent="0.3">
      <c r="A3965" s="14">
        <v>2018</v>
      </c>
      <c r="B3965" s="2">
        <v>1799.98</v>
      </c>
    </row>
    <row r="3966" spans="1:2" x14ac:dyDescent="0.3">
      <c r="A3966" s="14">
        <v>2018</v>
      </c>
      <c r="B3966" s="2">
        <v>279.99</v>
      </c>
    </row>
    <row r="3967" spans="1:2" x14ac:dyDescent="0.3">
      <c r="A3967" s="14">
        <v>2018</v>
      </c>
      <c r="B3967" s="2">
        <v>659.99</v>
      </c>
    </row>
    <row r="3968" spans="1:2" x14ac:dyDescent="0.3">
      <c r="A3968" s="14">
        <v>2018</v>
      </c>
      <c r="B3968" s="2">
        <v>1632.99</v>
      </c>
    </row>
    <row r="3969" spans="1:2" x14ac:dyDescent="0.3">
      <c r="A3969" s="14">
        <v>2018</v>
      </c>
      <c r="B3969" s="2">
        <v>1499.98</v>
      </c>
    </row>
    <row r="3970" spans="1:2" x14ac:dyDescent="0.3">
      <c r="A3970" s="14">
        <v>2018</v>
      </c>
      <c r="B3970" s="2">
        <v>4999.99</v>
      </c>
    </row>
    <row r="3971" spans="1:2" x14ac:dyDescent="0.3">
      <c r="A3971" s="14">
        <v>2018</v>
      </c>
      <c r="B3971" s="2">
        <v>2698</v>
      </c>
    </row>
    <row r="3972" spans="1:2" x14ac:dyDescent="0.3">
      <c r="A3972" s="14">
        <v>2018</v>
      </c>
      <c r="B3972" s="2">
        <v>1999.98</v>
      </c>
    </row>
    <row r="3973" spans="1:2" x14ac:dyDescent="0.3">
      <c r="A3973" s="14">
        <v>2018</v>
      </c>
      <c r="B3973" s="2">
        <v>7199.98</v>
      </c>
    </row>
    <row r="3974" spans="1:2" x14ac:dyDescent="0.3">
      <c r="A3974" s="14">
        <v>2018</v>
      </c>
      <c r="B3974" s="2">
        <v>5799.98</v>
      </c>
    </row>
    <row r="3975" spans="1:2" x14ac:dyDescent="0.3">
      <c r="A3975" s="14">
        <v>2018</v>
      </c>
      <c r="B3975" s="2">
        <v>501.98</v>
      </c>
    </row>
    <row r="3976" spans="1:2" x14ac:dyDescent="0.3">
      <c r="A3976" s="14">
        <v>2018</v>
      </c>
      <c r="B3976" s="2">
        <v>647.99</v>
      </c>
    </row>
    <row r="3977" spans="1:2" x14ac:dyDescent="0.3">
      <c r="A3977" s="14">
        <v>2018</v>
      </c>
      <c r="B3977" s="2">
        <v>23999.98</v>
      </c>
    </row>
    <row r="3978" spans="1:2" x14ac:dyDescent="0.3">
      <c r="A3978" s="14">
        <v>2018</v>
      </c>
      <c r="B3978" s="2">
        <v>2499.9899999999998</v>
      </c>
    </row>
    <row r="3979" spans="1:2" x14ac:dyDescent="0.3">
      <c r="A3979" s="14">
        <v>2018</v>
      </c>
      <c r="B3979" s="2">
        <v>470.99</v>
      </c>
    </row>
    <row r="3980" spans="1:2" x14ac:dyDescent="0.3">
      <c r="A3980" s="14">
        <v>2018</v>
      </c>
      <c r="B3980" s="2">
        <v>1549.99</v>
      </c>
    </row>
    <row r="3981" spans="1:2" x14ac:dyDescent="0.3">
      <c r="A3981" s="14">
        <v>2018</v>
      </c>
      <c r="B3981" s="2">
        <v>4999.99</v>
      </c>
    </row>
    <row r="3982" spans="1:2" x14ac:dyDescent="0.3">
      <c r="A3982" s="14">
        <v>2018</v>
      </c>
      <c r="B3982" s="2">
        <v>749.99</v>
      </c>
    </row>
    <row r="3983" spans="1:2" x14ac:dyDescent="0.3">
      <c r="A3983" s="14">
        <v>2018</v>
      </c>
      <c r="B3983" s="2">
        <v>3199.99</v>
      </c>
    </row>
    <row r="3984" spans="1:2" x14ac:dyDescent="0.3">
      <c r="A3984" s="14">
        <v>2018</v>
      </c>
      <c r="B3984" s="2">
        <v>3798</v>
      </c>
    </row>
    <row r="3985" spans="1:2" x14ac:dyDescent="0.3">
      <c r="A3985" s="14">
        <v>2018</v>
      </c>
      <c r="B3985" s="2">
        <v>3499.99</v>
      </c>
    </row>
    <row r="3986" spans="1:2" x14ac:dyDescent="0.3">
      <c r="A3986" s="14">
        <v>2018</v>
      </c>
      <c r="B3986" s="2">
        <v>1499.99</v>
      </c>
    </row>
    <row r="3987" spans="1:2" x14ac:dyDescent="0.3">
      <c r="A3987" s="14">
        <v>2018</v>
      </c>
      <c r="B3987" s="2">
        <v>5198</v>
      </c>
    </row>
    <row r="3988" spans="1:2" x14ac:dyDescent="0.3">
      <c r="A3988" s="14">
        <v>2018</v>
      </c>
      <c r="B3988" s="2">
        <v>1499</v>
      </c>
    </row>
    <row r="3989" spans="1:2" x14ac:dyDescent="0.3">
      <c r="A3989" s="14">
        <v>2018</v>
      </c>
      <c r="B3989" s="2">
        <v>1099.98</v>
      </c>
    </row>
    <row r="3990" spans="1:2" x14ac:dyDescent="0.3">
      <c r="A3990" s="14">
        <v>2018</v>
      </c>
      <c r="B3990" s="2">
        <v>250.99</v>
      </c>
    </row>
    <row r="3991" spans="1:2" x14ac:dyDescent="0.3">
      <c r="A3991" s="14">
        <v>2018</v>
      </c>
      <c r="B3991" s="2">
        <v>979.98</v>
      </c>
    </row>
    <row r="3992" spans="1:2" x14ac:dyDescent="0.3">
      <c r="A3992" s="14">
        <v>2018</v>
      </c>
      <c r="B3992" s="2">
        <v>4499.99</v>
      </c>
    </row>
    <row r="3993" spans="1:2" x14ac:dyDescent="0.3">
      <c r="A3993" s="14">
        <v>2018</v>
      </c>
      <c r="B3993" s="2">
        <v>539.98</v>
      </c>
    </row>
    <row r="3994" spans="1:2" x14ac:dyDescent="0.3">
      <c r="A3994" s="14">
        <v>2018</v>
      </c>
      <c r="B3994" s="2">
        <v>3999.99</v>
      </c>
    </row>
    <row r="3995" spans="1:2" x14ac:dyDescent="0.3">
      <c r="A3995" s="14">
        <v>2018</v>
      </c>
      <c r="B3995" s="2">
        <v>419.98</v>
      </c>
    </row>
    <row r="3996" spans="1:2" x14ac:dyDescent="0.3">
      <c r="A3996" s="14">
        <v>2018</v>
      </c>
      <c r="B3996" s="2">
        <v>3599.98</v>
      </c>
    </row>
    <row r="3997" spans="1:2" x14ac:dyDescent="0.3">
      <c r="A3997" s="14">
        <v>2018</v>
      </c>
      <c r="B3997" s="2">
        <v>1499.99</v>
      </c>
    </row>
    <row r="3998" spans="1:2" x14ac:dyDescent="0.3">
      <c r="A3998" s="14">
        <v>2018</v>
      </c>
      <c r="B3998" s="2">
        <v>1059.98</v>
      </c>
    </row>
    <row r="3999" spans="1:2" x14ac:dyDescent="0.3">
      <c r="A3999" s="14">
        <v>2018</v>
      </c>
      <c r="B3999" s="2">
        <v>3599.98</v>
      </c>
    </row>
    <row r="4000" spans="1:2" x14ac:dyDescent="0.3">
      <c r="A4000" s="14">
        <v>2018</v>
      </c>
      <c r="B4000" s="2">
        <v>749.99</v>
      </c>
    </row>
    <row r="4001" spans="1:2" x14ac:dyDescent="0.3">
      <c r="A4001" s="14">
        <v>2018</v>
      </c>
      <c r="B4001" s="2">
        <v>639.98</v>
      </c>
    </row>
    <row r="4002" spans="1:2" x14ac:dyDescent="0.3">
      <c r="A4002" s="14">
        <v>2018</v>
      </c>
      <c r="B4002" s="2">
        <v>3499.99</v>
      </c>
    </row>
    <row r="4003" spans="1:2" x14ac:dyDescent="0.3">
      <c r="A4003" s="14">
        <v>2018</v>
      </c>
      <c r="B4003" s="2">
        <v>4399.9799999999996</v>
      </c>
    </row>
    <row r="4004" spans="1:2" x14ac:dyDescent="0.3">
      <c r="A4004" s="14">
        <v>2018</v>
      </c>
      <c r="B4004" s="2">
        <v>1839.98</v>
      </c>
    </row>
    <row r="4005" spans="1:2" x14ac:dyDescent="0.3">
      <c r="A4005" s="14">
        <v>2018</v>
      </c>
      <c r="B4005" s="2">
        <v>3599.98</v>
      </c>
    </row>
    <row r="4006" spans="1:2" x14ac:dyDescent="0.3">
      <c r="A4006" s="14">
        <v>2018</v>
      </c>
      <c r="B4006" s="2">
        <v>2499.9899999999998</v>
      </c>
    </row>
    <row r="4007" spans="1:2" x14ac:dyDescent="0.3">
      <c r="A4007" s="14">
        <v>2018</v>
      </c>
      <c r="B4007" s="2">
        <v>1320.99</v>
      </c>
    </row>
    <row r="4008" spans="1:2" x14ac:dyDescent="0.3">
      <c r="A4008" s="14">
        <v>2018</v>
      </c>
      <c r="B4008" s="2">
        <v>9999.98</v>
      </c>
    </row>
    <row r="4009" spans="1:2" x14ac:dyDescent="0.3">
      <c r="A4009" s="14">
        <v>2018</v>
      </c>
      <c r="B4009" s="2">
        <v>919.99</v>
      </c>
    </row>
    <row r="4010" spans="1:2" x14ac:dyDescent="0.3">
      <c r="A4010" s="14">
        <v>2018</v>
      </c>
      <c r="B4010" s="2">
        <v>1499.99</v>
      </c>
    </row>
    <row r="4011" spans="1:2" x14ac:dyDescent="0.3">
      <c r="A4011" s="14">
        <v>2018</v>
      </c>
      <c r="B4011" s="2">
        <v>6999.98</v>
      </c>
    </row>
    <row r="4012" spans="1:2" x14ac:dyDescent="0.3">
      <c r="A4012" s="14">
        <v>2018</v>
      </c>
      <c r="B4012" s="2">
        <v>699.98</v>
      </c>
    </row>
    <row r="4013" spans="1:2" x14ac:dyDescent="0.3">
      <c r="A4013" s="14">
        <v>2018</v>
      </c>
      <c r="B4013" s="2">
        <v>6399.98</v>
      </c>
    </row>
    <row r="4014" spans="1:2" x14ac:dyDescent="0.3">
      <c r="A4014" s="14">
        <v>2018</v>
      </c>
      <c r="B4014" s="2">
        <v>1499.98</v>
      </c>
    </row>
    <row r="4015" spans="1:2" x14ac:dyDescent="0.3">
      <c r="A4015" s="14">
        <v>2018</v>
      </c>
      <c r="B4015" s="2">
        <v>470.99</v>
      </c>
    </row>
    <row r="4016" spans="1:2" x14ac:dyDescent="0.3">
      <c r="A4016" s="14">
        <v>2018</v>
      </c>
      <c r="B4016" s="2">
        <v>1839.98</v>
      </c>
    </row>
    <row r="4017" spans="1:2" x14ac:dyDescent="0.3">
      <c r="A4017" s="14">
        <v>2018</v>
      </c>
      <c r="B4017" s="2">
        <v>529.99</v>
      </c>
    </row>
    <row r="4018" spans="1:2" x14ac:dyDescent="0.3">
      <c r="A4018" s="14">
        <v>2018</v>
      </c>
      <c r="B4018" s="2">
        <v>999.99</v>
      </c>
    </row>
    <row r="4019" spans="1:2" x14ac:dyDescent="0.3">
      <c r="A4019" s="14">
        <v>2018</v>
      </c>
      <c r="B4019" s="2">
        <v>179.98</v>
      </c>
    </row>
    <row r="4020" spans="1:2" x14ac:dyDescent="0.3">
      <c r="A4020" s="14">
        <v>2018</v>
      </c>
      <c r="B4020" s="2">
        <v>1799.98</v>
      </c>
    </row>
    <row r="4021" spans="1:2" x14ac:dyDescent="0.3">
      <c r="A4021" s="14">
        <v>2018</v>
      </c>
      <c r="B4021" s="2">
        <v>859.98</v>
      </c>
    </row>
    <row r="4022" spans="1:2" x14ac:dyDescent="0.3">
      <c r="A4022" s="14">
        <v>2018</v>
      </c>
      <c r="B4022" s="2">
        <v>459.98</v>
      </c>
    </row>
    <row r="4023" spans="1:2" x14ac:dyDescent="0.3">
      <c r="A4023" s="14">
        <v>2018</v>
      </c>
      <c r="B4023" s="2">
        <v>1799.98</v>
      </c>
    </row>
    <row r="4024" spans="1:2" x14ac:dyDescent="0.3">
      <c r="A4024" s="14">
        <v>2018</v>
      </c>
      <c r="B4024" s="2">
        <v>479.99</v>
      </c>
    </row>
    <row r="4025" spans="1:2" x14ac:dyDescent="0.3">
      <c r="A4025" s="14">
        <v>2018</v>
      </c>
      <c r="B4025" s="2">
        <v>2199.98</v>
      </c>
    </row>
    <row r="4026" spans="1:2" x14ac:dyDescent="0.3">
      <c r="A4026" s="14">
        <v>2018</v>
      </c>
      <c r="B4026" s="2">
        <v>959.99</v>
      </c>
    </row>
    <row r="4027" spans="1:2" x14ac:dyDescent="0.3">
      <c r="A4027" s="14">
        <v>2018</v>
      </c>
      <c r="B4027" s="2">
        <v>1499.99</v>
      </c>
    </row>
    <row r="4028" spans="1:2" x14ac:dyDescent="0.3">
      <c r="A4028" s="14">
        <v>2018</v>
      </c>
      <c r="B4028" s="2">
        <v>749.99</v>
      </c>
    </row>
    <row r="4029" spans="1:2" x14ac:dyDescent="0.3">
      <c r="A4029" s="14">
        <v>2018</v>
      </c>
      <c r="B4029" s="2">
        <v>6999.98</v>
      </c>
    </row>
    <row r="4030" spans="1:2" x14ac:dyDescent="0.3">
      <c r="A4030" s="14">
        <v>2018</v>
      </c>
      <c r="B4030" s="2">
        <v>693.98</v>
      </c>
    </row>
    <row r="4031" spans="1:2" x14ac:dyDescent="0.3">
      <c r="A4031" s="14">
        <v>2018</v>
      </c>
      <c r="B4031" s="2">
        <v>469.99</v>
      </c>
    </row>
    <row r="4032" spans="1:2" x14ac:dyDescent="0.3">
      <c r="A4032" s="14">
        <v>2018</v>
      </c>
      <c r="B4032" s="2">
        <v>6399.98</v>
      </c>
    </row>
    <row r="4033" spans="1:2" x14ac:dyDescent="0.3">
      <c r="A4033" s="14">
        <v>2018</v>
      </c>
      <c r="B4033" s="2">
        <v>209.99</v>
      </c>
    </row>
    <row r="4034" spans="1:2" x14ac:dyDescent="0.3">
      <c r="A4034" s="14">
        <v>2018</v>
      </c>
      <c r="B4034" s="2">
        <v>349.99</v>
      </c>
    </row>
    <row r="4035" spans="1:2" x14ac:dyDescent="0.3">
      <c r="A4035" s="14">
        <v>2018</v>
      </c>
      <c r="B4035" s="2">
        <v>1099.98</v>
      </c>
    </row>
    <row r="4036" spans="1:2" x14ac:dyDescent="0.3">
      <c r="A4036" s="14">
        <v>2018</v>
      </c>
      <c r="B4036" s="2">
        <v>1799.99</v>
      </c>
    </row>
    <row r="4037" spans="1:2" x14ac:dyDescent="0.3">
      <c r="A4037" s="14">
        <v>2018</v>
      </c>
      <c r="B4037" s="2">
        <v>2999.98</v>
      </c>
    </row>
    <row r="4038" spans="1:2" x14ac:dyDescent="0.3">
      <c r="A4038" s="14">
        <v>2018</v>
      </c>
      <c r="B4038" s="2">
        <v>1499.99</v>
      </c>
    </row>
    <row r="4039" spans="1:2" x14ac:dyDescent="0.3">
      <c r="A4039" s="14">
        <v>2018</v>
      </c>
      <c r="B4039" s="2">
        <v>369.99</v>
      </c>
    </row>
    <row r="4040" spans="1:2" x14ac:dyDescent="0.3">
      <c r="A4040" s="14">
        <v>2018</v>
      </c>
      <c r="B4040" s="2">
        <v>249.99</v>
      </c>
    </row>
    <row r="4041" spans="1:2" x14ac:dyDescent="0.3">
      <c r="A4041" s="14">
        <v>2018</v>
      </c>
      <c r="B4041" s="2">
        <v>899.99</v>
      </c>
    </row>
    <row r="4042" spans="1:2" x14ac:dyDescent="0.3">
      <c r="A4042" s="14">
        <v>2018</v>
      </c>
      <c r="B4042" s="2">
        <v>4499.99</v>
      </c>
    </row>
    <row r="4043" spans="1:2" x14ac:dyDescent="0.3">
      <c r="A4043" s="14">
        <v>2018</v>
      </c>
      <c r="B4043" s="2">
        <v>449.99</v>
      </c>
    </row>
    <row r="4044" spans="1:2" x14ac:dyDescent="0.3">
      <c r="A4044" s="14">
        <v>2018</v>
      </c>
      <c r="B4044" s="2">
        <v>2999.99</v>
      </c>
    </row>
    <row r="4045" spans="1:2" x14ac:dyDescent="0.3">
      <c r="A4045" s="14">
        <v>2018</v>
      </c>
      <c r="B4045" s="2">
        <v>659.98</v>
      </c>
    </row>
    <row r="4046" spans="1:2" x14ac:dyDescent="0.3">
      <c r="A4046" s="14">
        <v>2018</v>
      </c>
      <c r="B4046" s="2">
        <v>6399.98</v>
      </c>
    </row>
    <row r="4047" spans="1:2" x14ac:dyDescent="0.3">
      <c r="A4047" s="14">
        <v>2018</v>
      </c>
      <c r="B4047" s="2">
        <v>319.99</v>
      </c>
    </row>
    <row r="4048" spans="1:2" x14ac:dyDescent="0.3">
      <c r="A4048" s="14">
        <v>2018</v>
      </c>
      <c r="B4048" s="2">
        <v>2939.98</v>
      </c>
    </row>
    <row r="4049" spans="1:2" x14ac:dyDescent="0.3">
      <c r="A4049" s="14">
        <v>2018</v>
      </c>
      <c r="B4049" s="2">
        <v>1999.98</v>
      </c>
    </row>
    <row r="4050" spans="1:2" x14ac:dyDescent="0.3">
      <c r="A4050" s="14">
        <v>2018</v>
      </c>
      <c r="B4050" s="2">
        <v>899.99</v>
      </c>
    </row>
    <row r="4051" spans="1:2" x14ac:dyDescent="0.3">
      <c r="A4051" s="14">
        <v>2018</v>
      </c>
      <c r="B4051" s="2">
        <v>481.99</v>
      </c>
    </row>
    <row r="4052" spans="1:2" x14ac:dyDescent="0.3">
      <c r="A4052" s="14">
        <v>2018</v>
      </c>
      <c r="B4052" s="2">
        <v>3599.98</v>
      </c>
    </row>
    <row r="4053" spans="1:2" x14ac:dyDescent="0.3">
      <c r="A4053" s="14">
        <v>2018</v>
      </c>
      <c r="B4053" s="2">
        <v>1059.98</v>
      </c>
    </row>
    <row r="4054" spans="1:2" x14ac:dyDescent="0.3">
      <c r="A4054" s="14">
        <v>2018</v>
      </c>
      <c r="B4054" s="2">
        <v>639.98</v>
      </c>
    </row>
    <row r="4055" spans="1:2" x14ac:dyDescent="0.3">
      <c r="A4055" s="14">
        <v>2018</v>
      </c>
      <c r="B4055" s="2">
        <v>369.99</v>
      </c>
    </row>
    <row r="4056" spans="1:2" x14ac:dyDescent="0.3">
      <c r="A4056" s="14">
        <v>2018</v>
      </c>
      <c r="B4056" s="2">
        <v>379.98</v>
      </c>
    </row>
    <row r="4057" spans="1:2" x14ac:dyDescent="0.3">
      <c r="A4057" s="14">
        <v>2018</v>
      </c>
      <c r="B4057" s="2">
        <v>1799.98</v>
      </c>
    </row>
    <row r="4058" spans="1:2" x14ac:dyDescent="0.3">
      <c r="A4058" s="14">
        <v>2018</v>
      </c>
      <c r="B4058" s="2">
        <v>209.99</v>
      </c>
    </row>
    <row r="4059" spans="1:2" x14ac:dyDescent="0.3">
      <c r="A4059" s="14">
        <v>2018</v>
      </c>
      <c r="B4059" s="2">
        <v>659.99</v>
      </c>
    </row>
    <row r="4060" spans="1:2" x14ac:dyDescent="0.3">
      <c r="A4060" s="14">
        <v>2018</v>
      </c>
      <c r="B4060" s="2">
        <v>10599.98</v>
      </c>
    </row>
    <row r="4061" spans="1:2" x14ac:dyDescent="0.3">
      <c r="A4061" s="14">
        <v>2018</v>
      </c>
      <c r="B4061" s="2">
        <v>319.98</v>
      </c>
    </row>
    <row r="4062" spans="1:2" x14ac:dyDescent="0.3">
      <c r="A4062" s="14">
        <v>2018</v>
      </c>
      <c r="B4062" s="2">
        <v>4999.9799999999996</v>
      </c>
    </row>
    <row r="4063" spans="1:2" x14ac:dyDescent="0.3">
      <c r="A4063" s="14">
        <v>2018</v>
      </c>
      <c r="B4063" s="2">
        <v>3599.99</v>
      </c>
    </row>
    <row r="4064" spans="1:2" x14ac:dyDescent="0.3">
      <c r="A4064" s="14">
        <v>2018</v>
      </c>
      <c r="B4064" s="2">
        <v>2999.98</v>
      </c>
    </row>
    <row r="4065" spans="1:2" x14ac:dyDescent="0.3">
      <c r="A4065" s="14">
        <v>2018</v>
      </c>
      <c r="B4065" s="2">
        <v>1839.98</v>
      </c>
    </row>
    <row r="4066" spans="1:2" x14ac:dyDescent="0.3">
      <c r="A4066" s="14">
        <v>2018</v>
      </c>
      <c r="B4066" s="2">
        <v>679.99</v>
      </c>
    </row>
    <row r="4067" spans="1:2" x14ac:dyDescent="0.3">
      <c r="A4067" s="14">
        <v>2018</v>
      </c>
      <c r="B4067" s="2">
        <v>1999.99</v>
      </c>
    </row>
    <row r="4068" spans="1:2" x14ac:dyDescent="0.3">
      <c r="A4068" s="14">
        <v>2018</v>
      </c>
      <c r="B4068" s="2">
        <v>2199.9899999999998</v>
      </c>
    </row>
    <row r="4069" spans="1:2" x14ac:dyDescent="0.3">
      <c r="A4069" s="14">
        <v>2018</v>
      </c>
      <c r="B4069" s="2">
        <v>939.98</v>
      </c>
    </row>
    <row r="4070" spans="1:2" x14ac:dyDescent="0.3">
      <c r="A4070" s="14">
        <v>2018</v>
      </c>
      <c r="B4070" s="2">
        <v>2999.99</v>
      </c>
    </row>
    <row r="4071" spans="1:2" x14ac:dyDescent="0.3">
      <c r="A4071" s="14">
        <v>2018</v>
      </c>
      <c r="B4071" s="2">
        <v>3999.99</v>
      </c>
    </row>
    <row r="4072" spans="1:2" x14ac:dyDescent="0.3">
      <c r="A4072" s="14">
        <v>2018</v>
      </c>
      <c r="B4072" s="2">
        <v>749.99</v>
      </c>
    </row>
    <row r="4073" spans="1:2" x14ac:dyDescent="0.3">
      <c r="A4073" s="14">
        <v>2018</v>
      </c>
      <c r="B4073" s="2">
        <v>1295.98</v>
      </c>
    </row>
    <row r="4074" spans="1:2" x14ac:dyDescent="0.3">
      <c r="A4074" s="14">
        <v>2018</v>
      </c>
      <c r="B4074" s="2">
        <v>833.98</v>
      </c>
    </row>
    <row r="4075" spans="1:2" x14ac:dyDescent="0.3">
      <c r="A4075" s="14">
        <v>2018</v>
      </c>
      <c r="B4075" s="2">
        <v>749.99</v>
      </c>
    </row>
    <row r="4076" spans="1:2" x14ac:dyDescent="0.3">
      <c r="A4076" s="14">
        <v>2018</v>
      </c>
      <c r="B4076" s="2">
        <v>3098</v>
      </c>
    </row>
    <row r="4077" spans="1:2" x14ac:dyDescent="0.3">
      <c r="A4077" s="14">
        <v>2018</v>
      </c>
      <c r="B4077" s="2">
        <v>479.99</v>
      </c>
    </row>
    <row r="4078" spans="1:2" x14ac:dyDescent="0.3">
      <c r="A4078" s="14">
        <v>2018</v>
      </c>
      <c r="B4078" s="2">
        <v>939.98</v>
      </c>
    </row>
    <row r="4079" spans="1:2" x14ac:dyDescent="0.3">
      <c r="A4079" s="14">
        <v>2018</v>
      </c>
      <c r="B4079" s="2">
        <v>2499.9899999999998</v>
      </c>
    </row>
    <row r="4080" spans="1:2" x14ac:dyDescent="0.3">
      <c r="A4080" s="14">
        <v>2018</v>
      </c>
      <c r="B4080" s="2">
        <v>1099.98</v>
      </c>
    </row>
    <row r="4081" spans="1:2" x14ac:dyDescent="0.3">
      <c r="A4081" s="14">
        <v>2018</v>
      </c>
      <c r="B4081" s="2">
        <v>1819.98</v>
      </c>
    </row>
    <row r="4082" spans="1:2" x14ac:dyDescent="0.3">
      <c r="A4082" s="14">
        <v>2018</v>
      </c>
      <c r="B4082" s="2">
        <v>229.99</v>
      </c>
    </row>
    <row r="4083" spans="1:2" x14ac:dyDescent="0.3">
      <c r="A4083" s="14">
        <v>2018</v>
      </c>
      <c r="B4083" s="2">
        <v>209.99</v>
      </c>
    </row>
    <row r="4084" spans="1:2" x14ac:dyDescent="0.3">
      <c r="A4084" s="14">
        <v>2018</v>
      </c>
      <c r="B4084" s="2">
        <v>379.99</v>
      </c>
    </row>
    <row r="4085" spans="1:2" x14ac:dyDescent="0.3">
      <c r="A4085" s="14">
        <v>2018</v>
      </c>
      <c r="B4085" s="2">
        <v>429.99</v>
      </c>
    </row>
    <row r="4086" spans="1:2" x14ac:dyDescent="0.3">
      <c r="A4086" s="14">
        <v>2018</v>
      </c>
      <c r="B4086" s="2">
        <v>1499.98</v>
      </c>
    </row>
    <row r="4087" spans="1:2" x14ac:dyDescent="0.3">
      <c r="A4087" s="14">
        <v>2018</v>
      </c>
      <c r="B4087" s="2">
        <v>5599.98</v>
      </c>
    </row>
    <row r="4088" spans="1:2" x14ac:dyDescent="0.3">
      <c r="A4088" s="14">
        <v>2018</v>
      </c>
      <c r="B4088" s="2">
        <v>4999.9799999999996</v>
      </c>
    </row>
    <row r="4089" spans="1:2" x14ac:dyDescent="0.3">
      <c r="A4089" s="14">
        <v>2018</v>
      </c>
      <c r="B4089" s="2">
        <v>4999.99</v>
      </c>
    </row>
    <row r="4090" spans="1:2" x14ac:dyDescent="0.3">
      <c r="A4090" s="14">
        <v>2018</v>
      </c>
      <c r="B4090" s="2">
        <v>289.99</v>
      </c>
    </row>
    <row r="4091" spans="1:2" x14ac:dyDescent="0.3">
      <c r="A4091" s="14">
        <v>2018</v>
      </c>
      <c r="B4091" s="2">
        <v>419.98</v>
      </c>
    </row>
    <row r="4092" spans="1:2" x14ac:dyDescent="0.3">
      <c r="A4092" s="14">
        <v>2018</v>
      </c>
      <c r="B4092" s="2">
        <v>759.98</v>
      </c>
    </row>
    <row r="4093" spans="1:2" x14ac:dyDescent="0.3">
      <c r="A4093" s="14">
        <v>2018</v>
      </c>
      <c r="B4093" s="2">
        <v>269.99</v>
      </c>
    </row>
    <row r="4094" spans="1:2" x14ac:dyDescent="0.3">
      <c r="A4094" s="14">
        <v>2018</v>
      </c>
      <c r="B4094" s="2">
        <v>5599.98</v>
      </c>
    </row>
    <row r="4095" spans="1:2" x14ac:dyDescent="0.3">
      <c r="A4095" s="14">
        <v>2018</v>
      </c>
      <c r="B4095" s="2">
        <v>5999.98</v>
      </c>
    </row>
    <row r="4096" spans="1:2" x14ac:dyDescent="0.3">
      <c r="A4096" s="14">
        <v>2018</v>
      </c>
      <c r="B4096" s="2">
        <v>859.98</v>
      </c>
    </row>
    <row r="4097" spans="1:2" x14ac:dyDescent="0.3">
      <c r="A4097" s="14">
        <v>2018</v>
      </c>
      <c r="B4097" s="2">
        <v>489.99</v>
      </c>
    </row>
    <row r="4098" spans="1:2" x14ac:dyDescent="0.3">
      <c r="A4098" s="14">
        <v>2018</v>
      </c>
      <c r="B4098" s="2">
        <v>799.99</v>
      </c>
    </row>
    <row r="4099" spans="1:2" x14ac:dyDescent="0.3">
      <c r="A4099" s="14">
        <v>2018</v>
      </c>
      <c r="B4099" s="2">
        <v>1665.98</v>
      </c>
    </row>
    <row r="4100" spans="1:2" x14ac:dyDescent="0.3">
      <c r="A4100" s="14">
        <v>2018</v>
      </c>
      <c r="B4100" s="2">
        <v>399.99</v>
      </c>
    </row>
    <row r="4101" spans="1:2" x14ac:dyDescent="0.3">
      <c r="A4101" s="14">
        <v>2018</v>
      </c>
      <c r="B4101" s="2">
        <v>832.99</v>
      </c>
    </row>
    <row r="4102" spans="1:2" x14ac:dyDescent="0.3">
      <c r="A4102" s="14">
        <v>2018</v>
      </c>
      <c r="B4102" s="2">
        <v>599.98</v>
      </c>
    </row>
    <row r="4103" spans="1:2" x14ac:dyDescent="0.3">
      <c r="A4103" s="14">
        <v>2018</v>
      </c>
      <c r="B4103" s="2">
        <v>749.99</v>
      </c>
    </row>
    <row r="4104" spans="1:2" x14ac:dyDescent="0.3">
      <c r="A4104" s="14">
        <v>2018</v>
      </c>
      <c r="B4104" s="2">
        <v>579.99</v>
      </c>
    </row>
    <row r="4105" spans="1:2" x14ac:dyDescent="0.3">
      <c r="A4105" s="14">
        <v>2018</v>
      </c>
      <c r="B4105" s="2">
        <v>5198</v>
      </c>
    </row>
    <row r="4106" spans="1:2" x14ac:dyDescent="0.3">
      <c r="A4106" s="14">
        <v>2018</v>
      </c>
      <c r="B4106" s="2">
        <v>1799.98</v>
      </c>
    </row>
    <row r="4107" spans="1:2" x14ac:dyDescent="0.3">
      <c r="A4107" s="14">
        <v>2018</v>
      </c>
      <c r="B4107" s="2">
        <v>1299.99</v>
      </c>
    </row>
    <row r="4108" spans="1:2" x14ac:dyDescent="0.3">
      <c r="A4108" s="14">
        <v>2018</v>
      </c>
      <c r="B4108" s="2">
        <v>6399.98</v>
      </c>
    </row>
    <row r="4109" spans="1:2" x14ac:dyDescent="0.3">
      <c r="A4109" s="14">
        <v>2018</v>
      </c>
      <c r="B4109" s="2">
        <v>289.99</v>
      </c>
    </row>
    <row r="4110" spans="1:2" x14ac:dyDescent="0.3">
      <c r="A4110" s="14">
        <v>2018</v>
      </c>
      <c r="B4110" s="2">
        <v>269.99</v>
      </c>
    </row>
    <row r="4111" spans="1:2" x14ac:dyDescent="0.3">
      <c r="A4111" s="14">
        <v>2018</v>
      </c>
      <c r="B4111" s="2">
        <v>9999.98</v>
      </c>
    </row>
    <row r="4112" spans="1:2" x14ac:dyDescent="0.3">
      <c r="A4112" s="14">
        <v>2018</v>
      </c>
      <c r="B4112" s="2">
        <v>9999.98</v>
      </c>
    </row>
    <row r="4113" spans="1:2" x14ac:dyDescent="0.3">
      <c r="A4113" s="14">
        <v>2018</v>
      </c>
      <c r="B4113" s="2">
        <v>679.99</v>
      </c>
    </row>
    <row r="4114" spans="1:2" x14ac:dyDescent="0.3">
      <c r="A4114" s="14">
        <v>2018</v>
      </c>
      <c r="B4114" s="2">
        <v>2999.99</v>
      </c>
    </row>
    <row r="4115" spans="1:2" x14ac:dyDescent="0.3">
      <c r="A4115" s="14">
        <v>2018</v>
      </c>
      <c r="B4115" s="2">
        <v>1499.98</v>
      </c>
    </row>
    <row r="4116" spans="1:2" x14ac:dyDescent="0.3">
      <c r="A4116" s="14">
        <v>2018</v>
      </c>
      <c r="B4116" s="2">
        <v>1839.98</v>
      </c>
    </row>
    <row r="4117" spans="1:2" x14ac:dyDescent="0.3">
      <c r="A4117" s="14">
        <v>2018</v>
      </c>
      <c r="B4117" s="2">
        <v>5299.99</v>
      </c>
    </row>
    <row r="4118" spans="1:2" x14ac:dyDescent="0.3">
      <c r="A4118" s="14">
        <v>2018</v>
      </c>
      <c r="B4118" s="2">
        <v>833.98</v>
      </c>
    </row>
    <row r="4119" spans="1:2" x14ac:dyDescent="0.3">
      <c r="A4119" s="14">
        <v>2018</v>
      </c>
      <c r="B4119" s="2">
        <v>559.98</v>
      </c>
    </row>
    <row r="4120" spans="1:2" x14ac:dyDescent="0.3">
      <c r="A4120" s="14">
        <v>2018</v>
      </c>
      <c r="B4120" s="2">
        <v>5999.98</v>
      </c>
    </row>
    <row r="4121" spans="1:2" x14ac:dyDescent="0.3">
      <c r="A4121" s="14">
        <v>2018</v>
      </c>
      <c r="B4121" s="2">
        <v>739.98</v>
      </c>
    </row>
    <row r="4122" spans="1:2" x14ac:dyDescent="0.3">
      <c r="A4122" s="14">
        <v>2018</v>
      </c>
      <c r="B4122" s="2">
        <v>3265.98</v>
      </c>
    </row>
    <row r="4123" spans="1:2" x14ac:dyDescent="0.3">
      <c r="A4123" s="14">
        <v>2018</v>
      </c>
      <c r="B4123" s="2">
        <v>429</v>
      </c>
    </row>
    <row r="4124" spans="1:2" x14ac:dyDescent="0.3">
      <c r="A4124" s="14">
        <v>2018</v>
      </c>
      <c r="B4124" s="2">
        <v>499.98</v>
      </c>
    </row>
    <row r="4125" spans="1:2" x14ac:dyDescent="0.3">
      <c r="A4125" s="14">
        <v>2018</v>
      </c>
      <c r="B4125" s="2">
        <v>659.99</v>
      </c>
    </row>
    <row r="4126" spans="1:2" x14ac:dyDescent="0.3">
      <c r="A4126" s="14">
        <v>2018</v>
      </c>
      <c r="B4126" s="2">
        <v>3499.99</v>
      </c>
    </row>
    <row r="4127" spans="1:2" x14ac:dyDescent="0.3">
      <c r="A4127" s="14">
        <v>2018</v>
      </c>
      <c r="B4127" s="2">
        <v>1399.98</v>
      </c>
    </row>
    <row r="4128" spans="1:2" x14ac:dyDescent="0.3">
      <c r="A4128" s="14">
        <v>2018</v>
      </c>
      <c r="B4128" s="2">
        <v>419.98</v>
      </c>
    </row>
    <row r="4129" spans="1:2" x14ac:dyDescent="0.3">
      <c r="A4129" s="14">
        <v>2018</v>
      </c>
      <c r="B4129" s="2">
        <v>1279.98</v>
      </c>
    </row>
    <row r="4130" spans="1:2" x14ac:dyDescent="0.3">
      <c r="A4130" s="14">
        <v>2018</v>
      </c>
      <c r="B4130" s="2">
        <v>4999.9799999999996</v>
      </c>
    </row>
    <row r="4131" spans="1:2" x14ac:dyDescent="0.3">
      <c r="A4131" s="14">
        <v>2018</v>
      </c>
      <c r="B4131" s="2">
        <v>1359.98</v>
      </c>
    </row>
    <row r="4132" spans="1:2" x14ac:dyDescent="0.3">
      <c r="A4132" s="14">
        <v>2018</v>
      </c>
      <c r="B4132" s="2">
        <v>1499</v>
      </c>
    </row>
    <row r="4133" spans="1:2" x14ac:dyDescent="0.3">
      <c r="A4133" s="14">
        <v>2018</v>
      </c>
      <c r="B4133" s="2">
        <v>1799.98</v>
      </c>
    </row>
    <row r="4134" spans="1:2" x14ac:dyDescent="0.3">
      <c r="A4134" s="14">
        <v>2018</v>
      </c>
      <c r="B4134" s="2">
        <v>899.99</v>
      </c>
    </row>
    <row r="4135" spans="1:2" x14ac:dyDescent="0.3">
      <c r="A4135" s="14">
        <v>2018</v>
      </c>
      <c r="B4135" s="2">
        <v>2299.9899999999998</v>
      </c>
    </row>
    <row r="4136" spans="1:2" x14ac:dyDescent="0.3">
      <c r="A4136" s="14">
        <v>2018</v>
      </c>
      <c r="B4136" s="2">
        <v>6999.98</v>
      </c>
    </row>
    <row r="4137" spans="1:2" x14ac:dyDescent="0.3">
      <c r="A4137" s="14">
        <v>2018</v>
      </c>
      <c r="B4137" s="2">
        <v>1899</v>
      </c>
    </row>
    <row r="4138" spans="1:2" x14ac:dyDescent="0.3">
      <c r="A4138" s="14">
        <v>2018</v>
      </c>
      <c r="B4138" s="2">
        <v>559.98</v>
      </c>
    </row>
    <row r="4139" spans="1:2" x14ac:dyDescent="0.3">
      <c r="A4139" s="14">
        <v>2018</v>
      </c>
      <c r="B4139" s="2">
        <v>1523.98</v>
      </c>
    </row>
    <row r="4140" spans="1:2" x14ac:dyDescent="0.3">
      <c r="A4140" s="14">
        <v>2018</v>
      </c>
      <c r="B4140" s="2">
        <v>1839.98</v>
      </c>
    </row>
    <row r="4141" spans="1:2" x14ac:dyDescent="0.3">
      <c r="A4141" s="14">
        <v>2018</v>
      </c>
      <c r="B4141" s="2">
        <v>679.99</v>
      </c>
    </row>
    <row r="4142" spans="1:2" x14ac:dyDescent="0.3">
      <c r="A4142" s="14">
        <v>2018</v>
      </c>
      <c r="B4142" s="2">
        <v>749.99</v>
      </c>
    </row>
    <row r="4143" spans="1:2" x14ac:dyDescent="0.3">
      <c r="A4143" s="14">
        <v>2018</v>
      </c>
      <c r="B4143" s="2">
        <v>416.99</v>
      </c>
    </row>
    <row r="4144" spans="1:2" x14ac:dyDescent="0.3">
      <c r="A4144" s="14">
        <v>2018</v>
      </c>
      <c r="B4144" s="2">
        <v>449.99</v>
      </c>
    </row>
    <row r="4145" spans="1:2" x14ac:dyDescent="0.3">
      <c r="A4145" s="14">
        <v>2018</v>
      </c>
      <c r="B4145" s="2">
        <v>979.98</v>
      </c>
    </row>
    <row r="4146" spans="1:2" x14ac:dyDescent="0.3">
      <c r="A4146" s="14">
        <v>2018</v>
      </c>
      <c r="B4146" s="2">
        <v>9999.98</v>
      </c>
    </row>
    <row r="4147" spans="1:2" x14ac:dyDescent="0.3">
      <c r="A4147" s="14">
        <v>2018</v>
      </c>
      <c r="B4147" s="2">
        <v>639.98</v>
      </c>
    </row>
    <row r="4148" spans="1:2" x14ac:dyDescent="0.3">
      <c r="A4148" s="14">
        <v>2018</v>
      </c>
      <c r="B4148" s="2">
        <v>89.99</v>
      </c>
    </row>
    <row r="4149" spans="1:2" x14ac:dyDescent="0.3">
      <c r="A4149" s="14">
        <v>2018</v>
      </c>
      <c r="B4149" s="2">
        <v>209.99</v>
      </c>
    </row>
    <row r="4150" spans="1:2" x14ac:dyDescent="0.3">
      <c r="A4150" s="14">
        <v>2018</v>
      </c>
      <c r="B4150" s="2">
        <v>6399.98</v>
      </c>
    </row>
    <row r="4151" spans="1:2" x14ac:dyDescent="0.3">
      <c r="A4151" s="14">
        <v>2018</v>
      </c>
      <c r="B4151" s="2">
        <v>3599.98</v>
      </c>
    </row>
    <row r="4152" spans="1:2" x14ac:dyDescent="0.3">
      <c r="A4152" s="14">
        <v>2018</v>
      </c>
      <c r="B4152" s="2">
        <v>749.99</v>
      </c>
    </row>
    <row r="4153" spans="1:2" x14ac:dyDescent="0.3">
      <c r="A4153" s="14">
        <v>2018</v>
      </c>
      <c r="B4153" s="2">
        <v>1199.98</v>
      </c>
    </row>
    <row r="4154" spans="1:2" x14ac:dyDescent="0.3">
      <c r="A4154" s="14">
        <v>2018</v>
      </c>
      <c r="B4154" s="2">
        <v>319.99</v>
      </c>
    </row>
    <row r="4155" spans="1:2" x14ac:dyDescent="0.3">
      <c r="A4155" s="14">
        <v>2018</v>
      </c>
      <c r="B4155" s="2">
        <v>859.98</v>
      </c>
    </row>
    <row r="4156" spans="1:2" x14ac:dyDescent="0.3">
      <c r="A4156" s="14">
        <v>2018</v>
      </c>
      <c r="B4156" s="2">
        <v>2999.99</v>
      </c>
    </row>
    <row r="4157" spans="1:2" x14ac:dyDescent="0.3">
      <c r="A4157" s="14">
        <v>2018</v>
      </c>
      <c r="B4157" s="2">
        <v>3098</v>
      </c>
    </row>
    <row r="4158" spans="1:2" x14ac:dyDescent="0.3">
      <c r="A4158" s="14">
        <v>2018</v>
      </c>
      <c r="B4158" s="2">
        <v>1799.98</v>
      </c>
    </row>
    <row r="4159" spans="1:2" x14ac:dyDescent="0.3">
      <c r="A4159" s="14">
        <v>2018</v>
      </c>
      <c r="B4159" s="2">
        <v>469.99</v>
      </c>
    </row>
    <row r="4160" spans="1:2" x14ac:dyDescent="0.3">
      <c r="A4160" s="14">
        <v>2018</v>
      </c>
      <c r="B4160" s="2">
        <v>5599.98</v>
      </c>
    </row>
    <row r="4161" spans="1:2" x14ac:dyDescent="0.3">
      <c r="A4161" s="14">
        <v>2018</v>
      </c>
      <c r="B4161" s="2">
        <v>2499.9899999999998</v>
      </c>
    </row>
    <row r="4162" spans="1:2" x14ac:dyDescent="0.3">
      <c r="A4162" s="14">
        <v>2018</v>
      </c>
      <c r="B4162" s="2">
        <v>6999.98</v>
      </c>
    </row>
    <row r="4163" spans="1:2" x14ac:dyDescent="0.3">
      <c r="A4163" s="14">
        <v>2018</v>
      </c>
      <c r="B4163" s="2">
        <v>1319.98</v>
      </c>
    </row>
    <row r="4164" spans="1:2" x14ac:dyDescent="0.3">
      <c r="A4164" s="14">
        <v>2018</v>
      </c>
      <c r="B4164" s="2">
        <v>319.99</v>
      </c>
    </row>
    <row r="4165" spans="1:2" x14ac:dyDescent="0.3">
      <c r="A4165" s="14">
        <v>2018</v>
      </c>
      <c r="B4165" s="2">
        <v>319.99</v>
      </c>
    </row>
    <row r="4166" spans="1:2" x14ac:dyDescent="0.3">
      <c r="A4166" s="14">
        <v>2018</v>
      </c>
      <c r="B4166" s="2">
        <v>3999.99</v>
      </c>
    </row>
    <row r="4167" spans="1:2" x14ac:dyDescent="0.3">
      <c r="A4167" s="14">
        <v>2018</v>
      </c>
      <c r="B4167" s="2">
        <v>749.99</v>
      </c>
    </row>
    <row r="4168" spans="1:2" x14ac:dyDescent="0.3">
      <c r="A4168" s="14">
        <v>2018</v>
      </c>
      <c r="B4168" s="2">
        <v>2999.99</v>
      </c>
    </row>
    <row r="4169" spans="1:2" x14ac:dyDescent="0.3">
      <c r="A4169" s="14">
        <v>2018</v>
      </c>
      <c r="B4169" s="2">
        <v>749.99</v>
      </c>
    </row>
    <row r="4170" spans="1:2" x14ac:dyDescent="0.3">
      <c r="A4170" s="14">
        <v>2018</v>
      </c>
      <c r="B4170" s="2">
        <v>1899</v>
      </c>
    </row>
    <row r="4171" spans="1:2" x14ac:dyDescent="0.3">
      <c r="A4171" s="14">
        <v>2018</v>
      </c>
      <c r="B4171" s="2">
        <v>249.99</v>
      </c>
    </row>
    <row r="4172" spans="1:2" x14ac:dyDescent="0.3">
      <c r="A4172" s="14">
        <v>2018</v>
      </c>
      <c r="B4172" s="2">
        <v>859.98</v>
      </c>
    </row>
    <row r="4173" spans="1:2" x14ac:dyDescent="0.3">
      <c r="A4173" s="14">
        <v>2018</v>
      </c>
      <c r="B4173" s="2">
        <v>2999.99</v>
      </c>
    </row>
    <row r="4174" spans="1:2" x14ac:dyDescent="0.3">
      <c r="A4174" s="14">
        <v>2018</v>
      </c>
      <c r="B4174" s="2">
        <v>559.98</v>
      </c>
    </row>
    <row r="4175" spans="1:2" x14ac:dyDescent="0.3">
      <c r="A4175" s="14">
        <v>2018</v>
      </c>
      <c r="B4175" s="2">
        <v>9999.98</v>
      </c>
    </row>
    <row r="4176" spans="1:2" x14ac:dyDescent="0.3">
      <c r="A4176" s="14">
        <v>2018</v>
      </c>
      <c r="B4176" s="2">
        <v>3199.98</v>
      </c>
    </row>
    <row r="4177" spans="1:2" x14ac:dyDescent="0.3">
      <c r="A4177" s="14">
        <v>2018</v>
      </c>
      <c r="B4177" s="2">
        <v>999.99</v>
      </c>
    </row>
    <row r="4178" spans="1:2" x14ac:dyDescent="0.3">
      <c r="A4178" s="14">
        <v>2018</v>
      </c>
      <c r="B4178" s="2">
        <v>1559.99</v>
      </c>
    </row>
    <row r="4179" spans="1:2" x14ac:dyDescent="0.3">
      <c r="A4179" s="14">
        <v>2018</v>
      </c>
      <c r="B4179" s="2">
        <v>799.99</v>
      </c>
    </row>
    <row r="4180" spans="1:2" x14ac:dyDescent="0.3">
      <c r="A4180" s="14">
        <v>2018</v>
      </c>
      <c r="B4180" s="2">
        <v>1119.98</v>
      </c>
    </row>
    <row r="4181" spans="1:2" x14ac:dyDescent="0.3">
      <c r="A4181" s="14">
        <v>2018</v>
      </c>
      <c r="B4181" s="2">
        <v>3199.98</v>
      </c>
    </row>
    <row r="4182" spans="1:2" x14ac:dyDescent="0.3">
      <c r="A4182" s="14">
        <v>2018</v>
      </c>
      <c r="B4182" s="2">
        <v>959.99</v>
      </c>
    </row>
    <row r="4183" spans="1:2" x14ac:dyDescent="0.3">
      <c r="A4183" s="14">
        <v>2018</v>
      </c>
      <c r="B4183" s="2">
        <v>4999.99</v>
      </c>
    </row>
    <row r="4184" spans="1:2" x14ac:dyDescent="0.3">
      <c r="A4184" s="14">
        <v>2018</v>
      </c>
      <c r="B4184" s="2">
        <v>2199.98</v>
      </c>
    </row>
    <row r="4185" spans="1:2" x14ac:dyDescent="0.3">
      <c r="A4185" s="14">
        <v>2018</v>
      </c>
      <c r="B4185" s="2">
        <v>2599</v>
      </c>
    </row>
    <row r="4186" spans="1:2" x14ac:dyDescent="0.3">
      <c r="A4186" s="14">
        <v>2018</v>
      </c>
      <c r="B4186" s="2">
        <v>5599.98</v>
      </c>
    </row>
    <row r="4187" spans="1:2" x14ac:dyDescent="0.3">
      <c r="A4187" s="14">
        <v>2018</v>
      </c>
      <c r="B4187" s="2">
        <v>2299.9899999999998</v>
      </c>
    </row>
    <row r="4188" spans="1:2" x14ac:dyDescent="0.3">
      <c r="A4188" s="14">
        <v>2018</v>
      </c>
      <c r="B4188" s="2">
        <v>89.99</v>
      </c>
    </row>
    <row r="4189" spans="1:2" x14ac:dyDescent="0.3">
      <c r="A4189" s="14">
        <v>2018</v>
      </c>
      <c r="B4189" s="2">
        <v>979.98</v>
      </c>
    </row>
    <row r="4190" spans="1:2" x14ac:dyDescent="0.3">
      <c r="A4190" s="14">
        <v>2018</v>
      </c>
      <c r="B4190" s="2">
        <v>7499.99</v>
      </c>
    </row>
    <row r="4191" spans="1:2" x14ac:dyDescent="0.3">
      <c r="A4191" s="14">
        <v>2018</v>
      </c>
      <c r="B4191" s="2">
        <v>1499.98</v>
      </c>
    </row>
    <row r="4192" spans="1:2" x14ac:dyDescent="0.3">
      <c r="A4192" s="14">
        <v>2018</v>
      </c>
      <c r="B4192" s="2">
        <v>416.99</v>
      </c>
    </row>
    <row r="4193" spans="1:2" x14ac:dyDescent="0.3">
      <c r="A4193" s="14">
        <v>2018</v>
      </c>
      <c r="B4193" s="2">
        <v>4499.99</v>
      </c>
    </row>
    <row r="4194" spans="1:2" x14ac:dyDescent="0.3">
      <c r="A4194" s="14">
        <v>2018</v>
      </c>
      <c r="B4194" s="2">
        <v>1499.98</v>
      </c>
    </row>
    <row r="4195" spans="1:2" x14ac:dyDescent="0.3">
      <c r="A4195" s="14">
        <v>2018</v>
      </c>
      <c r="B4195" s="2">
        <v>501.98</v>
      </c>
    </row>
    <row r="4196" spans="1:2" x14ac:dyDescent="0.3">
      <c r="A4196" s="14">
        <v>2018</v>
      </c>
      <c r="B4196" s="2">
        <v>469.99</v>
      </c>
    </row>
    <row r="4197" spans="1:2" x14ac:dyDescent="0.3">
      <c r="A4197" s="14">
        <v>2018</v>
      </c>
      <c r="B4197" s="2">
        <v>1399.98</v>
      </c>
    </row>
    <row r="4198" spans="1:2" x14ac:dyDescent="0.3">
      <c r="A4198" s="14">
        <v>2018</v>
      </c>
      <c r="B4198" s="2">
        <v>1409.99</v>
      </c>
    </row>
    <row r="4199" spans="1:2" x14ac:dyDescent="0.3">
      <c r="A4199" s="14">
        <v>2018</v>
      </c>
      <c r="B4199" s="2">
        <v>4499.99</v>
      </c>
    </row>
    <row r="4200" spans="1:2" x14ac:dyDescent="0.3">
      <c r="A4200" s="14">
        <v>2018</v>
      </c>
      <c r="B4200" s="2">
        <v>269.99</v>
      </c>
    </row>
    <row r="4201" spans="1:2" x14ac:dyDescent="0.3">
      <c r="A4201" s="14">
        <v>2018</v>
      </c>
      <c r="B4201" s="2">
        <v>419.98</v>
      </c>
    </row>
    <row r="4202" spans="1:2" x14ac:dyDescent="0.3">
      <c r="A4202" s="14">
        <v>2018</v>
      </c>
      <c r="B4202" s="2">
        <v>4499.99</v>
      </c>
    </row>
    <row r="4203" spans="1:2" x14ac:dyDescent="0.3">
      <c r="A4203" s="14">
        <v>2018</v>
      </c>
      <c r="B4203" s="2">
        <v>1999.99</v>
      </c>
    </row>
    <row r="4204" spans="1:2" x14ac:dyDescent="0.3">
      <c r="A4204" s="14">
        <v>2018</v>
      </c>
      <c r="B4204" s="2">
        <v>679.98</v>
      </c>
    </row>
    <row r="4205" spans="1:2" x14ac:dyDescent="0.3">
      <c r="A4205" s="14">
        <v>2018</v>
      </c>
      <c r="B4205" s="2">
        <v>209.99</v>
      </c>
    </row>
    <row r="4206" spans="1:2" x14ac:dyDescent="0.3">
      <c r="A4206" s="14">
        <v>2018</v>
      </c>
      <c r="B4206" s="2">
        <v>3798</v>
      </c>
    </row>
    <row r="4207" spans="1:2" x14ac:dyDescent="0.3">
      <c r="A4207" s="14">
        <v>2018</v>
      </c>
      <c r="B4207" s="2">
        <v>1279.98</v>
      </c>
    </row>
    <row r="4208" spans="1:2" x14ac:dyDescent="0.3">
      <c r="A4208" s="14">
        <v>2018</v>
      </c>
      <c r="B4208" s="2">
        <v>875.99</v>
      </c>
    </row>
    <row r="4209" spans="1:2" x14ac:dyDescent="0.3">
      <c r="A4209" s="14">
        <v>2018</v>
      </c>
      <c r="B4209" s="2">
        <v>1999.98</v>
      </c>
    </row>
    <row r="4210" spans="1:2" x14ac:dyDescent="0.3">
      <c r="A4210" s="14">
        <v>2018</v>
      </c>
      <c r="B4210" s="2">
        <v>319.99</v>
      </c>
    </row>
    <row r="4211" spans="1:2" x14ac:dyDescent="0.3">
      <c r="A4211" s="14">
        <v>2018</v>
      </c>
      <c r="B4211" s="2">
        <v>1279.98</v>
      </c>
    </row>
    <row r="4212" spans="1:2" x14ac:dyDescent="0.3">
      <c r="A4212" s="14">
        <v>2018</v>
      </c>
      <c r="B4212" s="2">
        <v>1799.98</v>
      </c>
    </row>
    <row r="4213" spans="1:2" x14ac:dyDescent="0.3">
      <c r="A4213" s="14">
        <v>2018</v>
      </c>
      <c r="B4213" s="2">
        <v>5499.99</v>
      </c>
    </row>
    <row r="4214" spans="1:2" x14ac:dyDescent="0.3">
      <c r="A4214" s="14">
        <v>2018</v>
      </c>
      <c r="B4214" s="2">
        <v>749.99</v>
      </c>
    </row>
    <row r="4215" spans="1:2" x14ac:dyDescent="0.3">
      <c r="A4215" s="14">
        <v>2018</v>
      </c>
      <c r="B4215" s="2">
        <v>2299.9899999999998</v>
      </c>
    </row>
    <row r="4216" spans="1:2" x14ac:dyDescent="0.3">
      <c r="A4216" s="14">
        <v>2018</v>
      </c>
      <c r="B4216" s="2">
        <v>2699.99</v>
      </c>
    </row>
    <row r="4217" spans="1:2" x14ac:dyDescent="0.3">
      <c r="A4217" s="14">
        <v>2018</v>
      </c>
      <c r="B4217" s="2">
        <v>1599.98</v>
      </c>
    </row>
    <row r="4218" spans="1:2" x14ac:dyDescent="0.3">
      <c r="A4218" s="14">
        <v>2018</v>
      </c>
      <c r="B4218" s="2">
        <v>5999.98</v>
      </c>
    </row>
    <row r="4219" spans="1:2" x14ac:dyDescent="0.3">
      <c r="A4219" s="14">
        <v>2018</v>
      </c>
      <c r="B4219" s="2">
        <v>539.98</v>
      </c>
    </row>
    <row r="4220" spans="1:2" x14ac:dyDescent="0.3">
      <c r="A4220" s="14">
        <v>2018</v>
      </c>
      <c r="B4220" s="2">
        <v>489.99</v>
      </c>
    </row>
    <row r="4221" spans="1:2" x14ac:dyDescent="0.3">
      <c r="A4221" s="14">
        <v>2018</v>
      </c>
      <c r="B4221" s="2">
        <v>6399.98</v>
      </c>
    </row>
    <row r="4222" spans="1:2" x14ac:dyDescent="0.3">
      <c r="A4222" s="14">
        <v>2018</v>
      </c>
      <c r="B4222" s="2">
        <v>559.99</v>
      </c>
    </row>
    <row r="4223" spans="1:2" x14ac:dyDescent="0.3">
      <c r="A4223" s="14">
        <v>2018</v>
      </c>
      <c r="B4223" s="2">
        <v>5999.98</v>
      </c>
    </row>
    <row r="4224" spans="1:2" x14ac:dyDescent="0.3">
      <c r="A4224" s="14">
        <v>2018</v>
      </c>
      <c r="B4224" s="2">
        <v>1799.98</v>
      </c>
    </row>
    <row r="4225" spans="1:2" x14ac:dyDescent="0.3">
      <c r="A4225" s="14">
        <v>2018</v>
      </c>
      <c r="B4225" s="2">
        <v>1469.99</v>
      </c>
    </row>
    <row r="4226" spans="1:2" x14ac:dyDescent="0.3">
      <c r="A4226" s="14">
        <v>2018</v>
      </c>
      <c r="B4226" s="2">
        <v>599.98</v>
      </c>
    </row>
    <row r="4227" spans="1:2" x14ac:dyDescent="0.3">
      <c r="A4227" s="14">
        <v>2018</v>
      </c>
      <c r="B4227" s="2">
        <v>899.99</v>
      </c>
    </row>
    <row r="4228" spans="1:2" x14ac:dyDescent="0.3">
      <c r="A4228" s="14">
        <v>2018</v>
      </c>
      <c r="B4228" s="2">
        <v>299.98</v>
      </c>
    </row>
    <row r="4229" spans="1:2" x14ac:dyDescent="0.3">
      <c r="A4229" s="14">
        <v>2018</v>
      </c>
      <c r="B4229" s="2">
        <v>833.98</v>
      </c>
    </row>
    <row r="4230" spans="1:2" x14ac:dyDescent="0.3">
      <c r="A4230" s="14">
        <v>2018</v>
      </c>
      <c r="B4230" s="2">
        <v>419.98</v>
      </c>
    </row>
    <row r="4231" spans="1:2" x14ac:dyDescent="0.3">
      <c r="A4231" s="14">
        <v>2018</v>
      </c>
      <c r="B4231" s="2">
        <v>319.99</v>
      </c>
    </row>
    <row r="4232" spans="1:2" x14ac:dyDescent="0.3">
      <c r="A4232" s="14">
        <v>2018</v>
      </c>
      <c r="B4232" s="2">
        <v>1665.98</v>
      </c>
    </row>
    <row r="4233" spans="1:2" x14ac:dyDescent="0.3">
      <c r="A4233" s="14">
        <v>2018</v>
      </c>
      <c r="B4233" s="2">
        <v>1499</v>
      </c>
    </row>
    <row r="4234" spans="1:2" x14ac:dyDescent="0.3">
      <c r="A4234" s="14">
        <v>2018</v>
      </c>
      <c r="B4234" s="2">
        <v>1099.98</v>
      </c>
    </row>
    <row r="4235" spans="1:2" x14ac:dyDescent="0.3">
      <c r="A4235" s="14">
        <v>2018</v>
      </c>
      <c r="B4235" s="2">
        <v>679.98</v>
      </c>
    </row>
    <row r="4236" spans="1:2" x14ac:dyDescent="0.3">
      <c r="A4236" s="14">
        <v>2018</v>
      </c>
      <c r="B4236" s="2">
        <v>749.99</v>
      </c>
    </row>
    <row r="4237" spans="1:2" x14ac:dyDescent="0.3">
      <c r="A4237" s="14">
        <v>2018</v>
      </c>
      <c r="B4237" s="2">
        <v>5599.98</v>
      </c>
    </row>
    <row r="4238" spans="1:2" x14ac:dyDescent="0.3">
      <c r="A4238" s="14">
        <v>2018</v>
      </c>
      <c r="B4238" s="2">
        <v>639.99</v>
      </c>
    </row>
    <row r="4239" spans="1:2" x14ac:dyDescent="0.3">
      <c r="A4239" s="14">
        <v>2018</v>
      </c>
      <c r="B4239" s="2">
        <v>319.98</v>
      </c>
    </row>
    <row r="4240" spans="1:2" x14ac:dyDescent="0.3">
      <c r="A4240" s="14">
        <v>2018</v>
      </c>
      <c r="B4240" s="2">
        <v>289.99</v>
      </c>
    </row>
    <row r="4241" spans="1:2" x14ac:dyDescent="0.3">
      <c r="A4241" s="14">
        <v>2018</v>
      </c>
      <c r="B4241" s="2">
        <v>469.99</v>
      </c>
    </row>
    <row r="4242" spans="1:2" x14ac:dyDescent="0.3">
      <c r="A4242" s="14">
        <v>2018</v>
      </c>
      <c r="B4242" s="2">
        <v>489.99</v>
      </c>
    </row>
    <row r="4243" spans="1:2" x14ac:dyDescent="0.3">
      <c r="A4243" s="14">
        <v>2018</v>
      </c>
      <c r="B4243" s="2">
        <v>470.99</v>
      </c>
    </row>
    <row r="4244" spans="1:2" x14ac:dyDescent="0.3">
      <c r="A4244" s="14">
        <v>2018</v>
      </c>
      <c r="B4244" s="2">
        <v>159.99</v>
      </c>
    </row>
    <row r="4245" spans="1:2" x14ac:dyDescent="0.3">
      <c r="A4245" s="14">
        <v>2018</v>
      </c>
      <c r="B4245" s="2">
        <v>4999.9799999999996</v>
      </c>
    </row>
    <row r="4246" spans="1:2" x14ac:dyDescent="0.3">
      <c r="A4246" s="14">
        <v>2018</v>
      </c>
      <c r="B4246" s="2">
        <v>639.98</v>
      </c>
    </row>
    <row r="4247" spans="1:2" x14ac:dyDescent="0.3">
      <c r="A4247" s="14">
        <v>2018</v>
      </c>
      <c r="B4247" s="2">
        <v>533.99</v>
      </c>
    </row>
    <row r="4248" spans="1:2" x14ac:dyDescent="0.3">
      <c r="A4248" s="14">
        <v>2018</v>
      </c>
      <c r="B4248" s="2">
        <v>549.99</v>
      </c>
    </row>
    <row r="4249" spans="1:2" x14ac:dyDescent="0.3">
      <c r="A4249" s="14">
        <v>2018</v>
      </c>
      <c r="B4249" s="2">
        <v>1295.98</v>
      </c>
    </row>
    <row r="4250" spans="1:2" x14ac:dyDescent="0.3">
      <c r="A4250" s="14">
        <v>2018</v>
      </c>
      <c r="B4250" s="2">
        <v>1259.9000000000001</v>
      </c>
    </row>
    <row r="4251" spans="1:2" x14ac:dyDescent="0.3">
      <c r="A4251" s="14">
        <v>2018</v>
      </c>
      <c r="B4251" s="2">
        <v>4499.99</v>
      </c>
    </row>
    <row r="4252" spans="1:2" x14ac:dyDescent="0.3">
      <c r="A4252" s="14">
        <v>2018</v>
      </c>
      <c r="B4252" s="2">
        <v>299.99</v>
      </c>
    </row>
    <row r="4253" spans="1:2" x14ac:dyDescent="0.3">
      <c r="A4253" s="14">
        <v>2018</v>
      </c>
      <c r="B4253" s="2">
        <v>749.99</v>
      </c>
    </row>
    <row r="4254" spans="1:2" x14ac:dyDescent="0.3">
      <c r="A4254" s="14">
        <v>2018</v>
      </c>
      <c r="B4254" s="2">
        <v>7999.98</v>
      </c>
    </row>
    <row r="4255" spans="1:2" x14ac:dyDescent="0.3">
      <c r="A4255" s="14">
        <v>2018</v>
      </c>
      <c r="B4255" s="2">
        <v>1999.98</v>
      </c>
    </row>
    <row r="4256" spans="1:2" x14ac:dyDescent="0.3">
      <c r="A4256" s="14">
        <v>2018</v>
      </c>
      <c r="B4256" s="2">
        <v>1499.99</v>
      </c>
    </row>
    <row r="4257" spans="1:2" x14ac:dyDescent="0.3">
      <c r="A4257" s="14">
        <v>2018</v>
      </c>
      <c r="B4257" s="2">
        <v>1399.98</v>
      </c>
    </row>
    <row r="4258" spans="1:2" x14ac:dyDescent="0.3">
      <c r="A4258" s="14">
        <v>2018</v>
      </c>
      <c r="B4258" s="2">
        <v>89.99</v>
      </c>
    </row>
    <row r="4259" spans="1:2" x14ac:dyDescent="0.3">
      <c r="A4259" s="14">
        <v>2018</v>
      </c>
      <c r="B4259" s="2">
        <v>499.99</v>
      </c>
    </row>
    <row r="4260" spans="1:2" x14ac:dyDescent="0.3">
      <c r="A4260" s="14">
        <v>2018</v>
      </c>
      <c r="B4260" s="2">
        <v>529.99</v>
      </c>
    </row>
    <row r="4261" spans="1:2" x14ac:dyDescent="0.3">
      <c r="A4261" s="14">
        <v>2018</v>
      </c>
      <c r="B4261" s="2">
        <v>369.99</v>
      </c>
    </row>
    <row r="4262" spans="1:2" x14ac:dyDescent="0.3">
      <c r="A4262" s="14">
        <v>2018</v>
      </c>
      <c r="B4262" s="2">
        <v>2999.99</v>
      </c>
    </row>
    <row r="4263" spans="1:2" x14ac:dyDescent="0.3">
      <c r="A4263" s="14">
        <v>2018</v>
      </c>
      <c r="B4263" s="2">
        <v>12999.98</v>
      </c>
    </row>
    <row r="4264" spans="1:2" x14ac:dyDescent="0.3">
      <c r="A4264" s="14">
        <v>2018</v>
      </c>
      <c r="B4264" s="2">
        <v>1549</v>
      </c>
    </row>
    <row r="4265" spans="1:2" x14ac:dyDescent="0.3">
      <c r="A4265" s="14">
        <v>2018</v>
      </c>
      <c r="B4265" s="2">
        <v>833.98</v>
      </c>
    </row>
    <row r="4266" spans="1:2" x14ac:dyDescent="0.3">
      <c r="A4266" s="14">
        <v>2018</v>
      </c>
      <c r="B4266" s="2">
        <v>1499</v>
      </c>
    </row>
    <row r="4267" spans="1:2" x14ac:dyDescent="0.3">
      <c r="A4267" s="14">
        <v>2018</v>
      </c>
      <c r="B4267" s="2">
        <v>4999.9799999999996</v>
      </c>
    </row>
    <row r="4268" spans="1:2" x14ac:dyDescent="0.3">
      <c r="A4268" s="14">
        <v>2018</v>
      </c>
      <c r="B4268" s="2">
        <v>3099.98</v>
      </c>
    </row>
    <row r="4269" spans="1:2" x14ac:dyDescent="0.3">
      <c r="A4269" s="14">
        <v>2018</v>
      </c>
      <c r="B4269" s="2">
        <v>1319.98</v>
      </c>
    </row>
    <row r="4270" spans="1:2" x14ac:dyDescent="0.3">
      <c r="A4270" s="14">
        <v>2018</v>
      </c>
      <c r="B4270" s="2">
        <v>1799.98</v>
      </c>
    </row>
    <row r="4271" spans="1:2" x14ac:dyDescent="0.3">
      <c r="A4271" s="14">
        <v>2018</v>
      </c>
      <c r="B4271" s="2">
        <v>2999.99</v>
      </c>
    </row>
    <row r="4272" spans="1:2" x14ac:dyDescent="0.3">
      <c r="A4272" s="14">
        <v>2018</v>
      </c>
      <c r="B4272" s="2">
        <v>2698</v>
      </c>
    </row>
    <row r="4273" spans="1:2" x14ac:dyDescent="0.3">
      <c r="A4273" s="14">
        <v>2018</v>
      </c>
      <c r="B4273" s="2">
        <v>2999.98</v>
      </c>
    </row>
    <row r="4274" spans="1:2" x14ac:dyDescent="0.3">
      <c r="A4274" s="14">
        <v>2018</v>
      </c>
      <c r="B4274" s="2">
        <v>449</v>
      </c>
    </row>
    <row r="4275" spans="1:2" x14ac:dyDescent="0.3">
      <c r="A4275" s="14">
        <v>2018</v>
      </c>
      <c r="B4275" s="2">
        <v>3199.99</v>
      </c>
    </row>
    <row r="4276" spans="1:2" x14ac:dyDescent="0.3">
      <c r="A4276" s="14">
        <v>2018</v>
      </c>
      <c r="B4276" s="2">
        <v>739.98</v>
      </c>
    </row>
    <row r="4277" spans="1:2" x14ac:dyDescent="0.3">
      <c r="A4277" s="14">
        <v>2018</v>
      </c>
      <c r="B4277" s="2">
        <v>199.99</v>
      </c>
    </row>
    <row r="4278" spans="1:2" x14ac:dyDescent="0.3">
      <c r="A4278" s="14">
        <v>2018</v>
      </c>
      <c r="B4278" s="2">
        <v>4999.99</v>
      </c>
    </row>
    <row r="4279" spans="1:2" x14ac:dyDescent="0.3">
      <c r="A4279" s="14">
        <v>2018</v>
      </c>
      <c r="B4279" s="2">
        <v>11999.98</v>
      </c>
    </row>
    <row r="4280" spans="1:2" x14ac:dyDescent="0.3">
      <c r="A4280" s="14">
        <v>2018</v>
      </c>
      <c r="B4280" s="2">
        <v>1599.98</v>
      </c>
    </row>
    <row r="4281" spans="1:2" x14ac:dyDescent="0.3">
      <c r="A4281" s="14">
        <v>2018</v>
      </c>
      <c r="B4281" s="2">
        <v>1699.98</v>
      </c>
    </row>
    <row r="4282" spans="1:2" x14ac:dyDescent="0.3">
      <c r="A4282" s="14">
        <v>2018</v>
      </c>
      <c r="B4282" s="2">
        <v>2499.9899999999998</v>
      </c>
    </row>
    <row r="4283" spans="1:2" x14ac:dyDescent="0.3">
      <c r="A4283" s="14">
        <v>2018</v>
      </c>
      <c r="B4283" s="2">
        <v>979.98</v>
      </c>
    </row>
    <row r="4284" spans="1:2" x14ac:dyDescent="0.3">
      <c r="A4284" s="14">
        <v>2018</v>
      </c>
      <c r="B4284" s="2">
        <v>941.98</v>
      </c>
    </row>
    <row r="4285" spans="1:2" x14ac:dyDescent="0.3">
      <c r="A4285" s="14">
        <v>2018</v>
      </c>
      <c r="B4285" s="2">
        <v>279.99</v>
      </c>
    </row>
    <row r="4286" spans="1:2" x14ac:dyDescent="0.3">
      <c r="A4286" s="14">
        <v>2018</v>
      </c>
      <c r="B4286" s="2">
        <v>5999.98</v>
      </c>
    </row>
    <row r="4287" spans="1:2" x14ac:dyDescent="0.3">
      <c r="A4287" s="14">
        <v>2018</v>
      </c>
      <c r="B4287" s="2">
        <v>5199.9799999999996</v>
      </c>
    </row>
    <row r="4288" spans="1:2" x14ac:dyDescent="0.3">
      <c r="A4288" s="14">
        <v>2018</v>
      </c>
      <c r="B4288" s="2">
        <v>1799.99</v>
      </c>
    </row>
    <row r="4289" spans="1:2" x14ac:dyDescent="0.3">
      <c r="A4289" s="14">
        <v>2018</v>
      </c>
      <c r="B4289" s="2">
        <v>109.99</v>
      </c>
    </row>
    <row r="4290" spans="1:2" x14ac:dyDescent="0.3">
      <c r="A4290" s="14">
        <v>2018</v>
      </c>
      <c r="B4290" s="2">
        <v>799.99</v>
      </c>
    </row>
    <row r="4291" spans="1:2" x14ac:dyDescent="0.3">
      <c r="A4291" s="14">
        <v>2018</v>
      </c>
      <c r="B4291" s="2">
        <v>219.98</v>
      </c>
    </row>
    <row r="4292" spans="1:2" x14ac:dyDescent="0.3">
      <c r="A4292" s="14">
        <v>2018</v>
      </c>
      <c r="B4292" s="2">
        <v>489.99</v>
      </c>
    </row>
    <row r="4293" spans="1:2" x14ac:dyDescent="0.3">
      <c r="A4293" s="14">
        <v>2018</v>
      </c>
      <c r="B4293" s="2">
        <v>899.99</v>
      </c>
    </row>
    <row r="4294" spans="1:2" x14ac:dyDescent="0.3">
      <c r="A4294" s="14">
        <v>2018</v>
      </c>
      <c r="B4294" s="2">
        <v>999.99</v>
      </c>
    </row>
    <row r="4295" spans="1:2" x14ac:dyDescent="0.3">
      <c r="A4295" s="14">
        <v>2018</v>
      </c>
      <c r="B4295" s="2">
        <v>1799.98</v>
      </c>
    </row>
    <row r="4296" spans="1:2" x14ac:dyDescent="0.3">
      <c r="A4296" s="14">
        <v>2018</v>
      </c>
      <c r="B4296" s="2">
        <v>1799.98</v>
      </c>
    </row>
    <row r="4297" spans="1:2" x14ac:dyDescent="0.3">
      <c r="A4297" s="14">
        <v>2018</v>
      </c>
      <c r="B4297" s="2">
        <v>3798</v>
      </c>
    </row>
    <row r="4298" spans="1:2" x14ac:dyDescent="0.3">
      <c r="A4298" s="14">
        <v>2018</v>
      </c>
      <c r="B4298" s="2">
        <v>1199.98</v>
      </c>
    </row>
    <row r="4299" spans="1:2" x14ac:dyDescent="0.3">
      <c r="A4299" s="14">
        <v>2018</v>
      </c>
      <c r="B4299" s="2">
        <v>6399.98</v>
      </c>
    </row>
    <row r="4300" spans="1:2" x14ac:dyDescent="0.3">
      <c r="A4300" s="14">
        <v>2018</v>
      </c>
      <c r="B4300" s="2">
        <v>699.98</v>
      </c>
    </row>
    <row r="4301" spans="1:2" x14ac:dyDescent="0.3">
      <c r="A4301" s="14">
        <v>2018</v>
      </c>
      <c r="B4301" s="2">
        <v>5299.99</v>
      </c>
    </row>
    <row r="4302" spans="1:2" x14ac:dyDescent="0.3">
      <c r="A4302" s="14">
        <v>2018</v>
      </c>
      <c r="B4302" s="2">
        <v>2799.99</v>
      </c>
    </row>
    <row r="4303" spans="1:2" x14ac:dyDescent="0.3">
      <c r="A4303" s="14">
        <v>2018</v>
      </c>
      <c r="B4303" s="2">
        <v>579.98</v>
      </c>
    </row>
    <row r="4304" spans="1:2" x14ac:dyDescent="0.3">
      <c r="A4304" s="14">
        <v>2018</v>
      </c>
      <c r="B4304" s="2">
        <v>3098</v>
      </c>
    </row>
    <row r="4305" spans="1:2" x14ac:dyDescent="0.3">
      <c r="A4305" s="14">
        <v>2018</v>
      </c>
      <c r="B4305" s="2">
        <v>979.98</v>
      </c>
    </row>
    <row r="4306" spans="1:2" x14ac:dyDescent="0.3">
      <c r="A4306" s="14">
        <v>2018</v>
      </c>
      <c r="B4306" s="2">
        <v>999.99</v>
      </c>
    </row>
    <row r="4307" spans="1:2" x14ac:dyDescent="0.3">
      <c r="A4307" s="14">
        <v>2018</v>
      </c>
      <c r="B4307" s="2">
        <v>2999.99</v>
      </c>
    </row>
    <row r="4308" spans="1:2" x14ac:dyDescent="0.3">
      <c r="A4308" s="14">
        <v>2018</v>
      </c>
      <c r="B4308" s="2">
        <v>899.99</v>
      </c>
    </row>
    <row r="4309" spans="1:2" x14ac:dyDescent="0.3">
      <c r="A4309" s="14">
        <v>2018</v>
      </c>
      <c r="B4309" s="2">
        <v>1499.98</v>
      </c>
    </row>
    <row r="4310" spans="1:2" x14ac:dyDescent="0.3">
      <c r="A4310" s="14">
        <v>2018</v>
      </c>
      <c r="B4310" s="2">
        <v>1319.98</v>
      </c>
    </row>
    <row r="4311" spans="1:2" x14ac:dyDescent="0.3">
      <c r="A4311" s="14">
        <v>2018</v>
      </c>
      <c r="B4311" s="2">
        <v>419.98</v>
      </c>
    </row>
    <row r="4312" spans="1:2" x14ac:dyDescent="0.3">
      <c r="A4312" s="14">
        <v>2018</v>
      </c>
      <c r="B4312" s="2">
        <v>1919.98</v>
      </c>
    </row>
    <row r="4313" spans="1:2" x14ac:dyDescent="0.3">
      <c r="A4313" s="14">
        <v>2018</v>
      </c>
      <c r="B4313" s="2">
        <v>1499.98</v>
      </c>
    </row>
    <row r="4314" spans="1:2" x14ac:dyDescent="0.3">
      <c r="A4314" s="14">
        <v>2018</v>
      </c>
      <c r="B4314" s="2">
        <v>919.99</v>
      </c>
    </row>
    <row r="4315" spans="1:2" x14ac:dyDescent="0.3">
      <c r="A4315" s="14">
        <v>2018</v>
      </c>
      <c r="B4315" s="2">
        <v>1499.99</v>
      </c>
    </row>
    <row r="4316" spans="1:2" x14ac:dyDescent="0.3">
      <c r="A4316" s="14">
        <v>2018</v>
      </c>
      <c r="B4316" s="2">
        <v>489.99</v>
      </c>
    </row>
    <row r="4317" spans="1:2" x14ac:dyDescent="0.3">
      <c r="A4317" s="14">
        <v>2018</v>
      </c>
      <c r="B4317" s="2">
        <v>9999.98</v>
      </c>
    </row>
    <row r="4318" spans="1:2" x14ac:dyDescent="0.3">
      <c r="A4318" s="14">
        <v>2018</v>
      </c>
      <c r="B4318" s="2">
        <v>4999.99</v>
      </c>
    </row>
    <row r="4319" spans="1:2" x14ac:dyDescent="0.3">
      <c r="A4319" s="14">
        <v>2018</v>
      </c>
      <c r="B4319" s="2">
        <v>9999.98</v>
      </c>
    </row>
    <row r="4320" spans="1:2" x14ac:dyDescent="0.3">
      <c r="A4320" s="14">
        <v>2018</v>
      </c>
      <c r="B4320" s="2">
        <v>489.99</v>
      </c>
    </row>
    <row r="4321" spans="1:2" x14ac:dyDescent="0.3">
      <c r="A4321" s="14">
        <v>2018</v>
      </c>
      <c r="B4321" s="2">
        <v>1359.98</v>
      </c>
    </row>
    <row r="4322" spans="1:2" x14ac:dyDescent="0.3">
      <c r="A4322" s="14">
        <v>2018</v>
      </c>
      <c r="B4322" s="2">
        <v>639.98</v>
      </c>
    </row>
    <row r="4323" spans="1:2" x14ac:dyDescent="0.3">
      <c r="A4323" s="14">
        <v>2018</v>
      </c>
      <c r="B4323" s="2">
        <v>6999.98</v>
      </c>
    </row>
    <row r="4324" spans="1:2" x14ac:dyDescent="0.3">
      <c r="A4324" s="14">
        <v>2018</v>
      </c>
      <c r="B4324" s="2">
        <v>1359.98</v>
      </c>
    </row>
    <row r="4325" spans="1:2" x14ac:dyDescent="0.3">
      <c r="A4325" s="14">
        <v>2018</v>
      </c>
      <c r="B4325" s="2">
        <v>4999.9799999999996</v>
      </c>
    </row>
    <row r="4326" spans="1:2" x14ac:dyDescent="0.3">
      <c r="A4326" s="14">
        <v>2018</v>
      </c>
      <c r="B4326" s="2">
        <v>319.99</v>
      </c>
    </row>
    <row r="4327" spans="1:2" x14ac:dyDescent="0.3">
      <c r="A4327" s="14">
        <v>2018</v>
      </c>
      <c r="B4327" s="2">
        <v>3119.98</v>
      </c>
    </row>
    <row r="4328" spans="1:2" x14ac:dyDescent="0.3">
      <c r="A4328" s="14">
        <v>2018</v>
      </c>
      <c r="B4328" s="2">
        <v>489.99</v>
      </c>
    </row>
    <row r="4329" spans="1:2" x14ac:dyDescent="0.3">
      <c r="A4329" s="14">
        <v>2018</v>
      </c>
      <c r="B4329" s="2">
        <v>489.99</v>
      </c>
    </row>
    <row r="4330" spans="1:2" x14ac:dyDescent="0.3">
      <c r="A4330" s="14">
        <v>2018</v>
      </c>
      <c r="B4330" s="2">
        <v>199.99</v>
      </c>
    </row>
    <row r="4331" spans="1:2" x14ac:dyDescent="0.3">
      <c r="A4331" s="14">
        <v>2018</v>
      </c>
      <c r="B4331" s="2">
        <v>4499.99</v>
      </c>
    </row>
    <row r="4332" spans="1:2" x14ac:dyDescent="0.3">
      <c r="A4332" s="14">
        <v>2018</v>
      </c>
      <c r="B4332" s="2">
        <v>3099.98</v>
      </c>
    </row>
    <row r="4333" spans="1:2" x14ac:dyDescent="0.3">
      <c r="A4333" s="14">
        <v>2018</v>
      </c>
      <c r="B4333" s="2">
        <v>2999.99</v>
      </c>
    </row>
    <row r="4334" spans="1:2" x14ac:dyDescent="0.3">
      <c r="A4334" s="14">
        <v>2018</v>
      </c>
      <c r="B4334" s="2">
        <v>2299.9899999999998</v>
      </c>
    </row>
    <row r="4335" spans="1:2" x14ac:dyDescent="0.3">
      <c r="A4335" s="14">
        <v>2018</v>
      </c>
      <c r="B4335" s="2">
        <v>699.98</v>
      </c>
    </row>
    <row r="4336" spans="1:2" x14ac:dyDescent="0.3">
      <c r="A4336" s="14">
        <v>2018</v>
      </c>
      <c r="B4336" s="2">
        <v>2299.9899999999998</v>
      </c>
    </row>
    <row r="4337" spans="1:2" x14ac:dyDescent="0.3">
      <c r="A4337" s="14">
        <v>2018</v>
      </c>
      <c r="B4337" s="2">
        <v>2499.9899999999998</v>
      </c>
    </row>
    <row r="4338" spans="1:2" x14ac:dyDescent="0.3">
      <c r="A4338" s="14">
        <v>2018</v>
      </c>
      <c r="B4338" s="2">
        <v>2999.99</v>
      </c>
    </row>
    <row r="4339" spans="1:2" x14ac:dyDescent="0.3">
      <c r="A4339" s="14">
        <v>2018</v>
      </c>
      <c r="B4339" s="2">
        <v>559.98</v>
      </c>
    </row>
    <row r="4340" spans="1:2" x14ac:dyDescent="0.3">
      <c r="A4340" s="14">
        <v>2018</v>
      </c>
      <c r="B4340" s="2">
        <v>875.99</v>
      </c>
    </row>
    <row r="4341" spans="1:2" x14ac:dyDescent="0.3">
      <c r="A4341" s="14">
        <v>2018</v>
      </c>
      <c r="B4341" s="2">
        <v>299.99</v>
      </c>
    </row>
    <row r="4342" spans="1:2" x14ac:dyDescent="0.3">
      <c r="A4342" s="14">
        <v>2018</v>
      </c>
      <c r="B4342" s="2">
        <v>749.99</v>
      </c>
    </row>
    <row r="4343" spans="1:2" x14ac:dyDescent="0.3">
      <c r="A4343" s="14">
        <v>2018</v>
      </c>
      <c r="B4343" s="2">
        <v>319.99</v>
      </c>
    </row>
    <row r="4344" spans="1:2" x14ac:dyDescent="0.3">
      <c r="A4344" s="14">
        <v>2018</v>
      </c>
      <c r="B4344" s="2">
        <v>599.98</v>
      </c>
    </row>
    <row r="4345" spans="1:2" x14ac:dyDescent="0.3">
      <c r="A4345" s="14">
        <v>2018</v>
      </c>
      <c r="B4345" s="2">
        <v>449.99</v>
      </c>
    </row>
    <row r="4346" spans="1:2" x14ac:dyDescent="0.3">
      <c r="A4346" s="14">
        <v>2018</v>
      </c>
      <c r="B4346" s="2">
        <v>3119.98</v>
      </c>
    </row>
    <row r="4347" spans="1:2" x14ac:dyDescent="0.3">
      <c r="A4347" s="14">
        <v>2018</v>
      </c>
      <c r="B4347" s="2">
        <v>5999.98</v>
      </c>
    </row>
    <row r="4348" spans="1:2" x14ac:dyDescent="0.3">
      <c r="A4348" s="14">
        <v>2018</v>
      </c>
      <c r="B4348" s="2">
        <v>759.98</v>
      </c>
    </row>
    <row r="4349" spans="1:2" x14ac:dyDescent="0.3">
      <c r="A4349" s="14">
        <v>2018</v>
      </c>
      <c r="B4349" s="2">
        <v>429.99</v>
      </c>
    </row>
    <row r="4350" spans="1:2" x14ac:dyDescent="0.3">
      <c r="A4350" s="14">
        <v>2018</v>
      </c>
      <c r="B4350" s="2">
        <v>859.98</v>
      </c>
    </row>
    <row r="4351" spans="1:2" x14ac:dyDescent="0.3">
      <c r="A4351" s="14">
        <v>2018</v>
      </c>
      <c r="B4351" s="2">
        <v>1499.98</v>
      </c>
    </row>
    <row r="4352" spans="1:2" x14ac:dyDescent="0.3">
      <c r="A4352" s="14">
        <v>2018</v>
      </c>
      <c r="B4352" s="2">
        <v>499.98</v>
      </c>
    </row>
    <row r="4353" spans="1:2" x14ac:dyDescent="0.3">
      <c r="A4353" s="14">
        <v>2018</v>
      </c>
      <c r="B4353" s="2">
        <v>739.98</v>
      </c>
    </row>
    <row r="4354" spans="1:2" x14ac:dyDescent="0.3">
      <c r="A4354" s="14">
        <v>2018</v>
      </c>
      <c r="B4354" s="2">
        <v>1499.98</v>
      </c>
    </row>
    <row r="4355" spans="1:2" x14ac:dyDescent="0.3">
      <c r="A4355" s="14">
        <v>2018</v>
      </c>
      <c r="B4355" s="2">
        <v>2599</v>
      </c>
    </row>
    <row r="4356" spans="1:2" x14ac:dyDescent="0.3">
      <c r="A4356" s="14">
        <v>2018</v>
      </c>
      <c r="B4356" s="2">
        <v>599.99</v>
      </c>
    </row>
    <row r="4357" spans="1:2" x14ac:dyDescent="0.3">
      <c r="A4357" s="14">
        <v>2018</v>
      </c>
      <c r="B4357" s="2">
        <v>899.99</v>
      </c>
    </row>
    <row r="4358" spans="1:2" x14ac:dyDescent="0.3">
      <c r="A4358" s="14">
        <v>2018</v>
      </c>
      <c r="B4358" s="2">
        <v>959.98</v>
      </c>
    </row>
    <row r="4359" spans="1:2" x14ac:dyDescent="0.3">
      <c r="A4359" s="14">
        <v>2018</v>
      </c>
      <c r="B4359" s="2">
        <v>449.99</v>
      </c>
    </row>
    <row r="4360" spans="1:2" x14ac:dyDescent="0.3">
      <c r="A4360" s="14">
        <v>2018</v>
      </c>
      <c r="B4360" s="2">
        <v>1919.98</v>
      </c>
    </row>
    <row r="4361" spans="1:2" x14ac:dyDescent="0.3">
      <c r="A4361" s="14">
        <v>2018</v>
      </c>
      <c r="B4361" s="2">
        <v>3199.98</v>
      </c>
    </row>
    <row r="4362" spans="1:2" x14ac:dyDescent="0.3">
      <c r="A4362" s="14">
        <v>2018</v>
      </c>
      <c r="B4362" s="2">
        <v>5999.98</v>
      </c>
    </row>
    <row r="4363" spans="1:2" x14ac:dyDescent="0.3">
      <c r="A4363" s="14">
        <v>2018</v>
      </c>
      <c r="B4363" s="2">
        <v>7199.98</v>
      </c>
    </row>
    <row r="4364" spans="1:2" x14ac:dyDescent="0.3">
      <c r="A4364" s="14">
        <v>2018</v>
      </c>
      <c r="B4364" s="2">
        <v>3199.99</v>
      </c>
    </row>
    <row r="4365" spans="1:2" x14ac:dyDescent="0.3">
      <c r="A4365" s="14">
        <v>2018</v>
      </c>
      <c r="B4365" s="2">
        <v>1599.98</v>
      </c>
    </row>
    <row r="4366" spans="1:2" x14ac:dyDescent="0.3">
      <c r="A4366" s="14">
        <v>2018</v>
      </c>
      <c r="B4366" s="2">
        <v>470.99</v>
      </c>
    </row>
    <row r="4367" spans="1:2" x14ac:dyDescent="0.3">
      <c r="A4367" s="14">
        <v>2018</v>
      </c>
      <c r="B4367" s="2">
        <v>1799.99</v>
      </c>
    </row>
    <row r="4368" spans="1:2" x14ac:dyDescent="0.3">
      <c r="A4368" s="14">
        <v>2018</v>
      </c>
      <c r="B4368" s="2">
        <v>319.98</v>
      </c>
    </row>
    <row r="4369" spans="1:2" x14ac:dyDescent="0.3">
      <c r="A4369" s="14">
        <v>2018</v>
      </c>
      <c r="B4369" s="2">
        <v>749.99</v>
      </c>
    </row>
    <row r="4370" spans="1:2" x14ac:dyDescent="0.3">
      <c r="A4370" s="14">
        <v>2018</v>
      </c>
      <c r="B4370" s="2">
        <v>6399.98</v>
      </c>
    </row>
    <row r="4371" spans="1:2" x14ac:dyDescent="0.3">
      <c r="A4371" s="14">
        <v>2018</v>
      </c>
      <c r="B4371" s="2">
        <v>2939.98</v>
      </c>
    </row>
    <row r="4372" spans="1:2" x14ac:dyDescent="0.3">
      <c r="A4372" s="14">
        <v>2018</v>
      </c>
      <c r="B4372" s="2">
        <v>319.99</v>
      </c>
    </row>
    <row r="4373" spans="1:2" x14ac:dyDescent="0.3">
      <c r="A4373" s="14">
        <v>2018</v>
      </c>
      <c r="B4373" s="2">
        <v>599.99</v>
      </c>
    </row>
    <row r="4374" spans="1:2" x14ac:dyDescent="0.3">
      <c r="A4374" s="14">
        <v>2018</v>
      </c>
      <c r="B4374" s="2">
        <v>639.99</v>
      </c>
    </row>
    <row r="4375" spans="1:2" x14ac:dyDescent="0.3">
      <c r="A4375" s="14">
        <v>2018</v>
      </c>
      <c r="B4375" s="2">
        <v>529.99</v>
      </c>
    </row>
    <row r="4376" spans="1:2" x14ac:dyDescent="0.3">
      <c r="A4376" s="14">
        <v>2018</v>
      </c>
      <c r="B4376" s="2">
        <v>250.99</v>
      </c>
    </row>
    <row r="4377" spans="1:2" x14ac:dyDescent="0.3">
      <c r="A4377" s="14">
        <v>2018</v>
      </c>
      <c r="B4377" s="2">
        <v>1549</v>
      </c>
    </row>
    <row r="4378" spans="1:2" x14ac:dyDescent="0.3">
      <c r="A4378" s="14">
        <v>2018</v>
      </c>
      <c r="B4378" s="2">
        <v>1059.98</v>
      </c>
    </row>
    <row r="4379" spans="1:2" x14ac:dyDescent="0.3">
      <c r="A4379" s="14">
        <v>2018</v>
      </c>
      <c r="B4379" s="2">
        <v>898</v>
      </c>
    </row>
    <row r="4380" spans="1:2" x14ac:dyDescent="0.3">
      <c r="A4380" s="14">
        <v>2018</v>
      </c>
      <c r="B4380" s="2">
        <v>1199.98</v>
      </c>
    </row>
    <row r="4381" spans="1:2" x14ac:dyDescent="0.3">
      <c r="A4381" s="14">
        <v>2018</v>
      </c>
      <c r="B4381" s="2">
        <v>159.99</v>
      </c>
    </row>
    <row r="4382" spans="1:2" x14ac:dyDescent="0.3">
      <c r="A4382" s="14">
        <v>2018</v>
      </c>
      <c r="B4382" s="2">
        <v>899.99</v>
      </c>
    </row>
    <row r="4383" spans="1:2" x14ac:dyDescent="0.3">
      <c r="A4383" s="14">
        <v>2018</v>
      </c>
      <c r="B4383" s="2">
        <v>909.99</v>
      </c>
    </row>
    <row r="4384" spans="1:2" x14ac:dyDescent="0.3">
      <c r="A4384" s="14">
        <v>2018</v>
      </c>
      <c r="B4384" s="2">
        <v>899.98</v>
      </c>
    </row>
    <row r="4385" spans="1:2" x14ac:dyDescent="0.3">
      <c r="A4385" s="14">
        <v>2018</v>
      </c>
      <c r="B4385" s="2">
        <v>319.99</v>
      </c>
    </row>
    <row r="4386" spans="1:2" x14ac:dyDescent="0.3">
      <c r="A4386" s="14">
        <v>2018</v>
      </c>
      <c r="B4386" s="2">
        <v>1059.98</v>
      </c>
    </row>
    <row r="4387" spans="1:2" x14ac:dyDescent="0.3">
      <c r="A4387" s="14">
        <v>2018</v>
      </c>
      <c r="B4387" s="2">
        <v>1099.98</v>
      </c>
    </row>
    <row r="4388" spans="1:2" x14ac:dyDescent="0.3">
      <c r="A4388" s="14">
        <v>2018</v>
      </c>
      <c r="B4388" s="2">
        <v>10599.98</v>
      </c>
    </row>
    <row r="4389" spans="1:2" x14ac:dyDescent="0.3">
      <c r="A4389" s="14">
        <v>2018</v>
      </c>
      <c r="B4389" s="2">
        <v>3499.99</v>
      </c>
    </row>
    <row r="4390" spans="1:2" x14ac:dyDescent="0.3">
      <c r="A4390" s="14">
        <v>2018</v>
      </c>
      <c r="B4390" s="2">
        <v>9999.98</v>
      </c>
    </row>
    <row r="4391" spans="1:2" x14ac:dyDescent="0.3">
      <c r="A4391" s="14">
        <v>2018</v>
      </c>
      <c r="B4391" s="2">
        <v>14999.98</v>
      </c>
    </row>
    <row r="4392" spans="1:2" x14ac:dyDescent="0.3">
      <c r="A4392" s="14">
        <v>2018</v>
      </c>
      <c r="B4392" s="2">
        <v>2999.98</v>
      </c>
    </row>
    <row r="4393" spans="1:2" x14ac:dyDescent="0.3">
      <c r="A4393" s="14">
        <v>2018</v>
      </c>
      <c r="B4393" s="2">
        <v>3361.98</v>
      </c>
    </row>
    <row r="4394" spans="1:2" x14ac:dyDescent="0.3">
      <c r="A4394" s="14">
        <v>2018</v>
      </c>
      <c r="B4394" s="2">
        <v>1199.99</v>
      </c>
    </row>
    <row r="4395" spans="1:2" x14ac:dyDescent="0.3">
      <c r="A4395" s="14">
        <v>2018</v>
      </c>
      <c r="B4395" s="2">
        <v>319.99</v>
      </c>
    </row>
    <row r="4396" spans="1:2" x14ac:dyDescent="0.3">
      <c r="A4396" s="14">
        <v>2018</v>
      </c>
      <c r="B4396" s="2">
        <v>639.98</v>
      </c>
    </row>
    <row r="4397" spans="1:2" x14ac:dyDescent="0.3">
      <c r="A4397" s="14">
        <v>2018</v>
      </c>
      <c r="B4397" s="2">
        <v>379.99</v>
      </c>
    </row>
    <row r="4398" spans="1:2" x14ac:dyDescent="0.3">
      <c r="A4398" s="14">
        <v>2018</v>
      </c>
      <c r="B4398" s="2">
        <v>416.99</v>
      </c>
    </row>
    <row r="4399" spans="1:2" x14ac:dyDescent="0.3">
      <c r="A4399" s="14">
        <v>2018</v>
      </c>
      <c r="B4399" s="2">
        <v>1751.98</v>
      </c>
    </row>
    <row r="4400" spans="1:2" x14ac:dyDescent="0.3">
      <c r="A4400" s="14">
        <v>2018</v>
      </c>
      <c r="B4400" s="2">
        <v>189.99</v>
      </c>
    </row>
    <row r="4401" spans="1:2" x14ac:dyDescent="0.3">
      <c r="A4401" s="14">
        <v>2018</v>
      </c>
      <c r="B4401" s="2">
        <v>1499.98</v>
      </c>
    </row>
    <row r="4402" spans="1:2" x14ac:dyDescent="0.3">
      <c r="A4402" s="14">
        <v>2018</v>
      </c>
      <c r="B4402" s="2">
        <v>6399.98</v>
      </c>
    </row>
    <row r="4403" spans="1:2" x14ac:dyDescent="0.3">
      <c r="A4403" s="14">
        <v>2018</v>
      </c>
      <c r="B4403" s="2">
        <v>449.99</v>
      </c>
    </row>
    <row r="4404" spans="1:2" x14ac:dyDescent="0.3">
      <c r="A4404" s="14">
        <v>2018</v>
      </c>
      <c r="B4404" s="2">
        <v>5999.98</v>
      </c>
    </row>
    <row r="4405" spans="1:2" x14ac:dyDescent="0.3">
      <c r="A4405" s="14">
        <v>2018</v>
      </c>
      <c r="B4405" s="2">
        <v>539.98</v>
      </c>
    </row>
    <row r="4406" spans="1:2" x14ac:dyDescent="0.3">
      <c r="A4406" s="14">
        <v>2018</v>
      </c>
      <c r="B4406" s="2">
        <v>2599</v>
      </c>
    </row>
    <row r="4407" spans="1:2" x14ac:dyDescent="0.3">
      <c r="A4407" s="14">
        <v>2018</v>
      </c>
      <c r="B4407" s="2">
        <v>3099.98</v>
      </c>
    </row>
    <row r="4408" spans="1:2" x14ac:dyDescent="0.3">
      <c r="A4408" s="14">
        <v>2018</v>
      </c>
      <c r="B4408" s="2">
        <v>389.99</v>
      </c>
    </row>
    <row r="4409" spans="1:2" x14ac:dyDescent="0.3">
      <c r="A4409" s="14">
        <v>2018</v>
      </c>
      <c r="B4409" s="2">
        <v>858</v>
      </c>
    </row>
    <row r="4410" spans="1:2" x14ac:dyDescent="0.3">
      <c r="A4410" s="14">
        <v>2018</v>
      </c>
      <c r="B4410" s="2">
        <v>1469.99</v>
      </c>
    </row>
    <row r="4411" spans="1:2" x14ac:dyDescent="0.3">
      <c r="A4411" s="14">
        <v>2018</v>
      </c>
      <c r="B4411" s="2">
        <v>2998</v>
      </c>
    </row>
    <row r="4412" spans="1:2" x14ac:dyDescent="0.3">
      <c r="A4412" s="14">
        <v>2018</v>
      </c>
      <c r="B4412" s="2">
        <v>909.99</v>
      </c>
    </row>
    <row r="4413" spans="1:2" x14ac:dyDescent="0.3">
      <c r="A4413" s="14">
        <v>2018</v>
      </c>
      <c r="B4413" s="2">
        <v>749.99</v>
      </c>
    </row>
    <row r="4414" spans="1:2" x14ac:dyDescent="0.3">
      <c r="A4414" s="14">
        <v>2018</v>
      </c>
      <c r="B4414" s="2">
        <v>9999.98</v>
      </c>
    </row>
    <row r="4415" spans="1:2" x14ac:dyDescent="0.3">
      <c r="A4415" s="14">
        <v>2018</v>
      </c>
      <c r="B4415" s="2">
        <v>4599.9799999999996</v>
      </c>
    </row>
    <row r="4416" spans="1:2" x14ac:dyDescent="0.3">
      <c r="A4416" s="14">
        <v>2018</v>
      </c>
      <c r="B4416" s="2">
        <v>1799.98</v>
      </c>
    </row>
    <row r="4417" spans="1:2" x14ac:dyDescent="0.3">
      <c r="A4417" s="14">
        <v>2018</v>
      </c>
      <c r="B4417" s="2">
        <v>9999.98</v>
      </c>
    </row>
    <row r="4418" spans="1:2" x14ac:dyDescent="0.3">
      <c r="A4418" s="14">
        <v>2018</v>
      </c>
      <c r="B4418" s="2">
        <v>1999.98</v>
      </c>
    </row>
    <row r="4419" spans="1:2" x14ac:dyDescent="0.3">
      <c r="A4419" s="14">
        <v>2018</v>
      </c>
      <c r="B4419" s="2">
        <v>6999.98</v>
      </c>
    </row>
    <row r="4420" spans="1:2" x14ac:dyDescent="0.3">
      <c r="A4420" s="14">
        <v>2018</v>
      </c>
      <c r="B4420" s="2">
        <v>1799.98</v>
      </c>
    </row>
    <row r="4421" spans="1:2" x14ac:dyDescent="0.3">
      <c r="A4421" s="14">
        <v>2018</v>
      </c>
      <c r="B4421" s="2">
        <v>4999.99</v>
      </c>
    </row>
    <row r="4422" spans="1:2" x14ac:dyDescent="0.3">
      <c r="A4422" s="14">
        <v>2018</v>
      </c>
      <c r="B4422" s="2">
        <v>1919.98</v>
      </c>
    </row>
    <row r="4423" spans="1:2" x14ac:dyDescent="0.3">
      <c r="A4423" s="14">
        <v>2018</v>
      </c>
      <c r="B4423" s="2">
        <v>6399.98</v>
      </c>
    </row>
    <row r="4424" spans="1:2" x14ac:dyDescent="0.3">
      <c r="A4424" s="14">
        <v>2018</v>
      </c>
      <c r="B4424" s="2">
        <v>2599.9899999999998</v>
      </c>
    </row>
    <row r="4425" spans="1:2" x14ac:dyDescent="0.3">
      <c r="A4425" s="14">
        <v>2018</v>
      </c>
      <c r="B4425" s="2">
        <v>4599.9799999999996</v>
      </c>
    </row>
    <row r="4426" spans="1:2" x14ac:dyDescent="0.3">
      <c r="A4426" s="14">
        <v>2018</v>
      </c>
      <c r="B4426" s="2">
        <v>2399.98</v>
      </c>
    </row>
    <row r="4427" spans="1:2" x14ac:dyDescent="0.3">
      <c r="A4427" s="14">
        <v>2018</v>
      </c>
      <c r="B4427" s="2">
        <v>419.98</v>
      </c>
    </row>
    <row r="4428" spans="1:2" x14ac:dyDescent="0.3">
      <c r="A4428" s="14">
        <v>2018</v>
      </c>
      <c r="B4428" s="2">
        <v>5199.9799999999996</v>
      </c>
    </row>
    <row r="4429" spans="1:2" x14ac:dyDescent="0.3">
      <c r="A4429" s="14">
        <v>2018</v>
      </c>
      <c r="B4429" s="2">
        <v>1359.98</v>
      </c>
    </row>
    <row r="4430" spans="1:2" x14ac:dyDescent="0.3">
      <c r="A4430" s="14">
        <v>2018</v>
      </c>
      <c r="B4430" s="2">
        <v>1359.98</v>
      </c>
    </row>
    <row r="4431" spans="1:2" x14ac:dyDescent="0.3">
      <c r="A4431" s="14">
        <v>2018</v>
      </c>
      <c r="B4431" s="2">
        <v>4999.9799999999996</v>
      </c>
    </row>
    <row r="4432" spans="1:2" x14ac:dyDescent="0.3">
      <c r="A4432" s="14">
        <v>2018</v>
      </c>
      <c r="B4432" s="2">
        <v>5999.98</v>
      </c>
    </row>
    <row r="4433" spans="1:2" x14ac:dyDescent="0.3">
      <c r="A4433" s="14">
        <v>2018</v>
      </c>
      <c r="B4433" s="2">
        <v>4499.99</v>
      </c>
    </row>
    <row r="4434" spans="1:2" x14ac:dyDescent="0.3">
      <c r="A4434" s="14">
        <v>2018</v>
      </c>
      <c r="B4434" s="2">
        <v>659.98</v>
      </c>
    </row>
    <row r="4435" spans="1:2" x14ac:dyDescent="0.3">
      <c r="A4435" s="14">
        <v>2018</v>
      </c>
      <c r="B4435" s="2">
        <v>2998</v>
      </c>
    </row>
    <row r="4436" spans="1:2" x14ac:dyDescent="0.3">
      <c r="A4436" s="14">
        <v>2018</v>
      </c>
      <c r="B4436" s="2">
        <v>346.99</v>
      </c>
    </row>
    <row r="4437" spans="1:2" x14ac:dyDescent="0.3">
      <c r="A4437" s="14">
        <v>2018</v>
      </c>
      <c r="B4437" s="2">
        <v>579.98</v>
      </c>
    </row>
    <row r="4438" spans="1:2" x14ac:dyDescent="0.3">
      <c r="A4438" s="14">
        <v>2018</v>
      </c>
      <c r="B4438" s="2">
        <v>4499.99</v>
      </c>
    </row>
    <row r="4439" spans="1:2" x14ac:dyDescent="0.3">
      <c r="A4439" s="14">
        <v>2018</v>
      </c>
      <c r="B4439" s="2">
        <v>6999.98</v>
      </c>
    </row>
    <row r="4440" spans="1:2" x14ac:dyDescent="0.3">
      <c r="A4440" s="14">
        <v>2018</v>
      </c>
      <c r="B4440" s="2">
        <v>1799.98</v>
      </c>
    </row>
    <row r="4441" spans="1:2" x14ac:dyDescent="0.3">
      <c r="A4441" s="14">
        <v>2018</v>
      </c>
      <c r="B4441" s="2">
        <v>179.98</v>
      </c>
    </row>
    <row r="4442" spans="1:2" x14ac:dyDescent="0.3">
      <c r="A4442" s="14">
        <v>2018</v>
      </c>
      <c r="B4442" s="2">
        <v>489.99</v>
      </c>
    </row>
    <row r="4443" spans="1:2" x14ac:dyDescent="0.3">
      <c r="A4443" s="14">
        <v>2018</v>
      </c>
      <c r="B4443" s="2">
        <v>1359.98</v>
      </c>
    </row>
    <row r="4444" spans="1:2" x14ac:dyDescent="0.3">
      <c r="A4444" s="14">
        <v>2018</v>
      </c>
      <c r="B4444" s="2">
        <v>999.99</v>
      </c>
    </row>
    <row r="4445" spans="1:2" x14ac:dyDescent="0.3">
      <c r="A4445" s="14">
        <v>2018</v>
      </c>
      <c r="B4445" s="2">
        <v>2999.98</v>
      </c>
    </row>
    <row r="4446" spans="1:2" x14ac:dyDescent="0.3">
      <c r="A4446" s="14">
        <v>2018</v>
      </c>
      <c r="B4446" s="2">
        <v>299.99</v>
      </c>
    </row>
    <row r="4447" spans="1:2" x14ac:dyDescent="0.3">
      <c r="A4447" s="14">
        <v>2018</v>
      </c>
      <c r="B4447" s="2">
        <v>1599.99</v>
      </c>
    </row>
    <row r="4448" spans="1:2" x14ac:dyDescent="0.3">
      <c r="A4448" s="14">
        <v>2018</v>
      </c>
      <c r="B4448" s="2">
        <v>1469.99</v>
      </c>
    </row>
    <row r="4449" spans="1:2" x14ac:dyDescent="0.3">
      <c r="A4449" s="14">
        <v>2018</v>
      </c>
      <c r="B4449" s="2">
        <v>1499.98</v>
      </c>
    </row>
    <row r="4450" spans="1:2" x14ac:dyDescent="0.3">
      <c r="A4450" s="14">
        <v>2018</v>
      </c>
      <c r="B4450" s="2">
        <v>1549</v>
      </c>
    </row>
    <row r="4451" spans="1:2" x14ac:dyDescent="0.3">
      <c r="A4451" s="14">
        <v>2018</v>
      </c>
      <c r="B4451" s="2">
        <v>639.98</v>
      </c>
    </row>
    <row r="4452" spans="1:2" x14ac:dyDescent="0.3">
      <c r="A4452" s="14">
        <v>2018</v>
      </c>
      <c r="B4452" s="2">
        <v>449.99</v>
      </c>
    </row>
    <row r="4453" spans="1:2" x14ac:dyDescent="0.3">
      <c r="A4453" s="14">
        <v>2018</v>
      </c>
      <c r="B4453" s="2">
        <v>5999.98</v>
      </c>
    </row>
    <row r="4454" spans="1:2" x14ac:dyDescent="0.3">
      <c r="A4454" s="14">
        <v>2018</v>
      </c>
      <c r="B4454" s="2">
        <v>6499.99</v>
      </c>
    </row>
    <row r="4455" spans="1:2" x14ac:dyDescent="0.3">
      <c r="A4455" s="14">
        <v>2018</v>
      </c>
      <c r="B4455" s="2">
        <v>2698</v>
      </c>
    </row>
    <row r="4456" spans="1:2" x14ac:dyDescent="0.3">
      <c r="A4456" s="14">
        <v>2018</v>
      </c>
      <c r="B4456" s="2">
        <v>2799.99</v>
      </c>
    </row>
    <row r="4457" spans="1:2" x14ac:dyDescent="0.3">
      <c r="A4457" s="14">
        <v>2018</v>
      </c>
      <c r="B4457" s="2">
        <v>1549.99</v>
      </c>
    </row>
    <row r="4458" spans="1:2" x14ac:dyDescent="0.3">
      <c r="A4458" s="14">
        <v>2018</v>
      </c>
      <c r="B4458" s="2">
        <v>5499.99</v>
      </c>
    </row>
    <row r="4459" spans="1:2" x14ac:dyDescent="0.3">
      <c r="A4459" s="14">
        <v>2018</v>
      </c>
      <c r="B4459" s="2">
        <v>749.99</v>
      </c>
    </row>
    <row r="4460" spans="1:2" x14ac:dyDescent="0.3">
      <c r="A4460" s="14">
        <v>2018</v>
      </c>
      <c r="B4460" s="2">
        <v>679.99</v>
      </c>
    </row>
    <row r="4461" spans="1:2" x14ac:dyDescent="0.3">
      <c r="A4461" s="14">
        <v>2018</v>
      </c>
      <c r="B4461" s="2">
        <v>469.99</v>
      </c>
    </row>
    <row r="4462" spans="1:2" x14ac:dyDescent="0.3">
      <c r="A4462" s="14">
        <v>2018</v>
      </c>
      <c r="B4462" s="2">
        <v>551.99</v>
      </c>
    </row>
    <row r="4463" spans="1:2" x14ac:dyDescent="0.3">
      <c r="A4463" s="14">
        <v>2018</v>
      </c>
      <c r="B4463" s="2">
        <v>3999.98</v>
      </c>
    </row>
    <row r="4464" spans="1:2" x14ac:dyDescent="0.3">
      <c r="A4464" s="14">
        <v>2018</v>
      </c>
      <c r="B4464" s="2">
        <v>859.98</v>
      </c>
    </row>
    <row r="4465" spans="1:2" x14ac:dyDescent="0.3">
      <c r="A4465" s="14">
        <v>2018</v>
      </c>
      <c r="B4465" s="2">
        <v>299.99</v>
      </c>
    </row>
    <row r="4466" spans="1:2" x14ac:dyDescent="0.3">
      <c r="A4466" s="14">
        <v>2018</v>
      </c>
      <c r="B4466" s="2">
        <v>11999.98</v>
      </c>
    </row>
    <row r="4467" spans="1:2" x14ac:dyDescent="0.3">
      <c r="A4467" s="14">
        <v>2018</v>
      </c>
      <c r="B4467" s="2">
        <v>539.98</v>
      </c>
    </row>
    <row r="4468" spans="1:2" x14ac:dyDescent="0.3">
      <c r="A4468" s="14">
        <v>2018</v>
      </c>
      <c r="B4468" s="2">
        <v>749.99</v>
      </c>
    </row>
    <row r="4469" spans="1:2" x14ac:dyDescent="0.3">
      <c r="A4469" s="14">
        <v>2018</v>
      </c>
      <c r="B4469" s="2">
        <v>1899</v>
      </c>
    </row>
    <row r="4470" spans="1:2" x14ac:dyDescent="0.3">
      <c r="A4470" s="14">
        <v>2018</v>
      </c>
      <c r="B4470" s="2">
        <v>5999.98</v>
      </c>
    </row>
    <row r="4471" spans="1:2" x14ac:dyDescent="0.3">
      <c r="A4471" s="14">
        <v>2018</v>
      </c>
      <c r="B4471" s="2">
        <v>459.98</v>
      </c>
    </row>
    <row r="4472" spans="1:2" x14ac:dyDescent="0.3">
      <c r="A4472" s="14">
        <v>2018</v>
      </c>
      <c r="B4472" s="2">
        <v>647.99</v>
      </c>
    </row>
    <row r="4473" spans="1:2" x14ac:dyDescent="0.3">
      <c r="A4473" s="14">
        <v>2018</v>
      </c>
      <c r="B4473" s="2">
        <v>349.99</v>
      </c>
    </row>
    <row r="4474" spans="1:2" x14ac:dyDescent="0.3">
      <c r="A4474" s="14">
        <v>2018</v>
      </c>
      <c r="B4474" s="2">
        <v>1799.98</v>
      </c>
    </row>
    <row r="4475" spans="1:2" x14ac:dyDescent="0.3">
      <c r="A4475" s="14">
        <v>2018</v>
      </c>
      <c r="B4475" s="2">
        <v>6499.99</v>
      </c>
    </row>
    <row r="4476" spans="1:2" x14ac:dyDescent="0.3">
      <c r="A4476" s="14">
        <v>2018</v>
      </c>
      <c r="B4476" s="2">
        <v>3499.99</v>
      </c>
    </row>
    <row r="4477" spans="1:2" x14ac:dyDescent="0.3">
      <c r="A4477" s="14">
        <v>2018</v>
      </c>
      <c r="B4477" s="2">
        <v>1469.99</v>
      </c>
    </row>
    <row r="4478" spans="1:2" x14ac:dyDescent="0.3">
      <c r="A4478" s="14">
        <v>2018</v>
      </c>
      <c r="B4478" s="2">
        <v>399.98</v>
      </c>
    </row>
    <row r="4479" spans="1:2" x14ac:dyDescent="0.3">
      <c r="A4479" s="14">
        <v>2018</v>
      </c>
      <c r="B4479" s="2">
        <v>6399.98</v>
      </c>
    </row>
    <row r="4480" spans="1:2" x14ac:dyDescent="0.3">
      <c r="A4480" s="14">
        <v>2018</v>
      </c>
      <c r="B4480" s="2">
        <v>209.99</v>
      </c>
    </row>
    <row r="4481" spans="1:2" x14ac:dyDescent="0.3">
      <c r="A4481" s="14">
        <v>2018</v>
      </c>
      <c r="B4481" s="2">
        <v>1199.98</v>
      </c>
    </row>
    <row r="4482" spans="1:2" x14ac:dyDescent="0.3">
      <c r="A4482" s="14">
        <v>2018</v>
      </c>
      <c r="B4482" s="2">
        <v>2199.9899999999998</v>
      </c>
    </row>
    <row r="4483" spans="1:2" x14ac:dyDescent="0.3">
      <c r="A4483" s="14">
        <v>2018</v>
      </c>
      <c r="B4483" s="2">
        <v>5599.98</v>
      </c>
    </row>
    <row r="4484" spans="1:2" x14ac:dyDescent="0.3">
      <c r="A4484" s="14">
        <v>2018</v>
      </c>
      <c r="B4484" s="2">
        <v>4599.9799999999996</v>
      </c>
    </row>
    <row r="4485" spans="1:2" x14ac:dyDescent="0.3">
      <c r="A4485" s="14">
        <v>2018</v>
      </c>
      <c r="B4485" s="2">
        <v>1699.98</v>
      </c>
    </row>
    <row r="4486" spans="1:2" x14ac:dyDescent="0.3">
      <c r="A4486" s="14">
        <v>2018</v>
      </c>
      <c r="B4486" s="2">
        <v>3299.99</v>
      </c>
    </row>
    <row r="4487" spans="1:2" x14ac:dyDescent="0.3">
      <c r="A4487" s="14">
        <v>2018</v>
      </c>
      <c r="B4487" s="2">
        <v>2819.98</v>
      </c>
    </row>
    <row r="4488" spans="1:2" x14ac:dyDescent="0.3">
      <c r="A4488" s="14">
        <v>2018</v>
      </c>
      <c r="B4488" s="2">
        <v>1469.99</v>
      </c>
    </row>
    <row r="4489" spans="1:2" x14ac:dyDescent="0.3">
      <c r="A4489" s="14">
        <v>2018</v>
      </c>
      <c r="B4489" s="2">
        <v>2299.9899999999998</v>
      </c>
    </row>
    <row r="4490" spans="1:2" x14ac:dyDescent="0.3">
      <c r="A4490" s="14">
        <v>2018</v>
      </c>
      <c r="B4490" s="2">
        <v>1799.98</v>
      </c>
    </row>
    <row r="4491" spans="1:2" x14ac:dyDescent="0.3">
      <c r="A4491" s="14">
        <v>2018</v>
      </c>
      <c r="B4491" s="2">
        <v>939.98</v>
      </c>
    </row>
    <row r="4492" spans="1:2" x14ac:dyDescent="0.3">
      <c r="A4492" s="14">
        <v>2018</v>
      </c>
      <c r="B4492" s="2">
        <v>1099.98</v>
      </c>
    </row>
    <row r="4493" spans="1:2" x14ac:dyDescent="0.3">
      <c r="A4493" s="14">
        <v>2018</v>
      </c>
      <c r="B4493" s="2">
        <v>833.98</v>
      </c>
    </row>
    <row r="4494" spans="1:2" x14ac:dyDescent="0.3">
      <c r="A4494" s="14">
        <v>2018</v>
      </c>
      <c r="B4494" s="2">
        <v>749.99</v>
      </c>
    </row>
    <row r="4495" spans="1:2" x14ac:dyDescent="0.3">
      <c r="A4495" s="14">
        <v>2018</v>
      </c>
      <c r="B4495" s="2">
        <v>479.99</v>
      </c>
    </row>
    <row r="4496" spans="1:2" x14ac:dyDescent="0.3">
      <c r="A4496" s="14">
        <v>2018</v>
      </c>
      <c r="B4496" s="2">
        <v>10999.98</v>
      </c>
    </row>
    <row r="4497" spans="1:2" x14ac:dyDescent="0.3">
      <c r="A4497" s="14">
        <v>2018</v>
      </c>
      <c r="B4497" s="2">
        <v>647.99</v>
      </c>
    </row>
    <row r="4498" spans="1:2" x14ac:dyDescent="0.3">
      <c r="A4498" s="14">
        <v>2018</v>
      </c>
      <c r="B4498" s="2">
        <v>23999.98</v>
      </c>
    </row>
    <row r="4499" spans="1:2" x14ac:dyDescent="0.3">
      <c r="A4499" s="14">
        <v>2018</v>
      </c>
      <c r="B4499" s="2">
        <v>1199.98</v>
      </c>
    </row>
    <row r="4500" spans="1:2" x14ac:dyDescent="0.3">
      <c r="A4500" s="14">
        <v>2018</v>
      </c>
      <c r="B4500" s="2">
        <v>6399.98</v>
      </c>
    </row>
    <row r="4501" spans="1:2" x14ac:dyDescent="0.3">
      <c r="A4501" s="14">
        <v>2018</v>
      </c>
      <c r="B4501" s="2">
        <v>429</v>
      </c>
    </row>
    <row r="4502" spans="1:2" x14ac:dyDescent="0.3">
      <c r="A4502" s="14">
        <v>2018</v>
      </c>
      <c r="B4502" s="2">
        <v>299.98</v>
      </c>
    </row>
    <row r="4503" spans="1:2" x14ac:dyDescent="0.3">
      <c r="A4503" s="14">
        <v>2018</v>
      </c>
      <c r="B4503" s="2">
        <v>402.99</v>
      </c>
    </row>
    <row r="4504" spans="1:2" x14ac:dyDescent="0.3">
      <c r="A4504" s="14">
        <v>2018</v>
      </c>
      <c r="B4504" s="2">
        <v>4999.9799999999996</v>
      </c>
    </row>
    <row r="4505" spans="1:2" x14ac:dyDescent="0.3">
      <c r="A4505" s="14">
        <v>2018</v>
      </c>
      <c r="B4505" s="2">
        <v>6999.98</v>
      </c>
    </row>
    <row r="4506" spans="1:2" x14ac:dyDescent="0.3">
      <c r="A4506" s="14">
        <v>2018</v>
      </c>
      <c r="B4506" s="2">
        <v>759.98</v>
      </c>
    </row>
    <row r="4507" spans="1:2" x14ac:dyDescent="0.3">
      <c r="A4507" s="14">
        <v>2018</v>
      </c>
      <c r="B4507" s="2">
        <v>279.99</v>
      </c>
    </row>
    <row r="4508" spans="1:2" x14ac:dyDescent="0.3">
      <c r="A4508" s="14">
        <v>2018</v>
      </c>
      <c r="B4508" s="2">
        <v>899.98</v>
      </c>
    </row>
    <row r="4509" spans="1:2" x14ac:dyDescent="0.3">
      <c r="A4509" s="14">
        <v>2018</v>
      </c>
      <c r="B4509" s="2">
        <v>209.99</v>
      </c>
    </row>
    <row r="4510" spans="1:2" x14ac:dyDescent="0.3">
      <c r="A4510" s="14">
        <v>2018</v>
      </c>
      <c r="B4510" s="2">
        <v>1919.98</v>
      </c>
    </row>
    <row r="4511" spans="1:2" x14ac:dyDescent="0.3">
      <c r="A4511" s="14">
        <v>2018</v>
      </c>
      <c r="B4511" s="2">
        <v>699.98</v>
      </c>
    </row>
    <row r="4512" spans="1:2" x14ac:dyDescent="0.3">
      <c r="A4512" s="14">
        <v>2018</v>
      </c>
      <c r="B4512" s="2">
        <v>1799.99</v>
      </c>
    </row>
    <row r="4513" spans="1:2" x14ac:dyDescent="0.3">
      <c r="A4513" s="14">
        <v>2018</v>
      </c>
      <c r="B4513" s="2">
        <v>6999.98</v>
      </c>
    </row>
    <row r="4514" spans="1:2" x14ac:dyDescent="0.3">
      <c r="A4514" s="14">
        <v>2018</v>
      </c>
      <c r="B4514" s="2">
        <v>833.98</v>
      </c>
    </row>
    <row r="4515" spans="1:2" x14ac:dyDescent="0.3">
      <c r="A4515" s="14">
        <v>2018</v>
      </c>
      <c r="B4515" s="2">
        <v>869.99</v>
      </c>
    </row>
    <row r="4516" spans="1:2" x14ac:dyDescent="0.3">
      <c r="A4516" s="14">
        <v>2018</v>
      </c>
      <c r="B4516" s="2">
        <v>6499.99</v>
      </c>
    </row>
    <row r="4517" spans="1:2" x14ac:dyDescent="0.3">
      <c r="A4517" s="14">
        <v>2018</v>
      </c>
      <c r="B4517" s="2">
        <v>5599.98</v>
      </c>
    </row>
    <row r="4518" spans="1:2" x14ac:dyDescent="0.3">
      <c r="A4518" s="14">
        <v>2018</v>
      </c>
      <c r="B4518" s="2">
        <v>749.99</v>
      </c>
    </row>
    <row r="4519" spans="1:2" x14ac:dyDescent="0.3">
      <c r="A4519" s="14">
        <v>2018</v>
      </c>
      <c r="B4519" s="2">
        <v>499.99</v>
      </c>
    </row>
    <row r="4520" spans="1:2" x14ac:dyDescent="0.3">
      <c r="A4520" s="14">
        <v>2018</v>
      </c>
      <c r="B4520" s="2">
        <v>899.98</v>
      </c>
    </row>
    <row r="4521" spans="1:2" x14ac:dyDescent="0.3">
      <c r="A4521" s="14">
        <v>2018</v>
      </c>
      <c r="B4521" s="2">
        <v>3599.99</v>
      </c>
    </row>
    <row r="4522" spans="1:2" x14ac:dyDescent="0.3">
      <c r="A4522" s="14">
        <v>2018</v>
      </c>
      <c r="B4522" s="2">
        <v>469.99</v>
      </c>
    </row>
    <row r="4523" spans="1:2" x14ac:dyDescent="0.3">
      <c r="A4523" s="14">
        <v>2018</v>
      </c>
      <c r="B4523" s="2">
        <v>3499.99</v>
      </c>
    </row>
    <row r="4524" spans="1:2" x14ac:dyDescent="0.3">
      <c r="A4524" s="14">
        <v>2018</v>
      </c>
      <c r="B4524" s="2">
        <v>6999.98</v>
      </c>
    </row>
    <row r="4525" spans="1:2" x14ac:dyDescent="0.3">
      <c r="A4525" s="14">
        <v>2018</v>
      </c>
      <c r="B4525" s="2">
        <v>959.99</v>
      </c>
    </row>
    <row r="4526" spans="1:2" x14ac:dyDescent="0.3">
      <c r="A4526" s="14">
        <v>2018</v>
      </c>
      <c r="B4526" s="2">
        <v>469.99</v>
      </c>
    </row>
    <row r="4527" spans="1:2" x14ac:dyDescent="0.3">
      <c r="A4527" s="14">
        <v>2018</v>
      </c>
      <c r="B4527" s="2">
        <v>1499.98</v>
      </c>
    </row>
    <row r="4528" spans="1:2" x14ac:dyDescent="0.3">
      <c r="A4528" s="14">
        <v>2018</v>
      </c>
      <c r="B4528" s="2">
        <v>1399.98</v>
      </c>
    </row>
    <row r="4529" spans="1:2" x14ac:dyDescent="0.3">
      <c r="A4529" s="14">
        <v>2018</v>
      </c>
      <c r="B4529" s="2">
        <v>1119.98</v>
      </c>
    </row>
    <row r="4530" spans="1:2" x14ac:dyDescent="0.3">
      <c r="A4530" s="14">
        <v>2018</v>
      </c>
      <c r="B4530" s="2">
        <v>659.99</v>
      </c>
    </row>
    <row r="4531" spans="1:2" x14ac:dyDescent="0.3">
      <c r="A4531" s="14">
        <v>2018</v>
      </c>
      <c r="B4531" s="2">
        <v>5599.98</v>
      </c>
    </row>
    <row r="4532" spans="1:2" x14ac:dyDescent="0.3">
      <c r="A4532" s="14">
        <v>2018</v>
      </c>
      <c r="B4532" s="2">
        <v>5499.99</v>
      </c>
    </row>
    <row r="4533" spans="1:2" x14ac:dyDescent="0.3">
      <c r="A4533" s="14">
        <v>2018</v>
      </c>
      <c r="B4533" s="2">
        <v>299.98</v>
      </c>
    </row>
    <row r="4534" spans="1:2" x14ac:dyDescent="0.3">
      <c r="A4534" s="14">
        <v>2018</v>
      </c>
      <c r="B4534" s="2">
        <v>7999.98</v>
      </c>
    </row>
    <row r="4535" spans="1:2" x14ac:dyDescent="0.3">
      <c r="A4535" s="14">
        <v>2018</v>
      </c>
      <c r="B4535" s="2">
        <v>2299.9899999999998</v>
      </c>
    </row>
    <row r="4536" spans="1:2" x14ac:dyDescent="0.3">
      <c r="A4536" s="14">
        <v>2018</v>
      </c>
      <c r="B4536" s="2">
        <v>2939.98</v>
      </c>
    </row>
    <row r="4537" spans="1:2" x14ac:dyDescent="0.3">
      <c r="A4537" s="14">
        <v>2018</v>
      </c>
      <c r="B4537" s="2">
        <v>489.99</v>
      </c>
    </row>
    <row r="4538" spans="1:2" x14ac:dyDescent="0.3">
      <c r="A4538" s="14">
        <v>2018</v>
      </c>
      <c r="B4538" s="2">
        <v>549.99</v>
      </c>
    </row>
    <row r="4539" spans="1:2" x14ac:dyDescent="0.3">
      <c r="A4539" s="14">
        <v>2018</v>
      </c>
      <c r="B4539" s="2">
        <v>2999.99</v>
      </c>
    </row>
    <row r="4540" spans="1:2" x14ac:dyDescent="0.3">
      <c r="A4540" s="14">
        <v>2018</v>
      </c>
      <c r="B4540" s="2">
        <v>209.99</v>
      </c>
    </row>
    <row r="4541" spans="1:2" x14ac:dyDescent="0.3">
      <c r="A4541" s="14">
        <v>2018</v>
      </c>
      <c r="B4541" s="2">
        <v>749.99</v>
      </c>
    </row>
    <row r="4542" spans="1:2" x14ac:dyDescent="0.3">
      <c r="A4542" s="14">
        <v>2018</v>
      </c>
      <c r="B4542" s="2">
        <v>279.99</v>
      </c>
    </row>
    <row r="4543" spans="1:2" x14ac:dyDescent="0.3">
      <c r="A4543" s="14">
        <v>2018</v>
      </c>
      <c r="B4543" s="2">
        <v>1099.98</v>
      </c>
    </row>
    <row r="4544" spans="1:2" x14ac:dyDescent="0.3">
      <c r="A4544" s="14">
        <v>2018</v>
      </c>
      <c r="B4544" s="2">
        <v>6499.99</v>
      </c>
    </row>
    <row r="4545" spans="1:2" x14ac:dyDescent="0.3">
      <c r="A4545" s="14">
        <v>2018</v>
      </c>
      <c r="B4545" s="2">
        <v>469.99</v>
      </c>
    </row>
    <row r="4546" spans="1:2" x14ac:dyDescent="0.3">
      <c r="A4546" s="14">
        <v>2018</v>
      </c>
      <c r="B4546" s="2">
        <v>3798</v>
      </c>
    </row>
    <row r="4547" spans="1:2" x14ac:dyDescent="0.3">
      <c r="A4547" s="14">
        <v>2018</v>
      </c>
      <c r="B4547" s="2">
        <v>3199.99</v>
      </c>
    </row>
    <row r="4548" spans="1:2" x14ac:dyDescent="0.3">
      <c r="A4548" s="14">
        <v>2018</v>
      </c>
      <c r="B4548" s="2">
        <v>6999.98</v>
      </c>
    </row>
    <row r="4549" spans="1:2" x14ac:dyDescent="0.3">
      <c r="A4549" s="14">
        <v>2018</v>
      </c>
      <c r="B4549" s="2">
        <v>659.99</v>
      </c>
    </row>
    <row r="4550" spans="1:2" x14ac:dyDescent="0.3">
      <c r="A4550" s="14">
        <v>2018</v>
      </c>
      <c r="B4550" s="2">
        <v>289.99</v>
      </c>
    </row>
    <row r="4551" spans="1:2" x14ac:dyDescent="0.3">
      <c r="A4551" s="14">
        <v>2018</v>
      </c>
      <c r="B4551" s="2">
        <v>939.98</v>
      </c>
    </row>
    <row r="4552" spans="1:2" x14ac:dyDescent="0.3">
      <c r="A4552" s="14">
        <v>2018</v>
      </c>
      <c r="B4552" s="2">
        <v>1799.98</v>
      </c>
    </row>
    <row r="4553" spans="1:2" x14ac:dyDescent="0.3">
      <c r="A4553" s="14">
        <v>2018</v>
      </c>
      <c r="B4553" s="2">
        <v>2698</v>
      </c>
    </row>
    <row r="4554" spans="1:2" x14ac:dyDescent="0.3">
      <c r="A4554" s="14">
        <v>2018</v>
      </c>
      <c r="B4554" s="2">
        <v>2819.98</v>
      </c>
    </row>
    <row r="4555" spans="1:2" x14ac:dyDescent="0.3">
      <c r="A4555" s="14">
        <v>2018</v>
      </c>
      <c r="B4555" s="2">
        <v>999.99</v>
      </c>
    </row>
    <row r="4556" spans="1:2" x14ac:dyDescent="0.3">
      <c r="A4556" s="14">
        <v>2018</v>
      </c>
      <c r="B4556" s="2">
        <v>2899.99</v>
      </c>
    </row>
    <row r="4557" spans="1:2" x14ac:dyDescent="0.3">
      <c r="A4557" s="14">
        <v>2018</v>
      </c>
      <c r="B4557" s="2">
        <v>2699.99</v>
      </c>
    </row>
    <row r="4558" spans="1:2" x14ac:dyDescent="0.3">
      <c r="A4558" s="14">
        <v>2018</v>
      </c>
      <c r="B4558" s="2">
        <v>2599.9899999999998</v>
      </c>
    </row>
    <row r="4559" spans="1:2" x14ac:dyDescent="0.3">
      <c r="A4559" s="14">
        <v>2018</v>
      </c>
      <c r="B4559" s="2">
        <v>679.98</v>
      </c>
    </row>
    <row r="4560" spans="1:2" x14ac:dyDescent="0.3">
      <c r="A4560" s="14">
        <v>2018</v>
      </c>
      <c r="B4560" s="2">
        <v>449</v>
      </c>
    </row>
    <row r="4561" spans="1:2" x14ac:dyDescent="0.3">
      <c r="A4561" s="14">
        <v>2018</v>
      </c>
      <c r="B4561" s="2">
        <v>6399.98</v>
      </c>
    </row>
    <row r="4562" spans="1:2" x14ac:dyDescent="0.3">
      <c r="A4562" s="14">
        <v>2018</v>
      </c>
      <c r="B4562" s="2">
        <v>319.99</v>
      </c>
    </row>
    <row r="4563" spans="1:2" x14ac:dyDescent="0.3">
      <c r="A4563" s="14">
        <v>2018</v>
      </c>
      <c r="B4563" s="2">
        <v>1999.98</v>
      </c>
    </row>
    <row r="4564" spans="1:2" x14ac:dyDescent="0.3">
      <c r="A4564" s="14">
        <v>2018</v>
      </c>
      <c r="B4564" s="2">
        <v>1469.99</v>
      </c>
    </row>
    <row r="4565" spans="1:2" x14ac:dyDescent="0.3">
      <c r="A4565" s="14">
        <v>2018</v>
      </c>
      <c r="B4565" s="2">
        <v>4399.9799999999996</v>
      </c>
    </row>
    <row r="4566" spans="1:2" x14ac:dyDescent="0.3">
      <c r="A4566" s="14">
        <v>2018</v>
      </c>
      <c r="B4566" s="2">
        <v>559.98</v>
      </c>
    </row>
    <row r="4567" spans="1:2" x14ac:dyDescent="0.3">
      <c r="A4567" s="14">
        <v>2018</v>
      </c>
      <c r="B4567" s="2">
        <v>3199.99</v>
      </c>
    </row>
    <row r="4568" spans="1:2" x14ac:dyDescent="0.3">
      <c r="A4568" s="14">
        <v>2018</v>
      </c>
      <c r="B4568" s="2">
        <v>250.99</v>
      </c>
    </row>
    <row r="4569" spans="1:2" x14ac:dyDescent="0.3">
      <c r="A4569" s="14">
        <v>2018</v>
      </c>
      <c r="B4569" s="2">
        <v>6399.98</v>
      </c>
    </row>
    <row r="4570" spans="1:2" x14ac:dyDescent="0.3">
      <c r="A4570" s="14">
        <v>2018</v>
      </c>
      <c r="B4570" s="2">
        <v>3499.99</v>
      </c>
    </row>
    <row r="4571" spans="1:2" x14ac:dyDescent="0.3">
      <c r="A4571" s="14">
        <v>2018</v>
      </c>
      <c r="B4571" s="2">
        <v>899.99</v>
      </c>
    </row>
    <row r="4572" spans="1:2" x14ac:dyDescent="0.3">
      <c r="A4572" s="14">
        <v>2018</v>
      </c>
      <c r="B4572" s="2">
        <v>269.99</v>
      </c>
    </row>
    <row r="4573" spans="1:2" x14ac:dyDescent="0.3">
      <c r="A4573" s="14">
        <v>2018</v>
      </c>
      <c r="B4573" s="2">
        <v>379.99</v>
      </c>
    </row>
    <row r="4574" spans="1:2" x14ac:dyDescent="0.3">
      <c r="A4574" s="14">
        <v>2018</v>
      </c>
      <c r="B4574" s="2">
        <v>209.99</v>
      </c>
    </row>
    <row r="4575" spans="1:2" x14ac:dyDescent="0.3">
      <c r="A4575" s="14">
        <v>2018</v>
      </c>
      <c r="B4575" s="2">
        <v>899.99</v>
      </c>
    </row>
    <row r="4576" spans="1:2" x14ac:dyDescent="0.3">
      <c r="A4576" s="14">
        <v>2018</v>
      </c>
      <c r="B4576" s="2">
        <v>299.99</v>
      </c>
    </row>
    <row r="4577" spans="1:2" x14ac:dyDescent="0.3">
      <c r="A4577" s="14">
        <v>2018</v>
      </c>
      <c r="B4577" s="2">
        <v>1359.98</v>
      </c>
    </row>
    <row r="4578" spans="1:2" x14ac:dyDescent="0.3">
      <c r="A4578" s="14">
        <v>2018</v>
      </c>
      <c r="B4578" s="2">
        <v>919.99</v>
      </c>
    </row>
    <row r="4579" spans="1:2" x14ac:dyDescent="0.3">
      <c r="A4579" s="14">
        <v>2018</v>
      </c>
      <c r="B4579" s="2">
        <v>9999.98</v>
      </c>
    </row>
    <row r="4580" spans="1:2" x14ac:dyDescent="0.3">
      <c r="A4580" s="14">
        <v>2018</v>
      </c>
      <c r="B4580" s="2">
        <v>319.99</v>
      </c>
    </row>
    <row r="4581" spans="1:2" x14ac:dyDescent="0.3">
      <c r="A4581" s="14">
        <v>2018</v>
      </c>
      <c r="B4581" s="2">
        <v>4999.99</v>
      </c>
    </row>
    <row r="4582" spans="1:2" x14ac:dyDescent="0.3">
      <c r="A4582" s="14">
        <v>2018</v>
      </c>
      <c r="B4582" s="2">
        <v>533.99</v>
      </c>
    </row>
    <row r="4583" spans="1:2" x14ac:dyDescent="0.3">
      <c r="A4583" s="14">
        <v>2018</v>
      </c>
      <c r="B4583" s="2">
        <v>899.99</v>
      </c>
    </row>
    <row r="4584" spans="1:2" x14ac:dyDescent="0.3">
      <c r="A4584" s="14">
        <v>2018</v>
      </c>
      <c r="B4584" s="2">
        <v>2999.99</v>
      </c>
    </row>
    <row r="4585" spans="1:2" x14ac:dyDescent="0.3">
      <c r="A4585" s="14">
        <v>2018</v>
      </c>
      <c r="B4585" s="2">
        <v>11999.99</v>
      </c>
    </row>
    <row r="4586" spans="1:2" x14ac:dyDescent="0.3">
      <c r="A4586" s="14">
        <v>2018</v>
      </c>
      <c r="B4586" s="2">
        <v>1399.98</v>
      </c>
    </row>
    <row r="4587" spans="1:2" x14ac:dyDescent="0.3">
      <c r="A4587" s="14">
        <v>2018</v>
      </c>
      <c r="B4587" s="2">
        <v>559.99</v>
      </c>
    </row>
    <row r="4588" spans="1:2" x14ac:dyDescent="0.3">
      <c r="A4588" s="14">
        <v>2018</v>
      </c>
      <c r="B4588" s="2">
        <v>1199.98</v>
      </c>
    </row>
    <row r="4589" spans="1:2" x14ac:dyDescent="0.3">
      <c r="A4589" s="14">
        <v>2018</v>
      </c>
      <c r="B4589" s="2">
        <v>1799.98</v>
      </c>
    </row>
    <row r="4590" spans="1:2" x14ac:dyDescent="0.3">
      <c r="A4590" s="14">
        <v>2018</v>
      </c>
      <c r="B4590" s="2">
        <v>2999.99</v>
      </c>
    </row>
    <row r="4591" spans="1:2" x14ac:dyDescent="0.3">
      <c r="A4591" s="14">
        <v>2018</v>
      </c>
      <c r="B4591" s="2">
        <v>3199.99</v>
      </c>
    </row>
    <row r="4592" spans="1:2" x14ac:dyDescent="0.3">
      <c r="A4592" s="14">
        <v>2018</v>
      </c>
      <c r="B4592" s="2">
        <v>1359.98</v>
      </c>
    </row>
    <row r="4593" spans="1:2" x14ac:dyDescent="0.3">
      <c r="A4593" s="14">
        <v>2018</v>
      </c>
      <c r="B4593" s="2">
        <v>2999.99</v>
      </c>
    </row>
    <row r="4594" spans="1:2" x14ac:dyDescent="0.3">
      <c r="A4594" s="14">
        <v>2018</v>
      </c>
      <c r="B4594" s="2">
        <v>919.99</v>
      </c>
    </row>
    <row r="4595" spans="1:2" x14ac:dyDescent="0.3">
      <c r="A4595" s="14">
        <v>2018</v>
      </c>
      <c r="B4595" s="2">
        <v>1059.98</v>
      </c>
    </row>
    <row r="4596" spans="1:2" x14ac:dyDescent="0.3">
      <c r="A4596" s="14">
        <v>2018</v>
      </c>
      <c r="B4596" s="2">
        <v>1799.98</v>
      </c>
    </row>
    <row r="4597" spans="1:2" x14ac:dyDescent="0.3">
      <c r="A4597" s="14">
        <v>2018</v>
      </c>
      <c r="B4597" s="2">
        <v>179.98</v>
      </c>
    </row>
    <row r="4598" spans="1:2" x14ac:dyDescent="0.3">
      <c r="A4598" s="14">
        <v>2018</v>
      </c>
      <c r="B4598" s="2">
        <v>469.99</v>
      </c>
    </row>
    <row r="4599" spans="1:2" x14ac:dyDescent="0.3">
      <c r="A4599" s="14">
        <v>2018</v>
      </c>
      <c r="B4599" s="2">
        <v>539.99</v>
      </c>
    </row>
    <row r="4600" spans="1:2" x14ac:dyDescent="0.3">
      <c r="A4600" s="14">
        <v>2018</v>
      </c>
      <c r="B4600" s="2">
        <v>7999.98</v>
      </c>
    </row>
    <row r="4601" spans="1:2" x14ac:dyDescent="0.3">
      <c r="A4601" s="14">
        <v>2018</v>
      </c>
      <c r="B4601" s="2">
        <v>269.99</v>
      </c>
    </row>
    <row r="4602" spans="1:2" x14ac:dyDescent="0.3">
      <c r="A4602" s="14">
        <v>2018</v>
      </c>
      <c r="B4602" s="2">
        <v>939.98</v>
      </c>
    </row>
    <row r="4603" spans="1:2" x14ac:dyDescent="0.3">
      <c r="A4603" s="14">
        <v>2018</v>
      </c>
      <c r="B4603" s="2">
        <v>419.98</v>
      </c>
    </row>
    <row r="4604" spans="1:2" x14ac:dyDescent="0.3">
      <c r="A4604" s="14">
        <v>2018</v>
      </c>
      <c r="B4604" s="2">
        <v>416.99</v>
      </c>
    </row>
    <row r="4605" spans="1:2" x14ac:dyDescent="0.3">
      <c r="A4605" s="14">
        <v>2018</v>
      </c>
      <c r="B4605" s="2">
        <v>319.99</v>
      </c>
    </row>
    <row r="4606" spans="1:2" x14ac:dyDescent="0.3">
      <c r="A4606" s="14">
        <v>2018</v>
      </c>
      <c r="B4606" s="2">
        <v>6999.98</v>
      </c>
    </row>
    <row r="4607" spans="1:2" x14ac:dyDescent="0.3">
      <c r="A4607" s="14">
        <v>2018</v>
      </c>
      <c r="B4607" s="2">
        <v>559.98</v>
      </c>
    </row>
    <row r="4608" spans="1:2" x14ac:dyDescent="0.3">
      <c r="A4608" s="14">
        <v>2018</v>
      </c>
      <c r="B4608" s="2">
        <v>941.98</v>
      </c>
    </row>
    <row r="4609" spans="1:2" x14ac:dyDescent="0.3">
      <c r="A4609" s="14">
        <v>2018</v>
      </c>
      <c r="B4609" s="2">
        <v>1599.98</v>
      </c>
    </row>
    <row r="4610" spans="1:2" x14ac:dyDescent="0.3">
      <c r="A4610" s="14">
        <v>2018</v>
      </c>
      <c r="B4610" s="2">
        <v>5198</v>
      </c>
    </row>
    <row r="4611" spans="1:2" x14ac:dyDescent="0.3">
      <c r="A4611" s="14">
        <v>2018</v>
      </c>
      <c r="B4611" s="2">
        <v>559.98</v>
      </c>
    </row>
    <row r="4612" spans="1:2" x14ac:dyDescent="0.3">
      <c r="A4612" s="14">
        <v>2018</v>
      </c>
      <c r="B4612" s="2">
        <v>7199.98</v>
      </c>
    </row>
    <row r="4613" spans="1:2" x14ac:dyDescent="0.3">
      <c r="A4613" s="14">
        <v>2018</v>
      </c>
      <c r="B4613" s="2">
        <v>899.99</v>
      </c>
    </row>
    <row r="4614" spans="1:2" x14ac:dyDescent="0.3">
      <c r="A4614" s="14">
        <v>2018</v>
      </c>
      <c r="B4614" s="2">
        <v>1499.98</v>
      </c>
    </row>
    <row r="4615" spans="1:2" x14ac:dyDescent="0.3">
      <c r="A4615" s="14">
        <v>2018</v>
      </c>
      <c r="B4615" s="2">
        <v>3499.99</v>
      </c>
    </row>
    <row r="4616" spans="1:2" x14ac:dyDescent="0.3">
      <c r="A4616" s="14">
        <v>2018</v>
      </c>
      <c r="B4616" s="2">
        <v>899.99</v>
      </c>
    </row>
    <row r="4617" spans="1:2" x14ac:dyDescent="0.3">
      <c r="A4617" s="14">
        <v>2018</v>
      </c>
      <c r="B4617" s="2">
        <v>279.99</v>
      </c>
    </row>
    <row r="4618" spans="1:2" x14ac:dyDescent="0.3">
      <c r="A4618" s="14">
        <v>2018</v>
      </c>
      <c r="B4618" s="2">
        <v>693.98</v>
      </c>
    </row>
    <row r="4619" spans="1:2" x14ac:dyDescent="0.3">
      <c r="A4619" s="14">
        <v>2018</v>
      </c>
      <c r="B4619" s="2">
        <v>939.98</v>
      </c>
    </row>
    <row r="4620" spans="1:2" x14ac:dyDescent="0.3">
      <c r="A4620" s="14">
        <v>2018</v>
      </c>
      <c r="B4620" s="2">
        <v>299.98</v>
      </c>
    </row>
    <row r="4621" spans="1:2" x14ac:dyDescent="0.3">
      <c r="A4621" s="14">
        <v>2018</v>
      </c>
      <c r="B4621" s="2">
        <v>489.99</v>
      </c>
    </row>
    <row r="4622" spans="1:2" x14ac:dyDescent="0.3">
      <c r="A4622" s="14">
        <v>2018</v>
      </c>
      <c r="B4622" s="2">
        <v>289.99</v>
      </c>
    </row>
    <row r="4623" spans="1:2" x14ac:dyDescent="0.3">
      <c r="A4623" s="14">
        <v>2018</v>
      </c>
      <c r="B4623" s="2">
        <v>599.99</v>
      </c>
    </row>
    <row r="4624" spans="1:2" x14ac:dyDescent="0.3">
      <c r="A4624" s="14">
        <v>2018</v>
      </c>
      <c r="B4624" s="2">
        <v>2999.98</v>
      </c>
    </row>
    <row r="4625" spans="1:2" x14ac:dyDescent="0.3">
      <c r="A4625" s="14">
        <v>2018</v>
      </c>
      <c r="B4625" s="2">
        <v>529.99</v>
      </c>
    </row>
    <row r="4626" spans="1:2" x14ac:dyDescent="0.3">
      <c r="A4626" s="14">
        <v>2018</v>
      </c>
      <c r="B4626" s="2">
        <v>579.98</v>
      </c>
    </row>
    <row r="4627" spans="1:2" x14ac:dyDescent="0.3">
      <c r="A4627" s="14">
        <v>2018</v>
      </c>
      <c r="B4627" s="2">
        <v>1739.98</v>
      </c>
    </row>
    <row r="4628" spans="1:2" x14ac:dyDescent="0.3">
      <c r="A4628" s="14">
        <v>2018</v>
      </c>
      <c r="B4628" s="2">
        <v>1799.98</v>
      </c>
    </row>
    <row r="4629" spans="1:2" x14ac:dyDescent="0.3">
      <c r="A4629" s="14">
        <v>2018</v>
      </c>
      <c r="B4629" s="2">
        <v>5299.99</v>
      </c>
    </row>
    <row r="4630" spans="1:2" x14ac:dyDescent="0.3">
      <c r="A4630" s="14">
        <v>2018</v>
      </c>
      <c r="B4630" s="2">
        <v>2799.99</v>
      </c>
    </row>
    <row r="4631" spans="1:2" x14ac:dyDescent="0.3">
      <c r="A4631" s="14">
        <v>2018</v>
      </c>
      <c r="B4631" s="2">
        <v>3599.98</v>
      </c>
    </row>
    <row r="4632" spans="1:2" x14ac:dyDescent="0.3">
      <c r="A4632" s="14">
        <v>2018</v>
      </c>
      <c r="B4632" s="2">
        <v>449.99</v>
      </c>
    </row>
    <row r="4633" spans="1:2" x14ac:dyDescent="0.3">
      <c r="A4633" s="14">
        <v>2018</v>
      </c>
      <c r="B4633" s="2">
        <v>899.98</v>
      </c>
    </row>
    <row r="4634" spans="1:2" x14ac:dyDescent="0.3">
      <c r="A4634" s="14">
        <v>2018</v>
      </c>
      <c r="B4634" s="2">
        <v>7999.98</v>
      </c>
    </row>
    <row r="4635" spans="1:2" x14ac:dyDescent="0.3">
      <c r="A4635" s="14">
        <v>2018</v>
      </c>
      <c r="B4635" s="2">
        <v>299.99</v>
      </c>
    </row>
    <row r="4636" spans="1:2" x14ac:dyDescent="0.3">
      <c r="A4636" s="14">
        <v>2018</v>
      </c>
      <c r="B4636" s="2">
        <v>2799.99</v>
      </c>
    </row>
    <row r="4637" spans="1:2" x14ac:dyDescent="0.3">
      <c r="A4637" s="14">
        <v>2018</v>
      </c>
      <c r="B4637" s="2">
        <v>539.98</v>
      </c>
    </row>
    <row r="4638" spans="1:2" x14ac:dyDescent="0.3">
      <c r="A4638" s="14">
        <v>2018</v>
      </c>
      <c r="B4638" s="2">
        <v>369.99</v>
      </c>
    </row>
    <row r="4639" spans="1:2" x14ac:dyDescent="0.3">
      <c r="A4639" s="14">
        <v>2018</v>
      </c>
      <c r="B4639" s="2">
        <v>319.99</v>
      </c>
    </row>
    <row r="4640" spans="1:2" x14ac:dyDescent="0.3">
      <c r="A4640" s="14">
        <v>2018</v>
      </c>
      <c r="B4640" s="2">
        <v>3199.99</v>
      </c>
    </row>
    <row r="4641" spans="1:2" x14ac:dyDescent="0.3">
      <c r="A4641" s="14">
        <v>2018</v>
      </c>
      <c r="B4641" s="2">
        <v>832.99</v>
      </c>
    </row>
    <row r="4642" spans="1:2" x14ac:dyDescent="0.3">
      <c r="A4642" s="14">
        <v>2018</v>
      </c>
      <c r="B4642" s="2">
        <v>481.99</v>
      </c>
    </row>
    <row r="4643" spans="1:2" x14ac:dyDescent="0.3">
      <c r="A4643" s="14">
        <v>2018</v>
      </c>
      <c r="B4643" s="2">
        <v>6999.98</v>
      </c>
    </row>
    <row r="4644" spans="1:2" x14ac:dyDescent="0.3">
      <c r="A4644" s="14">
        <v>2018</v>
      </c>
      <c r="B4644" s="2">
        <v>1295.98</v>
      </c>
    </row>
    <row r="4645" spans="1:2" x14ac:dyDescent="0.3">
      <c r="A4645" s="14">
        <v>2018</v>
      </c>
      <c r="B4645" s="2">
        <v>1599.98</v>
      </c>
    </row>
    <row r="4646" spans="1:2" x14ac:dyDescent="0.3">
      <c r="A4646" s="14">
        <v>2018</v>
      </c>
      <c r="B4646" s="2">
        <v>419.98</v>
      </c>
    </row>
    <row r="4647" spans="1:2" x14ac:dyDescent="0.3">
      <c r="A4647" s="14">
        <v>2018</v>
      </c>
      <c r="B4647" s="2">
        <v>1279.98</v>
      </c>
    </row>
    <row r="4648" spans="1:2" x14ac:dyDescent="0.3">
      <c r="A4648" s="14">
        <v>2018</v>
      </c>
      <c r="B4648" s="2">
        <v>799.99</v>
      </c>
    </row>
    <row r="4649" spans="1:2" x14ac:dyDescent="0.3">
      <c r="A4649" s="14">
        <v>2018</v>
      </c>
      <c r="B4649" s="2">
        <v>4999.9799999999996</v>
      </c>
    </row>
    <row r="4650" spans="1:2" x14ac:dyDescent="0.3">
      <c r="A4650" s="14">
        <v>2018</v>
      </c>
      <c r="B4650" s="2">
        <v>6399.98</v>
      </c>
    </row>
    <row r="4651" spans="1:2" x14ac:dyDescent="0.3">
      <c r="A4651" s="14">
        <v>2018</v>
      </c>
      <c r="B4651" s="2">
        <v>599.99</v>
      </c>
    </row>
    <row r="4652" spans="1:2" x14ac:dyDescent="0.3">
      <c r="A4652" s="14">
        <v>2018</v>
      </c>
      <c r="B4652" s="2">
        <v>299.99</v>
      </c>
    </row>
    <row r="4653" spans="1:2" x14ac:dyDescent="0.3">
      <c r="A4653" s="14">
        <v>2018</v>
      </c>
      <c r="B4653" s="2">
        <v>559.98</v>
      </c>
    </row>
    <row r="4654" spans="1:2" x14ac:dyDescent="0.3">
      <c r="A4654" s="14">
        <v>2018</v>
      </c>
      <c r="B4654" s="2">
        <v>939.98</v>
      </c>
    </row>
    <row r="4655" spans="1:2" x14ac:dyDescent="0.3">
      <c r="A4655" s="14">
        <v>2018</v>
      </c>
      <c r="B4655" s="2">
        <v>699.98</v>
      </c>
    </row>
    <row r="4656" spans="1:2" x14ac:dyDescent="0.3">
      <c r="A4656" s="14">
        <v>2018</v>
      </c>
      <c r="B4656" s="2">
        <v>4499.9799999999996</v>
      </c>
    </row>
    <row r="4657" spans="1:2" x14ac:dyDescent="0.3">
      <c r="A4657" s="14">
        <v>2018</v>
      </c>
      <c r="B4657" s="2">
        <v>289.99</v>
      </c>
    </row>
    <row r="4658" spans="1:2" x14ac:dyDescent="0.3">
      <c r="A4658" s="14">
        <v>2018</v>
      </c>
      <c r="B4658" s="2">
        <v>3098</v>
      </c>
    </row>
    <row r="4659" spans="1:2" x14ac:dyDescent="0.3">
      <c r="A4659" s="14">
        <v>2018</v>
      </c>
      <c r="B4659" s="2">
        <v>2299.9899999999998</v>
      </c>
    </row>
    <row r="4660" spans="1:2" x14ac:dyDescent="0.3">
      <c r="A4660" s="14">
        <v>2018</v>
      </c>
      <c r="B4660" s="2">
        <v>9999.98</v>
      </c>
    </row>
    <row r="4661" spans="1:2" x14ac:dyDescent="0.3">
      <c r="A4661" s="14">
        <v>2018</v>
      </c>
      <c r="B4661" s="2">
        <v>2999.99</v>
      </c>
    </row>
    <row r="4662" spans="1:2" x14ac:dyDescent="0.3">
      <c r="A4662" s="14">
        <v>2018</v>
      </c>
      <c r="B4662" s="2">
        <v>419.98</v>
      </c>
    </row>
    <row r="4663" spans="1:2" x14ac:dyDescent="0.3">
      <c r="A4663" s="14">
        <v>2018</v>
      </c>
      <c r="B4663" s="2">
        <v>699.98</v>
      </c>
    </row>
    <row r="4664" spans="1:2" x14ac:dyDescent="0.3">
      <c r="A4664" s="14">
        <v>2018</v>
      </c>
      <c r="B4664" s="2">
        <v>469.99</v>
      </c>
    </row>
    <row r="4665" spans="1:2" x14ac:dyDescent="0.3">
      <c r="A4665" s="14">
        <v>2018</v>
      </c>
      <c r="B4665" s="2">
        <v>5599.98</v>
      </c>
    </row>
    <row r="4666" spans="1:2" x14ac:dyDescent="0.3">
      <c r="A4666" s="14">
        <v>2018</v>
      </c>
      <c r="B4666" s="2">
        <v>416.99</v>
      </c>
    </row>
    <row r="4667" spans="1:2" x14ac:dyDescent="0.3">
      <c r="A4667" s="14">
        <v>2018</v>
      </c>
      <c r="B4667" s="2">
        <v>12999.98</v>
      </c>
    </row>
    <row r="4668" spans="1:2" x14ac:dyDescent="0.3">
      <c r="A4668" s="14">
        <v>2018</v>
      </c>
      <c r="B4668" s="2">
        <v>805.98</v>
      </c>
    </row>
    <row r="4669" spans="1:2" x14ac:dyDescent="0.3">
      <c r="A4669" s="14">
        <v>2018</v>
      </c>
      <c r="B4669" s="2">
        <v>533.99</v>
      </c>
    </row>
    <row r="4670" spans="1:2" x14ac:dyDescent="0.3">
      <c r="A4670" s="14">
        <v>2018</v>
      </c>
      <c r="B4670" s="2">
        <v>379.99</v>
      </c>
    </row>
    <row r="4671" spans="1:2" x14ac:dyDescent="0.3">
      <c r="A4671" s="14">
        <v>2018</v>
      </c>
      <c r="B4671" s="2">
        <v>349.99</v>
      </c>
    </row>
    <row r="4672" spans="1:2" x14ac:dyDescent="0.3">
      <c r="A4672" s="14">
        <v>2018</v>
      </c>
      <c r="B4672" s="2">
        <v>449</v>
      </c>
    </row>
    <row r="4673" spans="1:2" x14ac:dyDescent="0.3">
      <c r="A4673" s="14">
        <v>2018</v>
      </c>
      <c r="B4673" s="2">
        <v>3199.99</v>
      </c>
    </row>
    <row r="4674" spans="1:2" x14ac:dyDescent="0.3">
      <c r="A4674" s="14">
        <v>2018</v>
      </c>
      <c r="B4674" s="2">
        <v>2599.9899999999998</v>
      </c>
    </row>
    <row r="4675" spans="1:2" x14ac:dyDescent="0.3">
      <c r="A4675" s="14">
        <v>2018</v>
      </c>
      <c r="B4675" s="2">
        <v>599.99</v>
      </c>
    </row>
    <row r="4676" spans="1:2" x14ac:dyDescent="0.3">
      <c r="A4676" s="14">
        <v>2018</v>
      </c>
      <c r="B4676" s="2">
        <v>6999.98</v>
      </c>
    </row>
    <row r="4677" spans="1:2" x14ac:dyDescent="0.3">
      <c r="A4677" s="14">
        <v>2018</v>
      </c>
      <c r="B4677" s="2">
        <v>189.99</v>
      </c>
    </row>
    <row r="4678" spans="1:2" x14ac:dyDescent="0.3">
      <c r="A4678" s="14">
        <v>2018</v>
      </c>
      <c r="B4678" s="2">
        <v>963.98</v>
      </c>
    </row>
    <row r="4679" spans="1:2" x14ac:dyDescent="0.3">
      <c r="A4679" s="14">
        <v>2018</v>
      </c>
      <c r="B4679" s="2">
        <v>4999.99</v>
      </c>
    </row>
    <row r="4680" spans="1:2" x14ac:dyDescent="0.3">
      <c r="A4680" s="14">
        <v>2018</v>
      </c>
      <c r="B4680" s="2">
        <v>319.99</v>
      </c>
    </row>
    <row r="4681" spans="1:2" x14ac:dyDescent="0.3">
      <c r="A4681" s="14">
        <v>2018</v>
      </c>
      <c r="B4681" s="2">
        <v>832.99</v>
      </c>
    </row>
    <row r="4682" spans="1:2" x14ac:dyDescent="0.3">
      <c r="A4682" s="14">
        <v>2018</v>
      </c>
      <c r="B4682" s="2">
        <v>1159.98</v>
      </c>
    </row>
    <row r="4683" spans="1:2" x14ac:dyDescent="0.3">
      <c r="A4683" s="14">
        <v>2018</v>
      </c>
      <c r="B4683" s="2">
        <v>1549</v>
      </c>
    </row>
    <row r="4684" spans="1:2" x14ac:dyDescent="0.3">
      <c r="A4684" s="14">
        <v>2018</v>
      </c>
      <c r="B4684" s="2">
        <v>539.98</v>
      </c>
    </row>
    <row r="4685" spans="1:2" x14ac:dyDescent="0.3">
      <c r="A4685" s="14">
        <v>2018</v>
      </c>
      <c r="B4685" s="2">
        <v>7999.98</v>
      </c>
    </row>
    <row r="4686" spans="1:2" x14ac:dyDescent="0.3">
      <c r="A4686" s="14">
        <v>2018</v>
      </c>
      <c r="B4686" s="2">
        <v>919.99</v>
      </c>
    </row>
    <row r="4687" spans="1:2" x14ac:dyDescent="0.3">
      <c r="A4687" s="14">
        <v>2018</v>
      </c>
      <c r="B4687" s="2">
        <v>833.98</v>
      </c>
    </row>
    <row r="4688" spans="1:2" x14ac:dyDescent="0.3">
      <c r="A4688" s="14">
        <v>2018</v>
      </c>
      <c r="B4688" s="2">
        <v>379.99</v>
      </c>
    </row>
    <row r="4689" spans="1:2" x14ac:dyDescent="0.3">
      <c r="A4689" s="14">
        <v>2018</v>
      </c>
      <c r="B4689" s="2">
        <v>459.98</v>
      </c>
    </row>
    <row r="4690" spans="1:2" x14ac:dyDescent="0.3">
      <c r="A4690" s="14">
        <v>2018</v>
      </c>
      <c r="B4690" s="2">
        <v>1799.98</v>
      </c>
    </row>
    <row r="4691" spans="1:2" x14ac:dyDescent="0.3">
      <c r="A4691" s="14">
        <v>2018</v>
      </c>
      <c r="B4691" s="2">
        <v>459.98</v>
      </c>
    </row>
    <row r="4692" spans="1:2" x14ac:dyDescent="0.3">
      <c r="A4692" s="14">
        <v>2018</v>
      </c>
      <c r="B4692" s="2">
        <v>209.99</v>
      </c>
    </row>
    <row r="4693" spans="1:2" x14ac:dyDescent="0.3">
      <c r="A4693" s="14">
        <v>2018</v>
      </c>
      <c r="B4693" s="2">
        <v>619.99</v>
      </c>
    </row>
    <row r="4694" spans="1:2" x14ac:dyDescent="0.3">
      <c r="A4694" s="14">
        <v>2018</v>
      </c>
      <c r="B4694" s="2">
        <v>4499.99</v>
      </c>
    </row>
    <row r="4695" spans="1:2" x14ac:dyDescent="0.3">
      <c r="A4695" s="14">
        <v>2018</v>
      </c>
      <c r="B4695" s="2">
        <v>2999.98</v>
      </c>
    </row>
    <row r="4696" spans="1:2" x14ac:dyDescent="0.3">
      <c r="A4696" s="14">
        <v>2018</v>
      </c>
      <c r="B4696" s="2">
        <v>899.99</v>
      </c>
    </row>
    <row r="4697" spans="1:2" x14ac:dyDescent="0.3">
      <c r="A4697" s="14">
        <v>2018</v>
      </c>
      <c r="B4697" s="2">
        <v>999.99</v>
      </c>
    </row>
    <row r="4698" spans="1:2" x14ac:dyDescent="0.3">
      <c r="A4698" s="14">
        <v>2018</v>
      </c>
      <c r="B4698" s="2">
        <v>659.99</v>
      </c>
    </row>
    <row r="4699" spans="1:2" x14ac:dyDescent="0.3">
      <c r="A4699" s="14">
        <v>2018</v>
      </c>
      <c r="B4699" s="2">
        <v>209.99</v>
      </c>
    </row>
    <row r="4700" spans="1:2" x14ac:dyDescent="0.3">
      <c r="A4700" s="14">
        <v>2018</v>
      </c>
      <c r="B4700" s="2">
        <v>999.99</v>
      </c>
    </row>
    <row r="4701" spans="1:2" x14ac:dyDescent="0.3">
      <c r="A4701" s="14">
        <v>2018</v>
      </c>
      <c r="B4701" s="2">
        <v>1059.98</v>
      </c>
    </row>
    <row r="4702" spans="1:2" x14ac:dyDescent="0.3">
      <c r="A4702" s="14">
        <v>2018</v>
      </c>
      <c r="B4702" s="2">
        <v>349.99</v>
      </c>
    </row>
    <row r="4703" spans="1:2" x14ac:dyDescent="0.3">
      <c r="A4703" s="14">
        <v>2018</v>
      </c>
      <c r="B4703" s="2">
        <v>1499.98</v>
      </c>
    </row>
    <row r="4704" spans="1:2" x14ac:dyDescent="0.3">
      <c r="A4704" s="14">
        <v>2018</v>
      </c>
      <c r="B4704" s="2">
        <v>639.98</v>
      </c>
    </row>
    <row r="4705" spans="1:2" x14ac:dyDescent="0.3">
      <c r="A4705" s="14">
        <v>2018</v>
      </c>
      <c r="B4705" s="2">
        <v>533.99</v>
      </c>
    </row>
    <row r="4706" spans="1:2" x14ac:dyDescent="0.3">
      <c r="A4706" s="14">
        <v>2018</v>
      </c>
      <c r="B4706" s="2">
        <v>832.99</v>
      </c>
    </row>
    <row r="4707" spans="1:2" x14ac:dyDescent="0.3">
      <c r="A4707" s="14">
        <v>2018</v>
      </c>
      <c r="B4707" s="2">
        <v>6399.98</v>
      </c>
    </row>
    <row r="4708" spans="1:2" x14ac:dyDescent="0.3">
      <c r="A4708" s="14">
        <v>2018</v>
      </c>
      <c r="B4708" s="2">
        <v>2799.99</v>
      </c>
    </row>
    <row r="4709" spans="1:2" x14ac:dyDescent="0.3">
      <c r="A4709" s="14">
        <v>2018</v>
      </c>
      <c r="B4709" s="2">
        <v>6399.98</v>
      </c>
    </row>
    <row r="4710" spans="1:2" x14ac:dyDescent="0.3">
      <c r="A4710" s="14">
        <v>2018</v>
      </c>
      <c r="B4710" s="2">
        <v>749.99</v>
      </c>
    </row>
    <row r="4711" spans="1:2" x14ac:dyDescent="0.3">
      <c r="A4711" s="14">
        <v>2018</v>
      </c>
      <c r="B4711" s="2">
        <v>699.99</v>
      </c>
    </row>
    <row r="4712" spans="1:2" x14ac:dyDescent="0.3">
      <c r="A4712" s="14">
        <v>2018</v>
      </c>
      <c r="B4712" s="2">
        <v>639.98</v>
      </c>
    </row>
    <row r="4713" spans="1:2" x14ac:dyDescent="0.3">
      <c r="A4713" s="14">
        <v>2018</v>
      </c>
      <c r="B4713" s="2">
        <v>679.98</v>
      </c>
    </row>
    <row r="4714" spans="1:2" x14ac:dyDescent="0.3">
      <c r="A4714" s="14">
        <v>2018</v>
      </c>
      <c r="B4714" s="2">
        <v>639.98</v>
      </c>
    </row>
    <row r="4715" spans="1:2" x14ac:dyDescent="0.3">
      <c r="A4715" s="14">
        <v>2018</v>
      </c>
      <c r="B4715" s="2">
        <v>1559.99</v>
      </c>
    </row>
    <row r="4716" spans="1:2" x14ac:dyDescent="0.3">
      <c r="A4716" s="14">
        <v>2018</v>
      </c>
      <c r="B4716" s="2">
        <v>4999.99</v>
      </c>
    </row>
    <row r="4717" spans="1:2" x14ac:dyDescent="0.3">
      <c r="A4717" s="14">
        <v>2018</v>
      </c>
      <c r="B4717" s="2">
        <v>639.98</v>
      </c>
    </row>
    <row r="4718" spans="1:2" x14ac:dyDescent="0.3">
      <c r="A4718" s="14">
        <v>2018</v>
      </c>
      <c r="B4718" s="2">
        <v>1499</v>
      </c>
    </row>
    <row r="4719" spans="1:2" x14ac:dyDescent="0.3">
      <c r="A4719" s="14">
        <v>2018</v>
      </c>
      <c r="B4719" s="2">
        <v>4599.9799999999996</v>
      </c>
    </row>
    <row r="4720" spans="1:2" x14ac:dyDescent="0.3">
      <c r="A4720" s="14">
        <v>2018</v>
      </c>
      <c r="B4720" s="2">
        <v>539.98</v>
      </c>
    </row>
    <row r="4721" spans="1:2" x14ac:dyDescent="0.3">
      <c r="A4721" s="14">
        <v>2018</v>
      </c>
      <c r="B4721" s="2">
        <v>4599.9799999999996</v>
      </c>
    </row>
    <row r="4722" spans="1:2" x14ac:dyDescent="0.3">
      <c r="A4722" s="14">
        <v>2018</v>
      </c>
      <c r="B4722" s="2">
        <v>899.99</v>
      </c>
    </row>
    <row r="4723" spans="1:2" x14ac:dyDescent="0.3">
      <c r="A4723" s="14">
        <v>2018</v>
      </c>
      <c r="B4723" s="2">
        <v>2499.9899999999998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Pivot &amp; Macro Enabled</vt:lpstr>
      <vt:lpstr>Conditional Formating</vt:lpstr>
      <vt:lpstr>Chart &amp; Graph</vt:lpstr>
      <vt:lpstr>Dataset</vt:lpstr>
      <vt:lpstr>What If Analysis</vt:lpstr>
      <vt:lpstr>Basic Summary Statistics</vt:lpstr>
      <vt:lpstr>YoY Growth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NAVEEN SAMUEL</dc:creator>
  <cp:lastModifiedBy>NAVEEN SAMUEL</cp:lastModifiedBy>
  <dcterms:created xsi:type="dcterms:W3CDTF">2025-01-23T20:27:46Z</dcterms:created>
  <dcterms:modified xsi:type="dcterms:W3CDTF">2025-03-15T08:40:43Z</dcterms:modified>
</cp:coreProperties>
</file>